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UX3405MA\Telkom\WSA_telkom\storage\app\"/>
    </mc:Choice>
  </mc:AlternateContent>
  <xr:revisionPtr revIDLastSave="0" documentId="13_ncr:1_{C8904C07-E4C9-4B8B-A79A-E155DB63E811}" xr6:coauthVersionLast="47" xr6:coauthVersionMax="47" xr10:uidLastSave="{00000000-0000-0000-0000-000000000000}"/>
  <bookViews>
    <workbookView xWindow="9510" yWindow="0" windowWidth="9780" windowHeight="11370" activeTab="1" xr2:uid="{00000000-000D-0000-FFFF-FFFF00000000}"/>
  </bookViews>
  <sheets>
    <sheet name="Data" sheetId="9" r:id="rId1"/>
    <sheet name="Dashboard TOTAL" sheetId="11" r:id="rId2"/>
    <sheet name="Konstanta" sheetId="8" r:id="rId3"/>
  </sheets>
  <definedNames>
    <definedName name="_xlnm._FilterDatabase" localSheetId="0" hidden="1">Data!$A$1:$DL$2998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A3" i="9" l="1"/>
  <c r="CE3" i="9"/>
  <c r="CF3" i="9"/>
  <c r="CG3" i="9"/>
  <c r="CH3" i="9"/>
  <c r="CI3" i="9"/>
  <c r="CJ3" i="9"/>
  <c r="CK3" i="9"/>
  <c r="CL3" i="9"/>
  <c r="CN3" i="9"/>
  <c r="CO3" i="9"/>
  <c r="CM3" i="9" s="1"/>
  <c r="CR3" i="9"/>
  <c r="CV3" i="9" s="1"/>
  <c r="CT3" i="9"/>
  <c r="CX3" i="9"/>
  <c r="CY3" i="9"/>
  <c r="DF3" i="9" s="1"/>
  <c r="CZ3" i="9"/>
  <c r="DA3" i="9" s="1"/>
  <c r="DC3" i="9" s="1"/>
  <c r="DH3" i="9"/>
  <c r="DK3" i="9"/>
  <c r="DL3" i="9"/>
  <c r="CA4" i="9"/>
  <c r="CE4" i="9"/>
  <c r="CF4" i="9"/>
  <c r="CG4" i="9"/>
  <c r="CH4" i="9"/>
  <c r="CI4" i="9"/>
  <c r="CJ4" i="9"/>
  <c r="CK4" i="9"/>
  <c r="CL4" i="9"/>
  <c r="CN4" i="9"/>
  <c r="CO4" i="9"/>
  <c r="CM4" i="9" s="1"/>
  <c r="CR4" i="9"/>
  <c r="CT4" i="9"/>
  <c r="CX4" i="9"/>
  <c r="CY4" i="9"/>
  <c r="DD4" i="9" s="1"/>
  <c r="CZ4" i="9"/>
  <c r="DA4" i="9"/>
  <c r="DC4" i="9" s="1"/>
  <c r="DF4" i="9"/>
  <c r="DH4" i="9"/>
  <c r="DK4" i="9"/>
  <c r="DL4" i="9"/>
  <c r="CA5" i="9"/>
  <c r="CE5" i="9"/>
  <c r="CF5" i="9"/>
  <c r="CG5" i="9"/>
  <c r="CH5" i="9"/>
  <c r="CI5" i="9"/>
  <c r="CJ5" i="9"/>
  <c r="CK5" i="9"/>
  <c r="CL5" i="9"/>
  <c r="CN5" i="9"/>
  <c r="CO5" i="9"/>
  <c r="CM5" i="9" s="1"/>
  <c r="CR5" i="9"/>
  <c r="CT5" i="9"/>
  <c r="CX5" i="9"/>
  <c r="CY5" i="9"/>
  <c r="CZ5" i="9"/>
  <c r="DA5" i="9" s="1"/>
  <c r="DC5" i="9" s="1"/>
  <c r="DH5" i="9"/>
  <c r="DK5" i="9"/>
  <c r="DL5" i="9"/>
  <c r="CA6" i="9"/>
  <c r="CE6" i="9"/>
  <c r="CF6" i="9"/>
  <c r="CG6" i="9"/>
  <c r="CH6" i="9"/>
  <c r="CI6" i="9"/>
  <c r="CJ6" i="9"/>
  <c r="CK6" i="9"/>
  <c r="CL6" i="9"/>
  <c r="CN6" i="9"/>
  <c r="CO6" i="9"/>
  <c r="CR6" i="9"/>
  <c r="CT6" i="9"/>
  <c r="CX6" i="9"/>
  <c r="CY6" i="9"/>
  <c r="DF6" i="9" s="1"/>
  <c r="CZ6" i="9"/>
  <c r="DA6" i="9" s="1"/>
  <c r="DC6" i="9" s="1"/>
  <c r="DD6" i="9"/>
  <c r="DH6" i="9"/>
  <c r="DK6" i="9"/>
  <c r="DL6" i="9"/>
  <c r="CA7" i="9"/>
  <c r="CE7" i="9"/>
  <c r="CF7" i="9"/>
  <c r="CG7" i="9"/>
  <c r="CH7" i="9"/>
  <c r="CI7" i="9"/>
  <c r="CJ7" i="9"/>
  <c r="CK7" i="9"/>
  <c r="CL7" i="9"/>
  <c r="CN7" i="9"/>
  <c r="CO7" i="9"/>
  <c r="CR7" i="9"/>
  <c r="CT7" i="9"/>
  <c r="CX7" i="9"/>
  <c r="CY7" i="9"/>
  <c r="DE7" i="9" s="1"/>
  <c r="CZ7" i="9"/>
  <c r="DA7" i="9" s="1"/>
  <c r="DC7" i="9" s="1"/>
  <c r="DH7" i="9"/>
  <c r="DK7" i="9"/>
  <c r="DL7" i="9"/>
  <c r="CA8" i="9"/>
  <c r="CE8" i="9"/>
  <c r="CF8" i="9"/>
  <c r="CG8" i="9"/>
  <c r="CH8" i="9"/>
  <c r="CI8" i="9"/>
  <c r="CJ8" i="9"/>
  <c r="CK8" i="9"/>
  <c r="CL8" i="9"/>
  <c r="CN8" i="9"/>
  <c r="CO8" i="9"/>
  <c r="CR8" i="9"/>
  <c r="CV8" i="9" s="1"/>
  <c r="CT8" i="9"/>
  <c r="CX8" i="9"/>
  <c r="CY8" i="9"/>
  <c r="DE8" i="9" s="1"/>
  <c r="CZ8" i="9"/>
  <c r="DA8" i="9" s="1"/>
  <c r="DC8" i="9" s="1"/>
  <c r="DD8" i="9"/>
  <c r="DH8" i="9"/>
  <c r="DK8" i="9"/>
  <c r="DL8" i="9"/>
  <c r="CA9" i="9"/>
  <c r="CE9" i="9"/>
  <c r="CF9" i="9"/>
  <c r="CG9" i="9"/>
  <c r="CH9" i="9"/>
  <c r="CI9" i="9"/>
  <c r="CJ9" i="9"/>
  <c r="CK9" i="9"/>
  <c r="CL9" i="9"/>
  <c r="CN9" i="9"/>
  <c r="CO9" i="9"/>
  <c r="CR9" i="9"/>
  <c r="CT9" i="9"/>
  <c r="CX9" i="9"/>
  <c r="CY9" i="9"/>
  <c r="DE9" i="9" s="1"/>
  <c r="CZ9" i="9"/>
  <c r="DA9" i="9" s="1"/>
  <c r="DC9" i="9" s="1"/>
  <c r="DH9" i="9"/>
  <c r="DK9" i="9"/>
  <c r="DL9" i="9"/>
  <c r="CA10" i="9"/>
  <c r="CE10" i="9"/>
  <c r="CF10" i="9"/>
  <c r="CG10" i="9"/>
  <c r="CH10" i="9"/>
  <c r="CI10" i="9"/>
  <c r="CJ10" i="9"/>
  <c r="CK10" i="9"/>
  <c r="CL10" i="9"/>
  <c r="CN10" i="9"/>
  <c r="CO10" i="9"/>
  <c r="CM10" i="9" s="1"/>
  <c r="CR10" i="9"/>
  <c r="CT10" i="9"/>
  <c r="CX10" i="9"/>
  <c r="CY10" i="9"/>
  <c r="DE10" i="9" s="1"/>
  <c r="CZ10" i="9"/>
  <c r="DA10" i="9" s="1"/>
  <c r="DC10" i="9" s="1"/>
  <c r="DH10" i="9"/>
  <c r="DK10" i="9"/>
  <c r="DL10" i="9"/>
  <c r="CA11" i="9"/>
  <c r="CE11" i="9"/>
  <c r="CF11" i="9"/>
  <c r="CG11" i="9"/>
  <c r="CH11" i="9"/>
  <c r="CI11" i="9"/>
  <c r="CJ11" i="9"/>
  <c r="CK11" i="9"/>
  <c r="CL11" i="9"/>
  <c r="CN11" i="9"/>
  <c r="CO11" i="9"/>
  <c r="CM11" i="9" s="1"/>
  <c r="CR11" i="9"/>
  <c r="CT11" i="9"/>
  <c r="CX11" i="9"/>
  <c r="CY11" i="9"/>
  <c r="DF11" i="9" s="1"/>
  <c r="CZ11" i="9"/>
  <c r="DA11" i="9"/>
  <c r="DC11" i="9" s="1"/>
  <c r="DH11" i="9"/>
  <c r="DK11" i="9"/>
  <c r="DL11" i="9"/>
  <c r="CA12" i="9"/>
  <c r="CE12" i="9"/>
  <c r="CF12" i="9"/>
  <c r="CG12" i="9"/>
  <c r="CH12" i="9"/>
  <c r="CI12" i="9"/>
  <c r="CJ12" i="9"/>
  <c r="CK12" i="9"/>
  <c r="CL12" i="9"/>
  <c r="CN12" i="9"/>
  <c r="CO12" i="9"/>
  <c r="CM12" i="9" s="1"/>
  <c r="CR12" i="9"/>
  <c r="CV12" i="9" s="1"/>
  <c r="CT12" i="9"/>
  <c r="CX12" i="9"/>
  <c r="CY12" i="9"/>
  <c r="DE12" i="9" s="1"/>
  <c r="CZ12" i="9"/>
  <c r="DA12" i="9"/>
  <c r="DC12" i="9" s="1"/>
  <c r="DH12" i="9"/>
  <c r="DK12" i="9"/>
  <c r="DL12" i="9"/>
  <c r="CA13" i="9"/>
  <c r="CE13" i="9"/>
  <c r="CF13" i="9"/>
  <c r="CG13" i="9"/>
  <c r="CH13" i="9"/>
  <c r="CI13" i="9"/>
  <c r="CJ13" i="9"/>
  <c r="CK13" i="9"/>
  <c r="CL13" i="9"/>
  <c r="CN13" i="9"/>
  <c r="CO13" i="9"/>
  <c r="CR13" i="9"/>
  <c r="CT13" i="9"/>
  <c r="CX13" i="9"/>
  <c r="CY13" i="9"/>
  <c r="DD13" i="9" s="1"/>
  <c r="CZ13" i="9"/>
  <c r="DA13" i="9" s="1"/>
  <c r="DC13" i="9"/>
  <c r="DH13" i="9"/>
  <c r="DK13" i="9"/>
  <c r="DL13" i="9"/>
  <c r="CA14" i="9"/>
  <c r="CE14" i="9"/>
  <c r="CF14" i="9"/>
  <c r="CG14" i="9"/>
  <c r="CH14" i="9"/>
  <c r="CI14" i="9"/>
  <c r="CJ14" i="9"/>
  <c r="CK14" i="9"/>
  <c r="CL14" i="9"/>
  <c r="CN14" i="9"/>
  <c r="CO14" i="9"/>
  <c r="CM14" i="9" s="1"/>
  <c r="CR14" i="9"/>
  <c r="CT14" i="9"/>
  <c r="CX14" i="9"/>
  <c r="CY14" i="9"/>
  <c r="CZ14" i="9"/>
  <c r="DA14" i="9" s="1"/>
  <c r="DC14" i="9" s="1"/>
  <c r="DH14" i="9"/>
  <c r="DK14" i="9"/>
  <c r="DL14" i="9"/>
  <c r="CA15" i="9"/>
  <c r="CE15" i="9"/>
  <c r="CF15" i="9"/>
  <c r="CG15" i="9"/>
  <c r="CH15" i="9"/>
  <c r="CI15" i="9"/>
  <c r="CJ15" i="9"/>
  <c r="CK15" i="9"/>
  <c r="CL15" i="9"/>
  <c r="CN15" i="9"/>
  <c r="CO15" i="9"/>
  <c r="CM15" i="9" s="1"/>
  <c r="CR15" i="9"/>
  <c r="CT15" i="9"/>
  <c r="CX15" i="9"/>
  <c r="CY15" i="9"/>
  <c r="DE15" i="9" s="1"/>
  <c r="CZ15" i="9"/>
  <c r="DA15" i="9" s="1"/>
  <c r="DC15" i="9" s="1"/>
  <c r="DH15" i="9"/>
  <c r="DK15" i="9"/>
  <c r="DL15" i="9"/>
  <c r="CA16" i="9"/>
  <c r="CE16" i="9"/>
  <c r="CF16" i="9"/>
  <c r="CG16" i="9"/>
  <c r="CH16" i="9"/>
  <c r="CI16" i="9"/>
  <c r="CJ16" i="9"/>
  <c r="CK16" i="9"/>
  <c r="CL16" i="9"/>
  <c r="CN16" i="9"/>
  <c r="CO16" i="9"/>
  <c r="CM16" i="9" s="1"/>
  <c r="CR16" i="9"/>
  <c r="CT16" i="9"/>
  <c r="CX16" i="9"/>
  <c r="CY16" i="9"/>
  <c r="DF16" i="9" s="1"/>
  <c r="CZ16" i="9"/>
  <c r="DA16" i="9" s="1"/>
  <c r="DC16" i="9" s="1"/>
  <c r="DH16" i="9"/>
  <c r="DK16" i="9"/>
  <c r="DL16" i="9"/>
  <c r="CA17" i="9"/>
  <c r="CE17" i="9"/>
  <c r="CF17" i="9"/>
  <c r="CG17" i="9"/>
  <c r="CH17" i="9"/>
  <c r="CI17" i="9"/>
  <c r="CJ17" i="9"/>
  <c r="CK17" i="9"/>
  <c r="CL17" i="9"/>
  <c r="CN17" i="9"/>
  <c r="CO17" i="9"/>
  <c r="CR17" i="9"/>
  <c r="CT17" i="9"/>
  <c r="CV17" i="9" s="1"/>
  <c r="CX17" i="9"/>
  <c r="CY17" i="9"/>
  <c r="DE17" i="9" s="1"/>
  <c r="CZ17" i="9"/>
  <c r="DA17" i="9" s="1"/>
  <c r="DC17" i="9" s="1"/>
  <c r="DF17" i="9"/>
  <c r="DH17" i="9"/>
  <c r="DK17" i="9"/>
  <c r="DL17" i="9"/>
  <c r="CA18" i="9"/>
  <c r="CE18" i="9"/>
  <c r="CF18" i="9"/>
  <c r="CG18" i="9"/>
  <c r="CH18" i="9"/>
  <c r="CI18" i="9"/>
  <c r="CJ18" i="9"/>
  <c r="CK18" i="9"/>
  <c r="CL18" i="9"/>
  <c r="CN18" i="9"/>
  <c r="CO18" i="9"/>
  <c r="CM18" i="9" s="1"/>
  <c r="CR18" i="9"/>
  <c r="CT18" i="9"/>
  <c r="CX18" i="9"/>
  <c r="CY18" i="9"/>
  <c r="DD18" i="9" s="1"/>
  <c r="CZ18" i="9"/>
  <c r="DA18" i="9"/>
  <c r="DC18" i="9" s="1"/>
  <c r="DE18" i="9"/>
  <c r="DH18" i="9"/>
  <c r="DK18" i="9"/>
  <c r="DL18" i="9"/>
  <c r="CA19" i="9"/>
  <c r="CE19" i="9"/>
  <c r="CF19" i="9"/>
  <c r="CG19" i="9"/>
  <c r="CH19" i="9"/>
  <c r="CI19" i="9"/>
  <c r="CJ19" i="9"/>
  <c r="CK19" i="9"/>
  <c r="CL19" i="9"/>
  <c r="CN19" i="9"/>
  <c r="CO19" i="9"/>
  <c r="CR19" i="9"/>
  <c r="CT19" i="9"/>
  <c r="CV19" i="9" s="1"/>
  <c r="CX19" i="9"/>
  <c r="CY19" i="9"/>
  <c r="DD19" i="9" s="1"/>
  <c r="CZ19" i="9"/>
  <c r="DA19" i="9" s="1"/>
  <c r="DC19" i="9" s="1"/>
  <c r="DH19" i="9"/>
  <c r="DK19" i="9"/>
  <c r="DL19" i="9"/>
  <c r="CA20" i="9"/>
  <c r="CE20" i="9"/>
  <c r="CF20" i="9"/>
  <c r="CG20" i="9"/>
  <c r="CH20" i="9"/>
  <c r="CI20" i="9"/>
  <c r="CJ20" i="9"/>
  <c r="CK20" i="9"/>
  <c r="CL20" i="9"/>
  <c r="CN20" i="9"/>
  <c r="CO20" i="9"/>
  <c r="CM20" i="9" s="1"/>
  <c r="CR20" i="9"/>
  <c r="CT20" i="9"/>
  <c r="CX20" i="9"/>
  <c r="CY20" i="9"/>
  <c r="DD20" i="9" s="1"/>
  <c r="CZ20" i="9"/>
  <c r="DA20" i="9" s="1"/>
  <c r="DC20" i="9" s="1"/>
  <c r="DF20" i="9"/>
  <c r="DH20" i="9"/>
  <c r="DK20" i="9"/>
  <c r="DL20" i="9"/>
  <c r="CA21" i="9"/>
  <c r="CE21" i="9"/>
  <c r="CF21" i="9"/>
  <c r="CG21" i="9"/>
  <c r="CH21" i="9"/>
  <c r="CI21" i="9"/>
  <c r="CJ21" i="9"/>
  <c r="CK21" i="9"/>
  <c r="CL21" i="9"/>
  <c r="CN21" i="9"/>
  <c r="CO21" i="9"/>
  <c r="CM21" i="9" s="1"/>
  <c r="CR21" i="9"/>
  <c r="CT21" i="9"/>
  <c r="CX21" i="9"/>
  <c r="CY21" i="9"/>
  <c r="DE21" i="9" s="1"/>
  <c r="CZ21" i="9"/>
  <c r="DA21" i="9" s="1"/>
  <c r="DC21" i="9" s="1"/>
  <c r="DH21" i="9"/>
  <c r="DK21" i="9"/>
  <c r="DL21" i="9"/>
  <c r="CA22" i="9"/>
  <c r="CE22" i="9"/>
  <c r="CF22" i="9"/>
  <c r="CG22" i="9"/>
  <c r="CH22" i="9"/>
  <c r="CI22" i="9"/>
  <c r="CJ22" i="9"/>
  <c r="CK22" i="9"/>
  <c r="CL22" i="9"/>
  <c r="CN22" i="9"/>
  <c r="CO22" i="9"/>
  <c r="CM22" i="9" s="1"/>
  <c r="CR22" i="9"/>
  <c r="CT22" i="9"/>
  <c r="CX22" i="9"/>
  <c r="CY22" i="9"/>
  <c r="CZ22" i="9"/>
  <c r="DA22" i="9" s="1"/>
  <c r="DC22" i="9" s="1"/>
  <c r="DH22" i="9"/>
  <c r="DK22" i="9"/>
  <c r="DL22" i="9"/>
  <c r="CA23" i="9"/>
  <c r="CE23" i="9"/>
  <c r="CF23" i="9"/>
  <c r="CG23" i="9"/>
  <c r="CH23" i="9"/>
  <c r="CI23" i="9"/>
  <c r="CJ23" i="9"/>
  <c r="CK23" i="9"/>
  <c r="CL23" i="9"/>
  <c r="CM23" i="9"/>
  <c r="CN23" i="9"/>
  <c r="CO23" i="9"/>
  <c r="CR23" i="9"/>
  <c r="CV23" i="9" s="1"/>
  <c r="CT23" i="9"/>
  <c r="CX23" i="9"/>
  <c r="CY23" i="9"/>
  <c r="DD23" i="9" s="1"/>
  <c r="CZ23" i="9"/>
  <c r="DA23" i="9"/>
  <c r="DC23" i="9" s="1"/>
  <c r="DH23" i="9"/>
  <c r="DK23" i="9"/>
  <c r="DL23" i="9"/>
  <c r="CA24" i="9"/>
  <c r="CE24" i="9"/>
  <c r="CF24" i="9"/>
  <c r="CG24" i="9"/>
  <c r="CH24" i="9"/>
  <c r="CI24" i="9"/>
  <c r="CJ24" i="9"/>
  <c r="CK24" i="9"/>
  <c r="CL24" i="9"/>
  <c r="CN24" i="9"/>
  <c r="CO24" i="9"/>
  <c r="CM24" i="9" s="1"/>
  <c r="CR24" i="9"/>
  <c r="CT24" i="9"/>
  <c r="CX24" i="9"/>
  <c r="CY24" i="9"/>
  <c r="CZ24" i="9"/>
  <c r="DA24" i="9" s="1"/>
  <c r="DC24" i="9" s="1"/>
  <c r="DH24" i="9"/>
  <c r="DK24" i="9"/>
  <c r="DL24" i="9"/>
  <c r="CA25" i="9"/>
  <c r="CE25" i="9"/>
  <c r="CF25" i="9"/>
  <c r="CG25" i="9"/>
  <c r="CH25" i="9"/>
  <c r="CI25" i="9"/>
  <c r="CJ25" i="9"/>
  <c r="CK25" i="9"/>
  <c r="CL25" i="9"/>
  <c r="CN25" i="9"/>
  <c r="CO25" i="9"/>
  <c r="CM25" i="9" s="1"/>
  <c r="CR25" i="9"/>
  <c r="CT25" i="9"/>
  <c r="CX25" i="9"/>
  <c r="CY25" i="9"/>
  <c r="DF25" i="9" s="1"/>
  <c r="CZ25" i="9"/>
  <c r="DA25" i="9" s="1"/>
  <c r="DC25" i="9" s="1"/>
  <c r="DH25" i="9"/>
  <c r="DK25" i="9"/>
  <c r="DL25" i="9"/>
  <c r="CA26" i="9"/>
  <c r="CE26" i="9"/>
  <c r="CF26" i="9"/>
  <c r="CG26" i="9"/>
  <c r="CH26" i="9"/>
  <c r="CI26" i="9"/>
  <c r="CJ26" i="9"/>
  <c r="CK26" i="9"/>
  <c r="CL26" i="9"/>
  <c r="CN26" i="9"/>
  <c r="CO26" i="9"/>
  <c r="CM26" i="9" s="1"/>
  <c r="CR26" i="9"/>
  <c r="CT26" i="9"/>
  <c r="CX26" i="9"/>
  <c r="CY26" i="9"/>
  <c r="DF26" i="9" s="1"/>
  <c r="CZ26" i="9"/>
  <c r="DA26" i="9" s="1"/>
  <c r="DC26" i="9" s="1"/>
  <c r="DH26" i="9"/>
  <c r="DK26" i="9"/>
  <c r="DL26" i="9"/>
  <c r="CA27" i="9"/>
  <c r="CE27" i="9"/>
  <c r="CF27" i="9"/>
  <c r="CG27" i="9"/>
  <c r="CH27" i="9"/>
  <c r="CI27" i="9"/>
  <c r="CJ27" i="9"/>
  <c r="CK27" i="9"/>
  <c r="CL27" i="9"/>
  <c r="CM27" i="9"/>
  <c r="CN27" i="9"/>
  <c r="CO27" i="9"/>
  <c r="CR27" i="9"/>
  <c r="CT27" i="9"/>
  <c r="CX27" i="9"/>
  <c r="CY27" i="9"/>
  <c r="CZ27" i="9"/>
  <c r="DA27" i="9" s="1"/>
  <c r="DC27" i="9" s="1"/>
  <c r="DH27" i="9"/>
  <c r="DK27" i="9"/>
  <c r="DL27" i="9"/>
  <c r="CA28" i="9"/>
  <c r="CE28" i="9"/>
  <c r="CF28" i="9"/>
  <c r="CG28" i="9"/>
  <c r="CH28" i="9"/>
  <c r="CI28" i="9"/>
  <c r="CJ28" i="9"/>
  <c r="CK28" i="9"/>
  <c r="CL28" i="9"/>
  <c r="CN28" i="9"/>
  <c r="CO28" i="9"/>
  <c r="CR28" i="9"/>
  <c r="CT28" i="9"/>
  <c r="CX28" i="9"/>
  <c r="CY28" i="9"/>
  <c r="CZ28" i="9"/>
  <c r="DA28" i="9"/>
  <c r="DC28" i="9" s="1"/>
  <c r="DD28" i="9"/>
  <c r="DH28" i="9"/>
  <c r="DK28" i="9"/>
  <c r="DL28" i="9"/>
  <c r="CA29" i="9"/>
  <c r="CE29" i="9"/>
  <c r="CF29" i="9"/>
  <c r="CG29" i="9"/>
  <c r="CH29" i="9"/>
  <c r="CI29" i="9"/>
  <c r="CJ29" i="9"/>
  <c r="CK29" i="9"/>
  <c r="CL29" i="9"/>
  <c r="CN29" i="9"/>
  <c r="CO29" i="9"/>
  <c r="CR29" i="9"/>
  <c r="CT29" i="9"/>
  <c r="CX29" i="9"/>
  <c r="CY29" i="9"/>
  <c r="CZ29" i="9"/>
  <c r="DA29" i="9" s="1"/>
  <c r="DC29" i="9" s="1"/>
  <c r="DH29" i="9"/>
  <c r="DK29" i="9"/>
  <c r="DL29" i="9"/>
  <c r="CA30" i="9"/>
  <c r="CE30" i="9"/>
  <c r="CF30" i="9"/>
  <c r="CG30" i="9"/>
  <c r="CH30" i="9"/>
  <c r="CI30" i="9"/>
  <c r="CJ30" i="9"/>
  <c r="CK30" i="9"/>
  <c r="CL30" i="9"/>
  <c r="CN30" i="9"/>
  <c r="CO30" i="9"/>
  <c r="CR30" i="9"/>
  <c r="CV30" i="9" s="1"/>
  <c r="CT30" i="9"/>
  <c r="CX30" i="9"/>
  <c r="CY30" i="9"/>
  <c r="DF30" i="9" s="1"/>
  <c r="CZ30" i="9"/>
  <c r="DA30" i="9"/>
  <c r="DC30" i="9" s="1"/>
  <c r="DH30" i="9"/>
  <c r="DK30" i="9"/>
  <c r="DL30" i="9"/>
  <c r="CA31" i="9"/>
  <c r="CE31" i="9"/>
  <c r="CF31" i="9"/>
  <c r="CG31" i="9"/>
  <c r="CH31" i="9"/>
  <c r="CI31" i="9"/>
  <c r="CJ31" i="9"/>
  <c r="CK31" i="9"/>
  <c r="CL31" i="9"/>
  <c r="CN31" i="9"/>
  <c r="CO31" i="9"/>
  <c r="CM31" i="9" s="1"/>
  <c r="CR31" i="9"/>
  <c r="CV31" i="9" s="1"/>
  <c r="CT31" i="9"/>
  <c r="CX31" i="9"/>
  <c r="CY31" i="9"/>
  <c r="CZ31" i="9"/>
  <c r="DA31" i="9" s="1"/>
  <c r="DC31" i="9" s="1"/>
  <c r="DD31" i="9"/>
  <c r="DE31" i="9"/>
  <c r="DF31" i="9"/>
  <c r="DH31" i="9"/>
  <c r="DK31" i="9"/>
  <c r="DL31" i="9"/>
  <c r="CA32" i="9"/>
  <c r="CE32" i="9"/>
  <c r="CF32" i="9"/>
  <c r="CG32" i="9"/>
  <c r="CH32" i="9"/>
  <c r="CI32" i="9"/>
  <c r="CJ32" i="9"/>
  <c r="CK32" i="9"/>
  <c r="CL32" i="9"/>
  <c r="CN32" i="9"/>
  <c r="CO32" i="9"/>
  <c r="CR32" i="9"/>
  <c r="CV32" i="9" s="1"/>
  <c r="CT32" i="9"/>
  <c r="CX32" i="9"/>
  <c r="CY32" i="9"/>
  <c r="CZ32" i="9"/>
  <c r="DA32" i="9"/>
  <c r="DC32" i="9" s="1"/>
  <c r="DD32" i="9"/>
  <c r="DE32" i="9"/>
  <c r="DF32" i="9"/>
  <c r="DH32" i="9"/>
  <c r="DK32" i="9"/>
  <c r="DL32" i="9"/>
  <c r="CA33" i="9"/>
  <c r="CE33" i="9"/>
  <c r="CF33" i="9"/>
  <c r="CG33" i="9"/>
  <c r="CH33" i="9"/>
  <c r="CI33" i="9"/>
  <c r="CJ33" i="9"/>
  <c r="CK33" i="9"/>
  <c r="CL33" i="9"/>
  <c r="CM33" i="9"/>
  <c r="CN33" i="9"/>
  <c r="CO33" i="9"/>
  <c r="CR33" i="9"/>
  <c r="CV33" i="9" s="1"/>
  <c r="CT33" i="9"/>
  <c r="CX33" i="9"/>
  <c r="CY33" i="9"/>
  <c r="DF33" i="9" s="1"/>
  <c r="CZ33" i="9"/>
  <c r="DA33" i="9" s="1"/>
  <c r="DC33" i="9" s="1"/>
  <c r="DH33" i="9"/>
  <c r="DK33" i="9"/>
  <c r="DL33" i="9"/>
  <c r="CA34" i="9"/>
  <c r="CE34" i="9"/>
  <c r="CF34" i="9"/>
  <c r="CG34" i="9"/>
  <c r="CH34" i="9"/>
  <c r="CI34" i="9"/>
  <c r="CJ34" i="9"/>
  <c r="CK34" i="9"/>
  <c r="CL34" i="9"/>
  <c r="CM34" i="9"/>
  <c r="CN34" i="9"/>
  <c r="CO34" i="9"/>
  <c r="CR34" i="9"/>
  <c r="CT34" i="9"/>
  <c r="CX34" i="9"/>
  <c r="CY34" i="9"/>
  <c r="DD34" i="9" s="1"/>
  <c r="CZ34" i="9"/>
  <c r="DA34" i="9" s="1"/>
  <c r="DC34" i="9" s="1"/>
  <c r="DH34" i="9"/>
  <c r="DK34" i="9"/>
  <c r="DL34" i="9"/>
  <c r="CA35" i="9"/>
  <c r="CE35" i="9"/>
  <c r="CF35" i="9"/>
  <c r="CG35" i="9"/>
  <c r="CH35" i="9"/>
  <c r="CI35" i="9"/>
  <c r="CJ35" i="9"/>
  <c r="CK35" i="9"/>
  <c r="CL35" i="9"/>
  <c r="CN35" i="9"/>
  <c r="CO35" i="9"/>
  <c r="CR35" i="9"/>
  <c r="CV35" i="9" s="1"/>
  <c r="CT35" i="9"/>
  <c r="CX35" i="9"/>
  <c r="CY35" i="9"/>
  <c r="DD35" i="9" s="1"/>
  <c r="CZ35" i="9"/>
  <c r="DA35" i="9" s="1"/>
  <c r="DC35" i="9" s="1"/>
  <c r="DH35" i="9"/>
  <c r="DK35" i="9"/>
  <c r="DL35" i="9"/>
  <c r="CA36" i="9"/>
  <c r="CE36" i="9"/>
  <c r="CF36" i="9"/>
  <c r="CG36" i="9"/>
  <c r="CH36" i="9"/>
  <c r="CI36" i="9"/>
  <c r="CJ36" i="9"/>
  <c r="CK36" i="9"/>
  <c r="CL36" i="9"/>
  <c r="CN36" i="9"/>
  <c r="CO36" i="9"/>
  <c r="CM36" i="9" s="1"/>
  <c r="CR36" i="9"/>
  <c r="CV36" i="9" s="1"/>
  <c r="CT36" i="9"/>
  <c r="CX36" i="9"/>
  <c r="CY36" i="9"/>
  <c r="DF36" i="9" s="1"/>
  <c r="CZ36" i="9"/>
  <c r="DA36" i="9" s="1"/>
  <c r="DC36" i="9"/>
  <c r="DH36" i="9"/>
  <c r="DK36" i="9"/>
  <c r="DL36" i="9"/>
  <c r="CA37" i="9"/>
  <c r="CE37" i="9"/>
  <c r="CF37" i="9"/>
  <c r="CG37" i="9"/>
  <c r="CH37" i="9"/>
  <c r="CI37" i="9"/>
  <c r="CJ37" i="9"/>
  <c r="CK37" i="9"/>
  <c r="CL37" i="9"/>
  <c r="CN37" i="9"/>
  <c r="CO37" i="9"/>
  <c r="CR37" i="9"/>
  <c r="CT37" i="9"/>
  <c r="CX37" i="9"/>
  <c r="CY37" i="9"/>
  <c r="DF37" i="9" s="1"/>
  <c r="CZ37" i="9"/>
  <c r="DA37" i="9"/>
  <c r="DC37" i="9" s="1"/>
  <c r="DH37" i="9"/>
  <c r="DK37" i="9"/>
  <c r="DL37" i="9"/>
  <c r="CA38" i="9"/>
  <c r="CE38" i="9"/>
  <c r="CF38" i="9"/>
  <c r="CG38" i="9"/>
  <c r="CH38" i="9"/>
  <c r="CI38" i="9"/>
  <c r="CJ38" i="9"/>
  <c r="CK38" i="9"/>
  <c r="CL38" i="9"/>
  <c r="CN38" i="9"/>
  <c r="CO38" i="9"/>
  <c r="CR38" i="9"/>
  <c r="CT38" i="9"/>
  <c r="CX38" i="9"/>
  <c r="CY38" i="9"/>
  <c r="DE38" i="9" s="1"/>
  <c r="CZ38" i="9"/>
  <c r="DA38" i="9" s="1"/>
  <c r="DC38" i="9" s="1"/>
  <c r="DH38" i="9"/>
  <c r="DK38" i="9"/>
  <c r="DL38" i="9"/>
  <c r="CA39" i="9"/>
  <c r="CE39" i="9"/>
  <c r="CF39" i="9"/>
  <c r="CG39" i="9"/>
  <c r="CH39" i="9"/>
  <c r="CI39" i="9"/>
  <c r="CJ39" i="9"/>
  <c r="CK39" i="9"/>
  <c r="CL39" i="9"/>
  <c r="CN39" i="9"/>
  <c r="CO39" i="9"/>
  <c r="CM39" i="9" s="1"/>
  <c r="CR39" i="9"/>
  <c r="CV39" i="9" s="1"/>
  <c r="CT39" i="9"/>
  <c r="CX39" i="9"/>
  <c r="CY39" i="9"/>
  <c r="DD39" i="9" s="1"/>
  <c r="CZ39" i="9"/>
  <c r="DA39" i="9" s="1"/>
  <c r="DC39" i="9" s="1"/>
  <c r="DF39" i="9"/>
  <c r="DH39" i="9"/>
  <c r="DK39" i="9"/>
  <c r="DL39" i="9"/>
  <c r="CA40" i="9"/>
  <c r="CE40" i="9"/>
  <c r="CF40" i="9"/>
  <c r="CG40" i="9"/>
  <c r="CH40" i="9"/>
  <c r="CI40" i="9"/>
  <c r="CJ40" i="9"/>
  <c r="CK40" i="9"/>
  <c r="CL40" i="9"/>
  <c r="CN40" i="9"/>
  <c r="CO40" i="9"/>
  <c r="CM40" i="9" s="1"/>
  <c r="CR40" i="9"/>
  <c r="CT40" i="9"/>
  <c r="CX40" i="9"/>
  <c r="CY40" i="9"/>
  <c r="CZ40" i="9"/>
  <c r="DA40" i="9" s="1"/>
  <c r="DC40" i="9" s="1"/>
  <c r="DH40" i="9"/>
  <c r="DK40" i="9"/>
  <c r="DL40" i="9"/>
  <c r="CA41" i="9"/>
  <c r="CE41" i="9"/>
  <c r="CF41" i="9"/>
  <c r="CG41" i="9"/>
  <c r="CH41" i="9"/>
  <c r="CI41" i="9"/>
  <c r="CJ41" i="9"/>
  <c r="CK41" i="9"/>
  <c r="CL41" i="9"/>
  <c r="CN41" i="9"/>
  <c r="CO41" i="9"/>
  <c r="CR41" i="9"/>
  <c r="CT41" i="9"/>
  <c r="CV41" i="9" s="1"/>
  <c r="CX41" i="9"/>
  <c r="CY41" i="9"/>
  <c r="DE41" i="9" s="1"/>
  <c r="CZ41" i="9"/>
  <c r="DA41" i="9" s="1"/>
  <c r="DC41" i="9" s="1"/>
  <c r="DH41" i="9"/>
  <c r="DK41" i="9"/>
  <c r="DL41" i="9"/>
  <c r="CA42" i="9"/>
  <c r="CE42" i="9"/>
  <c r="CF42" i="9"/>
  <c r="CG42" i="9"/>
  <c r="CH42" i="9"/>
  <c r="CI42" i="9"/>
  <c r="CJ42" i="9"/>
  <c r="CK42" i="9"/>
  <c r="CL42" i="9"/>
  <c r="CM42" i="9"/>
  <c r="CN42" i="9"/>
  <c r="CO42" i="9"/>
  <c r="CR42" i="9"/>
  <c r="CT42" i="9"/>
  <c r="CX42" i="9"/>
  <c r="CY42" i="9"/>
  <c r="DD42" i="9" s="1"/>
  <c r="CZ42" i="9"/>
  <c r="DA42" i="9" s="1"/>
  <c r="DC42" i="9" s="1"/>
  <c r="DH42" i="9"/>
  <c r="DK42" i="9"/>
  <c r="DL42" i="9"/>
  <c r="CA43" i="9"/>
  <c r="CE43" i="9"/>
  <c r="CF43" i="9"/>
  <c r="CG43" i="9"/>
  <c r="CH43" i="9"/>
  <c r="CI43" i="9"/>
  <c r="CJ43" i="9"/>
  <c r="CK43" i="9"/>
  <c r="CL43" i="9"/>
  <c r="CN43" i="9"/>
  <c r="CO43" i="9"/>
  <c r="CM43" i="9" s="1"/>
  <c r="CR43" i="9"/>
  <c r="CT43" i="9"/>
  <c r="CX43" i="9"/>
  <c r="CY43" i="9"/>
  <c r="DE43" i="9" s="1"/>
  <c r="CZ43" i="9"/>
  <c r="DA43" i="9" s="1"/>
  <c r="DC43" i="9" s="1"/>
  <c r="DD43" i="9"/>
  <c r="DH43" i="9"/>
  <c r="DK43" i="9"/>
  <c r="DL43" i="9"/>
  <c r="CA44" i="9"/>
  <c r="CE44" i="9"/>
  <c r="CF44" i="9"/>
  <c r="CG44" i="9"/>
  <c r="CH44" i="9"/>
  <c r="CI44" i="9"/>
  <c r="CJ44" i="9"/>
  <c r="CK44" i="9"/>
  <c r="CL44" i="9"/>
  <c r="CN44" i="9"/>
  <c r="CO44" i="9"/>
  <c r="CM44" i="9" s="1"/>
  <c r="CR44" i="9"/>
  <c r="CT44" i="9"/>
  <c r="CX44" i="9"/>
  <c r="CY44" i="9"/>
  <c r="DE44" i="9" s="1"/>
  <c r="CZ44" i="9"/>
  <c r="DA44" i="9" s="1"/>
  <c r="DC44" i="9" s="1"/>
  <c r="DF44" i="9"/>
  <c r="DH44" i="9"/>
  <c r="DK44" i="9"/>
  <c r="DL44" i="9"/>
  <c r="CA45" i="9"/>
  <c r="CE45" i="9"/>
  <c r="CF45" i="9"/>
  <c r="CG45" i="9"/>
  <c r="CH45" i="9"/>
  <c r="CI45" i="9"/>
  <c r="CJ45" i="9"/>
  <c r="CK45" i="9"/>
  <c r="CL45" i="9"/>
  <c r="CN45" i="9"/>
  <c r="CO45" i="9"/>
  <c r="CM45" i="9" s="1"/>
  <c r="CR45" i="9"/>
  <c r="CT45" i="9"/>
  <c r="CX45" i="9"/>
  <c r="CY45" i="9"/>
  <c r="DF45" i="9" s="1"/>
  <c r="CZ45" i="9"/>
  <c r="DA45" i="9"/>
  <c r="DC45" i="9" s="1"/>
  <c r="DE45" i="9"/>
  <c r="DH45" i="9"/>
  <c r="DK45" i="9"/>
  <c r="DL45" i="9"/>
  <c r="CA46" i="9"/>
  <c r="CE46" i="9"/>
  <c r="CF46" i="9"/>
  <c r="CG46" i="9"/>
  <c r="CQ46" i="9" s="1"/>
  <c r="CH46" i="9"/>
  <c r="CI46" i="9"/>
  <c r="CJ46" i="9"/>
  <c r="CK46" i="9"/>
  <c r="CL46" i="9"/>
  <c r="CN46" i="9"/>
  <c r="CO46" i="9"/>
  <c r="CM46" i="9" s="1"/>
  <c r="CR46" i="9"/>
  <c r="CT46" i="9"/>
  <c r="CX46" i="9"/>
  <c r="CY46" i="9"/>
  <c r="CZ46" i="9"/>
  <c r="DA46" i="9" s="1"/>
  <c r="DC46" i="9" s="1"/>
  <c r="DH46" i="9"/>
  <c r="DK46" i="9"/>
  <c r="DL46" i="9"/>
  <c r="CA47" i="9"/>
  <c r="CE47" i="9"/>
  <c r="CF47" i="9"/>
  <c r="CG47" i="9"/>
  <c r="CH47" i="9"/>
  <c r="CI47" i="9"/>
  <c r="CJ47" i="9"/>
  <c r="CK47" i="9"/>
  <c r="CL47" i="9"/>
  <c r="CM47" i="9"/>
  <c r="CN47" i="9"/>
  <c r="CO47" i="9"/>
  <c r="CR47" i="9"/>
  <c r="CT47" i="9"/>
  <c r="CX47" i="9"/>
  <c r="CY47" i="9"/>
  <c r="DD47" i="9" s="1"/>
  <c r="CZ47" i="9"/>
  <c r="DA47" i="9" s="1"/>
  <c r="DC47" i="9" s="1"/>
  <c r="DE47" i="9"/>
  <c r="DH47" i="9"/>
  <c r="DK47" i="9"/>
  <c r="DL47" i="9"/>
  <c r="CA48" i="9"/>
  <c r="CE48" i="9"/>
  <c r="CF48" i="9"/>
  <c r="CG48" i="9"/>
  <c r="CH48" i="9"/>
  <c r="CI48" i="9"/>
  <c r="CJ48" i="9"/>
  <c r="CK48" i="9"/>
  <c r="CL48" i="9"/>
  <c r="CM48" i="9"/>
  <c r="CN48" i="9"/>
  <c r="CO48" i="9"/>
  <c r="CR48" i="9"/>
  <c r="CT48" i="9"/>
  <c r="CX48" i="9"/>
  <c r="CY48" i="9"/>
  <c r="DD48" i="9" s="1"/>
  <c r="CZ48" i="9"/>
  <c r="DA48" i="9" s="1"/>
  <c r="DC48" i="9" s="1"/>
  <c r="DH48" i="9"/>
  <c r="DK48" i="9"/>
  <c r="DL48" i="9"/>
  <c r="CA49" i="9"/>
  <c r="CE49" i="9"/>
  <c r="CF49" i="9"/>
  <c r="CG49" i="9"/>
  <c r="CH49" i="9"/>
  <c r="CI49" i="9"/>
  <c r="CJ49" i="9"/>
  <c r="CK49" i="9"/>
  <c r="CL49" i="9"/>
  <c r="CN49" i="9"/>
  <c r="CO49" i="9"/>
  <c r="CM49" i="9" s="1"/>
  <c r="CR49" i="9"/>
  <c r="CT49" i="9"/>
  <c r="CX49" i="9"/>
  <c r="CY49" i="9"/>
  <c r="CZ49" i="9"/>
  <c r="DA49" i="9" s="1"/>
  <c r="DC49" i="9" s="1"/>
  <c r="DH49" i="9"/>
  <c r="DK49" i="9"/>
  <c r="DL49" i="9"/>
  <c r="CA50" i="9"/>
  <c r="CE50" i="9"/>
  <c r="CF50" i="9"/>
  <c r="CG50" i="9"/>
  <c r="CH50" i="9"/>
  <c r="CI50" i="9"/>
  <c r="CJ50" i="9"/>
  <c r="CK50" i="9"/>
  <c r="CL50" i="9"/>
  <c r="CN50" i="9"/>
  <c r="CO50" i="9"/>
  <c r="CR50" i="9"/>
  <c r="CT50" i="9"/>
  <c r="CX50" i="9"/>
  <c r="CY50" i="9"/>
  <c r="DD50" i="9" s="1"/>
  <c r="CZ50" i="9"/>
  <c r="DA50" i="9" s="1"/>
  <c r="DC50" i="9" s="1"/>
  <c r="DH50" i="9"/>
  <c r="DK50" i="9"/>
  <c r="DL50" i="9"/>
  <c r="CA51" i="9"/>
  <c r="CE51" i="9"/>
  <c r="CF51" i="9"/>
  <c r="CG51" i="9"/>
  <c r="CH51" i="9"/>
  <c r="CI51" i="9"/>
  <c r="CJ51" i="9"/>
  <c r="CK51" i="9"/>
  <c r="CL51" i="9"/>
  <c r="CN51" i="9"/>
  <c r="CO51" i="9"/>
  <c r="CM51" i="9" s="1"/>
  <c r="CR51" i="9"/>
  <c r="CT51" i="9"/>
  <c r="CX51" i="9"/>
  <c r="CY51" i="9"/>
  <c r="DE51" i="9" s="1"/>
  <c r="CZ51" i="9"/>
  <c r="DA51" i="9" s="1"/>
  <c r="DC51" i="9" s="1"/>
  <c r="DH51" i="9"/>
  <c r="DK51" i="9"/>
  <c r="DL51" i="9"/>
  <c r="CA52" i="9"/>
  <c r="CE52" i="9"/>
  <c r="CF52" i="9"/>
  <c r="CG52" i="9"/>
  <c r="CH52" i="9"/>
  <c r="CI52" i="9"/>
  <c r="CJ52" i="9"/>
  <c r="CK52" i="9"/>
  <c r="CL52" i="9"/>
  <c r="CN52" i="9"/>
  <c r="CO52" i="9"/>
  <c r="CR52" i="9"/>
  <c r="CV52" i="9" s="1"/>
  <c r="CT52" i="9"/>
  <c r="CX52" i="9"/>
  <c r="CY52" i="9"/>
  <c r="CZ52" i="9"/>
  <c r="DA52" i="9" s="1"/>
  <c r="DC52" i="9" s="1"/>
  <c r="DH52" i="9"/>
  <c r="DK52" i="9"/>
  <c r="DL52" i="9"/>
  <c r="CA53" i="9"/>
  <c r="CE53" i="9"/>
  <c r="CF53" i="9"/>
  <c r="CG53" i="9"/>
  <c r="CH53" i="9"/>
  <c r="CI53" i="9"/>
  <c r="CJ53" i="9"/>
  <c r="CK53" i="9"/>
  <c r="CL53" i="9"/>
  <c r="CN53" i="9"/>
  <c r="CO53" i="9"/>
  <c r="CR53" i="9"/>
  <c r="CV53" i="9" s="1"/>
  <c r="CT53" i="9"/>
  <c r="CX53" i="9"/>
  <c r="CY53" i="9"/>
  <c r="DE53" i="9" s="1"/>
  <c r="CZ53" i="9"/>
  <c r="DA53" i="9" s="1"/>
  <c r="DC53" i="9" s="1"/>
  <c r="DF53" i="9"/>
  <c r="DH53" i="9"/>
  <c r="DK53" i="9"/>
  <c r="DL53" i="9"/>
  <c r="CA54" i="9"/>
  <c r="CE54" i="9"/>
  <c r="CP54" i="9" s="1"/>
  <c r="CF54" i="9"/>
  <c r="CG54" i="9"/>
  <c r="CH54" i="9"/>
  <c r="CI54" i="9"/>
  <c r="CJ54" i="9"/>
  <c r="CK54" i="9"/>
  <c r="CL54" i="9"/>
  <c r="CN54" i="9"/>
  <c r="CO54" i="9"/>
  <c r="CM54" i="9" s="1"/>
  <c r="CR54" i="9"/>
  <c r="CT54" i="9"/>
  <c r="CX54" i="9"/>
  <c r="CY54" i="9"/>
  <c r="DF54" i="9" s="1"/>
  <c r="CZ54" i="9"/>
  <c r="DA54" i="9" s="1"/>
  <c r="DC54" i="9" s="1"/>
  <c r="DH54" i="9"/>
  <c r="DK54" i="9"/>
  <c r="DL54" i="9"/>
  <c r="CA55" i="9"/>
  <c r="CE55" i="9"/>
  <c r="CF55" i="9"/>
  <c r="CG55" i="9"/>
  <c r="CH55" i="9"/>
  <c r="CI55" i="9"/>
  <c r="CJ55" i="9"/>
  <c r="CK55" i="9"/>
  <c r="CL55" i="9"/>
  <c r="CN55" i="9"/>
  <c r="CO55" i="9"/>
  <c r="CM55" i="9" s="1"/>
  <c r="CR55" i="9"/>
  <c r="CT55" i="9"/>
  <c r="CV55" i="9" s="1"/>
  <c r="CX55" i="9"/>
  <c r="CY55" i="9"/>
  <c r="CZ55" i="9"/>
  <c r="DA55" i="9" s="1"/>
  <c r="DC55" i="9" s="1"/>
  <c r="DH55" i="9"/>
  <c r="DK55" i="9"/>
  <c r="DL55" i="9"/>
  <c r="CA56" i="9"/>
  <c r="CE56" i="9"/>
  <c r="CF56" i="9"/>
  <c r="CG56" i="9"/>
  <c r="CH56" i="9"/>
  <c r="CI56" i="9"/>
  <c r="CJ56" i="9"/>
  <c r="CK56" i="9"/>
  <c r="CL56" i="9"/>
  <c r="CM56" i="9"/>
  <c r="CN56" i="9"/>
  <c r="CO56" i="9"/>
  <c r="CR56" i="9"/>
  <c r="CT56" i="9"/>
  <c r="CX56" i="9"/>
  <c r="CY56" i="9"/>
  <c r="DD56" i="9" s="1"/>
  <c r="CZ56" i="9"/>
  <c r="DA56" i="9" s="1"/>
  <c r="DC56" i="9" s="1"/>
  <c r="DH56" i="9"/>
  <c r="DK56" i="9"/>
  <c r="DL56" i="9"/>
  <c r="CA57" i="9"/>
  <c r="CE57" i="9"/>
  <c r="CF57" i="9"/>
  <c r="CG57" i="9"/>
  <c r="CH57" i="9"/>
  <c r="CI57" i="9"/>
  <c r="CJ57" i="9"/>
  <c r="CK57" i="9"/>
  <c r="CL57" i="9"/>
  <c r="CN57" i="9"/>
  <c r="CO57" i="9"/>
  <c r="CM57" i="9" s="1"/>
  <c r="CR57" i="9"/>
  <c r="CV57" i="9" s="1"/>
  <c r="CT57" i="9"/>
  <c r="CX57" i="9"/>
  <c r="CY57" i="9"/>
  <c r="DD57" i="9" s="1"/>
  <c r="CZ57" i="9"/>
  <c r="DA57" i="9" s="1"/>
  <c r="DC57" i="9"/>
  <c r="DH57" i="9"/>
  <c r="DK57" i="9"/>
  <c r="DL57" i="9"/>
  <c r="CA58" i="9"/>
  <c r="CE58" i="9"/>
  <c r="CF58" i="9"/>
  <c r="CG58" i="9"/>
  <c r="CH58" i="9"/>
  <c r="CI58" i="9"/>
  <c r="CJ58" i="9"/>
  <c r="CK58" i="9"/>
  <c r="CL58" i="9"/>
  <c r="CN58" i="9"/>
  <c r="CO58" i="9"/>
  <c r="CM58" i="9" s="1"/>
  <c r="CR58" i="9"/>
  <c r="CT58" i="9"/>
  <c r="CX58" i="9"/>
  <c r="CY58" i="9"/>
  <c r="DD58" i="9" s="1"/>
  <c r="CZ58" i="9"/>
  <c r="DA58" i="9" s="1"/>
  <c r="DC58" i="9" s="1"/>
  <c r="DE58" i="9"/>
  <c r="DF58" i="9"/>
  <c r="DH58" i="9"/>
  <c r="DK58" i="9"/>
  <c r="DL58" i="9"/>
  <c r="CA59" i="9"/>
  <c r="CE59" i="9"/>
  <c r="CF59" i="9"/>
  <c r="CG59" i="9"/>
  <c r="CH59" i="9"/>
  <c r="CI59" i="9"/>
  <c r="CJ59" i="9"/>
  <c r="CK59" i="9"/>
  <c r="CL59" i="9"/>
  <c r="CN59" i="9"/>
  <c r="CO59" i="9"/>
  <c r="CM59" i="9" s="1"/>
  <c r="CR59" i="9"/>
  <c r="CT59" i="9"/>
  <c r="CX59" i="9"/>
  <c r="CY59" i="9"/>
  <c r="DE59" i="9" s="1"/>
  <c r="CZ59" i="9"/>
  <c r="DA59" i="9"/>
  <c r="DC59" i="9" s="1"/>
  <c r="DF59" i="9"/>
  <c r="DH59" i="9"/>
  <c r="DK59" i="9"/>
  <c r="DL59" i="9"/>
  <c r="CA60" i="9"/>
  <c r="CE60" i="9"/>
  <c r="CF60" i="9"/>
  <c r="CG60" i="9"/>
  <c r="CH60" i="9"/>
  <c r="CI60" i="9"/>
  <c r="CJ60" i="9"/>
  <c r="CK60" i="9"/>
  <c r="CL60" i="9"/>
  <c r="CN60" i="9"/>
  <c r="CO60" i="9"/>
  <c r="CR60" i="9"/>
  <c r="CT60" i="9"/>
  <c r="CX60" i="9"/>
  <c r="CY60" i="9"/>
  <c r="CZ60" i="9"/>
  <c r="DA60" i="9" s="1"/>
  <c r="DC60" i="9"/>
  <c r="DH60" i="9"/>
  <c r="DK60" i="9"/>
  <c r="DL60" i="9"/>
  <c r="CA61" i="9"/>
  <c r="CE61" i="9"/>
  <c r="CF61" i="9"/>
  <c r="CG61" i="9"/>
  <c r="CH61" i="9"/>
  <c r="CI61" i="9"/>
  <c r="CJ61" i="9"/>
  <c r="CK61" i="9"/>
  <c r="CL61" i="9"/>
  <c r="CN61" i="9"/>
  <c r="CO61" i="9"/>
  <c r="CM61" i="9" s="1"/>
  <c r="CR61" i="9"/>
  <c r="CV61" i="9" s="1"/>
  <c r="CT61" i="9"/>
  <c r="CX61" i="9"/>
  <c r="CY61" i="9"/>
  <c r="DF61" i="9" s="1"/>
  <c r="CZ61" i="9"/>
  <c r="DA61" i="9"/>
  <c r="DC61" i="9" s="1"/>
  <c r="DE61" i="9"/>
  <c r="DH61" i="9"/>
  <c r="DK61" i="9"/>
  <c r="DL61" i="9"/>
  <c r="CA62" i="9"/>
  <c r="CE62" i="9"/>
  <c r="CF62" i="9"/>
  <c r="CG62" i="9"/>
  <c r="CH62" i="9"/>
  <c r="CI62" i="9"/>
  <c r="CJ62" i="9"/>
  <c r="CK62" i="9"/>
  <c r="CL62" i="9"/>
  <c r="CN62" i="9"/>
  <c r="CO62" i="9"/>
  <c r="CM62" i="9" s="1"/>
  <c r="CR62" i="9"/>
  <c r="CT62" i="9"/>
  <c r="CX62" i="9"/>
  <c r="CY62" i="9"/>
  <c r="CZ62" i="9"/>
  <c r="DA62" i="9" s="1"/>
  <c r="DC62" i="9" s="1"/>
  <c r="DD62" i="9"/>
  <c r="DH62" i="9"/>
  <c r="DK62" i="9"/>
  <c r="DL62" i="9"/>
  <c r="CA63" i="9"/>
  <c r="CE63" i="9"/>
  <c r="CQ63" i="9" s="1"/>
  <c r="CF63" i="9"/>
  <c r="CG63" i="9"/>
  <c r="CH63" i="9"/>
  <c r="CI63" i="9"/>
  <c r="CJ63" i="9"/>
  <c r="CK63" i="9"/>
  <c r="CL63" i="9"/>
  <c r="CN63" i="9"/>
  <c r="CO63" i="9"/>
  <c r="CR63" i="9"/>
  <c r="CV63" i="9" s="1"/>
  <c r="CT63" i="9"/>
  <c r="CX63" i="9"/>
  <c r="CY63" i="9"/>
  <c r="DD63" i="9" s="1"/>
  <c r="CZ63" i="9"/>
  <c r="DA63" i="9"/>
  <c r="DC63" i="9" s="1"/>
  <c r="DH63" i="9"/>
  <c r="DK63" i="9"/>
  <c r="DL63" i="9"/>
  <c r="CA64" i="9"/>
  <c r="CE64" i="9"/>
  <c r="CF64" i="9"/>
  <c r="CG64" i="9"/>
  <c r="CH64" i="9"/>
  <c r="CI64" i="9"/>
  <c r="CJ64" i="9"/>
  <c r="CK64" i="9"/>
  <c r="CL64" i="9"/>
  <c r="CN64" i="9"/>
  <c r="CO64" i="9"/>
  <c r="CR64" i="9"/>
  <c r="CT64" i="9"/>
  <c r="CX64" i="9"/>
  <c r="CY64" i="9"/>
  <c r="DD64" i="9" s="1"/>
  <c r="CZ64" i="9"/>
  <c r="DA64" i="9" s="1"/>
  <c r="DC64" i="9" s="1"/>
  <c r="DH64" i="9"/>
  <c r="DK64" i="9"/>
  <c r="DL64" i="9"/>
  <c r="CA65" i="9"/>
  <c r="CE65" i="9"/>
  <c r="CF65" i="9"/>
  <c r="CG65" i="9"/>
  <c r="CH65" i="9"/>
  <c r="CI65" i="9"/>
  <c r="CJ65" i="9"/>
  <c r="CK65" i="9"/>
  <c r="CL65" i="9"/>
  <c r="CN65" i="9"/>
  <c r="CO65" i="9"/>
  <c r="CR65" i="9"/>
  <c r="CT65" i="9"/>
  <c r="CX65" i="9"/>
  <c r="CY65" i="9"/>
  <c r="DD65" i="9" s="1"/>
  <c r="CZ65" i="9"/>
  <c r="DA65" i="9" s="1"/>
  <c r="DC65" i="9" s="1"/>
  <c r="DH65" i="9"/>
  <c r="DK65" i="9"/>
  <c r="DL65" i="9"/>
  <c r="CA66" i="9"/>
  <c r="CE66" i="9"/>
  <c r="CF66" i="9"/>
  <c r="CG66" i="9"/>
  <c r="CH66" i="9"/>
  <c r="CI66" i="9"/>
  <c r="CJ66" i="9"/>
  <c r="CK66" i="9"/>
  <c r="CL66" i="9"/>
  <c r="CN66" i="9"/>
  <c r="CO66" i="9"/>
  <c r="CM66" i="9" s="1"/>
  <c r="CR66" i="9"/>
  <c r="CT66" i="9"/>
  <c r="CX66" i="9"/>
  <c r="CY66" i="9"/>
  <c r="DE66" i="9" s="1"/>
  <c r="CZ66" i="9"/>
  <c r="DA66" i="9" s="1"/>
  <c r="DC66" i="9" s="1"/>
  <c r="DH66" i="9"/>
  <c r="DK66" i="9"/>
  <c r="DL66" i="9"/>
  <c r="CA67" i="9"/>
  <c r="CE67" i="9"/>
  <c r="CF67" i="9"/>
  <c r="CG67" i="9"/>
  <c r="CH67" i="9"/>
  <c r="CI67" i="9"/>
  <c r="CJ67" i="9"/>
  <c r="CK67" i="9"/>
  <c r="CL67" i="9"/>
  <c r="CN67" i="9"/>
  <c r="CO67" i="9"/>
  <c r="CM67" i="9" s="1"/>
  <c r="CR67" i="9"/>
  <c r="CV67" i="9" s="1"/>
  <c r="CT67" i="9"/>
  <c r="CX67" i="9"/>
  <c r="CY67" i="9"/>
  <c r="DD67" i="9" s="1"/>
  <c r="CZ67" i="9"/>
  <c r="DA67" i="9"/>
  <c r="DC67" i="9" s="1"/>
  <c r="DH67" i="9"/>
  <c r="DK67" i="9"/>
  <c r="DL67" i="9"/>
  <c r="CA68" i="9"/>
  <c r="CE68" i="9"/>
  <c r="CF68" i="9"/>
  <c r="CG68" i="9"/>
  <c r="CH68" i="9"/>
  <c r="CI68" i="9"/>
  <c r="CJ68" i="9"/>
  <c r="CK68" i="9"/>
  <c r="CL68" i="9"/>
  <c r="CN68" i="9"/>
  <c r="CO68" i="9"/>
  <c r="CM68" i="9" s="1"/>
  <c r="CR68" i="9"/>
  <c r="CT68" i="9"/>
  <c r="CX68" i="9"/>
  <c r="CY68" i="9"/>
  <c r="DE68" i="9" s="1"/>
  <c r="CZ68" i="9"/>
  <c r="DA68" i="9" s="1"/>
  <c r="DC68" i="9" s="1"/>
  <c r="DH68" i="9"/>
  <c r="DK68" i="9"/>
  <c r="DL68" i="9"/>
  <c r="CA69" i="9"/>
  <c r="CE69" i="9"/>
  <c r="CF69" i="9"/>
  <c r="CG69" i="9"/>
  <c r="CH69" i="9"/>
  <c r="CI69" i="9"/>
  <c r="CJ69" i="9"/>
  <c r="CK69" i="9"/>
  <c r="CL69" i="9"/>
  <c r="CN69" i="9"/>
  <c r="CO69" i="9"/>
  <c r="CM69" i="9" s="1"/>
  <c r="CR69" i="9"/>
  <c r="CV69" i="9" s="1"/>
  <c r="CT69" i="9"/>
  <c r="CX69" i="9"/>
  <c r="CY69" i="9"/>
  <c r="DE69" i="9" s="1"/>
  <c r="CZ69" i="9"/>
  <c r="DA69" i="9" s="1"/>
  <c r="DC69" i="9" s="1"/>
  <c r="DD69" i="9"/>
  <c r="DH69" i="9"/>
  <c r="DK69" i="9"/>
  <c r="DL69" i="9"/>
  <c r="CA70" i="9"/>
  <c r="CE70" i="9"/>
  <c r="CF70" i="9"/>
  <c r="CG70" i="9"/>
  <c r="CH70" i="9"/>
  <c r="CI70" i="9"/>
  <c r="CJ70" i="9"/>
  <c r="CK70" i="9"/>
  <c r="CL70" i="9"/>
  <c r="CN70" i="9"/>
  <c r="CO70" i="9"/>
  <c r="CM70" i="9" s="1"/>
  <c r="CR70" i="9"/>
  <c r="CT70" i="9"/>
  <c r="CX70" i="9"/>
  <c r="CY70" i="9"/>
  <c r="DD70" i="9" s="1"/>
  <c r="CZ70" i="9"/>
  <c r="DA70" i="9" s="1"/>
  <c r="DC70" i="9" s="1"/>
  <c r="DE70" i="9"/>
  <c r="DF70" i="9"/>
  <c r="DH70" i="9"/>
  <c r="DK70" i="9"/>
  <c r="DL70" i="9"/>
  <c r="CA71" i="9"/>
  <c r="CE71" i="9"/>
  <c r="CF71" i="9"/>
  <c r="CG71" i="9"/>
  <c r="CH71" i="9"/>
  <c r="CI71" i="9"/>
  <c r="CJ71" i="9"/>
  <c r="CK71" i="9"/>
  <c r="CL71" i="9"/>
  <c r="CN71" i="9"/>
  <c r="CO71" i="9"/>
  <c r="CM71" i="9" s="1"/>
  <c r="CR71" i="9"/>
  <c r="CT71" i="9"/>
  <c r="CX71" i="9"/>
  <c r="CY71" i="9"/>
  <c r="DF71" i="9" s="1"/>
  <c r="CZ71" i="9"/>
  <c r="DA71" i="9" s="1"/>
  <c r="DC71" i="9" s="1"/>
  <c r="DH71" i="9"/>
  <c r="DK71" i="9"/>
  <c r="DL71" i="9"/>
  <c r="CA72" i="9"/>
  <c r="CE72" i="9"/>
  <c r="CF72" i="9"/>
  <c r="CG72" i="9"/>
  <c r="CH72" i="9"/>
  <c r="CI72" i="9"/>
  <c r="CJ72" i="9"/>
  <c r="CK72" i="9"/>
  <c r="CL72" i="9"/>
  <c r="CN72" i="9"/>
  <c r="CO72" i="9"/>
  <c r="CM72" i="9" s="1"/>
  <c r="CR72" i="9"/>
  <c r="CT72" i="9"/>
  <c r="CX72" i="9"/>
  <c r="CY72" i="9"/>
  <c r="CZ72" i="9"/>
  <c r="DA72" i="9" s="1"/>
  <c r="DC72" i="9" s="1"/>
  <c r="DH72" i="9"/>
  <c r="DK72" i="9"/>
  <c r="DL72" i="9"/>
  <c r="CA73" i="9"/>
  <c r="CE73" i="9"/>
  <c r="CF73" i="9"/>
  <c r="CG73" i="9"/>
  <c r="CH73" i="9"/>
  <c r="CI73" i="9"/>
  <c r="CJ73" i="9"/>
  <c r="CK73" i="9"/>
  <c r="CL73" i="9"/>
  <c r="CN73" i="9"/>
  <c r="CO73" i="9"/>
  <c r="CM73" i="9" s="1"/>
  <c r="CR73" i="9"/>
  <c r="CT73" i="9"/>
  <c r="CX73" i="9"/>
  <c r="CY73" i="9"/>
  <c r="DD73" i="9" s="1"/>
  <c r="CZ73" i="9"/>
  <c r="DA73" i="9" s="1"/>
  <c r="DC73" i="9" s="1"/>
  <c r="DH73" i="9"/>
  <c r="DK73" i="9"/>
  <c r="DL73" i="9"/>
  <c r="CA74" i="9"/>
  <c r="CE74" i="9"/>
  <c r="CF74" i="9"/>
  <c r="CG74" i="9"/>
  <c r="CH74" i="9"/>
  <c r="CI74" i="9"/>
  <c r="CJ74" i="9"/>
  <c r="CK74" i="9"/>
  <c r="CL74" i="9"/>
  <c r="CN74" i="9"/>
  <c r="CO74" i="9"/>
  <c r="CR74" i="9"/>
  <c r="CT74" i="9"/>
  <c r="CX74" i="9"/>
  <c r="CY74" i="9"/>
  <c r="DE74" i="9" s="1"/>
  <c r="CZ74" i="9"/>
  <c r="DA74" i="9" s="1"/>
  <c r="DC74" i="9" s="1"/>
  <c r="DH74" i="9"/>
  <c r="DK74" i="9"/>
  <c r="DL74" i="9"/>
  <c r="CA75" i="9"/>
  <c r="CE75" i="9"/>
  <c r="CF75" i="9"/>
  <c r="CG75" i="9"/>
  <c r="CH75" i="9"/>
  <c r="CI75" i="9"/>
  <c r="CJ75" i="9"/>
  <c r="CK75" i="9"/>
  <c r="CL75" i="9"/>
  <c r="CN75" i="9"/>
  <c r="CO75" i="9"/>
  <c r="CM75" i="9" s="1"/>
  <c r="CR75" i="9"/>
  <c r="CT75" i="9"/>
  <c r="CX75" i="9"/>
  <c r="CY75" i="9"/>
  <c r="DD75" i="9" s="1"/>
  <c r="CZ75" i="9"/>
  <c r="DA75" i="9" s="1"/>
  <c r="DC75" i="9" s="1"/>
  <c r="DH75" i="9"/>
  <c r="DK75" i="9"/>
  <c r="DL75" i="9"/>
  <c r="CA76" i="9"/>
  <c r="CE76" i="9"/>
  <c r="CF76" i="9"/>
  <c r="CG76" i="9"/>
  <c r="CH76" i="9"/>
  <c r="CI76" i="9"/>
  <c r="CJ76" i="9"/>
  <c r="CK76" i="9"/>
  <c r="CL76" i="9"/>
  <c r="CN76" i="9"/>
  <c r="CO76" i="9"/>
  <c r="CR76" i="9"/>
  <c r="CT76" i="9"/>
  <c r="CX76" i="9"/>
  <c r="CY76" i="9"/>
  <c r="DD76" i="9" s="1"/>
  <c r="CZ76" i="9"/>
  <c r="DA76" i="9" s="1"/>
  <c r="DC76" i="9" s="1"/>
  <c r="DE76" i="9"/>
  <c r="DH76" i="9"/>
  <c r="DK76" i="9"/>
  <c r="DL76" i="9"/>
  <c r="CA77" i="9"/>
  <c r="CE77" i="9"/>
  <c r="CF77" i="9"/>
  <c r="CG77" i="9"/>
  <c r="CH77" i="9"/>
  <c r="CI77" i="9"/>
  <c r="CJ77" i="9"/>
  <c r="CK77" i="9"/>
  <c r="CL77" i="9"/>
  <c r="CN77" i="9"/>
  <c r="CO77" i="9"/>
  <c r="CM77" i="9" s="1"/>
  <c r="CR77" i="9"/>
  <c r="CT77" i="9"/>
  <c r="CX77" i="9"/>
  <c r="CY77" i="9"/>
  <c r="DE77" i="9" s="1"/>
  <c r="CZ77" i="9"/>
  <c r="DA77" i="9" s="1"/>
  <c r="DC77" i="9" s="1"/>
  <c r="DH77" i="9"/>
  <c r="DK77" i="9"/>
  <c r="DL77" i="9"/>
  <c r="CA78" i="9"/>
  <c r="CE78" i="9"/>
  <c r="CF78" i="9"/>
  <c r="CG78" i="9"/>
  <c r="CH78" i="9"/>
  <c r="CI78" i="9"/>
  <c r="CJ78" i="9"/>
  <c r="CK78" i="9"/>
  <c r="CL78" i="9"/>
  <c r="CM78" i="9"/>
  <c r="CN78" i="9"/>
  <c r="CO78" i="9"/>
  <c r="CR78" i="9"/>
  <c r="CV78" i="9" s="1"/>
  <c r="CT78" i="9"/>
  <c r="CX78" i="9"/>
  <c r="CY78" i="9"/>
  <c r="DF78" i="9" s="1"/>
  <c r="CZ78" i="9"/>
  <c r="DA78" i="9" s="1"/>
  <c r="DC78" i="9" s="1"/>
  <c r="DH78" i="9"/>
  <c r="DK78" i="9"/>
  <c r="DL78" i="9"/>
  <c r="CA79" i="9"/>
  <c r="CE79" i="9"/>
  <c r="CF79" i="9"/>
  <c r="CG79" i="9"/>
  <c r="CH79" i="9"/>
  <c r="CI79" i="9"/>
  <c r="CJ79" i="9"/>
  <c r="CK79" i="9"/>
  <c r="CL79" i="9"/>
  <c r="CN79" i="9"/>
  <c r="CO79" i="9"/>
  <c r="CR79" i="9"/>
  <c r="CT79" i="9"/>
  <c r="CX79" i="9"/>
  <c r="CY79" i="9"/>
  <c r="DE79" i="9" s="1"/>
  <c r="CZ79" i="9"/>
  <c r="DA79" i="9" s="1"/>
  <c r="DC79" i="9" s="1"/>
  <c r="DH79" i="9"/>
  <c r="DK79" i="9"/>
  <c r="DL79" i="9"/>
  <c r="CA80" i="9"/>
  <c r="CE80" i="9"/>
  <c r="CF80" i="9"/>
  <c r="CG80" i="9"/>
  <c r="CH80" i="9"/>
  <c r="CI80" i="9"/>
  <c r="CJ80" i="9"/>
  <c r="CK80" i="9"/>
  <c r="CL80" i="9"/>
  <c r="CN80" i="9"/>
  <c r="CO80" i="9"/>
  <c r="CM80" i="9" s="1"/>
  <c r="CR80" i="9"/>
  <c r="CT80" i="9"/>
  <c r="CV80" i="9" s="1"/>
  <c r="CX80" i="9"/>
  <c r="CY80" i="9"/>
  <c r="DE80" i="9" s="1"/>
  <c r="CZ80" i="9"/>
  <c r="DA80" i="9" s="1"/>
  <c r="DC80" i="9" s="1"/>
  <c r="DF80" i="9"/>
  <c r="DH80" i="9"/>
  <c r="DK80" i="9"/>
  <c r="DL80" i="9"/>
  <c r="CA81" i="9"/>
  <c r="CE81" i="9"/>
  <c r="CF81" i="9"/>
  <c r="CG81" i="9"/>
  <c r="CH81" i="9"/>
  <c r="CI81" i="9"/>
  <c r="CJ81" i="9"/>
  <c r="CK81" i="9"/>
  <c r="CL81" i="9"/>
  <c r="CN81" i="9"/>
  <c r="CO81" i="9"/>
  <c r="CM81" i="9" s="1"/>
  <c r="CR81" i="9"/>
  <c r="CT81" i="9"/>
  <c r="CX81" i="9"/>
  <c r="CY81" i="9"/>
  <c r="DF81" i="9" s="1"/>
  <c r="CZ81" i="9"/>
  <c r="DA81" i="9" s="1"/>
  <c r="DC81" i="9" s="1"/>
  <c r="DE81" i="9"/>
  <c r="DH81" i="9"/>
  <c r="DK81" i="9"/>
  <c r="DL81" i="9"/>
  <c r="CA82" i="9"/>
  <c r="CE82" i="9"/>
  <c r="CF82" i="9"/>
  <c r="CG82" i="9"/>
  <c r="CH82" i="9"/>
  <c r="CI82" i="9"/>
  <c r="CJ82" i="9"/>
  <c r="CK82" i="9"/>
  <c r="CL82" i="9"/>
  <c r="CN82" i="9"/>
  <c r="CO82" i="9"/>
  <c r="CM82" i="9" s="1"/>
  <c r="CR82" i="9"/>
  <c r="CT82" i="9"/>
  <c r="CX82" i="9"/>
  <c r="CY82" i="9"/>
  <c r="DF82" i="9" s="1"/>
  <c r="CZ82" i="9"/>
  <c r="DA82" i="9" s="1"/>
  <c r="DC82" i="9" s="1"/>
  <c r="DD82" i="9"/>
  <c r="DE82" i="9"/>
  <c r="DH82" i="9"/>
  <c r="DK82" i="9"/>
  <c r="DL82" i="9"/>
  <c r="CA83" i="9"/>
  <c r="CE83" i="9"/>
  <c r="CF83" i="9"/>
  <c r="CG83" i="9"/>
  <c r="CH83" i="9"/>
  <c r="CI83" i="9"/>
  <c r="CJ83" i="9"/>
  <c r="CK83" i="9"/>
  <c r="CL83" i="9"/>
  <c r="CN83" i="9"/>
  <c r="CO83" i="9"/>
  <c r="CM83" i="9" s="1"/>
  <c r="CR83" i="9"/>
  <c r="CT83" i="9"/>
  <c r="CX83" i="9"/>
  <c r="CY83" i="9"/>
  <c r="DE83" i="9" s="1"/>
  <c r="CZ83" i="9"/>
  <c r="DA83" i="9" s="1"/>
  <c r="DC83" i="9" s="1"/>
  <c r="DD83" i="9"/>
  <c r="DF83" i="9"/>
  <c r="DH83" i="9"/>
  <c r="DK83" i="9"/>
  <c r="DL83" i="9"/>
  <c r="CA84" i="9"/>
  <c r="CE84" i="9"/>
  <c r="CF84" i="9"/>
  <c r="CG84" i="9"/>
  <c r="CH84" i="9"/>
  <c r="CI84" i="9"/>
  <c r="CJ84" i="9"/>
  <c r="CK84" i="9"/>
  <c r="CL84" i="9"/>
  <c r="CN84" i="9"/>
  <c r="CO84" i="9"/>
  <c r="CM84" i="9" s="1"/>
  <c r="CR84" i="9"/>
  <c r="CT84" i="9"/>
  <c r="CV84" i="9" s="1"/>
  <c r="CX84" i="9"/>
  <c r="CY84" i="9"/>
  <c r="DD84" i="9" s="1"/>
  <c r="CZ84" i="9"/>
  <c r="DA84" i="9" s="1"/>
  <c r="DC84" i="9" s="1"/>
  <c r="DH84" i="9"/>
  <c r="DK84" i="9"/>
  <c r="DL84" i="9"/>
  <c r="CA85" i="9"/>
  <c r="CE85" i="9"/>
  <c r="CF85" i="9"/>
  <c r="CG85" i="9"/>
  <c r="CH85" i="9"/>
  <c r="CI85" i="9"/>
  <c r="CJ85" i="9"/>
  <c r="CK85" i="9"/>
  <c r="CL85" i="9"/>
  <c r="CN85" i="9"/>
  <c r="CO85" i="9"/>
  <c r="CR85" i="9"/>
  <c r="CV85" i="9" s="1"/>
  <c r="CT85" i="9"/>
  <c r="CX85" i="9"/>
  <c r="CY85" i="9"/>
  <c r="DF85" i="9" s="1"/>
  <c r="CZ85" i="9"/>
  <c r="DA85" i="9"/>
  <c r="DC85" i="9" s="1"/>
  <c r="DH85" i="9"/>
  <c r="DK85" i="9"/>
  <c r="DL85" i="9"/>
  <c r="CA86" i="9"/>
  <c r="CE86" i="9"/>
  <c r="CF86" i="9"/>
  <c r="CG86" i="9"/>
  <c r="CH86" i="9"/>
  <c r="CI86" i="9"/>
  <c r="CJ86" i="9"/>
  <c r="CK86" i="9"/>
  <c r="CL86" i="9"/>
  <c r="CN86" i="9"/>
  <c r="CO86" i="9"/>
  <c r="CR86" i="9"/>
  <c r="CT86" i="9"/>
  <c r="CX86" i="9"/>
  <c r="CY86" i="9"/>
  <c r="DD86" i="9" s="1"/>
  <c r="CZ86" i="9"/>
  <c r="DA86" i="9" s="1"/>
  <c r="DC86" i="9" s="1"/>
  <c r="DH86" i="9"/>
  <c r="DK86" i="9"/>
  <c r="DL86" i="9"/>
  <c r="CA87" i="9"/>
  <c r="CE87" i="9"/>
  <c r="CF87" i="9"/>
  <c r="CG87" i="9"/>
  <c r="CH87" i="9"/>
  <c r="CI87" i="9"/>
  <c r="CJ87" i="9"/>
  <c r="CK87" i="9"/>
  <c r="CL87" i="9"/>
  <c r="CM87" i="9"/>
  <c r="CN87" i="9"/>
  <c r="CO87" i="9"/>
  <c r="CR87" i="9"/>
  <c r="CV87" i="9" s="1"/>
  <c r="CT87" i="9"/>
  <c r="CX87" i="9"/>
  <c r="CY87" i="9"/>
  <c r="DD87" i="9" s="1"/>
  <c r="CZ87" i="9"/>
  <c r="DA87" i="9" s="1"/>
  <c r="DC87" i="9"/>
  <c r="DH87" i="9"/>
  <c r="DK87" i="9"/>
  <c r="DL87" i="9"/>
  <c r="CA88" i="9"/>
  <c r="CE88" i="9"/>
  <c r="CF88" i="9"/>
  <c r="CG88" i="9"/>
  <c r="CH88" i="9"/>
  <c r="CI88" i="9"/>
  <c r="CJ88" i="9"/>
  <c r="CK88" i="9"/>
  <c r="CL88" i="9"/>
  <c r="CN88" i="9"/>
  <c r="CO88" i="9"/>
  <c r="CM88" i="9" s="1"/>
  <c r="CR88" i="9"/>
  <c r="CT88" i="9"/>
  <c r="CX88" i="9"/>
  <c r="CY88" i="9"/>
  <c r="DE88" i="9" s="1"/>
  <c r="CZ88" i="9"/>
  <c r="DA88" i="9" s="1"/>
  <c r="DC88" i="9" s="1"/>
  <c r="DD88" i="9"/>
  <c r="DF88" i="9"/>
  <c r="DH88" i="9"/>
  <c r="DK88" i="9"/>
  <c r="DL88" i="9"/>
  <c r="CA89" i="9"/>
  <c r="CE89" i="9"/>
  <c r="CF89" i="9"/>
  <c r="CG89" i="9"/>
  <c r="CH89" i="9"/>
  <c r="CI89" i="9"/>
  <c r="CJ89" i="9"/>
  <c r="CK89" i="9"/>
  <c r="CL89" i="9"/>
  <c r="CN89" i="9"/>
  <c r="CO89" i="9"/>
  <c r="CR89" i="9"/>
  <c r="CT89" i="9"/>
  <c r="CX89" i="9"/>
  <c r="CY89" i="9"/>
  <c r="DE89" i="9" s="1"/>
  <c r="CZ89" i="9"/>
  <c r="DA89" i="9" s="1"/>
  <c r="DC89" i="9" s="1"/>
  <c r="DH89" i="9"/>
  <c r="DK89" i="9"/>
  <c r="DL89" i="9"/>
  <c r="CA90" i="9"/>
  <c r="CE90" i="9"/>
  <c r="CF90" i="9"/>
  <c r="CG90" i="9"/>
  <c r="CH90" i="9"/>
  <c r="CI90" i="9"/>
  <c r="CJ90" i="9"/>
  <c r="CK90" i="9"/>
  <c r="CL90" i="9"/>
  <c r="CM90" i="9"/>
  <c r="CN90" i="9"/>
  <c r="CO90" i="9"/>
  <c r="CR90" i="9"/>
  <c r="CV90" i="9" s="1"/>
  <c r="CT90" i="9"/>
  <c r="CX90" i="9"/>
  <c r="CY90" i="9"/>
  <c r="DF90" i="9" s="1"/>
  <c r="CZ90" i="9"/>
  <c r="DA90" i="9" s="1"/>
  <c r="DC90" i="9" s="1"/>
  <c r="DH90" i="9"/>
  <c r="DK90" i="9"/>
  <c r="DL90" i="9"/>
  <c r="CA91" i="9"/>
  <c r="CE91" i="9"/>
  <c r="CF91" i="9"/>
  <c r="CG91" i="9"/>
  <c r="CH91" i="9"/>
  <c r="CI91" i="9"/>
  <c r="CJ91" i="9"/>
  <c r="CK91" i="9"/>
  <c r="CL91" i="9"/>
  <c r="CN91" i="9"/>
  <c r="CO91" i="9"/>
  <c r="CR91" i="9"/>
  <c r="CV91" i="9" s="1"/>
  <c r="CT91" i="9"/>
  <c r="CX91" i="9"/>
  <c r="CY91" i="9"/>
  <c r="DD91" i="9" s="1"/>
  <c r="CZ91" i="9"/>
  <c r="DA91" i="9" s="1"/>
  <c r="DC91" i="9" s="1"/>
  <c r="DH91" i="9"/>
  <c r="DK91" i="9"/>
  <c r="DL91" i="9"/>
  <c r="CA92" i="9"/>
  <c r="CE92" i="9"/>
  <c r="CF92" i="9"/>
  <c r="CG92" i="9"/>
  <c r="CH92" i="9"/>
  <c r="CI92" i="9"/>
  <c r="CJ92" i="9"/>
  <c r="CK92" i="9"/>
  <c r="CL92" i="9"/>
  <c r="CN92" i="9"/>
  <c r="CO92" i="9"/>
  <c r="CR92" i="9"/>
  <c r="CT92" i="9"/>
  <c r="CX92" i="9"/>
  <c r="CY92" i="9"/>
  <c r="CZ92" i="9"/>
  <c r="DA92" i="9" s="1"/>
  <c r="DC92" i="9" s="1"/>
  <c r="DH92" i="9"/>
  <c r="DK92" i="9"/>
  <c r="DL92" i="9"/>
  <c r="CA93" i="9"/>
  <c r="CE93" i="9"/>
  <c r="CF93" i="9"/>
  <c r="CG93" i="9"/>
  <c r="CH93" i="9"/>
  <c r="CI93" i="9"/>
  <c r="CJ93" i="9"/>
  <c r="CK93" i="9"/>
  <c r="CL93" i="9"/>
  <c r="CN93" i="9"/>
  <c r="CO93" i="9"/>
  <c r="CM93" i="9" s="1"/>
  <c r="CR93" i="9"/>
  <c r="CV93" i="9" s="1"/>
  <c r="CT93" i="9"/>
  <c r="CX93" i="9"/>
  <c r="CY93" i="9"/>
  <c r="DF93" i="9" s="1"/>
  <c r="CZ93" i="9"/>
  <c r="DA93" i="9"/>
  <c r="DC93" i="9" s="1"/>
  <c r="DH93" i="9"/>
  <c r="DK93" i="9"/>
  <c r="DL93" i="9"/>
  <c r="CA94" i="9"/>
  <c r="CE94" i="9"/>
  <c r="CF94" i="9"/>
  <c r="CG94" i="9"/>
  <c r="CH94" i="9"/>
  <c r="CI94" i="9"/>
  <c r="CJ94" i="9"/>
  <c r="CK94" i="9"/>
  <c r="CL94" i="9"/>
  <c r="CN94" i="9"/>
  <c r="CO94" i="9"/>
  <c r="CM94" i="9" s="1"/>
  <c r="CR94" i="9"/>
  <c r="CT94" i="9"/>
  <c r="CX94" i="9"/>
  <c r="CY94" i="9"/>
  <c r="DD94" i="9" s="1"/>
  <c r="CZ94" i="9"/>
  <c r="DA94" i="9" s="1"/>
  <c r="DC94" i="9" s="1"/>
  <c r="DH94" i="9"/>
  <c r="DK94" i="9"/>
  <c r="DL94" i="9"/>
  <c r="CA95" i="9"/>
  <c r="CE95" i="9"/>
  <c r="CF95" i="9"/>
  <c r="CG95" i="9"/>
  <c r="CH95" i="9"/>
  <c r="CI95" i="9"/>
  <c r="CJ95" i="9"/>
  <c r="CK95" i="9"/>
  <c r="CL95" i="9"/>
  <c r="CN95" i="9"/>
  <c r="CO95" i="9"/>
  <c r="CM95" i="9" s="1"/>
  <c r="CR95" i="9"/>
  <c r="CT95" i="9"/>
  <c r="CX95" i="9"/>
  <c r="CY95" i="9"/>
  <c r="DE95" i="9" s="1"/>
  <c r="CZ95" i="9"/>
  <c r="DA95" i="9" s="1"/>
  <c r="DC95" i="9" s="1"/>
  <c r="DD95" i="9"/>
  <c r="DH95" i="9"/>
  <c r="DK95" i="9"/>
  <c r="DL95" i="9"/>
  <c r="CA96" i="9"/>
  <c r="CE96" i="9"/>
  <c r="CF96" i="9"/>
  <c r="CG96" i="9"/>
  <c r="CH96" i="9"/>
  <c r="CI96" i="9"/>
  <c r="CJ96" i="9"/>
  <c r="CK96" i="9"/>
  <c r="CL96" i="9"/>
  <c r="CN96" i="9"/>
  <c r="CO96" i="9"/>
  <c r="CR96" i="9"/>
  <c r="CT96" i="9"/>
  <c r="CV96" i="9" s="1"/>
  <c r="CX96" i="9"/>
  <c r="CY96" i="9"/>
  <c r="DD96" i="9" s="1"/>
  <c r="CZ96" i="9"/>
  <c r="DA96" i="9" s="1"/>
  <c r="DC96" i="9" s="1"/>
  <c r="DH96" i="9"/>
  <c r="DK96" i="9"/>
  <c r="DL96" i="9"/>
  <c r="CA97" i="9"/>
  <c r="CE97" i="9"/>
  <c r="CF97" i="9"/>
  <c r="CG97" i="9"/>
  <c r="CH97" i="9"/>
  <c r="CI97" i="9"/>
  <c r="CJ97" i="9"/>
  <c r="CK97" i="9"/>
  <c r="CL97" i="9"/>
  <c r="CN97" i="9"/>
  <c r="CO97" i="9"/>
  <c r="CM97" i="9" s="1"/>
  <c r="CR97" i="9"/>
  <c r="CT97" i="9"/>
  <c r="CX97" i="9"/>
  <c r="CY97" i="9"/>
  <c r="DD97" i="9" s="1"/>
  <c r="CZ97" i="9"/>
  <c r="DA97" i="9" s="1"/>
  <c r="DC97" i="9" s="1"/>
  <c r="DH97" i="9"/>
  <c r="DK97" i="9"/>
  <c r="DL97" i="9"/>
  <c r="CA98" i="9"/>
  <c r="CE98" i="9"/>
  <c r="CF98" i="9"/>
  <c r="CG98" i="9"/>
  <c r="CH98" i="9"/>
  <c r="CI98" i="9"/>
  <c r="CJ98" i="9"/>
  <c r="CK98" i="9"/>
  <c r="CL98" i="9"/>
  <c r="CN98" i="9"/>
  <c r="CO98" i="9"/>
  <c r="CM98" i="9" s="1"/>
  <c r="CR98" i="9"/>
  <c r="CT98" i="9"/>
  <c r="CX98" i="9"/>
  <c r="CY98" i="9"/>
  <c r="CZ98" i="9"/>
  <c r="DA98" i="9" s="1"/>
  <c r="DC98" i="9" s="1"/>
  <c r="DH98" i="9"/>
  <c r="DK98" i="9"/>
  <c r="DL98" i="9"/>
  <c r="CA99" i="9"/>
  <c r="CE99" i="9"/>
  <c r="CF99" i="9"/>
  <c r="CG99" i="9"/>
  <c r="CH99" i="9"/>
  <c r="CI99" i="9"/>
  <c r="CJ99" i="9"/>
  <c r="CK99" i="9"/>
  <c r="CL99" i="9"/>
  <c r="CM99" i="9"/>
  <c r="CN99" i="9"/>
  <c r="CO99" i="9"/>
  <c r="CR99" i="9"/>
  <c r="CT99" i="9"/>
  <c r="CX99" i="9"/>
  <c r="CY99" i="9"/>
  <c r="DF99" i="9" s="1"/>
  <c r="CZ99" i="9"/>
  <c r="DA99" i="9" s="1"/>
  <c r="DC99" i="9" s="1"/>
  <c r="DH99" i="9"/>
  <c r="DK99" i="9"/>
  <c r="DL99" i="9"/>
  <c r="CA100" i="9"/>
  <c r="CE100" i="9"/>
  <c r="CF100" i="9"/>
  <c r="CG100" i="9"/>
  <c r="CH100" i="9"/>
  <c r="CI100" i="9"/>
  <c r="CJ100" i="9"/>
  <c r="CK100" i="9"/>
  <c r="CL100" i="9"/>
  <c r="CN100" i="9"/>
  <c r="CO100" i="9"/>
  <c r="CR100" i="9"/>
  <c r="CT100" i="9"/>
  <c r="CX100" i="9"/>
  <c r="CY100" i="9"/>
  <c r="DE100" i="9" s="1"/>
  <c r="CZ100" i="9"/>
  <c r="DA100" i="9"/>
  <c r="DC100" i="9" s="1"/>
  <c r="DH100" i="9"/>
  <c r="DK100" i="9"/>
  <c r="DL100" i="9"/>
  <c r="CA101" i="9"/>
  <c r="CE101" i="9"/>
  <c r="CF101" i="9"/>
  <c r="CG101" i="9"/>
  <c r="CH101" i="9"/>
  <c r="CI101" i="9"/>
  <c r="CJ101" i="9"/>
  <c r="CK101" i="9"/>
  <c r="CL101" i="9"/>
  <c r="CN101" i="9"/>
  <c r="CO101" i="9"/>
  <c r="CR101" i="9"/>
  <c r="CT101" i="9"/>
  <c r="CV101" i="9" s="1"/>
  <c r="CX101" i="9"/>
  <c r="CY101" i="9"/>
  <c r="DF101" i="9" s="1"/>
  <c r="CZ101" i="9"/>
  <c r="DA101" i="9" s="1"/>
  <c r="DC101" i="9" s="1"/>
  <c r="DH101" i="9"/>
  <c r="DK101" i="9"/>
  <c r="DL101" i="9"/>
  <c r="CA102" i="9"/>
  <c r="CE102" i="9"/>
  <c r="CF102" i="9"/>
  <c r="CQ102" i="9" s="1"/>
  <c r="CG102" i="9"/>
  <c r="CH102" i="9"/>
  <c r="CI102" i="9"/>
  <c r="CJ102" i="9"/>
  <c r="CK102" i="9"/>
  <c r="CL102" i="9"/>
  <c r="CN102" i="9"/>
  <c r="CO102" i="9"/>
  <c r="CM102" i="9" s="1"/>
  <c r="CR102" i="9"/>
  <c r="CT102" i="9"/>
  <c r="CV102" i="9"/>
  <c r="CX102" i="9"/>
  <c r="CY102" i="9"/>
  <c r="DD102" i="9" s="1"/>
  <c r="CZ102" i="9"/>
  <c r="DA102" i="9" s="1"/>
  <c r="DC102" i="9" s="1"/>
  <c r="DH102" i="9"/>
  <c r="DK102" i="9"/>
  <c r="DL102" i="9"/>
  <c r="CA103" i="9"/>
  <c r="CE103" i="9"/>
  <c r="CF103" i="9"/>
  <c r="CG103" i="9"/>
  <c r="CH103" i="9"/>
  <c r="CI103" i="9"/>
  <c r="CJ103" i="9"/>
  <c r="CK103" i="9"/>
  <c r="CL103" i="9"/>
  <c r="CN103" i="9"/>
  <c r="CO103" i="9"/>
  <c r="CM103" i="9" s="1"/>
  <c r="CR103" i="9"/>
  <c r="CT103" i="9"/>
  <c r="CV103" i="9" s="1"/>
  <c r="CX103" i="9"/>
  <c r="CY103" i="9"/>
  <c r="DE103" i="9" s="1"/>
  <c r="CZ103" i="9"/>
  <c r="DA103" i="9" s="1"/>
  <c r="DC103" i="9" s="1"/>
  <c r="DH103" i="9"/>
  <c r="DK103" i="9"/>
  <c r="DL103" i="9"/>
  <c r="CA104" i="9"/>
  <c r="CE104" i="9"/>
  <c r="CF104" i="9"/>
  <c r="CG104" i="9"/>
  <c r="CH104" i="9"/>
  <c r="CI104" i="9"/>
  <c r="CJ104" i="9"/>
  <c r="CK104" i="9"/>
  <c r="CL104" i="9"/>
  <c r="CN104" i="9"/>
  <c r="CO104" i="9"/>
  <c r="CM104" i="9" s="1"/>
  <c r="CR104" i="9"/>
  <c r="CT104" i="9"/>
  <c r="CX104" i="9"/>
  <c r="CY104" i="9"/>
  <c r="DF104" i="9" s="1"/>
  <c r="CZ104" i="9"/>
  <c r="DA104" i="9" s="1"/>
  <c r="DC104" i="9" s="1"/>
  <c r="DE104" i="9"/>
  <c r="DH104" i="9"/>
  <c r="DK104" i="9"/>
  <c r="DL104" i="9"/>
  <c r="CA105" i="9"/>
  <c r="CE105" i="9"/>
  <c r="CF105" i="9"/>
  <c r="CG105" i="9"/>
  <c r="CH105" i="9"/>
  <c r="CI105" i="9"/>
  <c r="CJ105" i="9"/>
  <c r="CK105" i="9"/>
  <c r="CL105" i="9"/>
  <c r="CN105" i="9"/>
  <c r="CO105" i="9"/>
  <c r="CM105" i="9" s="1"/>
  <c r="CR105" i="9"/>
  <c r="CT105" i="9"/>
  <c r="CX105" i="9"/>
  <c r="CY105" i="9"/>
  <c r="DD105" i="9" s="1"/>
  <c r="CZ105" i="9"/>
  <c r="DA105" i="9" s="1"/>
  <c r="DC105" i="9" s="1"/>
  <c r="DF105" i="9"/>
  <c r="DH105" i="9"/>
  <c r="DK105" i="9"/>
  <c r="DL105" i="9"/>
  <c r="CA106" i="9"/>
  <c r="CE106" i="9"/>
  <c r="CF106" i="9"/>
  <c r="CG106" i="9"/>
  <c r="CH106" i="9"/>
  <c r="CI106" i="9"/>
  <c r="CJ106" i="9"/>
  <c r="CK106" i="9"/>
  <c r="CL106" i="9"/>
  <c r="CN106" i="9"/>
  <c r="CO106" i="9"/>
  <c r="CR106" i="9"/>
  <c r="CT106" i="9"/>
  <c r="CX106" i="9"/>
  <c r="CY106" i="9"/>
  <c r="CZ106" i="9"/>
  <c r="DA106" i="9" s="1"/>
  <c r="DC106" i="9" s="1"/>
  <c r="DH106" i="9"/>
  <c r="DK106" i="9"/>
  <c r="DL106" i="9"/>
  <c r="CA107" i="9"/>
  <c r="CE107" i="9"/>
  <c r="CF107" i="9"/>
  <c r="CG107" i="9"/>
  <c r="CH107" i="9"/>
  <c r="CI107" i="9"/>
  <c r="CJ107" i="9"/>
  <c r="CK107" i="9"/>
  <c r="CL107" i="9"/>
  <c r="CN107" i="9"/>
  <c r="CO107" i="9"/>
  <c r="CR107" i="9"/>
  <c r="CT107" i="9"/>
  <c r="CX107" i="9"/>
  <c r="CY107" i="9"/>
  <c r="DE107" i="9" s="1"/>
  <c r="CZ107" i="9"/>
  <c r="DA107" i="9" s="1"/>
  <c r="DC107" i="9" s="1"/>
  <c r="DH107" i="9"/>
  <c r="DK107" i="9"/>
  <c r="DL107" i="9"/>
  <c r="CA108" i="9"/>
  <c r="CE108" i="9"/>
  <c r="CF108" i="9"/>
  <c r="CG108" i="9"/>
  <c r="CH108" i="9"/>
  <c r="CI108" i="9"/>
  <c r="CJ108" i="9"/>
  <c r="CK108" i="9"/>
  <c r="CL108" i="9"/>
  <c r="CN108" i="9"/>
  <c r="CO108" i="9"/>
  <c r="CR108" i="9"/>
  <c r="CT108" i="9"/>
  <c r="CX108" i="9"/>
  <c r="CY108" i="9"/>
  <c r="CZ108" i="9"/>
  <c r="DA108" i="9" s="1"/>
  <c r="DC108" i="9" s="1"/>
  <c r="DH108" i="9"/>
  <c r="DK108" i="9"/>
  <c r="DL108" i="9"/>
  <c r="CA109" i="9"/>
  <c r="CE109" i="9"/>
  <c r="CF109" i="9"/>
  <c r="CG109" i="9"/>
  <c r="CH109" i="9"/>
  <c r="CI109" i="9"/>
  <c r="CJ109" i="9"/>
  <c r="CK109" i="9"/>
  <c r="CL109" i="9"/>
  <c r="CN109" i="9"/>
  <c r="CO109" i="9"/>
  <c r="CM109" i="9" s="1"/>
  <c r="CR109" i="9"/>
  <c r="CT109" i="9"/>
  <c r="CX109" i="9"/>
  <c r="CY109" i="9"/>
  <c r="DD109" i="9" s="1"/>
  <c r="CZ109" i="9"/>
  <c r="DA109" i="9" s="1"/>
  <c r="DC109" i="9" s="1"/>
  <c r="DH109" i="9"/>
  <c r="DK109" i="9"/>
  <c r="DL109" i="9"/>
  <c r="CA110" i="9"/>
  <c r="CE110" i="9"/>
  <c r="CF110" i="9"/>
  <c r="CG110" i="9"/>
  <c r="CH110" i="9"/>
  <c r="CI110" i="9"/>
  <c r="CJ110" i="9"/>
  <c r="CK110" i="9"/>
  <c r="CL110" i="9"/>
  <c r="CN110" i="9"/>
  <c r="CO110" i="9"/>
  <c r="CR110" i="9"/>
  <c r="CT110" i="9"/>
  <c r="CV110" i="9"/>
  <c r="CX110" i="9"/>
  <c r="CY110" i="9"/>
  <c r="CZ110" i="9"/>
  <c r="DA110" i="9" s="1"/>
  <c r="DC110" i="9" s="1"/>
  <c r="DH110" i="9"/>
  <c r="DK110" i="9"/>
  <c r="DL110" i="9"/>
  <c r="CA111" i="9"/>
  <c r="CE111" i="9"/>
  <c r="CF111" i="9"/>
  <c r="CG111" i="9"/>
  <c r="CH111" i="9"/>
  <c r="CI111" i="9"/>
  <c r="CJ111" i="9"/>
  <c r="CK111" i="9"/>
  <c r="CL111" i="9"/>
  <c r="CN111" i="9"/>
  <c r="CO111" i="9"/>
  <c r="CM111" i="9" s="1"/>
  <c r="CR111" i="9"/>
  <c r="CV111" i="9" s="1"/>
  <c r="CT111" i="9"/>
  <c r="CX111" i="9"/>
  <c r="CY111" i="9"/>
  <c r="CZ111" i="9"/>
  <c r="DA111" i="9" s="1"/>
  <c r="DC111" i="9" s="1"/>
  <c r="DH111" i="9"/>
  <c r="DK111" i="9"/>
  <c r="DL111" i="9"/>
  <c r="CA112" i="9"/>
  <c r="CE112" i="9"/>
  <c r="CF112" i="9"/>
  <c r="CG112" i="9"/>
  <c r="CH112" i="9"/>
  <c r="CI112" i="9"/>
  <c r="CJ112" i="9"/>
  <c r="CK112" i="9"/>
  <c r="CL112" i="9"/>
  <c r="CN112" i="9"/>
  <c r="CO112" i="9"/>
  <c r="CM112" i="9" s="1"/>
  <c r="CR112" i="9"/>
  <c r="CT112" i="9"/>
  <c r="CX112" i="9"/>
  <c r="CY112" i="9"/>
  <c r="DF112" i="9" s="1"/>
  <c r="CZ112" i="9"/>
  <c r="DA112" i="9" s="1"/>
  <c r="DC112" i="9" s="1"/>
  <c r="DH112" i="9"/>
  <c r="DK112" i="9"/>
  <c r="DL112" i="9"/>
  <c r="CA113" i="9"/>
  <c r="CE113" i="9"/>
  <c r="CF113" i="9"/>
  <c r="CG113" i="9"/>
  <c r="CH113" i="9"/>
  <c r="CI113" i="9"/>
  <c r="CJ113" i="9"/>
  <c r="CK113" i="9"/>
  <c r="CL113" i="9"/>
  <c r="CN113" i="9"/>
  <c r="CO113" i="9"/>
  <c r="CM113" i="9" s="1"/>
  <c r="CR113" i="9"/>
  <c r="CT113" i="9"/>
  <c r="CX113" i="9"/>
  <c r="CY113" i="9"/>
  <c r="CZ113" i="9"/>
  <c r="DA113" i="9" s="1"/>
  <c r="DC113" i="9" s="1"/>
  <c r="DH113" i="9"/>
  <c r="DK113" i="9"/>
  <c r="DL113" i="9"/>
  <c r="CA114" i="9"/>
  <c r="CE114" i="9"/>
  <c r="CF114" i="9"/>
  <c r="CG114" i="9"/>
  <c r="CH114" i="9"/>
  <c r="CI114" i="9"/>
  <c r="CJ114" i="9"/>
  <c r="CK114" i="9"/>
  <c r="CL114" i="9"/>
  <c r="CN114" i="9"/>
  <c r="CO114" i="9"/>
  <c r="CM114" i="9" s="1"/>
  <c r="CR114" i="9"/>
  <c r="CT114" i="9"/>
  <c r="CV114" i="9"/>
  <c r="CX114" i="9"/>
  <c r="CY114" i="9"/>
  <c r="DD114" i="9" s="1"/>
  <c r="CZ114" i="9"/>
  <c r="DA114" i="9" s="1"/>
  <c r="DC114" i="9" s="1"/>
  <c r="DH114" i="9"/>
  <c r="DK114" i="9"/>
  <c r="DL114" i="9"/>
  <c r="CA115" i="9"/>
  <c r="CE115" i="9"/>
  <c r="CF115" i="9"/>
  <c r="CG115" i="9"/>
  <c r="CH115" i="9"/>
  <c r="CI115" i="9"/>
  <c r="CJ115" i="9"/>
  <c r="CK115" i="9"/>
  <c r="CL115" i="9"/>
  <c r="CN115" i="9"/>
  <c r="CO115" i="9"/>
  <c r="CR115" i="9"/>
  <c r="CT115" i="9"/>
  <c r="CX115" i="9"/>
  <c r="CY115" i="9"/>
  <c r="DF115" i="9" s="1"/>
  <c r="CZ115" i="9"/>
  <c r="DA115" i="9" s="1"/>
  <c r="DC115" i="9" s="1"/>
  <c r="DH115" i="9"/>
  <c r="DK115" i="9"/>
  <c r="DL115" i="9"/>
  <c r="CA116" i="9"/>
  <c r="CE116" i="9"/>
  <c r="CF116" i="9"/>
  <c r="CG116" i="9"/>
  <c r="CH116" i="9"/>
  <c r="CI116" i="9"/>
  <c r="CJ116" i="9"/>
  <c r="CK116" i="9"/>
  <c r="CL116" i="9"/>
  <c r="CN116" i="9"/>
  <c r="CO116" i="9"/>
  <c r="CM116" i="9" s="1"/>
  <c r="CR116" i="9"/>
  <c r="CT116" i="9"/>
  <c r="CX116" i="9"/>
  <c r="CY116" i="9"/>
  <c r="DE116" i="9" s="1"/>
  <c r="CZ116" i="9"/>
  <c r="DA116" i="9" s="1"/>
  <c r="DC116" i="9" s="1"/>
  <c r="DD116" i="9"/>
  <c r="DH116" i="9"/>
  <c r="DK116" i="9"/>
  <c r="DL116" i="9"/>
  <c r="CA117" i="9"/>
  <c r="CE117" i="9"/>
  <c r="CF117" i="9"/>
  <c r="CG117" i="9"/>
  <c r="CH117" i="9"/>
  <c r="CI117" i="9"/>
  <c r="CJ117" i="9"/>
  <c r="CK117" i="9"/>
  <c r="CL117" i="9"/>
  <c r="CN117" i="9"/>
  <c r="CO117" i="9"/>
  <c r="CM117" i="9" s="1"/>
  <c r="CR117" i="9"/>
  <c r="CT117" i="9"/>
  <c r="CX117" i="9"/>
  <c r="CY117" i="9"/>
  <c r="CZ117" i="9"/>
  <c r="DA117" i="9" s="1"/>
  <c r="DC117" i="9" s="1"/>
  <c r="DH117" i="9"/>
  <c r="DK117" i="9"/>
  <c r="DL117" i="9"/>
  <c r="CA118" i="9"/>
  <c r="CE118" i="9"/>
  <c r="CF118" i="9"/>
  <c r="CG118" i="9"/>
  <c r="CH118" i="9"/>
  <c r="CI118" i="9"/>
  <c r="CJ118" i="9"/>
  <c r="CK118" i="9"/>
  <c r="CL118" i="9"/>
  <c r="CN118" i="9"/>
  <c r="CO118" i="9"/>
  <c r="CM118" i="9" s="1"/>
  <c r="CR118" i="9"/>
  <c r="CT118" i="9"/>
  <c r="CX118" i="9"/>
  <c r="CY118" i="9"/>
  <c r="DD118" i="9" s="1"/>
  <c r="CZ118" i="9"/>
  <c r="DA118" i="9"/>
  <c r="DC118" i="9" s="1"/>
  <c r="DE118" i="9"/>
  <c r="DF118" i="9"/>
  <c r="DH118" i="9"/>
  <c r="DK118" i="9"/>
  <c r="DL118" i="9"/>
  <c r="CA119" i="9"/>
  <c r="CE119" i="9"/>
  <c r="CF119" i="9"/>
  <c r="CG119" i="9"/>
  <c r="CH119" i="9"/>
  <c r="CI119" i="9"/>
  <c r="CJ119" i="9"/>
  <c r="CK119" i="9"/>
  <c r="CL119" i="9"/>
  <c r="CN119" i="9"/>
  <c r="CO119" i="9"/>
  <c r="CM119" i="9" s="1"/>
  <c r="CR119" i="9"/>
  <c r="CT119" i="9"/>
  <c r="CX119" i="9"/>
  <c r="CY119" i="9"/>
  <c r="DD119" i="9" s="1"/>
  <c r="CZ119" i="9"/>
  <c r="DA119" i="9" s="1"/>
  <c r="DC119" i="9" s="1"/>
  <c r="DF119" i="9"/>
  <c r="DH119" i="9"/>
  <c r="DK119" i="9"/>
  <c r="DL119" i="9"/>
  <c r="CA120" i="9"/>
  <c r="CE120" i="9"/>
  <c r="CF120" i="9"/>
  <c r="CG120" i="9"/>
  <c r="CH120" i="9"/>
  <c r="CI120" i="9"/>
  <c r="CJ120" i="9"/>
  <c r="CK120" i="9"/>
  <c r="CL120" i="9"/>
  <c r="CN120" i="9"/>
  <c r="CO120" i="9"/>
  <c r="CR120" i="9"/>
  <c r="CT120" i="9"/>
  <c r="CX120" i="9"/>
  <c r="CY120" i="9"/>
  <c r="DE120" i="9" s="1"/>
  <c r="CZ120" i="9"/>
  <c r="DA120" i="9"/>
  <c r="DC120" i="9" s="1"/>
  <c r="DH120" i="9"/>
  <c r="DK120" i="9"/>
  <c r="DL120" i="9"/>
  <c r="CA121" i="9"/>
  <c r="CE121" i="9"/>
  <c r="CF121" i="9"/>
  <c r="CG121" i="9"/>
  <c r="CH121" i="9"/>
  <c r="CI121" i="9"/>
  <c r="CJ121" i="9"/>
  <c r="CK121" i="9"/>
  <c r="CL121" i="9"/>
  <c r="CN121" i="9"/>
  <c r="CO121" i="9"/>
  <c r="CM121" i="9" s="1"/>
  <c r="CR121" i="9"/>
  <c r="CT121" i="9"/>
  <c r="CX121" i="9"/>
  <c r="CY121" i="9"/>
  <c r="DD121" i="9" s="1"/>
  <c r="CZ121" i="9"/>
  <c r="DA121" i="9" s="1"/>
  <c r="DC121" i="9" s="1"/>
  <c r="DH121" i="9"/>
  <c r="DK121" i="9"/>
  <c r="DL121" i="9"/>
  <c r="CA122" i="9"/>
  <c r="CE122" i="9"/>
  <c r="CF122" i="9"/>
  <c r="CG122" i="9"/>
  <c r="CH122" i="9"/>
  <c r="CI122" i="9"/>
  <c r="CJ122" i="9"/>
  <c r="CK122" i="9"/>
  <c r="CL122" i="9"/>
  <c r="CN122" i="9"/>
  <c r="CO122" i="9"/>
  <c r="CM122" i="9" s="1"/>
  <c r="CR122" i="9"/>
  <c r="CT122" i="9"/>
  <c r="CX122" i="9"/>
  <c r="CY122" i="9"/>
  <c r="DD122" i="9" s="1"/>
  <c r="CZ122" i="9"/>
  <c r="DA122" i="9" s="1"/>
  <c r="DC122" i="9" s="1"/>
  <c r="DH122" i="9"/>
  <c r="DK122" i="9"/>
  <c r="DL122" i="9"/>
  <c r="CA123" i="9"/>
  <c r="CE123" i="9"/>
  <c r="CF123" i="9"/>
  <c r="CG123" i="9"/>
  <c r="CH123" i="9"/>
  <c r="CI123" i="9"/>
  <c r="CJ123" i="9"/>
  <c r="CK123" i="9"/>
  <c r="CL123" i="9"/>
  <c r="CN123" i="9"/>
  <c r="CO123" i="9"/>
  <c r="CR123" i="9"/>
  <c r="CV123" i="9" s="1"/>
  <c r="CT123" i="9"/>
  <c r="CX123" i="9"/>
  <c r="CY123" i="9"/>
  <c r="DE123" i="9" s="1"/>
  <c r="CZ123" i="9"/>
  <c r="DA123" i="9" s="1"/>
  <c r="DC123" i="9" s="1"/>
  <c r="DH123" i="9"/>
  <c r="DK123" i="9"/>
  <c r="DL123" i="9"/>
  <c r="CA124" i="9"/>
  <c r="CE124" i="9"/>
  <c r="CF124" i="9"/>
  <c r="CG124" i="9"/>
  <c r="CH124" i="9"/>
  <c r="CI124" i="9"/>
  <c r="CJ124" i="9"/>
  <c r="CK124" i="9"/>
  <c r="CL124" i="9"/>
  <c r="CM124" i="9"/>
  <c r="CN124" i="9"/>
  <c r="CO124" i="9"/>
  <c r="CR124" i="9"/>
  <c r="CT124" i="9"/>
  <c r="CX124" i="9"/>
  <c r="CY124" i="9"/>
  <c r="DE124" i="9" s="1"/>
  <c r="CZ124" i="9"/>
  <c r="DA124" i="9" s="1"/>
  <c r="DC124" i="9" s="1"/>
  <c r="DD124" i="9"/>
  <c r="DH124" i="9"/>
  <c r="DK124" i="9"/>
  <c r="DL124" i="9"/>
  <c r="CA125" i="9"/>
  <c r="CE125" i="9"/>
  <c r="CF125" i="9"/>
  <c r="CG125" i="9"/>
  <c r="CH125" i="9"/>
  <c r="CI125" i="9"/>
  <c r="CJ125" i="9"/>
  <c r="CK125" i="9"/>
  <c r="CL125" i="9"/>
  <c r="CN125" i="9"/>
  <c r="CO125" i="9"/>
  <c r="CM125" i="9" s="1"/>
  <c r="CR125" i="9"/>
  <c r="CT125" i="9"/>
  <c r="CX125" i="9"/>
  <c r="CY125" i="9"/>
  <c r="DE125" i="9" s="1"/>
  <c r="CZ125" i="9"/>
  <c r="DA125" i="9" s="1"/>
  <c r="DC125" i="9" s="1"/>
  <c r="DH125" i="9"/>
  <c r="DK125" i="9"/>
  <c r="DL125" i="9"/>
  <c r="CA126" i="9"/>
  <c r="CE126" i="9"/>
  <c r="CF126" i="9"/>
  <c r="CG126" i="9"/>
  <c r="CH126" i="9"/>
  <c r="CI126" i="9"/>
  <c r="CJ126" i="9"/>
  <c r="CK126" i="9"/>
  <c r="CL126" i="9"/>
  <c r="CN126" i="9"/>
  <c r="CO126" i="9"/>
  <c r="CM126" i="9" s="1"/>
  <c r="CR126" i="9"/>
  <c r="CT126" i="9"/>
  <c r="CX126" i="9"/>
  <c r="CY126" i="9"/>
  <c r="DD126" i="9" s="1"/>
  <c r="CZ126" i="9"/>
  <c r="DA126" i="9" s="1"/>
  <c r="DC126" i="9" s="1"/>
  <c r="DH126" i="9"/>
  <c r="DK126" i="9"/>
  <c r="DL126" i="9"/>
  <c r="CA127" i="9"/>
  <c r="CE127" i="9"/>
  <c r="CF127" i="9"/>
  <c r="CG127" i="9"/>
  <c r="CH127" i="9"/>
  <c r="CI127" i="9"/>
  <c r="CJ127" i="9"/>
  <c r="CK127" i="9"/>
  <c r="CL127" i="9"/>
  <c r="CN127" i="9"/>
  <c r="CO127" i="9"/>
  <c r="CR127" i="9"/>
  <c r="CV127" i="9" s="1"/>
  <c r="CT127" i="9"/>
  <c r="CX127" i="9"/>
  <c r="CY127" i="9"/>
  <c r="CZ127" i="9"/>
  <c r="DA127" i="9" s="1"/>
  <c r="DC127" i="9" s="1"/>
  <c r="DD127" i="9"/>
  <c r="DH127" i="9"/>
  <c r="DK127" i="9"/>
  <c r="DL127" i="9"/>
  <c r="CA128" i="9"/>
  <c r="CE128" i="9"/>
  <c r="CF128" i="9"/>
  <c r="CG128" i="9"/>
  <c r="CH128" i="9"/>
  <c r="CI128" i="9"/>
  <c r="CJ128" i="9"/>
  <c r="CK128" i="9"/>
  <c r="CL128" i="9"/>
  <c r="CM128" i="9"/>
  <c r="CN128" i="9"/>
  <c r="CO128" i="9"/>
  <c r="CR128" i="9"/>
  <c r="CT128" i="9"/>
  <c r="CX128" i="9"/>
  <c r="CY128" i="9"/>
  <c r="DD128" i="9" s="1"/>
  <c r="CZ128" i="9"/>
  <c r="DA128" i="9" s="1"/>
  <c r="DC128" i="9" s="1"/>
  <c r="DH128" i="9"/>
  <c r="DK128" i="9"/>
  <c r="DL128" i="9"/>
  <c r="CA129" i="9"/>
  <c r="CE129" i="9"/>
  <c r="CF129" i="9"/>
  <c r="CG129" i="9"/>
  <c r="CH129" i="9"/>
  <c r="CI129" i="9"/>
  <c r="CJ129" i="9"/>
  <c r="CK129" i="9"/>
  <c r="CL129" i="9"/>
  <c r="CN129" i="9"/>
  <c r="CO129" i="9"/>
  <c r="CM129" i="9" s="1"/>
  <c r="CR129" i="9"/>
  <c r="CT129" i="9"/>
  <c r="CX129" i="9"/>
  <c r="CY129" i="9"/>
  <c r="DD129" i="9" s="1"/>
  <c r="CZ129" i="9"/>
  <c r="DA129" i="9" s="1"/>
  <c r="DC129" i="9" s="1"/>
  <c r="DF129" i="9"/>
  <c r="DH129" i="9"/>
  <c r="DK129" i="9"/>
  <c r="DL129" i="9"/>
  <c r="CA130" i="9"/>
  <c r="CE130" i="9"/>
  <c r="CF130" i="9"/>
  <c r="CG130" i="9"/>
  <c r="CH130" i="9"/>
  <c r="CI130" i="9"/>
  <c r="CJ130" i="9"/>
  <c r="CK130" i="9"/>
  <c r="CL130" i="9"/>
  <c r="CN130" i="9"/>
  <c r="CO130" i="9"/>
  <c r="CM130" i="9" s="1"/>
  <c r="CR130" i="9"/>
  <c r="CV130" i="9" s="1"/>
  <c r="CT130" i="9"/>
  <c r="CX130" i="9"/>
  <c r="CY130" i="9"/>
  <c r="DE130" i="9" s="1"/>
  <c r="CZ130" i="9"/>
  <c r="DA130" i="9" s="1"/>
  <c r="DC130" i="9" s="1"/>
  <c r="DD130" i="9"/>
  <c r="DH130" i="9"/>
  <c r="DK130" i="9"/>
  <c r="DL130" i="9"/>
  <c r="CA131" i="9"/>
  <c r="CE131" i="9"/>
  <c r="CF131" i="9"/>
  <c r="CG131" i="9"/>
  <c r="CH131" i="9"/>
  <c r="CI131" i="9"/>
  <c r="CJ131" i="9"/>
  <c r="CK131" i="9"/>
  <c r="CL131" i="9"/>
  <c r="CN131" i="9"/>
  <c r="CO131" i="9"/>
  <c r="CM131" i="9" s="1"/>
  <c r="CR131" i="9"/>
  <c r="CV131" i="9" s="1"/>
  <c r="CT131" i="9"/>
  <c r="CX131" i="9"/>
  <c r="CY131" i="9"/>
  <c r="CZ131" i="9"/>
  <c r="DA131" i="9" s="1"/>
  <c r="DC131" i="9" s="1"/>
  <c r="DH131" i="9"/>
  <c r="DK131" i="9"/>
  <c r="DL131" i="9"/>
  <c r="CA132" i="9"/>
  <c r="CE132" i="9"/>
  <c r="CF132" i="9"/>
  <c r="CG132" i="9"/>
  <c r="CH132" i="9"/>
  <c r="CI132" i="9"/>
  <c r="CJ132" i="9"/>
  <c r="CK132" i="9"/>
  <c r="CL132" i="9"/>
  <c r="CN132" i="9"/>
  <c r="CO132" i="9"/>
  <c r="CM132" i="9" s="1"/>
  <c r="CR132" i="9"/>
  <c r="CT132" i="9"/>
  <c r="CX132" i="9"/>
  <c r="CY132" i="9"/>
  <c r="DF132" i="9" s="1"/>
  <c r="CZ132" i="9"/>
  <c r="DA132" i="9" s="1"/>
  <c r="DC132" i="9" s="1"/>
  <c r="DH132" i="9"/>
  <c r="DK132" i="9"/>
  <c r="DL132" i="9"/>
  <c r="CA133" i="9"/>
  <c r="CE133" i="9"/>
  <c r="CF133" i="9"/>
  <c r="CG133" i="9"/>
  <c r="CH133" i="9"/>
  <c r="CI133" i="9"/>
  <c r="CJ133" i="9"/>
  <c r="CK133" i="9"/>
  <c r="CL133" i="9"/>
  <c r="CN133" i="9"/>
  <c r="CO133" i="9"/>
  <c r="CM133" i="9" s="1"/>
  <c r="CR133" i="9"/>
  <c r="CT133" i="9"/>
  <c r="CX133" i="9"/>
  <c r="CY133" i="9"/>
  <c r="DD133" i="9" s="1"/>
  <c r="CZ133" i="9"/>
  <c r="DA133" i="9"/>
  <c r="DC133" i="9" s="1"/>
  <c r="DH133" i="9"/>
  <c r="DK133" i="9"/>
  <c r="DL133" i="9"/>
  <c r="CA134" i="9"/>
  <c r="CE134" i="9"/>
  <c r="CF134" i="9"/>
  <c r="CG134" i="9"/>
  <c r="CH134" i="9"/>
  <c r="CI134" i="9"/>
  <c r="CJ134" i="9"/>
  <c r="CK134" i="9"/>
  <c r="CL134" i="9"/>
  <c r="CM134" i="9"/>
  <c r="CN134" i="9"/>
  <c r="CO134" i="9"/>
  <c r="CR134" i="9"/>
  <c r="CT134" i="9"/>
  <c r="CX134" i="9"/>
  <c r="CY134" i="9"/>
  <c r="DF134" i="9" s="1"/>
  <c r="CZ134" i="9"/>
  <c r="DA134" i="9"/>
  <c r="DC134" i="9" s="1"/>
  <c r="DH134" i="9"/>
  <c r="DK134" i="9"/>
  <c r="DL134" i="9"/>
  <c r="CA135" i="9"/>
  <c r="CE135" i="9"/>
  <c r="CF135" i="9"/>
  <c r="CG135" i="9"/>
  <c r="CH135" i="9"/>
  <c r="CI135" i="9"/>
  <c r="CJ135" i="9"/>
  <c r="CK135" i="9"/>
  <c r="CL135" i="9"/>
  <c r="CN135" i="9"/>
  <c r="CO135" i="9"/>
  <c r="CM135" i="9" s="1"/>
  <c r="CR135" i="9"/>
  <c r="CT135" i="9"/>
  <c r="CX135" i="9"/>
  <c r="CY135" i="9"/>
  <c r="DD135" i="9" s="1"/>
  <c r="CZ135" i="9"/>
  <c r="DA135" i="9" s="1"/>
  <c r="DC135" i="9" s="1"/>
  <c r="DE135" i="9"/>
  <c r="DF135" i="9"/>
  <c r="DH135" i="9"/>
  <c r="DK135" i="9"/>
  <c r="DL135" i="9"/>
  <c r="CA136" i="9"/>
  <c r="CE136" i="9"/>
  <c r="CF136" i="9"/>
  <c r="CG136" i="9"/>
  <c r="CH136" i="9"/>
  <c r="CI136" i="9"/>
  <c r="CJ136" i="9"/>
  <c r="CK136" i="9"/>
  <c r="CL136" i="9"/>
  <c r="CN136" i="9"/>
  <c r="CO136" i="9"/>
  <c r="CM136" i="9" s="1"/>
  <c r="CR136" i="9"/>
  <c r="CT136" i="9"/>
  <c r="CX136" i="9"/>
  <c r="CY136" i="9"/>
  <c r="CZ136" i="9"/>
  <c r="DA136" i="9" s="1"/>
  <c r="DC136" i="9" s="1"/>
  <c r="DH136" i="9"/>
  <c r="DK136" i="9"/>
  <c r="DL136" i="9"/>
  <c r="CA137" i="9"/>
  <c r="CE137" i="9"/>
  <c r="CF137" i="9"/>
  <c r="CG137" i="9"/>
  <c r="CH137" i="9"/>
  <c r="CI137" i="9"/>
  <c r="CJ137" i="9"/>
  <c r="CK137" i="9"/>
  <c r="CL137" i="9"/>
  <c r="CN137" i="9"/>
  <c r="CO137" i="9"/>
  <c r="CM137" i="9" s="1"/>
  <c r="CR137" i="9"/>
  <c r="CV137" i="9" s="1"/>
  <c r="CT137" i="9"/>
  <c r="CX137" i="9"/>
  <c r="CY137" i="9"/>
  <c r="DD137" i="9" s="1"/>
  <c r="CZ137" i="9"/>
  <c r="DA137" i="9" s="1"/>
  <c r="DC137" i="9" s="1"/>
  <c r="DF137" i="9"/>
  <c r="DH137" i="9"/>
  <c r="DK137" i="9"/>
  <c r="DL137" i="9"/>
  <c r="CA138" i="9"/>
  <c r="CE138" i="9"/>
  <c r="CF138" i="9"/>
  <c r="CG138" i="9"/>
  <c r="CH138" i="9"/>
  <c r="CI138" i="9"/>
  <c r="CJ138" i="9"/>
  <c r="CK138" i="9"/>
  <c r="CL138" i="9"/>
  <c r="CN138" i="9"/>
  <c r="CO138" i="9"/>
  <c r="CM138" i="9" s="1"/>
  <c r="CR138" i="9"/>
  <c r="CT138" i="9"/>
  <c r="CX138" i="9"/>
  <c r="CY138" i="9"/>
  <c r="DE138" i="9" s="1"/>
  <c r="CZ138" i="9"/>
  <c r="DA138" i="9" s="1"/>
  <c r="DC138" i="9" s="1"/>
  <c r="DD138" i="9"/>
  <c r="DF138" i="9"/>
  <c r="DH138" i="9"/>
  <c r="DK138" i="9"/>
  <c r="DL138" i="9"/>
  <c r="CA139" i="9"/>
  <c r="CE139" i="9"/>
  <c r="CF139" i="9"/>
  <c r="CG139" i="9"/>
  <c r="CH139" i="9"/>
  <c r="CI139" i="9"/>
  <c r="CJ139" i="9"/>
  <c r="CK139" i="9"/>
  <c r="CL139" i="9"/>
  <c r="CM139" i="9"/>
  <c r="CN139" i="9"/>
  <c r="CO139" i="9"/>
  <c r="CR139" i="9"/>
  <c r="CT139" i="9"/>
  <c r="CX139" i="9"/>
  <c r="CY139" i="9"/>
  <c r="DE139" i="9" s="1"/>
  <c r="CZ139" i="9"/>
  <c r="DA139" i="9" s="1"/>
  <c r="DC139" i="9"/>
  <c r="DH139" i="9"/>
  <c r="DK139" i="9"/>
  <c r="DL139" i="9"/>
  <c r="CA140" i="9"/>
  <c r="CE140" i="9"/>
  <c r="CF140" i="9"/>
  <c r="CG140" i="9"/>
  <c r="CH140" i="9"/>
  <c r="CI140" i="9"/>
  <c r="CJ140" i="9"/>
  <c r="CK140" i="9"/>
  <c r="CL140" i="9"/>
  <c r="CN140" i="9"/>
  <c r="CO140" i="9"/>
  <c r="CR140" i="9"/>
  <c r="CT140" i="9"/>
  <c r="CX140" i="9"/>
  <c r="CY140" i="9"/>
  <c r="DD140" i="9" s="1"/>
  <c r="CZ140" i="9"/>
  <c r="DA140" i="9" s="1"/>
  <c r="DC140" i="9"/>
  <c r="DH140" i="9"/>
  <c r="DK140" i="9"/>
  <c r="DL140" i="9"/>
  <c r="CA141" i="9"/>
  <c r="CE141" i="9"/>
  <c r="CF141" i="9"/>
  <c r="CG141" i="9"/>
  <c r="CH141" i="9"/>
  <c r="CI141" i="9"/>
  <c r="CJ141" i="9"/>
  <c r="CK141" i="9"/>
  <c r="CL141" i="9"/>
  <c r="CN141" i="9"/>
  <c r="CO141" i="9"/>
  <c r="CM141" i="9" s="1"/>
  <c r="CR141" i="9"/>
  <c r="CT141" i="9"/>
  <c r="CX141" i="9"/>
  <c r="CY141" i="9"/>
  <c r="DD141" i="9" s="1"/>
  <c r="CZ141" i="9"/>
  <c r="DA141" i="9"/>
  <c r="DC141" i="9" s="1"/>
  <c r="DE141" i="9"/>
  <c r="DF141" i="9"/>
  <c r="DH141" i="9"/>
  <c r="DK141" i="9"/>
  <c r="DL141" i="9"/>
  <c r="CA142" i="9"/>
  <c r="CE142" i="9"/>
  <c r="CF142" i="9"/>
  <c r="CG142" i="9"/>
  <c r="CH142" i="9"/>
  <c r="CI142" i="9"/>
  <c r="CJ142" i="9"/>
  <c r="CK142" i="9"/>
  <c r="CL142" i="9"/>
  <c r="CN142" i="9"/>
  <c r="CO142" i="9"/>
  <c r="CR142" i="9"/>
  <c r="CT142" i="9"/>
  <c r="CX142" i="9"/>
  <c r="CY142" i="9"/>
  <c r="DF142" i="9" s="1"/>
  <c r="CZ142" i="9"/>
  <c r="DA142" i="9" s="1"/>
  <c r="DC142" i="9" s="1"/>
  <c r="DD142" i="9"/>
  <c r="DE142" i="9"/>
  <c r="DH142" i="9"/>
  <c r="DK142" i="9"/>
  <c r="DL142" i="9"/>
  <c r="CA143" i="9"/>
  <c r="CE143" i="9"/>
  <c r="CF143" i="9"/>
  <c r="CG143" i="9"/>
  <c r="CH143" i="9"/>
  <c r="CI143" i="9"/>
  <c r="CJ143" i="9"/>
  <c r="CK143" i="9"/>
  <c r="CL143" i="9"/>
  <c r="CN143" i="9"/>
  <c r="CO143" i="9"/>
  <c r="CM143" i="9" s="1"/>
  <c r="CR143" i="9"/>
  <c r="CT143" i="9"/>
  <c r="CX143" i="9"/>
  <c r="CY143" i="9"/>
  <c r="DF143" i="9" s="1"/>
  <c r="CZ143" i="9"/>
  <c r="DA143" i="9" s="1"/>
  <c r="DC143" i="9" s="1"/>
  <c r="DD143" i="9"/>
  <c r="DH143" i="9"/>
  <c r="DK143" i="9"/>
  <c r="DL143" i="9"/>
  <c r="CA144" i="9"/>
  <c r="CE144" i="9"/>
  <c r="CF144" i="9"/>
  <c r="CG144" i="9"/>
  <c r="CH144" i="9"/>
  <c r="CI144" i="9"/>
  <c r="CJ144" i="9"/>
  <c r="CK144" i="9"/>
  <c r="CL144" i="9"/>
  <c r="CN144" i="9"/>
  <c r="CO144" i="9"/>
  <c r="CR144" i="9"/>
  <c r="CT144" i="9"/>
  <c r="CV144" i="9"/>
  <c r="CX144" i="9"/>
  <c r="CY144" i="9"/>
  <c r="CZ144" i="9"/>
  <c r="DA144" i="9" s="1"/>
  <c r="DC144" i="9" s="1"/>
  <c r="DH144" i="9"/>
  <c r="DK144" i="9"/>
  <c r="DL144" i="9"/>
  <c r="CA145" i="9"/>
  <c r="CE145" i="9"/>
  <c r="CF145" i="9"/>
  <c r="CG145" i="9"/>
  <c r="CH145" i="9"/>
  <c r="CI145" i="9"/>
  <c r="CJ145" i="9"/>
  <c r="CK145" i="9"/>
  <c r="CL145" i="9"/>
  <c r="CN145" i="9"/>
  <c r="CO145" i="9"/>
  <c r="CM145" i="9" s="1"/>
  <c r="CR145" i="9"/>
  <c r="CV145" i="9" s="1"/>
  <c r="CT145" i="9"/>
  <c r="CX145" i="9"/>
  <c r="CY145" i="9"/>
  <c r="DF145" i="9" s="1"/>
  <c r="CZ145" i="9"/>
  <c r="DA145" i="9" s="1"/>
  <c r="DC145" i="9" s="1"/>
  <c r="DH145" i="9"/>
  <c r="DK145" i="9"/>
  <c r="DL145" i="9"/>
  <c r="CA146" i="9"/>
  <c r="CE146" i="9"/>
  <c r="CF146" i="9"/>
  <c r="CG146" i="9"/>
  <c r="CH146" i="9"/>
  <c r="CI146" i="9"/>
  <c r="CJ146" i="9"/>
  <c r="CK146" i="9"/>
  <c r="CL146" i="9"/>
  <c r="CN146" i="9"/>
  <c r="CO146" i="9"/>
  <c r="CM146" i="9" s="1"/>
  <c r="CR146" i="9"/>
  <c r="CT146" i="9"/>
  <c r="CX146" i="9"/>
  <c r="CY146" i="9"/>
  <c r="CZ146" i="9"/>
  <c r="DA146" i="9" s="1"/>
  <c r="DC146" i="9" s="1"/>
  <c r="DH146" i="9"/>
  <c r="DK146" i="9"/>
  <c r="DL146" i="9"/>
  <c r="CA147" i="9"/>
  <c r="CE147" i="9"/>
  <c r="CF147" i="9"/>
  <c r="CG147" i="9"/>
  <c r="CH147" i="9"/>
  <c r="CI147" i="9"/>
  <c r="CJ147" i="9"/>
  <c r="CK147" i="9"/>
  <c r="CL147" i="9"/>
  <c r="CN147" i="9"/>
  <c r="CO147" i="9"/>
  <c r="CR147" i="9"/>
  <c r="CV147" i="9" s="1"/>
  <c r="CT147" i="9"/>
  <c r="CX147" i="9"/>
  <c r="CY147" i="9"/>
  <c r="DE147" i="9" s="1"/>
  <c r="CZ147" i="9"/>
  <c r="DA147" i="9" s="1"/>
  <c r="DC147" i="9" s="1"/>
  <c r="DH147" i="9"/>
  <c r="DK147" i="9"/>
  <c r="DL147" i="9"/>
  <c r="CA148" i="9"/>
  <c r="CE148" i="9"/>
  <c r="CF148" i="9"/>
  <c r="CG148" i="9"/>
  <c r="CH148" i="9"/>
  <c r="CI148" i="9"/>
  <c r="CJ148" i="9"/>
  <c r="CK148" i="9"/>
  <c r="CL148" i="9"/>
  <c r="CN148" i="9"/>
  <c r="CO148" i="9"/>
  <c r="CR148" i="9"/>
  <c r="CT148" i="9"/>
  <c r="CX148" i="9"/>
  <c r="CY148" i="9"/>
  <c r="CZ148" i="9"/>
  <c r="DA148" i="9" s="1"/>
  <c r="DC148" i="9" s="1"/>
  <c r="DH148" i="9"/>
  <c r="DK148" i="9"/>
  <c r="DL148" i="9"/>
  <c r="CA149" i="9"/>
  <c r="CE149" i="9"/>
  <c r="CF149" i="9"/>
  <c r="CG149" i="9"/>
  <c r="CH149" i="9"/>
  <c r="CI149" i="9"/>
  <c r="CJ149" i="9"/>
  <c r="CK149" i="9"/>
  <c r="CL149" i="9"/>
  <c r="CN149" i="9"/>
  <c r="CO149" i="9"/>
  <c r="CM149" i="9" s="1"/>
  <c r="CR149" i="9"/>
  <c r="CT149" i="9"/>
  <c r="CX149" i="9"/>
  <c r="CY149" i="9"/>
  <c r="DE149" i="9" s="1"/>
  <c r="CZ149" i="9"/>
  <c r="DA149" i="9"/>
  <c r="DC149" i="9" s="1"/>
  <c r="DH149" i="9"/>
  <c r="DK149" i="9"/>
  <c r="DL149" i="9"/>
  <c r="CA150" i="9"/>
  <c r="CE150" i="9"/>
  <c r="CF150" i="9"/>
  <c r="CG150" i="9"/>
  <c r="CH150" i="9"/>
  <c r="CI150" i="9"/>
  <c r="CJ150" i="9"/>
  <c r="CK150" i="9"/>
  <c r="CL150" i="9"/>
  <c r="CN150" i="9"/>
  <c r="CO150" i="9"/>
  <c r="CQ150" i="9" s="1"/>
  <c r="CR150" i="9"/>
  <c r="CT150" i="9"/>
  <c r="CX150" i="9"/>
  <c r="CY150" i="9"/>
  <c r="DE150" i="9" s="1"/>
  <c r="CZ150" i="9"/>
  <c r="DA150" i="9" s="1"/>
  <c r="DC150" i="9" s="1"/>
  <c r="DH150" i="9"/>
  <c r="DK150" i="9"/>
  <c r="DL150" i="9"/>
  <c r="CA151" i="9"/>
  <c r="CE151" i="9"/>
  <c r="CF151" i="9"/>
  <c r="CG151" i="9"/>
  <c r="CH151" i="9"/>
  <c r="CI151" i="9"/>
  <c r="CJ151" i="9"/>
  <c r="CK151" i="9"/>
  <c r="CL151" i="9"/>
  <c r="CN151" i="9"/>
  <c r="CO151" i="9"/>
  <c r="CM151" i="9" s="1"/>
  <c r="CR151" i="9"/>
  <c r="CV151" i="9" s="1"/>
  <c r="CT151" i="9"/>
  <c r="CX151" i="9"/>
  <c r="CY151" i="9"/>
  <c r="DD151" i="9" s="1"/>
  <c r="CZ151" i="9"/>
  <c r="DA151" i="9" s="1"/>
  <c r="DC151" i="9" s="1"/>
  <c r="DH151" i="9"/>
  <c r="DK151" i="9"/>
  <c r="DL151" i="9"/>
  <c r="CA152" i="9"/>
  <c r="CE152" i="9"/>
  <c r="CF152" i="9"/>
  <c r="CG152" i="9"/>
  <c r="CH152" i="9"/>
  <c r="CI152" i="9"/>
  <c r="CJ152" i="9"/>
  <c r="CK152" i="9"/>
  <c r="CL152" i="9"/>
  <c r="CN152" i="9"/>
  <c r="CO152" i="9"/>
  <c r="CM152" i="9" s="1"/>
  <c r="CR152" i="9"/>
  <c r="CV152" i="9" s="1"/>
  <c r="CT152" i="9"/>
  <c r="CX152" i="9"/>
  <c r="CY152" i="9"/>
  <c r="CZ152" i="9"/>
  <c r="DA152" i="9" s="1"/>
  <c r="DC152" i="9" s="1"/>
  <c r="DH152" i="9"/>
  <c r="DK152" i="9"/>
  <c r="DL152" i="9"/>
  <c r="CA153" i="9"/>
  <c r="CE153" i="9"/>
  <c r="CF153" i="9"/>
  <c r="CG153" i="9"/>
  <c r="CH153" i="9"/>
  <c r="CI153" i="9"/>
  <c r="CJ153" i="9"/>
  <c r="CK153" i="9"/>
  <c r="CL153" i="9"/>
  <c r="CN153" i="9"/>
  <c r="CO153" i="9"/>
  <c r="CM153" i="9" s="1"/>
  <c r="CR153" i="9"/>
  <c r="CT153" i="9"/>
  <c r="CX153" i="9"/>
  <c r="CY153" i="9"/>
  <c r="DD153" i="9" s="1"/>
  <c r="CZ153" i="9"/>
  <c r="DA153" i="9" s="1"/>
  <c r="DC153" i="9" s="1"/>
  <c r="DH153" i="9"/>
  <c r="DK153" i="9"/>
  <c r="DL153" i="9"/>
  <c r="CA154" i="9"/>
  <c r="CE154" i="9"/>
  <c r="CF154" i="9"/>
  <c r="CG154" i="9"/>
  <c r="CH154" i="9"/>
  <c r="CI154" i="9"/>
  <c r="CJ154" i="9"/>
  <c r="CK154" i="9"/>
  <c r="CL154" i="9"/>
  <c r="CN154" i="9"/>
  <c r="CO154" i="9"/>
  <c r="CR154" i="9"/>
  <c r="CT154" i="9"/>
  <c r="CX154" i="9"/>
  <c r="CY154" i="9"/>
  <c r="DE154" i="9" s="1"/>
  <c r="CZ154" i="9"/>
  <c r="DA154" i="9" s="1"/>
  <c r="DC154" i="9" s="1"/>
  <c r="DH154" i="9"/>
  <c r="DK154" i="9"/>
  <c r="DL154" i="9"/>
  <c r="CA155" i="9"/>
  <c r="CE155" i="9"/>
  <c r="CF155" i="9"/>
  <c r="CG155" i="9"/>
  <c r="CH155" i="9"/>
  <c r="CI155" i="9"/>
  <c r="CJ155" i="9"/>
  <c r="CK155" i="9"/>
  <c r="CL155" i="9"/>
  <c r="CN155" i="9"/>
  <c r="CO155" i="9"/>
  <c r="CM155" i="9" s="1"/>
  <c r="CR155" i="9"/>
  <c r="CT155" i="9"/>
  <c r="CV155" i="9" s="1"/>
  <c r="CX155" i="9"/>
  <c r="CY155" i="9"/>
  <c r="DF155" i="9" s="1"/>
  <c r="CZ155" i="9"/>
  <c r="DA155" i="9" s="1"/>
  <c r="DC155" i="9" s="1"/>
  <c r="DH155" i="9"/>
  <c r="DK155" i="9"/>
  <c r="DL155" i="9"/>
  <c r="CA156" i="9"/>
  <c r="CE156" i="9"/>
  <c r="CF156" i="9"/>
  <c r="CG156" i="9"/>
  <c r="CH156" i="9"/>
  <c r="CI156" i="9"/>
  <c r="CJ156" i="9"/>
  <c r="CK156" i="9"/>
  <c r="CL156" i="9"/>
  <c r="CN156" i="9"/>
  <c r="CO156" i="9"/>
  <c r="CR156" i="9"/>
  <c r="CV156" i="9" s="1"/>
  <c r="CT156" i="9"/>
  <c r="CX156" i="9"/>
  <c r="CY156" i="9"/>
  <c r="CZ156" i="9"/>
  <c r="DA156" i="9" s="1"/>
  <c r="DC156" i="9" s="1"/>
  <c r="DH156" i="9"/>
  <c r="DK156" i="9"/>
  <c r="DL156" i="9"/>
  <c r="CA157" i="9"/>
  <c r="CE157" i="9"/>
  <c r="CF157" i="9"/>
  <c r="CG157" i="9"/>
  <c r="CH157" i="9"/>
  <c r="CI157" i="9"/>
  <c r="CJ157" i="9"/>
  <c r="CK157" i="9"/>
  <c r="CL157" i="9"/>
  <c r="CN157" i="9"/>
  <c r="CO157" i="9"/>
  <c r="CM157" i="9" s="1"/>
  <c r="CR157" i="9"/>
  <c r="CT157" i="9"/>
  <c r="CX157" i="9"/>
  <c r="CY157" i="9"/>
  <c r="CZ157" i="9"/>
  <c r="DA157" i="9" s="1"/>
  <c r="DC157" i="9"/>
  <c r="DH157" i="9"/>
  <c r="DK157" i="9"/>
  <c r="DL157" i="9"/>
  <c r="CA158" i="9"/>
  <c r="CE158" i="9"/>
  <c r="CF158" i="9"/>
  <c r="CG158" i="9"/>
  <c r="CH158" i="9"/>
  <c r="CI158" i="9"/>
  <c r="CJ158" i="9"/>
  <c r="CK158" i="9"/>
  <c r="CL158" i="9"/>
  <c r="CN158" i="9"/>
  <c r="CO158" i="9"/>
  <c r="CR158" i="9"/>
  <c r="CV158" i="9" s="1"/>
  <c r="CT158" i="9"/>
  <c r="CX158" i="9"/>
  <c r="CY158" i="9"/>
  <c r="DD158" i="9" s="1"/>
  <c r="CZ158" i="9"/>
  <c r="DA158" i="9" s="1"/>
  <c r="DC158" i="9" s="1"/>
  <c r="DF158" i="9"/>
  <c r="DH158" i="9"/>
  <c r="DK158" i="9"/>
  <c r="DL158" i="9"/>
  <c r="CA159" i="9"/>
  <c r="CE159" i="9"/>
  <c r="CF159" i="9"/>
  <c r="CG159" i="9"/>
  <c r="CH159" i="9"/>
  <c r="CI159" i="9"/>
  <c r="CJ159" i="9"/>
  <c r="CK159" i="9"/>
  <c r="CL159" i="9"/>
  <c r="CN159" i="9"/>
  <c r="CO159" i="9"/>
  <c r="CM159" i="9" s="1"/>
  <c r="CR159" i="9"/>
  <c r="CT159" i="9"/>
  <c r="CV159" i="9" s="1"/>
  <c r="CX159" i="9"/>
  <c r="CY159" i="9"/>
  <c r="DD159" i="9" s="1"/>
  <c r="CZ159" i="9"/>
  <c r="DA159" i="9" s="1"/>
  <c r="DC159" i="9" s="1"/>
  <c r="DH159" i="9"/>
  <c r="DK159" i="9"/>
  <c r="DL159" i="9"/>
  <c r="CA160" i="9"/>
  <c r="CE160" i="9"/>
  <c r="CF160" i="9"/>
  <c r="CG160" i="9"/>
  <c r="CH160" i="9"/>
  <c r="CI160" i="9"/>
  <c r="CJ160" i="9"/>
  <c r="CK160" i="9"/>
  <c r="CL160" i="9"/>
  <c r="CN160" i="9"/>
  <c r="CO160" i="9"/>
  <c r="CM160" i="9" s="1"/>
  <c r="CR160" i="9"/>
  <c r="CT160" i="9"/>
  <c r="CX160" i="9"/>
  <c r="CY160" i="9"/>
  <c r="DE160" i="9" s="1"/>
  <c r="CZ160" i="9"/>
  <c r="DA160" i="9" s="1"/>
  <c r="DC160" i="9"/>
  <c r="DH160" i="9"/>
  <c r="DK160" i="9"/>
  <c r="DL160" i="9"/>
  <c r="CA161" i="9"/>
  <c r="CE161" i="9"/>
  <c r="CF161" i="9"/>
  <c r="CG161" i="9"/>
  <c r="CH161" i="9"/>
  <c r="CI161" i="9"/>
  <c r="CJ161" i="9"/>
  <c r="CK161" i="9"/>
  <c r="CL161" i="9"/>
  <c r="CN161" i="9"/>
  <c r="CO161" i="9"/>
  <c r="CM161" i="9" s="1"/>
  <c r="CR161" i="9"/>
  <c r="CV161" i="9" s="1"/>
  <c r="CT161" i="9"/>
  <c r="CX161" i="9"/>
  <c r="CY161" i="9"/>
  <c r="DE161" i="9" s="1"/>
  <c r="CZ161" i="9"/>
  <c r="DA161" i="9"/>
  <c r="DC161" i="9" s="1"/>
  <c r="DH161" i="9"/>
  <c r="DK161" i="9"/>
  <c r="DL161" i="9"/>
  <c r="CA162" i="9"/>
  <c r="CE162" i="9"/>
  <c r="CF162" i="9"/>
  <c r="CG162" i="9"/>
  <c r="CH162" i="9"/>
  <c r="CI162" i="9"/>
  <c r="CJ162" i="9"/>
  <c r="CK162" i="9"/>
  <c r="CL162" i="9"/>
  <c r="CM162" i="9"/>
  <c r="CN162" i="9"/>
  <c r="CO162" i="9"/>
  <c r="CR162" i="9"/>
  <c r="CV162" i="9" s="1"/>
  <c r="CT162" i="9"/>
  <c r="CX162" i="9"/>
  <c r="CY162" i="9"/>
  <c r="DD162" i="9" s="1"/>
  <c r="CZ162" i="9"/>
  <c r="DA162" i="9" s="1"/>
  <c r="DC162" i="9" s="1"/>
  <c r="DH162" i="9"/>
  <c r="DK162" i="9"/>
  <c r="DL162" i="9"/>
  <c r="CA163" i="9"/>
  <c r="CE163" i="9"/>
  <c r="CF163" i="9"/>
  <c r="CG163" i="9"/>
  <c r="CH163" i="9"/>
  <c r="CI163" i="9"/>
  <c r="CJ163" i="9"/>
  <c r="CK163" i="9"/>
  <c r="CL163" i="9"/>
  <c r="CN163" i="9"/>
  <c r="CO163" i="9"/>
  <c r="CM163" i="9" s="1"/>
  <c r="CR163" i="9"/>
  <c r="CT163" i="9"/>
  <c r="CX163" i="9"/>
  <c r="CY163" i="9"/>
  <c r="DD163" i="9" s="1"/>
  <c r="CZ163" i="9"/>
  <c r="DA163" i="9" s="1"/>
  <c r="DC163" i="9" s="1"/>
  <c r="DF163" i="9"/>
  <c r="DH163" i="9"/>
  <c r="DK163" i="9"/>
  <c r="DL163" i="9"/>
  <c r="CA164" i="9"/>
  <c r="CE164" i="9"/>
  <c r="CF164" i="9"/>
  <c r="CG164" i="9"/>
  <c r="CH164" i="9"/>
  <c r="CI164" i="9"/>
  <c r="CJ164" i="9"/>
  <c r="CK164" i="9"/>
  <c r="CL164" i="9"/>
  <c r="CN164" i="9"/>
  <c r="CO164" i="9"/>
  <c r="CM164" i="9" s="1"/>
  <c r="CR164" i="9"/>
  <c r="CT164" i="9"/>
  <c r="CX164" i="9"/>
  <c r="CY164" i="9"/>
  <c r="CZ164" i="9"/>
  <c r="DA164" i="9" s="1"/>
  <c r="DC164" i="9" s="1"/>
  <c r="DH164" i="9"/>
  <c r="DK164" i="9"/>
  <c r="DL164" i="9"/>
  <c r="CA165" i="9"/>
  <c r="CE165" i="9"/>
  <c r="CF165" i="9"/>
  <c r="CG165" i="9"/>
  <c r="CH165" i="9"/>
  <c r="CI165" i="9"/>
  <c r="CJ165" i="9"/>
  <c r="CK165" i="9"/>
  <c r="CL165" i="9"/>
  <c r="CN165" i="9"/>
  <c r="CO165" i="9"/>
  <c r="CM165" i="9" s="1"/>
  <c r="CR165" i="9"/>
  <c r="CT165" i="9"/>
  <c r="CX165" i="9"/>
  <c r="CY165" i="9"/>
  <c r="DF165" i="9" s="1"/>
  <c r="CZ165" i="9"/>
  <c r="DA165" i="9" s="1"/>
  <c r="DC165" i="9" s="1"/>
  <c r="DH165" i="9"/>
  <c r="DK165" i="9"/>
  <c r="DL165" i="9"/>
  <c r="CA166" i="9"/>
  <c r="CE166" i="9"/>
  <c r="CF166" i="9"/>
  <c r="CG166" i="9"/>
  <c r="CH166" i="9"/>
  <c r="CI166" i="9"/>
  <c r="CJ166" i="9"/>
  <c r="CK166" i="9"/>
  <c r="CL166" i="9"/>
  <c r="CN166" i="9"/>
  <c r="CO166" i="9"/>
  <c r="CR166" i="9"/>
  <c r="CV166" i="9" s="1"/>
  <c r="CT166" i="9"/>
  <c r="CX166" i="9"/>
  <c r="CY166" i="9"/>
  <c r="DD166" i="9" s="1"/>
  <c r="CZ166" i="9"/>
  <c r="DA166" i="9" s="1"/>
  <c r="DC166" i="9" s="1"/>
  <c r="DH166" i="9"/>
  <c r="DK166" i="9"/>
  <c r="DL166" i="9"/>
  <c r="CA167" i="9"/>
  <c r="CE167" i="9"/>
  <c r="CF167" i="9"/>
  <c r="CG167" i="9"/>
  <c r="CH167" i="9"/>
  <c r="CI167" i="9"/>
  <c r="CJ167" i="9"/>
  <c r="CK167" i="9"/>
  <c r="CL167" i="9"/>
  <c r="CN167" i="9"/>
  <c r="CO167" i="9"/>
  <c r="CM167" i="9" s="1"/>
  <c r="CR167" i="9"/>
  <c r="CT167" i="9"/>
  <c r="CX167" i="9"/>
  <c r="CY167" i="9"/>
  <c r="CZ167" i="9"/>
  <c r="DA167" i="9" s="1"/>
  <c r="DC167" i="9" s="1"/>
  <c r="DH167" i="9"/>
  <c r="DK167" i="9"/>
  <c r="DL167" i="9"/>
  <c r="CA168" i="9"/>
  <c r="CE168" i="9"/>
  <c r="CF168" i="9"/>
  <c r="CG168" i="9"/>
  <c r="CH168" i="9"/>
  <c r="CI168" i="9"/>
  <c r="CJ168" i="9"/>
  <c r="CK168" i="9"/>
  <c r="CL168" i="9"/>
  <c r="CN168" i="9"/>
  <c r="CO168" i="9"/>
  <c r="CM168" i="9" s="1"/>
  <c r="CR168" i="9"/>
  <c r="CT168" i="9"/>
  <c r="CV168" i="9" s="1"/>
  <c r="CX168" i="9"/>
  <c r="CY168" i="9"/>
  <c r="DD168" i="9" s="1"/>
  <c r="CZ168" i="9"/>
  <c r="DA168" i="9" s="1"/>
  <c r="DC168" i="9" s="1"/>
  <c r="DH168" i="9"/>
  <c r="DK168" i="9"/>
  <c r="DL168" i="9"/>
  <c r="CA169" i="9"/>
  <c r="CE169" i="9"/>
  <c r="CF169" i="9"/>
  <c r="CG169" i="9"/>
  <c r="CH169" i="9"/>
  <c r="CI169" i="9"/>
  <c r="CJ169" i="9"/>
  <c r="CK169" i="9"/>
  <c r="CL169" i="9"/>
  <c r="CN169" i="9"/>
  <c r="CO169" i="9"/>
  <c r="CR169" i="9"/>
  <c r="CT169" i="9"/>
  <c r="CX169" i="9"/>
  <c r="CY169" i="9"/>
  <c r="DD169" i="9" s="1"/>
  <c r="CZ169" i="9"/>
  <c r="DA169" i="9" s="1"/>
  <c r="DC169" i="9" s="1"/>
  <c r="DH169" i="9"/>
  <c r="DK169" i="9"/>
  <c r="DL169" i="9"/>
  <c r="CA170" i="9"/>
  <c r="CE170" i="9"/>
  <c r="CF170" i="9"/>
  <c r="CG170" i="9"/>
  <c r="CH170" i="9"/>
  <c r="CI170" i="9"/>
  <c r="CJ170" i="9"/>
  <c r="CK170" i="9"/>
  <c r="CL170" i="9"/>
  <c r="CN170" i="9"/>
  <c r="CO170" i="9"/>
  <c r="CM170" i="9" s="1"/>
  <c r="CR170" i="9"/>
  <c r="CV170" i="9" s="1"/>
  <c r="CT170" i="9"/>
  <c r="CX170" i="9"/>
  <c r="CY170" i="9"/>
  <c r="DE170" i="9" s="1"/>
  <c r="CZ170" i="9"/>
  <c r="DA170" i="9" s="1"/>
  <c r="DC170" i="9" s="1"/>
  <c r="DH170" i="9"/>
  <c r="DK170" i="9"/>
  <c r="DL170" i="9"/>
  <c r="CA171" i="9"/>
  <c r="CE171" i="9"/>
  <c r="CF171" i="9"/>
  <c r="CG171" i="9"/>
  <c r="CH171" i="9"/>
  <c r="CI171" i="9"/>
  <c r="CJ171" i="9"/>
  <c r="CK171" i="9"/>
  <c r="CL171" i="9"/>
  <c r="CN171" i="9"/>
  <c r="CO171" i="9"/>
  <c r="CR171" i="9"/>
  <c r="CV171" i="9" s="1"/>
  <c r="CT171" i="9"/>
  <c r="CX171" i="9"/>
  <c r="CY171" i="9"/>
  <c r="DE171" i="9" s="1"/>
  <c r="CZ171" i="9"/>
  <c r="DA171" i="9"/>
  <c r="DC171" i="9" s="1"/>
  <c r="DD171" i="9"/>
  <c r="DF171" i="9"/>
  <c r="DH171" i="9"/>
  <c r="DK171" i="9"/>
  <c r="DL171" i="9"/>
  <c r="CA172" i="9"/>
  <c r="CE172" i="9"/>
  <c r="CF172" i="9"/>
  <c r="CG172" i="9"/>
  <c r="CH172" i="9"/>
  <c r="CI172" i="9"/>
  <c r="CJ172" i="9"/>
  <c r="CK172" i="9"/>
  <c r="CL172" i="9"/>
  <c r="CN172" i="9"/>
  <c r="CO172" i="9"/>
  <c r="CR172" i="9"/>
  <c r="CT172" i="9"/>
  <c r="CX172" i="9"/>
  <c r="CY172" i="9"/>
  <c r="DF172" i="9" s="1"/>
  <c r="CZ172" i="9"/>
  <c r="DA172" i="9" s="1"/>
  <c r="DC172" i="9" s="1"/>
  <c r="DH172" i="9"/>
  <c r="DK172" i="9"/>
  <c r="DL172" i="9"/>
  <c r="CA173" i="9"/>
  <c r="CE173" i="9"/>
  <c r="CF173" i="9"/>
  <c r="CG173" i="9"/>
  <c r="CH173" i="9"/>
  <c r="CI173" i="9"/>
  <c r="CJ173" i="9"/>
  <c r="CK173" i="9"/>
  <c r="CL173" i="9"/>
  <c r="CN173" i="9"/>
  <c r="CO173" i="9"/>
  <c r="CM173" i="9" s="1"/>
  <c r="CR173" i="9"/>
  <c r="CT173" i="9"/>
  <c r="CX173" i="9"/>
  <c r="CY173" i="9"/>
  <c r="DD173" i="9" s="1"/>
  <c r="CZ173" i="9"/>
  <c r="DA173" i="9" s="1"/>
  <c r="DC173" i="9" s="1"/>
  <c r="DH173" i="9"/>
  <c r="DK173" i="9"/>
  <c r="DL173" i="9"/>
  <c r="CA174" i="9"/>
  <c r="CE174" i="9"/>
  <c r="CF174" i="9"/>
  <c r="CG174" i="9"/>
  <c r="CH174" i="9"/>
  <c r="CI174" i="9"/>
  <c r="CJ174" i="9"/>
  <c r="CK174" i="9"/>
  <c r="CL174" i="9"/>
  <c r="CN174" i="9"/>
  <c r="CO174" i="9"/>
  <c r="CM174" i="9" s="1"/>
  <c r="CR174" i="9"/>
  <c r="CT174" i="9"/>
  <c r="CX174" i="9"/>
  <c r="CY174" i="9"/>
  <c r="DD174" i="9" s="1"/>
  <c r="CZ174" i="9"/>
  <c r="DA174" i="9" s="1"/>
  <c r="DC174" i="9" s="1"/>
  <c r="DH174" i="9"/>
  <c r="DK174" i="9"/>
  <c r="DL174" i="9"/>
  <c r="CA175" i="9"/>
  <c r="CE175" i="9"/>
  <c r="CF175" i="9"/>
  <c r="CG175" i="9"/>
  <c r="CH175" i="9"/>
  <c r="CI175" i="9"/>
  <c r="CJ175" i="9"/>
  <c r="CK175" i="9"/>
  <c r="CL175" i="9"/>
  <c r="CN175" i="9"/>
  <c r="CO175" i="9"/>
  <c r="CM175" i="9" s="1"/>
  <c r="CR175" i="9"/>
  <c r="CT175" i="9"/>
  <c r="CV175" i="9" s="1"/>
  <c r="CX175" i="9"/>
  <c r="CY175" i="9"/>
  <c r="DF175" i="9" s="1"/>
  <c r="CZ175" i="9"/>
  <c r="DA175" i="9" s="1"/>
  <c r="DC175" i="9" s="1"/>
  <c r="DH175" i="9"/>
  <c r="DK175" i="9"/>
  <c r="DL175" i="9"/>
  <c r="CA176" i="9"/>
  <c r="CE176" i="9"/>
  <c r="CF176" i="9"/>
  <c r="CG176" i="9"/>
  <c r="CH176" i="9"/>
  <c r="CI176" i="9"/>
  <c r="CJ176" i="9"/>
  <c r="CK176" i="9"/>
  <c r="CL176" i="9"/>
  <c r="CM176" i="9"/>
  <c r="CN176" i="9"/>
  <c r="CO176" i="9"/>
  <c r="CR176" i="9"/>
  <c r="CV176" i="9" s="1"/>
  <c r="CT176" i="9"/>
  <c r="CX176" i="9"/>
  <c r="CY176" i="9"/>
  <c r="DD176" i="9" s="1"/>
  <c r="CZ176" i="9"/>
  <c r="DA176" i="9" s="1"/>
  <c r="DC176" i="9" s="1"/>
  <c r="DH176" i="9"/>
  <c r="DK176" i="9"/>
  <c r="DL176" i="9"/>
  <c r="CA177" i="9"/>
  <c r="CE177" i="9"/>
  <c r="CF177" i="9"/>
  <c r="CG177" i="9"/>
  <c r="CH177" i="9"/>
  <c r="CI177" i="9"/>
  <c r="CJ177" i="9"/>
  <c r="CK177" i="9"/>
  <c r="CL177" i="9"/>
  <c r="CN177" i="9"/>
  <c r="CO177" i="9"/>
  <c r="CM177" i="9" s="1"/>
  <c r="CR177" i="9"/>
  <c r="CT177" i="9"/>
  <c r="CX177" i="9"/>
  <c r="CY177" i="9"/>
  <c r="DD177" i="9" s="1"/>
  <c r="CZ177" i="9"/>
  <c r="DA177" i="9" s="1"/>
  <c r="DC177" i="9" s="1"/>
  <c r="DH177" i="9"/>
  <c r="DK177" i="9"/>
  <c r="DL177" i="9"/>
  <c r="CA178" i="9"/>
  <c r="CE178" i="9"/>
  <c r="CF178" i="9"/>
  <c r="CG178" i="9"/>
  <c r="CH178" i="9"/>
  <c r="CI178" i="9"/>
  <c r="CJ178" i="9"/>
  <c r="CK178" i="9"/>
  <c r="CL178" i="9"/>
  <c r="CN178" i="9"/>
  <c r="CO178" i="9"/>
  <c r="CM178" i="9" s="1"/>
  <c r="CR178" i="9"/>
  <c r="CT178" i="9"/>
  <c r="CX178" i="9"/>
  <c r="CY178" i="9"/>
  <c r="DD178" i="9" s="1"/>
  <c r="CZ178" i="9"/>
  <c r="DA178" i="9" s="1"/>
  <c r="DC178" i="9" s="1"/>
  <c r="DH178" i="9"/>
  <c r="DK178" i="9"/>
  <c r="DL178" i="9"/>
  <c r="CA179" i="9"/>
  <c r="CE179" i="9"/>
  <c r="CF179" i="9"/>
  <c r="CG179" i="9"/>
  <c r="CH179" i="9"/>
  <c r="CI179" i="9"/>
  <c r="CJ179" i="9"/>
  <c r="CK179" i="9"/>
  <c r="CL179" i="9"/>
  <c r="CN179" i="9"/>
  <c r="CO179" i="9"/>
  <c r="CR179" i="9"/>
  <c r="CT179" i="9"/>
  <c r="CX179" i="9"/>
  <c r="CY179" i="9"/>
  <c r="DD179" i="9" s="1"/>
  <c r="CZ179" i="9"/>
  <c r="DA179" i="9" s="1"/>
  <c r="DC179" i="9" s="1"/>
  <c r="DH179" i="9"/>
  <c r="DK179" i="9"/>
  <c r="DL179" i="9"/>
  <c r="CA180" i="9"/>
  <c r="CE180" i="9"/>
  <c r="CF180" i="9"/>
  <c r="CG180" i="9"/>
  <c r="CH180" i="9"/>
  <c r="CI180" i="9"/>
  <c r="CJ180" i="9"/>
  <c r="CK180" i="9"/>
  <c r="CL180" i="9"/>
  <c r="CN180" i="9"/>
  <c r="CO180" i="9"/>
  <c r="CM180" i="9" s="1"/>
  <c r="CR180" i="9"/>
  <c r="CT180" i="9"/>
  <c r="CX180" i="9"/>
  <c r="CY180" i="9"/>
  <c r="DF180" i="9" s="1"/>
  <c r="CZ180" i="9"/>
  <c r="DA180" i="9" s="1"/>
  <c r="DC180" i="9" s="1"/>
  <c r="DH180" i="9"/>
  <c r="DK180" i="9"/>
  <c r="DL180" i="9"/>
  <c r="CA181" i="9"/>
  <c r="CE181" i="9"/>
  <c r="CF181" i="9"/>
  <c r="CG181" i="9"/>
  <c r="CH181" i="9"/>
  <c r="CI181" i="9"/>
  <c r="CJ181" i="9"/>
  <c r="CK181" i="9"/>
  <c r="CL181" i="9"/>
  <c r="CN181" i="9"/>
  <c r="CO181" i="9"/>
  <c r="CM181" i="9" s="1"/>
  <c r="CR181" i="9"/>
  <c r="CT181" i="9"/>
  <c r="CX181" i="9"/>
  <c r="CY181" i="9"/>
  <c r="DD181" i="9" s="1"/>
  <c r="CZ181" i="9"/>
  <c r="DA181" i="9" s="1"/>
  <c r="DC181" i="9" s="1"/>
  <c r="DH181" i="9"/>
  <c r="DK181" i="9"/>
  <c r="DL181" i="9"/>
  <c r="CA182" i="9"/>
  <c r="CE182" i="9"/>
  <c r="CF182" i="9"/>
  <c r="CG182" i="9"/>
  <c r="CH182" i="9"/>
  <c r="CI182" i="9"/>
  <c r="CJ182" i="9"/>
  <c r="CK182" i="9"/>
  <c r="CL182" i="9"/>
  <c r="CN182" i="9"/>
  <c r="CO182" i="9"/>
  <c r="CM182" i="9" s="1"/>
  <c r="CR182" i="9"/>
  <c r="CT182" i="9"/>
  <c r="CV182" i="9" s="1"/>
  <c r="CX182" i="9"/>
  <c r="CY182" i="9"/>
  <c r="CZ182" i="9"/>
  <c r="DA182" i="9" s="1"/>
  <c r="DC182" i="9" s="1"/>
  <c r="DH182" i="9"/>
  <c r="DK182" i="9"/>
  <c r="DL182" i="9"/>
  <c r="CA183" i="9"/>
  <c r="CE183" i="9"/>
  <c r="CF183" i="9"/>
  <c r="CG183" i="9"/>
  <c r="CH183" i="9"/>
  <c r="CI183" i="9"/>
  <c r="CJ183" i="9"/>
  <c r="CK183" i="9"/>
  <c r="CL183" i="9"/>
  <c r="CN183" i="9"/>
  <c r="CO183" i="9"/>
  <c r="CM183" i="9" s="1"/>
  <c r="CR183" i="9"/>
  <c r="CT183" i="9"/>
  <c r="CX183" i="9"/>
  <c r="CY183" i="9"/>
  <c r="CZ183" i="9"/>
  <c r="DA183" i="9" s="1"/>
  <c r="DC183" i="9" s="1"/>
  <c r="DH183" i="9"/>
  <c r="DK183" i="9"/>
  <c r="DL183" i="9"/>
  <c r="CA184" i="9"/>
  <c r="CE184" i="9"/>
  <c r="CF184" i="9"/>
  <c r="CG184" i="9"/>
  <c r="CH184" i="9"/>
  <c r="CI184" i="9"/>
  <c r="CJ184" i="9"/>
  <c r="CK184" i="9"/>
  <c r="CL184" i="9"/>
  <c r="CN184" i="9"/>
  <c r="CO184" i="9"/>
  <c r="CM184" i="9" s="1"/>
  <c r="CR184" i="9"/>
  <c r="CT184" i="9"/>
  <c r="CX184" i="9"/>
  <c r="CY184" i="9"/>
  <c r="DD184" i="9" s="1"/>
  <c r="CZ184" i="9"/>
  <c r="DA184" i="9" s="1"/>
  <c r="DC184" i="9" s="1"/>
  <c r="DH184" i="9"/>
  <c r="DK184" i="9"/>
  <c r="DL184" i="9"/>
  <c r="CA185" i="9"/>
  <c r="CE185" i="9"/>
  <c r="CF185" i="9"/>
  <c r="CG185" i="9"/>
  <c r="CH185" i="9"/>
  <c r="CI185" i="9"/>
  <c r="CJ185" i="9"/>
  <c r="CK185" i="9"/>
  <c r="CL185" i="9"/>
  <c r="CM185" i="9"/>
  <c r="CN185" i="9"/>
  <c r="CO185" i="9"/>
  <c r="CR185" i="9"/>
  <c r="CT185" i="9"/>
  <c r="CX185" i="9"/>
  <c r="CY185" i="9"/>
  <c r="DD185" i="9" s="1"/>
  <c r="CZ185" i="9"/>
  <c r="DA185" i="9" s="1"/>
  <c r="DC185" i="9" s="1"/>
  <c r="DH185" i="9"/>
  <c r="DK185" i="9"/>
  <c r="DL185" i="9"/>
  <c r="CA186" i="9"/>
  <c r="CE186" i="9"/>
  <c r="CF186" i="9"/>
  <c r="CG186" i="9"/>
  <c r="CH186" i="9"/>
  <c r="CI186" i="9"/>
  <c r="CJ186" i="9"/>
  <c r="CK186" i="9"/>
  <c r="CL186" i="9"/>
  <c r="CN186" i="9"/>
  <c r="CO186" i="9"/>
  <c r="CR186" i="9"/>
  <c r="CT186" i="9"/>
  <c r="CX186" i="9"/>
  <c r="CY186" i="9"/>
  <c r="DE186" i="9" s="1"/>
  <c r="CZ186" i="9"/>
  <c r="DA186" i="9" s="1"/>
  <c r="DC186" i="9" s="1"/>
  <c r="DH186" i="9"/>
  <c r="DK186" i="9"/>
  <c r="DL186" i="9"/>
  <c r="CA187" i="9"/>
  <c r="CE187" i="9"/>
  <c r="CF187" i="9"/>
  <c r="CG187" i="9"/>
  <c r="CH187" i="9"/>
  <c r="CI187" i="9"/>
  <c r="CJ187" i="9"/>
  <c r="CK187" i="9"/>
  <c r="CL187" i="9"/>
  <c r="CN187" i="9"/>
  <c r="CO187" i="9"/>
  <c r="CM187" i="9" s="1"/>
  <c r="CR187" i="9"/>
  <c r="CV187" i="9" s="1"/>
  <c r="CT187" i="9"/>
  <c r="CX187" i="9"/>
  <c r="CY187" i="9"/>
  <c r="DF187" i="9" s="1"/>
  <c r="CZ187" i="9"/>
  <c r="DA187" i="9" s="1"/>
  <c r="DC187" i="9" s="1"/>
  <c r="DH187" i="9"/>
  <c r="DK187" i="9"/>
  <c r="DL187" i="9"/>
  <c r="CA188" i="9"/>
  <c r="CE188" i="9"/>
  <c r="CF188" i="9"/>
  <c r="CG188" i="9"/>
  <c r="CH188" i="9"/>
  <c r="CI188" i="9"/>
  <c r="CJ188" i="9"/>
  <c r="CK188" i="9"/>
  <c r="CL188" i="9"/>
  <c r="CN188" i="9"/>
  <c r="CO188" i="9"/>
  <c r="CM188" i="9" s="1"/>
  <c r="CR188" i="9"/>
  <c r="CV188" i="9" s="1"/>
  <c r="CT188" i="9"/>
  <c r="CX188" i="9"/>
  <c r="CY188" i="9"/>
  <c r="DE188" i="9" s="1"/>
  <c r="CZ188" i="9"/>
  <c r="DA188" i="9" s="1"/>
  <c r="DC188" i="9" s="1"/>
  <c r="DH188" i="9"/>
  <c r="DK188" i="9"/>
  <c r="DL188" i="9"/>
  <c r="CA189" i="9"/>
  <c r="CE189" i="9"/>
  <c r="CF189" i="9"/>
  <c r="CG189" i="9"/>
  <c r="CH189" i="9"/>
  <c r="CI189" i="9"/>
  <c r="CJ189" i="9"/>
  <c r="CK189" i="9"/>
  <c r="CL189" i="9"/>
  <c r="CM189" i="9"/>
  <c r="CN189" i="9"/>
  <c r="CO189" i="9"/>
  <c r="CR189" i="9"/>
  <c r="CV189" i="9" s="1"/>
  <c r="CT189" i="9"/>
  <c r="CX189" i="9"/>
  <c r="CY189" i="9"/>
  <c r="DE189" i="9" s="1"/>
  <c r="CZ189" i="9"/>
  <c r="DA189" i="9" s="1"/>
  <c r="DC189" i="9" s="1"/>
  <c r="DH189" i="9"/>
  <c r="DK189" i="9"/>
  <c r="DL189" i="9"/>
  <c r="CA190" i="9"/>
  <c r="CE190" i="9"/>
  <c r="CF190" i="9"/>
  <c r="CG190" i="9"/>
  <c r="CH190" i="9"/>
  <c r="CI190" i="9"/>
  <c r="CJ190" i="9"/>
  <c r="CK190" i="9"/>
  <c r="CL190" i="9"/>
  <c r="CN190" i="9"/>
  <c r="CO190" i="9"/>
  <c r="CM190" i="9" s="1"/>
  <c r="CR190" i="9"/>
  <c r="CV190" i="9" s="1"/>
  <c r="CT190" i="9"/>
  <c r="CX190" i="9"/>
  <c r="CY190" i="9"/>
  <c r="DD190" i="9" s="1"/>
  <c r="CZ190" i="9"/>
  <c r="DA190" i="9" s="1"/>
  <c r="DC190" i="9" s="1"/>
  <c r="DH190" i="9"/>
  <c r="DK190" i="9"/>
  <c r="DL190" i="9"/>
  <c r="CA191" i="9"/>
  <c r="CE191" i="9"/>
  <c r="CF191" i="9"/>
  <c r="CG191" i="9"/>
  <c r="CH191" i="9"/>
  <c r="CI191" i="9"/>
  <c r="CJ191" i="9"/>
  <c r="CK191" i="9"/>
  <c r="CL191" i="9"/>
  <c r="CN191" i="9"/>
  <c r="CO191" i="9"/>
  <c r="CM191" i="9" s="1"/>
  <c r="CR191" i="9"/>
  <c r="CV191" i="9" s="1"/>
  <c r="CT191" i="9"/>
  <c r="CX191" i="9"/>
  <c r="CY191" i="9"/>
  <c r="DD191" i="9" s="1"/>
  <c r="CZ191" i="9"/>
  <c r="DA191" i="9" s="1"/>
  <c r="DC191" i="9" s="1"/>
  <c r="DH191" i="9"/>
  <c r="DK191" i="9"/>
  <c r="DL191" i="9"/>
  <c r="CA192" i="9"/>
  <c r="CE192" i="9"/>
  <c r="CF192" i="9"/>
  <c r="CG192" i="9"/>
  <c r="CH192" i="9"/>
  <c r="CI192" i="9"/>
  <c r="CJ192" i="9"/>
  <c r="CK192" i="9"/>
  <c r="CL192" i="9"/>
  <c r="CM192" i="9"/>
  <c r="CN192" i="9"/>
  <c r="CO192" i="9"/>
  <c r="CR192" i="9"/>
  <c r="CT192" i="9"/>
  <c r="CX192" i="9"/>
  <c r="CY192" i="9"/>
  <c r="DD192" i="9" s="1"/>
  <c r="CZ192" i="9"/>
  <c r="DA192" i="9" s="1"/>
  <c r="DC192" i="9" s="1"/>
  <c r="DH192" i="9"/>
  <c r="DK192" i="9"/>
  <c r="DL192" i="9"/>
  <c r="CA193" i="9"/>
  <c r="CE193" i="9"/>
  <c r="CF193" i="9"/>
  <c r="CG193" i="9"/>
  <c r="CH193" i="9"/>
  <c r="CI193" i="9"/>
  <c r="CJ193" i="9"/>
  <c r="CK193" i="9"/>
  <c r="CL193" i="9"/>
  <c r="CN193" i="9"/>
  <c r="CO193" i="9"/>
  <c r="CM193" i="9" s="1"/>
  <c r="CR193" i="9"/>
  <c r="CT193" i="9"/>
  <c r="CX193" i="9"/>
  <c r="CY193" i="9"/>
  <c r="CZ193" i="9"/>
  <c r="DA193" i="9" s="1"/>
  <c r="DC193" i="9" s="1"/>
  <c r="DH193" i="9"/>
  <c r="DK193" i="9"/>
  <c r="DL193" i="9"/>
  <c r="CA194" i="9"/>
  <c r="CE194" i="9"/>
  <c r="CF194" i="9"/>
  <c r="CG194" i="9"/>
  <c r="CH194" i="9"/>
  <c r="CI194" i="9"/>
  <c r="CJ194" i="9"/>
  <c r="CK194" i="9"/>
  <c r="CL194" i="9"/>
  <c r="CN194" i="9"/>
  <c r="CO194" i="9"/>
  <c r="CM194" i="9" s="1"/>
  <c r="CR194" i="9"/>
  <c r="CT194" i="9"/>
  <c r="CX194" i="9"/>
  <c r="CY194" i="9"/>
  <c r="DD194" i="9" s="1"/>
  <c r="CZ194" i="9"/>
  <c r="DA194" i="9" s="1"/>
  <c r="DC194" i="9" s="1"/>
  <c r="DH194" i="9"/>
  <c r="DK194" i="9"/>
  <c r="DL194" i="9"/>
  <c r="CA195" i="9"/>
  <c r="CE195" i="9"/>
  <c r="CF195" i="9"/>
  <c r="CG195" i="9"/>
  <c r="CH195" i="9"/>
  <c r="CI195" i="9"/>
  <c r="CJ195" i="9"/>
  <c r="CK195" i="9"/>
  <c r="CL195" i="9"/>
  <c r="CN195" i="9"/>
  <c r="CO195" i="9"/>
  <c r="CM195" i="9" s="1"/>
  <c r="CR195" i="9"/>
  <c r="CT195" i="9"/>
  <c r="CX195" i="9"/>
  <c r="CY195" i="9"/>
  <c r="DF195" i="9" s="1"/>
  <c r="CZ195" i="9"/>
  <c r="DA195" i="9" s="1"/>
  <c r="DC195" i="9"/>
  <c r="DH195" i="9"/>
  <c r="DK195" i="9"/>
  <c r="DL195" i="9"/>
  <c r="CA196" i="9"/>
  <c r="CE196" i="9"/>
  <c r="CF196" i="9"/>
  <c r="CG196" i="9"/>
  <c r="CH196" i="9"/>
  <c r="CI196" i="9"/>
  <c r="CJ196" i="9"/>
  <c r="CK196" i="9"/>
  <c r="CL196" i="9"/>
  <c r="CN196" i="9"/>
  <c r="CO196" i="9"/>
  <c r="CM196" i="9" s="1"/>
  <c r="CR196" i="9"/>
  <c r="CT196" i="9"/>
  <c r="CV196" i="9"/>
  <c r="CX196" i="9"/>
  <c r="CY196" i="9"/>
  <c r="DF196" i="9" s="1"/>
  <c r="CZ196" i="9"/>
  <c r="DA196" i="9" s="1"/>
  <c r="DC196" i="9" s="1"/>
  <c r="DE196" i="9"/>
  <c r="DH196" i="9"/>
  <c r="DK196" i="9"/>
  <c r="DL196" i="9"/>
  <c r="CA197" i="9"/>
  <c r="CE197" i="9"/>
  <c r="CF197" i="9"/>
  <c r="CG197" i="9"/>
  <c r="CH197" i="9"/>
  <c r="CI197" i="9"/>
  <c r="CJ197" i="9"/>
  <c r="CK197" i="9"/>
  <c r="CL197" i="9"/>
  <c r="CN197" i="9"/>
  <c r="CO197" i="9"/>
  <c r="CM197" i="9" s="1"/>
  <c r="CR197" i="9"/>
  <c r="CT197" i="9"/>
  <c r="CX197" i="9"/>
  <c r="CY197" i="9"/>
  <c r="DE197" i="9" s="1"/>
  <c r="CZ197" i="9"/>
  <c r="DA197" i="9" s="1"/>
  <c r="DC197" i="9" s="1"/>
  <c r="DH197" i="9"/>
  <c r="DK197" i="9"/>
  <c r="DL197" i="9"/>
  <c r="CA198" i="9"/>
  <c r="CE198" i="9"/>
  <c r="CF198" i="9"/>
  <c r="CG198" i="9"/>
  <c r="CH198" i="9"/>
  <c r="CI198" i="9"/>
  <c r="CJ198" i="9"/>
  <c r="CK198" i="9"/>
  <c r="CL198" i="9"/>
  <c r="CN198" i="9"/>
  <c r="CO198" i="9"/>
  <c r="CM198" i="9" s="1"/>
  <c r="CR198" i="9"/>
  <c r="CT198" i="9"/>
  <c r="CX198" i="9"/>
  <c r="CY198" i="9"/>
  <c r="DE198" i="9" s="1"/>
  <c r="CZ198" i="9"/>
  <c r="DA198" i="9" s="1"/>
  <c r="DC198" i="9" s="1"/>
  <c r="DF198" i="9"/>
  <c r="DH198" i="9"/>
  <c r="DK198" i="9"/>
  <c r="DL198" i="9"/>
  <c r="CA199" i="9"/>
  <c r="CE199" i="9"/>
  <c r="CF199" i="9"/>
  <c r="CG199" i="9"/>
  <c r="CH199" i="9"/>
  <c r="CI199" i="9"/>
  <c r="CJ199" i="9"/>
  <c r="CK199" i="9"/>
  <c r="CL199" i="9"/>
  <c r="CN199" i="9"/>
  <c r="CO199" i="9"/>
  <c r="CM199" i="9" s="1"/>
  <c r="CR199" i="9"/>
  <c r="CT199" i="9"/>
  <c r="CV199" i="9" s="1"/>
  <c r="CX199" i="9"/>
  <c r="CY199" i="9"/>
  <c r="CZ199" i="9"/>
  <c r="DA199" i="9" s="1"/>
  <c r="DC199" i="9" s="1"/>
  <c r="DH199" i="9"/>
  <c r="DK199" i="9"/>
  <c r="DL199" i="9"/>
  <c r="CA200" i="9"/>
  <c r="CE200" i="9"/>
  <c r="CF200" i="9"/>
  <c r="CG200" i="9"/>
  <c r="CH200" i="9"/>
  <c r="CI200" i="9"/>
  <c r="CJ200" i="9"/>
  <c r="CK200" i="9"/>
  <c r="CL200" i="9"/>
  <c r="CM200" i="9"/>
  <c r="CN200" i="9"/>
  <c r="CO200" i="9"/>
  <c r="CR200" i="9"/>
  <c r="CT200" i="9"/>
  <c r="CX200" i="9"/>
  <c r="CY200" i="9"/>
  <c r="CZ200" i="9"/>
  <c r="DA200" i="9" s="1"/>
  <c r="DC200" i="9" s="1"/>
  <c r="DH200" i="9"/>
  <c r="DK200" i="9"/>
  <c r="DL200" i="9"/>
  <c r="CA201" i="9"/>
  <c r="CE201" i="9"/>
  <c r="CF201" i="9"/>
  <c r="CG201" i="9"/>
  <c r="CH201" i="9"/>
  <c r="CI201" i="9"/>
  <c r="CJ201" i="9"/>
  <c r="CK201" i="9"/>
  <c r="CL201" i="9"/>
  <c r="CN201" i="9"/>
  <c r="CO201" i="9"/>
  <c r="CM201" i="9" s="1"/>
  <c r="CR201" i="9"/>
  <c r="CT201" i="9"/>
  <c r="CX201" i="9"/>
  <c r="CY201" i="9"/>
  <c r="DD201" i="9" s="1"/>
  <c r="CZ201" i="9"/>
  <c r="DA201" i="9"/>
  <c r="DC201" i="9" s="1"/>
  <c r="DH201" i="9"/>
  <c r="DK201" i="9"/>
  <c r="DL201" i="9"/>
  <c r="CA202" i="9"/>
  <c r="CE202" i="9"/>
  <c r="CF202" i="9"/>
  <c r="CG202" i="9"/>
  <c r="CH202" i="9"/>
  <c r="CI202" i="9"/>
  <c r="CJ202" i="9"/>
  <c r="CK202" i="9"/>
  <c r="CL202" i="9"/>
  <c r="CN202" i="9"/>
  <c r="CO202" i="9"/>
  <c r="CM202" i="9" s="1"/>
  <c r="CR202" i="9"/>
  <c r="CT202" i="9"/>
  <c r="CV202" i="9"/>
  <c r="CX202" i="9"/>
  <c r="CY202" i="9"/>
  <c r="DF202" i="9" s="1"/>
  <c r="CZ202" i="9"/>
  <c r="DA202" i="9" s="1"/>
  <c r="DC202" i="9" s="1"/>
  <c r="DH202" i="9"/>
  <c r="DK202" i="9"/>
  <c r="DL202" i="9"/>
  <c r="CA203" i="9"/>
  <c r="CE203" i="9"/>
  <c r="CF203" i="9"/>
  <c r="CG203" i="9"/>
  <c r="CH203" i="9"/>
  <c r="CI203" i="9"/>
  <c r="CJ203" i="9"/>
  <c r="CK203" i="9"/>
  <c r="CL203" i="9"/>
  <c r="CN203" i="9"/>
  <c r="CO203" i="9"/>
  <c r="CR203" i="9"/>
  <c r="CV203" i="9" s="1"/>
  <c r="CT203" i="9"/>
  <c r="CX203" i="9"/>
  <c r="CY203" i="9"/>
  <c r="DE203" i="9" s="1"/>
  <c r="CZ203" i="9"/>
  <c r="DA203" i="9" s="1"/>
  <c r="DC203" i="9" s="1"/>
  <c r="DH203" i="9"/>
  <c r="DK203" i="9"/>
  <c r="DL203" i="9"/>
  <c r="CA204" i="9"/>
  <c r="CE204" i="9"/>
  <c r="CF204" i="9"/>
  <c r="CG204" i="9"/>
  <c r="CH204" i="9"/>
  <c r="CI204" i="9"/>
  <c r="CJ204" i="9"/>
  <c r="CK204" i="9"/>
  <c r="CL204" i="9"/>
  <c r="CN204" i="9"/>
  <c r="CO204" i="9"/>
  <c r="CM204" i="9" s="1"/>
  <c r="CR204" i="9"/>
  <c r="CV204" i="9" s="1"/>
  <c r="CT204" i="9"/>
  <c r="CX204" i="9"/>
  <c r="CY204" i="9"/>
  <c r="DE204" i="9" s="1"/>
  <c r="CZ204" i="9"/>
  <c r="DA204" i="9" s="1"/>
  <c r="DC204" i="9" s="1"/>
  <c r="DH204" i="9"/>
  <c r="DK204" i="9"/>
  <c r="DL204" i="9"/>
  <c r="CA205" i="9"/>
  <c r="CE205" i="9"/>
  <c r="CF205" i="9"/>
  <c r="CG205" i="9"/>
  <c r="CH205" i="9"/>
  <c r="CI205" i="9"/>
  <c r="CJ205" i="9"/>
  <c r="CK205" i="9"/>
  <c r="CL205" i="9"/>
  <c r="CN205" i="9"/>
  <c r="CO205" i="9"/>
  <c r="CM205" i="9" s="1"/>
  <c r="CR205" i="9"/>
  <c r="CV205" i="9" s="1"/>
  <c r="CT205" i="9"/>
  <c r="CX205" i="9"/>
  <c r="CY205" i="9"/>
  <c r="DF205" i="9" s="1"/>
  <c r="CZ205" i="9"/>
  <c r="DA205" i="9" s="1"/>
  <c r="DC205" i="9" s="1"/>
  <c r="DH205" i="9"/>
  <c r="DK205" i="9"/>
  <c r="DL205" i="9"/>
  <c r="CA206" i="9"/>
  <c r="CE206" i="9"/>
  <c r="CF206" i="9"/>
  <c r="CG206" i="9"/>
  <c r="CH206" i="9"/>
  <c r="CI206" i="9"/>
  <c r="CJ206" i="9"/>
  <c r="CK206" i="9"/>
  <c r="CL206" i="9"/>
  <c r="CN206" i="9"/>
  <c r="CO206" i="9"/>
  <c r="CM206" i="9" s="1"/>
  <c r="CR206" i="9"/>
  <c r="CT206" i="9"/>
  <c r="CV206" i="9"/>
  <c r="CX206" i="9"/>
  <c r="CY206" i="9"/>
  <c r="DF206" i="9" s="1"/>
  <c r="CZ206" i="9"/>
  <c r="DA206" i="9" s="1"/>
  <c r="DC206" i="9" s="1"/>
  <c r="DH206" i="9"/>
  <c r="DK206" i="9"/>
  <c r="DL206" i="9"/>
  <c r="CA207" i="9"/>
  <c r="CE207" i="9"/>
  <c r="CF207" i="9"/>
  <c r="CG207" i="9"/>
  <c r="CH207" i="9"/>
  <c r="CI207" i="9"/>
  <c r="CJ207" i="9"/>
  <c r="CK207" i="9"/>
  <c r="CL207" i="9"/>
  <c r="CN207" i="9"/>
  <c r="CO207" i="9"/>
  <c r="CM207" i="9" s="1"/>
  <c r="CR207" i="9"/>
  <c r="CT207" i="9"/>
  <c r="CX207" i="9"/>
  <c r="CY207" i="9"/>
  <c r="DF207" i="9" s="1"/>
  <c r="CZ207" i="9"/>
  <c r="DA207" i="9" s="1"/>
  <c r="DC207" i="9" s="1"/>
  <c r="DE207" i="9"/>
  <c r="DH207" i="9"/>
  <c r="DK207" i="9"/>
  <c r="DL207" i="9"/>
  <c r="CA208" i="9"/>
  <c r="CE208" i="9"/>
  <c r="CF208" i="9"/>
  <c r="CG208" i="9"/>
  <c r="CH208" i="9"/>
  <c r="CI208" i="9"/>
  <c r="CJ208" i="9"/>
  <c r="CK208" i="9"/>
  <c r="CL208" i="9"/>
  <c r="CM208" i="9"/>
  <c r="CN208" i="9"/>
  <c r="CO208" i="9"/>
  <c r="CR208" i="9"/>
  <c r="CT208" i="9"/>
  <c r="CX208" i="9"/>
  <c r="CY208" i="9"/>
  <c r="CZ208" i="9"/>
  <c r="DA208" i="9" s="1"/>
  <c r="DC208" i="9" s="1"/>
  <c r="DD208" i="9"/>
  <c r="DH208" i="9"/>
  <c r="DK208" i="9"/>
  <c r="DL208" i="9"/>
  <c r="CA209" i="9"/>
  <c r="CE209" i="9"/>
  <c r="CF209" i="9"/>
  <c r="CG209" i="9"/>
  <c r="CH209" i="9"/>
  <c r="CI209" i="9"/>
  <c r="CJ209" i="9"/>
  <c r="CK209" i="9"/>
  <c r="CL209" i="9"/>
  <c r="CM209" i="9"/>
  <c r="CN209" i="9"/>
  <c r="CO209" i="9"/>
  <c r="CR209" i="9"/>
  <c r="CT209" i="9"/>
  <c r="CX209" i="9"/>
  <c r="CY209" i="9"/>
  <c r="DF209" i="9" s="1"/>
  <c r="CZ209" i="9"/>
  <c r="DA209" i="9" s="1"/>
  <c r="DC209" i="9" s="1"/>
  <c r="DH209" i="9"/>
  <c r="DK209" i="9"/>
  <c r="DL209" i="9"/>
  <c r="CA210" i="9"/>
  <c r="CE210" i="9"/>
  <c r="CF210" i="9"/>
  <c r="CG210" i="9"/>
  <c r="CH210" i="9"/>
  <c r="CI210" i="9"/>
  <c r="CJ210" i="9"/>
  <c r="CK210" i="9"/>
  <c r="CL210" i="9"/>
  <c r="CN210" i="9"/>
  <c r="CO210" i="9"/>
  <c r="CM210" i="9" s="1"/>
  <c r="CR210" i="9"/>
  <c r="CV210" i="9" s="1"/>
  <c r="CT210" i="9"/>
  <c r="CX210" i="9"/>
  <c r="CY210" i="9"/>
  <c r="CZ210" i="9"/>
  <c r="DA210" i="9" s="1"/>
  <c r="DC210" i="9" s="1"/>
  <c r="DD210" i="9"/>
  <c r="DH210" i="9"/>
  <c r="DK210" i="9"/>
  <c r="DL210" i="9"/>
  <c r="CA211" i="9"/>
  <c r="CE211" i="9"/>
  <c r="CF211" i="9"/>
  <c r="CG211" i="9"/>
  <c r="CH211" i="9"/>
  <c r="CI211" i="9"/>
  <c r="CJ211" i="9"/>
  <c r="CK211" i="9"/>
  <c r="CL211" i="9"/>
  <c r="CN211" i="9"/>
  <c r="CO211" i="9"/>
  <c r="CR211" i="9"/>
  <c r="CV211" i="9" s="1"/>
  <c r="CT211" i="9"/>
  <c r="CX211" i="9"/>
  <c r="CY211" i="9"/>
  <c r="DD211" i="9" s="1"/>
  <c r="CZ211" i="9"/>
  <c r="DA211" i="9" s="1"/>
  <c r="DC211" i="9" s="1"/>
  <c r="DH211" i="9"/>
  <c r="DK211" i="9"/>
  <c r="DL211" i="9"/>
  <c r="CA212" i="9"/>
  <c r="CE212" i="9"/>
  <c r="CF212" i="9"/>
  <c r="CG212" i="9"/>
  <c r="CH212" i="9"/>
  <c r="CI212" i="9"/>
  <c r="CJ212" i="9"/>
  <c r="CK212" i="9"/>
  <c r="CL212" i="9"/>
  <c r="CM212" i="9"/>
  <c r="CN212" i="9"/>
  <c r="CO212" i="9"/>
  <c r="CR212" i="9"/>
  <c r="CT212" i="9"/>
  <c r="CX212" i="9"/>
  <c r="CY212" i="9"/>
  <c r="DD212" i="9" s="1"/>
  <c r="CZ212" i="9"/>
  <c r="DA212" i="9" s="1"/>
  <c r="DC212" i="9" s="1"/>
  <c r="DH212" i="9"/>
  <c r="DK212" i="9"/>
  <c r="DL212" i="9"/>
  <c r="CA213" i="9"/>
  <c r="CE213" i="9"/>
  <c r="CF213" i="9"/>
  <c r="CG213" i="9"/>
  <c r="CH213" i="9"/>
  <c r="CI213" i="9"/>
  <c r="CJ213" i="9"/>
  <c r="CK213" i="9"/>
  <c r="CL213" i="9"/>
  <c r="CN213" i="9"/>
  <c r="CO213" i="9"/>
  <c r="CM213" i="9" s="1"/>
  <c r="CR213" i="9"/>
  <c r="CV213" i="9" s="1"/>
  <c r="CT213" i="9"/>
  <c r="CX213" i="9"/>
  <c r="CY213" i="9"/>
  <c r="DD213" i="9" s="1"/>
  <c r="CZ213" i="9"/>
  <c r="DA213" i="9" s="1"/>
  <c r="DC213" i="9" s="1"/>
  <c r="DH213" i="9"/>
  <c r="DK213" i="9"/>
  <c r="DL213" i="9"/>
  <c r="CA214" i="9"/>
  <c r="CE214" i="9"/>
  <c r="CF214" i="9"/>
  <c r="CG214" i="9"/>
  <c r="CH214" i="9"/>
  <c r="CI214" i="9"/>
  <c r="CJ214" i="9"/>
  <c r="CK214" i="9"/>
  <c r="CL214" i="9"/>
  <c r="CN214" i="9"/>
  <c r="CO214" i="9"/>
  <c r="CM214" i="9" s="1"/>
  <c r="CR214" i="9"/>
  <c r="CT214" i="9"/>
  <c r="CX214" i="9"/>
  <c r="CY214" i="9"/>
  <c r="CZ214" i="9"/>
  <c r="DA214" i="9" s="1"/>
  <c r="DC214" i="9" s="1"/>
  <c r="DH214" i="9"/>
  <c r="DK214" i="9"/>
  <c r="DL214" i="9"/>
  <c r="CA215" i="9"/>
  <c r="CE215" i="9"/>
  <c r="CF215" i="9"/>
  <c r="CG215" i="9"/>
  <c r="CH215" i="9"/>
  <c r="CI215" i="9"/>
  <c r="CJ215" i="9"/>
  <c r="CK215" i="9"/>
  <c r="CL215" i="9"/>
  <c r="CN215" i="9"/>
  <c r="CO215" i="9"/>
  <c r="CM215" i="9" s="1"/>
  <c r="CR215" i="9"/>
  <c r="CT215" i="9"/>
  <c r="CV215" i="9" s="1"/>
  <c r="CX215" i="9"/>
  <c r="CY215" i="9"/>
  <c r="DD215" i="9" s="1"/>
  <c r="CZ215" i="9"/>
  <c r="DA215" i="9"/>
  <c r="DC215" i="9" s="1"/>
  <c r="DH215" i="9"/>
  <c r="DK215" i="9"/>
  <c r="DL215" i="9"/>
  <c r="CA216" i="9"/>
  <c r="CE216" i="9"/>
  <c r="CF216" i="9"/>
  <c r="CG216" i="9"/>
  <c r="CH216" i="9"/>
  <c r="CI216" i="9"/>
  <c r="CJ216" i="9"/>
  <c r="CK216" i="9"/>
  <c r="CL216" i="9"/>
  <c r="CN216" i="9"/>
  <c r="CO216" i="9"/>
  <c r="CM216" i="9" s="1"/>
  <c r="CR216" i="9"/>
  <c r="CV216" i="9" s="1"/>
  <c r="CT216" i="9"/>
  <c r="CX216" i="9"/>
  <c r="CY216" i="9"/>
  <c r="DF216" i="9" s="1"/>
  <c r="CZ216" i="9"/>
  <c r="DA216" i="9" s="1"/>
  <c r="DC216" i="9" s="1"/>
  <c r="DH216" i="9"/>
  <c r="DK216" i="9"/>
  <c r="DL216" i="9"/>
  <c r="CA217" i="9"/>
  <c r="CE217" i="9"/>
  <c r="CF217" i="9"/>
  <c r="CG217" i="9"/>
  <c r="CH217" i="9"/>
  <c r="CI217" i="9"/>
  <c r="CJ217" i="9"/>
  <c r="CK217" i="9"/>
  <c r="CL217" i="9"/>
  <c r="CN217" i="9"/>
  <c r="CO217" i="9"/>
  <c r="CM217" i="9" s="1"/>
  <c r="CR217" i="9"/>
  <c r="CT217" i="9"/>
  <c r="CX217" i="9"/>
  <c r="CY217" i="9"/>
  <c r="DF217" i="9" s="1"/>
  <c r="CZ217" i="9"/>
  <c r="DA217" i="9" s="1"/>
  <c r="DC217" i="9" s="1"/>
  <c r="DH217" i="9"/>
  <c r="DK217" i="9"/>
  <c r="DL217" i="9"/>
  <c r="CA218" i="9"/>
  <c r="CE218" i="9"/>
  <c r="CF218" i="9"/>
  <c r="CG218" i="9"/>
  <c r="CH218" i="9"/>
  <c r="CI218" i="9"/>
  <c r="CJ218" i="9"/>
  <c r="CK218" i="9"/>
  <c r="CL218" i="9"/>
  <c r="CN218" i="9"/>
  <c r="CO218" i="9"/>
  <c r="CM218" i="9" s="1"/>
  <c r="CR218" i="9"/>
  <c r="CT218" i="9"/>
  <c r="CX218" i="9"/>
  <c r="CY218" i="9"/>
  <c r="CZ218" i="9"/>
  <c r="DA218" i="9"/>
  <c r="DC218" i="9" s="1"/>
  <c r="DD218" i="9"/>
  <c r="DE218" i="9"/>
  <c r="DF218" i="9"/>
  <c r="DH218" i="9"/>
  <c r="DK218" i="9"/>
  <c r="DL218" i="9"/>
  <c r="CA219" i="9"/>
  <c r="CE219" i="9"/>
  <c r="CF219" i="9"/>
  <c r="CG219" i="9"/>
  <c r="CH219" i="9"/>
  <c r="CI219" i="9"/>
  <c r="CJ219" i="9"/>
  <c r="CK219" i="9"/>
  <c r="CL219" i="9"/>
  <c r="CN219" i="9"/>
  <c r="CO219" i="9"/>
  <c r="CM219" i="9" s="1"/>
  <c r="CR219" i="9"/>
  <c r="CT219" i="9"/>
  <c r="CX219" i="9"/>
  <c r="CY219" i="9"/>
  <c r="DD219" i="9" s="1"/>
  <c r="CZ219" i="9"/>
  <c r="DA219" i="9" s="1"/>
  <c r="DC219" i="9" s="1"/>
  <c r="DH219" i="9"/>
  <c r="DK219" i="9"/>
  <c r="DL219" i="9"/>
  <c r="CA220" i="9"/>
  <c r="CE220" i="9"/>
  <c r="CF220" i="9"/>
  <c r="CG220" i="9"/>
  <c r="CH220" i="9"/>
  <c r="CI220" i="9"/>
  <c r="CJ220" i="9"/>
  <c r="CK220" i="9"/>
  <c r="CL220" i="9"/>
  <c r="CM220" i="9"/>
  <c r="CN220" i="9"/>
  <c r="CO220" i="9"/>
  <c r="CR220" i="9"/>
  <c r="CT220" i="9"/>
  <c r="CX220" i="9"/>
  <c r="CY220" i="9"/>
  <c r="DD220" i="9" s="1"/>
  <c r="CZ220" i="9"/>
  <c r="DA220" i="9" s="1"/>
  <c r="DC220" i="9" s="1"/>
  <c r="DH220" i="9"/>
  <c r="DK220" i="9"/>
  <c r="DL220" i="9"/>
  <c r="CA221" i="9"/>
  <c r="CE221" i="9"/>
  <c r="CF221" i="9"/>
  <c r="CG221" i="9"/>
  <c r="CH221" i="9"/>
  <c r="CI221" i="9"/>
  <c r="CJ221" i="9"/>
  <c r="CK221" i="9"/>
  <c r="CL221" i="9"/>
  <c r="CN221" i="9"/>
  <c r="CO221" i="9"/>
  <c r="CM221" i="9" s="1"/>
  <c r="CR221" i="9"/>
  <c r="CT221" i="9"/>
  <c r="CX221" i="9"/>
  <c r="CY221" i="9"/>
  <c r="DF221" i="9" s="1"/>
  <c r="CZ221" i="9"/>
  <c r="DA221" i="9"/>
  <c r="DC221" i="9" s="1"/>
  <c r="DD221" i="9"/>
  <c r="DE221" i="9"/>
  <c r="DH221" i="9"/>
  <c r="DK221" i="9"/>
  <c r="DL221" i="9"/>
  <c r="CA222" i="9"/>
  <c r="CE222" i="9"/>
  <c r="CF222" i="9"/>
  <c r="CG222" i="9"/>
  <c r="CH222" i="9"/>
  <c r="CI222" i="9"/>
  <c r="CJ222" i="9"/>
  <c r="CK222" i="9"/>
  <c r="CL222" i="9"/>
  <c r="CN222" i="9"/>
  <c r="CO222" i="9"/>
  <c r="CR222" i="9"/>
  <c r="CT222" i="9"/>
  <c r="CX222" i="9"/>
  <c r="CY222" i="9"/>
  <c r="DF222" i="9" s="1"/>
  <c r="CZ222" i="9"/>
  <c r="DA222" i="9" s="1"/>
  <c r="DC222" i="9" s="1"/>
  <c r="DH222" i="9"/>
  <c r="DK222" i="9"/>
  <c r="DL222" i="9"/>
  <c r="CA223" i="9"/>
  <c r="CE223" i="9"/>
  <c r="CF223" i="9"/>
  <c r="CG223" i="9"/>
  <c r="CH223" i="9"/>
  <c r="CI223" i="9"/>
  <c r="CJ223" i="9"/>
  <c r="CK223" i="9"/>
  <c r="CL223" i="9"/>
  <c r="CN223" i="9"/>
  <c r="CO223" i="9"/>
  <c r="CM223" i="9" s="1"/>
  <c r="CR223" i="9"/>
  <c r="CT223" i="9"/>
  <c r="CX223" i="9"/>
  <c r="CY223" i="9"/>
  <c r="DE223" i="9" s="1"/>
  <c r="CZ223" i="9"/>
  <c r="DA223" i="9" s="1"/>
  <c r="DC223" i="9" s="1"/>
  <c r="DD223" i="9"/>
  <c r="DF223" i="9"/>
  <c r="DH223" i="9"/>
  <c r="DK223" i="9"/>
  <c r="DL223" i="9"/>
  <c r="CA224" i="9"/>
  <c r="CE224" i="9"/>
  <c r="CF224" i="9"/>
  <c r="CG224" i="9"/>
  <c r="CH224" i="9"/>
  <c r="CI224" i="9"/>
  <c r="CJ224" i="9"/>
  <c r="CK224" i="9"/>
  <c r="CL224" i="9"/>
  <c r="CN224" i="9"/>
  <c r="CO224" i="9"/>
  <c r="CM224" i="9" s="1"/>
  <c r="CR224" i="9"/>
  <c r="CT224" i="9"/>
  <c r="CX224" i="9"/>
  <c r="CY224" i="9"/>
  <c r="CZ224" i="9"/>
  <c r="DA224" i="9"/>
  <c r="DC224" i="9"/>
  <c r="DD224" i="9"/>
  <c r="DE224" i="9"/>
  <c r="DF224" i="9"/>
  <c r="DH224" i="9"/>
  <c r="DK224" i="9"/>
  <c r="DL224" i="9"/>
  <c r="CA225" i="9"/>
  <c r="CE225" i="9"/>
  <c r="CF225" i="9"/>
  <c r="CG225" i="9"/>
  <c r="CH225" i="9"/>
  <c r="CI225" i="9"/>
  <c r="CJ225" i="9"/>
  <c r="CK225" i="9"/>
  <c r="CL225" i="9"/>
  <c r="CN225" i="9"/>
  <c r="CO225" i="9"/>
  <c r="CR225" i="9"/>
  <c r="CV225" i="9" s="1"/>
  <c r="CT225" i="9"/>
  <c r="CX225" i="9"/>
  <c r="CY225" i="9"/>
  <c r="DF225" i="9" s="1"/>
  <c r="CZ225" i="9"/>
  <c r="DA225" i="9" s="1"/>
  <c r="DC225" i="9" s="1"/>
  <c r="DH225" i="9"/>
  <c r="DK225" i="9"/>
  <c r="DL225" i="9"/>
  <c r="CA226" i="9"/>
  <c r="CE226" i="9"/>
  <c r="CF226" i="9"/>
  <c r="CG226" i="9"/>
  <c r="CH226" i="9"/>
  <c r="CI226" i="9"/>
  <c r="CJ226" i="9"/>
  <c r="CK226" i="9"/>
  <c r="CL226" i="9"/>
  <c r="CN226" i="9"/>
  <c r="CO226" i="9"/>
  <c r="CR226" i="9"/>
  <c r="CT226" i="9"/>
  <c r="CX226" i="9"/>
  <c r="CY226" i="9"/>
  <c r="DD226" i="9" s="1"/>
  <c r="CZ226" i="9"/>
  <c r="DA226" i="9"/>
  <c r="DC226" i="9" s="1"/>
  <c r="DH226" i="9"/>
  <c r="DK226" i="9"/>
  <c r="DL226" i="9"/>
  <c r="CA227" i="9"/>
  <c r="CE227" i="9"/>
  <c r="CF227" i="9"/>
  <c r="CG227" i="9"/>
  <c r="CH227" i="9"/>
  <c r="CI227" i="9"/>
  <c r="CJ227" i="9"/>
  <c r="CK227" i="9"/>
  <c r="CL227" i="9"/>
  <c r="CN227" i="9"/>
  <c r="CO227" i="9"/>
  <c r="CM227" i="9" s="1"/>
  <c r="CR227" i="9"/>
  <c r="CV227" i="9" s="1"/>
  <c r="CT227" i="9"/>
  <c r="CX227" i="9"/>
  <c r="CY227" i="9"/>
  <c r="DD227" i="9" s="1"/>
  <c r="CZ227" i="9"/>
  <c r="DA227" i="9" s="1"/>
  <c r="DC227" i="9" s="1"/>
  <c r="DH227" i="9"/>
  <c r="DK227" i="9"/>
  <c r="DL227" i="9"/>
  <c r="CA228" i="9"/>
  <c r="CE228" i="9"/>
  <c r="CF228" i="9"/>
  <c r="CG228" i="9"/>
  <c r="CH228" i="9"/>
  <c r="CI228" i="9"/>
  <c r="CJ228" i="9"/>
  <c r="CK228" i="9"/>
  <c r="CL228" i="9"/>
  <c r="CN228" i="9"/>
  <c r="CO228" i="9"/>
  <c r="CM228" i="9" s="1"/>
  <c r="CR228" i="9"/>
  <c r="CT228" i="9"/>
  <c r="CX228" i="9"/>
  <c r="CY228" i="9"/>
  <c r="CZ228" i="9"/>
  <c r="DA228" i="9"/>
  <c r="DC228" i="9"/>
  <c r="DD228" i="9"/>
  <c r="DE228" i="9"/>
  <c r="DF228" i="9"/>
  <c r="DH228" i="9"/>
  <c r="DK228" i="9"/>
  <c r="DL228" i="9"/>
  <c r="CA229" i="9"/>
  <c r="CE229" i="9"/>
  <c r="CF229" i="9"/>
  <c r="CG229" i="9"/>
  <c r="CH229" i="9"/>
  <c r="CI229" i="9"/>
  <c r="CJ229" i="9"/>
  <c r="CK229" i="9"/>
  <c r="CL229" i="9"/>
  <c r="CN229" i="9"/>
  <c r="CO229" i="9"/>
  <c r="CM229" i="9" s="1"/>
  <c r="CR229" i="9"/>
  <c r="CT229" i="9"/>
  <c r="CX229" i="9"/>
  <c r="CY229" i="9"/>
  <c r="DD229" i="9" s="1"/>
  <c r="CZ229" i="9"/>
  <c r="DA229" i="9" s="1"/>
  <c r="DC229" i="9" s="1"/>
  <c r="DH229" i="9"/>
  <c r="DK229" i="9"/>
  <c r="DL229" i="9"/>
  <c r="CA230" i="9"/>
  <c r="CE230" i="9"/>
  <c r="CF230" i="9"/>
  <c r="CG230" i="9"/>
  <c r="CH230" i="9"/>
  <c r="CI230" i="9"/>
  <c r="CJ230" i="9"/>
  <c r="CK230" i="9"/>
  <c r="CL230" i="9"/>
  <c r="CN230" i="9"/>
  <c r="CO230" i="9"/>
  <c r="CM230" i="9" s="1"/>
  <c r="CR230" i="9"/>
  <c r="CT230" i="9"/>
  <c r="CX230" i="9"/>
  <c r="CY230" i="9"/>
  <c r="DD230" i="9" s="1"/>
  <c r="CZ230" i="9"/>
  <c r="DA230" i="9"/>
  <c r="DC230" i="9" s="1"/>
  <c r="DE230" i="9"/>
  <c r="DF230" i="9"/>
  <c r="DH230" i="9"/>
  <c r="DK230" i="9"/>
  <c r="DL230" i="9"/>
  <c r="CA231" i="9"/>
  <c r="CE231" i="9"/>
  <c r="CF231" i="9"/>
  <c r="CG231" i="9"/>
  <c r="CH231" i="9"/>
  <c r="CI231" i="9"/>
  <c r="CJ231" i="9"/>
  <c r="CK231" i="9"/>
  <c r="CL231" i="9"/>
  <c r="CN231" i="9"/>
  <c r="CO231" i="9"/>
  <c r="CM231" i="9" s="1"/>
  <c r="CR231" i="9"/>
  <c r="CT231" i="9"/>
  <c r="CX231" i="9"/>
  <c r="CY231" i="9"/>
  <c r="CZ231" i="9"/>
  <c r="DA231" i="9"/>
  <c r="DC231" i="9"/>
  <c r="DD231" i="9"/>
  <c r="DH231" i="9"/>
  <c r="DK231" i="9"/>
  <c r="DL231" i="9"/>
  <c r="CA232" i="9"/>
  <c r="CE232" i="9"/>
  <c r="CF232" i="9"/>
  <c r="CG232" i="9"/>
  <c r="CH232" i="9"/>
  <c r="CI232" i="9"/>
  <c r="CJ232" i="9"/>
  <c r="CK232" i="9"/>
  <c r="CL232" i="9"/>
  <c r="CN232" i="9"/>
  <c r="CO232" i="9"/>
  <c r="CM232" i="9" s="1"/>
  <c r="CR232" i="9"/>
  <c r="CV232" i="9" s="1"/>
  <c r="CT232" i="9"/>
  <c r="CX232" i="9"/>
  <c r="CY232" i="9"/>
  <c r="CZ232" i="9"/>
  <c r="DA232" i="9" s="1"/>
  <c r="DC232" i="9" s="1"/>
  <c r="DD232" i="9"/>
  <c r="DE232" i="9"/>
  <c r="DF232" i="9"/>
  <c r="DH232" i="9"/>
  <c r="DK232" i="9"/>
  <c r="DL232" i="9"/>
  <c r="CA233" i="9"/>
  <c r="CE233" i="9"/>
  <c r="CF233" i="9"/>
  <c r="CG233" i="9"/>
  <c r="CH233" i="9"/>
  <c r="CI233" i="9"/>
  <c r="CJ233" i="9"/>
  <c r="CK233" i="9"/>
  <c r="CL233" i="9"/>
  <c r="CN233" i="9"/>
  <c r="CO233" i="9"/>
  <c r="CM233" i="9" s="1"/>
  <c r="CR233" i="9"/>
  <c r="CT233" i="9"/>
  <c r="CX233" i="9"/>
  <c r="CY233" i="9"/>
  <c r="DF233" i="9" s="1"/>
  <c r="CZ233" i="9"/>
  <c r="DA233" i="9" s="1"/>
  <c r="DC233" i="9" s="1"/>
  <c r="DH233" i="9"/>
  <c r="DK233" i="9"/>
  <c r="DL233" i="9"/>
  <c r="CA234" i="9"/>
  <c r="CE234" i="9"/>
  <c r="CF234" i="9"/>
  <c r="CG234" i="9"/>
  <c r="CH234" i="9"/>
  <c r="CI234" i="9"/>
  <c r="CJ234" i="9"/>
  <c r="CK234" i="9"/>
  <c r="CL234" i="9"/>
  <c r="CN234" i="9"/>
  <c r="CO234" i="9"/>
  <c r="CM234" i="9" s="1"/>
  <c r="CR234" i="9"/>
  <c r="CT234" i="9"/>
  <c r="CX234" i="9"/>
  <c r="CY234" i="9"/>
  <c r="DF234" i="9" s="1"/>
  <c r="CZ234" i="9"/>
  <c r="DA234" i="9" s="1"/>
  <c r="DC234" i="9" s="1"/>
  <c r="DH234" i="9"/>
  <c r="DK234" i="9"/>
  <c r="DL234" i="9"/>
  <c r="CA235" i="9"/>
  <c r="CE235" i="9"/>
  <c r="CF235" i="9"/>
  <c r="CG235" i="9"/>
  <c r="CH235" i="9"/>
  <c r="CI235" i="9"/>
  <c r="CJ235" i="9"/>
  <c r="CK235" i="9"/>
  <c r="CL235" i="9"/>
  <c r="CN235" i="9"/>
  <c r="CO235" i="9"/>
  <c r="CR235" i="9"/>
  <c r="CT235" i="9"/>
  <c r="CX235" i="9"/>
  <c r="CY235" i="9"/>
  <c r="CZ235" i="9"/>
  <c r="DA235" i="9" s="1"/>
  <c r="DC235" i="9" s="1"/>
  <c r="DH235" i="9"/>
  <c r="DK235" i="9"/>
  <c r="DL235" i="9"/>
  <c r="CA236" i="9"/>
  <c r="CE236" i="9"/>
  <c r="CF236" i="9"/>
  <c r="CG236" i="9"/>
  <c r="CH236" i="9"/>
  <c r="CI236" i="9"/>
  <c r="CJ236" i="9"/>
  <c r="CK236" i="9"/>
  <c r="CL236" i="9"/>
  <c r="CN236" i="9"/>
  <c r="CO236" i="9"/>
  <c r="CM236" i="9" s="1"/>
  <c r="CR236" i="9"/>
  <c r="CT236" i="9"/>
  <c r="CX236" i="9"/>
  <c r="CY236" i="9"/>
  <c r="CZ236" i="9"/>
  <c r="DA236" i="9" s="1"/>
  <c r="DC236" i="9" s="1"/>
  <c r="DH236" i="9"/>
  <c r="DK236" i="9"/>
  <c r="DL236" i="9"/>
  <c r="CA237" i="9"/>
  <c r="CE237" i="9"/>
  <c r="CF237" i="9"/>
  <c r="CG237" i="9"/>
  <c r="CH237" i="9"/>
  <c r="CI237" i="9"/>
  <c r="CJ237" i="9"/>
  <c r="CK237" i="9"/>
  <c r="CL237" i="9"/>
  <c r="CM237" i="9"/>
  <c r="CN237" i="9"/>
  <c r="CO237" i="9"/>
  <c r="CR237" i="9"/>
  <c r="CT237" i="9"/>
  <c r="CX237" i="9"/>
  <c r="CY237" i="9"/>
  <c r="DD237" i="9" s="1"/>
  <c r="CZ237" i="9"/>
  <c r="DA237" i="9" s="1"/>
  <c r="DC237" i="9" s="1"/>
  <c r="DH237" i="9"/>
  <c r="DK237" i="9"/>
  <c r="DL237" i="9"/>
  <c r="CA238" i="9"/>
  <c r="CE238" i="9"/>
  <c r="CF238" i="9"/>
  <c r="CG238" i="9"/>
  <c r="CH238" i="9"/>
  <c r="CI238" i="9"/>
  <c r="CJ238" i="9"/>
  <c r="CK238" i="9"/>
  <c r="CL238" i="9"/>
  <c r="CN238" i="9"/>
  <c r="CO238" i="9"/>
  <c r="CM238" i="9" s="1"/>
  <c r="CR238" i="9"/>
  <c r="CT238" i="9"/>
  <c r="CX238" i="9"/>
  <c r="CY238" i="9"/>
  <c r="CZ238" i="9"/>
  <c r="DA238" i="9" s="1"/>
  <c r="DC238" i="9" s="1"/>
  <c r="DH238" i="9"/>
  <c r="DK238" i="9"/>
  <c r="DL238" i="9"/>
  <c r="CA239" i="9"/>
  <c r="CE239" i="9"/>
  <c r="CF239" i="9"/>
  <c r="CG239" i="9"/>
  <c r="CH239" i="9"/>
  <c r="CI239" i="9"/>
  <c r="CJ239" i="9"/>
  <c r="CK239" i="9"/>
  <c r="CL239" i="9"/>
  <c r="CN239" i="9"/>
  <c r="CO239" i="9"/>
  <c r="CM239" i="9" s="1"/>
  <c r="CR239" i="9"/>
  <c r="CT239" i="9"/>
  <c r="CV239" i="9" s="1"/>
  <c r="CX239" i="9"/>
  <c r="CY239" i="9"/>
  <c r="DD239" i="9" s="1"/>
  <c r="CZ239" i="9"/>
  <c r="DA239" i="9" s="1"/>
  <c r="DC239" i="9" s="1"/>
  <c r="DH239" i="9"/>
  <c r="DK239" i="9"/>
  <c r="DL239" i="9"/>
  <c r="CA240" i="9"/>
  <c r="CE240" i="9"/>
  <c r="CF240" i="9"/>
  <c r="CG240" i="9"/>
  <c r="CH240" i="9"/>
  <c r="CI240" i="9"/>
  <c r="CJ240" i="9"/>
  <c r="CK240" i="9"/>
  <c r="CL240" i="9"/>
  <c r="CM240" i="9"/>
  <c r="CN240" i="9"/>
  <c r="CO240" i="9"/>
  <c r="CR240" i="9"/>
  <c r="CT240" i="9"/>
  <c r="CX240" i="9"/>
  <c r="CY240" i="9"/>
  <c r="DE240" i="9" s="1"/>
  <c r="CZ240" i="9"/>
  <c r="DA240" i="9" s="1"/>
  <c r="DC240" i="9" s="1"/>
  <c r="DH240" i="9"/>
  <c r="DK240" i="9"/>
  <c r="DL240" i="9"/>
  <c r="CA241" i="9"/>
  <c r="CE241" i="9"/>
  <c r="CF241" i="9"/>
  <c r="CG241" i="9"/>
  <c r="CH241" i="9"/>
  <c r="CI241" i="9"/>
  <c r="CJ241" i="9"/>
  <c r="CK241" i="9"/>
  <c r="CL241" i="9"/>
  <c r="CN241" i="9"/>
  <c r="CO241" i="9"/>
  <c r="CM241" i="9" s="1"/>
  <c r="CR241" i="9"/>
  <c r="CT241" i="9"/>
  <c r="CX241" i="9"/>
  <c r="CY241" i="9"/>
  <c r="DD241" i="9" s="1"/>
  <c r="CZ241" i="9"/>
  <c r="DA241" i="9" s="1"/>
  <c r="DC241" i="9" s="1"/>
  <c r="DH241" i="9"/>
  <c r="DK241" i="9"/>
  <c r="DL241" i="9"/>
  <c r="CA242" i="9"/>
  <c r="CE242" i="9"/>
  <c r="CF242" i="9"/>
  <c r="CG242" i="9"/>
  <c r="CH242" i="9"/>
  <c r="CI242" i="9"/>
  <c r="CJ242" i="9"/>
  <c r="CK242" i="9"/>
  <c r="CL242" i="9"/>
  <c r="CN242" i="9"/>
  <c r="CO242" i="9"/>
  <c r="CM242" i="9" s="1"/>
  <c r="CR242" i="9"/>
  <c r="CT242" i="9"/>
  <c r="CX242" i="9"/>
  <c r="CY242" i="9"/>
  <c r="DF242" i="9" s="1"/>
  <c r="CZ242" i="9"/>
  <c r="DA242" i="9" s="1"/>
  <c r="DC242" i="9" s="1"/>
  <c r="DE242" i="9"/>
  <c r="DH242" i="9"/>
  <c r="DK242" i="9"/>
  <c r="DL242" i="9"/>
  <c r="CA243" i="9"/>
  <c r="CE243" i="9"/>
  <c r="CF243" i="9"/>
  <c r="CG243" i="9"/>
  <c r="CH243" i="9"/>
  <c r="CI243" i="9"/>
  <c r="CJ243" i="9"/>
  <c r="CK243" i="9"/>
  <c r="CL243" i="9"/>
  <c r="CN243" i="9"/>
  <c r="CO243" i="9"/>
  <c r="CR243" i="9"/>
  <c r="CT243" i="9"/>
  <c r="CX243" i="9"/>
  <c r="CY243" i="9"/>
  <c r="DE243" i="9" s="1"/>
  <c r="CZ243" i="9"/>
  <c r="DA243" i="9" s="1"/>
  <c r="DC243" i="9" s="1"/>
  <c r="DH243" i="9"/>
  <c r="DK243" i="9"/>
  <c r="DL243" i="9"/>
  <c r="CA244" i="9"/>
  <c r="CE244" i="9"/>
  <c r="CF244" i="9"/>
  <c r="CG244" i="9"/>
  <c r="CH244" i="9"/>
  <c r="CI244" i="9"/>
  <c r="CJ244" i="9"/>
  <c r="CK244" i="9"/>
  <c r="CL244" i="9"/>
  <c r="CM244" i="9"/>
  <c r="CN244" i="9"/>
  <c r="CO244" i="9"/>
  <c r="CR244" i="9"/>
  <c r="CT244" i="9"/>
  <c r="CX244" i="9"/>
  <c r="CY244" i="9"/>
  <c r="DD244" i="9" s="1"/>
  <c r="CZ244" i="9"/>
  <c r="DA244" i="9"/>
  <c r="DC244" i="9" s="1"/>
  <c r="DH244" i="9"/>
  <c r="DK244" i="9"/>
  <c r="DL244" i="9"/>
  <c r="CA245" i="9"/>
  <c r="CE245" i="9"/>
  <c r="CF245" i="9"/>
  <c r="CG245" i="9"/>
  <c r="CH245" i="9"/>
  <c r="CI245" i="9"/>
  <c r="CJ245" i="9"/>
  <c r="CK245" i="9"/>
  <c r="CL245" i="9"/>
  <c r="CN245" i="9"/>
  <c r="CO245" i="9"/>
  <c r="CM245" i="9" s="1"/>
  <c r="CR245" i="9"/>
  <c r="CT245" i="9"/>
  <c r="CX245" i="9"/>
  <c r="CY245" i="9"/>
  <c r="DD245" i="9" s="1"/>
  <c r="CZ245" i="9"/>
  <c r="DA245" i="9" s="1"/>
  <c r="DC245" i="9" s="1"/>
  <c r="DH245" i="9"/>
  <c r="DK245" i="9"/>
  <c r="DL245" i="9"/>
  <c r="CA246" i="9"/>
  <c r="CE246" i="9"/>
  <c r="CF246" i="9"/>
  <c r="CG246" i="9"/>
  <c r="CH246" i="9"/>
  <c r="CI246" i="9"/>
  <c r="CJ246" i="9"/>
  <c r="CK246" i="9"/>
  <c r="CL246" i="9"/>
  <c r="CM246" i="9"/>
  <c r="CN246" i="9"/>
  <c r="CO246" i="9"/>
  <c r="CR246" i="9"/>
  <c r="CT246" i="9"/>
  <c r="CX246" i="9"/>
  <c r="CY246" i="9"/>
  <c r="DF246" i="9" s="1"/>
  <c r="CZ246" i="9"/>
  <c r="DA246" i="9" s="1"/>
  <c r="DC246" i="9" s="1"/>
  <c r="DH246" i="9"/>
  <c r="DK246" i="9"/>
  <c r="DL246" i="9"/>
  <c r="CA247" i="9"/>
  <c r="CE247" i="9"/>
  <c r="CF247" i="9"/>
  <c r="CG247" i="9"/>
  <c r="CH247" i="9"/>
  <c r="CI247" i="9"/>
  <c r="CJ247" i="9"/>
  <c r="CK247" i="9"/>
  <c r="CL247" i="9"/>
  <c r="CN247" i="9"/>
  <c r="CO247" i="9"/>
  <c r="CM247" i="9" s="1"/>
  <c r="CR247" i="9"/>
  <c r="CT247" i="9"/>
  <c r="CX247" i="9"/>
  <c r="CY247" i="9"/>
  <c r="DF247" i="9" s="1"/>
  <c r="CZ247" i="9"/>
  <c r="DA247" i="9" s="1"/>
  <c r="DC247" i="9" s="1"/>
  <c r="DH247" i="9"/>
  <c r="DK247" i="9"/>
  <c r="DL247" i="9"/>
  <c r="CA248" i="9"/>
  <c r="CE248" i="9"/>
  <c r="CF248" i="9"/>
  <c r="CG248" i="9"/>
  <c r="CH248" i="9"/>
  <c r="CI248" i="9"/>
  <c r="CJ248" i="9"/>
  <c r="CK248" i="9"/>
  <c r="CL248" i="9"/>
  <c r="CN248" i="9"/>
  <c r="CO248" i="9"/>
  <c r="CM248" i="9" s="1"/>
  <c r="CR248" i="9"/>
  <c r="CT248" i="9"/>
  <c r="CV248" i="9" s="1"/>
  <c r="CX248" i="9"/>
  <c r="CY248" i="9"/>
  <c r="CZ248" i="9"/>
  <c r="DA248" i="9" s="1"/>
  <c r="DC248" i="9" s="1"/>
  <c r="DH248" i="9"/>
  <c r="DK248" i="9"/>
  <c r="DL248" i="9"/>
  <c r="CA249" i="9"/>
  <c r="CE249" i="9"/>
  <c r="CF249" i="9"/>
  <c r="CG249" i="9"/>
  <c r="CH249" i="9"/>
  <c r="CI249" i="9"/>
  <c r="CJ249" i="9"/>
  <c r="CK249" i="9"/>
  <c r="CL249" i="9"/>
  <c r="CN249" i="9"/>
  <c r="CO249" i="9"/>
  <c r="CM249" i="9" s="1"/>
  <c r="CR249" i="9"/>
  <c r="CT249" i="9"/>
  <c r="CX249" i="9"/>
  <c r="CY249" i="9"/>
  <c r="CZ249" i="9"/>
  <c r="DA249" i="9" s="1"/>
  <c r="DC249" i="9" s="1"/>
  <c r="DH249" i="9"/>
  <c r="DK249" i="9"/>
  <c r="DL249" i="9"/>
  <c r="CA250" i="9"/>
  <c r="CE250" i="9"/>
  <c r="CF250" i="9"/>
  <c r="CG250" i="9"/>
  <c r="CH250" i="9"/>
  <c r="CI250" i="9"/>
  <c r="CJ250" i="9"/>
  <c r="CK250" i="9"/>
  <c r="CL250" i="9"/>
  <c r="CN250" i="9"/>
  <c r="CO250" i="9"/>
  <c r="CM250" i="9" s="1"/>
  <c r="CR250" i="9"/>
  <c r="CT250" i="9"/>
  <c r="CX250" i="9"/>
  <c r="CY250" i="9"/>
  <c r="CZ250" i="9"/>
  <c r="DA250" i="9" s="1"/>
  <c r="DC250" i="9" s="1"/>
  <c r="DH250" i="9"/>
  <c r="DK250" i="9"/>
  <c r="DL250" i="9"/>
  <c r="CA251" i="9"/>
  <c r="CE251" i="9"/>
  <c r="CF251" i="9"/>
  <c r="CG251" i="9"/>
  <c r="CH251" i="9"/>
  <c r="CI251" i="9"/>
  <c r="CJ251" i="9"/>
  <c r="CK251" i="9"/>
  <c r="CL251" i="9"/>
  <c r="CN251" i="9"/>
  <c r="CO251" i="9"/>
  <c r="CR251" i="9"/>
  <c r="CV251" i="9" s="1"/>
  <c r="CT251" i="9"/>
  <c r="CX251" i="9"/>
  <c r="CY251" i="9"/>
  <c r="CZ251" i="9"/>
  <c r="DA251" i="9" s="1"/>
  <c r="DC251" i="9"/>
  <c r="DD251" i="9"/>
  <c r="DE251" i="9"/>
  <c r="DF251" i="9"/>
  <c r="DH251" i="9"/>
  <c r="DK251" i="9"/>
  <c r="DL251" i="9"/>
  <c r="CA252" i="9"/>
  <c r="CE252" i="9"/>
  <c r="CF252" i="9"/>
  <c r="CG252" i="9"/>
  <c r="CH252" i="9"/>
  <c r="CI252" i="9"/>
  <c r="CJ252" i="9"/>
  <c r="CK252" i="9"/>
  <c r="CL252" i="9"/>
  <c r="CN252" i="9"/>
  <c r="CO252" i="9"/>
  <c r="CR252" i="9"/>
  <c r="CT252" i="9"/>
  <c r="CX252" i="9"/>
  <c r="CY252" i="9"/>
  <c r="CZ252" i="9"/>
  <c r="DA252" i="9"/>
  <c r="DC252" i="9" s="1"/>
  <c r="DH252" i="9"/>
  <c r="DK252" i="9"/>
  <c r="DL252" i="9"/>
  <c r="CA253" i="9"/>
  <c r="CE253" i="9"/>
  <c r="CF253" i="9"/>
  <c r="CG253" i="9"/>
  <c r="CH253" i="9"/>
  <c r="CI253" i="9"/>
  <c r="CJ253" i="9"/>
  <c r="CK253" i="9"/>
  <c r="CL253" i="9"/>
  <c r="CN253" i="9"/>
  <c r="CO253" i="9"/>
  <c r="CM253" i="9" s="1"/>
  <c r="CR253" i="9"/>
  <c r="CT253" i="9"/>
  <c r="CX253" i="9"/>
  <c r="CY253" i="9"/>
  <c r="DD253" i="9" s="1"/>
  <c r="CZ253" i="9"/>
  <c r="DA253" i="9"/>
  <c r="DC253" i="9"/>
  <c r="DH253" i="9"/>
  <c r="DK253" i="9"/>
  <c r="DL253" i="9"/>
  <c r="CA254" i="9"/>
  <c r="CE254" i="9"/>
  <c r="CF254" i="9"/>
  <c r="CG254" i="9"/>
  <c r="CH254" i="9"/>
  <c r="CI254" i="9"/>
  <c r="CJ254" i="9"/>
  <c r="CK254" i="9"/>
  <c r="CL254" i="9"/>
  <c r="CN254" i="9"/>
  <c r="CO254" i="9"/>
  <c r="CM254" i="9" s="1"/>
  <c r="CR254" i="9"/>
  <c r="CT254" i="9"/>
  <c r="CX254" i="9"/>
  <c r="CY254" i="9"/>
  <c r="DF254" i="9" s="1"/>
  <c r="CZ254" i="9"/>
  <c r="DA254" i="9" s="1"/>
  <c r="DC254" i="9" s="1"/>
  <c r="DD254" i="9"/>
  <c r="DH254" i="9"/>
  <c r="DK254" i="9"/>
  <c r="DL254" i="9"/>
  <c r="CA255" i="9"/>
  <c r="CE255" i="9"/>
  <c r="CF255" i="9"/>
  <c r="CG255" i="9"/>
  <c r="CH255" i="9"/>
  <c r="CI255" i="9"/>
  <c r="CJ255" i="9"/>
  <c r="CK255" i="9"/>
  <c r="CL255" i="9"/>
  <c r="CN255" i="9"/>
  <c r="CO255" i="9"/>
  <c r="CM255" i="9" s="1"/>
  <c r="CR255" i="9"/>
  <c r="CT255" i="9"/>
  <c r="CX255" i="9"/>
  <c r="CY255" i="9"/>
  <c r="DD255" i="9" s="1"/>
  <c r="CZ255" i="9"/>
  <c r="DA255" i="9" s="1"/>
  <c r="DC255" i="9" s="1"/>
  <c r="DE255" i="9"/>
  <c r="DF255" i="9"/>
  <c r="DH255" i="9"/>
  <c r="DK255" i="9"/>
  <c r="DL255" i="9"/>
  <c r="CA256" i="9"/>
  <c r="CE256" i="9"/>
  <c r="CF256" i="9"/>
  <c r="CG256" i="9"/>
  <c r="CH256" i="9"/>
  <c r="CI256" i="9"/>
  <c r="CJ256" i="9"/>
  <c r="CK256" i="9"/>
  <c r="CL256" i="9"/>
  <c r="CN256" i="9"/>
  <c r="CO256" i="9"/>
  <c r="CR256" i="9"/>
  <c r="CT256" i="9"/>
  <c r="CX256" i="9"/>
  <c r="CY256" i="9"/>
  <c r="DD256" i="9" s="1"/>
  <c r="CZ256" i="9"/>
  <c r="DA256" i="9" s="1"/>
  <c r="DC256" i="9" s="1"/>
  <c r="DH256" i="9"/>
  <c r="DK256" i="9"/>
  <c r="DL256" i="9"/>
  <c r="CA257" i="9"/>
  <c r="CE257" i="9"/>
  <c r="CF257" i="9"/>
  <c r="CG257" i="9"/>
  <c r="CH257" i="9"/>
  <c r="CI257" i="9"/>
  <c r="CJ257" i="9"/>
  <c r="CK257" i="9"/>
  <c r="CL257" i="9"/>
  <c r="CN257" i="9"/>
  <c r="CO257" i="9"/>
  <c r="CM257" i="9" s="1"/>
  <c r="CR257" i="9"/>
  <c r="CV257" i="9" s="1"/>
  <c r="CT257" i="9"/>
  <c r="CX257" i="9"/>
  <c r="CY257" i="9"/>
  <c r="DD257" i="9" s="1"/>
  <c r="CZ257" i="9"/>
  <c r="DA257" i="9" s="1"/>
  <c r="DC257" i="9" s="1"/>
  <c r="DH257" i="9"/>
  <c r="DK257" i="9"/>
  <c r="DL257" i="9"/>
  <c r="CA258" i="9"/>
  <c r="CE258" i="9"/>
  <c r="CF258" i="9"/>
  <c r="CG258" i="9"/>
  <c r="CH258" i="9"/>
  <c r="CI258" i="9"/>
  <c r="CJ258" i="9"/>
  <c r="CK258" i="9"/>
  <c r="CL258" i="9"/>
  <c r="CN258" i="9"/>
  <c r="CO258" i="9"/>
  <c r="CR258" i="9"/>
  <c r="CT258" i="9"/>
  <c r="CX258" i="9"/>
  <c r="CY258" i="9"/>
  <c r="DD258" i="9" s="1"/>
  <c r="CZ258" i="9"/>
  <c r="DA258" i="9"/>
  <c r="DC258" i="9" s="1"/>
  <c r="DE258" i="9"/>
  <c r="DF258" i="9"/>
  <c r="DH258" i="9"/>
  <c r="DK258" i="9"/>
  <c r="DL258" i="9"/>
  <c r="CA259" i="9"/>
  <c r="CE259" i="9"/>
  <c r="CF259" i="9"/>
  <c r="CG259" i="9"/>
  <c r="CH259" i="9"/>
  <c r="CI259" i="9"/>
  <c r="CJ259" i="9"/>
  <c r="CK259" i="9"/>
  <c r="CL259" i="9"/>
  <c r="CN259" i="9"/>
  <c r="CO259" i="9"/>
  <c r="CR259" i="9"/>
  <c r="CT259" i="9"/>
  <c r="CV259" i="9" s="1"/>
  <c r="CX259" i="9"/>
  <c r="CY259" i="9"/>
  <c r="CZ259" i="9"/>
  <c r="DA259" i="9" s="1"/>
  <c r="DC259" i="9" s="1"/>
  <c r="DH259" i="9"/>
  <c r="DK259" i="9"/>
  <c r="DL259" i="9"/>
  <c r="CA260" i="9"/>
  <c r="CE260" i="9"/>
  <c r="CF260" i="9"/>
  <c r="CG260" i="9"/>
  <c r="CH260" i="9"/>
  <c r="CI260" i="9"/>
  <c r="CJ260" i="9"/>
  <c r="CK260" i="9"/>
  <c r="CL260" i="9"/>
  <c r="CN260" i="9"/>
  <c r="CO260" i="9"/>
  <c r="CM260" i="9" s="1"/>
  <c r="CR260" i="9"/>
  <c r="CT260" i="9"/>
  <c r="CX260" i="9"/>
  <c r="CY260" i="9"/>
  <c r="DE260" i="9" s="1"/>
  <c r="CZ260" i="9"/>
  <c r="DA260" i="9" s="1"/>
  <c r="DC260" i="9" s="1"/>
  <c r="DH260" i="9"/>
  <c r="DK260" i="9"/>
  <c r="DL260" i="9"/>
  <c r="CA261" i="9"/>
  <c r="CE261" i="9"/>
  <c r="CF261" i="9"/>
  <c r="CG261" i="9"/>
  <c r="CH261" i="9"/>
  <c r="CI261" i="9"/>
  <c r="CJ261" i="9"/>
  <c r="CK261" i="9"/>
  <c r="CL261" i="9"/>
  <c r="CN261" i="9"/>
  <c r="CO261" i="9"/>
  <c r="CM261" i="9" s="1"/>
  <c r="CR261" i="9"/>
  <c r="CT261" i="9"/>
  <c r="CV261" i="9" s="1"/>
  <c r="CX261" i="9"/>
  <c r="CY261" i="9"/>
  <c r="DE261" i="9" s="1"/>
  <c r="CZ261" i="9"/>
  <c r="DA261" i="9" s="1"/>
  <c r="DC261" i="9" s="1"/>
  <c r="DH261" i="9"/>
  <c r="DK261" i="9"/>
  <c r="DL261" i="9"/>
  <c r="CA262" i="9"/>
  <c r="CE262" i="9"/>
  <c r="CF262" i="9"/>
  <c r="CG262" i="9"/>
  <c r="CH262" i="9"/>
  <c r="CI262" i="9"/>
  <c r="CJ262" i="9"/>
  <c r="CK262" i="9"/>
  <c r="CL262" i="9"/>
  <c r="CN262" i="9"/>
  <c r="CO262" i="9"/>
  <c r="CR262" i="9"/>
  <c r="CV262" i="9" s="1"/>
  <c r="CT262" i="9"/>
  <c r="CX262" i="9"/>
  <c r="CY262" i="9"/>
  <c r="CZ262" i="9"/>
  <c r="DA262" i="9" s="1"/>
  <c r="DC262" i="9" s="1"/>
  <c r="DH262" i="9"/>
  <c r="DK262" i="9"/>
  <c r="DL262" i="9"/>
  <c r="CA263" i="9"/>
  <c r="CE263" i="9"/>
  <c r="CF263" i="9"/>
  <c r="CG263" i="9"/>
  <c r="CH263" i="9"/>
  <c r="CI263" i="9"/>
  <c r="CJ263" i="9"/>
  <c r="CK263" i="9"/>
  <c r="CL263" i="9"/>
  <c r="CN263" i="9"/>
  <c r="CO263" i="9"/>
  <c r="CR263" i="9"/>
  <c r="CT263" i="9"/>
  <c r="CX263" i="9"/>
  <c r="CY263" i="9"/>
  <c r="CZ263" i="9"/>
  <c r="DA263" i="9" s="1"/>
  <c r="DC263" i="9" s="1"/>
  <c r="DH263" i="9"/>
  <c r="DK263" i="9"/>
  <c r="DL263" i="9"/>
  <c r="CA264" i="9"/>
  <c r="CE264" i="9"/>
  <c r="CF264" i="9"/>
  <c r="CG264" i="9"/>
  <c r="CH264" i="9"/>
  <c r="CI264" i="9"/>
  <c r="CJ264" i="9"/>
  <c r="CK264" i="9"/>
  <c r="CL264" i="9"/>
  <c r="CN264" i="9"/>
  <c r="CO264" i="9"/>
  <c r="CM264" i="9" s="1"/>
  <c r="CR264" i="9"/>
  <c r="CT264" i="9"/>
  <c r="CX264" i="9"/>
  <c r="CY264" i="9"/>
  <c r="DD264" i="9" s="1"/>
  <c r="CZ264" i="9"/>
  <c r="DA264" i="9" s="1"/>
  <c r="DC264" i="9" s="1"/>
  <c r="DH264" i="9"/>
  <c r="DK264" i="9"/>
  <c r="DL264" i="9"/>
  <c r="CA265" i="9"/>
  <c r="CE265" i="9"/>
  <c r="CF265" i="9"/>
  <c r="CG265" i="9"/>
  <c r="CH265" i="9"/>
  <c r="CI265" i="9"/>
  <c r="CJ265" i="9"/>
  <c r="CK265" i="9"/>
  <c r="CL265" i="9"/>
  <c r="CN265" i="9"/>
  <c r="CO265" i="9"/>
  <c r="CR265" i="9"/>
  <c r="CV265" i="9" s="1"/>
  <c r="CT265" i="9"/>
  <c r="CX265" i="9"/>
  <c r="CY265" i="9"/>
  <c r="DD265" i="9" s="1"/>
  <c r="CZ265" i="9"/>
  <c r="DA265" i="9" s="1"/>
  <c r="DC265" i="9" s="1"/>
  <c r="DH265" i="9"/>
  <c r="DK265" i="9"/>
  <c r="DL265" i="9"/>
  <c r="CA266" i="9"/>
  <c r="CE266" i="9"/>
  <c r="CF266" i="9"/>
  <c r="CG266" i="9"/>
  <c r="CH266" i="9"/>
  <c r="CI266" i="9"/>
  <c r="CJ266" i="9"/>
  <c r="CK266" i="9"/>
  <c r="CL266" i="9"/>
  <c r="CN266" i="9"/>
  <c r="CO266" i="9"/>
  <c r="CM266" i="9" s="1"/>
  <c r="CR266" i="9"/>
  <c r="CV266" i="9" s="1"/>
  <c r="CT266" i="9"/>
  <c r="CX266" i="9"/>
  <c r="CY266" i="9"/>
  <c r="DD266" i="9" s="1"/>
  <c r="CZ266" i="9"/>
  <c r="DA266" i="9"/>
  <c r="DC266" i="9" s="1"/>
  <c r="DH266" i="9"/>
  <c r="DK266" i="9"/>
  <c r="DL266" i="9"/>
  <c r="CA267" i="9"/>
  <c r="CE267" i="9"/>
  <c r="CF267" i="9"/>
  <c r="CG267" i="9"/>
  <c r="CH267" i="9"/>
  <c r="CI267" i="9"/>
  <c r="CJ267" i="9"/>
  <c r="CK267" i="9"/>
  <c r="CL267" i="9"/>
  <c r="CN267" i="9"/>
  <c r="CO267" i="9"/>
  <c r="CM267" i="9" s="1"/>
  <c r="CR267" i="9"/>
  <c r="CV267" i="9" s="1"/>
  <c r="CT267" i="9"/>
  <c r="CX267" i="9"/>
  <c r="CY267" i="9"/>
  <c r="CZ267" i="9"/>
  <c r="DA267" i="9" s="1"/>
  <c r="DC267" i="9" s="1"/>
  <c r="DD267" i="9"/>
  <c r="DH267" i="9"/>
  <c r="DK267" i="9"/>
  <c r="DL267" i="9"/>
  <c r="CA268" i="9"/>
  <c r="CE268" i="9"/>
  <c r="CF268" i="9"/>
  <c r="CG268" i="9"/>
  <c r="CH268" i="9"/>
  <c r="CI268" i="9"/>
  <c r="CJ268" i="9"/>
  <c r="CK268" i="9"/>
  <c r="CL268" i="9"/>
  <c r="CN268" i="9"/>
  <c r="CO268" i="9"/>
  <c r="CM268" i="9" s="1"/>
  <c r="CR268" i="9"/>
  <c r="CV268" i="9" s="1"/>
  <c r="CT268" i="9"/>
  <c r="CX268" i="9"/>
  <c r="CY268" i="9"/>
  <c r="CZ268" i="9"/>
  <c r="DA268" i="9" s="1"/>
  <c r="DC268" i="9" s="1"/>
  <c r="DH268" i="9"/>
  <c r="DK268" i="9"/>
  <c r="DL268" i="9"/>
  <c r="CA269" i="9"/>
  <c r="CE269" i="9"/>
  <c r="CF269" i="9"/>
  <c r="CG269" i="9"/>
  <c r="CH269" i="9"/>
  <c r="CI269" i="9"/>
  <c r="CJ269" i="9"/>
  <c r="CK269" i="9"/>
  <c r="CL269" i="9"/>
  <c r="CM269" i="9"/>
  <c r="CN269" i="9"/>
  <c r="CO269" i="9"/>
  <c r="CR269" i="9"/>
  <c r="CT269" i="9"/>
  <c r="CX269" i="9"/>
  <c r="CY269" i="9"/>
  <c r="DD269" i="9" s="1"/>
  <c r="CZ269" i="9"/>
  <c r="DA269" i="9" s="1"/>
  <c r="DC269" i="9" s="1"/>
  <c r="DH269" i="9"/>
  <c r="DK269" i="9"/>
  <c r="DL269" i="9"/>
  <c r="CA270" i="9"/>
  <c r="CE270" i="9"/>
  <c r="CF270" i="9"/>
  <c r="CG270" i="9"/>
  <c r="CH270" i="9"/>
  <c r="CI270" i="9"/>
  <c r="CJ270" i="9"/>
  <c r="CK270" i="9"/>
  <c r="CL270" i="9"/>
  <c r="CN270" i="9"/>
  <c r="CO270" i="9"/>
  <c r="CM270" i="9" s="1"/>
  <c r="CR270" i="9"/>
  <c r="CT270" i="9"/>
  <c r="CX270" i="9"/>
  <c r="CY270" i="9"/>
  <c r="DD270" i="9" s="1"/>
  <c r="CZ270" i="9"/>
  <c r="DA270" i="9" s="1"/>
  <c r="DC270" i="9" s="1"/>
  <c r="DH270" i="9"/>
  <c r="DK270" i="9"/>
  <c r="DL270" i="9"/>
  <c r="CA271" i="9"/>
  <c r="CE271" i="9"/>
  <c r="CF271" i="9"/>
  <c r="CG271" i="9"/>
  <c r="CH271" i="9"/>
  <c r="CI271" i="9"/>
  <c r="CJ271" i="9"/>
  <c r="CK271" i="9"/>
  <c r="CL271" i="9"/>
  <c r="CN271" i="9"/>
  <c r="CO271" i="9"/>
  <c r="CM271" i="9" s="1"/>
  <c r="CR271" i="9"/>
  <c r="CT271" i="9"/>
  <c r="CV271" i="9" s="1"/>
  <c r="CX271" i="9"/>
  <c r="CY271" i="9"/>
  <c r="DE271" i="9" s="1"/>
  <c r="CZ271" i="9"/>
  <c r="DA271" i="9"/>
  <c r="DC271" i="9" s="1"/>
  <c r="DH271" i="9"/>
  <c r="DK271" i="9"/>
  <c r="DL271" i="9"/>
  <c r="CA272" i="9"/>
  <c r="CE272" i="9"/>
  <c r="CF272" i="9"/>
  <c r="CG272" i="9"/>
  <c r="CH272" i="9"/>
  <c r="CI272" i="9"/>
  <c r="CJ272" i="9"/>
  <c r="CK272" i="9"/>
  <c r="CL272" i="9"/>
  <c r="CN272" i="9"/>
  <c r="CO272" i="9"/>
  <c r="CR272" i="9"/>
  <c r="CT272" i="9"/>
  <c r="CX272" i="9"/>
  <c r="CY272" i="9"/>
  <c r="DD272" i="9" s="1"/>
  <c r="CZ272" i="9"/>
  <c r="DA272" i="9" s="1"/>
  <c r="DC272" i="9" s="1"/>
  <c r="DH272" i="9"/>
  <c r="DK272" i="9"/>
  <c r="DL272" i="9"/>
  <c r="CA273" i="9"/>
  <c r="CE273" i="9"/>
  <c r="CF273" i="9"/>
  <c r="CG273" i="9"/>
  <c r="CH273" i="9"/>
  <c r="CI273" i="9"/>
  <c r="CJ273" i="9"/>
  <c r="CK273" i="9"/>
  <c r="CL273" i="9"/>
  <c r="CN273" i="9"/>
  <c r="CO273" i="9"/>
  <c r="CR273" i="9"/>
  <c r="CT273" i="9"/>
  <c r="CX273" i="9"/>
  <c r="CY273" i="9"/>
  <c r="CZ273" i="9"/>
  <c r="DA273" i="9" s="1"/>
  <c r="DC273" i="9" s="1"/>
  <c r="DH273" i="9"/>
  <c r="DK273" i="9"/>
  <c r="DL273" i="9"/>
  <c r="CA274" i="9"/>
  <c r="CE274" i="9"/>
  <c r="CF274" i="9"/>
  <c r="CG274" i="9"/>
  <c r="CH274" i="9"/>
  <c r="CI274" i="9"/>
  <c r="CJ274" i="9"/>
  <c r="CK274" i="9"/>
  <c r="CL274" i="9"/>
  <c r="CM274" i="9"/>
  <c r="CN274" i="9"/>
  <c r="CO274" i="9"/>
  <c r="CR274" i="9"/>
  <c r="CV274" i="9" s="1"/>
  <c r="CT274" i="9"/>
  <c r="CX274" i="9"/>
  <c r="CY274" i="9"/>
  <c r="CZ274" i="9"/>
  <c r="DA274" i="9" s="1"/>
  <c r="DC274" i="9" s="1"/>
  <c r="DE274" i="9"/>
  <c r="DH274" i="9"/>
  <c r="DK274" i="9"/>
  <c r="DL274" i="9"/>
  <c r="CA275" i="9"/>
  <c r="CE275" i="9"/>
  <c r="CF275" i="9"/>
  <c r="CG275" i="9"/>
  <c r="CH275" i="9"/>
  <c r="CI275" i="9"/>
  <c r="CJ275" i="9"/>
  <c r="CK275" i="9"/>
  <c r="CL275" i="9"/>
  <c r="CN275" i="9"/>
  <c r="CO275" i="9"/>
  <c r="CM275" i="9" s="1"/>
  <c r="CR275" i="9"/>
  <c r="CT275" i="9"/>
  <c r="CX275" i="9"/>
  <c r="CY275" i="9"/>
  <c r="DE275" i="9" s="1"/>
  <c r="CZ275" i="9"/>
  <c r="DA275" i="9" s="1"/>
  <c r="DC275" i="9" s="1"/>
  <c r="DD275" i="9"/>
  <c r="DH275" i="9"/>
  <c r="DK275" i="9"/>
  <c r="DL275" i="9"/>
  <c r="CA276" i="9"/>
  <c r="CE276" i="9"/>
  <c r="CF276" i="9"/>
  <c r="CG276" i="9"/>
  <c r="CH276" i="9"/>
  <c r="CI276" i="9"/>
  <c r="CJ276" i="9"/>
  <c r="CK276" i="9"/>
  <c r="CL276" i="9"/>
  <c r="CN276" i="9"/>
  <c r="CO276" i="9"/>
  <c r="CM276" i="9" s="1"/>
  <c r="CR276" i="9"/>
  <c r="CT276" i="9"/>
  <c r="CX276" i="9"/>
  <c r="CY276" i="9"/>
  <c r="CZ276" i="9"/>
  <c r="DA276" i="9" s="1"/>
  <c r="DC276" i="9" s="1"/>
  <c r="DH276" i="9"/>
  <c r="DK276" i="9"/>
  <c r="DL276" i="9"/>
  <c r="CA277" i="9"/>
  <c r="CE277" i="9"/>
  <c r="CF277" i="9"/>
  <c r="CG277" i="9"/>
  <c r="CH277" i="9"/>
  <c r="CI277" i="9"/>
  <c r="CJ277" i="9"/>
  <c r="CK277" i="9"/>
  <c r="CL277" i="9"/>
  <c r="CN277" i="9"/>
  <c r="CO277" i="9"/>
  <c r="CM277" i="9" s="1"/>
  <c r="CR277" i="9"/>
  <c r="CT277" i="9"/>
  <c r="CX277" i="9"/>
  <c r="CY277" i="9"/>
  <c r="DD277" i="9" s="1"/>
  <c r="CZ277" i="9"/>
  <c r="DA277" i="9" s="1"/>
  <c r="DC277" i="9" s="1"/>
  <c r="DF277" i="9"/>
  <c r="DH277" i="9"/>
  <c r="DK277" i="9"/>
  <c r="DL277" i="9"/>
  <c r="CA278" i="9"/>
  <c r="CE278" i="9"/>
  <c r="CF278" i="9"/>
  <c r="CG278" i="9"/>
  <c r="CH278" i="9"/>
  <c r="CI278" i="9"/>
  <c r="CJ278" i="9"/>
  <c r="CK278" i="9"/>
  <c r="CL278" i="9"/>
  <c r="CN278" i="9"/>
  <c r="CO278" i="9"/>
  <c r="CM278" i="9" s="1"/>
  <c r="CR278" i="9"/>
  <c r="CT278" i="9"/>
  <c r="CX278" i="9"/>
  <c r="CY278" i="9"/>
  <c r="CZ278" i="9"/>
  <c r="DA278" i="9" s="1"/>
  <c r="DC278" i="9" s="1"/>
  <c r="DH278" i="9"/>
  <c r="DK278" i="9"/>
  <c r="DL278" i="9"/>
  <c r="CA279" i="9"/>
  <c r="CE279" i="9"/>
  <c r="CF279" i="9"/>
  <c r="CG279" i="9"/>
  <c r="CH279" i="9"/>
  <c r="CI279" i="9"/>
  <c r="CJ279" i="9"/>
  <c r="CK279" i="9"/>
  <c r="CL279" i="9"/>
  <c r="CM279" i="9"/>
  <c r="CN279" i="9"/>
  <c r="CO279" i="9"/>
  <c r="CR279" i="9"/>
  <c r="CT279" i="9"/>
  <c r="CX279" i="9"/>
  <c r="CY279" i="9"/>
  <c r="DE279" i="9" s="1"/>
  <c r="CZ279" i="9"/>
  <c r="DA279" i="9" s="1"/>
  <c r="DC279" i="9" s="1"/>
  <c r="DH279" i="9"/>
  <c r="DK279" i="9"/>
  <c r="DL279" i="9"/>
  <c r="CA280" i="9"/>
  <c r="CE280" i="9"/>
  <c r="CF280" i="9"/>
  <c r="CG280" i="9"/>
  <c r="CH280" i="9"/>
  <c r="CI280" i="9"/>
  <c r="CJ280" i="9"/>
  <c r="CK280" i="9"/>
  <c r="CL280" i="9"/>
  <c r="CM280" i="9"/>
  <c r="CN280" i="9"/>
  <c r="CO280" i="9"/>
  <c r="CR280" i="9"/>
  <c r="CT280" i="9"/>
  <c r="CX280" i="9"/>
  <c r="CY280" i="9"/>
  <c r="DD280" i="9" s="1"/>
  <c r="CZ280" i="9"/>
  <c r="DA280" i="9" s="1"/>
  <c r="DC280" i="9" s="1"/>
  <c r="DF280" i="9"/>
  <c r="DH280" i="9"/>
  <c r="DK280" i="9"/>
  <c r="DL280" i="9"/>
  <c r="CA281" i="9"/>
  <c r="CE281" i="9"/>
  <c r="CF281" i="9"/>
  <c r="CG281" i="9"/>
  <c r="CH281" i="9"/>
  <c r="CI281" i="9"/>
  <c r="CJ281" i="9"/>
  <c r="CK281" i="9"/>
  <c r="CL281" i="9"/>
  <c r="CN281" i="9"/>
  <c r="CO281" i="9"/>
  <c r="CR281" i="9"/>
  <c r="CT281" i="9"/>
  <c r="CV281" i="9" s="1"/>
  <c r="CX281" i="9"/>
  <c r="CY281" i="9"/>
  <c r="DD281" i="9" s="1"/>
  <c r="CZ281" i="9"/>
  <c r="DA281" i="9" s="1"/>
  <c r="DC281" i="9" s="1"/>
  <c r="DH281" i="9"/>
  <c r="DK281" i="9"/>
  <c r="DL281" i="9"/>
  <c r="CA282" i="9"/>
  <c r="CE282" i="9"/>
  <c r="CF282" i="9"/>
  <c r="CG282" i="9"/>
  <c r="CH282" i="9"/>
  <c r="CI282" i="9"/>
  <c r="CJ282" i="9"/>
  <c r="CK282" i="9"/>
  <c r="CL282" i="9"/>
  <c r="CM282" i="9"/>
  <c r="CN282" i="9"/>
  <c r="CO282" i="9"/>
  <c r="CR282" i="9"/>
  <c r="CT282" i="9"/>
  <c r="CX282" i="9"/>
  <c r="CY282" i="9"/>
  <c r="DE282" i="9" s="1"/>
  <c r="CZ282" i="9"/>
  <c r="DA282" i="9" s="1"/>
  <c r="DC282" i="9" s="1"/>
  <c r="DH282" i="9"/>
  <c r="DK282" i="9"/>
  <c r="DL282" i="9"/>
  <c r="CA283" i="9"/>
  <c r="CE283" i="9"/>
  <c r="CF283" i="9"/>
  <c r="CG283" i="9"/>
  <c r="CH283" i="9"/>
  <c r="CI283" i="9"/>
  <c r="CJ283" i="9"/>
  <c r="CK283" i="9"/>
  <c r="CL283" i="9"/>
  <c r="CM283" i="9"/>
  <c r="CN283" i="9"/>
  <c r="CO283" i="9"/>
  <c r="CR283" i="9"/>
  <c r="CT283" i="9"/>
  <c r="CX283" i="9"/>
  <c r="CY283" i="9"/>
  <c r="DE283" i="9" s="1"/>
  <c r="CZ283" i="9"/>
  <c r="DA283" i="9" s="1"/>
  <c r="DC283" i="9" s="1"/>
  <c r="DD283" i="9"/>
  <c r="DH283" i="9"/>
  <c r="DK283" i="9"/>
  <c r="DL283" i="9"/>
  <c r="CA284" i="9"/>
  <c r="CE284" i="9"/>
  <c r="CF284" i="9"/>
  <c r="CG284" i="9"/>
  <c r="CH284" i="9"/>
  <c r="CI284" i="9"/>
  <c r="CJ284" i="9"/>
  <c r="CK284" i="9"/>
  <c r="CL284" i="9"/>
  <c r="CN284" i="9"/>
  <c r="CO284" i="9"/>
  <c r="CM284" i="9" s="1"/>
  <c r="CR284" i="9"/>
  <c r="CT284" i="9"/>
  <c r="CX284" i="9"/>
  <c r="CY284" i="9"/>
  <c r="DE284" i="9" s="1"/>
  <c r="CZ284" i="9"/>
  <c r="DA284" i="9" s="1"/>
  <c r="DC284" i="9" s="1"/>
  <c r="DH284" i="9"/>
  <c r="DK284" i="9"/>
  <c r="DL284" i="9"/>
  <c r="CA285" i="9"/>
  <c r="CE285" i="9"/>
  <c r="CF285" i="9"/>
  <c r="CG285" i="9"/>
  <c r="CH285" i="9"/>
  <c r="CI285" i="9"/>
  <c r="CJ285" i="9"/>
  <c r="CK285" i="9"/>
  <c r="CL285" i="9"/>
  <c r="CN285" i="9"/>
  <c r="CO285" i="9"/>
  <c r="CM285" i="9" s="1"/>
  <c r="CR285" i="9"/>
  <c r="CV285" i="9" s="1"/>
  <c r="CT285" i="9"/>
  <c r="CX285" i="9"/>
  <c r="CY285" i="9"/>
  <c r="DD285" i="9" s="1"/>
  <c r="CZ285" i="9"/>
  <c r="DA285" i="9" s="1"/>
  <c r="DC285" i="9" s="1"/>
  <c r="DH285" i="9"/>
  <c r="DK285" i="9"/>
  <c r="DL285" i="9"/>
  <c r="CA286" i="9"/>
  <c r="CE286" i="9"/>
  <c r="CF286" i="9"/>
  <c r="CG286" i="9"/>
  <c r="CH286" i="9"/>
  <c r="CI286" i="9"/>
  <c r="CJ286" i="9"/>
  <c r="CK286" i="9"/>
  <c r="CL286" i="9"/>
  <c r="CN286" i="9"/>
  <c r="CO286" i="9"/>
  <c r="CR286" i="9"/>
  <c r="CV286" i="9" s="1"/>
  <c r="CT286" i="9"/>
  <c r="CX286" i="9"/>
  <c r="CY286" i="9"/>
  <c r="DD286" i="9" s="1"/>
  <c r="CZ286" i="9"/>
  <c r="DA286" i="9" s="1"/>
  <c r="DC286" i="9" s="1"/>
  <c r="DH286" i="9"/>
  <c r="DK286" i="9"/>
  <c r="DL286" i="9"/>
  <c r="CA287" i="9"/>
  <c r="CE287" i="9"/>
  <c r="CF287" i="9"/>
  <c r="CG287" i="9"/>
  <c r="CH287" i="9"/>
  <c r="CI287" i="9"/>
  <c r="CJ287" i="9"/>
  <c r="CK287" i="9"/>
  <c r="CL287" i="9"/>
  <c r="CN287" i="9"/>
  <c r="CO287" i="9"/>
  <c r="CM287" i="9" s="1"/>
  <c r="CR287" i="9"/>
  <c r="CT287" i="9"/>
  <c r="CX287" i="9"/>
  <c r="CY287" i="9"/>
  <c r="DE287" i="9" s="1"/>
  <c r="CZ287" i="9"/>
  <c r="DA287" i="9"/>
  <c r="DC287" i="9" s="1"/>
  <c r="DH287" i="9"/>
  <c r="DK287" i="9"/>
  <c r="DL287" i="9"/>
  <c r="CA288" i="9"/>
  <c r="CE288" i="9"/>
  <c r="CF288" i="9"/>
  <c r="CG288" i="9"/>
  <c r="CH288" i="9"/>
  <c r="CI288" i="9"/>
  <c r="CJ288" i="9"/>
  <c r="CK288" i="9"/>
  <c r="CL288" i="9"/>
  <c r="CN288" i="9"/>
  <c r="CO288" i="9"/>
  <c r="CM288" i="9" s="1"/>
  <c r="CR288" i="9"/>
  <c r="CT288" i="9"/>
  <c r="CX288" i="9"/>
  <c r="CY288" i="9"/>
  <c r="DD288" i="9" s="1"/>
  <c r="CZ288" i="9"/>
  <c r="DA288" i="9" s="1"/>
  <c r="DC288" i="9" s="1"/>
  <c r="DH288" i="9"/>
  <c r="DK288" i="9"/>
  <c r="DL288" i="9"/>
  <c r="CA289" i="9"/>
  <c r="CE289" i="9"/>
  <c r="CF289" i="9"/>
  <c r="CG289" i="9"/>
  <c r="CH289" i="9"/>
  <c r="CI289" i="9"/>
  <c r="CJ289" i="9"/>
  <c r="CK289" i="9"/>
  <c r="CL289" i="9"/>
  <c r="CN289" i="9"/>
  <c r="CO289" i="9"/>
  <c r="CR289" i="9"/>
  <c r="CT289" i="9"/>
  <c r="CX289" i="9"/>
  <c r="CY289" i="9"/>
  <c r="DE289" i="9" s="1"/>
  <c r="CZ289" i="9"/>
  <c r="DA289" i="9" s="1"/>
  <c r="DC289" i="9" s="1"/>
  <c r="DH289" i="9"/>
  <c r="DK289" i="9"/>
  <c r="DL289" i="9"/>
  <c r="CA290" i="9"/>
  <c r="CE290" i="9"/>
  <c r="CF290" i="9"/>
  <c r="CG290" i="9"/>
  <c r="CH290" i="9"/>
  <c r="CI290" i="9"/>
  <c r="CJ290" i="9"/>
  <c r="CK290" i="9"/>
  <c r="CL290" i="9"/>
  <c r="CN290" i="9"/>
  <c r="CO290" i="9"/>
  <c r="CM290" i="9" s="1"/>
  <c r="CR290" i="9"/>
  <c r="CT290" i="9"/>
  <c r="CX290" i="9"/>
  <c r="CY290" i="9"/>
  <c r="CZ290" i="9"/>
  <c r="DA290" i="9" s="1"/>
  <c r="DC290" i="9" s="1"/>
  <c r="DD290" i="9"/>
  <c r="DH290" i="9"/>
  <c r="DK290" i="9"/>
  <c r="DL290" i="9"/>
  <c r="CA291" i="9"/>
  <c r="CE291" i="9"/>
  <c r="CF291" i="9"/>
  <c r="CG291" i="9"/>
  <c r="CH291" i="9"/>
  <c r="CI291" i="9"/>
  <c r="CJ291" i="9"/>
  <c r="CK291" i="9"/>
  <c r="CL291" i="9"/>
  <c r="CN291" i="9"/>
  <c r="CO291" i="9"/>
  <c r="CR291" i="9"/>
  <c r="CT291" i="9"/>
  <c r="CX291" i="9"/>
  <c r="CY291" i="9"/>
  <c r="DF291" i="9" s="1"/>
  <c r="CZ291" i="9"/>
  <c r="DA291" i="9" s="1"/>
  <c r="DC291" i="9" s="1"/>
  <c r="DE291" i="9"/>
  <c r="DH291" i="9"/>
  <c r="DK291" i="9"/>
  <c r="DL291" i="9"/>
  <c r="CA292" i="9"/>
  <c r="CE292" i="9"/>
  <c r="CF292" i="9"/>
  <c r="CG292" i="9"/>
  <c r="CH292" i="9"/>
  <c r="CI292" i="9"/>
  <c r="CJ292" i="9"/>
  <c r="CK292" i="9"/>
  <c r="CL292" i="9"/>
  <c r="CN292" i="9"/>
  <c r="CO292" i="9"/>
  <c r="CM292" i="9" s="1"/>
  <c r="CR292" i="9"/>
  <c r="CT292" i="9"/>
  <c r="CV292" i="9" s="1"/>
  <c r="CX292" i="9"/>
  <c r="CY292" i="9"/>
  <c r="CZ292" i="9"/>
  <c r="DA292" i="9" s="1"/>
  <c r="DC292" i="9" s="1"/>
  <c r="DH292" i="9"/>
  <c r="DK292" i="9"/>
  <c r="DL292" i="9"/>
  <c r="CA293" i="9"/>
  <c r="CE293" i="9"/>
  <c r="CF293" i="9"/>
  <c r="CG293" i="9"/>
  <c r="CH293" i="9"/>
  <c r="CI293" i="9"/>
  <c r="CJ293" i="9"/>
  <c r="CK293" i="9"/>
  <c r="CL293" i="9"/>
  <c r="CN293" i="9"/>
  <c r="CO293" i="9"/>
  <c r="CM293" i="9" s="1"/>
  <c r="CR293" i="9"/>
  <c r="CT293" i="9"/>
  <c r="CV293" i="9"/>
  <c r="CX293" i="9"/>
  <c r="CY293" i="9"/>
  <c r="DE293" i="9" s="1"/>
  <c r="CZ293" i="9"/>
  <c r="DA293" i="9" s="1"/>
  <c r="DC293" i="9" s="1"/>
  <c r="DH293" i="9"/>
  <c r="DK293" i="9"/>
  <c r="DL293" i="9"/>
  <c r="CA294" i="9"/>
  <c r="CE294" i="9"/>
  <c r="CF294" i="9"/>
  <c r="CG294" i="9"/>
  <c r="CH294" i="9"/>
  <c r="CI294" i="9"/>
  <c r="CJ294" i="9"/>
  <c r="CK294" i="9"/>
  <c r="CL294" i="9"/>
  <c r="CN294" i="9"/>
  <c r="CO294" i="9"/>
  <c r="CM294" i="9" s="1"/>
  <c r="CR294" i="9"/>
  <c r="CT294" i="9"/>
  <c r="CX294" i="9"/>
  <c r="CY294" i="9"/>
  <c r="DD294" i="9" s="1"/>
  <c r="CZ294" i="9"/>
  <c r="DA294" i="9" s="1"/>
  <c r="DC294" i="9" s="1"/>
  <c r="DH294" i="9"/>
  <c r="DK294" i="9"/>
  <c r="DL294" i="9"/>
  <c r="CA295" i="9"/>
  <c r="CE295" i="9"/>
  <c r="CF295" i="9"/>
  <c r="CG295" i="9"/>
  <c r="CH295" i="9"/>
  <c r="CI295" i="9"/>
  <c r="CJ295" i="9"/>
  <c r="CK295" i="9"/>
  <c r="CL295" i="9"/>
  <c r="CN295" i="9"/>
  <c r="CO295" i="9"/>
  <c r="CM295" i="9" s="1"/>
  <c r="CR295" i="9"/>
  <c r="CT295" i="9"/>
  <c r="CV295" i="9"/>
  <c r="CX295" i="9"/>
  <c r="CY295" i="9"/>
  <c r="DE295" i="9" s="1"/>
  <c r="CZ295" i="9"/>
  <c r="DA295" i="9" s="1"/>
  <c r="DC295" i="9" s="1"/>
  <c r="DH295" i="9"/>
  <c r="DK295" i="9"/>
  <c r="DL295" i="9"/>
  <c r="CA296" i="9"/>
  <c r="CE296" i="9"/>
  <c r="CF296" i="9"/>
  <c r="CG296" i="9"/>
  <c r="CH296" i="9"/>
  <c r="CI296" i="9"/>
  <c r="CJ296" i="9"/>
  <c r="CK296" i="9"/>
  <c r="CL296" i="9"/>
  <c r="CN296" i="9"/>
  <c r="CO296" i="9"/>
  <c r="CM296" i="9" s="1"/>
  <c r="CR296" i="9"/>
  <c r="CT296" i="9"/>
  <c r="CX296" i="9"/>
  <c r="CY296" i="9"/>
  <c r="DD296" i="9" s="1"/>
  <c r="CZ296" i="9"/>
  <c r="DA296" i="9" s="1"/>
  <c r="DC296" i="9" s="1"/>
  <c r="DF296" i="9"/>
  <c r="DH296" i="9"/>
  <c r="DK296" i="9"/>
  <c r="DL296" i="9"/>
  <c r="CA297" i="9"/>
  <c r="CE297" i="9"/>
  <c r="CF297" i="9"/>
  <c r="CG297" i="9"/>
  <c r="CH297" i="9"/>
  <c r="CI297" i="9"/>
  <c r="CJ297" i="9"/>
  <c r="CK297" i="9"/>
  <c r="CL297" i="9"/>
  <c r="CN297" i="9"/>
  <c r="CO297" i="9"/>
  <c r="CR297" i="9"/>
  <c r="CT297" i="9"/>
  <c r="CX297" i="9"/>
  <c r="CY297" i="9"/>
  <c r="DF297" i="9" s="1"/>
  <c r="CZ297" i="9"/>
  <c r="DA297" i="9" s="1"/>
  <c r="DC297" i="9" s="1"/>
  <c r="DD297" i="9"/>
  <c r="DH297" i="9"/>
  <c r="DK297" i="9"/>
  <c r="DL297" i="9"/>
  <c r="CA298" i="9"/>
  <c r="CE298" i="9"/>
  <c r="CF298" i="9"/>
  <c r="CG298" i="9"/>
  <c r="CH298" i="9"/>
  <c r="CI298" i="9"/>
  <c r="CJ298" i="9"/>
  <c r="CK298" i="9"/>
  <c r="CL298" i="9"/>
  <c r="CM298" i="9"/>
  <c r="CN298" i="9"/>
  <c r="CO298" i="9"/>
  <c r="CR298" i="9"/>
  <c r="CT298" i="9"/>
  <c r="CV298" i="9" s="1"/>
  <c r="CX298" i="9"/>
  <c r="CY298" i="9"/>
  <c r="DD298" i="9" s="1"/>
  <c r="CZ298" i="9"/>
  <c r="DA298" i="9" s="1"/>
  <c r="DC298" i="9" s="1"/>
  <c r="DH298" i="9"/>
  <c r="DK298" i="9"/>
  <c r="DL298" i="9"/>
  <c r="CA299" i="9"/>
  <c r="CE299" i="9"/>
  <c r="CF299" i="9"/>
  <c r="CG299" i="9"/>
  <c r="CH299" i="9"/>
  <c r="CI299" i="9"/>
  <c r="CJ299" i="9"/>
  <c r="CK299" i="9"/>
  <c r="CL299" i="9"/>
  <c r="CN299" i="9"/>
  <c r="CO299" i="9"/>
  <c r="CM299" i="9" s="1"/>
  <c r="CR299" i="9"/>
  <c r="CV299" i="9" s="1"/>
  <c r="CT299" i="9"/>
  <c r="CX299" i="9"/>
  <c r="CY299" i="9"/>
  <c r="DD299" i="9" s="1"/>
  <c r="CZ299" i="9"/>
  <c r="DA299" i="9"/>
  <c r="DC299" i="9" s="1"/>
  <c r="DH299" i="9"/>
  <c r="DK299" i="9"/>
  <c r="DL299" i="9"/>
  <c r="CA300" i="9"/>
  <c r="CE300" i="9"/>
  <c r="CF300" i="9"/>
  <c r="CG300" i="9"/>
  <c r="CH300" i="9"/>
  <c r="CI300" i="9"/>
  <c r="CJ300" i="9"/>
  <c r="CK300" i="9"/>
  <c r="CL300" i="9"/>
  <c r="CN300" i="9"/>
  <c r="CO300" i="9"/>
  <c r="CM300" i="9" s="1"/>
  <c r="CR300" i="9"/>
  <c r="CT300" i="9"/>
  <c r="CX300" i="9"/>
  <c r="CY300" i="9"/>
  <c r="CZ300" i="9"/>
  <c r="DA300" i="9" s="1"/>
  <c r="DC300" i="9" s="1"/>
  <c r="DH300" i="9"/>
  <c r="DK300" i="9"/>
  <c r="DL300" i="9"/>
  <c r="CA301" i="9"/>
  <c r="CE301" i="9"/>
  <c r="CF301" i="9"/>
  <c r="CG301" i="9"/>
  <c r="CH301" i="9"/>
  <c r="CI301" i="9"/>
  <c r="CJ301" i="9"/>
  <c r="CK301" i="9"/>
  <c r="CL301" i="9"/>
  <c r="CN301" i="9"/>
  <c r="CO301" i="9"/>
  <c r="CR301" i="9"/>
  <c r="CT301" i="9"/>
  <c r="CX301" i="9"/>
  <c r="CY301" i="9"/>
  <c r="DD301" i="9" s="1"/>
  <c r="CZ301" i="9"/>
  <c r="DA301" i="9" s="1"/>
  <c r="DC301" i="9" s="1"/>
  <c r="DF301" i="9"/>
  <c r="DH301" i="9"/>
  <c r="DK301" i="9"/>
  <c r="DL301" i="9"/>
  <c r="CA302" i="9"/>
  <c r="CE302" i="9"/>
  <c r="CF302" i="9"/>
  <c r="CG302" i="9"/>
  <c r="CH302" i="9"/>
  <c r="CI302" i="9"/>
  <c r="CJ302" i="9"/>
  <c r="CK302" i="9"/>
  <c r="CL302" i="9"/>
  <c r="CN302" i="9"/>
  <c r="CO302" i="9"/>
  <c r="CM302" i="9" s="1"/>
  <c r="CR302" i="9"/>
  <c r="CV302" i="9" s="1"/>
  <c r="CT302" i="9"/>
  <c r="CX302" i="9"/>
  <c r="CY302" i="9"/>
  <c r="CZ302" i="9"/>
  <c r="DA302" i="9" s="1"/>
  <c r="DC302" i="9" s="1"/>
  <c r="DH302" i="9"/>
  <c r="DK302" i="9"/>
  <c r="DL302" i="9"/>
  <c r="CA303" i="9"/>
  <c r="CE303" i="9"/>
  <c r="CF303" i="9"/>
  <c r="CG303" i="9"/>
  <c r="CH303" i="9"/>
  <c r="CI303" i="9"/>
  <c r="CJ303" i="9"/>
  <c r="CK303" i="9"/>
  <c r="CL303" i="9"/>
  <c r="CN303" i="9"/>
  <c r="CO303" i="9"/>
  <c r="CM303" i="9" s="1"/>
  <c r="CR303" i="9"/>
  <c r="CV303" i="9" s="1"/>
  <c r="CT303" i="9"/>
  <c r="CX303" i="9"/>
  <c r="CY303" i="9"/>
  <c r="DE303" i="9" s="1"/>
  <c r="CZ303" i="9"/>
  <c r="DA303" i="9" s="1"/>
  <c r="DC303" i="9" s="1"/>
  <c r="DD303" i="9"/>
  <c r="DH303" i="9"/>
  <c r="DK303" i="9"/>
  <c r="DL303" i="9"/>
  <c r="CA304" i="9"/>
  <c r="CE304" i="9"/>
  <c r="CF304" i="9"/>
  <c r="CG304" i="9"/>
  <c r="CH304" i="9"/>
  <c r="CI304" i="9"/>
  <c r="CJ304" i="9"/>
  <c r="CK304" i="9"/>
  <c r="CL304" i="9"/>
  <c r="CN304" i="9"/>
  <c r="CO304" i="9"/>
  <c r="CM304" i="9" s="1"/>
  <c r="CR304" i="9"/>
  <c r="CT304" i="9"/>
  <c r="CX304" i="9"/>
  <c r="CY304" i="9"/>
  <c r="DF304" i="9" s="1"/>
  <c r="CZ304" i="9"/>
  <c r="DA304" i="9" s="1"/>
  <c r="DC304" i="9"/>
  <c r="DH304" i="9"/>
  <c r="DK304" i="9"/>
  <c r="DL304" i="9"/>
  <c r="CA305" i="9"/>
  <c r="CE305" i="9"/>
  <c r="CF305" i="9"/>
  <c r="CG305" i="9"/>
  <c r="CH305" i="9"/>
  <c r="CI305" i="9"/>
  <c r="CJ305" i="9"/>
  <c r="CK305" i="9"/>
  <c r="CL305" i="9"/>
  <c r="CN305" i="9"/>
  <c r="CO305" i="9"/>
  <c r="CM305" i="9" s="1"/>
  <c r="CR305" i="9"/>
  <c r="CV305" i="9" s="1"/>
  <c r="CT305" i="9"/>
  <c r="CX305" i="9"/>
  <c r="CY305" i="9"/>
  <c r="DE305" i="9" s="1"/>
  <c r="CZ305" i="9"/>
  <c r="DA305" i="9" s="1"/>
  <c r="DC305" i="9" s="1"/>
  <c r="DD305" i="9"/>
  <c r="DH305" i="9"/>
  <c r="DK305" i="9"/>
  <c r="DL305" i="9"/>
  <c r="CA306" i="9"/>
  <c r="CE306" i="9"/>
  <c r="CF306" i="9"/>
  <c r="CG306" i="9"/>
  <c r="CH306" i="9"/>
  <c r="CI306" i="9"/>
  <c r="CJ306" i="9"/>
  <c r="CK306" i="9"/>
  <c r="CL306" i="9"/>
  <c r="CN306" i="9"/>
  <c r="CO306" i="9"/>
  <c r="CM306" i="9" s="1"/>
  <c r="CR306" i="9"/>
  <c r="CV306" i="9" s="1"/>
  <c r="CT306" i="9"/>
  <c r="CX306" i="9"/>
  <c r="CY306" i="9"/>
  <c r="CZ306" i="9"/>
  <c r="DA306" i="9"/>
  <c r="DC306" i="9"/>
  <c r="DH306" i="9"/>
  <c r="DK306" i="9"/>
  <c r="DL306" i="9"/>
  <c r="CA307" i="9"/>
  <c r="CE307" i="9"/>
  <c r="CF307" i="9"/>
  <c r="CG307" i="9"/>
  <c r="CH307" i="9"/>
  <c r="CI307" i="9"/>
  <c r="CJ307" i="9"/>
  <c r="CK307" i="9"/>
  <c r="CL307" i="9"/>
  <c r="CN307" i="9"/>
  <c r="CO307" i="9"/>
  <c r="CM307" i="9" s="1"/>
  <c r="CR307" i="9"/>
  <c r="CT307" i="9"/>
  <c r="CV307" i="9" s="1"/>
  <c r="CX307" i="9"/>
  <c r="CY307" i="9"/>
  <c r="DF307" i="9" s="1"/>
  <c r="CZ307" i="9"/>
  <c r="DA307" i="9" s="1"/>
  <c r="DC307" i="9" s="1"/>
  <c r="DH307" i="9"/>
  <c r="DK307" i="9"/>
  <c r="DL307" i="9"/>
  <c r="CA308" i="9"/>
  <c r="CE308" i="9"/>
  <c r="CF308" i="9"/>
  <c r="CG308" i="9"/>
  <c r="CH308" i="9"/>
  <c r="CI308" i="9"/>
  <c r="CJ308" i="9"/>
  <c r="CK308" i="9"/>
  <c r="CL308" i="9"/>
  <c r="CN308" i="9"/>
  <c r="CO308" i="9"/>
  <c r="CR308" i="9"/>
  <c r="CT308" i="9"/>
  <c r="CX308" i="9"/>
  <c r="CY308" i="9"/>
  <c r="CZ308" i="9"/>
  <c r="DA308" i="9" s="1"/>
  <c r="DC308" i="9" s="1"/>
  <c r="DH308" i="9"/>
  <c r="DK308" i="9"/>
  <c r="DL308" i="9"/>
  <c r="CA309" i="9"/>
  <c r="CE309" i="9"/>
  <c r="CF309" i="9"/>
  <c r="CG309" i="9"/>
  <c r="CH309" i="9"/>
  <c r="CI309" i="9"/>
  <c r="CJ309" i="9"/>
  <c r="CK309" i="9"/>
  <c r="CL309" i="9"/>
  <c r="CN309" i="9"/>
  <c r="CO309" i="9"/>
  <c r="CR309" i="9"/>
  <c r="CT309" i="9"/>
  <c r="CX309" i="9"/>
  <c r="CY309" i="9"/>
  <c r="DF309" i="9" s="1"/>
  <c r="CZ309" i="9"/>
  <c r="DA309" i="9" s="1"/>
  <c r="DC309" i="9" s="1"/>
  <c r="DH309" i="9"/>
  <c r="DK309" i="9"/>
  <c r="DL309" i="9"/>
  <c r="CA310" i="9"/>
  <c r="CE310" i="9"/>
  <c r="CF310" i="9"/>
  <c r="CG310" i="9"/>
  <c r="CH310" i="9"/>
  <c r="CI310" i="9"/>
  <c r="CJ310" i="9"/>
  <c r="CK310" i="9"/>
  <c r="CL310" i="9"/>
  <c r="CN310" i="9"/>
  <c r="CO310" i="9"/>
  <c r="CM310" i="9" s="1"/>
  <c r="CR310" i="9"/>
  <c r="CT310" i="9"/>
  <c r="CX310" i="9"/>
  <c r="CY310" i="9"/>
  <c r="DD310" i="9" s="1"/>
  <c r="CZ310" i="9"/>
  <c r="DA310" i="9"/>
  <c r="DC310" i="9" s="1"/>
  <c r="DH310" i="9"/>
  <c r="DK310" i="9"/>
  <c r="DL310" i="9"/>
  <c r="CA311" i="9"/>
  <c r="CE311" i="9"/>
  <c r="CF311" i="9"/>
  <c r="CG311" i="9"/>
  <c r="CH311" i="9"/>
  <c r="CI311" i="9"/>
  <c r="CJ311" i="9"/>
  <c r="CK311" i="9"/>
  <c r="CL311" i="9"/>
  <c r="CN311" i="9"/>
  <c r="CO311" i="9"/>
  <c r="CR311" i="9"/>
  <c r="CV311" i="9" s="1"/>
  <c r="CT311" i="9"/>
  <c r="CX311" i="9"/>
  <c r="CY311" i="9"/>
  <c r="DD311" i="9" s="1"/>
  <c r="CZ311" i="9"/>
  <c r="DA311" i="9" s="1"/>
  <c r="DC311" i="9" s="1"/>
  <c r="DH311" i="9"/>
  <c r="DK311" i="9"/>
  <c r="DL311" i="9"/>
  <c r="CA312" i="9"/>
  <c r="CE312" i="9"/>
  <c r="CF312" i="9"/>
  <c r="CG312" i="9"/>
  <c r="CH312" i="9"/>
  <c r="CI312" i="9"/>
  <c r="CJ312" i="9"/>
  <c r="CK312" i="9"/>
  <c r="CL312" i="9"/>
  <c r="CN312" i="9"/>
  <c r="CO312" i="9"/>
  <c r="CR312" i="9"/>
  <c r="CV312" i="9" s="1"/>
  <c r="CT312" i="9"/>
  <c r="CX312" i="9"/>
  <c r="CY312" i="9"/>
  <c r="DD312" i="9" s="1"/>
  <c r="CZ312" i="9"/>
  <c r="DA312" i="9" s="1"/>
  <c r="DC312" i="9" s="1"/>
  <c r="DH312" i="9"/>
  <c r="DK312" i="9"/>
  <c r="DL312" i="9"/>
  <c r="CA313" i="9"/>
  <c r="CE313" i="9"/>
  <c r="CF313" i="9"/>
  <c r="CG313" i="9"/>
  <c r="CH313" i="9"/>
  <c r="CI313" i="9"/>
  <c r="CJ313" i="9"/>
  <c r="CK313" i="9"/>
  <c r="CL313" i="9"/>
  <c r="CN313" i="9"/>
  <c r="CO313" i="9"/>
  <c r="CR313" i="9"/>
  <c r="CV313" i="9" s="1"/>
  <c r="CT313" i="9"/>
  <c r="CX313" i="9"/>
  <c r="CY313" i="9"/>
  <c r="CZ313" i="9"/>
  <c r="DA313" i="9" s="1"/>
  <c r="DC313" i="9" s="1"/>
  <c r="DH313" i="9"/>
  <c r="DK313" i="9"/>
  <c r="DL313" i="9"/>
  <c r="CA314" i="9"/>
  <c r="CE314" i="9"/>
  <c r="CF314" i="9"/>
  <c r="CG314" i="9"/>
  <c r="CH314" i="9"/>
  <c r="CI314" i="9"/>
  <c r="CJ314" i="9"/>
  <c r="CK314" i="9"/>
  <c r="CL314" i="9"/>
  <c r="CN314" i="9"/>
  <c r="CO314" i="9"/>
  <c r="CM314" i="9" s="1"/>
  <c r="CR314" i="9"/>
  <c r="CT314" i="9"/>
  <c r="CX314" i="9"/>
  <c r="CY314" i="9"/>
  <c r="CZ314" i="9"/>
  <c r="DA314" i="9" s="1"/>
  <c r="DC314" i="9" s="1"/>
  <c r="DH314" i="9"/>
  <c r="DK314" i="9"/>
  <c r="DL314" i="9"/>
  <c r="CA315" i="9"/>
  <c r="CE315" i="9"/>
  <c r="CF315" i="9"/>
  <c r="CG315" i="9"/>
  <c r="CH315" i="9"/>
  <c r="CI315" i="9"/>
  <c r="CJ315" i="9"/>
  <c r="CK315" i="9"/>
  <c r="CL315" i="9"/>
  <c r="CN315" i="9"/>
  <c r="CO315" i="9"/>
  <c r="CM315" i="9" s="1"/>
  <c r="CR315" i="9"/>
  <c r="CT315" i="9"/>
  <c r="CX315" i="9"/>
  <c r="CY315" i="9"/>
  <c r="DF315" i="9" s="1"/>
  <c r="CZ315" i="9"/>
  <c r="DA315" i="9" s="1"/>
  <c r="DC315" i="9" s="1"/>
  <c r="DE315" i="9"/>
  <c r="DH315" i="9"/>
  <c r="DK315" i="9"/>
  <c r="DL315" i="9"/>
  <c r="CA316" i="9"/>
  <c r="CE316" i="9"/>
  <c r="CF316" i="9"/>
  <c r="CG316" i="9"/>
  <c r="CH316" i="9"/>
  <c r="CI316" i="9"/>
  <c r="CJ316" i="9"/>
  <c r="CK316" i="9"/>
  <c r="CL316" i="9"/>
  <c r="CN316" i="9"/>
  <c r="CO316" i="9"/>
  <c r="CM316" i="9" s="1"/>
  <c r="CR316" i="9"/>
  <c r="CT316" i="9"/>
  <c r="CX316" i="9"/>
  <c r="CY316" i="9"/>
  <c r="DE316" i="9" s="1"/>
  <c r="CZ316" i="9"/>
  <c r="DA316" i="9" s="1"/>
  <c r="DC316" i="9" s="1"/>
  <c r="DH316" i="9"/>
  <c r="DK316" i="9"/>
  <c r="DL316" i="9"/>
  <c r="CA317" i="9"/>
  <c r="CE317" i="9"/>
  <c r="CF317" i="9"/>
  <c r="CG317" i="9"/>
  <c r="CH317" i="9"/>
  <c r="CI317" i="9"/>
  <c r="CJ317" i="9"/>
  <c r="CK317" i="9"/>
  <c r="CL317" i="9"/>
  <c r="CN317" i="9"/>
  <c r="CO317" i="9"/>
  <c r="CM317" i="9" s="1"/>
  <c r="CR317" i="9"/>
  <c r="CT317" i="9"/>
  <c r="CX317" i="9"/>
  <c r="CY317" i="9"/>
  <c r="CZ317" i="9"/>
  <c r="DA317" i="9" s="1"/>
  <c r="DC317" i="9" s="1"/>
  <c r="DH317" i="9"/>
  <c r="DK317" i="9"/>
  <c r="DL317" i="9"/>
  <c r="CA318" i="9"/>
  <c r="CE318" i="9"/>
  <c r="CF318" i="9"/>
  <c r="CG318" i="9"/>
  <c r="CH318" i="9"/>
  <c r="CI318" i="9"/>
  <c r="CJ318" i="9"/>
  <c r="CK318" i="9"/>
  <c r="CL318" i="9"/>
  <c r="CM318" i="9"/>
  <c r="CN318" i="9"/>
  <c r="CO318" i="9"/>
  <c r="CR318" i="9"/>
  <c r="CV318" i="9" s="1"/>
  <c r="CT318" i="9"/>
  <c r="CX318" i="9"/>
  <c r="CY318" i="9"/>
  <c r="DD318" i="9" s="1"/>
  <c r="CZ318" i="9"/>
  <c r="DA318" i="9" s="1"/>
  <c r="DC318" i="9" s="1"/>
  <c r="DE318" i="9"/>
  <c r="DH318" i="9"/>
  <c r="DK318" i="9"/>
  <c r="DL318" i="9"/>
  <c r="CA319" i="9"/>
  <c r="CE319" i="9"/>
  <c r="CF319" i="9"/>
  <c r="CG319" i="9"/>
  <c r="CH319" i="9"/>
  <c r="CI319" i="9"/>
  <c r="CJ319" i="9"/>
  <c r="CK319" i="9"/>
  <c r="CL319" i="9"/>
  <c r="CN319" i="9"/>
  <c r="CO319" i="9"/>
  <c r="CR319" i="9"/>
  <c r="CT319" i="9"/>
  <c r="CX319" i="9"/>
  <c r="CY319" i="9"/>
  <c r="DF319" i="9" s="1"/>
  <c r="CZ319" i="9"/>
  <c r="DA319" i="9" s="1"/>
  <c r="DC319" i="9" s="1"/>
  <c r="DD319" i="9"/>
  <c r="DH319" i="9"/>
  <c r="DK319" i="9"/>
  <c r="DL319" i="9"/>
  <c r="CA320" i="9"/>
  <c r="CE320" i="9"/>
  <c r="CF320" i="9"/>
  <c r="CG320" i="9"/>
  <c r="CH320" i="9"/>
  <c r="CI320" i="9"/>
  <c r="CJ320" i="9"/>
  <c r="CK320" i="9"/>
  <c r="CL320" i="9"/>
  <c r="CN320" i="9"/>
  <c r="CO320" i="9"/>
  <c r="CM320" i="9" s="1"/>
  <c r="CR320" i="9"/>
  <c r="CT320" i="9"/>
  <c r="CX320" i="9"/>
  <c r="CY320" i="9"/>
  <c r="DD320" i="9" s="1"/>
  <c r="CZ320" i="9"/>
  <c r="DA320" i="9" s="1"/>
  <c r="DC320" i="9" s="1"/>
  <c r="DF320" i="9"/>
  <c r="DH320" i="9"/>
  <c r="DK320" i="9"/>
  <c r="DL320" i="9"/>
  <c r="CA321" i="9"/>
  <c r="CE321" i="9"/>
  <c r="CF321" i="9"/>
  <c r="CG321" i="9"/>
  <c r="CH321" i="9"/>
  <c r="CI321" i="9"/>
  <c r="CJ321" i="9"/>
  <c r="CK321" i="9"/>
  <c r="CL321" i="9"/>
  <c r="CN321" i="9"/>
  <c r="CO321" i="9"/>
  <c r="CR321" i="9"/>
  <c r="CT321" i="9"/>
  <c r="CX321" i="9"/>
  <c r="CY321" i="9"/>
  <c r="DE321" i="9" s="1"/>
  <c r="CZ321" i="9"/>
  <c r="DA321" i="9" s="1"/>
  <c r="DC321" i="9" s="1"/>
  <c r="DD321" i="9"/>
  <c r="DF321" i="9"/>
  <c r="DH321" i="9"/>
  <c r="DK321" i="9"/>
  <c r="DL321" i="9"/>
  <c r="CA322" i="9"/>
  <c r="CE322" i="9"/>
  <c r="CF322" i="9"/>
  <c r="CG322" i="9"/>
  <c r="CH322" i="9"/>
  <c r="CI322" i="9"/>
  <c r="CJ322" i="9"/>
  <c r="CK322" i="9"/>
  <c r="CL322" i="9"/>
  <c r="CN322" i="9"/>
  <c r="CO322" i="9"/>
  <c r="CM322" i="9" s="1"/>
  <c r="CR322" i="9"/>
  <c r="CT322" i="9"/>
  <c r="CX322" i="9"/>
  <c r="CY322" i="9"/>
  <c r="DD322" i="9" s="1"/>
  <c r="CZ322" i="9"/>
  <c r="DA322" i="9" s="1"/>
  <c r="DC322" i="9" s="1"/>
  <c r="DE322" i="9"/>
  <c r="DH322" i="9"/>
  <c r="DK322" i="9"/>
  <c r="DL322" i="9"/>
  <c r="CA323" i="9"/>
  <c r="CE323" i="9"/>
  <c r="CF323" i="9"/>
  <c r="CG323" i="9"/>
  <c r="CH323" i="9"/>
  <c r="CI323" i="9"/>
  <c r="CJ323" i="9"/>
  <c r="CK323" i="9"/>
  <c r="CL323" i="9"/>
  <c r="CM323" i="9"/>
  <c r="CN323" i="9"/>
  <c r="CO323" i="9"/>
  <c r="CR323" i="9"/>
  <c r="CT323" i="9"/>
  <c r="CX323" i="9"/>
  <c r="CY323" i="9"/>
  <c r="DD323" i="9" s="1"/>
  <c r="CZ323" i="9"/>
  <c r="DA323" i="9" s="1"/>
  <c r="DC323" i="9" s="1"/>
  <c r="DH323" i="9"/>
  <c r="DK323" i="9"/>
  <c r="DL323" i="9"/>
  <c r="CA324" i="9"/>
  <c r="CE324" i="9"/>
  <c r="CF324" i="9"/>
  <c r="CG324" i="9"/>
  <c r="CH324" i="9"/>
  <c r="CI324" i="9"/>
  <c r="CJ324" i="9"/>
  <c r="CK324" i="9"/>
  <c r="CL324" i="9"/>
  <c r="CN324" i="9"/>
  <c r="CO324" i="9"/>
  <c r="CM324" i="9" s="1"/>
  <c r="CR324" i="9"/>
  <c r="CT324" i="9"/>
  <c r="CV324" i="9"/>
  <c r="CX324" i="9"/>
  <c r="CY324" i="9"/>
  <c r="DD324" i="9" s="1"/>
  <c r="CZ324" i="9"/>
  <c r="DA324" i="9" s="1"/>
  <c r="DC324" i="9" s="1"/>
  <c r="DH324" i="9"/>
  <c r="DK324" i="9"/>
  <c r="DL324" i="9"/>
  <c r="CA325" i="9"/>
  <c r="CE325" i="9"/>
  <c r="CF325" i="9"/>
  <c r="CG325" i="9"/>
  <c r="CH325" i="9"/>
  <c r="CI325" i="9"/>
  <c r="CJ325" i="9"/>
  <c r="CK325" i="9"/>
  <c r="CL325" i="9"/>
  <c r="CN325" i="9"/>
  <c r="CO325" i="9"/>
  <c r="CR325" i="9"/>
  <c r="CT325" i="9"/>
  <c r="CX325" i="9"/>
  <c r="CY325" i="9"/>
  <c r="DF325" i="9" s="1"/>
  <c r="CZ325" i="9"/>
  <c r="DA325" i="9" s="1"/>
  <c r="DC325" i="9" s="1"/>
  <c r="DH325" i="9"/>
  <c r="DK325" i="9"/>
  <c r="DL325" i="9"/>
  <c r="CA326" i="9"/>
  <c r="CE326" i="9"/>
  <c r="CF326" i="9"/>
  <c r="CG326" i="9"/>
  <c r="CH326" i="9"/>
  <c r="CI326" i="9"/>
  <c r="CJ326" i="9"/>
  <c r="CK326" i="9"/>
  <c r="CL326" i="9"/>
  <c r="CN326" i="9"/>
  <c r="CO326" i="9"/>
  <c r="CM326" i="9" s="1"/>
  <c r="CR326" i="9"/>
  <c r="CV326" i="9" s="1"/>
  <c r="CT326" i="9"/>
  <c r="CX326" i="9"/>
  <c r="CY326" i="9"/>
  <c r="DF326" i="9" s="1"/>
  <c r="CZ326" i="9"/>
  <c r="DA326" i="9" s="1"/>
  <c r="DC326" i="9" s="1"/>
  <c r="DD326" i="9"/>
  <c r="DH326" i="9"/>
  <c r="DK326" i="9"/>
  <c r="DL326" i="9"/>
  <c r="CA327" i="9"/>
  <c r="CE327" i="9"/>
  <c r="CF327" i="9"/>
  <c r="CG327" i="9"/>
  <c r="CH327" i="9"/>
  <c r="CI327" i="9"/>
  <c r="CJ327" i="9"/>
  <c r="CK327" i="9"/>
  <c r="CL327" i="9"/>
  <c r="CN327" i="9"/>
  <c r="CO327" i="9"/>
  <c r="CM327" i="9" s="1"/>
  <c r="CR327" i="9"/>
  <c r="CV327" i="9" s="1"/>
  <c r="CT327" i="9"/>
  <c r="CX327" i="9"/>
  <c r="CY327" i="9"/>
  <c r="DD327" i="9" s="1"/>
  <c r="CZ327" i="9"/>
  <c r="DA327" i="9" s="1"/>
  <c r="DC327" i="9" s="1"/>
  <c r="DH327" i="9"/>
  <c r="DK327" i="9"/>
  <c r="DL327" i="9"/>
  <c r="CA328" i="9"/>
  <c r="CE328" i="9"/>
  <c r="CF328" i="9"/>
  <c r="CG328" i="9"/>
  <c r="CH328" i="9"/>
  <c r="CI328" i="9"/>
  <c r="CJ328" i="9"/>
  <c r="CK328" i="9"/>
  <c r="CL328" i="9"/>
  <c r="CN328" i="9"/>
  <c r="CO328" i="9"/>
  <c r="CR328" i="9"/>
  <c r="CT328" i="9"/>
  <c r="CX328" i="9"/>
  <c r="CY328" i="9"/>
  <c r="CZ328" i="9"/>
  <c r="DA328" i="9" s="1"/>
  <c r="DC328" i="9" s="1"/>
  <c r="DD328" i="9"/>
  <c r="DH328" i="9"/>
  <c r="DK328" i="9"/>
  <c r="DL328" i="9"/>
  <c r="CA329" i="9"/>
  <c r="CE329" i="9"/>
  <c r="CF329" i="9"/>
  <c r="CG329" i="9"/>
  <c r="CH329" i="9"/>
  <c r="CI329" i="9"/>
  <c r="CJ329" i="9"/>
  <c r="CK329" i="9"/>
  <c r="CL329" i="9"/>
  <c r="CN329" i="9"/>
  <c r="CO329" i="9"/>
  <c r="CM329" i="9" s="1"/>
  <c r="CR329" i="9"/>
  <c r="CT329" i="9"/>
  <c r="CX329" i="9"/>
  <c r="CY329" i="9"/>
  <c r="CZ329" i="9"/>
  <c r="DA329" i="9" s="1"/>
  <c r="DC329" i="9" s="1"/>
  <c r="DH329" i="9"/>
  <c r="DK329" i="9"/>
  <c r="DL329" i="9"/>
  <c r="CA330" i="9"/>
  <c r="CE330" i="9"/>
  <c r="CF330" i="9"/>
  <c r="CG330" i="9"/>
  <c r="CH330" i="9"/>
  <c r="CI330" i="9"/>
  <c r="CJ330" i="9"/>
  <c r="CK330" i="9"/>
  <c r="CL330" i="9"/>
  <c r="CN330" i="9"/>
  <c r="CO330" i="9"/>
  <c r="CM330" i="9" s="1"/>
  <c r="CR330" i="9"/>
  <c r="CT330" i="9"/>
  <c r="CV330" i="9" s="1"/>
  <c r="CX330" i="9"/>
  <c r="CY330" i="9"/>
  <c r="CZ330" i="9"/>
  <c r="DA330" i="9" s="1"/>
  <c r="DC330" i="9" s="1"/>
  <c r="DH330" i="9"/>
  <c r="DK330" i="9"/>
  <c r="DL330" i="9"/>
  <c r="CA331" i="9"/>
  <c r="CE331" i="9"/>
  <c r="CF331" i="9"/>
  <c r="CG331" i="9"/>
  <c r="CH331" i="9"/>
  <c r="CI331" i="9"/>
  <c r="CJ331" i="9"/>
  <c r="CK331" i="9"/>
  <c r="CL331" i="9"/>
  <c r="CN331" i="9"/>
  <c r="CO331" i="9"/>
  <c r="CM331" i="9" s="1"/>
  <c r="CR331" i="9"/>
  <c r="CV331" i="9" s="1"/>
  <c r="CT331" i="9"/>
  <c r="CX331" i="9"/>
  <c r="CY331" i="9"/>
  <c r="DE331" i="9" s="1"/>
  <c r="CZ331" i="9"/>
  <c r="DA331" i="9"/>
  <c r="DC331" i="9" s="1"/>
  <c r="DH331" i="9"/>
  <c r="DK331" i="9"/>
  <c r="DL331" i="9"/>
  <c r="CA332" i="9"/>
  <c r="CE332" i="9"/>
  <c r="CF332" i="9"/>
  <c r="CG332" i="9"/>
  <c r="CH332" i="9"/>
  <c r="CI332" i="9"/>
  <c r="CJ332" i="9"/>
  <c r="CK332" i="9"/>
  <c r="CL332" i="9"/>
  <c r="CN332" i="9"/>
  <c r="CO332" i="9"/>
  <c r="CM332" i="9" s="1"/>
  <c r="CR332" i="9"/>
  <c r="CT332" i="9"/>
  <c r="CX332" i="9"/>
  <c r="CY332" i="9"/>
  <c r="CZ332" i="9"/>
  <c r="DA332" i="9" s="1"/>
  <c r="DC332" i="9" s="1"/>
  <c r="DH332" i="9"/>
  <c r="DK332" i="9"/>
  <c r="DL332" i="9"/>
  <c r="CA333" i="9"/>
  <c r="CE333" i="9"/>
  <c r="CF333" i="9"/>
  <c r="CG333" i="9"/>
  <c r="CH333" i="9"/>
  <c r="CI333" i="9"/>
  <c r="CJ333" i="9"/>
  <c r="CK333" i="9"/>
  <c r="CL333" i="9"/>
  <c r="CM333" i="9"/>
  <c r="CN333" i="9"/>
  <c r="CO333" i="9"/>
  <c r="CR333" i="9"/>
  <c r="CV333" i="9" s="1"/>
  <c r="CT333" i="9"/>
  <c r="CX333" i="9"/>
  <c r="CY333" i="9"/>
  <c r="DD333" i="9" s="1"/>
  <c r="CZ333" i="9"/>
  <c r="DA333" i="9"/>
  <c r="DC333" i="9" s="1"/>
  <c r="DH333" i="9"/>
  <c r="DK333" i="9"/>
  <c r="DL333" i="9"/>
  <c r="CA334" i="9"/>
  <c r="CE334" i="9"/>
  <c r="CF334" i="9"/>
  <c r="CG334" i="9"/>
  <c r="CH334" i="9"/>
  <c r="CI334" i="9"/>
  <c r="CJ334" i="9"/>
  <c r="CK334" i="9"/>
  <c r="CL334" i="9"/>
  <c r="CN334" i="9"/>
  <c r="CO334" i="9"/>
  <c r="CM334" i="9" s="1"/>
  <c r="CR334" i="9"/>
  <c r="CV334" i="9" s="1"/>
  <c r="CT334" i="9"/>
  <c r="CX334" i="9"/>
  <c r="CY334" i="9"/>
  <c r="DD334" i="9" s="1"/>
  <c r="CZ334" i="9"/>
  <c r="DA334" i="9" s="1"/>
  <c r="DC334" i="9" s="1"/>
  <c r="DH334" i="9"/>
  <c r="DK334" i="9"/>
  <c r="DL334" i="9"/>
  <c r="CA335" i="9"/>
  <c r="CE335" i="9"/>
  <c r="CF335" i="9"/>
  <c r="CG335" i="9"/>
  <c r="CH335" i="9"/>
  <c r="CI335" i="9"/>
  <c r="CJ335" i="9"/>
  <c r="CK335" i="9"/>
  <c r="CL335" i="9"/>
  <c r="CN335" i="9"/>
  <c r="CO335" i="9"/>
  <c r="CM335" i="9" s="1"/>
  <c r="CR335" i="9"/>
  <c r="CV335" i="9" s="1"/>
  <c r="CT335" i="9"/>
  <c r="CX335" i="9"/>
  <c r="CY335" i="9"/>
  <c r="CZ335" i="9"/>
  <c r="DA335" i="9" s="1"/>
  <c r="DC335" i="9" s="1"/>
  <c r="DD335" i="9"/>
  <c r="DE335" i="9"/>
  <c r="DF335" i="9"/>
  <c r="DH335" i="9"/>
  <c r="DK335" i="9"/>
  <c r="DL335" i="9"/>
  <c r="CA336" i="9"/>
  <c r="CE336" i="9"/>
  <c r="CF336" i="9"/>
  <c r="CG336" i="9"/>
  <c r="CH336" i="9"/>
  <c r="CI336" i="9"/>
  <c r="CJ336" i="9"/>
  <c r="CK336" i="9"/>
  <c r="CL336" i="9"/>
  <c r="CN336" i="9"/>
  <c r="CO336" i="9"/>
  <c r="CR336" i="9"/>
  <c r="CT336" i="9"/>
  <c r="CV336" i="9" s="1"/>
  <c r="CX336" i="9"/>
  <c r="CY336" i="9"/>
  <c r="DD336" i="9" s="1"/>
  <c r="CZ336" i="9"/>
  <c r="DA336" i="9"/>
  <c r="DC336" i="9" s="1"/>
  <c r="DE336" i="9"/>
  <c r="DF336" i="9"/>
  <c r="DH336" i="9"/>
  <c r="DK336" i="9"/>
  <c r="DL336" i="9"/>
  <c r="CA337" i="9"/>
  <c r="CE337" i="9"/>
  <c r="CF337" i="9"/>
  <c r="CG337" i="9"/>
  <c r="CH337" i="9"/>
  <c r="CI337" i="9"/>
  <c r="CJ337" i="9"/>
  <c r="CK337" i="9"/>
  <c r="CL337" i="9"/>
  <c r="CN337" i="9"/>
  <c r="CO337" i="9"/>
  <c r="CM337" i="9" s="1"/>
  <c r="CR337" i="9"/>
  <c r="CT337" i="9"/>
  <c r="CX337" i="9"/>
  <c r="CY337" i="9"/>
  <c r="CZ337" i="9"/>
  <c r="DA337" i="9" s="1"/>
  <c r="DC337" i="9"/>
  <c r="DH337" i="9"/>
  <c r="DK337" i="9"/>
  <c r="DL337" i="9"/>
  <c r="CA338" i="9"/>
  <c r="CE338" i="9"/>
  <c r="CQ338" i="9" s="1"/>
  <c r="CF338" i="9"/>
  <c r="CG338" i="9"/>
  <c r="CH338" i="9"/>
  <c r="CI338" i="9"/>
  <c r="CJ338" i="9"/>
  <c r="CK338" i="9"/>
  <c r="CL338" i="9"/>
  <c r="CN338" i="9"/>
  <c r="CO338" i="9"/>
  <c r="CM338" i="9" s="1"/>
  <c r="CR338" i="9"/>
  <c r="CT338" i="9"/>
  <c r="CX338" i="9"/>
  <c r="CY338" i="9"/>
  <c r="DF338" i="9" s="1"/>
  <c r="CZ338" i="9"/>
  <c r="DA338" i="9" s="1"/>
  <c r="DC338" i="9" s="1"/>
  <c r="DH338" i="9"/>
  <c r="DK338" i="9"/>
  <c r="DL338" i="9"/>
  <c r="CA339" i="9"/>
  <c r="CE339" i="9"/>
  <c r="CF339" i="9"/>
  <c r="CG339" i="9"/>
  <c r="CH339" i="9"/>
  <c r="CI339" i="9"/>
  <c r="CJ339" i="9"/>
  <c r="CK339" i="9"/>
  <c r="CL339" i="9"/>
  <c r="CN339" i="9"/>
  <c r="CO339" i="9"/>
  <c r="CM339" i="9" s="1"/>
  <c r="CR339" i="9"/>
  <c r="CT339" i="9"/>
  <c r="CX339" i="9"/>
  <c r="CY339" i="9"/>
  <c r="CZ339" i="9"/>
  <c r="DA339" i="9"/>
  <c r="DC339" i="9" s="1"/>
  <c r="DH339" i="9"/>
  <c r="DK339" i="9"/>
  <c r="DL339" i="9"/>
  <c r="CA340" i="9"/>
  <c r="CE340" i="9"/>
  <c r="CF340" i="9"/>
  <c r="CG340" i="9"/>
  <c r="CH340" i="9"/>
  <c r="CI340" i="9"/>
  <c r="CJ340" i="9"/>
  <c r="CK340" i="9"/>
  <c r="CL340" i="9"/>
  <c r="CN340" i="9"/>
  <c r="CO340" i="9"/>
  <c r="CR340" i="9"/>
  <c r="CT340" i="9"/>
  <c r="CX340" i="9"/>
  <c r="CY340" i="9"/>
  <c r="DD340" i="9" s="1"/>
  <c r="CZ340" i="9"/>
  <c r="DA340" i="9" s="1"/>
  <c r="DC340" i="9" s="1"/>
  <c r="DH340" i="9"/>
  <c r="DK340" i="9"/>
  <c r="DL340" i="9"/>
  <c r="CA341" i="9"/>
  <c r="CE341" i="9"/>
  <c r="CF341" i="9"/>
  <c r="CG341" i="9"/>
  <c r="CH341" i="9"/>
  <c r="CI341" i="9"/>
  <c r="CJ341" i="9"/>
  <c r="CK341" i="9"/>
  <c r="CL341" i="9"/>
  <c r="CN341" i="9"/>
  <c r="CO341" i="9"/>
  <c r="CR341" i="9"/>
  <c r="CT341" i="9"/>
  <c r="CX341" i="9"/>
  <c r="CY341" i="9"/>
  <c r="CZ341" i="9"/>
  <c r="DA341" i="9" s="1"/>
  <c r="DC341" i="9" s="1"/>
  <c r="DH341" i="9"/>
  <c r="DK341" i="9"/>
  <c r="DL341" i="9"/>
  <c r="CA342" i="9"/>
  <c r="CE342" i="9"/>
  <c r="CF342" i="9"/>
  <c r="CG342" i="9"/>
  <c r="CH342" i="9"/>
  <c r="CI342" i="9"/>
  <c r="CJ342" i="9"/>
  <c r="CK342" i="9"/>
  <c r="CL342" i="9"/>
  <c r="CM342" i="9"/>
  <c r="CN342" i="9"/>
  <c r="CO342" i="9"/>
  <c r="CR342" i="9"/>
  <c r="CV342" i="9" s="1"/>
  <c r="CT342" i="9"/>
  <c r="CX342" i="9"/>
  <c r="CY342" i="9"/>
  <c r="CZ342" i="9"/>
  <c r="DA342" i="9" s="1"/>
  <c r="DC342" i="9" s="1"/>
  <c r="DH342" i="9"/>
  <c r="DK342" i="9"/>
  <c r="DL342" i="9"/>
  <c r="CA343" i="9"/>
  <c r="CE343" i="9"/>
  <c r="CF343" i="9"/>
  <c r="CG343" i="9"/>
  <c r="CH343" i="9"/>
  <c r="CI343" i="9"/>
  <c r="CJ343" i="9"/>
  <c r="CK343" i="9"/>
  <c r="CL343" i="9"/>
  <c r="CN343" i="9"/>
  <c r="CO343" i="9"/>
  <c r="CR343" i="9"/>
  <c r="CT343" i="9"/>
  <c r="CX343" i="9"/>
  <c r="CY343" i="9"/>
  <c r="CZ343" i="9"/>
  <c r="DA343" i="9" s="1"/>
  <c r="DC343" i="9" s="1"/>
  <c r="DH343" i="9"/>
  <c r="DK343" i="9"/>
  <c r="DL343" i="9"/>
  <c r="CA344" i="9"/>
  <c r="CE344" i="9"/>
  <c r="CF344" i="9"/>
  <c r="CG344" i="9"/>
  <c r="CH344" i="9"/>
  <c r="CI344" i="9"/>
  <c r="CJ344" i="9"/>
  <c r="CK344" i="9"/>
  <c r="CL344" i="9"/>
  <c r="CN344" i="9"/>
  <c r="CO344" i="9"/>
  <c r="CM344" i="9" s="1"/>
  <c r="CR344" i="9"/>
  <c r="CT344" i="9"/>
  <c r="CX344" i="9"/>
  <c r="CY344" i="9"/>
  <c r="CZ344" i="9"/>
  <c r="DA344" i="9" s="1"/>
  <c r="DC344" i="9" s="1"/>
  <c r="DH344" i="9"/>
  <c r="DK344" i="9"/>
  <c r="DL344" i="9"/>
  <c r="CA345" i="9"/>
  <c r="CE345" i="9"/>
  <c r="CF345" i="9"/>
  <c r="CG345" i="9"/>
  <c r="CH345" i="9"/>
  <c r="CI345" i="9"/>
  <c r="CJ345" i="9"/>
  <c r="CK345" i="9"/>
  <c r="CL345" i="9"/>
  <c r="CN345" i="9"/>
  <c r="CO345" i="9"/>
  <c r="CM345" i="9" s="1"/>
  <c r="CR345" i="9"/>
  <c r="CV345" i="9" s="1"/>
  <c r="CT345" i="9"/>
  <c r="CX345" i="9"/>
  <c r="CY345" i="9"/>
  <c r="DD345" i="9" s="1"/>
  <c r="CZ345" i="9"/>
  <c r="DA345" i="9" s="1"/>
  <c r="DC345" i="9" s="1"/>
  <c r="DH345" i="9"/>
  <c r="DK345" i="9"/>
  <c r="DL345" i="9"/>
  <c r="CA346" i="9"/>
  <c r="CE346" i="9"/>
  <c r="CF346" i="9"/>
  <c r="CG346" i="9"/>
  <c r="CH346" i="9"/>
  <c r="CI346" i="9"/>
  <c r="CJ346" i="9"/>
  <c r="CK346" i="9"/>
  <c r="CL346" i="9"/>
  <c r="CN346" i="9"/>
  <c r="CO346" i="9"/>
  <c r="CM346" i="9" s="1"/>
  <c r="CR346" i="9"/>
  <c r="CT346" i="9"/>
  <c r="CX346" i="9"/>
  <c r="CY346" i="9"/>
  <c r="DD346" i="9" s="1"/>
  <c r="CZ346" i="9"/>
  <c r="DA346" i="9"/>
  <c r="DC346" i="9" s="1"/>
  <c r="DH346" i="9"/>
  <c r="DK346" i="9"/>
  <c r="DL346" i="9"/>
  <c r="CA347" i="9"/>
  <c r="CE347" i="9"/>
  <c r="CF347" i="9"/>
  <c r="CG347" i="9"/>
  <c r="CH347" i="9"/>
  <c r="CI347" i="9"/>
  <c r="CJ347" i="9"/>
  <c r="CK347" i="9"/>
  <c r="CL347" i="9"/>
  <c r="CN347" i="9"/>
  <c r="CO347" i="9"/>
  <c r="CM347" i="9" s="1"/>
  <c r="CR347" i="9"/>
  <c r="CT347" i="9"/>
  <c r="CX347" i="9"/>
  <c r="CY347" i="9"/>
  <c r="DD347" i="9" s="1"/>
  <c r="CZ347" i="9"/>
  <c r="DA347" i="9" s="1"/>
  <c r="DC347" i="9" s="1"/>
  <c r="DE347" i="9"/>
  <c r="DH347" i="9"/>
  <c r="DK347" i="9"/>
  <c r="DL347" i="9"/>
  <c r="CA348" i="9"/>
  <c r="CE348" i="9"/>
  <c r="CF348" i="9"/>
  <c r="CG348" i="9"/>
  <c r="CH348" i="9"/>
  <c r="CI348" i="9"/>
  <c r="CJ348" i="9"/>
  <c r="CK348" i="9"/>
  <c r="CL348" i="9"/>
  <c r="CN348" i="9"/>
  <c r="CO348" i="9"/>
  <c r="CM348" i="9" s="1"/>
  <c r="CR348" i="9"/>
  <c r="CT348" i="9"/>
  <c r="CX348" i="9"/>
  <c r="CY348" i="9"/>
  <c r="CZ348" i="9"/>
  <c r="DA348" i="9" s="1"/>
  <c r="DC348" i="9" s="1"/>
  <c r="DH348" i="9"/>
  <c r="DK348" i="9"/>
  <c r="DL348" i="9"/>
  <c r="CA349" i="9"/>
  <c r="CE349" i="9"/>
  <c r="CF349" i="9"/>
  <c r="CG349" i="9"/>
  <c r="CH349" i="9"/>
  <c r="CI349" i="9"/>
  <c r="CJ349" i="9"/>
  <c r="CK349" i="9"/>
  <c r="CL349" i="9"/>
  <c r="CN349" i="9"/>
  <c r="CO349" i="9"/>
  <c r="CM349" i="9" s="1"/>
  <c r="CR349" i="9"/>
  <c r="CT349" i="9"/>
  <c r="CX349" i="9"/>
  <c r="CY349" i="9"/>
  <c r="DF349" i="9" s="1"/>
  <c r="CZ349" i="9"/>
  <c r="DA349" i="9" s="1"/>
  <c r="DC349" i="9" s="1"/>
  <c r="DH349" i="9"/>
  <c r="DK349" i="9"/>
  <c r="DL349" i="9"/>
  <c r="CA350" i="9"/>
  <c r="CE350" i="9"/>
  <c r="CF350" i="9"/>
  <c r="CG350" i="9"/>
  <c r="CH350" i="9"/>
  <c r="CI350" i="9"/>
  <c r="CJ350" i="9"/>
  <c r="CK350" i="9"/>
  <c r="CL350" i="9"/>
  <c r="CN350" i="9"/>
  <c r="CO350" i="9"/>
  <c r="CM350" i="9" s="1"/>
  <c r="CR350" i="9"/>
  <c r="CT350" i="9"/>
  <c r="CX350" i="9"/>
  <c r="CY350" i="9"/>
  <c r="DD350" i="9" s="1"/>
  <c r="CZ350" i="9"/>
  <c r="DA350" i="9" s="1"/>
  <c r="DC350" i="9" s="1"/>
  <c r="DE350" i="9"/>
  <c r="DH350" i="9"/>
  <c r="DK350" i="9"/>
  <c r="DL350" i="9"/>
  <c r="CA351" i="9"/>
  <c r="CE351" i="9"/>
  <c r="CF351" i="9"/>
  <c r="CG351" i="9"/>
  <c r="CH351" i="9"/>
  <c r="CI351" i="9"/>
  <c r="CJ351" i="9"/>
  <c r="CK351" i="9"/>
  <c r="CL351" i="9"/>
  <c r="CN351" i="9"/>
  <c r="CO351" i="9"/>
  <c r="CR351" i="9"/>
  <c r="CT351" i="9"/>
  <c r="CX351" i="9"/>
  <c r="CY351" i="9"/>
  <c r="DF351" i="9" s="1"/>
  <c r="CZ351" i="9"/>
  <c r="DA351" i="9" s="1"/>
  <c r="DC351" i="9" s="1"/>
  <c r="DH351" i="9"/>
  <c r="DK351" i="9"/>
  <c r="DL351" i="9"/>
  <c r="CA352" i="9"/>
  <c r="CE352" i="9"/>
  <c r="CF352" i="9"/>
  <c r="CG352" i="9"/>
  <c r="CH352" i="9"/>
  <c r="CI352" i="9"/>
  <c r="CJ352" i="9"/>
  <c r="CK352" i="9"/>
  <c r="CL352" i="9"/>
  <c r="CN352" i="9"/>
  <c r="CO352" i="9"/>
  <c r="CM352" i="9" s="1"/>
  <c r="CR352" i="9"/>
  <c r="CV352" i="9" s="1"/>
  <c r="CT352" i="9"/>
  <c r="CX352" i="9"/>
  <c r="CY352" i="9"/>
  <c r="DF352" i="9" s="1"/>
  <c r="CZ352" i="9"/>
  <c r="DA352" i="9" s="1"/>
  <c r="DC352" i="9" s="1"/>
  <c r="DH352" i="9"/>
  <c r="DK352" i="9"/>
  <c r="DL352" i="9"/>
  <c r="CA353" i="9"/>
  <c r="CE353" i="9"/>
  <c r="CF353" i="9"/>
  <c r="CG353" i="9"/>
  <c r="CH353" i="9"/>
  <c r="CI353" i="9"/>
  <c r="CJ353" i="9"/>
  <c r="CK353" i="9"/>
  <c r="CL353" i="9"/>
  <c r="CN353" i="9"/>
  <c r="CO353" i="9"/>
  <c r="CR353" i="9"/>
  <c r="CT353" i="9"/>
  <c r="CX353" i="9"/>
  <c r="CY353" i="9"/>
  <c r="DE353" i="9" s="1"/>
  <c r="CZ353" i="9"/>
  <c r="DA353" i="9" s="1"/>
  <c r="DC353" i="9" s="1"/>
  <c r="DH353" i="9"/>
  <c r="DK353" i="9"/>
  <c r="DL353" i="9"/>
  <c r="CA354" i="9"/>
  <c r="CE354" i="9"/>
  <c r="CF354" i="9"/>
  <c r="CG354" i="9"/>
  <c r="CH354" i="9"/>
  <c r="CI354" i="9"/>
  <c r="CJ354" i="9"/>
  <c r="CK354" i="9"/>
  <c r="CL354" i="9"/>
  <c r="CN354" i="9"/>
  <c r="CO354" i="9"/>
  <c r="CR354" i="9"/>
  <c r="CT354" i="9"/>
  <c r="CX354" i="9"/>
  <c r="CY354" i="9"/>
  <c r="DD354" i="9" s="1"/>
  <c r="CZ354" i="9"/>
  <c r="DA354" i="9" s="1"/>
  <c r="DC354" i="9" s="1"/>
  <c r="DE354" i="9"/>
  <c r="DH354" i="9"/>
  <c r="DK354" i="9"/>
  <c r="DL354" i="9"/>
  <c r="CA355" i="9"/>
  <c r="CE355" i="9"/>
  <c r="CF355" i="9"/>
  <c r="CG355" i="9"/>
  <c r="CH355" i="9"/>
  <c r="CI355" i="9"/>
  <c r="CJ355" i="9"/>
  <c r="CK355" i="9"/>
  <c r="CL355" i="9"/>
  <c r="CN355" i="9"/>
  <c r="CO355" i="9"/>
  <c r="CR355" i="9"/>
  <c r="CT355" i="9"/>
  <c r="CX355" i="9"/>
  <c r="CY355" i="9"/>
  <c r="DE355" i="9" s="1"/>
  <c r="CZ355" i="9"/>
  <c r="DA355" i="9" s="1"/>
  <c r="DC355" i="9" s="1"/>
  <c r="DH355" i="9"/>
  <c r="DK355" i="9"/>
  <c r="DL355" i="9"/>
  <c r="CA356" i="9"/>
  <c r="CE356" i="9"/>
  <c r="CF356" i="9"/>
  <c r="CG356" i="9"/>
  <c r="CH356" i="9"/>
  <c r="CI356" i="9"/>
  <c r="CJ356" i="9"/>
  <c r="CK356" i="9"/>
  <c r="CL356" i="9"/>
  <c r="CN356" i="9"/>
  <c r="CO356" i="9"/>
  <c r="CM356" i="9" s="1"/>
  <c r="CR356" i="9"/>
  <c r="CV356" i="9" s="1"/>
  <c r="CT356" i="9"/>
  <c r="CX356" i="9"/>
  <c r="CY356" i="9"/>
  <c r="DD356" i="9" s="1"/>
  <c r="CZ356" i="9"/>
  <c r="DA356" i="9" s="1"/>
  <c r="DC356" i="9" s="1"/>
  <c r="DH356" i="9"/>
  <c r="DK356" i="9"/>
  <c r="DL356" i="9"/>
  <c r="CA357" i="9"/>
  <c r="CE357" i="9"/>
  <c r="CF357" i="9"/>
  <c r="CG357" i="9"/>
  <c r="CH357" i="9"/>
  <c r="CI357" i="9"/>
  <c r="CJ357" i="9"/>
  <c r="CK357" i="9"/>
  <c r="CL357" i="9"/>
  <c r="CN357" i="9"/>
  <c r="CO357" i="9"/>
  <c r="CR357" i="9"/>
  <c r="CT357" i="9"/>
  <c r="CX357" i="9"/>
  <c r="CY357" i="9"/>
  <c r="DD357" i="9" s="1"/>
  <c r="CZ357" i="9"/>
  <c r="DA357" i="9" s="1"/>
  <c r="DC357" i="9"/>
  <c r="DH357" i="9"/>
  <c r="DK357" i="9"/>
  <c r="DL357" i="9"/>
  <c r="CA358" i="9"/>
  <c r="CE358" i="9"/>
  <c r="CF358" i="9"/>
  <c r="CG358" i="9"/>
  <c r="CH358" i="9"/>
  <c r="CI358" i="9"/>
  <c r="CJ358" i="9"/>
  <c r="CK358" i="9"/>
  <c r="CL358" i="9"/>
  <c r="CN358" i="9"/>
  <c r="CO358" i="9"/>
  <c r="CM358" i="9" s="1"/>
  <c r="CR358" i="9"/>
  <c r="CT358" i="9"/>
  <c r="CX358" i="9"/>
  <c r="CY358" i="9"/>
  <c r="DD358" i="9" s="1"/>
  <c r="CZ358" i="9"/>
  <c r="DA358" i="9" s="1"/>
  <c r="DC358" i="9" s="1"/>
  <c r="DH358" i="9"/>
  <c r="DK358" i="9"/>
  <c r="DL358" i="9"/>
  <c r="CA359" i="9"/>
  <c r="CE359" i="9"/>
  <c r="CF359" i="9"/>
  <c r="CG359" i="9"/>
  <c r="CH359" i="9"/>
  <c r="CI359" i="9"/>
  <c r="CJ359" i="9"/>
  <c r="CK359" i="9"/>
  <c r="CL359" i="9"/>
  <c r="CN359" i="9"/>
  <c r="CO359" i="9"/>
  <c r="CM359" i="9" s="1"/>
  <c r="CR359" i="9"/>
  <c r="CT359" i="9"/>
  <c r="CX359" i="9"/>
  <c r="CY359" i="9"/>
  <c r="CZ359" i="9"/>
  <c r="DA359" i="9" s="1"/>
  <c r="DC359" i="9" s="1"/>
  <c r="DH359" i="9"/>
  <c r="DK359" i="9"/>
  <c r="DL359" i="9"/>
  <c r="CA360" i="9"/>
  <c r="CE360" i="9"/>
  <c r="CF360" i="9"/>
  <c r="CG360" i="9"/>
  <c r="CH360" i="9"/>
  <c r="CI360" i="9"/>
  <c r="CJ360" i="9"/>
  <c r="CK360" i="9"/>
  <c r="CL360" i="9"/>
  <c r="CM360" i="9"/>
  <c r="CN360" i="9"/>
  <c r="CO360" i="9"/>
  <c r="CR360" i="9"/>
  <c r="CT360" i="9"/>
  <c r="CX360" i="9"/>
  <c r="CY360" i="9"/>
  <c r="DF360" i="9" s="1"/>
  <c r="CZ360" i="9"/>
  <c r="DA360" i="9" s="1"/>
  <c r="DC360" i="9" s="1"/>
  <c r="DE360" i="9"/>
  <c r="DH360" i="9"/>
  <c r="DK360" i="9"/>
  <c r="DL360" i="9"/>
  <c r="CA361" i="9"/>
  <c r="CE361" i="9"/>
  <c r="CQ361" i="9" s="1"/>
  <c r="CF361" i="9"/>
  <c r="CG361" i="9"/>
  <c r="CH361" i="9"/>
  <c r="CI361" i="9"/>
  <c r="CJ361" i="9"/>
  <c r="CK361" i="9"/>
  <c r="CL361" i="9"/>
  <c r="CM361" i="9"/>
  <c r="CN361" i="9"/>
  <c r="CO361" i="9"/>
  <c r="CR361" i="9"/>
  <c r="CT361" i="9"/>
  <c r="CX361" i="9"/>
  <c r="CY361" i="9"/>
  <c r="DD361" i="9" s="1"/>
  <c r="CZ361" i="9"/>
  <c r="DA361" i="9" s="1"/>
  <c r="DC361" i="9" s="1"/>
  <c r="DE361" i="9"/>
  <c r="DF361" i="9"/>
  <c r="DH361" i="9"/>
  <c r="DK361" i="9"/>
  <c r="DL361" i="9"/>
  <c r="CA362" i="9"/>
  <c r="CE362" i="9"/>
  <c r="CF362" i="9"/>
  <c r="CG362" i="9"/>
  <c r="CH362" i="9"/>
  <c r="CI362" i="9"/>
  <c r="CJ362" i="9"/>
  <c r="CK362" i="9"/>
  <c r="CL362" i="9"/>
  <c r="CN362" i="9"/>
  <c r="CO362" i="9"/>
  <c r="CR362" i="9"/>
  <c r="CT362" i="9"/>
  <c r="CX362" i="9"/>
  <c r="CY362" i="9"/>
  <c r="DD362" i="9" s="1"/>
  <c r="CZ362" i="9"/>
  <c r="DA362" i="9" s="1"/>
  <c r="DC362" i="9" s="1"/>
  <c r="DH362" i="9"/>
  <c r="DK362" i="9"/>
  <c r="DL362" i="9"/>
  <c r="CA363" i="9"/>
  <c r="CE363" i="9"/>
  <c r="CF363" i="9"/>
  <c r="CG363" i="9"/>
  <c r="CH363" i="9"/>
  <c r="CI363" i="9"/>
  <c r="CJ363" i="9"/>
  <c r="CK363" i="9"/>
  <c r="CL363" i="9"/>
  <c r="CN363" i="9"/>
  <c r="CO363" i="9"/>
  <c r="CM363" i="9" s="1"/>
  <c r="CR363" i="9"/>
  <c r="CT363" i="9"/>
  <c r="CX363" i="9"/>
  <c r="CY363" i="9"/>
  <c r="CZ363" i="9"/>
  <c r="DA363" i="9" s="1"/>
  <c r="DC363" i="9" s="1"/>
  <c r="DD363" i="9"/>
  <c r="DE363" i="9"/>
  <c r="DF363" i="9"/>
  <c r="DH363" i="9"/>
  <c r="DK363" i="9"/>
  <c r="DL363" i="9"/>
  <c r="CA364" i="9"/>
  <c r="CE364" i="9"/>
  <c r="CF364" i="9"/>
  <c r="CG364" i="9"/>
  <c r="CH364" i="9"/>
  <c r="CI364" i="9"/>
  <c r="CJ364" i="9"/>
  <c r="CK364" i="9"/>
  <c r="CL364" i="9"/>
  <c r="CM364" i="9"/>
  <c r="CN364" i="9"/>
  <c r="CO364" i="9"/>
  <c r="CR364" i="9"/>
  <c r="CT364" i="9"/>
  <c r="CX364" i="9"/>
  <c r="CY364" i="9"/>
  <c r="DF364" i="9" s="1"/>
  <c r="CZ364" i="9"/>
  <c r="DA364" i="9" s="1"/>
  <c r="DC364" i="9" s="1"/>
  <c r="DH364" i="9"/>
  <c r="DK364" i="9"/>
  <c r="DL364" i="9"/>
  <c r="CA365" i="9"/>
  <c r="CE365" i="9"/>
  <c r="CF365" i="9"/>
  <c r="CG365" i="9"/>
  <c r="CH365" i="9"/>
  <c r="CI365" i="9"/>
  <c r="CJ365" i="9"/>
  <c r="CK365" i="9"/>
  <c r="CL365" i="9"/>
  <c r="CN365" i="9"/>
  <c r="CO365" i="9"/>
  <c r="CM365" i="9" s="1"/>
  <c r="CR365" i="9"/>
  <c r="CV365" i="9" s="1"/>
  <c r="CT365" i="9"/>
  <c r="CX365" i="9"/>
  <c r="CY365" i="9"/>
  <c r="DE365" i="9" s="1"/>
  <c r="CZ365" i="9"/>
  <c r="DA365" i="9"/>
  <c r="DC365" i="9" s="1"/>
  <c r="DH365" i="9"/>
  <c r="DK365" i="9"/>
  <c r="DL365" i="9"/>
  <c r="CA366" i="9"/>
  <c r="CE366" i="9"/>
  <c r="CF366" i="9"/>
  <c r="CG366" i="9"/>
  <c r="CH366" i="9"/>
  <c r="CI366" i="9"/>
  <c r="CJ366" i="9"/>
  <c r="CK366" i="9"/>
  <c r="CL366" i="9"/>
  <c r="CN366" i="9"/>
  <c r="CO366" i="9"/>
  <c r="CM366" i="9" s="1"/>
  <c r="CR366" i="9"/>
  <c r="CT366" i="9"/>
  <c r="CX366" i="9"/>
  <c r="CY366" i="9"/>
  <c r="DD366" i="9" s="1"/>
  <c r="CZ366" i="9"/>
  <c r="DA366" i="9" s="1"/>
  <c r="DC366" i="9" s="1"/>
  <c r="DH366" i="9"/>
  <c r="DK366" i="9"/>
  <c r="DL366" i="9"/>
  <c r="CA367" i="9"/>
  <c r="CE367" i="9"/>
  <c r="CF367" i="9"/>
  <c r="CG367" i="9"/>
  <c r="CH367" i="9"/>
  <c r="CI367" i="9"/>
  <c r="CJ367" i="9"/>
  <c r="CK367" i="9"/>
  <c r="CL367" i="9"/>
  <c r="CN367" i="9"/>
  <c r="CO367" i="9"/>
  <c r="CR367" i="9"/>
  <c r="CV367" i="9" s="1"/>
  <c r="CT367" i="9"/>
  <c r="CX367" i="9"/>
  <c r="CY367" i="9"/>
  <c r="DE367" i="9" s="1"/>
  <c r="CZ367" i="9"/>
  <c r="DA367" i="9" s="1"/>
  <c r="DC367" i="9" s="1"/>
  <c r="DH367" i="9"/>
  <c r="DK367" i="9"/>
  <c r="DL367" i="9"/>
  <c r="CA368" i="9"/>
  <c r="CE368" i="9"/>
  <c r="CF368" i="9"/>
  <c r="CG368" i="9"/>
  <c r="CH368" i="9"/>
  <c r="CI368" i="9"/>
  <c r="CJ368" i="9"/>
  <c r="CK368" i="9"/>
  <c r="CL368" i="9"/>
  <c r="CN368" i="9"/>
  <c r="CO368" i="9"/>
  <c r="CR368" i="9"/>
  <c r="CT368" i="9"/>
  <c r="CX368" i="9"/>
  <c r="CY368" i="9"/>
  <c r="CZ368" i="9"/>
  <c r="DA368" i="9" s="1"/>
  <c r="DC368" i="9" s="1"/>
  <c r="DH368" i="9"/>
  <c r="DK368" i="9"/>
  <c r="DL368" i="9"/>
  <c r="CA369" i="9"/>
  <c r="CE369" i="9"/>
  <c r="CF369" i="9"/>
  <c r="CG369" i="9"/>
  <c r="CH369" i="9"/>
  <c r="CI369" i="9"/>
  <c r="CJ369" i="9"/>
  <c r="CK369" i="9"/>
  <c r="CL369" i="9"/>
  <c r="CN369" i="9"/>
  <c r="CO369" i="9"/>
  <c r="CM369" i="9" s="1"/>
  <c r="CR369" i="9"/>
  <c r="CV369" i="9" s="1"/>
  <c r="CT369" i="9"/>
  <c r="CX369" i="9"/>
  <c r="CY369" i="9"/>
  <c r="CZ369" i="9"/>
  <c r="DA369" i="9" s="1"/>
  <c r="DC369" i="9" s="1"/>
  <c r="DH369" i="9"/>
  <c r="DK369" i="9"/>
  <c r="DL369" i="9"/>
  <c r="CA370" i="9"/>
  <c r="CE370" i="9"/>
  <c r="CF370" i="9"/>
  <c r="CG370" i="9"/>
  <c r="CH370" i="9"/>
  <c r="CI370" i="9"/>
  <c r="CJ370" i="9"/>
  <c r="CK370" i="9"/>
  <c r="CL370" i="9"/>
  <c r="CN370" i="9"/>
  <c r="CO370" i="9"/>
  <c r="CM370" i="9" s="1"/>
  <c r="CR370" i="9"/>
  <c r="CT370" i="9"/>
  <c r="CV370" i="9" s="1"/>
  <c r="CX370" i="9"/>
  <c r="CY370" i="9"/>
  <c r="DE370" i="9" s="1"/>
  <c r="CZ370" i="9"/>
  <c r="DA370" i="9" s="1"/>
  <c r="DC370" i="9" s="1"/>
  <c r="DD370" i="9"/>
  <c r="DH370" i="9"/>
  <c r="DK370" i="9"/>
  <c r="DL370" i="9"/>
  <c r="CA371" i="9"/>
  <c r="CE371" i="9"/>
  <c r="CF371" i="9"/>
  <c r="CG371" i="9"/>
  <c r="CH371" i="9"/>
  <c r="CI371" i="9"/>
  <c r="CJ371" i="9"/>
  <c r="CK371" i="9"/>
  <c r="CL371" i="9"/>
  <c r="CN371" i="9"/>
  <c r="CO371" i="9"/>
  <c r="CR371" i="9"/>
  <c r="CV371" i="9" s="1"/>
  <c r="CT371" i="9"/>
  <c r="CX371" i="9"/>
  <c r="CY371" i="9"/>
  <c r="CZ371" i="9"/>
  <c r="DA371" i="9" s="1"/>
  <c r="DC371" i="9" s="1"/>
  <c r="DH371" i="9"/>
  <c r="DK371" i="9"/>
  <c r="DL371" i="9"/>
  <c r="CA372" i="9"/>
  <c r="CE372" i="9"/>
  <c r="CF372" i="9"/>
  <c r="CG372" i="9"/>
  <c r="CH372" i="9"/>
  <c r="CI372" i="9"/>
  <c r="CJ372" i="9"/>
  <c r="CK372" i="9"/>
  <c r="CL372" i="9"/>
  <c r="CN372" i="9"/>
  <c r="CO372" i="9"/>
  <c r="CM372" i="9" s="1"/>
  <c r="CR372" i="9"/>
  <c r="CT372" i="9"/>
  <c r="CX372" i="9"/>
  <c r="CY372" i="9"/>
  <c r="DD372" i="9" s="1"/>
  <c r="CZ372" i="9"/>
  <c r="DA372" i="9" s="1"/>
  <c r="DC372" i="9" s="1"/>
  <c r="DF372" i="9"/>
  <c r="DH372" i="9"/>
  <c r="DK372" i="9"/>
  <c r="DL372" i="9"/>
  <c r="CA373" i="9"/>
  <c r="CE373" i="9"/>
  <c r="CF373" i="9"/>
  <c r="CG373" i="9"/>
  <c r="CH373" i="9"/>
  <c r="CI373" i="9"/>
  <c r="CJ373" i="9"/>
  <c r="CK373" i="9"/>
  <c r="CL373" i="9"/>
  <c r="CN373" i="9"/>
  <c r="CO373" i="9"/>
  <c r="CR373" i="9"/>
  <c r="CT373" i="9"/>
  <c r="CX373" i="9"/>
  <c r="CY373" i="9"/>
  <c r="CZ373" i="9"/>
  <c r="DA373" i="9" s="1"/>
  <c r="DC373" i="9" s="1"/>
  <c r="DH373" i="9"/>
  <c r="DK373" i="9"/>
  <c r="DL373" i="9"/>
  <c r="CA374" i="9"/>
  <c r="CE374" i="9"/>
  <c r="CF374" i="9"/>
  <c r="CG374" i="9"/>
  <c r="CH374" i="9"/>
  <c r="CI374" i="9"/>
  <c r="CJ374" i="9"/>
  <c r="CK374" i="9"/>
  <c r="CL374" i="9"/>
  <c r="CM374" i="9"/>
  <c r="CN374" i="9"/>
  <c r="CO374" i="9"/>
  <c r="CR374" i="9"/>
  <c r="CV374" i="9" s="1"/>
  <c r="CT374" i="9"/>
  <c r="CX374" i="9"/>
  <c r="CY374" i="9"/>
  <c r="CZ374" i="9"/>
  <c r="DA374" i="9" s="1"/>
  <c r="DC374" i="9" s="1"/>
  <c r="DD374" i="9"/>
  <c r="DE374" i="9"/>
  <c r="DF374" i="9"/>
  <c r="DH374" i="9"/>
  <c r="DK374" i="9"/>
  <c r="DL374" i="9"/>
  <c r="CA375" i="9"/>
  <c r="CE375" i="9"/>
  <c r="CF375" i="9"/>
  <c r="CG375" i="9"/>
  <c r="CH375" i="9"/>
  <c r="CI375" i="9"/>
  <c r="CJ375" i="9"/>
  <c r="CK375" i="9"/>
  <c r="CL375" i="9"/>
  <c r="CN375" i="9"/>
  <c r="CO375" i="9"/>
  <c r="CM375" i="9" s="1"/>
  <c r="CR375" i="9"/>
  <c r="CT375" i="9"/>
  <c r="CV375" i="9" s="1"/>
  <c r="CX375" i="9"/>
  <c r="CY375" i="9"/>
  <c r="CZ375" i="9"/>
  <c r="DA375" i="9" s="1"/>
  <c r="DC375" i="9" s="1"/>
  <c r="DF375" i="9"/>
  <c r="DH375" i="9"/>
  <c r="DK375" i="9"/>
  <c r="DL375" i="9"/>
  <c r="CA376" i="9"/>
  <c r="CE376" i="9"/>
  <c r="CF376" i="9"/>
  <c r="CG376" i="9"/>
  <c r="CH376" i="9"/>
  <c r="CI376" i="9"/>
  <c r="CJ376" i="9"/>
  <c r="CK376" i="9"/>
  <c r="CL376" i="9"/>
  <c r="CM376" i="9"/>
  <c r="CN376" i="9"/>
  <c r="CO376" i="9"/>
  <c r="CR376" i="9"/>
  <c r="CT376" i="9"/>
  <c r="CX376" i="9"/>
  <c r="CY376" i="9"/>
  <c r="DF376" i="9" s="1"/>
  <c r="CZ376" i="9"/>
  <c r="DA376" i="9"/>
  <c r="DC376" i="9" s="1"/>
  <c r="DH376" i="9"/>
  <c r="DK376" i="9"/>
  <c r="DL376" i="9"/>
  <c r="CA377" i="9"/>
  <c r="CE377" i="9"/>
  <c r="CF377" i="9"/>
  <c r="CG377" i="9"/>
  <c r="CH377" i="9"/>
  <c r="CI377" i="9"/>
  <c r="CJ377" i="9"/>
  <c r="CK377" i="9"/>
  <c r="CL377" i="9"/>
  <c r="CN377" i="9"/>
  <c r="CO377" i="9"/>
  <c r="CM377" i="9" s="1"/>
  <c r="CR377" i="9"/>
  <c r="CT377" i="9"/>
  <c r="CX377" i="9"/>
  <c r="CY377" i="9"/>
  <c r="CZ377" i="9"/>
  <c r="DA377" i="9" s="1"/>
  <c r="DC377" i="9" s="1"/>
  <c r="DH377" i="9"/>
  <c r="DK377" i="9"/>
  <c r="DL377" i="9"/>
  <c r="CA378" i="9"/>
  <c r="CE378" i="9"/>
  <c r="CF378" i="9"/>
  <c r="CG378" i="9"/>
  <c r="CH378" i="9"/>
  <c r="CI378" i="9"/>
  <c r="CJ378" i="9"/>
  <c r="CK378" i="9"/>
  <c r="CL378" i="9"/>
  <c r="CN378" i="9"/>
  <c r="CO378" i="9"/>
  <c r="CM378" i="9" s="1"/>
  <c r="CR378" i="9"/>
  <c r="CT378" i="9"/>
  <c r="CX378" i="9"/>
  <c r="CY378" i="9"/>
  <c r="DF378" i="9" s="1"/>
  <c r="CZ378" i="9"/>
  <c r="DA378" i="9" s="1"/>
  <c r="DC378" i="9" s="1"/>
  <c r="DH378" i="9"/>
  <c r="DK378" i="9"/>
  <c r="DL378" i="9"/>
  <c r="CA379" i="9"/>
  <c r="CE379" i="9"/>
  <c r="CF379" i="9"/>
  <c r="CG379" i="9"/>
  <c r="CH379" i="9"/>
  <c r="CI379" i="9"/>
  <c r="CJ379" i="9"/>
  <c r="CK379" i="9"/>
  <c r="CL379" i="9"/>
  <c r="CN379" i="9"/>
  <c r="CO379" i="9"/>
  <c r="CM379" i="9" s="1"/>
  <c r="CR379" i="9"/>
  <c r="CT379" i="9"/>
  <c r="CX379" i="9"/>
  <c r="CY379" i="9"/>
  <c r="CZ379" i="9"/>
  <c r="DA379" i="9" s="1"/>
  <c r="DC379" i="9" s="1"/>
  <c r="DH379" i="9"/>
  <c r="DK379" i="9"/>
  <c r="DL379" i="9"/>
  <c r="CA380" i="9"/>
  <c r="CE380" i="9"/>
  <c r="CF380" i="9"/>
  <c r="CG380" i="9"/>
  <c r="CH380" i="9"/>
  <c r="CI380" i="9"/>
  <c r="CJ380" i="9"/>
  <c r="CK380" i="9"/>
  <c r="CL380" i="9"/>
  <c r="CN380" i="9"/>
  <c r="CO380" i="9"/>
  <c r="CM380" i="9" s="1"/>
  <c r="CR380" i="9"/>
  <c r="CT380" i="9"/>
  <c r="CX380" i="9"/>
  <c r="CY380" i="9"/>
  <c r="CZ380" i="9"/>
  <c r="DA380" i="9" s="1"/>
  <c r="DC380" i="9" s="1"/>
  <c r="DH380" i="9"/>
  <c r="DK380" i="9"/>
  <c r="DL380" i="9"/>
  <c r="CA381" i="9"/>
  <c r="CE381" i="9"/>
  <c r="CF381" i="9"/>
  <c r="CG381" i="9"/>
  <c r="CH381" i="9"/>
  <c r="CI381" i="9"/>
  <c r="CJ381" i="9"/>
  <c r="CK381" i="9"/>
  <c r="CL381" i="9"/>
  <c r="CM381" i="9"/>
  <c r="CN381" i="9"/>
  <c r="CO381" i="9"/>
  <c r="CR381" i="9"/>
  <c r="CT381" i="9"/>
  <c r="CX381" i="9"/>
  <c r="CY381" i="9"/>
  <c r="CZ381" i="9"/>
  <c r="DA381" i="9" s="1"/>
  <c r="DC381" i="9" s="1"/>
  <c r="DH381" i="9"/>
  <c r="DK381" i="9"/>
  <c r="DL381" i="9"/>
  <c r="CA382" i="9"/>
  <c r="CE382" i="9"/>
  <c r="CF382" i="9"/>
  <c r="CG382" i="9"/>
  <c r="CH382" i="9"/>
  <c r="CI382" i="9"/>
  <c r="CJ382" i="9"/>
  <c r="CK382" i="9"/>
  <c r="CL382" i="9"/>
  <c r="CN382" i="9"/>
  <c r="CO382" i="9"/>
  <c r="CR382" i="9"/>
  <c r="CT382" i="9"/>
  <c r="CV382" i="9"/>
  <c r="CX382" i="9"/>
  <c r="CY382" i="9"/>
  <c r="DD382" i="9" s="1"/>
  <c r="CZ382" i="9"/>
  <c r="DA382" i="9" s="1"/>
  <c r="DC382" i="9" s="1"/>
  <c r="DF382" i="9"/>
  <c r="DH382" i="9"/>
  <c r="DK382" i="9"/>
  <c r="DL382" i="9"/>
  <c r="CA383" i="9"/>
  <c r="CE383" i="9"/>
  <c r="CF383" i="9"/>
  <c r="CG383" i="9"/>
  <c r="CH383" i="9"/>
  <c r="CI383" i="9"/>
  <c r="CJ383" i="9"/>
  <c r="CK383" i="9"/>
  <c r="CL383" i="9"/>
  <c r="CN383" i="9"/>
  <c r="CO383" i="9"/>
  <c r="CM383" i="9" s="1"/>
  <c r="CR383" i="9"/>
  <c r="CT383" i="9"/>
  <c r="CX383" i="9"/>
  <c r="CY383" i="9"/>
  <c r="CZ383" i="9"/>
  <c r="DA383" i="9" s="1"/>
  <c r="DC383" i="9" s="1"/>
  <c r="DH383" i="9"/>
  <c r="DK383" i="9"/>
  <c r="DL383" i="9"/>
  <c r="CA384" i="9"/>
  <c r="CE384" i="9"/>
  <c r="CF384" i="9"/>
  <c r="CG384" i="9"/>
  <c r="CH384" i="9"/>
  <c r="CI384" i="9"/>
  <c r="CJ384" i="9"/>
  <c r="CK384" i="9"/>
  <c r="CL384" i="9"/>
  <c r="CN384" i="9"/>
  <c r="CO384" i="9"/>
  <c r="CM384" i="9" s="1"/>
  <c r="CR384" i="9"/>
  <c r="CT384" i="9"/>
  <c r="CX384" i="9"/>
  <c r="CY384" i="9"/>
  <c r="DE384" i="9" s="1"/>
  <c r="CZ384" i="9"/>
  <c r="DA384" i="9" s="1"/>
  <c r="DC384" i="9" s="1"/>
  <c r="DH384" i="9"/>
  <c r="DK384" i="9"/>
  <c r="DL384" i="9"/>
  <c r="CA385" i="9"/>
  <c r="CE385" i="9"/>
  <c r="CF385" i="9"/>
  <c r="CG385" i="9"/>
  <c r="CH385" i="9"/>
  <c r="CI385" i="9"/>
  <c r="CJ385" i="9"/>
  <c r="CK385" i="9"/>
  <c r="CL385" i="9"/>
  <c r="CN385" i="9"/>
  <c r="CO385" i="9"/>
  <c r="CM385" i="9" s="1"/>
  <c r="CR385" i="9"/>
  <c r="CT385" i="9"/>
  <c r="CX385" i="9"/>
  <c r="CY385" i="9"/>
  <c r="DD385" i="9" s="1"/>
  <c r="CZ385" i="9"/>
  <c r="DA385" i="9" s="1"/>
  <c r="DC385" i="9" s="1"/>
  <c r="DH385" i="9"/>
  <c r="DK385" i="9"/>
  <c r="DL385" i="9"/>
  <c r="CA386" i="9"/>
  <c r="CE386" i="9"/>
  <c r="CF386" i="9"/>
  <c r="CG386" i="9"/>
  <c r="CH386" i="9"/>
  <c r="CI386" i="9"/>
  <c r="CJ386" i="9"/>
  <c r="CK386" i="9"/>
  <c r="CL386" i="9"/>
  <c r="CM386" i="9"/>
  <c r="CN386" i="9"/>
  <c r="CO386" i="9"/>
  <c r="CR386" i="9"/>
  <c r="CT386" i="9"/>
  <c r="CX386" i="9"/>
  <c r="CY386" i="9"/>
  <c r="CZ386" i="9"/>
  <c r="DA386" i="9" s="1"/>
  <c r="DC386" i="9" s="1"/>
  <c r="DF386" i="9"/>
  <c r="DH386" i="9"/>
  <c r="DK386" i="9"/>
  <c r="DL386" i="9"/>
  <c r="CA387" i="9"/>
  <c r="CE387" i="9"/>
  <c r="CF387" i="9"/>
  <c r="CG387" i="9"/>
  <c r="CH387" i="9"/>
  <c r="CI387" i="9"/>
  <c r="CJ387" i="9"/>
  <c r="CK387" i="9"/>
  <c r="CL387" i="9"/>
  <c r="CN387" i="9"/>
  <c r="CO387" i="9"/>
  <c r="CM387" i="9" s="1"/>
  <c r="CR387" i="9"/>
  <c r="CT387" i="9"/>
  <c r="CX387" i="9"/>
  <c r="CY387" i="9"/>
  <c r="DE387" i="9" s="1"/>
  <c r="CZ387" i="9"/>
  <c r="DA387" i="9" s="1"/>
  <c r="DC387" i="9" s="1"/>
  <c r="DH387" i="9"/>
  <c r="DK387" i="9"/>
  <c r="DL387" i="9"/>
  <c r="CA388" i="9"/>
  <c r="CE388" i="9"/>
  <c r="CF388" i="9"/>
  <c r="CG388" i="9"/>
  <c r="CH388" i="9"/>
  <c r="CI388" i="9"/>
  <c r="CJ388" i="9"/>
  <c r="CK388" i="9"/>
  <c r="CL388" i="9"/>
  <c r="CN388" i="9"/>
  <c r="CO388" i="9"/>
  <c r="CR388" i="9"/>
  <c r="CT388" i="9"/>
  <c r="CV388" i="9"/>
  <c r="CX388" i="9"/>
  <c r="CY388" i="9"/>
  <c r="DF388" i="9" s="1"/>
  <c r="CZ388" i="9"/>
  <c r="DA388" i="9" s="1"/>
  <c r="DC388" i="9" s="1"/>
  <c r="DH388" i="9"/>
  <c r="DK388" i="9"/>
  <c r="DL388" i="9"/>
  <c r="CA389" i="9"/>
  <c r="CE389" i="9"/>
  <c r="CF389" i="9"/>
  <c r="CG389" i="9"/>
  <c r="CH389" i="9"/>
  <c r="CI389" i="9"/>
  <c r="CJ389" i="9"/>
  <c r="CK389" i="9"/>
  <c r="CL389" i="9"/>
  <c r="CN389" i="9"/>
  <c r="CO389" i="9"/>
  <c r="CM389" i="9" s="1"/>
  <c r="CR389" i="9"/>
  <c r="CT389" i="9"/>
  <c r="CX389" i="9"/>
  <c r="CY389" i="9"/>
  <c r="DD389" i="9" s="1"/>
  <c r="CZ389" i="9"/>
  <c r="DA389" i="9" s="1"/>
  <c r="DC389" i="9" s="1"/>
  <c r="DH389" i="9"/>
  <c r="DK389" i="9"/>
  <c r="DL389" i="9"/>
  <c r="CA390" i="9"/>
  <c r="CE390" i="9"/>
  <c r="CF390" i="9"/>
  <c r="CG390" i="9"/>
  <c r="CH390" i="9"/>
  <c r="CI390" i="9"/>
  <c r="CJ390" i="9"/>
  <c r="CK390" i="9"/>
  <c r="CL390" i="9"/>
  <c r="CN390" i="9"/>
  <c r="CO390" i="9"/>
  <c r="CM390" i="9" s="1"/>
  <c r="CR390" i="9"/>
  <c r="CT390" i="9"/>
  <c r="CX390" i="9"/>
  <c r="CY390" i="9"/>
  <c r="DF390" i="9" s="1"/>
  <c r="CZ390" i="9"/>
  <c r="DA390" i="9" s="1"/>
  <c r="DC390" i="9" s="1"/>
  <c r="DD390" i="9"/>
  <c r="DE390" i="9"/>
  <c r="DH390" i="9"/>
  <c r="DK390" i="9"/>
  <c r="DL390" i="9"/>
  <c r="CA391" i="9"/>
  <c r="CE391" i="9"/>
  <c r="CF391" i="9"/>
  <c r="CG391" i="9"/>
  <c r="CH391" i="9"/>
  <c r="CI391" i="9"/>
  <c r="CJ391" i="9"/>
  <c r="CK391" i="9"/>
  <c r="CL391" i="9"/>
  <c r="CN391" i="9"/>
  <c r="CO391" i="9"/>
  <c r="CM391" i="9" s="1"/>
  <c r="CR391" i="9"/>
  <c r="CT391" i="9"/>
  <c r="CX391" i="9"/>
  <c r="CY391" i="9"/>
  <c r="DD391" i="9" s="1"/>
  <c r="CZ391" i="9"/>
  <c r="DA391" i="9" s="1"/>
  <c r="DC391" i="9" s="1"/>
  <c r="DH391" i="9"/>
  <c r="DK391" i="9"/>
  <c r="DL391" i="9"/>
  <c r="CA392" i="9"/>
  <c r="CE392" i="9"/>
  <c r="CF392" i="9"/>
  <c r="CG392" i="9"/>
  <c r="CH392" i="9"/>
  <c r="CI392" i="9"/>
  <c r="CJ392" i="9"/>
  <c r="CK392" i="9"/>
  <c r="CL392" i="9"/>
  <c r="CN392" i="9"/>
  <c r="CO392" i="9"/>
  <c r="CR392" i="9"/>
  <c r="CT392" i="9"/>
  <c r="CX392" i="9"/>
  <c r="CY392" i="9"/>
  <c r="DD392" i="9" s="1"/>
  <c r="CZ392" i="9"/>
  <c r="DA392" i="9" s="1"/>
  <c r="DC392" i="9"/>
  <c r="DF392" i="9"/>
  <c r="DH392" i="9"/>
  <c r="DK392" i="9"/>
  <c r="DL392" i="9"/>
  <c r="CA393" i="9"/>
  <c r="CE393" i="9"/>
  <c r="CF393" i="9"/>
  <c r="CG393" i="9"/>
  <c r="CH393" i="9"/>
  <c r="CI393" i="9"/>
  <c r="CJ393" i="9"/>
  <c r="CK393" i="9"/>
  <c r="CL393" i="9"/>
  <c r="CN393" i="9"/>
  <c r="CO393" i="9"/>
  <c r="CM393" i="9" s="1"/>
  <c r="CR393" i="9"/>
  <c r="CT393" i="9"/>
  <c r="CX393" i="9"/>
  <c r="CY393" i="9"/>
  <c r="CZ393" i="9"/>
  <c r="DA393" i="9" s="1"/>
  <c r="DC393" i="9" s="1"/>
  <c r="DH393" i="9"/>
  <c r="DK393" i="9"/>
  <c r="DL393" i="9"/>
  <c r="CA394" i="9"/>
  <c r="CE394" i="9"/>
  <c r="CF394" i="9"/>
  <c r="CG394" i="9"/>
  <c r="CH394" i="9"/>
  <c r="CI394" i="9"/>
  <c r="CJ394" i="9"/>
  <c r="CK394" i="9"/>
  <c r="CL394" i="9"/>
  <c r="CN394" i="9"/>
  <c r="CO394" i="9"/>
  <c r="CM394" i="9" s="1"/>
  <c r="CR394" i="9"/>
  <c r="CT394" i="9"/>
  <c r="CX394" i="9"/>
  <c r="CY394" i="9"/>
  <c r="DD394" i="9" s="1"/>
  <c r="CZ394" i="9"/>
  <c r="DA394" i="9" s="1"/>
  <c r="DC394" i="9" s="1"/>
  <c r="DH394" i="9"/>
  <c r="DK394" i="9"/>
  <c r="DL394" i="9"/>
  <c r="CA395" i="9"/>
  <c r="CE395" i="9"/>
  <c r="CF395" i="9"/>
  <c r="CG395" i="9"/>
  <c r="CH395" i="9"/>
  <c r="CI395" i="9"/>
  <c r="CJ395" i="9"/>
  <c r="CK395" i="9"/>
  <c r="CL395" i="9"/>
  <c r="CN395" i="9"/>
  <c r="CO395" i="9"/>
  <c r="CM395" i="9" s="1"/>
  <c r="CR395" i="9"/>
  <c r="CT395" i="9"/>
  <c r="CV395" i="9" s="1"/>
  <c r="CX395" i="9"/>
  <c r="CY395" i="9"/>
  <c r="DE395" i="9" s="1"/>
  <c r="CZ395" i="9"/>
  <c r="DA395" i="9" s="1"/>
  <c r="DC395" i="9" s="1"/>
  <c r="DH395" i="9"/>
  <c r="DK395" i="9"/>
  <c r="DL395" i="9"/>
  <c r="CA396" i="9"/>
  <c r="CE396" i="9"/>
  <c r="CF396" i="9"/>
  <c r="CG396" i="9"/>
  <c r="CH396" i="9"/>
  <c r="CI396" i="9"/>
  <c r="CJ396" i="9"/>
  <c r="CK396" i="9"/>
  <c r="CL396" i="9"/>
  <c r="CN396" i="9"/>
  <c r="CO396" i="9"/>
  <c r="CM396" i="9" s="1"/>
  <c r="CR396" i="9"/>
  <c r="CT396" i="9"/>
  <c r="CX396" i="9"/>
  <c r="CY396" i="9"/>
  <c r="DD396" i="9" s="1"/>
  <c r="CZ396" i="9"/>
  <c r="DA396" i="9" s="1"/>
  <c r="DC396" i="9" s="1"/>
  <c r="DH396" i="9"/>
  <c r="DK396" i="9"/>
  <c r="DL396" i="9"/>
  <c r="CA397" i="9"/>
  <c r="CE397" i="9"/>
  <c r="CF397" i="9"/>
  <c r="CG397" i="9"/>
  <c r="CH397" i="9"/>
  <c r="CI397" i="9"/>
  <c r="CJ397" i="9"/>
  <c r="CK397" i="9"/>
  <c r="CL397" i="9"/>
  <c r="CN397" i="9"/>
  <c r="CO397" i="9"/>
  <c r="CM397" i="9" s="1"/>
  <c r="CR397" i="9"/>
  <c r="CV397" i="9" s="1"/>
  <c r="CT397" i="9"/>
  <c r="CX397" i="9"/>
  <c r="CY397" i="9"/>
  <c r="DF397" i="9" s="1"/>
  <c r="CZ397" i="9"/>
  <c r="DA397" i="9" s="1"/>
  <c r="DC397" i="9" s="1"/>
  <c r="DH397" i="9"/>
  <c r="DK397" i="9"/>
  <c r="DL397" i="9"/>
  <c r="CA398" i="9"/>
  <c r="CE398" i="9"/>
  <c r="CF398" i="9"/>
  <c r="CG398" i="9"/>
  <c r="CH398" i="9"/>
  <c r="CI398" i="9"/>
  <c r="CJ398" i="9"/>
  <c r="CK398" i="9"/>
  <c r="CL398" i="9"/>
  <c r="CN398" i="9"/>
  <c r="CO398" i="9"/>
  <c r="CM398" i="9" s="1"/>
  <c r="CR398" i="9"/>
  <c r="CT398" i="9"/>
  <c r="CX398" i="9"/>
  <c r="CY398" i="9"/>
  <c r="CZ398" i="9"/>
  <c r="DA398" i="9" s="1"/>
  <c r="DC398" i="9" s="1"/>
  <c r="DH398" i="9"/>
  <c r="DK398" i="9"/>
  <c r="DL398" i="9"/>
  <c r="CA399" i="9"/>
  <c r="CE399" i="9"/>
  <c r="CF399" i="9"/>
  <c r="CG399" i="9"/>
  <c r="CH399" i="9"/>
  <c r="CI399" i="9"/>
  <c r="CJ399" i="9"/>
  <c r="CK399" i="9"/>
  <c r="CL399" i="9"/>
  <c r="CN399" i="9"/>
  <c r="CO399" i="9"/>
  <c r="CR399" i="9"/>
  <c r="CT399" i="9"/>
  <c r="CX399" i="9"/>
  <c r="CY399" i="9"/>
  <c r="DD399" i="9" s="1"/>
  <c r="CZ399" i="9"/>
  <c r="DA399" i="9" s="1"/>
  <c r="DC399" i="9" s="1"/>
  <c r="DH399" i="9"/>
  <c r="DK399" i="9"/>
  <c r="DL399" i="9"/>
  <c r="CA400" i="9"/>
  <c r="CE400" i="9"/>
  <c r="CF400" i="9"/>
  <c r="CG400" i="9"/>
  <c r="CH400" i="9"/>
  <c r="CI400" i="9"/>
  <c r="CJ400" i="9"/>
  <c r="CK400" i="9"/>
  <c r="CL400" i="9"/>
  <c r="CN400" i="9"/>
  <c r="CO400" i="9"/>
  <c r="CM400" i="9" s="1"/>
  <c r="CR400" i="9"/>
  <c r="CT400" i="9"/>
  <c r="CX400" i="9"/>
  <c r="CY400" i="9"/>
  <c r="DF400" i="9" s="1"/>
  <c r="CZ400" i="9"/>
  <c r="DA400" i="9" s="1"/>
  <c r="DC400" i="9" s="1"/>
  <c r="DE400" i="9"/>
  <c r="DH400" i="9"/>
  <c r="DK400" i="9"/>
  <c r="DL400" i="9"/>
  <c r="CA401" i="9"/>
  <c r="CE401" i="9"/>
  <c r="CF401" i="9"/>
  <c r="CG401" i="9"/>
  <c r="CH401" i="9"/>
  <c r="CI401" i="9"/>
  <c r="CJ401" i="9"/>
  <c r="CK401" i="9"/>
  <c r="CL401" i="9"/>
  <c r="CN401" i="9"/>
  <c r="CO401" i="9"/>
  <c r="CM401" i="9" s="1"/>
  <c r="CR401" i="9"/>
  <c r="CT401" i="9"/>
  <c r="CX401" i="9"/>
  <c r="CY401" i="9"/>
  <c r="CZ401" i="9"/>
  <c r="DA401" i="9" s="1"/>
  <c r="DC401" i="9" s="1"/>
  <c r="DE401" i="9"/>
  <c r="DH401" i="9"/>
  <c r="DK401" i="9"/>
  <c r="DL401" i="9"/>
  <c r="CA402" i="9"/>
  <c r="CE402" i="9"/>
  <c r="CF402" i="9"/>
  <c r="CG402" i="9"/>
  <c r="CH402" i="9"/>
  <c r="CI402" i="9"/>
  <c r="CJ402" i="9"/>
  <c r="CK402" i="9"/>
  <c r="CL402" i="9"/>
  <c r="CN402" i="9"/>
  <c r="CO402" i="9"/>
  <c r="CM402" i="9" s="1"/>
  <c r="CR402" i="9"/>
  <c r="CT402" i="9"/>
  <c r="CX402" i="9"/>
  <c r="CY402" i="9"/>
  <c r="CZ402" i="9"/>
  <c r="DA402" i="9" s="1"/>
  <c r="DC402" i="9" s="1"/>
  <c r="DH402" i="9"/>
  <c r="DK402" i="9"/>
  <c r="DL402" i="9"/>
  <c r="CA403" i="9"/>
  <c r="CE403" i="9"/>
  <c r="CF403" i="9"/>
  <c r="CG403" i="9"/>
  <c r="CH403" i="9"/>
  <c r="CI403" i="9"/>
  <c r="CJ403" i="9"/>
  <c r="CK403" i="9"/>
  <c r="CL403" i="9"/>
  <c r="CN403" i="9"/>
  <c r="CO403" i="9"/>
  <c r="CM403" i="9" s="1"/>
  <c r="CR403" i="9"/>
  <c r="CT403" i="9"/>
  <c r="CX403" i="9"/>
  <c r="CY403" i="9"/>
  <c r="DD403" i="9" s="1"/>
  <c r="CZ403" i="9"/>
  <c r="DA403" i="9" s="1"/>
  <c r="DC403" i="9" s="1"/>
  <c r="DE403" i="9"/>
  <c r="DF403" i="9"/>
  <c r="DH403" i="9"/>
  <c r="DK403" i="9"/>
  <c r="DL403" i="9"/>
  <c r="CA404" i="9"/>
  <c r="CE404" i="9"/>
  <c r="CF404" i="9"/>
  <c r="CG404" i="9"/>
  <c r="CH404" i="9"/>
  <c r="CI404" i="9"/>
  <c r="CJ404" i="9"/>
  <c r="CK404" i="9"/>
  <c r="CL404" i="9"/>
  <c r="CN404" i="9"/>
  <c r="CO404" i="9"/>
  <c r="CR404" i="9"/>
  <c r="CT404" i="9"/>
  <c r="CX404" i="9"/>
  <c r="CY404" i="9"/>
  <c r="DE404" i="9" s="1"/>
  <c r="CZ404" i="9"/>
  <c r="DA404" i="9" s="1"/>
  <c r="DC404" i="9" s="1"/>
  <c r="DD404" i="9"/>
  <c r="DF404" i="9"/>
  <c r="DH404" i="9"/>
  <c r="DK404" i="9"/>
  <c r="DL404" i="9"/>
  <c r="CA405" i="9"/>
  <c r="CE405" i="9"/>
  <c r="CF405" i="9"/>
  <c r="CG405" i="9"/>
  <c r="CH405" i="9"/>
  <c r="CI405" i="9"/>
  <c r="CJ405" i="9"/>
  <c r="CK405" i="9"/>
  <c r="CL405" i="9"/>
  <c r="CN405" i="9"/>
  <c r="CO405" i="9"/>
  <c r="CM405" i="9" s="1"/>
  <c r="CR405" i="9"/>
  <c r="CT405" i="9"/>
  <c r="CX405" i="9"/>
  <c r="CY405" i="9"/>
  <c r="CZ405" i="9"/>
  <c r="DA405" i="9" s="1"/>
  <c r="DC405" i="9" s="1"/>
  <c r="DE405" i="9"/>
  <c r="DH405" i="9"/>
  <c r="DK405" i="9"/>
  <c r="DL405" i="9"/>
  <c r="CA406" i="9"/>
  <c r="CE406" i="9"/>
  <c r="CF406" i="9"/>
  <c r="CG406" i="9"/>
  <c r="CH406" i="9"/>
  <c r="CI406" i="9"/>
  <c r="CJ406" i="9"/>
  <c r="CK406" i="9"/>
  <c r="CL406" i="9"/>
  <c r="CN406" i="9"/>
  <c r="CO406" i="9"/>
  <c r="CM406" i="9" s="1"/>
  <c r="CR406" i="9"/>
  <c r="CT406" i="9"/>
  <c r="CX406" i="9"/>
  <c r="CY406" i="9"/>
  <c r="DD406" i="9" s="1"/>
  <c r="CZ406" i="9"/>
  <c r="DA406" i="9" s="1"/>
  <c r="DC406" i="9" s="1"/>
  <c r="DE406" i="9"/>
  <c r="DH406" i="9"/>
  <c r="DK406" i="9"/>
  <c r="DL406" i="9"/>
  <c r="CA407" i="9"/>
  <c r="CE407" i="9"/>
  <c r="CF407" i="9"/>
  <c r="CG407" i="9"/>
  <c r="CH407" i="9"/>
  <c r="CI407" i="9"/>
  <c r="CJ407" i="9"/>
  <c r="CK407" i="9"/>
  <c r="CL407" i="9"/>
  <c r="CN407" i="9"/>
  <c r="CO407" i="9"/>
  <c r="CM407" i="9" s="1"/>
  <c r="CR407" i="9"/>
  <c r="CV407" i="9" s="1"/>
  <c r="CT407" i="9"/>
  <c r="CX407" i="9"/>
  <c r="CY407" i="9"/>
  <c r="DD407" i="9" s="1"/>
  <c r="CZ407" i="9"/>
  <c r="DA407" i="9"/>
  <c r="DC407" i="9" s="1"/>
  <c r="DH407" i="9"/>
  <c r="DK407" i="9"/>
  <c r="DL407" i="9"/>
  <c r="CA408" i="9"/>
  <c r="CE408" i="9"/>
  <c r="CF408" i="9"/>
  <c r="CG408" i="9"/>
  <c r="CH408" i="9"/>
  <c r="CI408" i="9"/>
  <c r="CJ408" i="9"/>
  <c r="CK408" i="9"/>
  <c r="CL408" i="9"/>
  <c r="CN408" i="9"/>
  <c r="CO408" i="9"/>
  <c r="CR408" i="9"/>
  <c r="CT408" i="9"/>
  <c r="CX408" i="9"/>
  <c r="CY408" i="9"/>
  <c r="CZ408" i="9"/>
  <c r="DA408" i="9" s="1"/>
  <c r="DC408" i="9" s="1"/>
  <c r="DH408" i="9"/>
  <c r="DK408" i="9"/>
  <c r="DL408" i="9"/>
  <c r="CA409" i="9"/>
  <c r="CE409" i="9"/>
  <c r="CF409" i="9"/>
  <c r="CG409" i="9"/>
  <c r="CH409" i="9"/>
  <c r="CI409" i="9"/>
  <c r="CJ409" i="9"/>
  <c r="CK409" i="9"/>
  <c r="CL409" i="9"/>
  <c r="CM409" i="9"/>
  <c r="CN409" i="9"/>
  <c r="CO409" i="9"/>
  <c r="CR409" i="9"/>
  <c r="CT409" i="9"/>
  <c r="CX409" i="9"/>
  <c r="CY409" i="9"/>
  <c r="DF409" i="9" s="1"/>
  <c r="CZ409" i="9"/>
  <c r="DA409" i="9" s="1"/>
  <c r="DC409" i="9" s="1"/>
  <c r="DH409" i="9"/>
  <c r="DK409" i="9"/>
  <c r="DL409" i="9"/>
  <c r="CA410" i="9"/>
  <c r="CE410" i="9"/>
  <c r="CF410" i="9"/>
  <c r="CG410" i="9"/>
  <c r="CH410" i="9"/>
  <c r="CI410" i="9"/>
  <c r="CJ410" i="9"/>
  <c r="CK410" i="9"/>
  <c r="CL410" i="9"/>
  <c r="CN410" i="9"/>
  <c r="CO410" i="9"/>
  <c r="CM410" i="9" s="1"/>
  <c r="CR410" i="9"/>
  <c r="CV410" i="9" s="1"/>
  <c r="CT410" i="9"/>
  <c r="CX410" i="9"/>
  <c r="CY410" i="9"/>
  <c r="DF410" i="9" s="1"/>
  <c r="CZ410" i="9"/>
  <c r="DA410" i="9" s="1"/>
  <c r="DC410" i="9" s="1"/>
  <c r="DH410" i="9"/>
  <c r="DK410" i="9"/>
  <c r="DL410" i="9"/>
  <c r="CA411" i="9"/>
  <c r="CE411" i="9"/>
  <c r="CF411" i="9"/>
  <c r="CG411" i="9"/>
  <c r="CH411" i="9"/>
  <c r="CI411" i="9"/>
  <c r="CJ411" i="9"/>
  <c r="CK411" i="9"/>
  <c r="CL411" i="9"/>
  <c r="CN411" i="9"/>
  <c r="CO411" i="9"/>
  <c r="CM411" i="9" s="1"/>
  <c r="CR411" i="9"/>
  <c r="CT411" i="9"/>
  <c r="CX411" i="9"/>
  <c r="CY411" i="9"/>
  <c r="DD411" i="9" s="1"/>
  <c r="CZ411" i="9"/>
  <c r="DA411" i="9" s="1"/>
  <c r="DC411" i="9" s="1"/>
  <c r="DH411" i="9"/>
  <c r="DK411" i="9"/>
  <c r="DL411" i="9"/>
  <c r="CA412" i="9"/>
  <c r="CE412" i="9"/>
  <c r="CF412" i="9"/>
  <c r="CG412" i="9"/>
  <c r="CH412" i="9"/>
  <c r="CI412" i="9"/>
  <c r="CJ412" i="9"/>
  <c r="CK412" i="9"/>
  <c r="CL412" i="9"/>
  <c r="CN412" i="9"/>
  <c r="CO412" i="9"/>
  <c r="CR412" i="9"/>
  <c r="CV412" i="9" s="1"/>
  <c r="CT412" i="9"/>
  <c r="CX412" i="9"/>
  <c r="CY412" i="9"/>
  <c r="CZ412" i="9"/>
  <c r="DA412" i="9" s="1"/>
  <c r="DC412" i="9" s="1"/>
  <c r="DH412" i="9"/>
  <c r="DK412" i="9"/>
  <c r="DL412" i="9"/>
  <c r="CA413" i="9"/>
  <c r="CE413" i="9"/>
  <c r="CF413" i="9"/>
  <c r="CG413" i="9"/>
  <c r="CH413" i="9"/>
  <c r="CI413" i="9"/>
  <c r="CJ413" i="9"/>
  <c r="CK413" i="9"/>
  <c r="CL413" i="9"/>
  <c r="CN413" i="9"/>
  <c r="CO413" i="9"/>
  <c r="CR413" i="9"/>
  <c r="CT413" i="9"/>
  <c r="CX413" i="9"/>
  <c r="CY413" i="9"/>
  <c r="DD413" i="9" s="1"/>
  <c r="CZ413" i="9"/>
  <c r="DA413" i="9" s="1"/>
  <c r="DC413" i="9" s="1"/>
  <c r="DH413" i="9"/>
  <c r="DK413" i="9"/>
  <c r="DL413" i="9"/>
  <c r="CA414" i="9"/>
  <c r="CE414" i="9"/>
  <c r="CF414" i="9"/>
  <c r="CG414" i="9"/>
  <c r="CH414" i="9"/>
  <c r="CI414" i="9"/>
  <c r="CJ414" i="9"/>
  <c r="CK414" i="9"/>
  <c r="CL414" i="9"/>
  <c r="CN414" i="9"/>
  <c r="CO414" i="9"/>
  <c r="CM414" i="9" s="1"/>
  <c r="CR414" i="9"/>
  <c r="CT414" i="9"/>
  <c r="CX414" i="9"/>
  <c r="CY414" i="9"/>
  <c r="DD414" i="9" s="1"/>
  <c r="CZ414" i="9"/>
  <c r="DA414" i="9" s="1"/>
  <c r="DC414" i="9" s="1"/>
  <c r="DE414" i="9"/>
  <c r="DH414" i="9"/>
  <c r="DK414" i="9"/>
  <c r="DL414" i="9"/>
  <c r="CA415" i="9"/>
  <c r="CE415" i="9"/>
  <c r="CF415" i="9"/>
  <c r="CG415" i="9"/>
  <c r="CH415" i="9"/>
  <c r="CI415" i="9"/>
  <c r="CJ415" i="9"/>
  <c r="CK415" i="9"/>
  <c r="CL415" i="9"/>
  <c r="CN415" i="9"/>
  <c r="CO415" i="9"/>
  <c r="CM415" i="9" s="1"/>
  <c r="CR415" i="9"/>
  <c r="CT415" i="9"/>
  <c r="CV415" i="9" s="1"/>
  <c r="CX415" i="9"/>
  <c r="CY415" i="9"/>
  <c r="CZ415" i="9"/>
  <c r="DA415" i="9" s="1"/>
  <c r="DC415" i="9" s="1"/>
  <c r="DH415" i="9"/>
  <c r="DK415" i="9"/>
  <c r="DL415" i="9"/>
  <c r="CA416" i="9"/>
  <c r="CE416" i="9"/>
  <c r="CF416" i="9"/>
  <c r="CG416" i="9"/>
  <c r="CH416" i="9"/>
  <c r="CI416" i="9"/>
  <c r="CJ416" i="9"/>
  <c r="CK416" i="9"/>
  <c r="CL416" i="9"/>
  <c r="CN416" i="9"/>
  <c r="CO416" i="9"/>
  <c r="CM416" i="9" s="1"/>
  <c r="CR416" i="9"/>
  <c r="CT416" i="9"/>
  <c r="CX416" i="9"/>
  <c r="CY416" i="9"/>
  <c r="CZ416" i="9"/>
  <c r="DA416" i="9" s="1"/>
  <c r="DC416" i="9" s="1"/>
  <c r="DH416" i="9"/>
  <c r="DK416" i="9"/>
  <c r="DL416" i="9"/>
  <c r="CA417" i="9"/>
  <c r="CE417" i="9"/>
  <c r="CF417" i="9"/>
  <c r="CG417" i="9"/>
  <c r="CH417" i="9"/>
  <c r="CI417" i="9"/>
  <c r="CJ417" i="9"/>
  <c r="CK417" i="9"/>
  <c r="CL417" i="9"/>
  <c r="CM417" i="9"/>
  <c r="CN417" i="9"/>
  <c r="CO417" i="9"/>
  <c r="CR417" i="9"/>
  <c r="CV417" i="9" s="1"/>
  <c r="CT417" i="9"/>
  <c r="CX417" i="9"/>
  <c r="CY417" i="9"/>
  <c r="DD417" i="9" s="1"/>
  <c r="CZ417" i="9"/>
  <c r="DA417" i="9"/>
  <c r="DC417" i="9" s="1"/>
  <c r="DH417" i="9"/>
  <c r="DK417" i="9"/>
  <c r="DL417" i="9"/>
  <c r="CA418" i="9"/>
  <c r="CE418" i="9"/>
  <c r="CF418" i="9"/>
  <c r="CG418" i="9"/>
  <c r="CH418" i="9"/>
  <c r="CI418" i="9"/>
  <c r="CJ418" i="9"/>
  <c r="CK418" i="9"/>
  <c r="CL418" i="9"/>
  <c r="CN418" i="9"/>
  <c r="CO418" i="9"/>
  <c r="CR418" i="9"/>
  <c r="CV418" i="9" s="1"/>
  <c r="CT418" i="9"/>
  <c r="CX418" i="9"/>
  <c r="CY418" i="9"/>
  <c r="CZ418" i="9"/>
  <c r="DA418" i="9" s="1"/>
  <c r="DC418" i="9" s="1"/>
  <c r="DD418" i="9"/>
  <c r="DE418" i="9"/>
  <c r="DF418" i="9"/>
  <c r="DH418" i="9"/>
  <c r="DK418" i="9"/>
  <c r="DL418" i="9"/>
  <c r="CA419" i="9"/>
  <c r="CE419" i="9"/>
  <c r="CF419" i="9"/>
  <c r="CG419" i="9"/>
  <c r="CH419" i="9"/>
  <c r="CI419" i="9"/>
  <c r="CJ419" i="9"/>
  <c r="CK419" i="9"/>
  <c r="CL419" i="9"/>
  <c r="CN419" i="9"/>
  <c r="CO419" i="9"/>
  <c r="CM419" i="9" s="1"/>
  <c r="CR419" i="9"/>
  <c r="CV419" i="9" s="1"/>
  <c r="CT419" i="9"/>
  <c r="CX419" i="9"/>
  <c r="CY419" i="9"/>
  <c r="DE419" i="9" s="1"/>
  <c r="CZ419" i="9"/>
  <c r="DA419" i="9" s="1"/>
  <c r="DC419" i="9" s="1"/>
  <c r="DD419" i="9"/>
  <c r="DF419" i="9"/>
  <c r="DH419" i="9"/>
  <c r="DK419" i="9"/>
  <c r="DL419" i="9"/>
  <c r="CA420" i="9"/>
  <c r="CE420" i="9"/>
  <c r="CF420" i="9"/>
  <c r="CG420" i="9"/>
  <c r="CH420" i="9"/>
  <c r="CI420" i="9"/>
  <c r="CJ420" i="9"/>
  <c r="CK420" i="9"/>
  <c r="CL420" i="9"/>
  <c r="CN420" i="9"/>
  <c r="CO420" i="9"/>
  <c r="CM420" i="9" s="1"/>
  <c r="CR420" i="9"/>
  <c r="CT420" i="9"/>
  <c r="CX420" i="9"/>
  <c r="CY420" i="9"/>
  <c r="CZ420" i="9"/>
  <c r="DA420" i="9" s="1"/>
  <c r="DC420" i="9"/>
  <c r="DD420" i="9"/>
  <c r="DE420" i="9"/>
  <c r="DF420" i="9"/>
  <c r="DH420" i="9"/>
  <c r="DK420" i="9"/>
  <c r="DL420" i="9"/>
  <c r="CA421" i="9"/>
  <c r="CE421" i="9"/>
  <c r="CF421" i="9"/>
  <c r="CG421" i="9"/>
  <c r="CH421" i="9"/>
  <c r="CI421" i="9"/>
  <c r="CJ421" i="9"/>
  <c r="CK421" i="9"/>
  <c r="CL421" i="9"/>
  <c r="CM421" i="9"/>
  <c r="CN421" i="9"/>
  <c r="CO421" i="9"/>
  <c r="CR421" i="9"/>
  <c r="CT421" i="9"/>
  <c r="CX421" i="9"/>
  <c r="CY421" i="9"/>
  <c r="DE421" i="9" s="1"/>
  <c r="CZ421" i="9"/>
  <c r="DA421" i="9"/>
  <c r="DC421" i="9" s="1"/>
  <c r="DH421" i="9"/>
  <c r="DK421" i="9"/>
  <c r="DL421" i="9"/>
  <c r="CA422" i="9"/>
  <c r="CE422" i="9"/>
  <c r="CF422" i="9"/>
  <c r="CG422" i="9"/>
  <c r="CH422" i="9"/>
  <c r="CI422" i="9"/>
  <c r="CJ422" i="9"/>
  <c r="CK422" i="9"/>
  <c r="CL422" i="9"/>
  <c r="CN422" i="9"/>
  <c r="CO422" i="9"/>
  <c r="CM422" i="9" s="1"/>
  <c r="CR422" i="9"/>
  <c r="CT422" i="9"/>
  <c r="CX422" i="9"/>
  <c r="CY422" i="9"/>
  <c r="DD422" i="9" s="1"/>
  <c r="CZ422" i="9"/>
  <c r="DA422" i="9" s="1"/>
  <c r="DC422" i="9" s="1"/>
  <c r="DE422" i="9"/>
  <c r="DH422" i="9"/>
  <c r="DK422" i="9"/>
  <c r="DL422" i="9"/>
  <c r="CA423" i="9"/>
  <c r="CE423" i="9"/>
  <c r="CF423" i="9"/>
  <c r="CG423" i="9"/>
  <c r="CH423" i="9"/>
  <c r="CI423" i="9"/>
  <c r="CJ423" i="9"/>
  <c r="CK423" i="9"/>
  <c r="CL423" i="9"/>
  <c r="CN423" i="9"/>
  <c r="CO423" i="9"/>
  <c r="CM423" i="9" s="1"/>
  <c r="CR423" i="9"/>
  <c r="CT423" i="9"/>
  <c r="CX423" i="9"/>
  <c r="CY423" i="9"/>
  <c r="DD423" i="9" s="1"/>
  <c r="CZ423" i="9"/>
  <c r="DA423" i="9"/>
  <c r="DC423" i="9" s="1"/>
  <c r="DE423" i="9"/>
  <c r="DH423" i="9"/>
  <c r="DK423" i="9"/>
  <c r="DL423" i="9"/>
  <c r="CA424" i="9"/>
  <c r="CE424" i="9"/>
  <c r="CF424" i="9"/>
  <c r="CG424" i="9"/>
  <c r="CH424" i="9"/>
  <c r="CI424" i="9"/>
  <c r="CJ424" i="9"/>
  <c r="CK424" i="9"/>
  <c r="CL424" i="9"/>
  <c r="CN424" i="9"/>
  <c r="CO424" i="9"/>
  <c r="CR424" i="9"/>
  <c r="CT424" i="9"/>
  <c r="CX424" i="9"/>
  <c r="CY424" i="9"/>
  <c r="CZ424" i="9"/>
  <c r="DA424" i="9" s="1"/>
  <c r="DC424" i="9" s="1"/>
  <c r="DH424" i="9"/>
  <c r="DK424" i="9"/>
  <c r="DL424" i="9"/>
  <c r="CA425" i="9"/>
  <c r="CE425" i="9"/>
  <c r="CF425" i="9"/>
  <c r="CG425" i="9"/>
  <c r="CH425" i="9"/>
  <c r="CI425" i="9"/>
  <c r="CJ425" i="9"/>
  <c r="CK425" i="9"/>
  <c r="CL425" i="9"/>
  <c r="CN425" i="9"/>
  <c r="CO425" i="9"/>
  <c r="CR425" i="9"/>
  <c r="CT425" i="9"/>
  <c r="CX425" i="9"/>
  <c r="CY425" i="9"/>
  <c r="DD425" i="9" s="1"/>
  <c r="CZ425" i="9"/>
  <c r="DA425" i="9" s="1"/>
  <c r="DC425" i="9" s="1"/>
  <c r="DF425" i="9"/>
  <c r="DH425" i="9"/>
  <c r="DK425" i="9"/>
  <c r="DL425" i="9"/>
  <c r="CA426" i="9"/>
  <c r="CE426" i="9"/>
  <c r="CF426" i="9"/>
  <c r="CG426" i="9"/>
  <c r="CH426" i="9"/>
  <c r="CI426" i="9"/>
  <c r="CJ426" i="9"/>
  <c r="CK426" i="9"/>
  <c r="CL426" i="9"/>
  <c r="CN426" i="9"/>
  <c r="CO426" i="9"/>
  <c r="CR426" i="9"/>
  <c r="CT426" i="9"/>
  <c r="CX426" i="9"/>
  <c r="CY426" i="9"/>
  <c r="CZ426" i="9"/>
  <c r="DA426" i="9" s="1"/>
  <c r="DC426" i="9" s="1"/>
  <c r="DH426" i="9"/>
  <c r="DK426" i="9"/>
  <c r="DL426" i="9"/>
  <c r="CA427" i="9"/>
  <c r="CE427" i="9"/>
  <c r="CF427" i="9"/>
  <c r="CG427" i="9"/>
  <c r="CH427" i="9"/>
  <c r="CI427" i="9"/>
  <c r="CJ427" i="9"/>
  <c r="CK427" i="9"/>
  <c r="CL427" i="9"/>
  <c r="CN427" i="9"/>
  <c r="CO427" i="9"/>
  <c r="CM427" i="9" s="1"/>
  <c r="CR427" i="9"/>
  <c r="CT427" i="9"/>
  <c r="CX427" i="9"/>
  <c r="CY427" i="9"/>
  <c r="CZ427" i="9"/>
  <c r="DA427" i="9" s="1"/>
  <c r="DC427" i="9" s="1"/>
  <c r="DH427" i="9"/>
  <c r="DK427" i="9"/>
  <c r="DL427" i="9"/>
  <c r="CA428" i="9"/>
  <c r="CE428" i="9"/>
  <c r="CF428" i="9"/>
  <c r="CG428" i="9"/>
  <c r="CH428" i="9"/>
  <c r="CI428" i="9"/>
  <c r="CJ428" i="9"/>
  <c r="CK428" i="9"/>
  <c r="CL428" i="9"/>
  <c r="CM428" i="9"/>
  <c r="CN428" i="9"/>
  <c r="CO428" i="9"/>
  <c r="CR428" i="9"/>
  <c r="CT428" i="9"/>
  <c r="CX428" i="9"/>
  <c r="CY428" i="9"/>
  <c r="CZ428" i="9"/>
  <c r="DA428" i="9"/>
  <c r="DC428" i="9" s="1"/>
  <c r="DH428" i="9"/>
  <c r="DK428" i="9"/>
  <c r="DL428" i="9"/>
  <c r="CA429" i="9"/>
  <c r="CE429" i="9"/>
  <c r="CF429" i="9"/>
  <c r="CG429" i="9"/>
  <c r="CH429" i="9"/>
  <c r="CI429" i="9"/>
  <c r="CJ429" i="9"/>
  <c r="CK429" i="9"/>
  <c r="CL429" i="9"/>
  <c r="CN429" i="9"/>
  <c r="CO429" i="9"/>
  <c r="CM429" i="9" s="1"/>
  <c r="CR429" i="9"/>
  <c r="CV429" i="9" s="1"/>
  <c r="CT429" i="9"/>
  <c r="CX429" i="9"/>
  <c r="CY429" i="9"/>
  <c r="DD429" i="9" s="1"/>
  <c r="CZ429" i="9"/>
  <c r="DA429" i="9" s="1"/>
  <c r="DC429" i="9" s="1"/>
  <c r="DF429" i="9"/>
  <c r="DH429" i="9"/>
  <c r="DK429" i="9"/>
  <c r="DL429" i="9"/>
  <c r="CA430" i="9"/>
  <c r="CE430" i="9"/>
  <c r="CF430" i="9"/>
  <c r="CG430" i="9"/>
  <c r="CH430" i="9"/>
  <c r="CI430" i="9"/>
  <c r="CJ430" i="9"/>
  <c r="CK430" i="9"/>
  <c r="CL430" i="9"/>
  <c r="CN430" i="9"/>
  <c r="CO430" i="9"/>
  <c r="CM430" i="9" s="1"/>
  <c r="CR430" i="9"/>
  <c r="CT430" i="9"/>
  <c r="CV430" i="9"/>
  <c r="CX430" i="9"/>
  <c r="CY430" i="9"/>
  <c r="CZ430" i="9"/>
  <c r="DA430" i="9" s="1"/>
  <c r="DC430" i="9" s="1"/>
  <c r="DH430" i="9"/>
  <c r="DK430" i="9"/>
  <c r="DL430" i="9"/>
  <c r="CA431" i="9"/>
  <c r="CE431" i="9"/>
  <c r="CF431" i="9"/>
  <c r="CG431" i="9"/>
  <c r="CH431" i="9"/>
  <c r="CI431" i="9"/>
  <c r="CJ431" i="9"/>
  <c r="CK431" i="9"/>
  <c r="CL431" i="9"/>
  <c r="CN431" i="9"/>
  <c r="CO431" i="9"/>
  <c r="CM431" i="9" s="1"/>
  <c r="CR431" i="9"/>
  <c r="CT431" i="9"/>
  <c r="CX431" i="9"/>
  <c r="CY431" i="9"/>
  <c r="CZ431" i="9"/>
  <c r="DA431" i="9" s="1"/>
  <c r="DC431" i="9" s="1"/>
  <c r="DH431" i="9"/>
  <c r="DK431" i="9"/>
  <c r="DL431" i="9"/>
  <c r="CA432" i="9"/>
  <c r="CE432" i="9"/>
  <c r="CF432" i="9"/>
  <c r="CG432" i="9"/>
  <c r="CH432" i="9"/>
  <c r="CI432" i="9"/>
  <c r="CJ432" i="9"/>
  <c r="CK432" i="9"/>
  <c r="CL432" i="9"/>
  <c r="CM432" i="9"/>
  <c r="CN432" i="9"/>
  <c r="CO432" i="9"/>
  <c r="CR432" i="9"/>
  <c r="CV432" i="9" s="1"/>
  <c r="CT432" i="9"/>
  <c r="CX432" i="9"/>
  <c r="CY432" i="9"/>
  <c r="CZ432" i="9"/>
  <c r="DA432" i="9" s="1"/>
  <c r="DC432" i="9" s="1"/>
  <c r="DH432" i="9"/>
  <c r="DK432" i="9"/>
  <c r="DL432" i="9"/>
  <c r="CA433" i="9"/>
  <c r="CE433" i="9"/>
  <c r="CF433" i="9"/>
  <c r="CG433" i="9"/>
  <c r="CH433" i="9"/>
  <c r="CI433" i="9"/>
  <c r="CJ433" i="9"/>
  <c r="CK433" i="9"/>
  <c r="CL433" i="9"/>
  <c r="CN433" i="9"/>
  <c r="CO433" i="9"/>
  <c r="CM433" i="9" s="1"/>
  <c r="CR433" i="9"/>
  <c r="CT433" i="9"/>
  <c r="CX433" i="9"/>
  <c r="CY433" i="9"/>
  <c r="DD433" i="9" s="1"/>
  <c r="CZ433" i="9"/>
  <c r="DA433" i="9" s="1"/>
  <c r="DC433" i="9" s="1"/>
  <c r="DE433" i="9"/>
  <c r="DF433" i="9"/>
  <c r="DH433" i="9"/>
  <c r="DK433" i="9"/>
  <c r="DL433" i="9"/>
  <c r="CA434" i="9"/>
  <c r="CE434" i="9"/>
  <c r="CF434" i="9"/>
  <c r="CG434" i="9"/>
  <c r="CH434" i="9"/>
  <c r="CI434" i="9"/>
  <c r="CJ434" i="9"/>
  <c r="CK434" i="9"/>
  <c r="CL434" i="9"/>
  <c r="CN434" i="9"/>
  <c r="CO434" i="9"/>
  <c r="CM434" i="9" s="1"/>
  <c r="CR434" i="9"/>
  <c r="CT434" i="9"/>
  <c r="CX434" i="9"/>
  <c r="CY434" i="9"/>
  <c r="DD434" i="9" s="1"/>
  <c r="CZ434" i="9"/>
  <c r="DA434" i="9" s="1"/>
  <c r="DC434" i="9" s="1"/>
  <c r="DH434" i="9"/>
  <c r="DK434" i="9"/>
  <c r="DL434" i="9"/>
  <c r="CA435" i="9"/>
  <c r="CE435" i="9"/>
  <c r="CF435" i="9"/>
  <c r="CG435" i="9"/>
  <c r="CH435" i="9"/>
  <c r="CI435" i="9"/>
  <c r="CJ435" i="9"/>
  <c r="CK435" i="9"/>
  <c r="CL435" i="9"/>
  <c r="CM435" i="9"/>
  <c r="CN435" i="9"/>
  <c r="CO435" i="9"/>
  <c r="CR435" i="9"/>
  <c r="CT435" i="9"/>
  <c r="CX435" i="9"/>
  <c r="CY435" i="9"/>
  <c r="DE435" i="9" s="1"/>
  <c r="CZ435" i="9"/>
  <c r="DA435" i="9" s="1"/>
  <c r="DC435" i="9" s="1"/>
  <c r="DD435" i="9"/>
  <c r="DF435" i="9"/>
  <c r="DH435" i="9"/>
  <c r="DK435" i="9"/>
  <c r="DL435" i="9"/>
  <c r="CA436" i="9"/>
  <c r="CE436" i="9"/>
  <c r="CF436" i="9"/>
  <c r="CG436" i="9"/>
  <c r="CH436" i="9"/>
  <c r="CI436" i="9"/>
  <c r="CJ436" i="9"/>
  <c r="CK436" i="9"/>
  <c r="CL436" i="9"/>
  <c r="CN436" i="9"/>
  <c r="CO436" i="9"/>
  <c r="CM436" i="9" s="1"/>
  <c r="CR436" i="9"/>
  <c r="CT436" i="9"/>
  <c r="CX436" i="9"/>
  <c r="CY436" i="9"/>
  <c r="DF436" i="9" s="1"/>
  <c r="CZ436" i="9"/>
  <c r="DA436" i="9" s="1"/>
  <c r="DC436" i="9" s="1"/>
  <c r="DH436" i="9"/>
  <c r="DK436" i="9"/>
  <c r="DL436" i="9"/>
  <c r="CA437" i="9"/>
  <c r="CE437" i="9"/>
  <c r="CF437" i="9"/>
  <c r="CG437" i="9"/>
  <c r="CH437" i="9"/>
  <c r="CI437" i="9"/>
  <c r="CJ437" i="9"/>
  <c r="CK437" i="9"/>
  <c r="CL437" i="9"/>
  <c r="CN437" i="9"/>
  <c r="CO437" i="9"/>
  <c r="CR437" i="9"/>
  <c r="CV437" i="9" s="1"/>
  <c r="CT437" i="9"/>
  <c r="CX437" i="9"/>
  <c r="CY437" i="9"/>
  <c r="DE437" i="9" s="1"/>
  <c r="CZ437" i="9"/>
  <c r="DA437" i="9"/>
  <c r="DC437" i="9" s="1"/>
  <c r="DH437" i="9"/>
  <c r="DK437" i="9"/>
  <c r="DL437" i="9"/>
  <c r="CA438" i="9"/>
  <c r="CE438" i="9"/>
  <c r="CF438" i="9"/>
  <c r="CG438" i="9"/>
  <c r="CH438" i="9"/>
  <c r="CI438" i="9"/>
  <c r="CJ438" i="9"/>
  <c r="CK438" i="9"/>
  <c r="CL438" i="9"/>
  <c r="CN438" i="9"/>
  <c r="CO438" i="9"/>
  <c r="CM438" i="9" s="1"/>
  <c r="CR438" i="9"/>
  <c r="CT438" i="9"/>
  <c r="CX438" i="9"/>
  <c r="CY438" i="9"/>
  <c r="DD438" i="9" s="1"/>
  <c r="CZ438" i="9"/>
  <c r="DA438" i="9" s="1"/>
  <c r="DC438" i="9" s="1"/>
  <c r="DH438" i="9"/>
  <c r="DK438" i="9"/>
  <c r="DL438" i="9"/>
  <c r="CA439" i="9"/>
  <c r="CE439" i="9"/>
  <c r="CF439" i="9"/>
  <c r="CG439" i="9"/>
  <c r="CH439" i="9"/>
  <c r="CI439" i="9"/>
  <c r="CJ439" i="9"/>
  <c r="CK439" i="9"/>
  <c r="CL439" i="9"/>
  <c r="CN439" i="9"/>
  <c r="CO439" i="9"/>
  <c r="CM439" i="9" s="1"/>
  <c r="CR439" i="9"/>
  <c r="CT439" i="9"/>
  <c r="CX439" i="9"/>
  <c r="CY439" i="9"/>
  <c r="DD439" i="9" s="1"/>
  <c r="CZ439" i="9"/>
  <c r="DA439" i="9" s="1"/>
  <c r="DC439" i="9" s="1"/>
  <c r="DH439" i="9"/>
  <c r="DK439" i="9"/>
  <c r="DL439" i="9"/>
  <c r="CA440" i="9"/>
  <c r="CE440" i="9"/>
  <c r="CF440" i="9"/>
  <c r="CG440" i="9"/>
  <c r="CH440" i="9"/>
  <c r="CI440" i="9"/>
  <c r="CJ440" i="9"/>
  <c r="CK440" i="9"/>
  <c r="CL440" i="9"/>
  <c r="CN440" i="9"/>
  <c r="CO440" i="9"/>
  <c r="CM440" i="9" s="1"/>
  <c r="CR440" i="9"/>
  <c r="CT440" i="9"/>
  <c r="CX440" i="9"/>
  <c r="CY440" i="9"/>
  <c r="CZ440" i="9"/>
  <c r="DA440" i="9" s="1"/>
  <c r="DC440" i="9" s="1"/>
  <c r="DD440" i="9"/>
  <c r="DE440" i="9"/>
  <c r="DF440" i="9"/>
  <c r="DH440" i="9"/>
  <c r="DK440" i="9"/>
  <c r="DL440" i="9"/>
  <c r="CA441" i="9"/>
  <c r="CE441" i="9"/>
  <c r="CF441" i="9"/>
  <c r="CG441" i="9"/>
  <c r="CH441" i="9"/>
  <c r="CI441" i="9"/>
  <c r="CJ441" i="9"/>
  <c r="CK441" i="9"/>
  <c r="CL441" i="9"/>
  <c r="CM441" i="9"/>
  <c r="CN441" i="9"/>
  <c r="CO441" i="9"/>
  <c r="CR441" i="9"/>
  <c r="CV441" i="9" s="1"/>
  <c r="CT441" i="9"/>
  <c r="CX441" i="9"/>
  <c r="CY441" i="9"/>
  <c r="DF441" i="9" s="1"/>
  <c r="CZ441" i="9"/>
  <c r="DA441" i="9"/>
  <c r="DC441" i="9" s="1"/>
  <c r="DH441" i="9"/>
  <c r="DK441" i="9"/>
  <c r="DL441" i="9"/>
  <c r="CA442" i="9"/>
  <c r="CE442" i="9"/>
  <c r="CF442" i="9"/>
  <c r="CG442" i="9"/>
  <c r="CH442" i="9"/>
  <c r="CI442" i="9"/>
  <c r="CJ442" i="9"/>
  <c r="CK442" i="9"/>
  <c r="CL442" i="9"/>
  <c r="CN442" i="9"/>
  <c r="CO442" i="9"/>
  <c r="CM442" i="9" s="1"/>
  <c r="CR442" i="9"/>
  <c r="CV442" i="9" s="1"/>
  <c r="CT442" i="9"/>
  <c r="CX442" i="9"/>
  <c r="CY442" i="9"/>
  <c r="DD442" i="9" s="1"/>
  <c r="CZ442" i="9"/>
  <c r="DA442" i="9" s="1"/>
  <c r="DC442" i="9" s="1"/>
  <c r="DH442" i="9"/>
  <c r="DK442" i="9"/>
  <c r="DL442" i="9"/>
  <c r="CA443" i="9"/>
  <c r="CE443" i="9"/>
  <c r="CF443" i="9"/>
  <c r="CG443" i="9"/>
  <c r="CH443" i="9"/>
  <c r="CI443" i="9"/>
  <c r="CJ443" i="9"/>
  <c r="CK443" i="9"/>
  <c r="CL443" i="9"/>
  <c r="CN443" i="9"/>
  <c r="CO443" i="9"/>
  <c r="CR443" i="9"/>
  <c r="CT443" i="9"/>
  <c r="CX443" i="9"/>
  <c r="CY443" i="9"/>
  <c r="DD443" i="9" s="1"/>
  <c r="CZ443" i="9"/>
  <c r="DA443" i="9" s="1"/>
  <c r="DC443" i="9" s="1"/>
  <c r="DH443" i="9"/>
  <c r="DK443" i="9"/>
  <c r="DL443" i="9"/>
  <c r="CA444" i="9"/>
  <c r="CE444" i="9"/>
  <c r="CF444" i="9"/>
  <c r="CG444" i="9"/>
  <c r="CH444" i="9"/>
  <c r="CI444" i="9"/>
  <c r="CJ444" i="9"/>
  <c r="CK444" i="9"/>
  <c r="CL444" i="9"/>
  <c r="CN444" i="9"/>
  <c r="CO444" i="9"/>
  <c r="CM444" i="9" s="1"/>
  <c r="CR444" i="9"/>
  <c r="CT444" i="9"/>
  <c r="CX444" i="9"/>
  <c r="CY444" i="9"/>
  <c r="DF444" i="9" s="1"/>
  <c r="CZ444" i="9"/>
  <c r="DA444" i="9" s="1"/>
  <c r="DC444" i="9" s="1"/>
  <c r="DH444" i="9"/>
  <c r="DK444" i="9"/>
  <c r="DL444" i="9"/>
  <c r="CA445" i="9"/>
  <c r="CE445" i="9"/>
  <c r="CF445" i="9"/>
  <c r="CG445" i="9"/>
  <c r="CH445" i="9"/>
  <c r="CI445" i="9"/>
  <c r="CJ445" i="9"/>
  <c r="CK445" i="9"/>
  <c r="CL445" i="9"/>
  <c r="CP445" i="9" s="1"/>
  <c r="CN445" i="9"/>
  <c r="CO445" i="9"/>
  <c r="CM445" i="9" s="1"/>
  <c r="CR445" i="9"/>
  <c r="CT445" i="9"/>
  <c r="CX445" i="9"/>
  <c r="CY445" i="9"/>
  <c r="CZ445" i="9"/>
  <c r="DA445" i="9" s="1"/>
  <c r="DC445" i="9" s="1"/>
  <c r="DH445" i="9"/>
  <c r="DK445" i="9"/>
  <c r="DL445" i="9"/>
  <c r="CA446" i="9"/>
  <c r="CE446" i="9"/>
  <c r="CF446" i="9"/>
  <c r="CG446" i="9"/>
  <c r="CH446" i="9"/>
  <c r="CI446" i="9"/>
  <c r="CJ446" i="9"/>
  <c r="CK446" i="9"/>
  <c r="CL446" i="9"/>
  <c r="CN446" i="9"/>
  <c r="CO446" i="9"/>
  <c r="CM446" i="9" s="1"/>
  <c r="CR446" i="9"/>
  <c r="CT446" i="9"/>
  <c r="CV446" i="9"/>
  <c r="CX446" i="9"/>
  <c r="CY446" i="9"/>
  <c r="DD446" i="9" s="1"/>
  <c r="CZ446" i="9"/>
  <c r="DA446" i="9" s="1"/>
  <c r="DC446" i="9" s="1"/>
  <c r="DF446" i="9"/>
  <c r="DH446" i="9"/>
  <c r="DK446" i="9"/>
  <c r="DL446" i="9"/>
  <c r="CA447" i="9"/>
  <c r="CE447" i="9"/>
  <c r="CF447" i="9"/>
  <c r="CG447" i="9"/>
  <c r="CH447" i="9"/>
  <c r="CI447" i="9"/>
  <c r="CJ447" i="9"/>
  <c r="CK447" i="9"/>
  <c r="CL447" i="9"/>
  <c r="CM447" i="9"/>
  <c r="CN447" i="9"/>
  <c r="CO447" i="9"/>
  <c r="CR447" i="9"/>
  <c r="CV447" i="9" s="1"/>
  <c r="CT447" i="9"/>
  <c r="CX447" i="9"/>
  <c r="CY447" i="9"/>
  <c r="CZ447" i="9"/>
  <c r="DA447" i="9" s="1"/>
  <c r="DC447" i="9" s="1"/>
  <c r="DE447" i="9"/>
  <c r="DH447" i="9"/>
  <c r="DK447" i="9"/>
  <c r="DL447" i="9"/>
  <c r="CA448" i="9"/>
  <c r="CE448" i="9"/>
  <c r="CF448" i="9"/>
  <c r="CG448" i="9"/>
  <c r="CH448" i="9"/>
  <c r="CI448" i="9"/>
  <c r="CJ448" i="9"/>
  <c r="CK448" i="9"/>
  <c r="CL448" i="9"/>
  <c r="CN448" i="9"/>
  <c r="CO448" i="9"/>
  <c r="CM448" i="9" s="1"/>
  <c r="CR448" i="9"/>
  <c r="CT448" i="9"/>
  <c r="CX448" i="9"/>
  <c r="CY448" i="9"/>
  <c r="DD448" i="9" s="1"/>
  <c r="CZ448" i="9"/>
  <c r="DA448" i="9" s="1"/>
  <c r="DC448" i="9" s="1"/>
  <c r="DH448" i="9"/>
  <c r="DK448" i="9"/>
  <c r="DL448" i="9"/>
  <c r="CA449" i="9"/>
  <c r="CE449" i="9"/>
  <c r="CF449" i="9"/>
  <c r="CG449" i="9"/>
  <c r="CH449" i="9"/>
  <c r="CI449" i="9"/>
  <c r="CJ449" i="9"/>
  <c r="CK449" i="9"/>
  <c r="CL449" i="9"/>
  <c r="CN449" i="9"/>
  <c r="CO449" i="9"/>
  <c r="CR449" i="9"/>
  <c r="CT449" i="9"/>
  <c r="CV449" i="9" s="1"/>
  <c r="CX449" i="9"/>
  <c r="CY449" i="9"/>
  <c r="CZ449" i="9"/>
  <c r="DA449" i="9" s="1"/>
  <c r="DC449" i="9" s="1"/>
  <c r="DH449" i="9"/>
  <c r="DK449" i="9"/>
  <c r="DL449" i="9"/>
  <c r="CA450" i="9"/>
  <c r="CE450" i="9"/>
  <c r="CF450" i="9"/>
  <c r="CG450" i="9"/>
  <c r="CH450" i="9"/>
  <c r="CI450" i="9"/>
  <c r="CJ450" i="9"/>
  <c r="CK450" i="9"/>
  <c r="CL450" i="9"/>
  <c r="CN450" i="9"/>
  <c r="CO450" i="9"/>
  <c r="CM450" i="9" s="1"/>
  <c r="CR450" i="9"/>
  <c r="CT450" i="9"/>
  <c r="CX450" i="9"/>
  <c r="CY450" i="9"/>
  <c r="DD450" i="9" s="1"/>
  <c r="CZ450" i="9"/>
  <c r="DA450" i="9" s="1"/>
  <c r="DC450" i="9" s="1"/>
  <c r="DH450" i="9"/>
  <c r="DK450" i="9"/>
  <c r="DL450" i="9"/>
  <c r="CA451" i="9"/>
  <c r="CE451" i="9"/>
  <c r="CF451" i="9"/>
  <c r="CG451" i="9"/>
  <c r="CH451" i="9"/>
  <c r="CI451" i="9"/>
  <c r="CJ451" i="9"/>
  <c r="CK451" i="9"/>
  <c r="CL451" i="9"/>
  <c r="CN451" i="9"/>
  <c r="CO451" i="9"/>
  <c r="CR451" i="9"/>
  <c r="CT451" i="9"/>
  <c r="CX451" i="9"/>
  <c r="CY451" i="9"/>
  <c r="DD451" i="9" s="1"/>
  <c r="CZ451" i="9"/>
  <c r="DA451" i="9" s="1"/>
  <c r="DC451" i="9" s="1"/>
  <c r="DF451" i="9"/>
  <c r="DH451" i="9"/>
  <c r="DK451" i="9"/>
  <c r="DL451" i="9"/>
  <c r="CA452" i="9"/>
  <c r="CE452" i="9"/>
  <c r="CF452" i="9"/>
  <c r="CG452" i="9"/>
  <c r="CH452" i="9"/>
  <c r="CI452" i="9"/>
  <c r="CJ452" i="9"/>
  <c r="CK452" i="9"/>
  <c r="CL452" i="9"/>
  <c r="CN452" i="9"/>
  <c r="CO452" i="9"/>
  <c r="CM452" i="9" s="1"/>
  <c r="CR452" i="9"/>
  <c r="CT452" i="9"/>
  <c r="CX452" i="9"/>
  <c r="CY452" i="9"/>
  <c r="CZ452" i="9"/>
  <c r="DA452" i="9" s="1"/>
  <c r="DC452" i="9" s="1"/>
  <c r="DH452" i="9"/>
  <c r="DK452" i="9"/>
  <c r="DL452" i="9"/>
  <c r="CA453" i="9"/>
  <c r="CE453" i="9"/>
  <c r="CF453" i="9"/>
  <c r="CG453" i="9"/>
  <c r="CH453" i="9"/>
  <c r="CI453" i="9"/>
  <c r="CJ453" i="9"/>
  <c r="CK453" i="9"/>
  <c r="CL453" i="9"/>
  <c r="CN453" i="9"/>
  <c r="CO453" i="9"/>
  <c r="CM453" i="9" s="1"/>
  <c r="CR453" i="9"/>
  <c r="CT453" i="9"/>
  <c r="CV453" i="9" s="1"/>
  <c r="CX453" i="9"/>
  <c r="CY453" i="9"/>
  <c r="DE453" i="9" s="1"/>
  <c r="CZ453" i="9"/>
  <c r="DA453" i="9"/>
  <c r="DC453" i="9" s="1"/>
  <c r="DD453" i="9"/>
  <c r="DH453" i="9"/>
  <c r="DK453" i="9"/>
  <c r="DL453" i="9"/>
  <c r="CA454" i="9"/>
  <c r="CE454" i="9"/>
  <c r="CF454" i="9"/>
  <c r="CG454" i="9"/>
  <c r="CH454" i="9"/>
  <c r="CI454" i="9"/>
  <c r="CJ454" i="9"/>
  <c r="CK454" i="9"/>
  <c r="CL454" i="9"/>
  <c r="CM454" i="9"/>
  <c r="CN454" i="9"/>
  <c r="CO454" i="9"/>
  <c r="CR454" i="9"/>
  <c r="CV454" i="9" s="1"/>
  <c r="CT454" i="9"/>
  <c r="CX454" i="9"/>
  <c r="CY454" i="9"/>
  <c r="DD454" i="9" s="1"/>
  <c r="CZ454" i="9"/>
  <c r="DA454" i="9" s="1"/>
  <c r="DC454" i="9" s="1"/>
  <c r="DH454" i="9"/>
  <c r="DK454" i="9"/>
  <c r="DL454" i="9"/>
  <c r="CA455" i="9"/>
  <c r="CE455" i="9"/>
  <c r="CF455" i="9"/>
  <c r="CG455" i="9"/>
  <c r="CH455" i="9"/>
  <c r="CI455" i="9"/>
  <c r="CJ455" i="9"/>
  <c r="CK455" i="9"/>
  <c r="CL455" i="9"/>
  <c r="CN455" i="9"/>
  <c r="CO455" i="9"/>
  <c r="CM455" i="9" s="1"/>
  <c r="CR455" i="9"/>
  <c r="CV455" i="9" s="1"/>
  <c r="CT455" i="9"/>
  <c r="CX455" i="9"/>
  <c r="CY455" i="9"/>
  <c r="DE455" i="9" s="1"/>
  <c r="CZ455" i="9"/>
  <c r="DA455" i="9" s="1"/>
  <c r="DC455" i="9" s="1"/>
  <c r="DH455" i="9"/>
  <c r="DK455" i="9"/>
  <c r="DL455" i="9"/>
  <c r="CA456" i="9"/>
  <c r="CE456" i="9"/>
  <c r="CF456" i="9"/>
  <c r="CG456" i="9"/>
  <c r="CH456" i="9"/>
  <c r="CI456" i="9"/>
  <c r="CJ456" i="9"/>
  <c r="CK456" i="9"/>
  <c r="CL456" i="9"/>
  <c r="CN456" i="9"/>
  <c r="CO456" i="9"/>
  <c r="CR456" i="9"/>
  <c r="CT456" i="9"/>
  <c r="CV456" i="9" s="1"/>
  <c r="CX456" i="9"/>
  <c r="CY456" i="9"/>
  <c r="DF456" i="9" s="1"/>
  <c r="CZ456" i="9"/>
  <c r="DA456" i="9" s="1"/>
  <c r="DC456" i="9" s="1"/>
  <c r="DH456" i="9"/>
  <c r="DK456" i="9"/>
  <c r="DL456" i="9"/>
  <c r="CA457" i="9"/>
  <c r="CE457" i="9"/>
  <c r="CF457" i="9"/>
  <c r="CG457" i="9"/>
  <c r="CH457" i="9"/>
  <c r="CI457" i="9"/>
  <c r="CJ457" i="9"/>
  <c r="CK457" i="9"/>
  <c r="CL457" i="9"/>
  <c r="CN457" i="9"/>
  <c r="CO457" i="9"/>
  <c r="CM457" i="9" s="1"/>
  <c r="CR457" i="9"/>
  <c r="CT457" i="9"/>
  <c r="CX457" i="9"/>
  <c r="CY457" i="9"/>
  <c r="DD457" i="9" s="1"/>
  <c r="CZ457" i="9"/>
  <c r="DA457" i="9" s="1"/>
  <c r="DC457" i="9" s="1"/>
  <c r="DE457" i="9"/>
  <c r="DH457" i="9"/>
  <c r="DK457" i="9"/>
  <c r="DL457" i="9"/>
  <c r="CA458" i="9"/>
  <c r="CE458" i="9"/>
  <c r="CF458" i="9"/>
  <c r="CG458" i="9"/>
  <c r="CH458" i="9"/>
  <c r="CI458" i="9"/>
  <c r="CJ458" i="9"/>
  <c r="CK458" i="9"/>
  <c r="CL458" i="9"/>
  <c r="CN458" i="9"/>
  <c r="CO458" i="9"/>
  <c r="CR458" i="9"/>
  <c r="CV458" i="9" s="1"/>
  <c r="CT458" i="9"/>
  <c r="CX458" i="9"/>
  <c r="CY458" i="9"/>
  <c r="DD458" i="9" s="1"/>
  <c r="CZ458" i="9"/>
  <c r="DA458" i="9" s="1"/>
  <c r="DC458" i="9" s="1"/>
  <c r="DE458" i="9"/>
  <c r="DH458" i="9"/>
  <c r="DK458" i="9"/>
  <c r="DL458" i="9"/>
  <c r="CA459" i="9"/>
  <c r="CE459" i="9"/>
  <c r="CF459" i="9"/>
  <c r="CG459" i="9"/>
  <c r="CH459" i="9"/>
  <c r="CI459" i="9"/>
  <c r="CJ459" i="9"/>
  <c r="CK459" i="9"/>
  <c r="CL459" i="9"/>
  <c r="CN459" i="9"/>
  <c r="CO459" i="9"/>
  <c r="CM459" i="9" s="1"/>
  <c r="CR459" i="9"/>
  <c r="CT459" i="9"/>
  <c r="CV459" i="9" s="1"/>
  <c r="CX459" i="9"/>
  <c r="CY459" i="9"/>
  <c r="DF459" i="9" s="1"/>
  <c r="CZ459" i="9"/>
  <c r="DA459" i="9" s="1"/>
  <c r="DC459" i="9" s="1"/>
  <c r="DD459" i="9"/>
  <c r="DH459" i="9"/>
  <c r="DK459" i="9"/>
  <c r="DL459" i="9"/>
  <c r="CA460" i="9"/>
  <c r="CE460" i="9"/>
  <c r="CF460" i="9"/>
  <c r="CG460" i="9"/>
  <c r="CH460" i="9"/>
  <c r="CI460" i="9"/>
  <c r="CJ460" i="9"/>
  <c r="CK460" i="9"/>
  <c r="CL460" i="9"/>
  <c r="CN460" i="9"/>
  <c r="CO460" i="9"/>
  <c r="CR460" i="9"/>
  <c r="CT460" i="9"/>
  <c r="CV460" i="9" s="1"/>
  <c r="CX460" i="9"/>
  <c r="CY460" i="9"/>
  <c r="CZ460" i="9"/>
  <c r="DA460" i="9" s="1"/>
  <c r="DC460" i="9" s="1"/>
  <c r="DH460" i="9"/>
  <c r="DK460" i="9"/>
  <c r="DL460" i="9"/>
  <c r="CA461" i="9"/>
  <c r="CE461" i="9"/>
  <c r="CF461" i="9"/>
  <c r="CG461" i="9"/>
  <c r="CH461" i="9"/>
  <c r="CI461" i="9"/>
  <c r="CJ461" i="9"/>
  <c r="CK461" i="9"/>
  <c r="CL461" i="9"/>
  <c r="CN461" i="9"/>
  <c r="CO461" i="9"/>
  <c r="CM461" i="9" s="1"/>
  <c r="CR461" i="9"/>
  <c r="CT461" i="9"/>
  <c r="CX461" i="9"/>
  <c r="CY461" i="9"/>
  <c r="DD461" i="9" s="1"/>
  <c r="CZ461" i="9"/>
  <c r="DA461" i="9" s="1"/>
  <c r="DC461" i="9" s="1"/>
  <c r="DH461" i="9"/>
  <c r="DK461" i="9"/>
  <c r="DL461" i="9"/>
  <c r="CA462" i="9"/>
  <c r="CE462" i="9"/>
  <c r="CF462" i="9"/>
  <c r="CG462" i="9"/>
  <c r="CH462" i="9"/>
  <c r="CI462" i="9"/>
  <c r="CJ462" i="9"/>
  <c r="CK462" i="9"/>
  <c r="CL462" i="9"/>
  <c r="CN462" i="9"/>
  <c r="CO462" i="9"/>
  <c r="CM462" i="9" s="1"/>
  <c r="CR462" i="9"/>
  <c r="CT462" i="9"/>
  <c r="CX462" i="9"/>
  <c r="CY462" i="9"/>
  <c r="DD462" i="9" s="1"/>
  <c r="CZ462" i="9"/>
  <c r="DA462" i="9" s="1"/>
  <c r="DC462" i="9" s="1"/>
  <c r="DH462" i="9"/>
  <c r="DK462" i="9"/>
  <c r="DL462" i="9"/>
  <c r="CA463" i="9"/>
  <c r="CE463" i="9"/>
  <c r="CF463" i="9"/>
  <c r="CG463" i="9"/>
  <c r="CH463" i="9"/>
  <c r="CI463" i="9"/>
  <c r="CJ463" i="9"/>
  <c r="CK463" i="9"/>
  <c r="CL463" i="9"/>
  <c r="CM463" i="9"/>
  <c r="CN463" i="9"/>
  <c r="CO463" i="9"/>
  <c r="CR463" i="9"/>
  <c r="CT463" i="9"/>
  <c r="CX463" i="9"/>
  <c r="CY463" i="9"/>
  <c r="CZ463" i="9"/>
  <c r="DA463" i="9" s="1"/>
  <c r="DC463" i="9" s="1"/>
  <c r="DH463" i="9"/>
  <c r="DK463" i="9"/>
  <c r="DL463" i="9"/>
  <c r="CA464" i="9"/>
  <c r="CE464" i="9"/>
  <c r="CF464" i="9"/>
  <c r="CG464" i="9"/>
  <c r="CH464" i="9"/>
  <c r="CI464" i="9"/>
  <c r="CJ464" i="9"/>
  <c r="CK464" i="9"/>
  <c r="CL464" i="9"/>
  <c r="CM464" i="9"/>
  <c r="CN464" i="9"/>
  <c r="CO464" i="9"/>
  <c r="CR464" i="9"/>
  <c r="CV464" i="9" s="1"/>
  <c r="CT464" i="9"/>
  <c r="CX464" i="9"/>
  <c r="CY464" i="9"/>
  <c r="CZ464" i="9"/>
  <c r="DA464" i="9" s="1"/>
  <c r="DC464" i="9" s="1"/>
  <c r="DH464" i="9"/>
  <c r="DK464" i="9"/>
  <c r="DL464" i="9"/>
  <c r="CA465" i="9"/>
  <c r="CE465" i="9"/>
  <c r="CF465" i="9"/>
  <c r="CG465" i="9"/>
  <c r="CH465" i="9"/>
  <c r="CI465" i="9"/>
  <c r="CJ465" i="9"/>
  <c r="CK465" i="9"/>
  <c r="CL465" i="9"/>
  <c r="CN465" i="9"/>
  <c r="CO465" i="9"/>
  <c r="CR465" i="9"/>
  <c r="CT465" i="9"/>
  <c r="CX465" i="9"/>
  <c r="CY465" i="9"/>
  <c r="DD465" i="9" s="1"/>
  <c r="CZ465" i="9"/>
  <c r="DA465" i="9" s="1"/>
  <c r="DC465" i="9" s="1"/>
  <c r="DH465" i="9"/>
  <c r="DK465" i="9"/>
  <c r="DL465" i="9"/>
  <c r="CA466" i="9"/>
  <c r="CE466" i="9"/>
  <c r="CF466" i="9"/>
  <c r="CG466" i="9"/>
  <c r="CH466" i="9"/>
  <c r="CI466" i="9"/>
  <c r="CJ466" i="9"/>
  <c r="CK466" i="9"/>
  <c r="CL466" i="9"/>
  <c r="CN466" i="9"/>
  <c r="CO466" i="9"/>
  <c r="CM466" i="9" s="1"/>
  <c r="CR466" i="9"/>
  <c r="CT466" i="9"/>
  <c r="CX466" i="9"/>
  <c r="CY466" i="9"/>
  <c r="CZ466" i="9"/>
  <c r="DA466" i="9" s="1"/>
  <c r="DC466" i="9" s="1"/>
  <c r="DH466" i="9"/>
  <c r="DK466" i="9"/>
  <c r="DL466" i="9"/>
  <c r="CA467" i="9"/>
  <c r="CE467" i="9"/>
  <c r="CF467" i="9"/>
  <c r="CG467" i="9"/>
  <c r="CH467" i="9"/>
  <c r="CI467" i="9"/>
  <c r="CJ467" i="9"/>
  <c r="CK467" i="9"/>
  <c r="CL467" i="9"/>
  <c r="CN467" i="9"/>
  <c r="CO467" i="9"/>
  <c r="CM467" i="9" s="1"/>
  <c r="CR467" i="9"/>
  <c r="CV467" i="9" s="1"/>
  <c r="CT467" i="9"/>
  <c r="CX467" i="9"/>
  <c r="CY467" i="9"/>
  <c r="DD467" i="9" s="1"/>
  <c r="CZ467" i="9"/>
  <c r="DA467" i="9"/>
  <c r="DC467" i="9" s="1"/>
  <c r="DF467" i="9"/>
  <c r="DH467" i="9"/>
  <c r="DK467" i="9"/>
  <c r="DL467" i="9"/>
  <c r="CA468" i="9"/>
  <c r="CE468" i="9"/>
  <c r="CF468" i="9"/>
  <c r="CG468" i="9"/>
  <c r="CH468" i="9"/>
  <c r="CI468" i="9"/>
  <c r="CJ468" i="9"/>
  <c r="CK468" i="9"/>
  <c r="CL468" i="9"/>
  <c r="CN468" i="9"/>
  <c r="CO468" i="9"/>
  <c r="CM468" i="9" s="1"/>
  <c r="CR468" i="9"/>
  <c r="CT468" i="9"/>
  <c r="CX468" i="9"/>
  <c r="CY468" i="9"/>
  <c r="CZ468" i="9"/>
  <c r="DA468" i="9" s="1"/>
  <c r="DC468" i="9" s="1"/>
  <c r="DH468" i="9"/>
  <c r="DK468" i="9"/>
  <c r="DL468" i="9"/>
  <c r="CA469" i="9"/>
  <c r="CE469" i="9"/>
  <c r="CF469" i="9"/>
  <c r="CG469" i="9"/>
  <c r="CH469" i="9"/>
  <c r="CI469" i="9"/>
  <c r="CJ469" i="9"/>
  <c r="CK469" i="9"/>
  <c r="CL469" i="9"/>
  <c r="CN469" i="9"/>
  <c r="CO469" i="9"/>
  <c r="CR469" i="9"/>
  <c r="CT469" i="9"/>
  <c r="CX469" i="9"/>
  <c r="CY469" i="9"/>
  <c r="CZ469" i="9"/>
  <c r="DA469" i="9" s="1"/>
  <c r="DC469" i="9" s="1"/>
  <c r="DH469" i="9"/>
  <c r="DK469" i="9"/>
  <c r="DL469" i="9"/>
  <c r="CA470" i="9"/>
  <c r="CE470" i="9"/>
  <c r="CF470" i="9"/>
  <c r="CG470" i="9"/>
  <c r="CH470" i="9"/>
  <c r="CI470" i="9"/>
  <c r="CJ470" i="9"/>
  <c r="CK470" i="9"/>
  <c r="CL470" i="9"/>
  <c r="CM470" i="9"/>
  <c r="CN470" i="9"/>
  <c r="CO470" i="9"/>
  <c r="CR470" i="9"/>
  <c r="CT470" i="9"/>
  <c r="CX470" i="9"/>
  <c r="CY470" i="9"/>
  <c r="CZ470" i="9"/>
  <c r="DA470" i="9" s="1"/>
  <c r="DC470" i="9" s="1"/>
  <c r="DH470" i="9"/>
  <c r="DK470" i="9"/>
  <c r="DL470" i="9"/>
  <c r="CA471" i="9"/>
  <c r="CE471" i="9"/>
  <c r="CF471" i="9"/>
  <c r="CG471" i="9"/>
  <c r="CH471" i="9"/>
  <c r="CI471" i="9"/>
  <c r="CJ471" i="9"/>
  <c r="CK471" i="9"/>
  <c r="CL471" i="9"/>
  <c r="CN471" i="9"/>
  <c r="CO471" i="9"/>
  <c r="CM471" i="9" s="1"/>
  <c r="CR471" i="9"/>
  <c r="CV471" i="9" s="1"/>
  <c r="CT471" i="9"/>
  <c r="CX471" i="9"/>
  <c r="CY471" i="9"/>
  <c r="DF471" i="9" s="1"/>
  <c r="CZ471" i="9"/>
  <c r="DA471" i="9" s="1"/>
  <c r="DC471" i="9" s="1"/>
  <c r="DH471" i="9"/>
  <c r="DK471" i="9"/>
  <c r="DL471" i="9"/>
  <c r="CA472" i="9"/>
  <c r="CE472" i="9"/>
  <c r="CF472" i="9"/>
  <c r="CG472" i="9"/>
  <c r="CH472" i="9"/>
  <c r="CI472" i="9"/>
  <c r="CJ472" i="9"/>
  <c r="CK472" i="9"/>
  <c r="CL472" i="9"/>
  <c r="CN472" i="9"/>
  <c r="CO472" i="9"/>
  <c r="CM472" i="9" s="1"/>
  <c r="CR472" i="9"/>
  <c r="CT472" i="9"/>
  <c r="CV472" i="9"/>
  <c r="CX472" i="9"/>
  <c r="CY472" i="9"/>
  <c r="DD472" i="9" s="1"/>
  <c r="CZ472" i="9"/>
  <c r="DA472" i="9" s="1"/>
  <c r="DC472" i="9" s="1"/>
  <c r="DH472" i="9"/>
  <c r="DK472" i="9"/>
  <c r="DL472" i="9"/>
  <c r="CA473" i="9"/>
  <c r="CE473" i="9"/>
  <c r="CF473" i="9"/>
  <c r="CG473" i="9"/>
  <c r="CH473" i="9"/>
  <c r="CI473" i="9"/>
  <c r="CJ473" i="9"/>
  <c r="CK473" i="9"/>
  <c r="CL473" i="9"/>
  <c r="CN473" i="9"/>
  <c r="CO473" i="9"/>
  <c r="CM473" i="9" s="1"/>
  <c r="CR473" i="9"/>
  <c r="CV473" i="9" s="1"/>
  <c r="CT473" i="9"/>
  <c r="CX473" i="9"/>
  <c r="CY473" i="9"/>
  <c r="CZ473" i="9"/>
  <c r="DA473" i="9" s="1"/>
  <c r="DC473" i="9" s="1"/>
  <c r="DH473" i="9"/>
  <c r="DK473" i="9"/>
  <c r="DL473" i="9"/>
  <c r="CA474" i="9"/>
  <c r="CE474" i="9"/>
  <c r="CF474" i="9"/>
  <c r="CG474" i="9"/>
  <c r="CH474" i="9"/>
  <c r="CI474" i="9"/>
  <c r="CJ474" i="9"/>
  <c r="CK474" i="9"/>
  <c r="CL474" i="9"/>
  <c r="CN474" i="9"/>
  <c r="CO474" i="9"/>
  <c r="CM474" i="9" s="1"/>
  <c r="CR474" i="9"/>
  <c r="CV474" i="9" s="1"/>
  <c r="CT474" i="9"/>
  <c r="CX474" i="9"/>
  <c r="CY474" i="9"/>
  <c r="CZ474" i="9"/>
  <c r="DA474" i="9" s="1"/>
  <c r="DC474" i="9" s="1"/>
  <c r="DH474" i="9"/>
  <c r="DK474" i="9"/>
  <c r="DL474" i="9"/>
  <c r="CA475" i="9"/>
  <c r="CE475" i="9"/>
  <c r="CF475" i="9"/>
  <c r="CG475" i="9"/>
  <c r="CH475" i="9"/>
  <c r="CI475" i="9"/>
  <c r="CJ475" i="9"/>
  <c r="CK475" i="9"/>
  <c r="CL475" i="9"/>
  <c r="CN475" i="9"/>
  <c r="CO475" i="9"/>
  <c r="CM475" i="9" s="1"/>
  <c r="CR475" i="9"/>
  <c r="CT475" i="9"/>
  <c r="CX475" i="9"/>
  <c r="CY475" i="9"/>
  <c r="CZ475" i="9"/>
  <c r="DA475" i="9" s="1"/>
  <c r="DC475" i="9" s="1"/>
  <c r="DD475" i="9"/>
  <c r="DE475" i="9"/>
  <c r="DF475" i="9"/>
  <c r="DH475" i="9"/>
  <c r="DK475" i="9"/>
  <c r="DL475" i="9"/>
  <c r="CA476" i="9"/>
  <c r="CE476" i="9"/>
  <c r="CF476" i="9"/>
  <c r="CG476" i="9"/>
  <c r="CH476" i="9"/>
  <c r="CI476" i="9"/>
  <c r="CJ476" i="9"/>
  <c r="CK476" i="9"/>
  <c r="CL476" i="9"/>
  <c r="CN476" i="9"/>
  <c r="CO476" i="9"/>
  <c r="CR476" i="9"/>
  <c r="CV476" i="9" s="1"/>
  <c r="CT476" i="9"/>
  <c r="CX476" i="9"/>
  <c r="CY476" i="9"/>
  <c r="CZ476" i="9"/>
  <c r="DA476" i="9" s="1"/>
  <c r="DC476" i="9" s="1"/>
  <c r="DD476" i="9"/>
  <c r="DE476" i="9"/>
  <c r="DF476" i="9"/>
  <c r="DH476" i="9"/>
  <c r="DK476" i="9"/>
  <c r="DL476" i="9"/>
  <c r="CA477" i="9"/>
  <c r="CE477" i="9"/>
  <c r="CF477" i="9"/>
  <c r="CG477" i="9"/>
  <c r="CH477" i="9"/>
  <c r="CI477" i="9"/>
  <c r="CJ477" i="9"/>
  <c r="CK477" i="9"/>
  <c r="CL477" i="9"/>
  <c r="CM477" i="9"/>
  <c r="CN477" i="9"/>
  <c r="CO477" i="9"/>
  <c r="CR477" i="9"/>
  <c r="CT477" i="9"/>
  <c r="CX477" i="9"/>
  <c r="CY477" i="9"/>
  <c r="CZ477" i="9"/>
  <c r="DA477" i="9" s="1"/>
  <c r="DC477" i="9" s="1"/>
  <c r="DH477" i="9"/>
  <c r="DK477" i="9"/>
  <c r="DL477" i="9"/>
  <c r="CA478" i="9"/>
  <c r="CE478" i="9"/>
  <c r="CF478" i="9"/>
  <c r="CG478" i="9"/>
  <c r="CH478" i="9"/>
  <c r="CI478" i="9"/>
  <c r="CJ478" i="9"/>
  <c r="CK478" i="9"/>
  <c r="CL478" i="9"/>
  <c r="CN478" i="9"/>
  <c r="CO478" i="9"/>
  <c r="CR478" i="9"/>
  <c r="CV478" i="9" s="1"/>
  <c r="CT478" i="9"/>
  <c r="CX478" i="9"/>
  <c r="CY478" i="9"/>
  <c r="DD478" i="9" s="1"/>
  <c r="CZ478" i="9"/>
  <c r="DA478" i="9" s="1"/>
  <c r="DC478" i="9" s="1"/>
  <c r="DH478" i="9"/>
  <c r="DK478" i="9"/>
  <c r="DL478" i="9"/>
  <c r="CA479" i="9"/>
  <c r="CE479" i="9"/>
  <c r="CF479" i="9"/>
  <c r="CG479" i="9"/>
  <c r="CH479" i="9"/>
  <c r="CI479" i="9"/>
  <c r="CJ479" i="9"/>
  <c r="CK479" i="9"/>
  <c r="CL479" i="9"/>
  <c r="CN479" i="9"/>
  <c r="CO479" i="9"/>
  <c r="CM479" i="9" s="1"/>
  <c r="CR479" i="9"/>
  <c r="CT479" i="9"/>
  <c r="CX479" i="9"/>
  <c r="CY479" i="9"/>
  <c r="DE479" i="9" s="1"/>
  <c r="CZ479" i="9"/>
  <c r="DA479" i="9" s="1"/>
  <c r="DC479" i="9" s="1"/>
  <c r="DH479" i="9"/>
  <c r="DK479" i="9"/>
  <c r="DL479" i="9"/>
  <c r="CA480" i="9"/>
  <c r="CE480" i="9"/>
  <c r="CF480" i="9"/>
  <c r="CG480" i="9"/>
  <c r="CH480" i="9"/>
  <c r="CI480" i="9"/>
  <c r="CJ480" i="9"/>
  <c r="CK480" i="9"/>
  <c r="CL480" i="9"/>
  <c r="CN480" i="9"/>
  <c r="CO480" i="9"/>
  <c r="CM480" i="9" s="1"/>
  <c r="CR480" i="9"/>
  <c r="CT480" i="9"/>
  <c r="CX480" i="9"/>
  <c r="CY480" i="9"/>
  <c r="CZ480" i="9"/>
  <c r="DA480" i="9" s="1"/>
  <c r="DC480" i="9" s="1"/>
  <c r="DH480" i="9"/>
  <c r="DK480" i="9"/>
  <c r="DL480" i="9"/>
  <c r="CA481" i="9"/>
  <c r="CE481" i="9"/>
  <c r="CF481" i="9"/>
  <c r="CG481" i="9"/>
  <c r="CH481" i="9"/>
  <c r="CI481" i="9"/>
  <c r="CJ481" i="9"/>
  <c r="CK481" i="9"/>
  <c r="CL481" i="9"/>
  <c r="CN481" i="9"/>
  <c r="CO481" i="9"/>
  <c r="CM481" i="9" s="1"/>
  <c r="CR481" i="9"/>
  <c r="CT481" i="9"/>
  <c r="CX481" i="9"/>
  <c r="CY481" i="9"/>
  <c r="CZ481" i="9"/>
  <c r="DA481" i="9" s="1"/>
  <c r="DC481" i="9" s="1"/>
  <c r="DH481" i="9"/>
  <c r="DK481" i="9"/>
  <c r="DL481" i="9"/>
  <c r="CA482" i="9"/>
  <c r="CE482" i="9"/>
  <c r="CF482" i="9"/>
  <c r="CG482" i="9"/>
  <c r="CH482" i="9"/>
  <c r="CI482" i="9"/>
  <c r="CJ482" i="9"/>
  <c r="CK482" i="9"/>
  <c r="CL482" i="9"/>
  <c r="CM482" i="9"/>
  <c r="CN482" i="9"/>
  <c r="CO482" i="9"/>
  <c r="CR482" i="9"/>
  <c r="CT482" i="9"/>
  <c r="CX482" i="9"/>
  <c r="CY482" i="9"/>
  <c r="DD482" i="9" s="1"/>
  <c r="CZ482" i="9"/>
  <c r="DA482" i="9" s="1"/>
  <c r="DC482" i="9"/>
  <c r="DH482" i="9"/>
  <c r="DK482" i="9"/>
  <c r="DL482" i="9"/>
  <c r="CA483" i="9"/>
  <c r="CE483" i="9"/>
  <c r="CF483" i="9"/>
  <c r="CG483" i="9"/>
  <c r="CH483" i="9"/>
  <c r="CI483" i="9"/>
  <c r="CJ483" i="9"/>
  <c r="CK483" i="9"/>
  <c r="CL483" i="9"/>
  <c r="CN483" i="9"/>
  <c r="CO483" i="9"/>
  <c r="CM483" i="9" s="1"/>
  <c r="CR483" i="9"/>
  <c r="CV483" i="9" s="1"/>
  <c r="CT483" i="9"/>
  <c r="CX483" i="9"/>
  <c r="CY483" i="9"/>
  <c r="CZ483" i="9"/>
  <c r="DA483" i="9" s="1"/>
  <c r="DC483" i="9" s="1"/>
  <c r="DD483" i="9"/>
  <c r="DE483" i="9"/>
  <c r="DF483" i="9"/>
  <c r="DH483" i="9"/>
  <c r="DK483" i="9"/>
  <c r="DL483" i="9"/>
  <c r="CA484" i="9"/>
  <c r="CE484" i="9"/>
  <c r="CF484" i="9"/>
  <c r="CG484" i="9"/>
  <c r="CH484" i="9"/>
  <c r="CI484" i="9"/>
  <c r="CJ484" i="9"/>
  <c r="CK484" i="9"/>
  <c r="CL484" i="9"/>
  <c r="CM484" i="9"/>
  <c r="CN484" i="9"/>
  <c r="CO484" i="9"/>
  <c r="CR484" i="9"/>
  <c r="CT484" i="9"/>
  <c r="CX484" i="9"/>
  <c r="CY484" i="9"/>
  <c r="DE484" i="9" s="1"/>
  <c r="CZ484" i="9"/>
  <c r="DA484" i="9" s="1"/>
  <c r="DC484" i="9" s="1"/>
  <c r="DH484" i="9"/>
  <c r="DK484" i="9"/>
  <c r="DL484" i="9"/>
  <c r="CA485" i="9"/>
  <c r="CE485" i="9"/>
  <c r="CF485" i="9"/>
  <c r="CG485" i="9"/>
  <c r="CH485" i="9"/>
  <c r="CI485" i="9"/>
  <c r="CJ485" i="9"/>
  <c r="CK485" i="9"/>
  <c r="CL485" i="9"/>
  <c r="CN485" i="9"/>
  <c r="CO485" i="9"/>
  <c r="CR485" i="9"/>
  <c r="CV485" i="9" s="1"/>
  <c r="CT485" i="9"/>
  <c r="CX485" i="9"/>
  <c r="CY485" i="9"/>
  <c r="DF485" i="9" s="1"/>
  <c r="CZ485" i="9"/>
  <c r="DA485" i="9" s="1"/>
  <c r="DC485" i="9" s="1"/>
  <c r="DD485" i="9"/>
  <c r="DH485" i="9"/>
  <c r="DK485" i="9"/>
  <c r="DL485" i="9"/>
  <c r="CA486" i="9"/>
  <c r="CE486" i="9"/>
  <c r="CF486" i="9"/>
  <c r="CG486" i="9"/>
  <c r="CH486" i="9"/>
  <c r="CI486" i="9"/>
  <c r="CJ486" i="9"/>
  <c r="CK486" i="9"/>
  <c r="CL486" i="9"/>
  <c r="CM486" i="9"/>
  <c r="CN486" i="9"/>
  <c r="CO486" i="9"/>
  <c r="CR486" i="9"/>
  <c r="CT486" i="9"/>
  <c r="CX486" i="9"/>
  <c r="CY486" i="9"/>
  <c r="DD486" i="9" s="1"/>
  <c r="CZ486" i="9"/>
  <c r="DA486" i="9"/>
  <c r="DC486" i="9" s="1"/>
  <c r="DH486" i="9"/>
  <c r="DK486" i="9"/>
  <c r="DL486" i="9"/>
  <c r="CA487" i="9"/>
  <c r="CE487" i="9"/>
  <c r="CF487" i="9"/>
  <c r="CG487" i="9"/>
  <c r="CH487" i="9"/>
  <c r="CI487" i="9"/>
  <c r="CJ487" i="9"/>
  <c r="CK487" i="9"/>
  <c r="CL487" i="9"/>
  <c r="CN487" i="9"/>
  <c r="CO487" i="9"/>
  <c r="CM487" i="9" s="1"/>
  <c r="CR487" i="9"/>
  <c r="CT487" i="9"/>
  <c r="CX487" i="9"/>
  <c r="CY487" i="9"/>
  <c r="DE487" i="9" s="1"/>
  <c r="CZ487" i="9"/>
  <c r="DA487" i="9"/>
  <c r="DC487" i="9" s="1"/>
  <c r="DD487" i="9"/>
  <c r="DH487" i="9"/>
  <c r="DK487" i="9"/>
  <c r="DL487" i="9"/>
  <c r="CA488" i="9"/>
  <c r="CE488" i="9"/>
  <c r="CF488" i="9"/>
  <c r="CG488" i="9"/>
  <c r="CH488" i="9"/>
  <c r="CI488" i="9"/>
  <c r="CJ488" i="9"/>
  <c r="CK488" i="9"/>
  <c r="CL488" i="9"/>
  <c r="CN488" i="9"/>
  <c r="CO488" i="9"/>
  <c r="CR488" i="9"/>
  <c r="CT488" i="9"/>
  <c r="CV488" i="9"/>
  <c r="CX488" i="9"/>
  <c r="CY488" i="9"/>
  <c r="DD488" i="9" s="1"/>
  <c r="CZ488" i="9"/>
  <c r="DA488" i="9" s="1"/>
  <c r="DC488" i="9" s="1"/>
  <c r="DE488" i="9"/>
  <c r="DF488" i="9"/>
  <c r="DH488" i="9"/>
  <c r="DK488" i="9"/>
  <c r="DL488" i="9"/>
  <c r="CA489" i="9"/>
  <c r="CE489" i="9"/>
  <c r="CF489" i="9"/>
  <c r="CG489" i="9"/>
  <c r="CH489" i="9"/>
  <c r="CI489" i="9"/>
  <c r="CJ489" i="9"/>
  <c r="CK489" i="9"/>
  <c r="CL489" i="9"/>
  <c r="CN489" i="9"/>
  <c r="CO489" i="9"/>
  <c r="CM489" i="9" s="1"/>
  <c r="CR489" i="9"/>
  <c r="CT489" i="9"/>
  <c r="CX489" i="9"/>
  <c r="CY489" i="9"/>
  <c r="DF489" i="9" s="1"/>
  <c r="CZ489" i="9"/>
  <c r="DA489" i="9" s="1"/>
  <c r="DC489" i="9" s="1"/>
  <c r="DH489" i="9"/>
  <c r="DK489" i="9"/>
  <c r="DL489" i="9"/>
  <c r="CA490" i="9"/>
  <c r="CE490" i="9"/>
  <c r="CF490" i="9"/>
  <c r="CG490" i="9"/>
  <c r="CH490" i="9"/>
  <c r="CI490" i="9"/>
  <c r="CJ490" i="9"/>
  <c r="CK490" i="9"/>
  <c r="CL490" i="9"/>
  <c r="CN490" i="9"/>
  <c r="CO490" i="9"/>
  <c r="CM490" i="9" s="1"/>
  <c r="CR490" i="9"/>
  <c r="CT490" i="9"/>
  <c r="CV490" i="9" s="1"/>
  <c r="CX490" i="9"/>
  <c r="CY490" i="9"/>
  <c r="DE490" i="9" s="1"/>
  <c r="CZ490" i="9"/>
  <c r="DA490" i="9"/>
  <c r="DC490" i="9" s="1"/>
  <c r="DH490" i="9"/>
  <c r="DK490" i="9"/>
  <c r="DL490" i="9"/>
  <c r="CA491" i="9"/>
  <c r="CE491" i="9"/>
  <c r="CF491" i="9"/>
  <c r="CG491" i="9"/>
  <c r="CH491" i="9"/>
  <c r="CI491" i="9"/>
  <c r="CJ491" i="9"/>
  <c r="CK491" i="9"/>
  <c r="CL491" i="9"/>
  <c r="CN491" i="9"/>
  <c r="CO491" i="9"/>
  <c r="CM491" i="9" s="1"/>
  <c r="CR491" i="9"/>
  <c r="CV491" i="9" s="1"/>
  <c r="CT491" i="9"/>
  <c r="CX491" i="9"/>
  <c r="CY491" i="9"/>
  <c r="CZ491" i="9"/>
  <c r="DA491" i="9" s="1"/>
  <c r="DC491" i="9" s="1"/>
  <c r="DH491" i="9"/>
  <c r="DK491" i="9"/>
  <c r="DL491" i="9"/>
  <c r="CA492" i="9"/>
  <c r="CE492" i="9"/>
  <c r="CF492" i="9"/>
  <c r="CG492" i="9"/>
  <c r="CH492" i="9"/>
  <c r="CI492" i="9"/>
  <c r="CJ492" i="9"/>
  <c r="CK492" i="9"/>
  <c r="CL492" i="9"/>
  <c r="CN492" i="9"/>
  <c r="CO492" i="9"/>
  <c r="CM492" i="9" s="1"/>
  <c r="CR492" i="9"/>
  <c r="CT492" i="9"/>
  <c r="CX492" i="9"/>
  <c r="CY492" i="9"/>
  <c r="CZ492" i="9"/>
  <c r="DA492" i="9" s="1"/>
  <c r="DC492" i="9" s="1"/>
  <c r="DF492" i="9"/>
  <c r="DH492" i="9"/>
  <c r="DK492" i="9"/>
  <c r="DL492" i="9"/>
  <c r="CA493" i="9"/>
  <c r="CE493" i="9"/>
  <c r="CF493" i="9"/>
  <c r="CG493" i="9"/>
  <c r="CH493" i="9"/>
  <c r="CI493" i="9"/>
  <c r="CJ493" i="9"/>
  <c r="CK493" i="9"/>
  <c r="CL493" i="9"/>
  <c r="CN493" i="9"/>
  <c r="CO493" i="9"/>
  <c r="CM493" i="9" s="1"/>
  <c r="CR493" i="9"/>
  <c r="CT493" i="9"/>
  <c r="CX493" i="9"/>
  <c r="CY493" i="9"/>
  <c r="CZ493" i="9"/>
  <c r="DA493" i="9"/>
  <c r="DC493" i="9" s="1"/>
  <c r="DH493" i="9"/>
  <c r="DK493" i="9"/>
  <c r="DL493" i="9"/>
  <c r="CA494" i="9"/>
  <c r="CE494" i="9"/>
  <c r="CF494" i="9"/>
  <c r="CG494" i="9"/>
  <c r="CH494" i="9"/>
  <c r="CI494" i="9"/>
  <c r="CJ494" i="9"/>
  <c r="CK494" i="9"/>
  <c r="CL494" i="9"/>
  <c r="CN494" i="9"/>
  <c r="CO494" i="9"/>
  <c r="CR494" i="9"/>
  <c r="CT494" i="9"/>
  <c r="CV494" i="9" s="1"/>
  <c r="CX494" i="9"/>
  <c r="CY494" i="9"/>
  <c r="CZ494" i="9"/>
  <c r="DA494" i="9"/>
  <c r="DC494" i="9" s="1"/>
  <c r="DH494" i="9"/>
  <c r="DK494" i="9"/>
  <c r="DL494" i="9"/>
  <c r="CA495" i="9"/>
  <c r="CE495" i="9"/>
  <c r="CF495" i="9"/>
  <c r="CG495" i="9"/>
  <c r="CH495" i="9"/>
  <c r="CI495" i="9"/>
  <c r="CJ495" i="9"/>
  <c r="CK495" i="9"/>
  <c r="CL495" i="9"/>
  <c r="CN495" i="9"/>
  <c r="CO495" i="9"/>
  <c r="CM495" i="9" s="1"/>
  <c r="CR495" i="9"/>
  <c r="CT495" i="9"/>
  <c r="CV495" i="9"/>
  <c r="CX495" i="9"/>
  <c r="CY495" i="9"/>
  <c r="CZ495" i="9"/>
  <c r="DA495" i="9" s="1"/>
  <c r="DC495" i="9" s="1"/>
  <c r="DH495" i="9"/>
  <c r="DK495" i="9"/>
  <c r="DL495" i="9"/>
  <c r="CA496" i="9"/>
  <c r="CE496" i="9"/>
  <c r="CF496" i="9"/>
  <c r="CG496" i="9"/>
  <c r="CH496" i="9"/>
  <c r="CI496" i="9"/>
  <c r="CJ496" i="9"/>
  <c r="CK496" i="9"/>
  <c r="CL496" i="9"/>
  <c r="CN496" i="9"/>
  <c r="CO496" i="9"/>
  <c r="CR496" i="9"/>
  <c r="CT496" i="9"/>
  <c r="CX496" i="9"/>
  <c r="CY496" i="9"/>
  <c r="CZ496" i="9"/>
  <c r="DA496" i="9" s="1"/>
  <c r="DC496" i="9" s="1"/>
  <c r="DH496" i="9"/>
  <c r="DK496" i="9"/>
  <c r="DL496" i="9"/>
  <c r="CA497" i="9"/>
  <c r="CE497" i="9"/>
  <c r="CF497" i="9"/>
  <c r="CG497" i="9"/>
  <c r="CH497" i="9"/>
  <c r="CI497" i="9"/>
  <c r="CJ497" i="9"/>
  <c r="CK497" i="9"/>
  <c r="CL497" i="9"/>
  <c r="CN497" i="9"/>
  <c r="CO497" i="9"/>
  <c r="CR497" i="9"/>
  <c r="CT497" i="9"/>
  <c r="CX497" i="9"/>
  <c r="CY497" i="9"/>
  <c r="DD497" i="9" s="1"/>
  <c r="CZ497" i="9"/>
  <c r="DA497" i="9" s="1"/>
  <c r="DC497" i="9" s="1"/>
  <c r="DE497" i="9"/>
  <c r="DF497" i="9"/>
  <c r="DH497" i="9"/>
  <c r="DK497" i="9"/>
  <c r="DL497" i="9"/>
  <c r="CA498" i="9"/>
  <c r="CE498" i="9"/>
  <c r="CF498" i="9"/>
  <c r="CG498" i="9"/>
  <c r="CH498" i="9"/>
  <c r="CI498" i="9"/>
  <c r="CJ498" i="9"/>
  <c r="CK498" i="9"/>
  <c r="CL498" i="9"/>
  <c r="CN498" i="9"/>
  <c r="CO498" i="9"/>
  <c r="CM498" i="9" s="1"/>
  <c r="CR498" i="9"/>
  <c r="CT498" i="9"/>
  <c r="CX498" i="9"/>
  <c r="CY498" i="9"/>
  <c r="CZ498" i="9"/>
  <c r="DA498" i="9"/>
  <c r="DC498" i="9" s="1"/>
  <c r="DH498" i="9"/>
  <c r="DK498" i="9"/>
  <c r="DL498" i="9"/>
  <c r="CA499" i="9"/>
  <c r="CE499" i="9"/>
  <c r="CF499" i="9"/>
  <c r="CG499" i="9"/>
  <c r="CH499" i="9"/>
  <c r="CI499" i="9"/>
  <c r="CJ499" i="9"/>
  <c r="CK499" i="9"/>
  <c r="CL499" i="9"/>
  <c r="CN499" i="9"/>
  <c r="CO499" i="9"/>
  <c r="CR499" i="9"/>
  <c r="CT499" i="9"/>
  <c r="CV499" i="9"/>
  <c r="CX499" i="9"/>
  <c r="CY499" i="9"/>
  <c r="DD499" i="9" s="1"/>
  <c r="CZ499" i="9"/>
  <c r="DA499" i="9" s="1"/>
  <c r="DC499" i="9" s="1"/>
  <c r="DH499" i="9"/>
  <c r="DK499" i="9"/>
  <c r="DL499" i="9"/>
  <c r="CA500" i="9"/>
  <c r="CE500" i="9"/>
  <c r="CF500" i="9"/>
  <c r="CG500" i="9"/>
  <c r="CH500" i="9"/>
  <c r="CI500" i="9"/>
  <c r="CJ500" i="9"/>
  <c r="CK500" i="9"/>
  <c r="CL500" i="9"/>
  <c r="CN500" i="9"/>
  <c r="CO500" i="9"/>
  <c r="CM500" i="9" s="1"/>
  <c r="CR500" i="9"/>
  <c r="CT500" i="9"/>
  <c r="CX500" i="9"/>
  <c r="CY500" i="9"/>
  <c r="DE500" i="9" s="1"/>
  <c r="CZ500" i="9"/>
  <c r="DA500" i="9" s="1"/>
  <c r="DC500" i="9" s="1"/>
  <c r="DH500" i="9"/>
  <c r="DK500" i="9"/>
  <c r="DL500" i="9"/>
  <c r="CA501" i="9"/>
  <c r="CE501" i="9"/>
  <c r="CF501" i="9"/>
  <c r="CG501" i="9"/>
  <c r="CH501" i="9"/>
  <c r="CI501" i="9"/>
  <c r="CJ501" i="9"/>
  <c r="CK501" i="9"/>
  <c r="CL501" i="9"/>
  <c r="CN501" i="9"/>
  <c r="CO501" i="9"/>
  <c r="CM501" i="9" s="1"/>
  <c r="CR501" i="9"/>
  <c r="CT501" i="9"/>
  <c r="CV501" i="9" s="1"/>
  <c r="CX501" i="9"/>
  <c r="CY501" i="9"/>
  <c r="CZ501" i="9"/>
  <c r="DA501" i="9" s="1"/>
  <c r="DC501" i="9" s="1"/>
  <c r="DH501" i="9"/>
  <c r="DK501" i="9"/>
  <c r="DL501" i="9"/>
  <c r="CA502" i="9"/>
  <c r="CE502" i="9"/>
  <c r="CF502" i="9"/>
  <c r="CG502" i="9"/>
  <c r="CH502" i="9"/>
  <c r="CI502" i="9"/>
  <c r="CJ502" i="9"/>
  <c r="CK502" i="9"/>
  <c r="CL502" i="9"/>
  <c r="CN502" i="9"/>
  <c r="CO502" i="9"/>
  <c r="CM502" i="9" s="1"/>
  <c r="CR502" i="9"/>
  <c r="CT502" i="9"/>
  <c r="CX502" i="9"/>
  <c r="CY502" i="9"/>
  <c r="DF502" i="9" s="1"/>
  <c r="CZ502" i="9"/>
  <c r="DA502" i="9" s="1"/>
  <c r="DC502" i="9" s="1"/>
  <c r="DH502" i="9"/>
  <c r="DK502" i="9"/>
  <c r="DL502" i="9"/>
  <c r="CA503" i="9"/>
  <c r="CE503" i="9"/>
  <c r="CF503" i="9"/>
  <c r="CG503" i="9"/>
  <c r="CH503" i="9"/>
  <c r="CI503" i="9"/>
  <c r="CJ503" i="9"/>
  <c r="CK503" i="9"/>
  <c r="CL503" i="9"/>
  <c r="CN503" i="9"/>
  <c r="CO503" i="9"/>
  <c r="CM503" i="9" s="1"/>
  <c r="CR503" i="9"/>
  <c r="CT503" i="9"/>
  <c r="CX503" i="9"/>
  <c r="CY503" i="9"/>
  <c r="DD503" i="9" s="1"/>
  <c r="CZ503" i="9"/>
  <c r="DA503" i="9" s="1"/>
  <c r="DC503" i="9" s="1"/>
  <c r="DF503" i="9"/>
  <c r="DH503" i="9"/>
  <c r="DK503" i="9"/>
  <c r="DL503" i="9"/>
  <c r="CA504" i="9"/>
  <c r="CE504" i="9"/>
  <c r="CF504" i="9"/>
  <c r="CG504" i="9"/>
  <c r="CH504" i="9"/>
  <c r="CI504" i="9"/>
  <c r="CJ504" i="9"/>
  <c r="CK504" i="9"/>
  <c r="CL504" i="9"/>
  <c r="CN504" i="9"/>
  <c r="CO504" i="9"/>
  <c r="CM504" i="9" s="1"/>
  <c r="CR504" i="9"/>
  <c r="CV504" i="9" s="1"/>
  <c r="CT504" i="9"/>
  <c r="CX504" i="9"/>
  <c r="CY504" i="9"/>
  <c r="DD504" i="9" s="1"/>
  <c r="CZ504" i="9"/>
  <c r="DA504" i="9" s="1"/>
  <c r="DC504" i="9" s="1"/>
  <c r="DH504" i="9"/>
  <c r="DK504" i="9"/>
  <c r="DL504" i="9"/>
  <c r="CA505" i="9"/>
  <c r="CE505" i="9"/>
  <c r="CF505" i="9"/>
  <c r="CG505" i="9"/>
  <c r="CH505" i="9"/>
  <c r="CI505" i="9"/>
  <c r="CJ505" i="9"/>
  <c r="CK505" i="9"/>
  <c r="CL505" i="9"/>
  <c r="CN505" i="9"/>
  <c r="CO505" i="9"/>
  <c r="CM505" i="9" s="1"/>
  <c r="CR505" i="9"/>
  <c r="CV505" i="9" s="1"/>
  <c r="CT505" i="9"/>
  <c r="CX505" i="9"/>
  <c r="CY505" i="9"/>
  <c r="CZ505" i="9"/>
  <c r="DA505" i="9" s="1"/>
  <c r="DC505" i="9" s="1"/>
  <c r="DH505" i="9"/>
  <c r="DK505" i="9"/>
  <c r="DL505" i="9"/>
  <c r="CA506" i="9"/>
  <c r="CE506" i="9"/>
  <c r="CF506" i="9"/>
  <c r="CG506" i="9"/>
  <c r="CH506" i="9"/>
  <c r="CI506" i="9"/>
  <c r="CJ506" i="9"/>
  <c r="CK506" i="9"/>
  <c r="CL506" i="9"/>
  <c r="CN506" i="9"/>
  <c r="CO506" i="9"/>
  <c r="CR506" i="9"/>
  <c r="CV506" i="9" s="1"/>
  <c r="CT506" i="9"/>
  <c r="CX506" i="9"/>
  <c r="CY506" i="9"/>
  <c r="CZ506" i="9"/>
  <c r="DA506" i="9" s="1"/>
  <c r="DC506" i="9" s="1"/>
  <c r="DH506" i="9"/>
  <c r="DK506" i="9"/>
  <c r="DL506" i="9"/>
  <c r="CA507" i="9"/>
  <c r="CE507" i="9"/>
  <c r="CF507" i="9"/>
  <c r="CG507" i="9"/>
  <c r="CH507" i="9"/>
  <c r="CI507" i="9"/>
  <c r="CJ507" i="9"/>
  <c r="CK507" i="9"/>
  <c r="CL507" i="9"/>
  <c r="CM507" i="9"/>
  <c r="CN507" i="9"/>
  <c r="CO507" i="9"/>
  <c r="CR507" i="9"/>
  <c r="CT507" i="9"/>
  <c r="CX507" i="9"/>
  <c r="CY507" i="9"/>
  <c r="DE507" i="9" s="1"/>
  <c r="CZ507" i="9"/>
  <c r="DA507" i="9" s="1"/>
  <c r="DC507" i="9" s="1"/>
  <c r="DH507" i="9"/>
  <c r="DK507" i="9"/>
  <c r="DL507" i="9"/>
  <c r="CA508" i="9"/>
  <c r="CE508" i="9"/>
  <c r="CF508" i="9"/>
  <c r="CG508" i="9"/>
  <c r="CH508" i="9"/>
  <c r="CI508" i="9"/>
  <c r="CJ508" i="9"/>
  <c r="CK508" i="9"/>
  <c r="CL508" i="9"/>
  <c r="CM508" i="9"/>
  <c r="CN508" i="9"/>
  <c r="CO508" i="9"/>
  <c r="CR508" i="9"/>
  <c r="CT508" i="9"/>
  <c r="CX508" i="9"/>
  <c r="CY508" i="9"/>
  <c r="DD508" i="9" s="1"/>
  <c r="CZ508" i="9"/>
  <c r="DA508" i="9" s="1"/>
  <c r="DC508" i="9" s="1"/>
  <c r="DH508" i="9"/>
  <c r="DK508" i="9"/>
  <c r="DL508" i="9"/>
  <c r="CA509" i="9"/>
  <c r="CE509" i="9"/>
  <c r="CF509" i="9"/>
  <c r="CG509" i="9"/>
  <c r="CH509" i="9"/>
  <c r="CI509" i="9"/>
  <c r="CJ509" i="9"/>
  <c r="CK509" i="9"/>
  <c r="CL509" i="9"/>
  <c r="CN509" i="9"/>
  <c r="CO509" i="9"/>
  <c r="CM509" i="9" s="1"/>
  <c r="CR509" i="9"/>
  <c r="CT509" i="9"/>
  <c r="CX509" i="9"/>
  <c r="CY509" i="9"/>
  <c r="CZ509" i="9"/>
  <c r="DA509" i="9" s="1"/>
  <c r="DC509" i="9"/>
  <c r="DH509" i="9"/>
  <c r="DK509" i="9"/>
  <c r="DL509" i="9"/>
  <c r="CA510" i="9"/>
  <c r="CE510" i="9"/>
  <c r="CF510" i="9"/>
  <c r="CG510" i="9"/>
  <c r="CH510" i="9"/>
  <c r="CI510" i="9"/>
  <c r="CJ510" i="9"/>
  <c r="CK510" i="9"/>
  <c r="CL510" i="9"/>
  <c r="CN510" i="9"/>
  <c r="CO510" i="9"/>
  <c r="CR510" i="9"/>
  <c r="CT510" i="9"/>
  <c r="CV510" i="9"/>
  <c r="CX510" i="9"/>
  <c r="CY510" i="9"/>
  <c r="CZ510" i="9"/>
  <c r="DA510" i="9" s="1"/>
  <c r="DC510" i="9" s="1"/>
  <c r="DH510" i="9"/>
  <c r="DK510" i="9"/>
  <c r="DL510" i="9"/>
  <c r="CA511" i="9"/>
  <c r="CE511" i="9"/>
  <c r="CF511" i="9"/>
  <c r="CG511" i="9"/>
  <c r="CH511" i="9"/>
  <c r="CI511" i="9"/>
  <c r="CJ511" i="9"/>
  <c r="CK511" i="9"/>
  <c r="CL511" i="9"/>
  <c r="CN511" i="9"/>
  <c r="CO511" i="9"/>
  <c r="CM511" i="9" s="1"/>
  <c r="CR511" i="9"/>
  <c r="CV511" i="9" s="1"/>
  <c r="CT511" i="9"/>
  <c r="CX511" i="9"/>
  <c r="CY511" i="9"/>
  <c r="CZ511" i="9"/>
  <c r="DA511" i="9" s="1"/>
  <c r="DC511" i="9" s="1"/>
  <c r="DH511" i="9"/>
  <c r="DK511" i="9"/>
  <c r="DL511" i="9"/>
  <c r="CA512" i="9"/>
  <c r="CE512" i="9"/>
  <c r="CF512" i="9"/>
  <c r="CG512" i="9"/>
  <c r="CH512" i="9"/>
  <c r="CI512" i="9"/>
  <c r="CJ512" i="9"/>
  <c r="CK512" i="9"/>
  <c r="CL512" i="9"/>
  <c r="CN512" i="9"/>
  <c r="CO512" i="9"/>
  <c r="CR512" i="9"/>
  <c r="CT512" i="9"/>
  <c r="CX512" i="9"/>
  <c r="CY512" i="9"/>
  <c r="CZ512" i="9"/>
  <c r="DA512" i="9" s="1"/>
  <c r="DC512" i="9" s="1"/>
  <c r="DH512" i="9"/>
  <c r="DK512" i="9"/>
  <c r="DL512" i="9"/>
  <c r="CA513" i="9"/>
  <c r="CE513" i="9"/>
  <c r="CF513" i="9"/>
  <c r="CG513" i="9"/>
  <c r="CH513" i="9"/>
  <c r="CI513" i="9"/>
  <c r="CJ513" i="9"/>
  <c r="CK513" i="9"/>
  <c r="CL513" i="9"/>
  <c r="CN513" i="9"/>
  <c r="CO513" i="9"/>
  <c r="CM513" i="9" s="1"/>
  <c r="CR513" i="9"/>
  <c r="CT513" i="9"/>
  <c r="CX513" i="9"/>
  <c r="CY513" i="9"/>
  <c r="CZ513" i="9"/>
  <c r="DA513" i="9"/>
  <c r="DC513" i="9" s="1"/>
  <c r="DH513" i="9"/>
  <c r="DK513" i="9"/>
  <c r="DL513" i="9"/>
  <c r="CA514" i="9"/>
  <c r="CE514" i="9"/>
  <c r="CF514" i="9"/>
  <c r="CG514" i="9"/>
  <c r="CH514" i="9"/>
  <c r="CI514" i="9"/>
  <c r="CJ514" i="9"/>
  <c r="CK514" i="9"/>
  <c r="CL514" i="9"/>
  <c r="CN514" i="9"/>
  <c r="CO514" i="9"/>
  <c r="CM514" i="9" s="1"/>
  <c r="CR514" i="9"/>
  <c r="CT514" i="9"/>
  <c r="CX514" i="9"/>
  <c r="CY514" i="9"/>
  <c r="CZ514" i="9"/>
  <c r="DA514" i="9" s="1"/>
  <c r="DC514" i="9" s="1"/>
  <c r="DH514" i="9"/>
  <c r="DK514" i="9"/>
  <c r="DL514" i="9"/>
  <c r="CA515" i="9"/>
  <c r="CE515" i="9"/>
  <c r="CF515" i="9"/>
  <c r="CG515" i="9"/>
  <c r="CH515" i="9"/>
  <c r="CI515" i="9"/>
  <c r="CJ515" i="9"/>
  <c r="CK515" i="9"/>
  <c r="CL515" i="9"/>
  <c r="CN515" i="9"/>
  <c r="CO515" i="9"/>
  <c r="CM515" i="9" s="1"/>
  <c r="CR515" i="9"/>
  <c r="CT515" i="9"/>
  <c r="CX515" i="9"/>
  <c r="CY515" i="9"/>
  <c r="DD515" i="9" s="1"/>
  <c r="CZ515" i="9"/>
  <c r="DA515" i="9" s="1"/>
  <c r="DC515" i="9" s="1"/>
  <c r="DH515" i="9"/>
  <c r="DK515" i="9"/>
  <c r="DL515" i="9"/>
  <c r="CA516" i="9"/>
  <c r="CE516" i="9"/>
  <c r="CF516" i="9"/>
  <c r="CG516" i="9"/>
  <c r="CH516" i="9"/>
  <c r="CI516" i="9"/>
  <c r="CJ516" i="9"/>
  <c r="CK516" i="9"/>
  <c r="CL516" i="9"/>
  <c r="CN516" i="9"/>
  <c r="CO516" i="9"/>
  <c r="CR516" i="9"/>
  <c r="CV516" i="9" s="1"/>
  <c r="CT516" i="9"/>
  <c r="CX516" i="9"/>
  <c r="CY516" i="9"/>
  <c r="CZ516" i="9"/>
  <c r="DA516" i="9" s="1"/>
  <c r="DC516" i="9" s="1"/>
  <c r="DH516" i="9"/>
  <c r="DK516" i="9"/>
  <c r="DL516" i="9"/>
  <c r="CA517" i="9"/>
  <c r="CE517" i="9"/>
  <c r="CF517" i="9"/>
  <c r="CG517" i="9"/>
  <c r="CH517" i="9"/>
  <c r="CI517" i="9"/>
  <c r="CJ517" i="9"/>
  <c r="CK517" i="9"/>
  <c r="CL517" i="9"/>
  <c r="CN517" i="9"/>
  <c r="CO517" i="9"/>
  <c r="CM517" i="9" s="1"/>
  <c r="CR517" i="9"/>
  <c r="CT517" i="9"/>
  <c r="CX517" i="9"/>
  <c r="CY517" i="9"/>
  <c r="CZ517" i="9"/>
  <c r="DA517" i="9" s="1"/>
  <c r="DC517" i="9" s="1"/>
  <c r="DH517" i="9"/>
  <c r="DK517" i="9"/>
  <c r="DL517" i="9"/>
  <c r="CA518" i="9"/>
  <c r="CE518" i="9"/>
  <c r="CF518" i="9"/>
  <c r="CG518" i="9"/>
  <c r="CH518" i="9"/>
  <c r="CI518" i="9"/>
  <c r="CJ518" i="9"/>
  <c r="CK518" i="9"/>
  <c r="CQ518" i="9" s="1"/>
  <c r="CL518" i="9"/>
  <c r="CM518" i="9"/>
  <c r="CN518" i="9"/>
  <c r="CO518" i="9"/>
  <c r="CR518" i="9"/>
  <c r="CT518" i="9"/>
  <c r="CX518" i="9"/>
  <c r="CY518" i="9"/>
  <c r="DD518" i="9" s="1"/>
  <c r="CZ518" i="9"/>
  <c r="DA518" i="9" s="1"/>
  <c r="DC518" i="9" s="1"/>
  <c r="DH518" i="9"/>
  <c r="DK518" i="9"/>
  <c r="DL518" i="9"/>
  <c r="CA519" i="9"/>
  <c r="CE519" i="9"/>
  <c r="CF519" i="9"/>
  <c r="CG519" i="9"/>
  <c r="CH519" i="9"/>
  <c r="CI519" i="9"/>
  <c r="CJ519" i="9"/>
  <c r="CK519" i="9"/>
  <c r="CL519" i="9"/>
  <c r="CN519" i="9"/>
  <c r="CO519" i="9"/>
  <c r="CR519" i="9"/>
  <c r="CT519" i="9"/>
  <c r="CX519" i="9"/>
  <c r="CY519" i="9"/>
  <c r="DD519" i="9" s="1"/>
  <c r="CZ519" i="9"/>
  <c r="DA519" i="9" s="1"/>
  <c r="DC519" i="9" s="1"/>
  <c r="DH519" i="9"/>
  <c r="DK519" i="9"/>
  <c r="DL519" i="9"/>
  <c r="CA520" i="9"/>
  <c r="CE520" i="9"/>
  <c r="CF520" i="9"/>
  <c r="CG520" i="9"/>
  <c r="CH520" i="9"/>
  <c r="CI520" i="9"/>
  <c r="CJ520" i="9"/>
  <c r="CK520" i="9"/>
  <c r="CL520" i="9"/>
  <c r="CN520" i="9"/>
  <c r="CO520" i="9"/>
  <c r="CM520" i="9" s="1"/>
  <c r="CR520" i="9"/>
  <c r="CT520" i="9"/>
  <c r="CX520" i="9"/>
  <c r="CY520" i="9"/>
  <c r="CZ520" i="9"/>
  <c r="DA520" i="9" s="1"/>
  <c r="DC520" i="9" s="1"/>
  <c r="DH520" i="9"/>
  <c r="DK520" i="9"/>
  <c r="DL520" i="9"/>
  <c r="CA521" i="9"/>
  <c r="CE521" i="9"/>
  <c r="CF521" i="9"/>
  <c r="CG521" i="9"/>
  <c r="CH521" i="9"/>
  <c r="CI521" i="9"/>
  <c r="CJ521" i="9"/>
  <c r="CK521" i="9"/>
  <c r="CL521" i="9"/>
  <c r="CN521" i="9"/>
  <c r="CO521" i="9"/>
  <c r="CM521" i="9" s="1"/>
  <c r="CR521" i="9"/>
  <c r="CT521" i="9"/>
  <c r="CX521" i="9"/>
  <c r="CY521" i="9"/>
  <c r="DD521" i="9" s="1"/>
  <c r="CZ521" i="9"/>
  <c r="DA521" i="9"/>
  <c r="DC521" i="9" s="1"/>
  <c r="DF521" i="9"/>
  <c r="DH521" i="9"/>
  <c r="DK521" i="9"/>
  <c r="DL521" i="9"/>
  <c r="CA522" i="9"/>
  <c r="CE522" i="9"/>
  <c r="CF522" i="9"/>
  <c r="CG522" i="9"/>
  <c r="CH522" i="9"/>
  <c r="CI522" i="9"/>
  <c r="CJ522" i="9"/>
  <c r="CK522" i="9"/>
  <c r="CL522" i="9"/>
  <c r="CN522" i="9"/>
  <c r="CO522" i="9"/>
  <c r="CM522" i="9" s="1"/>
  <c r="CR522" i="9"/>
  <c r="CV522" i="9" s="1"/>
  <c r="CT522" i="9"/>
  <c r="CX522" i="9"/>
  <c r="CY522" i="9"/>
  <c r="DE522" i="9" s="1"/>
  <c r="CZ522" i="9"/>
  <c r="DA522" i="9"/>
  <c r="DC522" i="9" s="1"/>
  <c r="DD522" i="9"/>
  <c r="DF522" i="9"/>
  <c r="DH522" i="9"/>
  <c r="DK522" i="9"/>
  <c r="DL522" i="9"/>
  <c r="CA523" i="9"/>
  <c r="CE523" i="9"/>
  <c r="CF523" i="9"/>
  <c r="CG523" i="9"/>
  <c r="CH523" i="9"/>
  <c r="CI523" i="9"/>
  <c r="CJ523" i="9"/>
  <c r="CK523" i="9"/>
  <c r="CL523" i="9"/>
  <c r="CN523" i="9"/>
  <c r="CO523" i="9"/>
  <c r="CM523" i="9" s="1"/>
  <c r="CR523" i="9"/>
  <c r="CT523" i="9"/>
  <c r="CV523" i="9" s="1"/>
  <c r="CX523" i="9"/>
  <c r="CY523" i="9"/>
  <c r="CZ523" i="9"/>
  <c r="DA523" i="9" s="1"/>
  <c r="DC523" i="9" s="1"/>
  <c r="DH523" i="9"/>
  <c r="DK523" i="9"/>
  <c r="DL523" i="9"/>
  <c r="CA524" i="9"/>
  <c r="CE524" i="9"/>
  <c r="CF524" i="9"/>
  <c r="CG524" i="9"/>
  <c r="CH524" i="9"/>
  <c r="CI524" i="9"/>
  <c r="CJ524" i="9"/>
  <c r="CK524" i="9"/>
  <c r="CL524" i="9"/>
  <c r="CN524" i="9"/>
  <c r="CO524" i="9"/>
  <c r="CM524" i="9" s="1"/>
  <c r="CR524" i="9"/>
  <c r="CT524" i="9"/>
  <c r="CX524" i="9"/>
  <c r="CY524" i="9"/>
  <c r="DE524" i="9" s="1"/>
  <c r="CZ524" i="9"/>
  <c r="DA524" i="9"/>
  <c r="DC524" i="9" s="1"/>
  <c r="DH524" i="9"/>
  <c r="DK524" i="9"/>
  <c r="DL524" i="9"/>
  <c r="CA525" i="9"/>
  <c r="CE525" i="9"/>
  <c r="CF525" i="9"/>
  <c r="CG525" i="9"/>
  <c r="CH525" i="9"/>
  <c r="CI525" i="9"/>
  <c r="CJ525" i="9"/>
  <c r="CK525" i="9"/>
  <c r="CL525" i="9"/>
  <c r="CN525" i="9"/>
  <c r="CO525" i="9"/>
  <c r="CM525" i="9" s="1"/>
  <c r="CR525" i="9"/>
  <c r="CT525" i="9"/>
  <c r="CX525" i="9"/>
  <c r="CY525" i="9"/>
  <c r="DF525" i="9" s="1"/>
  <c r="CZ525" i="9"/>
  <c r="DA525" i="9" s="1"/>
  <c r="DC525" i="9" s="1"/>
  <c r="DH525" i="9"/>
  <c r="DK525" i="9"/>
  <c r="DL525" i="9"/>
  <c r="CA526" i="9"/>
  <c r="CE526" i="9"/>
  <c r="CF526" i="9"/>
  <c r="CG526" i="9"/>
  <c r="CH526" i="9"/>
  <c r="CI526" i="9"/>
  <c r="CJ526" i="9"/>
  <c r="CK526" i="9"/>
  <c r="CL526" i="9"/>
  <c r="CN526" i="9"/>
  <c r="CO526" i="9"/>
  <c r="CM526" i="9" s="1"/>
  <c r="CR526" i="9"/>
  <c r="CT526" i="9"/>
  <c r="CX526" i="9"/>
  <c r="CY526" i="9"/>
  <c r="DD526" i="9" s="1"/>
  <c r="CZ526" i="9"/>
  <c r="DA526" i="9" s="1"/>
  <c r="DC526" i="9" s="1"/>
  <c r="DE526" i="9"/>
  <c r="DF526" i="9"/>
  <c r="DH526" i="9"/>
  <c r="DK526" i="9"/>
  <c r="DL526" i="9"/>
  <c r="CA527" i="9"/>
  <c r="CE527" i="9"/>
  <c r="CF527" i="9"/>
  <c r="CG527" i="9"/>
  <c r="CH527" i="9"/>
  <c r="CI527" i="9"/>
  <c r="CJ527" i="9"/>
  <c r="CK527" i="9"/>
  <c r="CL527" i="9"/>
  <c r="CM527" i="9"/>
  <c r="CN527" i="9"/>
  <c r="CO527" i="9"/>
  <c r="CR527" i="9"/>
  <c r="CT527" i="9"/>
  <c r="CX527" i="9"/>
  <c r="CY527" i="9"/>
  <c r="CZ527" i="9"/>
  <c r="DA527" i="9" s="1"/>
  <c r="DC527" i="9" s="1"/>
  <c r="DH527" i="9"/>
  <c r="DK527" i="9"/>
  <c r="DL527" i="9"/>
  <c r="CA528" i="9"/>
  <c r="CE528" i="9"/>
  <c r="CF528" i="9"/>
  <c r="CG528" i="9"/>
  <c r="CH528" i="9"/>
  <c r="CI528" i="9"/>
  <c r="CJ528" i="9"/>
  <c r="CK528" i="9"/>
  <c r="CL528" i="9"/>
  <c r="CN528" i="9"/>
  <c r="CO528" i="9"/>
  <c r="CR528" i="9"/>
  <c r="CV528" i="9" s="1"/>
  <c r="CT528" i="9"/>
  <c r="CX528" i="9"/>
  <c r="CY528" i="9"/>
  <c r="DF528" i="9" s="1"/>
  <c r="CZ528" i="9"/>
  <c r="DA528" i="9" s="1"/>
  <c r="DC528" i="9" s="1"/>
  <c r="DD528" i="9"/>
  <c r="DE528" i="9"/>
  <c r="DH528" i="9"/>
  <c r="DK528" i="9"/>
  <c r="DL528" i="9"/>
  <c r="CA529" i="9"/>
  <c r="CE529" i="9"/>
  <c r="CF529" i="9"/>
  <c r="CG529" i="9"/>
  <c r="CH529" i="9"/>
  <c r="CI529" i="9"/>
  <c r="CJ529" i="9"/>
  <c r="CK529" i="9"/>
  <c r="CL529" i="9"/>
  <c r="CM529" i="9"/>
  <c r="CN529" i="9"/>
  <c r="CO529" i="9"/>
  <c r="CR529" i="9"/>
  <c r="CT529" i="9"/>
  <c r="CX529" i="9"/>
  <c r="CY529" i="9"/>
  <c r="CZ529" i="9"/>
  <c r="DA529" i="9" s="1"/>
  <c r="DC529" i="9" s="1"/>
  <c r="DE529" i="9"/>
  <c r="DH529" i="9"/>
  <c r="DK529" i="9"/>
  <c r="DL529" i="9"/>
  <c r="CA530" i="9"/>
  <c r="CE530" i="9"/>
  <c r="CF530" i="9"/>
  <c r="CG530" i="9"/>
  <c r="CH530" i="9"/>
  <c r="CI530" i="9"/>
  <c r="CJ530" i="9"/>
  <c r="CK530" i="9"/>
  <c r="CL530" i="9"/>
  <c r="CN530" i="9"/>
  <c r="CO530" i="9"/>
  <c r="CR530" i="9"/>
  <c r="CT530" i="9"/>
  <c r="CX530" i="9"/>
  <c r="CY530" i="9"/>
  <c r="DD530" i="9" s="1"/>
  <c r="CZ530" i="9"/>
  <c r="DA530" i="9" s="1"/>
  <c r="DC530" i="9" s="1"/>
  <c r="DH530" i="9"/>
  <c r="DK530" i="9"/>
  <c r="DL530" i="9"/>
  <c r="CA531" i="9"/>
  <c r="CE531" i="9"/>
  <c r="CF531" i="9"/>
  <c r="CG531" i="9"/>
  <c r="CH531" i="9"/>
  <c r="CI531" i="9"/>
  <c r="CJ531" i="9"/>
  <c r="CK531" i="9"/>
  <c r="CL531" i="9"/>
  <c r="CN531" i="9"/>
  <c r="CO531" i="9"/>
  <c r="CR531" i="9"/>
  <c r="CT531" i="9"/>
  <c r="CV531" i="9"/>
  <c r="CX531" i="9"/>
  <c r="CY531" i="9"/>
  <c r="CZ531" i="9"/>
  <c r="DA531" i="9" s="1"/>
  <c r="DC531" i="9" s="1"/>
  <c r="DH531" i="9"/>
  <c r="DK531" i="9"/>
  <c r="DL531" i="9"/>
  <c r="CA532" i="9"/>
  <c r="CE532" i="9"/>
  <c r="CF532" i="9"/>
  <c r="CG532" i="9"/>
  <c r="CH532" i="9"/>
  <c r="CI532" i="9"/>
  <c r="CJ532" i="9"/>
  <c r="CK532" i="9"/>
  <c r="CL532" i="9"/>
  <c r="CN532" i="9"/>
  <c r="CO532" i="9"/>
  <c r="CM532" i="9" s="1"/>
  <c r="CR532" i="9"/>
  <c r="CV532" i="9" s="1"/>
  <c r="CT532" i="9"/>
  <c r="CX532" i="9"/>
  <c r="CY532" i="9"/>
  <c r="DD532" i="9" s="1"/>
  <c r="CZ532" i="9"/>
  <c r="DA532" i="9" s="1"/>
  <c r="DC532" i="9" s="1"/>
  <c r="DH532" i="9"/>
  <c r="DK532" i="9"/>
  <c r="DL532" i="9"/>
  <c r="CA533" i="9"/>
  <c r="CE533" i="9"/>
  <c r="CF533" i="9"/>
  <c r="CG533" i="9"/>
  <c r="CH533" i="9"/>
  <c r="CI533" i="9"/>
  <c r="CJ533" i="9"/>
  <c r="CK533" i="9"/>
  <c r="CL533" i="9"/>
  <c r="CN533" i="9"/>
  <c r="CO533" i="9"/>
  <c r="CM533" i="9" s="1"/>
  <c r="CR533" i="9"/>
  <c r="CT533" i="9"/>
  <c r="CX533" i="9"/>
  <c r="CY533" i="9"/>
  <c r="CZ533" i="9"/>
  <c r="DA533" i="9" s="1"/>
  <c r="DC533" i="9" s="1"/>
  <c r="DH533" i="9"/>
  <c r="DK533" i="9"/>
  <c r="DL533" i="9"/>
  <c r="CA534" i="9"/>
  <c r="CE534" i="9"/>
  <c r="CF534" i="9"/>
  <c r="CG534" i="9"/>
  <c r="CH534" i="9"/>
  <c r="CI534" i="9"/>
  <c r="CJ534" i="9"/>
  <c r="CK534" i="9"/>
  <c r="CL534" i="9"/>
  <c r="CN534" i="9"/>
  <c r="CO534" i="9"/>
  <c r="CM534" i="9" s="1"/>
  <c r="CR534" i="9"/>
  <c r="CV534" i="9" s="1"/>
  <c r="CT534" i="9"/>
  <c r="CX534" i="9"/>
  <c r="CY534" i="9"/>
  <c r="CZ534" i="9"/>
  <c r="DA534" i="9" s="1"/>
  <c r="DC534" i="9" s="1"/>
  <c r="DH534" i="9"/>
  <c r="DK534" i="9"/>
  <c r="DL534" i="9"/>
  <c r="CA535" i="9"/>
  <c r="CE535" i="9"/>
  <c r="CF535" i="9"/>
  <c r="CG535" i="9"/>
  <c r="CH535" i="9"/>
  <c r="CI535" i="9"/>
  <c r="CJ535" i="9"/>
  <c r="CK535" i="9"/>
  <c r="CL535" i="9"/>
  <c r="CN535" i="9"/>
  <c r="CO535" i="9"/>
  <c r="CM535" i="9" s="1"/>
  <c r="CR535" i="9"/>
  <c r="CT535" i="9"/>
  <c r="CX535" i="9"/>
  <c r="CY535" i="9"/>
  <c r="DD535" i="9" s="1"/>
  <c r="CZ535" i="9"/>
  <c r="DA535" i="9" s="1"/>
  <c r="DC535" i="9" s="1"/>
  <c r="DH535" i="9"/>
  <c r="DK535" i="9"/>
  <c r="DL535" i="9"/>
  <c r="CA536" i="9"/>
  <c r="CE536" i="9"/>
  <c r="CF536" i="9"/>
  <c r="CG536" i="9"/>
  <c r="CH536" i="9"/>
  <c r="CI536" i="9"/>
  <c r="CJ536" i="9"/>
  <c r="CK536" i="9"/>
  <c r="CL536" i="9"/>
  <c r="CN536" i="9"/>
  <c r="CO536" i="9"/>
  <c r="CR536" i="9"/>
  <c r="CT536" i="9"/>
  <c r="CX536" i="9"/>
  <c r="CY536" i="9"/>
  <c r="CZ536" i="9"/>
  <c r="DA536" i="9" s="1"/>
  <c r="DC536" i="9" s="1"/>
  <c r="DF536" i="9"/>
  <c r="DH536" i="9"/>
  <c r="DK536" i="9"/>
  <c r="DL536" i="9"/>
  <c r="CA537" i="9"/>
  <c r="CE537" i="9"/>
  <c r="CF537" i="9"/>
  <c r="CG537" i="9"/>
  <c r="CH537" i="9"/>
  <c r="CI537" i="9"/>
  <c r="CJ537" i="9"/>
  <c r="CK537" i="9"/>
  <c r="CL537" i="9"/>
  <c r="CN537" i="9"/>
  <c r="CO537" i="9"/>
  <c r="CM537" i="9" s="1"/>
  <c r="CR537" i="9"/>
  <c r="CT537" i="9"/>
  <c r="CX537" i="9"/>
  <c r="CY537" i="9"/>
  <c r="CZ537" i="9"/>
  <c r="DA537" i="9" s="1"/>
  <c r="DC537" i="9" s="1"/>
  <c r="DF537" i="9"/>
  <c r="DH537" i="9"/>
  <c r="DK537" i="9"/>
  <c r="DL537" i="9"/>
  <c r="CA538" i="9"/>
  <c r="CE538" i="9"/>
  <c r="CF538" i="9"/>
  <c r="CG538" i="9"/>
  <c r="CH538" i="9"/>
  <c r="CI538" i="9"/>
  <c r="CJ538" i="9"/>
  <c r="CK538" i="9"/>
  <c r="CL538" i="9"/>
  <c r="CM538" i="9"/>
  <c r="CN538" i="9"/>
  <c r="CO538" i="9"/>
  <c r="CR538" i="9"/>
  <c r="CT538" i="9"/>
  <c r="CX538" i="9"/>
  <c r="CY538" i="9"/>
  <c r="DD538" i="9" s="1"/>
  <c r="CZ538" i="9"/>
  <c r="DA538" i="9" s="1"/>
  <c r="DC538" i="9"/>
  <c r="DH538" i="9"/>
  <c r="DK538" i="9"/>
  <c r="DL538" i="9"/>
  <c r="CA539" i="9"/>
  <c r="CE539" i="9"/>
  <c r="CF539" i="9"/>
  <c r="CG539" i="9"/>
  <c r="CH539" i="9"/>
  <c r="CI539" i="9"/>
  <c r="CJ539" i="9"/>
  <c r="CK539" i="9"/>
  <c r="CL539" i="9"/>
  <c r="CN539" i="9"/>
  <c r="CO539" i="9"/>
  <c r="CM539" i="9" s="1"/>
  <c r="CR539" i="9"/>
  <c r="CT539" i="9"/>
  <c r="CX539" i="9"/>
  <c r="CY539" i="9"/>
  <c r="CZ539" i="9"/>
  <c r="DA539" i="9" s="1"/>
  <c r="DC539" i="9" s="1"/>
  <c r="DH539" i="9"/>
  <c r="DK539" i="9"/>
  <c r="DL539" i="9"/>
  <c r="CA540" i="9"/>
  <c r="CE540" i="9"/>
  <c r="CF540" i="9"/>
  <c r="CG540" i="9"/>
  <c r="CH540" i="9"/>
  <c r="CI540" i="9"/>
  <c r="CJ540" i="9"/>
  <c r="CK540" i="9"/>
  <c r="CL540" i="9"/>
  <c r="CN540" i="9"/>
  <c r="CO540" i="9"/>
  <c r="CR540" i="9"/>
  <c r="CT540" i="9"/>
  <c r="CX540" i="9"/>
  <c r="CY540" i="9"/>
  <c r="DF540" i="9" s="1"/>
  <c r="CZ540" i="9"/>
  <c r="DA540" i="9" s="1"/>
  <c r="DC540" i="9" s="1"/>
  <c r="DD540" i="9"/>
  <c r="DH540" i="9"/>
  <c r="DK540" i="9"/>
  <c r="DL540" i="9"/>
  <c r="CA541" i="9"/>
  <c r="CE541" i="9"/>
  <c r="CF541" i="9"/>
  <c r="CG541" i="9"/>
  <c r="CH541" i="9"/>
  <c r="CI541" i="9"/>
  <c r="CJ541" i="9"/>
  <c r="CK541" i="9"/>
  <c r="CL541" i="9"/>
  <c r="CN541" i="9"/>
  <c r="CO541" i="9"/>
  <c r="CR541" i="9"/>
  <c r="CT541" i="9"/>
  <c r="CV541" i="9" s="1"/>
  <c r="CX541" i="9"/>
  <c r="CY541" i="9"/>
  <c r="CZ541" i="9"/>
  <c r="DA541" i="9"/>
  <c r="DC541" i="9" s="1"/>
  <c r="DD541" i="9"/>
  <c r="DH541" i="9"/>
  <c r="DK541" i="9"/>
  <c r="DL541" i="9"/>
  <c r="CA542" i="9"/>
  <c r="CE542" i="9"/>
  <c r="CF542" i="9"/>
  <c r="CG542" i="9"/>
  <c r="CH542" i="9"/>
  <c r="CI542" i="9"/>
  <c r="CJ542" i="9"/>
  <c r="CK542" i="9"/>
  <c r="CL542" i="9"/>
  <c r="CM542" i="9"/>
  <c r="CN542" i="9"/>
  <c r="CO542" i="9"/>
  <c r="CR542" i="9"/>
  <c r="CT542" i="9"/>
  <c r="CX542" i="9"/>
  <c r="CY542" i="9"/>
  <c r="DD542" i="9" s="1"/>
  <c r="CZ542" i="9"/>
  <c r="DA542" i="9"/>
  <c r="DC542" i="9" s="1"/>
  <c r="DE542" i="9"/>
  <c r="DH542" i="9"/>
  <c r="DK542" i="9"/>
  <c r="DL542" i="9"/>
  <c r="CA543" i="9"/>
  <c r="CE543" i="9"/>
  <c r="CF543" i="9"/>
  <c r="CG543" i="9"/>
  <c r="CH543" i="9"/>
  <c r="CI543" i="9"/>
  <c r="CJ543" i="9"/>
  <c r="CK543" i="9"/>
  <c r="CL543" i="9"/>
  <c r="CN543" i="9"/>
  <c r="CO543" i="9"/>
  <c r="CR543" i="9"/>
  <c r="CT543" i="9"/>
  <c r="CX543" i="9"/>
  <c r="CY543" i="9"/>
  <c r="CZ543" i="9"/>
  <c r="DA543" i="9" s="1"/>
  <c r="DC543" i="9" s="1"/>
  <c r="DH543" i="9"/>
  <c r="DK543" i="9"/>
  <c r="DL543" i="9"/>
  <c r="CA544" i="9"/>
  <c r="CE544" i="9"/>
  <c r="CF544" i="9"/>
  <c r="CG544" i="9"/>
  <c r="CH544" i="9"/>
  <c r="CI544" i="9"/>
  <c r="CJ544" i="9"/>
  <c r="CK544" i="9"/>
  <c r="CL544" i="9"/>
  <c r="CN544" i="9"/>
  <c r="CO544" i="9"/>
  <c r="CM544" i="9" s="1"/>
  <c r="CR544" i="9"/>
  <c r="CV544" i="9" s="1"/>
  <c r="CT544" i="9"/>
  <c r="CX544" i="9"/>
  <c r="CY544" i="9"/>
  <c r="CZ544" i="9"/>
  <c r="DA544" i="9" s="1"/>
  <c r="DC544" i="9" s="1"/>
  <c r="DH544" i="9"/>
  <c r="DK544" i="9"/>
  <c r="DL544" i="9"/>
  <c r="CA545" i="9"/>
  <c r="CE545" i="9"/>
  <c r="CF545" i="9"/>
  <c r="CG545" i="9"/>
  <c r="CH545" i="9"/>
  <c r="CI545" i="9"/>
  <c r="CJ545" i="9"/>
  <c r="CK545" i="9"/>
  <c r="CL545" i="9"/>
  <c r="CN545" i="9"/>
  <c r="CO545" i="9"/>
  <c r="CR545" i="9"/>
  <c r="CT545" i="9"/>
  <c r="CX545" i="9"/>
  <c r="CY545" i="9"/>
  <c r="CZ545" i="9"/>
  <c r="DA545" i="9" s="1"/>
  <c r="DC545" i="9" s="1"/>
  <c r="DH545" i="9"/>
  <c r="DK545" i="9"/>
  <c r="DL545" i="9"/>
  <c r="CA546" i="9"/>
  <c r="CE546" i="9"/>
  <c r="CF546" i="9"/>
  <c r="CG546" i="9"/>
  <c r="CH546" i="9"/>
  <c r="CI546" i="9"/>
  <c r="CJ546" i="9"/>
  <c r="CK546" i="9"/>
  <c r="CL546" i="9"/>
  <c r="CN546" i="9"/>
  <c r="CO546" i="9"/>
  <c r="CR546" i="9"/>
  <c r="CT546" i="9"/>
  <c r="CX546" i="9"/>
  <c r="CY546" i="9"/>
  <c r="CZ546" i="9"/>
  <c r="DA546" i="9" s="1"/>
  <c r="DC546" i="9" s="1"/>
  <c r="DF546" i="9"/>
  <c r="DH546" i="9"/>
  <c r="DK546" i="9"/>
  <c r="DL546" i="9"/>
  <c r="CA547" i="9"/>
  <c r="CE547" i="9"/>
  <c r="CF547" i="9"/>
  <c r="CG547" i="9"/>
  <c r="CH547" i="9"/>
  <c r="CI547" i="9"/>
  <c r="CJ547" i="9"/>
  <c r="CK547" i="9"/>
  <c r="CL547" i="9"/>
  <c r="CN547" i="9"/>
  <c r="CO547" i="9"/>
  <c r="CR547" i="9"/>
  <c r="CV547" i="9" s="1"/>
  <c r="CT547" i="9"/>
  <c r="CX547" i="9"/>
  <c r="CY547" i="9"/>
  <c r="CZ547" i="9"/>
  <c r="DA547" i="9" s="1"/>
  <c r="DC547" i="9" s="1"/>
  <c r="DH547" i="9"/>
  <c r="DK547" i="9"/>
  <c r="DL547" i="9"/>
  <c r="CA548" i="9"/>
  <c r="CE548" i="9"/>
  <c r="CF548" i="9"/>
  <c r="CG548" i="9"/>
  <c r="CH548" i="9"/>
  <c r="CI548" i="9"/>
  <c r="CJ548" i="9"/>
  <c r="CK548" i="9"/>
  <c r="CL548" i="9"/>
  <c r="CN548" i="9"/>
  <c r="CO548" i="9"/>
  <c r="CR548" i="9"/>
  <c r="CV548" i="9" s="1"/>
  <c r="CT548" i="9"/>
  <c r="CX548" i="9"/>
  <c r="CY548" i="9"/>
  <c r="CZ548" i="9"/>
  <c r="DA548" i="9" s="1"/>
  <c r="DC548" i="9" s="1"/>
  <c r="DH548" i="9"/>
  <c r="DK548" i="9"/>
  <c r="DL548" i="9"/>
  <c r="CA549" i="9"/>
  <c r="CE549" i="9"/>
  <c r="CF549" i="9"/>
  <c r="CG549" i="9"/>
  <c r="CH549" i="9"/>
  <c r="CI549" i="9"/>
  <c r="CJ549" i="9"/>
  <c r="CK549" i="9"/>
  <c r="CL549" i="9"/>
  <c r="CN549" i="9"/>
  <c r="CO549" i="9"/>
  <c r="CM549" i="9" s="1"/>
  <c r="CR549" i="9"/>
  <c r="CT549" i="9"/>
  <c r="CX549" i="9"/>
  <c r="CY549" i="9"/>
  <c r="CZ549" i="9"/>
  <c r="DA549" i="9" s="1"/>
  <c r="DC549" i="9" s="1"/>
  <c r="DH549" i="9"/>
  <c r="DK549" i="9"/>
  <c r="DL549" i="9"/>
  <c r="CA550" i="9"/>
  <c r="CE550" i="9"/>
  <c r="CF550" i="9"/>
  <c r="CG550" i="9"/>
  <c r="CH550" i="9"/>
  <c r="CI550" i="9"/>
  <c r="CJ550" i="9"/>
  <c r="CK550" i="9"/>
  <c r="CL550" i="9"/>
  <c r="CN550" i="9"/>
  <c r="CO550" i="9"/>
  <c r="CR550" i="9"/>
  <c r="CT550" i="9"/>
  <c r="CV550" i="9" s="1"/>
  <c r="CX550" i="9"/>
  <c r="CY550" i="9"/>
  <c r="CZ550" i="9"/>
  <c r="DA550" i="9" s="1"/>
  <c r="DC550" i="9" s="1"/>
  <c r="DH550" i="9"/>
  <c r="DK550" i="9"/>
  <c r="DL550" i="9"/>
  <c r="CA551" i="9"/>
  <c r="CE551" i="9"/>
  <c r="CF551" i="9"/>
  <c r="CG551" i="9"/>
  <c r="CH551" i="9"/>
  <c r="CI551" i="9"/>
  <c r="CJ551" i="9"/>
  <c r="CK551" i="9"/>
  <c r="CL551" i="9"/>
  <c r="CM551" i="9"/>
  <c r="CN551" i="9"/>
  <c r="CO551" i="9"/>
  <c r="CR551" i="9"/>
  <c r="CT551" i="9"/>
  <c r="CX551" i="9"/>
  <c r="CY551" i="9"/>
  <c r="DD551" i="9" s="1"/>
  <c r="CZ551" i="9"/>
  <c r="DA551" i="9" s="1"/>
  <c r="DC551" i="9" s="1"/>
  <c r="DH551" i="9"/>
  <c r="DK551" i="9"/>
  <c r="DL551" i="9"/>
  <c r="CA552" i="9"/>
  <c r="CE552" i="9"/>
  <c r="CF552" i="9"/>
  <c r="CG552" i="9"/>
  <c r="CH552" i="9"/>
  <c r="CI552" i="9"/>
  <c r="CJ552" i="9"/>
  <c r="CK552" i="9"/>
  <c r="CL552" i="9"/>
  <c r="CN552" i="9"/>
  <c r="CO552" i="9"/>
  <c r="CM552" i="9" s="1"/>
  <c r="CR552" i="9"/>
  <c r="CT552" i="9"/>
  <c r="CX552" i="9"/>
  <c r="CY552" i="9"/>
  <c r="DE552" i="9" s="1"/>
  <c r="CZ552" i="9"/>
  <c r="DA552" i="9" s="1"/>
  <c r="DC552" i="9" s="1"/>
  <c r="DH552" i="9"/>
  <c r="DK552" i="9"/>
  <c r="DL552" i="9"/>
  <c r="CA553" i="9"/>
  <c r="CE553" i="9"/>
  <c r="CF553" i="9"/>
  <c r="CG553" i="9"/>
  <c r="CH553" i="9"/>
  <c r="CI553" i="9"/>
  <c r="CJ553" i="9"/>
  <c r="CK553" i="9"/>
  <c r="CL553" i="9"/>
  <c r="CN553" i="9"/>
  <c r="CO553" i="9"/>
  <c r="CM553" i="9" s="1"/>
  <c r="CR553" i="9"/>
  <c r="CT553" i="9"/>
  <c r="CX553" i="9"/>
  <c r="CY553" i="9"/>
  <c r="DD553" i="9" s="1"/>
  <c r="CZ553" i="9"/>
  <c r="DA553" i="9" s="1"/>
  <c r="DC553" i="9" s="1"/>
  <c r="DH553" i="9"/>
  <c r="DK553" i="9"/>
  <c r="DL553" i="9"/>
  <c r="CA554" i="9"/>
  <c r="CE554" i="9"/>
  <c r="CF554" i="9"/>
  <c r="CG554" i="9"/>
  <c r="CH554" i="9"/>
  <c r="CI554" i="9"/>
  <c r="CJ554" i="9"/>
  <c r="CK554" i="9"/>
  <c r="CL554" i="9"/>
  <c r="CM554" i="9"/>
  <c r="CN554" i="9"/>
  <c r="CO554" i="9"/>
  <c r="CR554" i="9"/>
  <c r="CT554" i="9"/>
  <c r="CV554" i="9" s="1"/>
  <c r="CX554" i="9"/>
  <c r="CY554" i="9"/>
  <c r="CZ554" i="9"/>
  <c r="DA554" i="9" s="1"/>
  <c r="DC554" i="9" s="1"/>
  <c r="DE554" i="9"/>
  <c r="DH554" i="9"/>
  <c r="DK554" i="9"/>
  <c r="DL554" i="9"/>
  <c r="CA555" i="9"/>
  <c r="CE555" i="9"/>
  <c r="CF555" i="9"/>
  <c r="CG555" i="9"/>
  <c r="CH555" i="9"/>
  <c r="CI555" i="9"/>
  <c r="CJ555" i="9"/>
  <c r="CK555" i="9"/>
  <c r="CL555" i="9"/>
  <c r="CN555" i="9"/>
  <c r="CO555" i="9"/>
  <c r="CM555" i="9" s="1"/>
  <c r="CR555" i="9"/>
  <c r="CT555" i="9"/>
  <c r="CX555" i="9"/>
  <c r="CY555" i="9"/>
  <c r="CZ555" i="9"/>
  <c r="DA555" i="9" s="1"/>
  <c r="DC555" i="9" s="1"/>
  <c r="DH555" i="9"/>
  <c r="DK555" i="9"/>
  <c r="DL555" i="9"/>
  <c r="CA556" i="9"/>
  <c r="CE556" i="9"/>
  <c r="CF556" i="9"/>
  <c r="CG556" i="9"/>
  <c r="CH556" i="9"/>
  <c r="CI556" i="9"/>
  <c r="CJ556" i="9"/>
  <c r="CK556" i="9"/>
  <c r="CL556" i="9"/>
  <c r="CN556" i="9"/>
  <c r="CO556" i="9"/>
  <c r="CR556" i="9"/>
  <c r="CT556" i="9"/>
  <c r="CX556" i="9"/>
  <c r="CY556" i="9"/>
  <c r="CZ556" i="9"/>
  <c r="DA556" i="9" s="1"/>
  <c r="DC556" i="9" s="1"/>
  <c r="DH556" i="9"/>
  <c r="DK556" i="9"/>
  <c r="DL556" i="9"/>
  <c r="CA557" i="9"/>
  <c r="CE557" i="9"/>
  <c r="CF557" i="9"/>
  <c r="CG557" i="9"/>
  <c r="CH557" i="9"/>
  <c r="CI557" i="9"/>
  <c r="CJ557" i="9"/>
  <c r="CK557" i="9"/>
  <c r="CL557" i="9"/>
  <c r="CN557" i="9"/>
  <c r="CO557" i="9"/>
  <c r="CM557" i="9" s="1"/>
  <c r="CR557" i="9"/>
  <c r="CT557" i="9"/>
  <c r="CV557" i="9" s="1"/>
  <c r="CX557" i="9"/>
  <c r="CY557" i="9"/>
  <c r="DD557" i="9" s="1"/>
  <c r="CZ557" i="9"/>
  <c r="DA557" i="9" s="1"/>
  <c r="DC557" i="9" s="1"/>
  <c r="DE557" i="9"/>
  <c r="DH557" i="9"/>
  <c r="DK557" i="9"/>
  <c r="DL557" i="9"/>
  <c r="CA558" i="9"/>
  <c r="CE558" i="9"/>
  <c r="CF558" i="9"/>
  <c r="CG558" i="9"/>
  <c r="CH558" i="9"/>
  <c r="CI558" i="9"/>
  <c r="CJ558" i="9"/>
  <c r="CK558" i="9"/>
  <c r="CL558" i="9"/>
  <c r="CN558" i="9"/>
  <c r="CO558" i="9"/>
  <c r="CR558" i="9"/>
  <c r="CT558" i="9"/>
  <c r="CX558" i="9"/>
  <c r="CY558" i="9"/>
  <c r="DD558" i="9" s="1"/>
  <c r="CZ558" i="9"/>
  <c r="DA558" i="9" s="1"/>
  <c r="DC558" i="9" s="1"/>
  <c r="DE558" i="9"/>
  <c r="DF558" i="9"/>
  <c r="DH558" i="9"/>
  <c r="DK558" i="9"/>
  <c r="DL558" i="9"/>
  <c r="CA559" i="9"/>
  <c r="CE559" i="9"/>
  <c r="CF559" i="9"/>
  <c r="CG559" i="9"/>
  <c r="CH559" i="9"/>
  <c r="CI559" i="9"/>
  <c r="CJ559" i="9"/>
  <c r="CK559" i="9"/>
  <c r="CL559" i="9"/>
  <c r="CM559" i="9"/>
  <c r="CN559" i="9"/>
  <c r="CO559" i="9"/>
  <c r="CR559" i="9"/>
  <c r="CT559" i="9"/>
  <c r="CX559" i="9"/>
  <c r="CY559" i="9"/>
  <c r="CZ559" i="9"/>
  <c r="DA559" i="9" s="1"/>
  <c r="DC559" i="9" s="1"/>
  <c r="DH559" i="9"/>
  <c r="DK559" i="9"/>
  <c r="DL559" i="9"/>
  <c r="CA560" i="9"/>
  <c r="CE560" i="9"/>
  <c r="CF560" i="9"/>
  <c r="CG560" i="9"/>
  <c r="CH560" i="9"/>
  <c r="CI560" i="9"/>
  <c r="CJ560" i="9"/>
  <c r="CK560" i="9"/>
  <c r="CL560" i="9"/>
  <c r="CM560" i="9"/>
  <c r="CN560" i="9"/>
  <c r="CO560" i="9"/>
  <c r="CR560" i="9"/>
  <c r="CT560" i="9"/>
  <c r="CX560" i="9"/>
  <c r="CY560" i="9"/>
  <c r="DD560" i="9" s="1"/>
  <c r="CZ560" i="9"/>
  <c r="DA560" i="9" s="1"/>
  <c r="DC560" i="9" s="1"/>
  <c r="DE560" i="9"/>
  <c r="DF560" i="9"/>
  <c r="DH560" i="9"/>
  <c r="DK560" i="9"/>
  <c r="DL560" i="9"/>
  <c r="CA561" i="9"/>
  <c r="CE561" i="9"/>
  <c r="CF561" i="9"/>
  <c r="CG561" i="9"/>
  <c r="CH561" i="9"/>
  <c r="CI561" i="9"/>
  <c r="CJ561" i="9"/>
  <c r="CK561" i="9"/>
  <c r="CL561" i="9"/>
  <c r="CN561" i="9"/>
  <c r="CO561" i="9"/>
  <c r="CM561" i="9" s="1"/>
  <c r="CR561" i="9"/>
  <c r="CT561" i="9"/>
  <c r="CX561" i="9"/>
  <c r="CY561" i="9"/>
  <c r="CZ561" i="9"/>
  <c r="DA561" i="9" s="1"/>
  <c r="DC561" i="9" s="1"/>
  <c r="DH561" i="9"/>
  <c r="DK561" i="9"/>
  <c r="DL561" i="9"/>
  <c r="CA562" i="9"/>
  <c r="CE562" i="9"/>
  <c r="CF562" i="9"/>
  <c r="CG562" i="9"/>
  <c r="CH562" i="9"/>
  <c r="CI562" i="9"/>
  <c r="CJ562" i="9"/>
  <c r="CK562" i="9"/>
  <c r="CL562" i="9"/>
  <c r="CM562" i="9"/>
  <c r="CN562" i="9"/>
  <c r="CO562" i="9"/>
  <c r="CR562" i="9"/>
  <c r="CT562" i="9"/>
  <c r="CX562" i="9"/>
  <c r="CY562" i="9"/>
  <c r="CZ562" i="9"/>
  <c r="DA562" i="9" s="1"/>
  <c r="DC562" i="9" s="1"/>
  <c r="DD562" i="9"/>
  <c r="DH562" i="9"/>
  <c r="DK562" i="9"/>
  <c r="DL562" i="9"/>
  <c r="CA563" i="9"/>
  <c r="CE563" i="9"/>
  <c r="CF563" i="9"/>
  <c r="CG563" i="9"/>
  <c r="CH563" i="9"/>
  <c r="CI563" i="9"/>
  <c r="CJ563" i="9"/>
  <c r="CK563" i="9"/>
  <c r="CL563" i="9"/>
  <c r="CN563" i="9"/>
  <c r="CO563" i="9"/>
  <c r="CR563" i="9"/>
  <c r="CV563" i="9" s="1"/>
  <c r="CT563" i="9"/>
  <c r="CX563" i="9"/>
  <c r="CY563" i="9"/>
  <c r="CZ563" i="9"/>
  <c r="DA563" i="9" s="1"/>
  <c r="DC563" i="9" s="1"/>
  <c r="DH563" i="9"/>
  <c r="DK563" i="9"/>
  <c r="DL563" i="9"/>
  <c r="CA564" i="9"/>
  <c r="CE564" i="9"/>
  <c r="CF564" i="9"/>
  <c r="CG564" i="9"/>
  <c r="CH564" i="9"/>
  <c r="CI564" i="9"/>
  <c r="CJ564" i="9"/>
  <c r="CK564" i="9"/>
  <c r="CL564" i="9"/>
  <c r="CN564" i="9"/>
  <c r="CO564" i="9"/>
  <c r="CM564" i="9" s="1"/>
  <c r="CR564" i="9"/>
  <c r="CT564" i="9"/>
  <c r="CV564" i="9"/>
  <c r="CX564" i="9"/>
  <c r="CY564" i="9"/>
  <c r="CZ564" i="9"/>
  <c r="DA564" i="9" s="1"/>
  <c r="DC564" i="9" s="1"/>
  <c r="DH564" i="9"/>
  <c r="DK564" i="9"/>
  <c r="DL564" i="9"/>
  <c r="CA565" i="9"/>
  <c r="CE565" i="9"/>
  <c r="CF565" i="9"/>
  <c r="CG565" i="9"/>
  <c r="CH565" i="9"/>
  <c r="CI565" i="9"/>
  <c r="CJ565" i="9"/>
  <c r="CK565" i="9"/>
  <c r="CL565" i="9"/>
  <c r="CN565" i="9"/>
  <c r="CO565" i="9"/>
  <c r="CR565" i="9"/>
  <c r="CT565" i="9"/>
  <c r="CX565" i="9"/>
  <c r="CY565" i="9"/>
  <c r="CZ565" i="9"/>
  <c r="DA565" i="9" s="1"/>
  <c r="DC565" i="9" s="1"/>
  <c r="DH565" i="9"/>
  <c r="DK565" i="9"/>
  <c r="DL565" i="9"/>
  <c r="CA566" i="9"/>
  <c r="CE566" i="9"/>
  <c r="CF566" i="9"/>
  <c r="CG566" i="9"/>
  <c r="CH566" i="9"/>
  <c r="CI566" i="9"/>
  <c r="CJ566" i="9"/>
  <c r="CK566" i="9"/>
  <c r="CL566" i="9"/>
  <c r="CN566" i="9"/>
  <c r="CO566" i="9"/>
  <c r="CR566" i="9"/>
  <c r="CT566" i="9"/>
  <c r="CX566" i="9"/>
  <c r="CY566" i="9"/>
  <c r="CZ566" i="9"/>
  <c r="DA566" i="9" s="1"/>
  <c r="DC566" i="9" s="1"/>
  <c r="DH566" i="9"/>
  <c r="DK566" i="9"/>
  <c r="DL566" i="9"/>
  <c r="CA567" i="9"/>
  <c r="CE567" i="9"/>
  <c r="CF567" i="9"/>
  <c r="CG567" i="9"/>
  <c r="CH567" i="9"/>
  <c r="CI567" i="9"/>
  <c r="CJ567" i="9"/>
  <c r="CK567" i="9"/>
  <c r="CL567" i="9"/>
  <c r="CN567" i="9"/>
  <c r="CO567" i="9"/>
  <c r="CM567" i="9" s="1"/>
  <c r="CR567" i="9"/>
  <c r="CT567" i="9"/>
  <c r="CX567" i="9"/>
  <c r="CY567" i="9"/>
  <c r="CZ567" i="9"/>
  <c r="DA567" i="9" s="1"/>
  <c r="DC567" i="9" s="1"/>
  <c r="DH567" i="9"/>
  <c r="DK567" i="9"/>
  <c r="DL567" i="9"/>
  <c r="CA568" i="9"/>
  <c r="CE568" i="9"/>
  <c r="CF568" i="9"/>
  <c r="CG568" i="9"/>
  <c r="CH568" i="9"/>
  <c r="CI568" i="9"/>
  <c r="CJ568" i="9"/>
  <c r="CK568" i="9"/>
  <c r="CL568" i="9"/>
  <c r="CN568" i="9"/>
  <c r="CO568" i="9"/>
  <c r="CM568" i="9" s="1"/>
  <c r="CR568" i="9"/>
  <c r="CT568" i="9"/>
  <c r="CX568" i="9"/>
  <c r="CY568" i="9"/>
  <c r="CZ568" i="9"/>
  <c r="DA568" i="9"/>
  <c r="DC568" i="9" s="1"/>
  <c r="DH568" i="9"/>
  <c r="DK568" i="9"/>
  <c r="DL568" i="9"/>
  <c r="CA569" i="9"/>
  <c r="CE569" i="9"/>
  <c r="CF569" i="9"/>
  <c r="CG569" i="9"/>
  <c r="CH569" i="9"/>
  <c r="CI569" i="9"/>
  <c r="CJ569" i="9"/>
  <c r="CK569" i="9"/>
  <c r="CL569" i="9"/>
  <c r="CN569" i="9"/>
  <c r="CO569" i="9"/>
  <c r="CM569" i="9" s="1"/>
  <c r="CR569" i="9"/>
  <c r="CT569" i="9"/>
  <c r="CX569" i="9"/>
  <c r="CY569" i="9"/>
  <c r="CZ569" i="9"/>
  <c r="DA569" i="9" s="1"/>
  <c r="DC569" i="9" s="1"/>
  <c r="DH569" i="9"/>
  <c r="DK569" i="9"/>
  <c r="DL569" i="9"/>
  <c r="CA570" i="9"/>
  <c r="CE570" i="9"/>
  <c r="CF570" i="9"/>
  <c r="CG570" i="9"/>
  <c r="CH570" i="9"/>
  <c r="CI570" i="9"/>
  <c r="CJ570" i="9"/>
  <c r="CK570" i="9"/>
  <c r="CL570" i="9"/>
  <c r="CN570" i="9"/>
  <c r="CO570" i="9"/>
  <c r="CR570" i="9"/>
  <c r="CT570" i="9"/>
  <c r="CX570" i="9"/>
  <c r="CY570" i="9"/>
  <c r="DD570" i="9" s="1"/>
  <c r="CZ570" i="9"/>
  <c r="DA570" i="9"/>
  <c r="DC570" i="9" s="1"/>
  <c r="DH570" i="9"/>
  <c r="DK570" i="9"/>
  <c r="DL570" i="9"/>
  <c r="CA571" i="9"/>
  <c r="CE571" i="9"/>
  <c r="CF571" i="9"/>
  <c r="CG571" i="9"/>
  <c r="CH571" i="9"/>
  <c r="CI571" i="9"/>
  <c r="CJ571" i="9"/>
  <c r="CK571" i="9"/>
  <c r="CL571" i="9"/>
  <c r="CN571" i="9"/>
  <c r="CO571" i="9"/>
  <c r="CM571" i="9" s="1"/>
  <c r="CR571" i="9"/>
  <c r="CV571" i="9" s="1"/>
  <c r="CT571" i="9"/>
  <c r="CX571" i="9"/>
  <c r="CY571" i="9"/>
  <c r="CZ571" i="9"/>
  <c r="DA571" i="9" s="1"/>
  <c r="DC571" i="9" s="1"/>
  <c r="DH571" i="9"/>
  <c r="DK571" i="9"/>
  <c r="DL571" i="9"/>
  <c r="CA572" i="9"/>
  <c r="CE572" i="9"/>
  <c r="CF572" i="9"/>
  <c r="CG572" i="9"/>
  <c r="CH572" i="9"/>
  <c r="CI572" i="9"/>
  <c r="CJ572" i="9"/>
  <c r="CK572" i="9"/>
  <c r="CL572" i="9"/>
  <c r="CM572" i="9"/>
  <c r="CN572" i="9"/>
  <c r="CO572" i="9"/>
  <c r="CR572" i="9"/>
  <c r="CT572" i="9"/>
  <c r="CX572" i="9"/>
  <c r="CY572" i="9"/>
  <c r="CZ572" i="9"/>
  <c r="DA572" i="9"/>
  <c r="DC572" i="9" s="1"/>
  <c r="DD572" i="9"/>
  <c r="DE572" i="9"/>
  <c r="DF572" i="9"/>
  <c r="DH572" i="9"/>
  <c r="DK572" i="9"/>
  <c r="DL572" i="9"/>
  <c r="CA573" i="9"/>
  <c r="CE573" i="9"/>
  <c r="CF573" i="9"/>
  <c r="CG573" i="9"/>
  <c r="CH573" i="9"/>
  <c r="CI573" i="9"/>
  <c r="CJ573" i="9"/>
  <c r="CK573" i="9"/>
  <c r="CL573" i="9"/>
  <c r="CN573" i="9"/>
  <c r="CO573" i="9"/>
  <c r="CR573" i="9"/>
  <c r="CT573" i="9"/>
  <c r="CX573" i="9"/>
  <c r="CY573" i="9"/>
  <c r="DF573" i="9" s="1"/>
  <c r="CZ573" i="9"/>
  <c r="DA573" i="9" s="1"/>
  <c r="DC573" i="9" s="1"/>
  <c r="DH573" i="9"/>
  <c r="DK573" i="9"/>
  <c r="DL573" i="9"/>
  <c r="CA574" i="9"/>
  <c r="CE574" i="9"/>
  <c r="CF574" i="9"/>
  <c r="CG574" i="9"/>
  <c r="CH574" i="9"/>
  <c r="CI574" i="9"/>
  <c r="CJ574" i="9"/>
  <c r="CK574" i="9"/>
  <c r="CL574" i="9"/>
  <c r="CM574" i="9"/>
  <c r="CN574" i="9"/>
  <c r="CO574" i="9"/>
  <c r="CR574" i="9"/>
  <c r="CT574" i="9"/>
  <c r="CX574" i="9"/>
  <c r="CY574" i="9"/>
  <c r="DF574" i="9" s="1"/>
  <c r="CZ574" i="9"/>
  <c r="DA574" i="9" s="1"/>
  <c r="DC574" i="9" s="1"/>
  <c r="DE574" i="9"/>
  <c r="DH574" i="9"/>
  <c r="DK574" i="9"/>
  <c r="DL574" i="9"/>
  <c r="CA575" i="9"/>
  <c r="CE575" i="9"/>
  <c r="CF575" i="9"/>
  <c r="CG575" i="9"/>
  <c r="CH575" i="9"/>
  <c r="CI575" i="9"/>
  <c r="CJ575" i="9"/>
  <c r="CK575" i="9"/>
  <c r="CL575" i="9"/>
  <c r="CN575" i="9"/>
  <c r="CO575" i="9"/>
  <c r="CM575" i="9" s="1"/>
  <c r="CR575" i="9"/>
  <c r="CT575" i="9"/>
  <c r="CX575" i="9"/>
  <c r="CY575" i="9"/>
  <c r="CZ575" i="9"/>
  <c r="DA575" i="9" s="1"/>
  <c r="DC575" i="9" s="1"/>
  <c r="DH575" i="9"/>
  <c r="DK575" i="9"/>
  <c r="DL575" i="9"/>
  <c r="CA576" i="9"/>
  <c r="CE576" i="9"/>
  <c r="CF576" i="9"/>
  <c r="CG576" i="9"/>
  <c r="CH576" i="9"/>
  <c r="CI576" i="9"/>
  <c r="CJ576" i="9"/>
  <c r="CK576" i="9"/>
  <c r="CL576" i="9"/>
  <c r="CN576" i="9"/>
  <c r="CO576" i="9"/>
  <c r="CR576" i="9"/>
  <c r="CT576" i="9"/>
  <c r="CX576" i="9"/>
  <c r="CY576" i="9"/>
  <c r="CZ576" i="9"/>
  <c r="DA576" i="9" s="1"/>
  <c r="DC576" i="9" s="1"/>
  <c r="DH576" i="9"/>
  <c r="DK576" i="9"/>
  <c r="DL576" i="9"/>
  <c r="CA577" i="9"/>
  <c r="CE577" i="9"/>
  <c r="CF577" i="9"/>
  <c r="CG577" i="9"/>
  <c r="CH577" i="9"/>
  <c r="CI577" i="9"/>
  <c r="CJ577" i="9"/>
  <c r="CK577" i="9"/>
  <c r="CL577" i="9"/>
  <c r="CN577" i="9"/>
  <c r="CO577" i="9"/>
  <c r="CR577" i="9"/>
  <c r="CV577" i="9" s="1"/>
  <c r="CT577" i="9"/>
  <c r="CX577" i="9"/>
  <c r="CY577" i="9"/>
  <c r="DE577" i="9" s="1"/>
  <c r="CZ577" i="9"/>
  <c r="DA577" i="9" s="1"/>
  <c r="DC577" i="9" s="1"/>
  <c r="DH577" i="9"/>
  <c r="DK577" i="9"/>
  <c r="DL577" i="9"/>
  <c r="CA578" i="9"/>
  <c r="CE578" i="9"/>
  <c r="CF578" i="9"/>
  <c r="CG578" i="9"/>
  <c r="CH578" i="9"/>
  <c r="CI578" i="9"/>
  <c r="CJ578" i="9"/>
  <c r="CK578" i="9"/>
  <c r="CL578" i="9"/>
  <c r="CN578" i="9"/>
  <c r="CO578" i="9"/>
  <c r="CR578" i="9"/>
  <c r="CT578" i="9"/>
  <c r="CV578" i="9" s="1"/>
  <c r="CX578" i="9"/>
  <c r="CY578" i="9"/>
  <c r="DD578" i="9" s="1"/>
  <c r="CZ578" i="9"/>
  <c r="DA578" i="9" s="1"/>
  <c r="DC578" i="9" s="1"/>
  <c r="DE578" i="9"/>
  <c r="DH578" i="9"/>
  <c r="DK578" i="9"/>
  <c r="DL578" i="9"/>
  <c r="CA579" i="9"/>
  <c r="CE579" i="9"/>
  <c r="CF579" i="9"/>
  <c r="CG579" i="9"/>
  <c r="CH579" i="9"/>
  <c r="CI579" i="9"/>
  <c r="CJ579" i="9"/>
  <c r="CK579" i="9"/>
  <c r="CL579" i="9"/>
  <c r="CN579" i="9"/>
  <c r="CO579" i="9"/>
  <c r="CM579" i="9" s="1"/>
  <c r="CR579" i="9"/>
  <c r="CT579" i="9"/>
  <c r="CX579" i="9"/>
  <c r="CY579" i="9"/>
  <c r="DD579" i="9" s="1"/>
  <c r="CZ579" i="9"/>
  <c r="DA579" i="9" s="1"/>
  <c r="DC579" i="9" s="1"/>
  <c r="DH579" i="9"/>
  <c r="DK579" i="9"/>
  <c r="DL579" i="9"/>
  <c r="CA580" i="9"/>
  <c r="CE580" i="9"/>
  <c r="CF580" i="9"/>
  <c r="CG580" i="9"/>
  <c r="CH580" i="9"/>
  <c r="CI580" i="9"/>
  <c r="CJ580" i="9"/>
  <c r="CK580" i="9"/>
  <c r="CL580" i="9"/>
  <c r="CN580" i="9"/>
  <c r="CO580" i="9"/>
  <c r="CM580" i="9" s="1"/>
  <c r="CR580" i="9"/>
  <c r="CT580" i="9"/>
  <c r="CX580" i="9"/>
  <c r="CY580" i="9"/>
  <c r="CZ580" i="9"/>
  <c r="DA580" i="9" s="1"/>
  <c r="DC580" i="9" s="1"/>
  <c r="DH580" i="9"/>
  <c r="DK580" i="9"/>
  <c r="DL580" i="9"/>
  <c r="CA581" i="9"/>
  <c r="CE581" i="9"/>
  <c r="CF581" i="9"/>
  <c r="CG581" i="9"/>
  <c r="CH581" i="9"/>
  <c r="CI581" i="9"/>
  <c r="CJ581" i="9"/>
  <c r="CK581" i="9"/>
  <c r="CL581" i="9"/>
  <c r="CN581" i="9"/>
  <c r="CO581" i="9"/>
  <c r="CR581" i="9"/>
  <c r="CT581" i="9"/>
  <c r="CX581" i="9"/>
  <c r="CY581" i="9"/>
  <c r="DF581" i="9" s="1"/>
  <c r="CZ581" i="9"/>
  <c r="DA581" i="9" s="1"/>
  <c r="DC581" i="9" s="1"/>
  <c r="DH581" i="9"/>
  <c r="DK581" i="9"/>
  <c r="DL581" i="9"/>
  <c r="CA582" i="9"/>
  <c r="CE582" i="9"/>
  <c r="CF582" i="9"/>
  <c r="CG582" i="9"/>
  <c r="CH582" i="9"/>
  <c r="CI582" i="9"/>
  <c r="CJ582" i="9"/>
  <c r="CK582" i="9"/>
  <c r="CL582" i="9"/>
  <c r="CN582" i="9"/>
  <c r="CO582" i="9"/>
  <c r="CR582" i="9"/>
  <c r="CV582" i="9" s="1"/>
  <c r="CT582" i="9"/>
  <c r="CX582" i="9"/>
  <c r="CY582" i="9"/>
  <c r="CZ582" i="9"/>
  <c r="DA582" i="9" s="1"/>
  <c r="DC582" i="9" s="1"/>
  <c r="DH582" i="9"/>
  <c r="DK582" i="9"/>
  <c r="DL582" i="9"/>
  <c r="CA583" i="9"/>
  <c r="CE583" i="9"/>
  <c r="CF583" i="9"/>
  <c r="CG583" i="9"/>
  <c r="CH583" i="9"/>
  <c r="CI583" i="9"/>
  <c r="CJ583" i="9"/>
  <c r="CK583" i="9"/>
  <c r="CL583" i="9"/>
  <c r="CM583" i="9"/>
  <c r="CN583" i="9"/>
  <c r="CO583" i="9"/>
  <c r="CR583" i="9"/>
  <c r="CT583" i="9"/>
  <c r="CX583" i="9"/>
  <c r="CY583" i="9"/>
  <c r="DD583" i="9" s="1"/>
  <c r="CZ583" i="9"/>
  <c r="DA583" i="9" s="1"/>
  <c r="DC583" i="9"/>
  <c r="DH583" i="9"/>
  <c r="DK583" i="9"/>
  <c r="DL583" i="9"/>
  <c r="CA584" i="9"/>
  <c r="CE584" i="9"/>
  <c r="CF584" i="9"/>
  <c r="CG584" i="9"/>
  <c r="CH584" i="9"/>
  <c r="CI584" i="9"/>
  <c r="CJ584" i="9"/>
  <c r="CK584" i="9"/>
  <c r="CL584" i="9"/>
  <c r="CN584" i="9"/>
  <c r="CO584" i="9"/>
  <c r="CM584" i="9" s="1"/>
  <c r="CR584" i="9"/>
  <c r="CT584" i="9"/>
  <c r="CX584" i="9"/>
  <c r="CY584" i="9"/>
  <c r="CZ584" i="9"/>
  <c r="DA584" i="9" s="1"/>
  <c r="DC584" i="9" s="1"/>
  <c r="DH584" i="9"/>
  <c r="DK584" i="9"/>
  <c r="DL584" i="9"/>
  <c r="CA585" i="9"/>
  <c r="CE585" i="9"/>
  <c r="CF585" i="9"/>
  <c r="CG585" i="9"/>
  <c r="CH585" i="9"/>
  <c r="CI585" i="9"/>
  <c r="CJ585" i="9"/>
  <c r="CK585" i="9"/>
  <c r="CL585" i="9"/>
  <c r="CN585" i="9"/>
  <c r="CO585" i="9"/>
  <c r="CM585" i="9" s="1"/>
  <c r="CR585" i="9"/>
  <c r="CT585" i="9"/>
  <c r="CX585" i="9"/>
  <c r="CY585" i="9"/>
  <c r="DE585" i="9" s="1"/>
  <c r="CZ585" i="9"/>
  <c r="DA585" i="9" s="1"/>
  <c r="DC585" i="9"/>
  <c r="DD585" i="9"/>
  <c r="DF585" i="9"/>
  <c r="DH585" i="9"/>
  <c r="DK585" i="9"/>
  <c r="DL585" i="9"/>
  <c r="CA586" i="9"/>
  <c r="CE586" i="9"/>
  <c r="CF586" i="9"/>
  <c r="CG586" i="9"/>
  <c r="CH586" i="9"/>
  <c r="CI586" i="9"/>
  <c r="CJ586" i="9"/>
  <c r="CK586" i="9"/>
  <c r="CL586" i="9"/>
  <c r="CN586" i="9"/>
  <c r="CO586" i="9"/>
  <c r="CR586" i="9"/>
  <c r="CT586" i="9"/>
  <c r="CX586" i="9"/>
  <c r="CY586" i="9"/>
  <c r="CZ586" i="9"/>
  <c r="DA586" i="9" s="1"/>
  <c r="DC586" i="9" s="1"/>
  <c r="DE586" i="9"/>
  <c r="DH586" i="9"/>
  <c r="DK586" i="9"/>
  <c r="DL586" i="9"/>
  <c r="CA587" i="9"/>
  <c r="CE587" i="9"/>
  <c r="CF587" i="9"/>
  <c r="CG587" i="9"/>
  <c r="CH587" i="9"/>
  <c r="CI587" i="9"/>
  <c r="CJ587" i="9"/>
  <c r="CK587" i="9"/>
  <c r="CL587" i="9"/>
  <c r="CN587" i="9"/>
  <c r="CO587" i="9"/>
  <c r="CM587" i="9" s="1"/>
  <c r="CR587" i="9"/>
  <c r="CT587" i="9"/>
  <c r="CV587" i="9" s="1"/>
  <c r="CX587" i="9"/>
  <c r="CY587" i="9"/>
  <c r="CZ587" i="9"/>
  <c r="DA587" i="9" s="1"/>
  <c r="DC587" i="9"/>
  <c r="DH587" i="9"/>
  <c r="DK587" i="9"/>
  <c r="DL587" i="9"/>
  <c r="CA588" i="9"/>
  <c r="CE588" i="9"/>
  <c r="CF588" i="9"/>
  <c r="CG588" i="9"/>
  <c r="CH588" i="9"/>
  <c r="CI588" i="9"/>
  <c r="CJ588" i="9"/>
  <c r="CK588" i="9"/>
  <c r="CL588" i="9"/>
  <c r="CN588" i="9"/>
  <c r="CO588" i="9"/>
  <c r="CR588" i="9"/>
  <c r="CT588" i="9"/>
  <c r="CV588" i="9"/>
  <c r="CX588" i="9"/>
  <c r="CY588" i="9"/>
  <c r="DF588" i="9" s="1"/>
  <c r="CZ588" i="9"/>
  <c r="DA588" i="9" s="1"/>
  <c r="DC588" i="9" s="1"/>
  <c r="DD588" i="9"/>
  <c r="DH588" i="9"/>
  <c r="DK588" i="9"/>
  <c r="DL588" i="9"/>
  <c r="CA589" i="9"/>
  <c r="CE589" i="9"/>
  <c r="CF589" i="9"/>
  <c r="CG589" i="9"/>
  <c r="CH589" i="9"/>
  <c r="CI589" i="9"/>
  <c r="CJ589" i="9"/>
  <c r="CK589" i="9"/>
  <c r="CL589" i="9"/>
  <c r="CN589" i="9"/>
  <c r="CO589" i="9"/>
  <c r="CR589" i="9"/>
  <c r="CT589" i="9"/>
  <c r="CX589" i="9"/>
  <c r="CY589" i="9"/>
  <c r="DE589" i="9" s="1"/>
  <c r="CZ589" i="9"/>
  <c r="DA589" i="9" s="1"/>
  <c r="DC589" i="9"/>
  <c r="DD589" i="9"/>
  <c r="DF589" i="9"/>
  <c r="DH589" i="9"/>
  <c r="DK589" i="9"/>
  <c r="DL589" i="9"/>
  <c r="CA590" i="9"/>
  <c r="CE590" i="9"/>
  <c r="CF590" i="9"/>
  <c r="CG590" i="9"/>
  <c r="CH590" i="9"/>
  <c r="CI590" i="9"/>
  <c r="CJ590" i="9"/>
  <c r="CK590" i="9"/>
  <c r="CL590" i="9"/>
  <c r="CN590" i="9"/>
  <c r="CO590" i="9"/>
  <c r="CR590" i="9"/>
  <c r="CV590" i="9" s="1"/>
  <c r="CT590" i="9"/>
  <c r="CX590" i="9"/>
  <c r="CY590" i="9"/>
  <c r="CZ590" i="9"/>
  <c r="DA590" i="9" s="1"/>
  <c r="DC590" i="9" s="1"/>
  <c r="DH590" i="9"/>
  <c r="DK590" i="9"/>
  <c r="DL590" i="9"/>
  <c r="CA591" i="9"/>
  <c r="CE591" i="9"/>
  <c r="CF591" i="9"/>
  <c r="CG591" i="9"/>
  <c r="CH591" i="9"/>
  <c r="CI591" i="9"/>
  <c r="CJ591" i="9"/>
  <c r="CK591" i="9"/>
  <c r="CL591" i="9"/>
  <c r="CN591" i="9"/>
  <c r="CO591" i="9"/>
  <c r="CM591" i="9" s="1"/>
  <c r="CR591" i="9"/>
  <c r="CT591" i="9"/>
  <c r="CX591" i="9"/>
  <c r="CY591" i="9"/>
  <c r="DE591" i="9" s="1"/>
  <c r="CZ591" i="9"/>
  <c r="DA591" i="9" s="1"/>
  <c r="DC591" i="9" s="1"/>
  <c r="DD591" i="9"/>
  <c r="DF591" i="9"/>
  <c r="DH591" i="9"/>
  <c r="DK591" i="9"/>
  <c r="DL591" i="9"/>
  <c r="CA592" i="9"/>
  <c r="CE592" i="9"/>
  <c r="CF592" i="9"/>
  <c r="CG592" i="9"/>
  <c r="CH592" i="9"/>
  <c r="CI592" i="9"/>
  <c r="CJ592" i="9"/>
  <c r="CK592" i="9"/>
  <c r="CL592" i="9"/>
  <c r="CN592" i="9"/>
  <c r="CO592" i="9"/>
  <c r="CR592" i="9"/>
  <c r="CT592" i="9"/>
  <c r="CX592" i="9"/>
  <c r="CY592" i="9"/>
  <c r="DD592" i="9" s="1"/>
  <c r="CZ592" i="9"/>
  <c r="DA592" i="9" s="1"/>
  <c r="DC592" i="9" s="1"/>
  <c r="DH592" i="9"/>
  <c r="DK592" i="9"/>
  <c r="DL592" i="9"/>
  <c r="CA593" i="9"/>
  <c r="CE593" i="9"/>
  <c r="CF593" i="9"/>
  <c r="CG593" i="9"/>
  <c r="CH593" i="9"/>
  <c r="CI593" i="9"/>
  <c r="CJ593" i="9"/>
  <c r="CK593" i="9"/>
  <c r="CL593" i="9"/>
  <c r="CN593" i="9"/>
  <c r="CO593" i="9"/>
  <c r="CR593" i="9"/>
  <c r="CV593" i="9" s="1"/>
  <c r="CT593" i="9"/>
  <c r="CX593" i="9"/>
  <c r="CY593" i="9"/>
  <c r="CZ593" i="9"/>
  <c r="DA593" i="9" s="1"/>
  <c r="DC593" i="9" s="1"/>
  <c r="DH593" i="9"/>
  <c r="DK593" i="9"/>
  <c r="DL593" i="9"/>
  <c r="CA594" i="9"/>
  <c r="CE594" i="9"/>
  <c r="CF594" i="9"/>
  <c r="CG594" i="9"/>
  <c r="CH594" i="9"/>
  <c r="CI594" i="9"/>
  <c r="CJ594" i="9"/>
  <c r="CK594" i="9"/>
  <c r="CL594" i="9"/>
  <c r="CN594" i="9"/>
  <c r="CO594" i="9"/>
  <c r="CR594" i="9"/>
  <c r="CV594" i="9" s="1"/>
  <c r="CT594" i="9"/>
  <c r="CX594" i="9"/>
  <c r="CY594" i="9"/>
  <c r="DD594" i="9" s="1"/>
  <c r="CZ594" i="9"/>
  <c r="DA594" i="9" s="1"/>
  <c r="DC594" i="9" s="1"/>
  <c r="DE594" i="9"/>
  <c r="DH594" i="9"/>
  <c r="DK594" i="9"/>
  <c r="DL594" i="9"/>
  <c r="CA595" i="9"/>
  <c r="CE595" i="9"/>
  <c r="CF595" i="9"/>
  <c r="CG595" i="9"/>
  <c r="CH595" i="9"/>
  <c r="CI595" i="9"/>
  <c r="CJ595" i="9"/>
  <c r="CK595" i="9"/>
  <c r="CL595" i="9"/>
  <c r="CN595" i="9"/>
  <c r="CO595" i="9"/>
  <c r="CM595" i="9" s="1"/>
  <c r="CR595" i="9"/>
  <c r="CV595" i="9" s="1"/>
  <c r="CT595" i="9"/>
  <c r="CX595" i="9"/>
  <c r="CY595" i="9"/>
  <c r="CZ595" i="9"/>
  <c r="DA595" i="9" s="1"/>
  <c r="DC595" i="9" s="1"/>
  <c r="DH595" i="9"/>
  <c r="DK595" i="9"/>
  <c r="DL595" i="9"/>
  <c r="CA596" i="9"/>
  <c r="CE596" i="9"/>
  <c r="CF596" i="9"/>
  <c r="CG596" i="9"/>
  <c r="CH596" i="9"/>
  <c r="CI596" i="9"/>
  <c r="CJ596" i="9"/>
  <c r="CK596" i="9"/>
  <c r="CL596" i="9"/>
  <c r="CN596" i="9"/>
  <c r="CO596" i="9"/>
  <c r="CM596" i="9" s="1"/>
  <c r="CR596" i="9"/>
  <c r="CV596" i="9" s="1"/>
  <c r="CT596" i="9"/>
  <c r="CX596" i="9"/>
  <c r="CY596" i="9"/>
  <c r="CZ596" i="9"/>
  <c r="DA596" i="9"/>
  <c r="DC596" i="9" s="1"/>
  <c r="DD596" i="9"/>
  <c r="DE596" i="9"/>
  <c r="DF596" i="9"/>
  <c r="DH596" i="9"/>
  <c r="DK596" i="9"/>
  <c r="DL596" i="9"/>
  <c r="CA597" i="9"/>
  <c r="CE597" i="9"/>
  <c r="CF597" i="9"/>
  <c r="CG597" i="9"/>
  <c r="CH597" i="9"/>
  <c r="CI597" i="9"/>
  <c r="CJ597" i="9"/>
  <c r="CK597" i="9"/>
  <c r="CL597" i="9"/>
  <c r="CN597" i="9"/>
  <c r="CO597" i="9"/>
  <c r="CR597" i="9"/>
  <c r="CT597" i="9"/>
  <c r="CX597" i="9"/>
  <c r="CY597" i="9"/>
  <c r="CZ597" i="9"/>
  <c r="DA597" i="9" s="1"/>
  <c r="DC597" i="9" s="1"/>
  <c r="DH597" i="9"/>
  <c r="DK597" i="9"/>
  <c r="DL597" i="9"/>
  <c r="CA598" i="9"/>
  <c r="CE598" i="9"/>
  <c r="CF598" i="9"/>
  <c r="CG598" i="9"/>
  <c r="CH598" i="9"/>
  <c r="CI598" i="9"/>
  <c r="CJ598" i="9"/>
  <c r="CK598" i="9"/>
  <c r="CL598" i="9"/>
  <c r="CN598" i="9"/>
  <c r="CO598" i="9"/>
  <c r="CR598" i="9"/>
  <c r="CT598" i="9"/>
  <c r="CV598" i="9"/>
  <c r="CX598" i="9"/>
  <c r="CY598" i="9"/>
  <c r="CZ598" i="9"/>
  <c r="DA598" i="9" s="1"/>
  <c r="DC598" i="9"/>
  <c r="DD598" i="9"/>
  <c r="DH598" i="9"/>
  <c r="DK598" i="9"/>
  <c r="DL598" i="9"/>
  <c r="CA599" i="9"/>
  <c r="CE599" i="9"/>
  <c r="CF599" i="9"/>
  <c r="CG599" i="9"/>
  <c r="CH599" i="9"/>
  <c r="CI599" i="9"/>
  <c r="CJ599" i="9"/>
  <c r="CK599" i="9"/>
  <c r="CL599" i="9"/>
  <c r="CN599" i="9"/>
  <c r="CO599" i="9"/>
  <c r="CM599" i="9" s="1"/>
  <c r="CR599" i="9"/>
  <c r="CT599" i="9"/>
  <c r="CX599" i="9"/>
  <c r="CY599" i="9"/>
  <c r="DF599" i="9" s="1"/>
  <c r="CZ599" i="9"/>
  <c r="DA599" i="9" s="1"/>
  <c r="DC599" i="9" s="1"/>
  <c r="DH599" i="9"/>
  <c r="DK599" i="9"/>
  <c r="DL599" i="9"/>
  <c r="CA600" i="9"/>
  <c r="CE600" i="9"/>
  <c r="CF600" i="9"/>
  <c r="CG600" i="9"/>
  <c r="CH600" i="9"/>
  <c r="CI600" i="9"/>
  <c r="CJ600" i="9"/>
  <c r="CK600" i="9"/>
  <c r="CL600" i="9"/>
  <c r="CN600" i="9"/>
  <c r="CO600" i="9"/>
  <c r="CR600" i="9"/>
  <c r="CT600" i="9"/>
  <c r="CX600" i="9"/>
  <c r="CY600" i="9"/>
  <c r="CZ600" i="9"/>
  <c r="DA600" i="9" s="1"/>
  <c r="DC600" i="9"/>
  <c r="DE600" i="9"/>
  <c r="DH600" i="9"/>
  <c r="DK600" i="9"/>
  <c r="DL600" i="9"/>
  <c r="CA601" i="9"/>
  <c r="CE601" i="9"/>
  <c r="CF601" i="9"/>
  <c r="CG601" i="9"/>
  <c r="CH601" i="9"/>
  <c r="CI601" i="9"/>
  <c r="CJ601" i="9"/>
  <c r="CK601" i="9"/>
  <c r="CL601" i="9"/>
  <c r="CN601" i="9"/>
  <c r="CO601" i="9"/>
  <c r="CM601" i="9" s="1"/>
  <c r="CR601" i="9"/>
  <c r="CT601" i="9"/>
  <c r="CV601" i="9" s="1"/>
  <c r="CX601" i="9"/>
  <c r="CY601" i="9"/>
  <c r="CZ601" i="9"/>
  <c r="DA601" i="9" s="1"/>
  <c r="DC601" i="9" s="1"/>
  <c r="DH601" i="9"/>
  <c r="DK601" i="9"/>
  <c r="DL601" i="9"/>
  <c r="CA602" i="9"/>
  <c r="CE602" i="9"/>
  <c r="CF602" i="9"/>
  <c r="CG602" i="9"/>
  <c r="CH602" i="9"/>
  <c r="CI602" i="9"/>
  <c r="CJ602" i="9"/>
  <c r="CK602" i="9"/>
  <c r="CL602" i="9"/>
  <c r="CN602" i="9"/>
  <c r="CO602" i="9"/>
  <c r="CM602" i="9" s="1"/>
  <c r="CR602" i="9"/>
  <c r="CT602" i="9"/>
  <c r="CX602" i="9"/>
  <c r="CY602" i="9"/>
  <c r="CZ602" i="9"/>
  <c r="DA602" i="9" s="1"/>
  <c r="DC602" i="9" s="1"/>
  <c r="DH602" i="9"/>
  <c r="DK602" i="9"/>
  <c r="DL602" i="9"/>
  <c r="CA603" i="9"/>
  <c r="CE603" i="9"/>
  <c r="CF603" i="9"/>
  <c r="CG603" i="9"/>
  <c r="CH603" i="9"/>
  <c r="CI603" i="9"/>
  <c r="CJ603" i="9"/>
  <c r="CK603" i="9"/>
  <c r="CL603" i="9"/>
  <c r="CN603" i="9"/>
  <c r="CO603" i="9"/>
  <c r="CR603" i="9"/>
  <c r="CT603" i="9"/>
  <c r="CX603" i="9"/>
  <c r="CY603" i="9"/>
  <c r="CZ603" i="9"/>
  <c r="DA603" i="9" s="1"/>
  <c r="DC603" i="9" s="1"/>
  <c r="DD603" i="9"/>
  <c r="DH603" i="9"/>
  <c r="DK603" i="9"/>
  <c r="DL603" i="9"/>
  <c r="CA604" i="9"/>
  <c r="CE604" i="9"/>
  <c r="CF604" i="9"/>
  <c r="CG604" i="9"/>
  <c r="CH604" i="9"/>
  <c r="CI604" i="9"/>
  <c r="CJ604" i="9"/>
  <c r="CK604" i="9"/>
  <c r="CL604" i="9"/>
  <c r="CN604" i="9"/>
  <c r="CO604" i="9"/>
  <c r="CR604" i="9"/>
  <c r="CV604" i="9" s="1"/>
  <c r="CT604" i="9"/>
  <c r="CX604" i="9"/>
  <c r="CY604" i="9"/>
  <c r="DD604" i="9" s="1"/>
  <c r="CZ604" i="9"/>
  <c r="DA604" i="9" s="1"/>
  <c r="DC604" i="9"/>
  <c r="DH604" i="9"/>
  <c r="DK604" i="9"/>
  <c r="DL604" i="9"/>
  <c r="CA605" i="9"/>
  <c r="CE605" i="9"/>
  <c r="CF605" i="9"/>
  <c r="CG605" i="9"/>
  <c r="CH605" i="9"/>
  <c r="CI605" i="9"/>
  <c r="CJ605" i="9"/>
  <c r="CK605" i="9"/>
  <c r="CL605" i="9"/>
  <c r="CN605" i="9"/>
  <c r="CO605" i="9"/>
  <c r="CM605" i="9" s="1"/>
  <c r="CR605" i="9"/>
  <c r="CT605" i="9"/>
  <c r="CX605" i="9"/>
  <c r="CY605" i="9"/>
  <c r="DD605" i="9" s="1"/>
  <c r="CZ605" i="9"/>
  <c r="DA605" i="9" s="1"/>
  <c r="DC605" i="9" s="1"/>
  <c r="DE605" i="9"/>
  <c r="DF605" i="9"/>
  <c r="DH605" i="9"/>
  <c r="DK605" i="9"/>
  <c r="DL605" i="9"/>
  <c r="CA606" i="9"/>
  <c r="CE606" i="9"/>
  <c r="CF606" i="9"/>
  <c r="CG606" i="9"/>
  <c r="CH606" i="9"/>
  <c r="CI606" i="9"/>
  <c r="CJ606" i="9"/>
  <c r="CK606" i="9"/>
  <c r="CL606" i="9"/>
  <c r="CN606" i="9"/>
  <c r="CO606" i="9"/>
  <c r="CM606" i="9" s="1"/>
  <c r="CR606" i="9"/>
  <c r="CT606" i="9"/>
  <c r="CX606" i="9"/>
  <c r="CY606" i="9"/>
  <c r="CZ606" i="9"/>
  <c r="DA606" i="9" s="1"/>
  <c r="DC606" i="9" s="1"/>
  <c r="DH606" i="9"/>
  <c r="DK606" i="9"/>
  <c r="DL606" i="9"/>
  <c r="CA607" i="9"/>
  <c r="CE607" i="9"/>
  <c r="CF607" i="9"/>
  <c r="CG607" i="9"/>
  <c r="CH607" i="9"/>
  <c r="CI607" i="9"/>
  <c r="CJ607" i="9"/>
  <c r="CK607" i="9"/>
  <c r="CL607" i="9"/>
  <c r="CN607" i="9"/>
  <c r="CO607" i="9"/>
  <c r="CM607" i="9" s="1"/>
  <c r="CR607" i="9"/>
  <c r="CV607" i="9" s="1"/>
  <c r="CT607" i="9"/>
  <c r="CX607" i="9"/>
  <c r="CY607" i="9"/>
  <c r="CZ607" i="9"/>
  <c r="DA607" i="9"/>
  <c r="DC607" i="9" s="1"/>
  <c r="DF607" i="9"/>
  <c r="DH607" i="9"/>
  <c r="DK607" i="9"/>
  <c r="DL607" i="9"/>
  <c r="CA608" i="9"/>
  <c r="CE608" i="9"/>
  <c r="CF608" i="9"/>
  <c r="CG608" i="9"/>
  <c r="CH608" i="9"/>
  <c r="CI608" i="9"/>
  <c r="CJ608" i="9"/>
  <c r="CK608" i="9"/>
  <c r="CL608" i="9"/>
  <c r="CN608" i="9"/>
  <c r="CO608" i="9"/>
  <c r="CR608" i="9"/>
  <c r="CT608" i="9"/>
  <c r="CX608" i="9"/>
  <c r="CY608" i="9"/>
  <c r="CZ608" i="9"/>
  <c r="DA608" i="9" s="1"/>
  <c r="DC608" i="9" s="1"/>
  <c r="DF608" i="9"/>
  <c r="DH608" i="9"/>
  <c r="DK608" i="9"/>
  <c r="DL608" i="9"/>
  <c r="CA609" i="9"/>
  <c r="CE609" i="9"/>
  <c r="CF609" i="9"/>
  <c r="CG609" i="9"/>
  <c r="CH609" i="9"/>
  <c r="CI609" i="9"/>
  <c r="CJ609" i="9"/>
  <c r="CK609" i="9"/>
  <c r="CL609" i="9"/>
  <c r="CN609" i="9"/>
  <c r="CO609" i="9"/>
  <c r="CR609" i="9"/>
  <c r="CT609" i="9"/>
  <c r="CV609" i="9" s="1"/>
  <c r="CX609" i="9"/>
  <c r="CY609" i="9"/>
  <c r="DF609" i="9" s="1"/>
  <c r="CZ609" i="9"/>
  <c r="DA609" i="9" s="1"/>
  <c r="DC609" i="9" s="1"/>
  <c r="DE609" i="9"/>
  <c r="DH609" i="9"/>
  <c r="DK609" i="9"/>
  <c r="DL609" i="9"/>
  <c r="CA610" i="9"/>
  <c r="CE610" i="9"/>
  <c r="CF610" i="9"/>
  <c r="CG610" i="9"/>
  <c r="CH610" i="9"/>
  <c r="CI610" i="9"/>
  <c r="CJ610" i="9"/>
  <c r="CK610" i="9"/>
  <c r="CL610" i="9"/>
  <c r="CN610" i="9"/>
  <c r="CO610" i="9"/>
  <c r="CM610" i="9" s="1"/>
  <c r="CR610" i="9"/>
  <c r="CV610" i="9" s="1"/>
  <c r="CT610" i="9"/>
  <c r="CX610" i="9"/>
  <c r="CY610" i="9"/>
  <c r="CZ610" i="9"/>
  <c r="DA610" i="9" s="1"/>
  <c r="DC610" i="9"/>
  <c r="DH610" i="9"/>
  <c r="DK610" i="9"/>
  <c r="DL610" i="9"/>
  <c r="CA611" i="9"/>
  <c r="CE611" i="9"/>
  <c r="CF611" i="9"/>
  <c r="CG611" i="9"/>
  <c r="CH611" i="9"/>
  <c r="CI611" i="9"/>
  <c r="CJ611" i="9"/>
  <c r="CK611" i="9"/>
  <c r="CL611" i="9"/>
  <c r="CN611" i="9"/>
  <c r="CO611" i="9"/>
  <c r="CR611" i="9"/>
  <c r="CT611" i="9"/>
  <c r="CX611" i="9"/>
  <c r="CY611" i="9"/>
  <c r="DE611" i="9" s="1"/>
  <c r="CZ611" i="9"/>
  <c r="DA611" i="9" s="1"/>
  <c r="DC611" i="9" s="1"/>
  <c r="DH611" i="9"/>
  <c r="DK611" i="9"/>
  <c r="DL611" i="9"/>
  <c r="CA612" i="9"/>
  <c r="CE612" i="9"/>
  <c r="CF612" i="9"/>
  <c r="CG612" i="9"/>
  <c r="CH612" i="9"/>
  <c r="CI612" i="9"/>
  <c r="CJ612" i="9"/>
  <c r="CK612" i="9"/>
  <c r="CL612" i="9"/>
  <c r="CN612" i="9"/>
  <c r="CO612" i="9"/>
  <c r="CM612" i="9" s="1"/>
  <c r="CR612" i="9"/>
  <c r="CT612" i="9"/>
  <c r="CX612" i="9"/>
  <c r="CY612" i="9"/>
  <c r="CZ612" i="9"/>
  <c r="DA612" i="9" s="1"/>
  <c r="DC612" i="9" s="1"/>
  <c r="DH612" i="9"/>
  <c r="DK612" i="9"/>
  <c r="DL612" i="9"/>
  <c r="CA613" i="9"/>
  <c r="CE613" i="9"/>
  <c r="CF613" i="9"/>
  <c r="CG613" i="9"/>
  <c r="CH613" i="9"/>
  <c r="CI613" i="9"/>
  <c r="CJ613" i="9"/>
  <c r="CK613" i="9"/>
  <c r="CL613" i="9"/>
  <c r="CM613" i="9"/>
  <c r="CN613" i="9"/>
  <c r="CO613" i="9"/>
  <c r="CR613" i="9"/>
  <c r="CT613" i="9"/>
  <c r="CX613" i="9"/>
  <c r="CY613" i="9"/>
  <c r="DD613" i="9" s="1"/>
  <c r="CZ613" i="9"/>
  <c r="DA613" i="9" s="1"/>
  <c r="DC613" i="9" s="1"/>
  <c r="DE613" i="9"/>
  <c r="DH613" i="9"/>
  <c r="DK613" i="9"/>
  <c r="DL613" i="9"/>
  <c r="CA614" i="9"/>
  <c r="CE614" i="9"/>
  <c r="CF614" i="9"/>
  <c r="CG614" i="9"/>
  <c r="CH614" i="9"/>
  <c r="CI614" i="9"/>
  <c r="CJ614" i="9"/>
  <c r="CK614" i="9"/>
  <c r="CL614" i="9"/>
  <c r="CN614" i="9"/>
  <c r="CO614" i="9"/>
  <c r="CR614" i="9"/>
  <c r="CT614" i="9"/>
  <c r="CX614" i="9"/>
  <c r="CY614" i="9"/>
  <c r="CZ614" i="9"/>
  <c r="DA614" i="9" s="1"/>
  <c r="DC614" i="9" s="1"/>
  <c r="DH614" i="9"/>
  <c r="DK614" i="9"/>
  <c r="DL614" i="9"/>
  <c r="CA615" i="9"/>
  <c r="CE615" i="9"/>
  <c r="CF615" i="9"/>
  <c r="CG615" i="9"/>
  <c r="CH615" i="9"/>
  <c r="CI615" i="9"/>
  <c r="CJ615" i="9"/>
  <c r="CK615" i="9"/>
  <c r="CL615" i="9"/>
  <c r="CM615" i="9"/>
  <c r="CN615" i="9"/>
  <c r="CO615" i="9"/>
  <c r="CR615" i="9"/>
  <c r="CT615" i="9"/>
  <c r="CX615" i="9"/>
  <c r="CY615" i="9"/>
  <c r="CZ615" i="9"/>
  <c r="DA615" i="9" s="1"/>
  <c r="DC615" i="9" s="1"/>
  <c r="DE615" i="9"/>
  <c r="DH615" i="9"/>
  <c r="DK615" i="9"/>
  <c r="DL615" i="9"/>
  <c r="CA616" i="9"/>
  <c r="CE616" i="9"/>
  <c r="CF616" i="9"/>
  <c r="CG616" i="9"/>
  <c r="CH616" i="9"/>
  <c r="CI616" i="9"/>
  <c r="CJ616" i="9"/>
  <c r="CK616" i="9"/>
  <c r="CL616" i="9"/>
  <c r="CN616" i="9"/>
  <c r="CO616" i="9"/>
  <c r="CM616" i="9" s="1"/>
  <c r="CR616" i="9"/>
  <c r="CT616" i="9"/>
  <c r="CX616" i="9"/>
  <c r="CY616" i="9"/>
  <c r="DF616" i="9" s="1"/>
  <c r="CZ616" i="9"/>
  <c r="DA616" i="9" s="1"/>
  <c r="DC616" i="9" s="1"/>
  <c r="DH616" i="9"/>
  <c r="DK616" i="9"/>
  <c r="DL616" i="9"/>
  <c r="CA617" i="9"/>
  <c r="CE617" i="9"/>
  <c r="CF617" i="9"/>
  <c r="CG617" i="9"/>
  <c r="CH617" i="9"/>
  <c r="CI617" i="9"/>
  <c r="CJ617" i="9"/>
  <c r="CK617" i="9"/>
  <c r="CL617" i="9"/>
  <c r="CN617" i="9"/>
  <c r="CO617" i="9"/>
  <c r="CM617" i="9" s="1"/>
  <c r="CR617" i="9"/>
  <c r="CT617" i="9"/>
  <c r="CX617" i="9"/>
  <c r="CY617" i="9"/>
  <c r="DD617" i="9" s="1"/>
  <c r="CZ617" i="9"/>
  <c r="DA617" i="9" s="1"/>
  <c r="DC617" i="9"/>
  <c r="DH617" i="9"/>
  <c r="DK617" i="9"/>
  <c r="DL617" i="9"/>
  <c r="CA618" i="9"/>
  <c r="CE618" i="9"/>
  <c r="CF618" i="9"/>
  <c r="CG618" i="9"/>
  <c r="CH618" i="9"/>
  <c r="CI618" i="9"/>
  <c r="CJ618" i="9"/>
  <c r="CK618" i="9"/>
  <c r="CL618" i="9"/>
  <c r="CN618" i="9"/>
  <c r="CO618" i="9"/>
  <c r="CM618" i="9" s="1"/>
  <c r="CR618" i="9"/>
  <c r="CV618" i="9" s="1"/>
  <c r="CT618" i="9"/>
  <c r="CX618" i="9"/>
  <c r="CY618" i="9"/>
  <c r="DE618" i="9" s="1"/>
  <c r="CZ618" i="9"/>
  <c r="DA618" i="9" s="1"/>
  <c r="DC618" i="9" s="1"/>
  <c r="DH618" i="9"/>
  <c r="DK618" i="9"/>
  <c r="DL618" i="9"/>
  <c r="CA619" i="9"/>
  <c r="CE619" i="9"/>
  <c r="CF619" i="9"/>
  <c r="CG619" i="9"/>
  <c r="CH619" i="9"/>
  <c r="CI619" i="9"/>
  <c r="CJ619" i="9"/>
  <c r="CK619" i="9"/>
  <c r="CL619" i="9"/>
  <c r="CN619" i="9"/>
  <c r="CO619" i="9"/>
  <c r="CM619" i="9" s="1"/>
  <c r="CR619" i="9"/>
  <c r="CT619" i="9"/>
  <c r="CV619" i="9" s="1"/>
  <c r="CX619" i="9"/>
  <c r="CY619" i="9"/>
  <c r="CZ619" i="9"/>
  <c r="DA619" i="9" s="1"/>
  <c r="DC619" i="9"/>
  <c r="DH619" i="9"/>
  <c r="DK619" i="9"/>
  <c r="DL619" i="9"/>
  <c r="CA620" i="9"/>
  <c r="CE620" i="9"/>
  <c r="CF620" i="9"/>
  <c r="CG620" i="9"/>
  <c r="CH620" i="9"/>
  <c r="CI620" i="9"/>
  <c r="CJ620" i="9"/>
  <c r="CK620" i="9"/>
  <c r="CL620" i="9"/>
  <c r="CN620" i="9"/>
  <c r="CO620" i="9"/>
  <c r="CM620" i="9" s="1"/>
  <c r="CR620" i="9"/>
  <c r="CT620" i="9"/>
  <c r="CX620" i="9"/>
  <c r="CY620" i="9"/>
  <c r="CZ620" i="9"/>
  <c r="DA620" i="9"/>
  <c r="DC620" i="9" s="1"/>
  <c r="DH620" i="9"/>
  <c r="DK620" i="9"/>
  <c r="DL620" i="9"/>
  <c r="CA621" i="9"/>
  <c r="CE621" i="9"/>
  <c r="CF621" i="9"/>
  <c r="CG621" i="9"/>
  <c r="CH621" i="9"/>
  <c r="CI621" i="9"/>
  <c r="CJ621" i="9"/>
  <c r="CK621" i="9"/>
  <c r="CL621" i="9"/>
  <c r="CN621" i="9"/>
  <c r="CO621" i="9"/>
  <c r="CM621" i="9" s="1"/>
  <c r="CR621" i="9"/>
  <c r="CT621" i="9"/>
  <c r="CV621" i="9"/>
  <c r="CX621" i="9"/>
  <c r="CY621" i="9"/>
  <c r="DE621" i="9" s="1"/>
  <c r="CZ621" i="9"/>
  <c r="DA621" i="9" s="1"/>
  <c r="DC621" i="9" s="1"/>
  <c r="DH621" i="9"/>
  <c r="DK621" i="9"/>
  <c r="DL621" i="9"/>
  <c r="CA622" i="9"/>
  <c r="CE622" i="9"/>
  <c r="CF622" i="9"/>
  <c r="CG622" i="9"/>
  <c r="CH622" i="9"/>
  <c r="CI622" i="9"/>
  <c r="CJ622" i="9"/>
  <c r="CK622" i="9"/>
  <c r="CL622" i="9"/>
  <c r="CN622" i="9"/>
  <c r="CO622" i="9"/>
  <c r="CR622" i="9"/>
  <c r="CV622" i="9" s="1"/>
  <c r="CT622" i="9"/>
  <c r="CX622" i="9"/>
  <c r="CY622" i="9"/>
  <c r="CZ622" i="9"/>
  <c r="DA622" i="9" s="1"/>
  <c r="DC622" i="9" s="1"/>
  <c r="DH622" i="9"/>
  <c r="DK622" i="9"/>
  <c r="DL622" i="9"/>
  <c r="CA623" i="9"/>
  <c r="CE623" i="9"/>
  <c r="CF623" i="9"/>
  <c r="CG623" i="9"/>
  <c r="CH623" i="9"/>
  <c r="CI623" i="9"/>
  <c r="CJ623" i="9"/>
  <c r="CK623" i="9"/>
  <c r="CL623" i="9"/>
  <c r="CN623" i="9"/>
  <c r="CO623" i="9"/>
  <c r="CM623" i="9" s="1"/>
  <c r="CR623" i="9"/>
  <c r="CV623" i="9" s="1"/>
  <c r="CT623" i="9"/>
  <c r="CX623" i="9"/>
  <c r="CY623" i="9"/>
  <c r="CZ623" i="9"/>
  <c r="DA623" i="9" s="1"/>
  <c r="DC623" i="9" s="1"/>
  <c r="DH623" i="9"/>
  <c r="DK623" i="9"/>
  <c r="DL623" i="9"/>
  <c r="CA624" i="9"/>
  <c r="CE624" i="9"/>
  <c r="CF624" i="9"/>
  <c r="CG624" i="9"/>
  <c r="CH624" i="9"/>
  <c r="CI624" i="9"/>
  <c r="CJ624" i="9"/>
  <c r="CK624" i="9"/>
  <c r="CL624" i="9"/>
  <c r="CN624" i="9"/>
  <c r="CO624" i="9"/>
  <c r="CR624" i="9"/>
  <c r="CT624" i="9"/>
  <c r="CX624" i="9"/>
  <c r="CY624" i="9"/>
  <c r="CZ624" i="9"/>
  <c r="DA624" i="9" s="1"/>
  <c r="DC624" i="9" s="1"/>
  <c r="DH624" i="9"/>
  <c r="DK624" i="9"/>
  <c r="DL624" i="9"/>
  <c r="CA625" i="9"/>
  <c r="CE625" i="9"/>
  <c r="CF625" i="9"/>
  <c r="CG625" i="9"/>
  <c r="CH625" i="9"/>
  <c r="CI625" i="9"/>
  <c r="CJ625" i="9"/>
  <c r="CK625" i="9"/>
  <c r="CL625" i="9"/>
  <c r="CN625" i="9"/>
  <c r="CO625" i="9"/>
  <c r="CM625" i="9" s="1"/>
  <c r="CR625" i="9"/>
  <c r="CT625" i="9"/>
  <c r="CX625" i="9"/>
  <c r="CY625" i="9"/>
  <c r="DD625" i="9" s="1"/>
  <c r="CZ625" i="9"/>
  <c r="DA625" i="9" s="1"/>
  <c r="DC625" i="9" s="1"/>
  <c r="DH625" i="9"/>
  <c r="DK625" i="9"/>
  <c r="DL625" i="9"/>
  <c r="CA626" i="9"/>
  <c r="CE626" i="9"/>
  <c r="CF626" i="9"/>
  <c r="CG626" i="9"/>
  <c r="CH626" i="9"/>
  <c r="CI626" i="9"/>
  <c r="CJ626" i="9"/>
  <c r="CK626" i="9"/>
  <c r="CL626" i="9"/>
  <c r="CM626" i="9"/>
  <c r="CN626" i="9"/>
  <c r="CO626" i="9"/>
  <c r="CR626" i="9"/>
  <c r="CT626" i="9"/>
  <c r="CX626" i="9"/>
  <c r="CY626" i="9"/>
  <c r="CZ626" i="9"/>
  <c r="DA626" i="9" s="1"/>
  <c r="DC626" i="9" s="1"/>
  <c r="DH626" i="9"/>
  <c r="DK626" i="9"/>
  <c r="DL626" i="9"/>
  <c r="CA627" i="9"/>
  <c r="CE627" i="9"/>
  <c r="CF627" i="9"/>
  <c r="CG627" i="9"/>
  <c r="CH627" i="9"/>
  <c r="CI627" i="9"/>
  <c r="CJ627" i="9"/>
  <c r="CK627" i="9"/>
  <c r="CL627" i="9"/>
  <c r="CN627" i="9"/>
  <c r="CO627" i="9"/>
  <c r="CR627" i="9"/>
  <c r="CT627" i="9"/>
  <c r="CX627" i="9"/>
  <c r="CY627" i="9"/>
  <c r="CZ627" i="9"/>
  <c r="DA627" i="9" s="1"/>
  <c r="DC627" i="9" s="1"/>
  <c r="DH627" i="9"/>
  <c r="DK627" i="9"/>
  <c r="DL627" i="9"/>
  <c r="CA628" i="9"/>
  <c r="CE628" i="9"/>
  <c r="CF628" i="9"/>
  <c r="CG628" i="9"/>
  <c r="CH628" i="9"/>
  <c r="CI628" i="9"/>
  <c r="CJ628" i="9"/>
  <c r="CK628" i="9"/>
  <c r="CL628" i="9"/>
  <c r="CN628" i="9"/>
  <c r="CO628" i="9"/>
  <c r="CM628" i="9" s="1"/>
  <c r="CR628" i="9"/>
  <c r="CV628" i="9" s="1"/>
  <c r="CT628" i="9"/>
  <c r="CX628" i="9"/>
  <c r="CY628" i="9"/>
  <c r="CZ628" i="9"/>
  <c r="DA628" i="9" s="1"/>
  <c r="DC628" i="9" s="1"/>
  <c r="DH628" i="9"/>
  <c r="DK628" i="9"/>
  <c r="DL628" i="9"/>
  <c r="CA629" i="9"/>
  <c r="CE629" i="9"/>
  <c r="CF629" i="9"/>
  <c r="CG629" i="9"/>
  <c r="CH629" i="9"/>
  <c r="CI629" i="9"/>
  <c r="CJ629" i="9"/>
  <c r="CK629" i="9"/>
  <c r="CL629" i="9"/>
  <c r="CN629" i="9"/>
  <c r="CO629" i="9"/>
  <c r="CM629" i="9" s="1"/>
  <c r="CR629" i="9"/>
  <c r="CT629" i="9"/>
  <c r="CX629" i="9"/>
  <c r="CY629" i="9"/>
  <c r="CZ629" i="9"/>
  <c r="DA629" i="9"/>
  <c r="DC629" i="9" s="1"/>
  <c r="DD629" i="9"/>
  <c r="DE629" i="9"/>
  <c r="DF629" i="9"/>
  <c r="DH629" i="9"/>
  <c r="DK629" i="9"/>
  <c r="DL629" i="9"/>
  <c r="CA630" i="9"/>
  <c r="CE630" i="9"/>
  <c r="CF630" i="9"/>
  <c r="CG630" i="9"/>
  <c r="CH630" i="9"/>
  <c r="CI630" i="9"/>
  <c r="CJ630" i="9"/>
  <c r="CK630" i="9"/>
  <c r="CL630" i="9"/>
  <c r="CN630" i="9"/>
  <c r="CO630" i="9"/>
  <c r="CR630" i="9"/>
  <c r="CV630" i="9" s="1"/>
  <c r="CT630" i="9"/>
  <c r="CX630" i="9"/>
  <c r="CY630" i="9"/>
  <c r="DF630" i="9" s="1"/>
  <c r="CZ630" i="9"/>
  <c r="DA630" i="9" s="1"/>
  <c r="DC630" i="9" s="1"/>
  <c r="DH630" i="9"/>
  <c r="DK630" i="9"/>
  <c r="DL630" i="9"/>
  <c r="CA631" i="9"/>
  <c r="CE631" i="9"/>
  <c r="CF631" i="9"/>
  <c r="CG631" i="9"/>
  <c r="CH631" i="9"/>
  <c r="CI631" i="9"/>
  <c r="CJ631" i="9"/>
  <c r="CK631" i="9"/>
  <c r="CL631" i="9"/>
  <c r="CN631" i="9"/>
  <c r="CO631" i="9"/>
  <c r="CM631" i="9" s="1"/>
  <c r="CR631" i="9"/>
  <c r="CV631" i="9" s="1"/>
  <c r="CT631" i="9"/>
  <c r="CX631" i="9"/>
  <c r="CY631" i="9"/>
  <c r="CZ631" i="9"/>
  <c r="DA631" i="9" s="1"/>
  <c r="DC631" i="9" s="1"/>
  <c r="DH631" i="9"/>
  <c r="DK631" i="9"/>
  <c r="DL631" i="9"/>
  <c r="CA632" i="9"/>
  <c r="CE632" i="9"/>
  <c r="CF632" i="9"/>
  <c r="CG632" i="9"/>
  <c r="CH632" i="9"/>
  <c r="CI632" i="9"/>
  <c r="CJ632" i="9"/>
  <c r="CK632" i="9"/>
  <c r="CL632" i="9"/>
  <c r="CN632" i="9"/>
  <c r="CO632" i="9"/>
  <c r="CM632" i="9" s="1"/>
  <c r="CR632" i="9"/>
  <c r="CT632" i="9"/>
  <c r="CX632" i="9"/>
  <c r="CY632" i="9"/>
  <c r="CZ632" i="9"/>
  <c r="DA632" i="9" s="1"/>
  <c r="DC632" i="9" s="1"/>
  <c r="DH632" i="9"/>
  <c r="DK632" i="9"/>
  <c r="DL632" i="9"/>
  <c r="CA633" i="9"/>
  <c r="CE633" i="9"/>
  <c r="CF633" i="9"/>
  <c r="CG633" i="9"/>
  <c r="CH633" i="9"/>
  <c r="CI633" i="9"/>
  <c r="CJ633" i="9"/>
  <c r="CK633" i="9"/>
  <c r="CL633" i="9"/>
  <c r="CN633" i="9"/>
  <c r="CO633" i="9"/>
  <c r="CM633" i="9" s="1"/>
  <c r="CR633" i="9"/>
  <c r="CV633" i="9" s="1"/>
  <c r="CT633" i="9"/>
  <c r="CX633" i="9"/>
  <c r="CY633" i="9"/>
  <c r="DE633" i="9" s="1"/>
  <c r="CZ633" i="9"/>
  <c r="DA633" i="9" s="1"/>
  <c r="DC633" i="9" s="1"/>
  <c r="DD633" i="9"/>
  <c r="DH633" i="9"/>
  <c r="DK633" i="9"/>
  <c r="DL633" i="9"/>
  <c r="CA634" i="9"/>
  <c r="CE634" i="9"/>
  <c r="CF634" i="9"/>
  <c r="CG634" i="9"/>
  <c r="CH634" i="9"/>
  <c r="CI634" i="9"/>
  <c r="CJ634" i="9"/>
  <c r="CK634" i="9"/>
  <c r="CL634" i="9"/>
  <c r="CN634" i="9"/>
  <c r="CO634" i="9"/>
  <c r="CM634" i="9" s="1"/>
  <c r="CR634" i="9"/>
  <c r="CT634" i="9"/>
  <c r="CX634" i="9"/>
  <c r="CY634" i="9"/>
  <c r="DD634" i="9" s="1"/>
  <c r="CZ634" i="9"/>
  <c r="DA634" i="9" s="1"/>
  <c r="DC634" i="9" s="1"/>
  <c r="DH634" i="9"/>
  <c r="DK634" i="9"/>
  <c r="DL634" i="9"/>
  <c r="CA635" i="9"/>
  <c r="CE635" i="9"/>
  <c r="CF635" i="9"/>
  <c r="CG635" i="9"/>
  <c r="CH635" i="9"/>
  <c r="CI635" i="9"/>
  <c r="CJ635" i="9"/>
  <c r="CK635" i="9"/>
  <c r="CL635" i="9"/>
  <c r="CN635" i="9"/>
  <c r="CO635" i="9"/>
  <c r="CR635" i="9"/>
  <c r="CT635" i="9"/>
  <c r="CX635" i="9"/>
  <c r="CY635" i="9"/>
  <c r="CZ635" i="9"/>
  <c r="DA635" i="9" s="1"/>
  <c r="DC635" i="9" s="1"/>
  <c r="DE635" i="9"/>
  <c r="DH635" i="9"/>
  <c r="DK635" i="9"/>
  <c r="DL635" i="9"/>
  <c r="CA636" i="9"/>
  <c r="CE636" i="9"/>
  <c r="CF636" i="9"/>
  <c r="CG636" i="9"/>
  <c r="CH636" i="9"/>
  <c r="CI636" i="9"/>
  <c r="CJ636" i="9"/>
  <c r="CK636" i="9"/>
  <c r="CL636" i="9"/>
  <c r="CM636" i="9"/>
  <c r="CN636" i="9"/>
  <c r="CO636" i="9"/>
  <c r="CR636" i="9"/>
  <c r="CT636" i="9"/>
  <c r="CX636" i="9"/>
  <c r="CY636" i="9"/>
  <c r="CZ636" i="9"/>
  <c r="DA636" i="9" s="1"/>
  <c r="DC636" i="9" s="1"/>
  <c r="DD636" i="9"/>
  <c r="DH636" i="9"/>
  <c r="DK636" i="9"/>
  <c r="DL636" i="9"/>
  <c r="CA637" i="9"/>
  <c r="CE637" i="9"/>
  <c r="CF637" i="9"/>
  <c r="CG637" i="9"/>
  <c r="CH637" i="9"/>
  <c r="CI637" i="9"/>
  <c r="CJ637" i="9"/>
  <c r="CK637" i="9"/>
  <c r="CL637" i="9"/>
  <c r="CM637" i="9"/>
  <c r="CN637" i="9"/>
  <c r="CO637" i="9"/>
  <c r="CR637" i="9"/>
  <c r="CT637" i="9"/>
  <c r="CX637" i="9"/>
  <c r="CY637" i="9"/>
  <c r="DF637" i="9" s="1"/>
  <c r="CZ637" i="9"/>
  <c r="DA637" i="9" s="1"/>
  <c r="DC637" i="9" s="1"/>
  <c r="DD637" i="9"/>
  <c r="DH637" i="9"/>
  <c r="DK637" i="9"/>
  <c r="DL637" i="9"/>
  <c r="CA638" i="9"/>
  <c r="CE638" i="9"/>
  <c r="CF638" i="9"/>
  <c r="CG638" i="9"/>
  <c r="CH638" i="9"/>
  <c r="CI638" i="9"/>
  <c r="CJ638" i="9"/>
  <c r="CK638" i="9"/>
  <c r="CL638" i="9"/>
  <c r="CN638" i="9"/>
  <c r="CO638" i="9"/>
  <c r="CM638" i="9" s="1"/>
  <c r="CR638" i="9"/>
  <c r="CV638" i="9" s="1"/>
  <c r="CT638" i="9"/>
  <c r="CX638" i="9"/>
  <c r="CY638" i="9"/>
  <c r="DD638" i="9" s="1"/>
  <c r="CZ638" i="9"/>
  <c r="DA638" i="9" s="1"/>
  <c r="DC638" i="9" s="1"/>
  <c r="DH638" i="9"/>
  <c r="DK638" i="9"/>
  <c r="DL638" i="9"/>
  <c r="CA639" i="9"/>
  <c r="CE639" i="9"/>
  <c r="CF639" i="9"/>
  <c r="CG639" i="9"/>
  <c r="CH639" i="9"/>
  <c r="CI639" i="9"/>
  <c r="CJ639" i="9"/>
  <c r="CK639" i="9"/>
  <c r="CL639" i="9"/>
  <c r="CN639" i="9"/>
  <c r="CO639" i="9"/>
  <c r="CM639" i="9" s="1"/>
  <c r="CR639" i="9"/>
  <c r="CT639" i="9"/>
  <c r="CX639" i="9"/>
  <c r="CY639" i="9"/>
  <c r="CZ639" i="9"/>
  <c r="DA639" i="9" s="1"/>
  <c r="DC639" i="9" s="1"/>
  <c r="DH639" i="9"/>
  <c r="DK639" i="9"/>
  <c r="DL639" i="9"/>
  <c r="CA640" i="9"/>
  <c r="CE640" i="9"/>
  <c r="CF640" i="9"/>
  <c r="CG640" i="9"/>
  <c r="CH640" i="9"/>
  <c r="CI640" i="9"/>
  <c r="CJ640" i="9"/>
  <c r="CK640" i="9"/>
  <c r="CL640" i="9"/>
  <c r="CN640" i="9"/>
  <c r="CO640" i="9"/>
  <c r="CM640" i="9" s="1"/>
  <c r="CR640" i="9"/>
  <c r="CT640" i="9"/>
  <c r="CX640" i="9"/>
  <c r="CY640" i="9"/>
  <c r="DF640" i="9" s="1"/>
  <c r="CZ640" i="9"/>
  <c r="DA640" i="9" s="1"/>
  <c r="DC640" i="9" s="1"/>
  <c r="DH640" i="9"/>
  <c r="DK640" i="9"/>
  <c r="DL640" i="9"/>
  <c r="CA641" i="9"/>
  <c r="CE641" i="9"/>
  <c r="CF641" i="9"/>
  <c r="CG641" i="9"/>
  <c r="CH641" i="9"/>
  <c r="CI641" i="9"/>
  <c r="CJ641" i="9"/>
  <c r="CK641" i="9"/>
  <c r="CL641" i="9"/>
  <c r="CN641" i="9"/>
  <c r="CO641" i="9"/>
  <c r="CM641" i="9" s="1"/>
  <c r="CR641" i="9"/>
  <c r="CT641" i="9"/>
  <c r="CX641" i="9"/>
  <c r="CY641" i="9"/>
  <c r="DF641" i="9" s="1"/>
  <c r="CZ641" i="9"/>
  <c r="DA641" i="9" s="1"/>
  <c r="DC641" i="9" s="1"/>
  <c r="DH641" i="9"/>
  <c r="DK641" i="9"/>
  <c r="DL641" i="9"/>
  <c r="CA642" i="9"/>
  <c r="CE642" i="9"/>
  <c r="CF642" i="9"/>
  <c r="CG642" i="9"/>
  <c r="CH642" i="9"/>
  <c r="CI642" i="9"/>
  <c r="CJ642" i="9"/>
  <c r="CK642" i="9"/>
  <c r="CL642" i="9"/>
  <c r="CN642" i="9"/>
  <c r="CO642" i="9"/>
  <c r="CM642" i="9" s="1"/>
  <c r="CR642" i="9"/>
  <c r="CT642" i="9"/>
  <c r="CX642" i="9"/>
  <c r="CY642" i="9"/>
  <c r="CZ642" i="9"/>
  <c r="DA642" i="9" s="1"/>
  <c r="DC642" i="9" s="1"/>
  <c r="DH642" i="9"/>
  <c r="DK642" i="9"/>
  <c r="DL642" i="9"/>
  <c r="CA643" i="9"/>
  <c r="CE643" i="9"/>
  <c r="CF643" i="9"/>
  <c r="CG643" i="9"/>
  <c r="CH643" i="9"/>
  <c r="CI643" i="9"/>
  <c r="CJ643" i="9"/>
  <c r="CK643" i="9"/>
  <c r="CL643" i="9"/>
  <c r="CN643" i="9"/>
  <c r="CO643" i="9"/>
  <c r="CR643" i="9"/>
  <c r="CT643" i="9"/>
  <c r="CX643" i="9"/>
  <c r="CY643" i="9"/>
  <c r="DE643" i="9" s="1"/>
  <c r="CZ643" i="9"/>
  <c r="DA643" i="9" s="1"/>
  <c r="DC643" i="9" s="1"/>
  <c r="DF643" i="9"/>
  <c r="DH643" i="9"/>
  <c r="DK643" i="9"/>
  <c r="DL643" i="9"/>
  <c r="CA644" i="9"/>
  <c r="CE644" i="9"/>
  <c r="CF644" i="9"/>
  <c r="CG644" i="9"/>
  <c r="CH644" i="9"/>
  <c r="CI644" i="9"/>
  <c r="CJ644" i="9"/>
  <c r="CK644" i="9"/>
  <c r="CL644" i="9"/>
  <c r="CN644" i="9"/>
  <c r="CO644" i="9"/>
  <c r="CM644" i="9" s="1"/>
  <c r="CR644" i="9"/>
  <c r="CT644" i="9"/>
  <c r="CX644" i="9"/>
  <c r="CY644" i="9"/>
  <c r="DD644" i="9" s="1"/>
  <c r="CZ644" i="9"/>
  <c r="DA644" i="9" s="1"/>
  <c r="DC644" i="9"/>
  <c r="DH644" i="9"/>
  <c r="DK644" i="9"/>
  <c r="DL644" i="9"/>
  <c r="CA645" i="9"/>
  <c r="CE645" i="9"/>
  <c r="CF645" i="9"/>
  <c r="CG645" i="9"/>
  <c r="CH645" i="9"/>
  <c r="CI645" i="9"/>
  <c r="CJ645" i="9"/>
  <c r="CK645" i="9"/>
  <c r="CL645" i="9"/>
  <c r="CN645" i="9"/>
  <c r="CO645" i="9"/>
  <c r="CM645" i="9" s="1"/>
  <c r="CR645" i="9"/>
  <c r="CV645" i="9" s="1"/>
  <c r="CT645" i="9"/>
  <c r="CX645" i="9"/>
  <c r="CY645" i="9"/>
  <c r="CZ645" i="9"/>
  <c r="DA645" i="9"/>
  <c r="DC645" i="9" s="1"/>
  <c r="DH645" i="9"/>
  <c r="DK645" i="9"/>
  <c r="DL645" i="9"/>
  <c r="CA646" i="9"/>
  <c r="CE646" i="9"/>
  <c r="CF646" i="9"/>
  <c r="CG646" i="9"/>
  <c r="CH646" i="9"/>
  <c r="CI646" i="9"/>
  <c r="CJ646" i="9"/>
  <c r="CK646" i="9"/>
  <c r="CL646" i="9"/>
  <c r="CN646" i="9"/>
  <c r="CO646" i="9"/>
  <c r="CM646" i="9" s="1"/>
  <c r="CR646" i="9"/>
  <c r="CT646" i="9"/>
  <c r="CX646" i="9"/>
  <c r="CY646" i="9"/>
  <c r="CZ646" i="9"/>
  <c r="DA646" i="9" s="1"/>
  <c r="DC646" i="9" s="1"/>
  <c r="DD646" i="9"/>
  <c r="DE646" i="9"/>
  <c r="DF646" i="9"/>
  <c r="DH646" i="9"/>
  <c r="DK646" i="9"/>
  <c r="DL646" i="9"/>
  <c r="CA647" i="9"/>
  <c r="CE647" i="9"/>
  <c r="CF647" i="9"/>
  <c r="CG647" i="9"/>
  <c r="CH647" i="9"/>
  <c r="CI647" i="9"/>
  <c r="CJ647" i="9"/>
  <c r="CK647" i="9"/>
  <c r="CL647" i="9"/>
  <c r="CN647" i="9"/>
  <c r="CO647" i="9"/>
  <c r="CR647" i="9"/>
  <c r="CV647" i="9" s="1"/>
  <c r="CT647" i="9"/>
  <c r="CX647" i="9"/>
  <c r="CY647" i="9"/>
  <c r="DE647" i="9" s="1"/>
  <c r="CZ647" i="9"/>
  <c r="DA647" i="9" s="1"/>
  <c r="DC647" i="9" s="1"/>
  <c r="DD647" i="9"/>
  <c r="DF647" i="9"/>
  <c r="DH647" i="9"/>
  <c r="DK647" i="9"/>
  <c r="DL647" i="9"/>
  <c r="CA648" i="9"/>
  <c r="CE648" i="9"/>
  <c r="CF648" i="9"/>
  <c r="CG648" i="9"/>
  <c r="CH648" i="9"/>
  <c r="CI648" i="9"/>
  <c r="CJ648" i="9"/>
  <c r="CK648" i="9"/>
  <c r="CL648" i="9"/>
  <c r="CN648" i="9"/>
  <c r="CO648" i="9"/>
  <c r="CM648" i="9" s="1"/>
  <c r="CR648" i="9"/>
  <c r="CT648" i="9"/>
  <c r="CX648" i="9"/>
  <c r="CY648" i="9"/>
  <c r="CZ648" i="9"/>
  <c r="DA648" i="9"/>
  <c r="DC648" i="9" s="1"/>
  <c r="DE648" i="9"/>
  <c r="DH648" i="9"/>
  <c r="DK648" i="9"/>
  <c r="DL648" i="9"/>
  <c r="CA649" i="9"/>
  <c r="CE649" i="9"/>
  <c r="CF649" i="9"/>
  <c r="CG649" i="9"/>
  <c r="CH649" i="9"/>
  <c r="CI649" i="9"/>
  <c r="CJ649" i="9"/>
  <c r="CK649" i="9"/>
  <c r="CL649" i="9"/>
  <c r="CN649" i="9"/>
  <c r="CO649" i="9"/>
  <c r="CR649" i="9"/>
  <c r="CT649" i="9"/>
  <c r="CX649" i="9"/>
  <c r="CY649" i="9"/>
  <c r="CZ649" i="9"/>
  <c r="DA649" i="9"/>
  <c r="DC649" i="9" s="1"/>
  <c r="DD649" i="9"/>
  <c r="DE649" i="9"/>
  <c r="DF649" i="9"/>
  <c r="DH649" i="9"/>
  <c r="DK649" i="9"/>
  <c r="DL649" i="9"/>
  <c r="CA650" i="9"/>
  <c r="CE650" i="9"/>
  <c r="CF650" i="9"/>
  <c r="CG650" i="9"/>
  <c r="CH650" i="9"/>
  <c r="CI650" i="9"/>
  <c r="CJ650" i="9"/>
  <c r="CK650" i="9"/>
  <c r="CL650" i="9"/>
  <c r="CN650" i="9"/>
  <c r="CO650" i="9"/>
  <c r="CR650" i="9"/>
  <c r="CV650" i="9" s="1"/>
  <c r="CT650" i="9"/>
  <c r="CX650" i="9"/>
  <c r="CY650" i="9"/>
  <c r="CZ650" i="9"/>
  <c r="DA650" i="9" s="1"/>
  <c r="DC650" i="9"/>
  <c r="DF650" i="9"/>
  <c r="DH650" i="9"/>
  <c r="DK650" i="9"/>
  <c r="DL650" i="9"/>
  <c r="CA651" i="9"/>
  <c r="CE651" i="9"/>
  <c r="CF651" i="9"/>
  <c r="CG651" i="9"/>
  <c r="CH651" i="9"/>
  <c r="CI651" i="9"/>
  <c r="CJ651" i="9"/>
  <c r="CK651" i="9"/>
  <c r="CL651" i="9"/>
  <c r="CN651" i="9"/>
  <c r="CO651" i="9"/>
  <c r="CR651" i="9"/>
  <c r="CV651" i="9" s="1"/>
  <c r="CT651" i="9"/>
  <c r="CX651" i="9"/>
  <c r="CY651" i="9"/>
  <c r="CZ651" i="9"/>
  <c r="DA651" i="9" s="1"/>
  <c r="DC651" i="9" s="1"/>
  <c r="DD651" i="9"/>
  <c r="DE651" i="9"/>
  <c r="DF651" i="9"/>
  <c r="DH651" i="9"/>
  <c r="DK651" i="9"/>
  <c r="DL651" i="9"/>
  <c r="CA652" i="9"/>
  <c r="CE652" i="9"/>
  <c r="CF652" i="9"/>
  <c r="CG652" i="9"/>
  <c r="CH652" i="9"/>
  <c r="CI652" i="9"/>
  <c r="CJ652" i="9"/>
  <c r="CK652" i="9"/>
  <c r="CL652" i="9"/>
  <c r="CN652" i="9"/>
  <c r="CO652" i="9"/>
  <c r="CR652" i="9"/>
  <c r="CV652" i="9" s="1"/>
  <c r="CT652" i="9"/>
  <c r="CX652" i="9"/>
  <c r="CY652" i="9"/>
  <c r="CZ652" i="9"/>
  <c r="DA652" i="9" s="1"/>
  <c r="DC652" i="9" s="1"/>
  <c r="DF652" i="9"/>
  <c r="DH652" i="9"/>
  <c r="DK652" i="9"/>
  <c r="DL652" i="9"/>
  <c r="CA653" i="9"/>
  <c r="CE653" i="9"/>
  <c r="CF653" i="9"/>
  <c r="CG653" i="9"/>
  <c r="CH653" i="9"/>
  <c r="CI653" i="9"/>
  <c r="CJ653" i="9"/>
  <c r="CK653" i="9"/>
  <c r="CL653" i="9"/>
  <c r="CN653" i="9"/>
  <c r="CO653" i="9"/>
  <c r="CM653" i="9" s="1"/>
  <c r="CR653" i="9"/>
  <c r="CT653" i="9"/>
  <c r="CX653" i="9"/>
  <c r="CY653" i="9"/>
  <c r="CZ653" i="9"/>
  <c r="DA653" i="9" s="1"/>
  <c r="DC653" i="9" s="1"/>
  <c r="DH653" i="9"/>
  <c r="DK653" i="9"/>
  <c r="DL653" i="9"/>
  <c r="CA654" i="9"/>
  <c r="CE654" i="9"/>
  <c r="CF654" i="9"/>
  <c r="CG654" i="9"/>
  <c r="CH654" i="9"/>
  <c r="CI654" i="9"/>
  <c r="CJ654" i="9"/>
  <c r="CK654" i="9"/>
  <c r="CL654" i="9"/>
  <c r="CN654" i="9"/>
  <c r="CO654" i="9"/>
  <c r="CM654" i="9" s="1"/>
  <c r="CR654" i="9"/>
  <c r="CT654" i="9"/>
  <c r="CX654" i="9"/>
  <c r="CY654" i="9"/>
  <c r="CZ654" i="9"/>
  <c r="DA654" i="9" s="1"/>
  <c r="DC654" i="9" s="1"/>
  <c r="DH654" i="9"/>
  <c r="DK654" i="9"/>
  <c r="DL654" i="9"/>
  <c r="CA655" i="9"/>
  <c r="CE655" i="9"/>
  <c r="CF655" i="9"/>
  <c r="CG655" i="9"/>
  <c r="CH655" i="9"/>
  <c r="CI655" i="9"/>
  <c r="CJ655" i="9"/>
  <c r="CK655" i="9"/>
  <c r="CL655" i="9"/>
  <c r="CN655" i="9"/>
  <c r="CO655" i="9"/>
  <c r="CM655" i="9" s="1"/>
  <c r="CR655" i="9"/>
  <c r="CT655" i="9"/>
  <c r="CX655" i="9"/>
  <c r="CY655" i="9"/>
  <c r="DE655" i="9" s="1"/>
  <c r="CZ655" i="9"/>
  <c r="DA655" i="9" s="1"/>
  <c r="DC655" i="9" s="1"/>
  <c r="DH655" i="9"/>
  <c r="DK655" i="9"/>
  <c r="DL655" i="9"/>
  <c r="CA656" i="9"/>
  <c r="CE656" i="9"/>
  <c r="CF656" i="9"/>
  <c r="CG656" i="9"/>
  <c r="CH656" i="9"/>
  <c r="CI656" i="9"/>
  <c r="CJ656" i="9"/>
  <c r="CK656" i="9"/>
  <c r="CL656" i="9"/>
  <c r="CM656" i="9"/>
  <c r="CN656" i="9"/>
  <c r="CO656" i="9"/>
  <c r="CR656" i="9"/>
  <c r="CT656" i="9"/>
  <c r="CV656" i="9"/>
  <c r="CX656" i="9"/>
  <c r="CY656" i="9"/>
  <c r="CZ656" i="9"/>
  <c r="DA656" i="9" s="1"/>
  <c r="DC656" i="9" s="1"/>
  <c r="DH656" i="9"/>
  <c r="DK656" i="9"/>
  <c r="DL656" i="9"/>
  <c r="CA657" i="9"/>
  <c r="CE657" i="9"/>
  <c r="CF657" i="9"/>
  <c r="CG657" i="9"/>
  <c r="CH657" i="9"/>
  <c r="CI657" i="9"/>
  <c r="CJ657" i="9"/>
  <c r="CK657" i="9"/>
  <c r="CL657" i="9"/>
  <c r="CN657" i="9"/>
  <c r="CO657" i="9"/>
  <c r="CR657" i="9"/>
  <c r="CT657" i="9"/>
  <c r="CX657" i="9"/>
  <c r="CY657" i="9"/>
  <c r="DD657" i="9" s="1"/>
  <c r="CZ657" i="9"/>
  <c r="DA657" i="9" s="1"/>
  <c r="DC657" i="9" s="1"/>
  <c r="DE657" i="9"/>
  <c r="DH657" i="9"/>
  <c r="DK657" i="9"/>
  <c r="DL657" i="9"/>
  <c r="CA658" i="9"/>
  <c r="CE658" i="9"/>
  <c r="CF658" i="9"/>
  <c r="CG658" i="9"/>
  <c r="CH658" i="9"/>
  <c r="CI658" i="9"/>
  <c r="CJ658" i="9"/>
  <c r="CK658" i="9"/>
  <c r="CL658" i="9"/>
  <c r="CN658" i="9"/>
  <c r="CO658" i="9"/>
  <c r="CR658" i="9"/>
  <c r="CT658" i="9"/>
  <c r="CX658" i="9"/>
  <c r="CY658" i="9"/>
  <c r="DE658" i="9" s="1"/>
  <c r="CZ658" i="9"/>
  <c r="DA658" i="9" s="1"/>
  <c r="DC658" i="9" s="1"/>
  <c r="DF658" i="9"/>
  <c r="DH658" i="9"/>
  <c r="DK658" i="9"/>
  <c r="DL658" i="9"/>
  <c r="CA659" i="9"/>
  <c r="CE659" i="9"/>
  <c r="CF659" i="9"/>
  <c r="CG659" i="9"/>
  <c r="CH659" i="9"/>
  <c r="CI659" i="9"/>
  <c r="CJ659" i="9"/>
  <c r="CK659" i="9"/>
  <c r="CL659" i="9"/>
  <c r="CN659" i="9"/>
  <c r="CO659" i="9"/>
  <c r="CM659" i="9" s="1"/>
  <c r="CR659" i="9"/>
  <c r="CT659" i="9"/>
  <c r="CX659" i="9"/>
  <c r="CY659" i="9"/>
  <c r="DE659" i="9" s="1"/>
  <c r="CZ659" i="9"/>
  <c r="DA659" i="9" s="1"/>
  <c r="DC659" i="9" s="1"/>
  <c r="DD659" i="9"/>
  <c r="DF659" i="9"/>
  <c r="DH659" i="9"/>
  <c r="DK659" i="9"/>
  <c r="DL659" i="9"/>
  <c r="CA660" i="9"/>
  <c r="CE660" i="9"/>
  <c r="CF660" i="9"/>
  <c r="CG660" i="9"/>
  <c r="CH660" i="9"/>
  <c r="CI660" i="9"/>
  <c r="CJ660" i="9"/>
  <c r="CK660" i="9"/>
  <c r="CL660" i="9"/>
  <c r="CN660" i="9"/>
  <c r="CO660" i="9"/>
  <c r="CM660" i="9" s="1"/>
  <c r="CR660" i="9"/>
  <c r="CT660" i="9"/>
  <c r="CX660" i="9"/>
  <c r="CY660" i="9"/>
  <c r="DE660" i="9" s="1"/>
  <c r="CZ660" i="9"/>
  <c r="DA660" i="9" s="1"/>
  <c r="DC660" i="9" s="1"/>
  <c r="DD660" i="9"/>
  <c r="DF660" i="9"/>
  <c r="DH660" i="9"/>
  <c r="DK660" i="9"/>
  <c r="DL660" i="9"/>
  <c r="CA661" i="9"/>
  <c r="CE661" i="9"/>
  <c r="CF661" i="9"/>
  <c r="CG661" i="9"/>
  <c r="CH661" i="9"/>
  <c r="CI661" i="9"/>
  <c r="CJ661" i="9"/>
  <c r="CK661" i="9"/>
  <c r="CL661" i="9"/>
  <c r="CN661" i="9"/>
  <c r="CO661" i="9"/>
  <c r="CM661" i="9" s="1"/>
  <c r="CR661" i="9"/>
  <c r="CT661" i="9"/>
  <c r="CX661" i="9"/>
  <c r="CY661" i="9"/>
  <c r="CZ661" i="9"/>
  <c r="DA661" i="9" s="1"/>
  <c r="DC661" i="9" s="1"/>
  <c r="DH661" i="9"/>
  <c r="DK661" i="9"/>
  <c r="DL661" i="9"/>
  <c r="CA662" i="9"/>
  <c r="CE662" i="9"/>
  <c r="CF662" i="9"/>
  <c r="CG662" i="9"/>
  <c r="CH662" i="9"/>
  <c r="CI662" i="9"/>
  <c r="CJ662" i="9"/>
  <c r="CK662" i="9"/>
  <c r="CL662" i="9"/>
  <c r="CN662" i="9"/>
  <c r="CO662" i="9"/>
  <c r="CR662" i="9"/>
  <c r="CT662" i="9"/>
  <c r="CX662" i="9"/>
  <c r="CY662" i="9"/>
  <c r="DF662" i="9" s="1"/>
  <c r="CZ662" i="9"/>
  <c r="DA662" i="9" s="1"/>
  <c r="DC662" i="9" s="1"/>
  <c r="DD662" i="9"/>
  <c r="DE662" i="9"/>
  <c r="DH662" i="9"/>
  <c r="DK662" i="9"/>
  <c r="DL662" i="9"/>
  <c r="CA663" i="9"/>
  <c r="CE663" i="9"/>
  <c r="CF663" i="9"/>
  <c r="CG663" i="9"/>
  <c r="CH663" i="9"/>
  <c r="CI663" i="9"/>
  <c r="CJ663" i="9"/>
  <c r="CK663" i="9"/>
  <c r="CL663" i="9"/>
  <c r="CN663" i="9"/>
  <c r="CO663" i="9"/>
  <c r="CM663" i="9" s="1"/>
  <c r="CR663" i="9"/>
  <c r="CT663" i="9"/>
  <c r="CX663" i="9"/>
  <c r="CY663" i="9"/>
  <c r="DF663" i="9" s="1"/>
  <c r="CZ663" i="9"/>
  <c r="DA663" i="9" s="1"/>
  <c r="DC663" i="9" s="1"/>
  <c r="DH663" i="9"/>
  <c r="DK663" i="9"/>
  <c r="DL663" i="9"/>
  <c r="CA664" i="9"/>
  <c r="CE664" i="9"/>
  <c r="CF664" i="9"/>
  <c r="CG664" i="9"/>
  <c r="CH664" i="9"/>
  <c r="CI664" i="9"/>
  <c r="CJ664" i="9"/>
  <c r="CK664" i="9"/>
  <c r="CL664" i="9"/>
  <c r="CM664" i="9"/>
  <c r="CN664" i="9"/>
  <c r="CO664" i="9"/>
  <c r="CR664" i="9"/>
  <c r="CT664" i="9"/>
  <c r="CX664" i="9"/>
  <c r="CY664" i="9"/>
  <c r="CZ664" i="9"/>
  <c r="DA664" i="9" s="1"/>
  <c r="DC664" i="9" s="1"/>
  <c r="DH664" i="9"/>
  <c r="DK664" i="9"/>
  <c r="DL664" i="9"/>
  <c r="CA665" i="9"/>
  <c r="CE665" i="9"/>
  <c r="CF665" i="9"/>
  <c r="CG665" i="9"/>
  <c r="CH665" i="9"/>
  <c r="CI665" i="9"/>
  <c r="CJ665" i="9"/>
  <c r="CK665" i="9"/>
  <c r="CL665" i="9"/>
  <c r="CN665" i="9"/>
  <c r="CO665" i="9"/>
  <c r="CM665" i="9" s="1"/>
  <c r="CR665" i="9"/>
  <c r="CV665" i="9" s="1"/>
  <c r="CT665" i="9"/>
  <c r="CX665" i="9"/>
  <c r="CY665" i="9"/>
  <c r="DF665" i="9" s="1"/>
  <c r="CZ665" i="9"/>
  <c r="DA665" i="9" s="1"/>
  <c r="DC665" i="9" s="1"/>
  <c r="DD665" i="9"/>
  <c r="DE665" i="9"/>
  <c r="DH665" i="9"/>
  <c r="DK665" i="9"/>
  <c r="DL665" i="9"/>
  <c r="CA666" i="9"/>
  <c r="CE666" i="9"/>
  <c r="CF666" i="9"/>
  <c r="CG666" i="9"/>
  <c r="CH666" i="9"/>
  <c r="CI666" i="9"/>
  <c r="CJ666" i="9"/>
  <c r="CK666" i="9"/>
  <c r="CL666" i="9"/>
  <c r="CN666" i="9"/>
  <c r="CO666" i="9"/>
  <c r="CR666" i="9"/>
  <c r="CT666" i="9"/>
  <c r="CX666" i="9"/>
  <c r="CY666" i="9"/>
  <c r="CZ666" i="9"/>
  <c r="DA666" i="9" s="1"/>
  <c r="DC666" i="9" s="1"/>
  <c r="DH666" i="9"/>
  <c r="DK666" i="9"/>
  <c r="DL666" i="9"/>
  <c r="CA667" i="9"/>
  <c r="CE667" i="9"/>
  <c r="CF667" i="9"/>
  <c r="CG667" i="9"/>
  <c r="CH667" i="9"/>
  <c r="CI667" i="9"/>
  <c r="CJ667" i="9"/>
  <c r="CK667" i="9"/>
  <c r="CL667" i="9"/>
  <c r="CN667" i="9"/>
  <c r="CO667" i="9"/>
  <c r="CM667" i="9" s="1"/>
  <c r="CR667" i="9"/>
  <c r="CV667" i="9" s="1"/>
  <c r="CT667" i="9"/>
  <c r="CX667" i="9"/>
  <c r="CY667" i="9"/>
  <c r="CZ667" i="9"/>
  <c r="DA667" i="9" s="1"/>
  <c r="DC667" i="9" s="1"/>
  <c r="DH667" i="9"/>
  <c r="DK667" i="9"/>
  <c r="DL667" i="9"/>
  <c r="CA668" i="9"/>
  <c r="CE668" i="9"/>
  <c r="CF668" i="9"/>
  <c r="CG668" i="9"/>
  <c r="CH668" i="9"/>
  <c r="CI668" i="9"/>
  <c r="CJ668" i="9"/>
  <c r="CK668" i="9"/>
  <c r="CL668" i="9"/>
  <c r="CN668" i="9"/>
  <c r="CO668" i="9"/>
  <c r="CM668" i="9" s="1"/>
  <c r="CR668" i="9"/>
  <c r="CT668" i="9"/>
  <c r="CX668" i="9"/>
  <c r="CY668" i="9"/>
  <c r="DE668" i="9" s="1"/>
  <c r="CZ668" i="9"/>
  <c r="DA668" i="9"/>
  <c r="DC668" i="9" s="1"/>
  <c r="DH668" i="9"/>
  <c r="DK668" i="9"/>
  <c r="DL668" i="9"/>
  <c r="CA669" i="9"/>
  <c r="CE669" i="9"/>
  <c r="CF669" i="9"/>
  <c r="CG669" i="9"/>
  <c r="CH669" i="9"/>
  <c r="CI669" i="9"/>
  <c r="CJ669" i="9"/>
  <c r="CK669" i="9"/>
  <c r="CL669" i="9"/>
  <c r="CN669" i="9"/>
  <c r="CO669" i="9"/>
  <c r="CM669" i="9" s="1"/>
  <c r="CR669" i="9"/>
  <c r="CT669" i="9"/>
  <c r="CX669" i="9"/>
  <c r="CY669" i="9"/>
  <c r="DF669" i="9" s="1"/>
  <c r="CZ669" i="9"/>
  <c r="DA669" i="9" s="1"/>
  <c r="DC669" i="9" s="1"/>
  <c r="DH669" i="9"/>
  <c r="DK669" i="9"/>
  <c r="DL669" i="9"/>
  <c r="CA670" i="9"/>
  <c r="CE670" i="9"/>
  <c r="CF670" i="9"/>
  <c r="CG670" i="9"/>
  <c r="CH670" i="9"/>
  <c r="CI670" i="9"/>
  <c r="CJ670" i="9"/>
  <c r="CK670" i="9"/>
  <c r="CL670" i="9"/>
  <c r="CM670" i="9"/>
  <c r="CN670" i="9"/>
  <c r="CO670" i="9"/>
  <c r="CR670" i="9"/>
  <c r="CT670" i="9"/>
  <c r="CX670" i="9"/>
  <c r="CY670" i="9"/>
  <c r="CZ670" i="9"/>
  <c r="DA670" i="9" s="1"/>
  <c r="DC670" i="9" s="1"/>
  <c r="DH670" i="9"/>
  <c r="DK670" i="9"/>
  <c r="DL670" i="9"/>
  <c r="CA671" i="9"/>
  <c r="CE671" i="9"/>
  <c r="CF671" i="9"/>
  <c r="CG671" i="9"/>
  <c r="CH671" i="9"/>
  <c r="CI671" i="9"/>
  <c r="CJ671" i="9"/>
  <c r="CK671" i="9"/>
  <c r="CL671" i="9"/>
  <c r="CN671" i="9"/>
  <c r="CO671" i="9"/>
  <c r="CR671" i="9"/>
  <c r="CV671" i="9" s="1"/>
  <c r="CT671" i="9"/>
  <c r="CX671" i="9"/>
  <c r="CY671" i="9"/>
  <c r="DD671" i="9" s="1"/>
  <c r="CZ671" i="9"/>
  <c r="DA671" i="9" s="1"/>
  <c r="DC671" i="9" s="1"/>
  <c r="DF671" i="9"/>
  <c r="DH671" i="9"/>
  <c r="DK671" i="9"/>
  <c r="DL671" i="9"/>
  <c r="CA672" i="9"/>
  <c r="CE672" i="9"/>
  <c r="CF672" i="9"/>
  <c r="CG672" i="9"/>
  <c r="CH672" i="9"/>
  <c r="CI672" i="9"/>
  <c r="CJ672" i="9"/>
  <c r="CK672" i="9"/>
  <c r="CL672" i="9"/>
  <c r="CN672" i="9"/>
  <c r="CO672" i="9"/>
  <c r="CM672" i="9" s="1"/>
  <c r="CR672" i="9"/>
  <c r="CT672" i="9"/>
  <c r="CX672" i="9"/>
  <c r="CY672" i="9"/>
  <c r="CZ672" i="9"/>
  <c r="DA672" i="9" s="1"/>
  <c r="DC672" i="9" s="1"/>
  <c r="DE672" i="9"/>
  <c r="DH672" i="9"/>
  <c r="DK672" i="9"/>
  <c r="DL672" i="9"/>
  <c r="CA673" i="9"/>
  <c r="CE673" i="9"/>
  <c r="CF673" i="9"/>
  <c r="CG673" i="9"/>
  <c r="CH673" i="9"/>
  <c r="CI673" i="9"/>
  <c r="CJ673" i="9"/>
  <c r="CK673" i="9"/>
  <c r="CL673" i="9"/>
  <c r="CN673" i="9"/>
  <c r="CO673" i="9"/>
  <c r="CM673" i="9" s="1"/>
  <c r="CR673" i="9"/>
  <c r="CT673" i="9"/>
  <c r="CX673" i="9"/>
  <c r="CY673" i="9"/>
  <c r="DD673" i="9" s="1"/>
  <c r="CZ673" i="9"/>
  <c r="DA673" i="9" s="1"/>
  <c r="DC673" i="9" s="1"/>
  <c r="DE673" i="9"/>
  <c r="DF673" i="9"/>
  <c r="DH673" i="9"/>
  <c r="DK673" i="9"/>
  <c r="DL673" i="9"/>
  <c r="CA674" i="9"/>
  <c r="CE674" i="9"/>
  <c r="CF674" i="9"/>
  <c r="CG674" i="9"/>
  <c r="CH674" i="9"/>
  <c r="CI674" i="9"/>
  <c r="CJ674" i="9"/>
  <c r="CK674" i="9"/>
  <c r="CL674" i="9"/>
  <c r="CN674" i="9"/>
  <c r="CO674" i="9"/>
  <c r="CR674" i="9"/>
  <c r="CV674" i="9" s="1"/>
  <c r="CT674" i="9"/>
  <c r="CX674" i="9"/>
  <c r="CY674" i="9"/>
  <c r="CZ674" i="9"/>
  <c r="DA674" i="9" s="1"/>
  <c r="DC674" i="9" s="1"/>
  <c r="DH674" i="9"/>
  <c r="DK674" i="9"/>
  <c r="DL674" i="9"/>
  <c r="CA675" i="9"/>
  <c r="CE675" i="9"/>
  <c r="CF675" i="9"/>
  <c r="CG675" i="9"/>
  <c r="CH675" i="9"/>
  <c r="CI675" i="9"/>
  <c r="CJ675" i="9"/>
  <c r="CK675" i="9"/>
  <c r="CL675" i="9"/>
  <c r="CM675" i="9"/>
  <c r="CN675" i="9"/>
  <c r="CO675" i="9"/>
  <c r="CR675" i="9"/>
  <c r="CT675" i="9"/>
  <c r="CV675" i="9" s="1"/>
  <c r="CX675" i="9"/>
  <c r="CY675" i="9"/>
  <c r="CZ675" i="9"/>
  <c r="DA675" i="9" s="1"/>
  <c r="DC675" i="9" s="1"/>
  <c r="DH675" i="9"/>
  <c r="DK675" i="9"/>
  <c r="DL675" i="9"/>
  <c r="CA676" i="9"/>
  <c r="CE676" i="9"/>
  <c r="CF676" i="9"/>
  <c r="CG676" i="9"/>
  <c r="CH676" i="9"/>
  <c r="CI676" i="9"/>
  <c r="CJ676" i="9"/>
  <c r="CK676" i="9"/>
  <c r="CL676" i="9"/>
  <c r="CN676" i="9"/>
  <c r="CO676" i="9"/>
  <c r="CM676" i="9" s="1"/>
  <c r="CR676" i="9"/>
  <c r="CT676" i="9"/>
  <c r="CV676" i="9" s="1"/>
  <c r="CX676" i="9"/>
  <c r="CY676" i="9"/>
  <c r="DE676" i="9" s="1"/>
  <c r="CZ676" i="9"/>
  <c r="DA676" i="9" s="1"/>
  <c r="DC676" i="9" s="1"/>
  <c r="DD676" i="9"/>
  <c r="DH676" i="9"/>
  <c r="DK676" i="9"/>
  <c r="DL676" i="9"/>
  <c r="CA677" i="9"/>
  <c r="CE677" i="9"/>
  <c r="CF677" i="9"/>
  <c r="CG677" i="9"/>
  <c r="CH677" i="9"/>
  <c r="CI677" i="9"/>
  <c r="CJ677" i="9"/>
  <c r="CK677" i="9"/>
  <c r="CL677" i="9"/>
  <c r="CN677" i="9"/>
  <c r="CO677" i="9"/>
  <c r="CR677" i="9"/>
  <c r="CV677" i="9" s="1"/>
  <c r="CT677" i="9"/>
  <c r="CX677" i="9"/>
  <c r="CY677" i="9"/>
  <c r="CZ677" i="9"/>
  <c r="DA677" i="9" s="1"/>
  <c r="DC677" i="9" s="1"/>
  <c r="DH677" i="9"/>
  <c r="DK677" i="9"/>
  <c r="DL677" i="9"/>
  <c r="CA678" i="9"/>
  <c r="CE678" i="9"/>
  <c r="CF678" i="9"/>
  <c r="CG678" i="9"/>
  <c r="CH678" i="9"/>
  <c r="CI678" i="9"/>
  <c r="CJ678" i="9"/>
  <c r="CK678" i="9"/>
  <c r="CL678" i="9"/>
  <c r="CN678" i="9"/>
  <c r="CO678" i="9"/>
  <c r="CM678" i="9" s="1"/>
  <c r="CR678" i="9"/>
  <c r="CT678" i="9"/>
  <c r="CX678" i="9"/>
  <c r="CY678" i="9"/>
  <c r="CZ678" i="9"/>
  <c r="DA678" i="9" s="1"/>
  <c r="DC678" i="9" s="1"/>
  <c r="DH678" i="9"/>
  <c r="DK678" i="9"/>
  <c r="DL678" i="9"/>
  <c r="CA679" i="9"/>
  <c r="CE679" i="9"/>
  <c r="CF679" i="9"/>
  <c r="CG679" i="9"/>
  <c r="CH679" i="9"/>
  <c r="CI679" i="9"/>
  <c r="CJ679" i="9"/>
  <c r="CK679" i="9"/>
  <c r="CL679" i="9"/>
  <c r="CN679" i="9"/>
  <c r="CO679" i="9"/>
  <c r="CM679" i="9" s="1"/>
  <c r="CR679" i="9"/>
  <c r="CV679" i="9" s="1"/>
  <c r="CT679" i="9"/>
  <c r="CX679" i="9"/>
  <c r="CY679" i="9"/>
  <c r="CZ679" i="9"/>
  <c r="DA679" i="9" s="1"/>
  <c r="DC679" i="9" s="1"/>
  <c r="DH679" i="9"/>
  <c r="DK679" i="9"/>
  <c r="DL679" i="9"/>
  <c r="CA680" i="9"/>
  <c r="CE680" i="9"/>
  <c r="CF680" i="9"/>
  <c r="CG680" i="9"/>
  <c r="CH680" i="9"/>
  <c r="CI680" i="9"/>
  <c r="CJ680" i="9"/>
  <c r="CK680" i="9"/>
  <c r="CL680" i="9"/>
  <c r="CN680" i="9"/>
  <c r="CO680" i="9"/>
  <c r="CM680" i="9" s="1"/>
  <c r="CR680" i="9"/>
  <c r="CT680" i="9"/>
  <c r="CX680" i="9"/>
  <c r="CY680" i="9"/>
  <c r="CZ680" i="9"/>
  <c r="DA680" i="9" s="1"/>
  <c r="DC680" i="9"/>
  <c r="DH680" i="9"/>
  <c r="DK680" i="9"/>
  <c r="DL680" i="9"/>
  <c r="CA681" i="9"/>
  <c r="CE681" i="9"/>
  <c r="CF681" i="9"/>
  <c r="CG681" i="9"/>
  <c r="CH681" i="9"/>
  <c r="CI681" i="9"/>
  <c r="CJ681" i="9"/>
  <c r="CK681" i="9"/>
  <c r="CL681" i="9"/>
  <c r="CN681" i="9"/>
  <c r="CO681" i="9"/>
  <c r="CM681" i="9" s="1"/>
  <c r="CR681" i="9"/>
  <c r="CT681" i="9"/>
  <c r="CX681" i="9"/>
  <c r="CY681" i="9"/>
  <c r="CZ681" i="9"/>
  <c r="DA681" i="9"/>
  <c r="DC681" i="9" s="1"/>
  <c r="DH681" i="9"/>
  <c r="DK681" i="9"/>
  <c r="DL681" i="9"/>
  <c r="CA682" i="9"/>
  <c r="CE682" i="9"/>
  <c r="CF682" i="9"/>
  <c r="CG682" i="9"/>
  <c r="CH682" i="9"/>
  <c r="CI682" i="9"/>
  <c r="CJ682" i="9"/>
  <c r="CK682" i="9"/>
  <c r="CL682" i="9"/>
  <c r="CN682" i="9"/>
  <c r="CO682" i="9"/>
  <c r="CR682" i="9"/>
  <c r="CV682" i="9" s="1"/>
  <c r="CT682" i="9"/>
  <c r="CX682" i="9"/>
  <c r="CY682" i="9"/>
  <c r="CZ682" i="9"/>
  <c r="DA682" i="9"/>
  <c r="DC682" i="9" s="1"/>
  <c r="DH682" i="9"/>
  <c r="DK682" i="9"/>
  <c r="DL682" i="9"/>
  <c r="CA683" i="9"/>
  <c r="CE683" i="9"/>
  <c r="CF683" i="9"/>
  <c r="CG683" i="9"/>
  <c r="CH683" i="9"/>
  <c r="CI683" i="9"/>
  <c r="CJ683" i="9"/>
  <c r="CK683" i="9"/>
  <c r="CL683" i="9"/>
  <c r="CN683" i="9"/>
  <c r="CO683" i="9"/>
  <c r="CM683" i="9" s="1"/>
  <c r="CR683" i="9"/>
  <c r="CT683" i="9"/>
  <c r="CX683" i="9"/>
  <c r="CY683" i="9"/>
  <c r="CZ683" i="9"/>
  <c r="DA683" i="9" s="1"/>
  <c r="DC683" i="9" s="1"/>
  <c r="DH683" i="9"/>
  <c r="DK683" i="9"/>
  <c r="DL683" i="9"/>
  <c r="CA684" i="9"/>
  <c r="CE684" i="9"/>
  <c r="CF684" i="9"/>
  <c r="CG684" i="9"/>
  <c r="CH684" i="9"/>
  <c r="CI684" i="9"/>
  <c r="CJ684" i="9"/>
  <c r="CK684" i="9"/>
  <c r="CL684" i="9"/>
  <c r="CN684" i="9"/>
  <c r="CO684" i="9"/>
  <c r="CM684" i="9" s="1"/>
  <c r="CR684" i="9"/>
  <c r="CV684" i="9" s="1"/>
  <c r="CT684" i="9"/>
  <c r="CX684" i="9"/>
  <c r="CY684" i="9"/>
  <c r="CZ684" i="9"/>
  <c r="DA684" i="9" s="1"/>
  <c r="DC684" i="9" s="1"/>
  <c r="DD684" i="9"/>
  <c r="DH684" i="9"/>
  <c r="DK684" i="9"/>
  <c r="DL684" i="9"/>
  <c r="CA685" i="9"/>
  <c r="CE685" i="9"/>
  <c r="CF685" i="9"/>
  <c r="CG685" i="9"/>
  <c r="CH685" i="9"/>
  <c r="CI685" i="9"/>
  <c r="CJ685" i="9"/>
  <c r="CK685" i="9"/>
  <c r="CL685" i="9"/>
  <c r="CN685" i="9"/>
  <c r="CO685" i="9"/>
  <c r="CR685" i="9"/>
  <c r="CT685" i="9"/>
  <c r="CX685" i="9"/>
  <c r="CY685" i="9"/>
  <c r="CZ685" i="9"/>
  <c r="DA685" i="9" s="1"/>
  <c r="DC685" i="9" s="1"/>
  <c r="DH685" i="9"/>
  <c r="DK685" i="9"/>
  <c r="DL685" i="9"/>
  <c r="CA686" i="9"/>
  <c r="CE686" i="9"/>
  <c r="CF686" i="9"/>
  <c r="CG686" i="9"/>
  <c r="CH686" i="9"/>
  <c r="CI686" i="9"/>
  <c r="CJ686" i="9"/>
  <c r="CK686" i="9"/>
  <c r="CL686" i="9"/>
  <c r="CN686" i="9"/>
  <c r="CO686" i="9"/>
  <c r="CM686" i="9" s="1"/>
  <c r="CR686" i="9"/>
  <c r="CT686" i="9"/>
  <c r="CX686" i="9"/>
  <c r="CY686" i="9"/>
  <c r="CZ686" i="9"/>
  <c r="DA686" i="9" s="1"/>
  <c r="DC686" i="9" s="1"/>
  <c r="DH686" i="9"/>
  <c r="DK686" i="9"/>
  <c r="DL686" i="9"/>
  <c r="CA687" i="9"/>
  <c r="CE687" i="9"/>
  <c r="CF687" i="9"/>
  <c r="CG687" i="9"/>
  <c r="CH687" i="9"/>
  <c r="CI687" i="9"/>
  <c r="CJ687" i="9"/>
  <c r="CK687" i="9"/>
  <c r="CL687" i="9"/>
  <c r="CN687" i="9"/>
  <c r="CO687" i="9"/>
  <c r="CM687" i="9" s="1"/>
  <c r="CR687" i="9"/>
  <c r="CV687" i="9" s="1"/>
  <c r="CT687" i="9"/>
  <c r="CX687" i="9"/>
  <c r="CY687" i="9"/>
  <c r="CZ687" i="9"/>
  <c r="DA687" i="9" s="1"/>
  <c r="DC687" i="9" s="1"/>
  <c r="DF687" i="9"/>
  <c r="DH687" i="9"/>
  <c r="DK687" i="9"/>
  <c r="DL687" i="9"/>
  <c r="CA688" i="9"/>
  <c r="CE688" i="9"/>
  <c r="CF688" i="9"/>
  <c r="CG688" i="9"/>
  <c r="CH688" i="9"/>
  <c r="CI688" i="9"/>
  <c r="CJ688" i="9"/>
  <c r="CK688" i="9"/>
  <c r="CQ688" i="9" s="1"/>
  <c r="CL688" i="9"/>
  <c r="CN688" i="9"/>
  <c r="CO688" i="9"/>
  <c r="CM688" i="9" s="1"/>
  <c r="CR688" i="9"/>
  <c r="CT688" i="9"/>
  <c r="CV688" i="9" s="1"/>
  <c r="CX688" i="9"/>
  <c r="CY688" i="9"/>
  <c r="CZ688" i="9"/>
  <c r="DA688" i="9" s="1"/>
  <c r="DC688" i="9" s="1"/>
  <c r="DH688" i="9"/>
  <c r="DK688" i="9"/>
  <c r="DL688" i="9"/>
  <c r="CA689" i="9"/>
  <c r="CE689" i="9"/>
  <c r="CF689" i="9"/>
  <c r="CG689" i="9"/>
  <c r="CH689" i="9"/>
  <c r="CI689" i="9"/>
  <c r="CJ689" i="9"/>
  <c r="CK689" i="9"/>
  <c r="CL689" i="9"/>
  <c r="CM689" i="9"/>
  <c r="CN689" i="9"/>
  <c r="CO689" i="9"/>
  <c r="CR689" i="9"/>
  <c r="CT689" i="9"/>
  <c r="CX689" i="9"/>
  <c r="CY689" i="9"/>
  <c r="DD689" i="9" s="1"/>
  <c r="CZ689" i="9"/>
  <c r="DA689" i="9" s="1"/>
  <c r="DC689" i="9" s="1"/>
  <c r="DH689" i="9"/>
  <c r="DK689" i="9"/>
  <c r="DL689" i="9"/>
  <c r="CA690" i="9"/>
  <c r="CE690" i="9"/>
  <c r="CF690" i="9"/>
  <c r="CG690" i="9"/>
  <c r="CH690" i="9"/>
  <c r="CI690" i="9"/>
  <c r="CJ690" i="9"/>
  <c r="CK690" i="9"/>
  <c r="CL690" i="9"/>
  <c r="CN690" i="9"/>
  <c r="CO690" i="9"/>
  <c r="CM690" i="9" s="1"/>
  <c r="CR690" i="9"/>
  <c r="CT690" i="9"/>
  <c r="CV690" i="9" s="1"/>
  <c r="CX690" i="9"/>
  <c r="CY690" i="9"/>
  <c r="CZ690" i="9"/>
  <c r="DA690" i="9" s="1"/>
  <c r="DC690" i="9" s="1"/>
  <c r="DD690" i="9"/>
  <c r="DH690" i="9"/>
  <c r="DK690" i="9"/>
  <c r="DL690" i="9"/>
  <c r="CA691" i="9"/>
  <c r="CE691" i="9"/>
  <c r="CF691" i="9"/>
  <c r="CG691" i="9"/>
  <c r="CH691" i="9"/>
  <c r="CI691" i="9"/>
  <c r="CJ691" i="9"/>
  <c r="CK691" i="9"/>
  <c r="CL691" i="9"/>
  <c r="CN691" i="9"/>
  <c r="CO691" i="9"/>
  <c r="CR691" i="9"/>
  <c r="CT691" i="9"/>
  <c r="CX691" i="9"/>
  <c r="CY691" i="9"/>
  <c r="DF691" i="9" s="1"/>
  <c r="CZ691" i="9"/>
  <c r="DA691" i="9" s="1"/>
  <c r="DC691" i="9" s="1"/>
  <c r="DH691" i="9"/>
  <c r="DK691" i="9"/>
  <c r="DL691" i="9"/>
  <c r="CA692" i="9"/>
  <c r="CE692" i="9"/>
  <c r="CF692" i="9"/>
  <c r="CG692" i="9"/>
  <c r="CH692" i="9"/>
  <c r="CI692" i="9"/>
  <c r="CJ692" i="9"/>
  <c r="CK692" i="9"/>
  <c r="CL692" i="9"/>
  <c r="CN692" i="9"/>
  <c r="CO692" i="9"/>
  <c r="CM692" i="9" s="1"/>
  <c r="CR692" i="9"/>
  <c r="CT692" i="9"/>
  <c r="CX692" i="9"/>
  <c r="CY692" i="9"/>
  <c r="DD692" i="9" s="1"/>
  <c r="CZ692" i="9"/>
  <c r="DA692" i="9" s="1"/>
  <c r="DC692" i="9" s="1"/>
  <c r="DH692" i="9"/>
  <c r="DK692" i="9"/>
  <c r="DL692" i="9"/>
  <c r="CA693" i="9"/>
  <c r="CE693" i="9"/>
  <c r="CF693" i="9"/>
  <c r="CG693" i="9"/>
  <c r="CH693" i="9"/>
  <c r="CI693" i="9"/>
  <c r="CJ693" i="9"/>
  <c r="CK693" i="9"/>
  <c r="CL693" i="9"/>
  <c r="CN693" i="9"/>
  <c r="CO693" i="9"/>
  <c r="CM693" i="9" s="1"/>
  <c r="CR693" i="9"/>
  <c r="CT693" i="9"/>
  <c r="CV693" i="9"/>
  <c r="CX693" i="9"/>
  <c r="CY693" i="9"/>
  <c r="CZ693" i="9"/>
  <c r="DA693" i="9" s="1"/>
  <c r="DC693" i="9" s="1"/>
  <c r="DH693" i="9"/>
  <c r="DK693" i="9"/>
  <c r="DL693" i="9"/>
  <c r="CA694" i="9"/>
  <c r="CE694" i="9"/>
  <c r="CF694" i="9"/>
  <c r="CG694" i="9"/>
  <c r="CH694" i="9"/>
  <c r="CI694" i="9"/>
  <c r="CJ694" i="9"/>
  <c r="CK694" i="9"/>
  <c r="CL694" i="9"/>
  <c r="CN694" i="9"/>
  <c r="CO694" i="9"/>
  <c r="CM694" i="9" s="1"/>
  <c r="CR694" i="9"/>
  <c r="CT694" i="9"/>
  <c r="CX694" i="9"/>
  <c r="CY694" i="9"/>
  <c r="DE694" i="9" s="1"/>
  <c r="CZ694" i="9"/>
  <c r="DA694" i="9" s="1"/>
  <c r="DC694" i="9" s="1"/>
  <c r="DF694" i="9"/>
  <c r="DH694" i="9"/>
  <c r="DK694" i="9"/>
  <c r="DL694" i="9"/>
  <c r="CA695" i="9"/>
  <c r="CE695" i="9"/>
  <c r="CF695" i="9"/>
  <c r="CG695" i="9"/>
  <c r="CH695" i="9"/>
  <c r="CI695" i="9"/>
  <c r="CJ695" i="9"/>
  <c r="CK695" i="9"/>
  <c r="CL695" i="9"/>
  <c r="CN695" i="9"/>
  <c r="CO695" i="9"/>
  <c r="CR695" i="9"/>
  <c r="CV695" i="9" s="1"/>
  <c r="CT695" i="9"/>
  <c r="CX695" i="9"/>
  <c r="CY695" i="9"/>
  <c r="CZ695" i="9"/>
  <c r="DA695" i="9"/>
  <c r="DC695" i="9" s="1"/>
  <c r="DD695" i="9"/>
  <c r="DE695" i="9"/>
  <c r="DF695" i="9"/>
  <c r="DH695" i="9"/>
  <c r="DK695" i="9"/>
  <c r="DL695" i="9"/>
  <c r="CA696" i="9"/>
  <c r="CE696" i="9"/>
  <c r="CF696" i="9"/>
  <c r="CG696" i="9"/>
  <c r="CH696" i="9"/>
  <c r="CI696" i="9"/>
  <c r="CJ696" i="9"/>
  <c r="CK696" i="9"/>
  <c r="CL696" i="9"/>
  <c r="CN696" i="9"/>
  <c r="CO696" i="9"/>
  <c r="CR696" i="9"/>
  <c r="CV696" i="9" s="1"/>
  <c r="CT696" i="9"/>
  <c r="CX696" i="9"/>
  <c r="CY696" i="9"/>
  <c r="CZ696" i="9"/>
  <c r="DA696" i="9" s="1"/>
  <c r="DC696" i="9" s="1"/>
  <c r="DF696" i="9"/>
  <c r="DH696" i="9"/>
  <c r="DK696" i="9"/>
  <c r="DL696" i="9"/>
  <c r="CA697" i="9"/>
  <c r="CE697" i="9"/>
  <c r="CF697" i="9"/>
  <c r="CG697" i="9"/>
  <c r="CH697" i="9"/>
  <c r="CI697" i="9"/>
  <c r="CJ697" i="9"/>
  <c r="CK697" i="9"/>
  <c r="CL697" i="9"/>
  <c r="CM697" i="9"/>
  <c r="CN697" i="9"/>
  <c r="CO697" i="9"/>
  <c r="CR697" i="9"/>
  <c r="CT697" i="9"/>
  <c r="CX697" i="9"/>
  <c r="CY697" i="9"/>
  <c r="DE697" i="9" s="1"/>
  <c r="CZ697" i="9"/>
  <c r="DA697" i="9"/>
  <c r="DC697" i="9" s="1"/>
  <c r="DF697" i="9"/>
  <c r="DH697" i="9"/>
  <c r="DK697" i="9"/>
  <c r="DL697" i="9"/>
  <c r="CA698" i="9"/>
  <c r="CE698" i="9"/>
  <c r="CF698" i="9"/>
  <c r="CG698" i="9"/>
  <c r="CH698" i="9"/>
  <c r="CI698" i="9"/>
  <c r="CJ698" i="9"/>
  <c r="CK698" i="9"/>
  <c r="CL698" i="9"/>
  <c r="CN698" i="9"/>
  <c r="CO698" i="9"/>
  <c r="CM698" i="9" s="1"/>
  <c r="CR698" i="9"/>
  <c r="CT698" i="9"/>
  <c r="CX698" i="9"/>
  <c r="CY698" i="9"/>
  <c r="CZ698" i="9"/>
  <c r="DA698" i="9" s="1"/>
  <c r="DC698" i="9" s="1"/>
  <c r="DF698" i="9"/>
  <c r="DH698" i="9"/>
  <c r="DK698" i="9"/>
  <c r="DL698" i="9"/>
  <c r="CA699" i="9"/>
  <c r="CE699" i="9"/>
  <c r="CF699" i="9"/>
  <c r="CG699" i="9"/>
  <c r="CH699" i="9"/>
  <c r="CI699" i="9"/>
  <c r="CJ699" i="9"/>
  <c r="CK699" i="9"/>
  <c r="CL699" i="9"/>
  <c r="CN699" i="9"/>
  <c r="CO699" i="9"/>
  <c r="CM699" i="9" s="1"/>
  <c r="CR699" i="9"/>
  <c r="CT699" i="9"/>
  <c r="CX699" i="9"/>
  <c r="CY699" i="9"/>
  <c r="CZ699" i="9"/>
  <c r="DA699" i="9" s="1"/>
  <c r="DC699" i="9" s="1"/>
  <c r="DH699" i="9"/>
  <c r="DK699" i="9"/>
  <c r="DL699" i="9"/>
  <c r="CA700" i="9"/>
  <c r="CE700" i="9"/>
  <c r="CF700" i="9"/>
  <c r="CG700" i="9"/>
  <c r="CH700" i="9"/>
  <c r="CI700" i="9"/>
  <c r="CJ700" i="9"/>
  <c r="CK700" i="9"/>
  <c r="CL700" i="9"/>
  <c r="CN700" i="9"/>
  <c r="CO700" i="9"/>
  <c r="CM700" i="9" s="1"/>
  <c r="CR700" i="9"/>
  <c r="CV700" i="9" s="1"/>
  <c r="CT700" i="9"/>
  <c r="CX700" i="9"/>
  <c r="CY700" i="9"/>
  <c r="DD700" i="9" s="1"/>
  <c r="CZ700" i="9"/>
  <c r="DA700" i="9" s="1"/>
  <c r="DC700" i="9" s="1"/>
  <c r="DH700" i="9"/>
  <c r="DK700" i="9"/>
  <c r="DL700" i="9"/>
  <c r="CA701" i="9"/>
  <c r="CE701" i="9"/>
  <c r="CF701" i="9"/>
  <c r="CG701" i="9"/>
  <c r="CH701" i="9"/>
  <c r="CI701" i="9"/>
  <c r="CJ701" i="9"/>
  <c r="CK701" i="9"/>
  <c r="CL701" i="9"/>
  <c r="CN701" i="9"/>
  <c r="CO701" i="9"/>
  <c r="CR701" i="9"/>
  <c r="CV701" i="9" s="1"/>
  <c r="CT701" i="9"/>
  <c r="CX701" i="9"/>
  <c r="CY701" i="9"/>
  <c r="DD701" i="9" s="1"/>
  <c r="CZ701" i="9"/>
  <c r="DA701" i="9" s="1"/>
  <c r="DC701" i="9" s="1"/>
  <c r="DH701" i="9"/>
  <c r="DK701" i="9"/>
  <c r="DL701" i="9"/>
  <c r="CA702" i="9"/>
  <c r="CE702" i="9"/>
  <c r="CF702" i="9"/>
  <c r="CG702" i="9"/>
  <c r="CH702" i="9"/>
  <c r="CI702" i="9"/>
  <c r="CJ702" i="9"/>
  <c r="CK702" i="9"/>
  <c r="CL702" i="9"/>
  <c r="CN702" i="9"/>
  <c r="CO702" i="9"/>
  <c r="CM702" i="9" s="1"/>
  <c r="CR702" i="9"/>
  <c r="CT702" i="9"/>
  <c r="CX702" i="9"/>
  <c r="CY702" i="9"/>
  <c r="DF702" i="9" s="1"/>
  <c r="CZ702" i="9"/>
  <c r="DA702" i="9" s="1"/>
  <c r="DC702" i="9" s="1"/>
  <c r="DH702" i="9"/>
  <c r="DK702" i="9"/>
  <c r="DL702" i="9"/>
  <c r="CA703" i="9"/>
  <c r="CE703" i="9"/>
  <c r="CF703" i="9"/>
  <c r="CG703" i="9"/>
  <c r="CH703" i="9"/>
  <c r="CI703" i="9"/>
  <c r="CJ703" i="9"/>
  <c r="CK703" i="9"/>
  <c r="CL703" i="9"/>
  <c r="CN703" i="9"/>
  <c r="CO703" i="9"/>
  <c r="CM703" i="9" s="1"/>
  <c r="CR703" i="9"/>
  <c r="CT703" i="9"/>
  <c r="CX703" i="9"/>
  <c r="CY703" i="9"/>
  <c r="DF703" i="9" s="1"/>
  <c r="CZ703" i="9"/>
  <c r="DA703" i="9" s="1"/>
  <c r="DC703" i="9" s="1"/>
  <c r="DE703" i="9"/>
  <c r="DH703" i="9"/>
  <c r="DK703" i="9"/>
  <c r="DL703" i="9"/>
  <c r="CA704" i="9"/>
  <c r="CE704" i="9"/>
  <c r="CF704" i="9"/>
  <c r="CG704" i="9"/>
  <c r="CH704" i="9"/>
  <c r="CI704" i="9"/>
  <c r="CJ704" i="9"/>
  <c r="CK704" i="9"/>
  <c r="CL704" i="9"/>
  <c r="CN704" i="9"/>
  <c r="CO704" i="9"/>
  <c r="CM704" i="9" s="1"/>
  <c r="CR704" i="9"/>
  <c r="CT704" i="9"/>
  <c r="CX704" i="9"/>
  <c r="CY704" i="9"/>
  <c r="DE704" i="9" s="1"/>
  <c r="CZ704" i="9"/>
  <c r="DA704" i="9" s="1"/>
  <c r="DC704" i="9" s="1"/>
  <c r="DF704" i="9"/>
  <c r="DH704" i="9"/>
  <c r="DK704" i="9"/>
  <c r="DL704" i="9"/>
  <c r="CA705" i="9"/>
  <c r="CE705" i="9"/>
  <c r="CF705" i="9"/>
  <c r="CG705" i="9"/>
  <c r="CH705" i="9"/>
  <c r="CI705" i="9"/>
  <c r="CJ705" i="9"/>
  <c r="CK705" i="9"/>
  <c r="CL705" i="9"/>
  <c r="CN705" i="9"/>
  <c r="CO705" i="9"/>
  <c r="CM705" i="9" s="1"/>
  <c r="CR705" i="9"/>
  <c r="CT705" i="9"/>
  <c r="CX705" i="9"/>
  <c r="CY705" i="9"/>
  <c r="DD705" i="9" s="1"/>
  <c r="CZ705" i="9"/>
  <c r="DA705" i="9" s="1"/>
  <c r="DC705" i="9" s="1"/>
  <c r="DF705" i="9"/>
  <c r="DH705" i="9"/>
  <c r="DK705" i="9"/>
  <c r="DL705" i="9"/>
  <c r="CA706" i="9"/>
  <c r="CE706" i="9"/>
  <c r="CF706" i="9"/>
  <c r="CG706" i="9"/>
  <c r="CH706" i="9"/>
  <c r="CI706" i="9"/>
  <c r="CJ706" i="9"/>
  <c r="CK706" i="9"/>
  <c r="CL706" i="9"/>
  <c r="CN706" i="9"/>
  <c r="CO706" i="9"/>
  <c r="CR706" i="9"/>
  <c r="CT706" i="9"/>
  <c r="CX706" i="9"/>
  <c r="CY706" i="9"/>
  <c r="DF706" i="9" s="1"/>
  <c r="CZ706" i="9"/>
  <c r="DA706" i="9" s="1"/>
  <c r="DC706" i="9" s="1"/>
  <c r="DE706" i="9"/>
  <c r="DH706" i="9"/>
  <c r="DK706" i="9"/>
  <c r="DL706" i="9"/>
  <c r="CA707" i="9"/>
  <c r="CE707" i="9"/>
  <c r="CF707" i="9"/>
  <c r="CG707" i="9"/>
  <c r="CH707" i="9"/>
  <c r="CI707" i="9"/>
  <c r="CJ707" i="9"/>
  <c r="CK707" i="9"/>
  <c r="CL707" i="9"/>
  <c r="CN707" i="9"/>
  <c r="CO707" i="9"/>
  <c r="CR707" i="9"/>
  <c r="CT707" i="9"/>
  <c r="CX707" i="9"/>
  <c r="CY707" i="9"/>
  <c r="DF707" i="9" s="1"/>
  <c r="CZ707" i="9"/>
  <c r="DA707" i="9" s="1"/>
  <c r="DC707" i="9" s="1"/>
  <c r="DH707" i="9"/>
  <c r="DK707" i="9"/>
  <c r="DL707" i="9"/>
  <c r="CA708" i="9"/>
  <c r="CE708" i="9"/>
  <c r="CF708" i="9"/>
  <c r="CG708" i="9"/>
  <c r="CH708" i="9"/>
  <c r="CI708" i="9"/>
  <c r="CJ708" i="9"/>
  <c r="CK708" i="9"/>
  <c r="CL708" i="9"/>
  <c r="CM708" i="9"/>
  <c r="CN708" i="9"/>
  <c r="CO708" i="9"/>
  <c r="CR708" i="9"/>
  <c r="CT708" i="9"/>
  <c r="CX708" i="9"/>
  <c r="CY708" i="9"/>
  <c r="DD708" i="9" s="1"/>
  <c r="CZ708" i="9"/>
  <c r="DA708" i="9" s="1"/>
  <c r="DC708" i="9" s="1"/>
  <c r="DH708" i="9"/>
  <c r="DK708" i="9"/>
  <c r="DL708" i="9"/>
  <c r="CA709" i="9"/>
  <c r="CE709" i="9"/>
  <c r="CF709" i="9"/>
  <c r="CG709" i="9"/>
  <c r="CH709" i="9"/>
  <c r="CI709" i="9"/>
  <c r="CJ709" i="9"/>
  <c r="CK709" i="9"/>
  <c r="CL709" i="9"/>
  <c r="CN709" i="9"/>
  <c r="CO709" i="9"/>
  <c r="CM709" i="9" s="1"/>
  <c r="CR709" i="9"/>
  <c r="CT709" i="9"/>
  <c r="CX709" i="9"/>
  <c r="CY709" i="9"/>
  <c r="CZ709" i="9"/>
  <c r="DA709" i="9" s="1"/>
  <c r="DC709" i="9" s="1"/>
  <c r="DE709" i="9"/>
  <c r="DH709" i="9"/>
  <c r="DK709" i="9"/>
  <c r="DL709" i="9"/>
  <c r="CA710" i="9"/>
  <c r="CE710" i="9"/>
  <c r="CF710" i="9"/>
  <c r="CG710" i="9"/>
  <c r="CH710" i="9"/>
  <c r="CI710" i="9"/>
  <c r="CJ710" i="9"/>
  <c r="CK710" i="9"/>
  <c r="CL710" i="9"/>
  <c r="CN710" i="9"/>
  <c r="CO710" i="9"/>
  <c r="CR710" i="9"/>
  <c r="CT710" i="9"/>
  <c r="CX710" i="9"/>
  <c r="CY710" i="9"/>
  <c r="CZ710" i="9"/>
  <c r="DA710" i="9" s="1"/>
  <c r="DC710" i="9" s="1"/>
  <c r="DH710" i="9"/>
  <c r="DK710" i="9"/>
  <c r="DL710" i="9"/>
  <c r="CA711" i="9"/>
  <c r="CE711" i="9"/>
  <c r="CF711" i="9"/>
  <c r="CG711" i="9"/>
  <c r="CH711" i="9"/>
  <c r="CI711" i="9"/>
  <c r="CJ711" i="9"/>
  <c r="CK711" i="9"/>
  <c r="CL711" i="9"/>
  <c r="CN711" i="9"/>
  <c r="CO711" i="9"/>
  <c r="CM711" i="9" s="1"/>
  <c r="CR711" i="9"/>
  <c r="CT711" i="9"/>
  <c r="CX711" i="9"/>
  <c r="CY711" i="9"/>
  <c r="CZ711" i="9"/>
  <c r="DA711" i="9" s="1"/>
  <c r="DC711" i="9" s="1"/>
  <c r="DH711" i="9"/>
  <c r="DK711" i="9"/>
  <c r="DL711" i="9"/>
  <c r="CA712" i="9"/>
  <c r="CE712" i="9"/>
  <c r="CF712" i="9"/>
  <c r="CG712" i="9"/>
  <c r="CH712" i="9"/>
  <c r="CI712" i="9"/>
  <c r="CJ712" i="9"/>
  <c r="CK712" i="9"/>
  <c r="CL712" i="9"/>
  <c r="CN712" i="9"/>
  <c r="CO712" i="9"/>
  <c r="CM712" i="9" s="1"/>
  <c r="CR712" i="9"/>
  <c r="CT712" i="9"/>
  <c r="CX712" i="9"/>
  <c r="CY712" i="9"/>
  <c r="DF712" i="9" s="1"/>
  <c r="CZ712" i="9"/>
  <c r="DA712" i="9" s="1"/>
  <c r="DC712" i="9" s="1"/>
  <c r="DH712" i="9"/>
  <c r="DK712" i="9"/>
  <c r="DL712" i="9"/>
  <c r="CA713" i="9"/>
  <c r="CE713" i="9"/>
  <c r="CF713" i="9"/>
  <c r="CG713" i="9"/>
  <c r="CH713" i="9"/>
  <c r="CI713" i="9"/>
  <c r="CJ713" i="9"/>
  <c r="CK713" i="9"/>
  <c r="CL713" i="9"/>
  <c r="CN713" i="9"/>
  <c r="CO713" i="9"/>
  <c r="CM713" i="9" s="1"/>
  <c r="CR713" i="9"/>
  <c r="CT713" i="9"/>
  <c r="CX713" i="9"/>
  <c r="CY713" i="9"/>
  <c r="DE713" i="9" s="1"/>
  <c r="CZ713" i="9"/>
  <c r="DA713" i="9" s="1"/>
  <c r="DC713" i="9"/>
  <c r="DD713" i="9"/>
  <c r="DF713" i="9"/>
  <c r="DH713" i="9"/>
  <c r="DK713" i="9"/>
  <c r="DL713" i="9"/>
  <c r="CA714" i="9"/>
  <c r="CE714" i="9"/>
  <c r="CF714" i="9"/>
  <c r="CG714" i="9"/>
  <c r="CH714" i="9"/>
  <c r="CI714" i="9"/>
  <c r="CJ714" i="9"/>
  <c r="CK714" i="9"/>
  <c r="CL714" i="9"/>
  <c r="CN714" i="9"/>
  <c r="CO714" i="9"/>
  <c r="CM714" i="9" s="1"/>
  <c r="CR714" i="9"/>
  <c r="CT714" i="9"/>
  <c r="CX714" i="9"/>
  <c r="CY714" i="9"/>
  <c r="CZ714" i="9"/>
  <c r="DA714" i="9"/>
  <c r="DC714" i="9" s="1"/>
  <c r="DD714" i="9"/>
  <c r="DH714" i="9"/>
  <c r="DK714" i="9"/>
  <c r="DL714" i="9"/>
  <c r="CA715" i="9"/>
  <c r="CE715" i="9"/>
  <c r="CF715" i="9"/>
  <c r="CG715" i="9"/>
  <c r="CH715" i="9"/>
  <c r="CI715" i="9"/>
  <c r="CJ715" i="9"/>
  <c r="CK715" i="9"/>
  <c r="CL715" i="9"/>
  <c r="CN715" i="9"/>
  <c r="CO715" i="9"/>
  <c r="CR715" i="9"/>
  <c r="CT715" i="9"/>
  <c r="CX715" i="9"/>
  <c r="CY715" i="9"/>
  <c r="DD715" i="9" s="1"/>
  <c r="CZ715" i="9"/>
  <c r="DA715" i="9" s="1"/>
  <c r="DC715" i="9" s="1"/>
  <c r="DE715" i="9"/>
  <c r="DF715" i="9"/>
  <c r="DH715" i="9"/>
  <c r="DK715" i="9"/>
  <c r="DL715" i="9"/>
  <c r="CA716" i="9"/>
  <c r="CE716" i="9"/>
  <c r="CF716" i="9"/>
  <c r="CG716" i="9"/>
  <c r="CH716" i="9"/>
  <c r="CI716" i="9"/>
  <c r="CJ716" i="9"/>
  <c r="CK716" i="9"/>
  <c r="CL716" i="9"/>
  <c r="CN716" i="9"/>
  <c r="CO716" i="9"/>
  <c r="CM716" i="9" s="1"/>
  <c r="CR716" i="9"/>
  <c r="CT716" i="9"/>
  <c r="CV716" i="9"/>
  <c r="CX716" i="9"/>
  <c r="CY716" i="9"/>
  <c r="DE716" i="9" s="1"/>
  <c r="CZ716" i="9"/>
  <c r="DA716" i="9" s="1"/>
  <c r="DC716" i="9"/>
  <c r="DD716" i="9"/>
  <c r="DF716" i="9"/>
  <c r="DH716" i="9"/>
  <c r="DK716" i="9"/>
  <c r="DL716" i="9"/>
  <c r="CA717" i="9"/>
  <c r="CE717" i="9"/>
  <c r="CF717" i="9"/>
  <c r="CG717" i="9"/>
  <c r="CH717" i="9"/>
  <c r="CI717" i="9"/>
  <c r="CJ717" i="9"/>
  <c r="CK717" i="9"/>
  <c r="CL717" i="9"/>
  <c r="CN717" i="9"/>
  <c r="CO717" i="9"/>
  <c r="CR717" i="9"/>
  <c r="CT717" i="9"/>
  <c r="CX717" i="9"/>
  <c r="CY717" i="9"/>
  <c r="DF717" i="9" s="1"/>
  <c r="CZ717" i="9"/>
  <c r="DA717" i="9"/>
  <c r="DC717" i="9" s="1"/>
  <c r="DD717" i="9"/>
  <c r="DE717" i="9"/>
  <c r="DH717" i="9"/>
  <c r="DK717" i="9"/>
  <c r="DL717" i="9"/>
  <c r="CA718" i="9"/>
  <c r="CE718" i="9"/>
  <c r="CF718" i="9"/>
  <c r="CG718" i="9"/>
  <c r="CH718" i="9"/>
  <c r="CI718" i="9"/>
  <c r="CJ718" i="9"/>
  <c r="CK718" i="9"/>
  <c r="CL718" i="9"/>
  <c r="CN718" i="9"/>
  <c r="CO718" i="9"/>
  <c r="CM718" i="9" s="1"/>
  <c r="CR718" i="9"/>
  <c r="CV718" i="9" s="1"/>
  <c r="CT718" i="9"/>
  <c r="CX718" i="9"/>
  <c r="CY718" i="9"/>
  <c r="CZ718" i="9"/>
  <c r="DA718" i="9" s="1"/>
  <c r="DC718" i="9" s="1"/>
  <c r="DH718" i="9"/>
  <c r="DK718" i="9"/>
  <c r="DL718" i="9"/>
  <c r="CA719" i="9"/>
  <c r="CE719" i="9"/>
  <c r="CF719" i="9"/>
  <c r="CG719" i="9"/>
  <c r="CH719" i="9"/>
  <c r="CI719" i="9"/>
  <c r="CJ719" i="9"/>
  <c r="CK719" i="9"/>
  <c r="CL719" i="9"/>
  <c r="CN719" i="9"/>
  <c r="CO719" i="9"/>
  <c r="CM719" i="9" s="1"/>
  <c r="CR719" i="9"/>
  <c r="CT719" i="9"/>
  <c r="CX719" i="9"/>
  <c r="CY719" i="9"/>
  <c r="CZ719" i="9"/>
  <c r="DA719" i="9" s="1"/>
  <c r="DC719" i="9" s="1"/>
  <c r="DF719" i="9"/>
  <c r="DH719" i="9"/>
  <c r="DK719" i="9"/>
  <c r="DL719" i="9"/>
  <c r="CA720" i="9"/>
  <c r="CE720" i="9"/>
  <c r="CF720" i="9"/>
  <c r="CG720" i="9"/>
  <c r="CH720" i="9"/>
  <c r="CI720" i="9"/>
  <c r="CJ720" i="9"/>
  <c r="CK720" i="9"/>
  <c r="CL720" i="9"/>
  <c r="CN720" i="9"/>
  <c r="CO720" i="9"/>
  <c r="CM720" i="9" s="1"/>
  <c r="CR720" i="9"/>
  <c r="CT720" i="9"/>
  <c r="CV720" i="9" s="1"/>
  <c r="CX720" i="9"/>
  <c r="CY720" i="9"/>
  <c r="DE720" i="9" s="1"/>
  <c r="CZ720" i="9"/>
  <c r="DA720" i="9" s="1"/>
  <c r="DC720" i="9" s="1"/>
  <c r="DD720" i="9"/>
  <c r="DH720" i="9"/>
  <c r="DK720" i="9"/>
  <c r="DL720" i="9"/>
  <c r="CA721" i="9"/>
  <c r="CE721" i="9"/>
  <c r="CF721" i="9"/>
  <c r="CG721" i="9"/>
  <c r="CH721" i="9"/>
  <c r="CI721" i="9"/>
  <c r="CJ721" i="9"/>
  <c r="CK721" i="9"/>
  <c r="CL721" i="9"/>
  <c r="CN721" i="9"/>
  <c r="CO721" i="9"/>
  <c r="CR721" i="9"/>
  <c r="CV721" i="9" s="1"/>
  <c r="CT721" i="9"/>
  <c r="CX721" i="9"/>
  <c r="CY721" i="9"/>
  <c r="DD721" i="9" s="1"/>
  <c r="CZ721" i="9"/>
  <c r="DA721" i="9" s="1"/>
  <c r="DC721" i="9"/>
  <c r="DH721" i="9"/>
  <c r="DK721" i="9"/>
  <c r="DL721" i="9"/>
  <c r="CA722" i="9"/>
  <c r="CE722" i="9"/>
  <c r="CF722" i="9"/>
  <c r="CG722" i="9"/>
  <c r="CH722" i="9"/>
  <c r="CI722" i="9"/>
  <c r="CJ722" i="9"/>
  <c r="CK722" i="9"/>
  <c r="CL722" i="9"/>
  <c r="CN722" i="9"/>
  <c r="CO722" i="9"/>
  <c r="CM722" i="9" s="1"/>
  <c r="CR722" i="9"/>
  <c r="CT722" i="9"/>
  <c r="CV722" i="9" s="1"/>
  <c r="CX722" i="9"/>
  <c r="CY722" i="9"/>
  <c r="CZ722" i="9"/>
  <c r="DA722" i="9" s="1"/>
  <c r="DC722" i="9" s="1"/>
  <c r="DH722" i="9"/>
  <c r="DK722" i="9"/>
  <c r="DL722" i="9"/>
  <c r="CA723" i="9"/>
  <c r="CE723" i="9"/>
  <c r="CF723" i="9"/>
  <c r="CG723" i="9"/>
  <c r="CH723" i="9"/>
  <c r="CI723" i="9"/>
  <c r="CJ723" i="9"/>
  <c r="CK723" i="9"/>
  <c r="CL723" i="9"/>
  <c r="CN723" i="9"/>
  <c r="CO723" i="9"/>
  <c r="CM723" i="9" s="1"/>
  <c r="CR723" i="9"/>
  <c r="CT723" i="9"/>
  <c r="CX723" i="9"/>
  <c r="CY723" i="9"/>
  <c r="CZ723" i="9"/>
  <c r="DA723" i="9" s="1"/>
  <c r="DC723" i="9"/>
  <c r="DF723" i="9"/>
  <c r="DH723" i="9"/>
  <c r="DK723" i="9"/>
  <c r="DL723" i="9"/>
  <c r="CA724" i="9"/>
  <c r="CE724" i="9"/>
  <c r="CF724" i="9"/>
  <c r="CG724" i="9"/>
  <c r="CH724" i="9"/>
  <c r="CI724" i="9"/>
  <c r="CJ724" i="9"/>
  <c r="CK724" i="9"/>
  <c r="CL724" i="9"/>
  <c r="CN724" i="9"/>
  <c r="CO724" i="9"/>
  <c r="CR724" i="9"/>
  <c r="CT724" i="9"/>
  <c r="CX724" i="9"/>
  <c r="CY724" i="9"/>
  <c r="DD724" i="9" s="1"/>
  <c r="CZ724" i="9"/>
  <c r="DA724" i="9" s="1"/>
  <c r="DC724" i="9" s="1"/>
  <c r="DH724" i="9"/>
  <c r="DK724" i="9"/>
  <c r="DL724" i="9"/>
  <c r="CA725" i="9"/>
  <c r="CE725" i="9"/>
  <c r="CF725" i="9"/>
  <c r="CG725" i="9"/>
  <c r="CH725" i="9"/>
  <c r="CI725" i="9"/>
  <c r="CJ725" i="9"/>
  <c r="CK725" i="9"/>
  <c r="CL725" i="9"/>
  <c r="CN725" i="9"/>
  <c r="CO725" i="9"/>
  <c r="CM725" i="9" s="1"/>
  <c r="CR725" i="9"/>
  <c r="CT725" i="9"/>
  <c r="CX725" i="9"/>
  <c r="CY725" i="9"/>
  <c r="CZ725" i="9"/>
  <c r="DA725" i="9" s="1"/>
  <c r="DC725" i="9" s="1"/>
  <c r="DH725" i="9"/>
  <c r="DK725" i="9"/>
  <c r="DL725" i="9"/>
  <c r="CA726" i="9"/>
  <c r="CE726" i="9"/>
  <c r="CF726" i="9"/>
  <c r="CG726" i="9"/>
  <c r="CH726" i="9"/>
  <c r="CI726" i="9"/>
  <c r="CJ726" i="9"/>
  <c r="CK726" i="9"/>
  <c r="CL726" i="9"/>
  <c r="CN726" i="9"/>
  <c r="CO726" i="9"/>
  <c r="CM726" i="9" s="1"/>
  <c r="CR726" i="9"/>
  <c r="CT726" i="9"/>
  <c r="CX726" i="9"/>
  <c r="CY726" i="9"/>
  <c r="CZ726" i="9"/>
  <c r="DA726" i="9" s="1"/>
  <c r="DC726" i="9" s="1"/>
  <c r="DH726" i="9"/>
  <c r="DK726" i="9"/>
  <c r="DL726" i="9"/>
  <c r="CA727" i="9"/>
  <c r="CE727" i="9"/>
  <c r="CF727" i="9"/>
  <c r="CG727" i="9"/>
  <c r="CH727" i="9"/>
  <c r="CI727" i="9"/>
  <c r="CJ727" i="9"/>
  <c r="CK727" i="9"/>
  <c r="CL727" i="9"/>
  <c r="CM727" i="9"/>
  <c r="CN727" i="9"/>
  <c r="CO727" i="9"/>
  <c r="CR727" i="9"/>
  <c r="CT727" i="9"/>
  <c r="CX727" i="9"/>
  <c r="CY727" i="9"/>
  <c r="CZ727" i="9"/>
  <c r="DA727" i="9" s="1"/>
  <c r="DC727" i="9" s="1"/>
  <c r="DH727" i="9"/>
  <c r="DK727" i="9"/>
  <c r="DL727" i="9"/>
  <c r="CA728" i="9"/>
  <c r="CE728" i="9"/>
  <c r="CF728" i="9"/>
  <c r="CG728" i="9"/>
  <c r="CH728" i="9"/>
  <c r="CI728" i="9"/>
  <c r="CJ728" i="9"/>
  <c r="CK728" i="9"/>
  <c r="CL728" i="9"/>
  <c r="CN728" i="9"/>
  <c r="CO728" i="9"/>
  <c r="CR728" i="9"/>
  <c r="CV728" i="9" s="1"/>
  <c r="CT728" i="9"/>
  <c r="CX728" i="9"/>
  <c r="CY728" i="9"/>
  <c r="CZ728" i="9"/>
  <c r="DA728" i="9" s="1"/>
  <c r="DC728" i="9" s="1"/>
  <c r="DD728" i="9"/>
  <c r="DH728" i="9"/>
  <c r="DK728" i="9"/>
  <c r="DL728" i="9"/>
  <c r="CA729" i="9"/>
  <c r="CE729" i="9"/>
  <c r="CF729" i="9"/>
  <c r="CG729" i="9"/>
  <c r="CH729" i="9"/>
  <c r="CI729" i="9"/>
  <c r="CJ729" i="9"/>
  <c r="CK729" i="9"/>
  <c r="CL729" i="9"/>
  <c r="CN729" i="9"/>
  <c r="CO729" i="9"/>
  <c r="CR729" i="9"/>
  <c r="CT729" i="9"/>
  <c r="CX729" i="9"/>
  <c r="CY729" i="9"/>
  <c r="CZ729" i="9"/>
  <c r="DA729" i="9"/>
  <c r="DC729" i="9" s="1"/>
  <c r="DH729" i="9"/>
  <c r="DK729" i="9"/>
  <c r="DL729" i="9"/>
  <c r="CA730" i="9"/>
  <c r="CE730" i="9"/>
  <c r="CF730" i="9"/>
  <c r="CG730" i="9"/>
  <c r="CH730" i="9"/>
  <c r="CI730" i="9"/>
  <c r="CJ730" i="9"/>
  <c r="CK730" i="9"/>
  <c r="CL730" i="9"/>
  <c r="CN730" i="9"/>
  <c r="CO730" i="9"/>
  <c r="CM730" i="9" s="1"/>
  <c r="CR730" i="9"/>
  <c r="CT730" i="9"/>
  <c r="CX730" i="9"/>
  <c r="CY730" i="9"/>
  <c r="DF730" i="9" s="1"/>
  <c r="CZ730" i="9"/>
  <c r="DA730" i="9" s="1"/>
  <c r="DC730" i="9" s="1"/>
  <c r="DH730" i="9"/>
  <c r="DK730" i="9"/>
  <c r="DL730" i="9"/>
  <c r="CA731" i="9"/>
  <c r="CE731" i="9"/>
  <c r="CF731" i="9"/>
  <c r="CG731" i="9"/>
  <c r="CH731" i="9"/>
  <c r="CI731" i="9"/>
  <c r="CJ731" i="9"/>
  <c r="CK731" i="9"/>
  <c r="CL731" i="9"/>
  <c r="CN731" i="9"/>
  <c r="CO731" i="9"/>
  <c r="CM731" i="9" s="1"/>
  <c r="CR731" i="9"/>
  <c r="CT731" i="9"/>
  <c r="CV731" i="9"/>
  <c r="CX731" i="9"/>
  <c r="CY731" i="9"/>
  <c r="CZ731" i="9"/>
  <c r="DA731" i="9" s="1"/>
  <c r="DC731" i="9" s="1"/>
  <c r="DH731" i="9"/>
  <c r="DK731" i="9"/>
  <c r="DL731" i="9"/>
  <c r="CA732" i="9"/>
  <c r="CE732" i="9"/>
  <c r="CF732" i="9"/>
  <c r="CG732" i="9"/>
  <c r="CH732" i="9"/>
  <c r="CI732" i="9"/>
  <c r="CJ732" i="9"/>
  <c r="CK732" i="9"/>
  <c r="CL732" i="9"/>
  <c r="CN732" i="9"/>
  <c r="CO732" i="9"/>
  <c r="CR732" i="9"/>
  <c r="CT732" i="9"/>
  <c r="CX732" i="9"/>
  <c r="CY732" i="9"/>
  <c r="DE732" i="9" s="1"/>
  <c r="CZ732" i="9"/>
  <c r="DA732" i="9" s="1"/>
  <c r="DC732" i="9" s="1"/>
  <c r="DF732" i="9"/>
  <c r="DH732" i="9"/>
  <c r="DK732" i="9"/>
  <c r="DL732" i="9"/>
  <c r="CA733" i="9"/>
  <c r="CE733" i="9"/>
  <c r="CF733" i="9"/>
  <c r="CG733" i="9"/>
  <c r="CH733" i="9"/>
  <c r="CI733" i="9"/>
  <c r="CJ733" i="9"/>
  <c r="CK733" i="9"/>
  <c r="CL733" i="9"/>
  <c r="CM733" i="9"/>
  <c r="CN733" i="9"/>
  <c r="CO733" i="9"/>
  <c r="CR733" i="9"/>
  <c r="CV733" i="9" s="1"/>
  <c r="CT733" i="9"/>
  <c r="CX733" i="9"/>
  <c r="CY733" i="9"/>
  <c r="DF733" i="9" s="1"/>
  <c r="CZ733" i="9"/>
  <c r="DA733" i="9" s="1"/>
  <c r="DC733" i="9" s="1"/>
  <c r="DD733" i="9"/>
  <c r="DE733" i="9"/>
  <c r="DH733" i="9"/>
  <c r="DK733" i="9"/>
  <c r="DL733" i="9"/>
  <c r="CA734" i="9"/>
  <c r="CE734" i="9"/>
  <c r="CF734" i="9"/>
  <c r="CG734" i="9"/>
  <c r="CH734" i="9"/>
  <c r="CI734" i="9"/>
  <c r="CJ734" i="9"/>
  <c r="CK734" i="9"/>
  <c r="CL734" i="9"/>
  <c r="CN734" i="9"/>
  <c r="CO734" i="9"/>
  <c r="CM734" i="9" s="1"/>
  <c r="CR734" i="9"/>
  <c r="CT734" i="9"/>
  <c r="CV734" i="9" s="1"/>
  <c r="CX734" i="9"/>
  <c r="CY734" i="9"/>
  <c r="DF734" i="9" s="1"/>
  <c r="CZ734" i="9"/>
  <c r="DA734" i="9"/>
  <c r="DC734" i="9" s="1"/>
  <c r="DD734" i="9"/>
  <c r="DE734" i="9"/>
  <c r="DH734" i="9"/>
  <c r="DK734" i="9"/>
  <c r="DL734" i="9"/>
  <c r="CA735" i="9"/>
  <c r="CE735" i="9"/>
  <c r="CF735" i="9"/>
  <c r="CG735" i="9"/>
  <c r="CH735" i="9"/>
  <c r="CI735" i="9"/>
  <c r="CJ735" i="9"/>
  <c r="CK735" i="9"/>
  <c r="CL735" i="9"/>
  <c r="CN735" i="9"/>
  <c r="CO735" i="9"/>
  <c r="CM735" i="9" s="1"/>
  <c r="CR735" i="9"/>
  <c r="CT735" i="9"/>
  <c r="CX735" i="9"/>
  <c r="CY735" i="9"/>
  <c r="DE735" i="9" s="1"/>
  <c r="CZ735" i="9"/>
  <c r="DA735" i="9" s="1"/>
  <c r="DC735" i="9" s="1"/>
  <c r="DD735" i="9"/>
  <c r="DF735" i="9"/>
  <c r="DH735" i="9"/>
  <c r="DK735" i="9"/>
  <c r="DL735" i="9"/>
  <c r="CA736" i="9"/>
  <c r="CE736" i="9"/>
  <c r="CF736" i="9"/>
  <c r="CG736" i="9"/>
  <c r="CH736" i="9"/>
  <c r="CI736" i="9"/>
  <c r="CJ736" i="9"/>
  <c r="CK736" i="9"/>
  <c r="CL736" i="9"/>
  <c r="CM736" i="9"/>
  <c r="CN736" i="9"/>
  <c r="CO736" i="9"/>
  <c r="CR736" i="9"/>
  <c r="CT736" i="9"/>
  <c r="CX736" i="9"/>
  <c r="CY736" i="9"/>
  <c r="DF736" i="9" s="1"/>
  <c r="CZ736" i="9"/>
  <c r="DA736" i="9" s="1"/>
  <c r="DC736" i="9" s="1"/>
  <c r="DD736" i="9"/>
  <c r="DH736" i="9"/>
  <c r="DK736" i="9"/>
  <c r="DL736" i="9"/>
  <c r="CA737" i="9"/>
  <c r="CE737" i="9"/>
  <c r="CF737" i="9"/>
  <c r="CG737" i="9"/>
  <c r="CH737" i="9"/>
  <c r="CI737" i="9"/>
  <c r="CJ737" i="9"/>
  <c r="CK737" i="9"/>
  <c r="CL737" i="9"/>
  <c r="CN737" i="9"/>
  <c r="CO737" i="9"/>
  <c r="CM737" i="9" s="1"/>
  <c r="CR737" i="9"/>
  <c r="CT737" i="9"/>
  <c r="CV737" i="9"/>
  <c r="CX737" i="9"/>
  <c r="CY737" i="9"/>
  <c r="DF737" i="9" s="1"/>
  <c r="CZ737" i="9"/>
  <c r="DA737" i="9" s="1"/>
  <c r="DC737" i="9" s="1"/>
  <c r="DH737" i="9"/>
  <c r="DK737" i="9"/>
  <c r="DL737" i="9"/>
  <c r="CA738" i="9"/>
  <c r="CE738" i="9"/>
  <c r="CF738" i="9"/>
  <c r="CG738" i="9"/>
  <c r="CH738" i="9"/>
  <c r="CI738" i="9"/>
  <c r="CJ738" i="9"/>
  <c r="CK738" i="9"/>
  <c r="CL738" i="9"/>
  <c r="CM738" i="9"/>
  <c r="CN738" i="9"/>
  <c r="CO738" i="9"/>
  <c r="CR738" i="9"/>
  <c r="CT738" i="9"/>
  <c r="CX738" i="9"/>
  <c r="CY738" i="9"/>
  <c r="DF738" i="9" s="1"/>
  <c r="CZ738" i="9"/>
  <c r="DA738" i="9" s="1"/>
  <c r="DC738" i="9"/>
  <c r="DH738" i="9"/>
  <c r="DK738" i="9"/>
  <c r="DL738" i="9"/>
  <c r="CA739" i="9"/>
  <c r="CE739" i="9"/>
  <c r="CF739" i="9"/>
  <c r="CG739" i="9"/>
  <c r="CH739" i="9"/>
  <c r="CI739" i="9"/>
  <c r="CJ739" i="9"/>
  <c r="CK739" i="9"/>
  <c r="CL739" i="9"/>
  <c r="CN739" i="9"/>
  <c r="CO739" i="9"/>
  <c r="CM739" i="9" s="1"/>
  <c r="CR739" i="9"/>
  <c r="CV739" i="9" s="1"/>
  <c r="CT739" i="9"/>
  <c r="CX739" i="9"/>
  <c r="CY739" i="9"/>
  <c r="DE739" i="9" s="1"/>
  <c r="CZ739" i="9"/>
  <c r="DA739" i="9"/>
  <c r="DC739" i="9" s="1"/>
  <c r="DD739" i="9"/>
  <c r="DF739" i="9"/>
  <c r="DH739" i="9"/>
  <c r="DK739" i="9"/>
  <c r="DL739" i="9"/>
  <c r="CA740" i="9"/>
  <c r="CE740" i="9"/>
  <c r="CF740" i="9"/>
  <c r="CG740" i="9"/>
  <c r="CH740" i="9"/>
  <c r="CI740" i="9"/>
  <c r="CJ740" i="9"/>
  <c r="CK740" i="9"/>
  <c r="CL740" i="9"/>
  <c r="CN740" i="9"/>
  <c r="CO740" i="9"/>
  <c r="CR740" i="9"/>
  <c r="CV740" i="9" s="1"/>
  <c r="CT740" i="9"/>
  <c r="CX740" i="9"/>
  <c r="CY740" i="9"/>
  <c r="CZ740" i="9"/>
  <c r="DA740" i="9"/>
  <c r="DC740" i="9" s="1"/>
  <c r="DH740" i="9"/>
  <c r="DK740" i="9"/>
  <c r="DL740" i="9"/>
  <c r="CA741" i="9"/>
  <c r="CE741" i="9"/>
  <c r="CF741" i="9"/>
  <c r="CG741" i="9"/>
  <c r="CH741" i="9"/>
  <c r="CI741" i="9"/>
  <c r="CJ741" i="9"/>
  <c r="CK741" i="9"/>
  <c r="CL741" i="9"/>
  <c r="CN741" i="9"/>
  <c r="CO741" i="9"/>
  <c r="CM741" i="9" s="1"/>
  <c r="CR741" i="9"/>
  <c r="CV741" i="9" s="1"/>
  <c r="CT741" i="9"/>
  <c r="CX741" i="9"/>
  <c r="CY741" i="9"/>
  <c r="DD741" i="9" s="1"/>
  <c r="CZ741" i="9"/>
  <c r="DA741" i="9" s="1"/>
  <c r="DC741" i="9" s="1"/>
  <c r="DH741" i="9"/>
  <c r="DK741" i="9"/>
  <c r="DL741" i="9"/>
  <c r="CA742" i="9"/>
  <c r="CE742" i="9"/>
  <c r="CF742" i="9"/>
  <c r="CG742" i="9"/>
  <c r="CH742" i="9"/>
  <c r="CI742" i="9"/>
  <c r="CJ742" i="9"/>
  <c r="CK742" i="9"/>
  <c r="CL742" i="9"/>
  <c r="CN742" i="9"/>
  <c r="CO742" i="9"/>
  <c r="CM742" i="9" s="1"/>
  <c r="CR742" i="9"/>
  <c r="CV742" i="9" s="1"/>
  <c r="CT742" i="9"/>
  <c r="CX742" i="9"/>
  <c r="CY742" i="9"/>
  <c r="CZ742" i="9"/>
  <c r="DA742" i="9" s="1"/>
  <c r="DC742" i="9" s="1"/>
  <c r="DH742" i="9"/>
  <c r="DK742" i="9"/>
  <c r="DL742" i="9"/>
  <c r="CA743" i="9"/>
  <c r="CE743" i="9"/>
  <c r="CF743" i="9"/>
  <c r="CG743" i="9"/>
  <c r="CH743" i="9"/>
  <c r="CI743" i="9"/>
  <c r="CJ743" i="9"/>
  <c r="CK743" i="9"/>
  <c r="CL743" i="9"/>
  <c r="CN743" i="9"/>
  <c r="CO743" i="9"/>
  <c r="CR743" i="9"/>
  <c r="CV743" i="9" s="1"/>
  <c r="CT743" i="9"/>
  <c r="CX743" i="9"/>
  <c r="CY743" i="9"/>
  <c r="CZ743" i="9"/>
  <c r="DA743" i="9" s="1"/>
  <c r="DC743" i="9" s="1"/>
  <c r="DH743" i="9"/>
  <c r="DK743" i="9"/>
  <c r="DL743" i="9"/>
  <c r="CA744" i="9"/>
  <c r="CE744" i="9"/>
  <c r="CF744" i="9"/>
  <c r="CG744" i="9"/>
  <c r="CH744" i="9"/>
  <c r="CI744" i="9"/>
  <c r="CJ744" i="9"/>
  <c r="CK744" i="9"/>
  <c r="CL744" i="9"/>
  <c r="CN744" i="9"/>
  <c r="CO744" i="9"/>
  <c r="CM744" i="9" s="1"/>
  <c r="CR744" i="9"/>
  <c r="CT744" i="9"/>
  <c r="CV744" i="9"/>
  <c r="CX744" i="9"/>
  <c r="CY744" i="9"/>
  <c r="CZ744" i="9"/>
  <c r="DA744" i="9" s="1"/>
  <c r="DC744" i="9" s="1"/>
  <c r="DH744" i="9"/>
  <c r="DK744" i="9"/>
  <c r="DL744" i="9"/>
  <c r="CA745" i="9"/>
  <c r="CE745" i="9"/>
  <c r="CF745" i="9"/>
  <c r="CG745" i="9"/>
  <c r="CH745" i="9"/>
  <c r="CI745" i="9"/>
  <c r="CJ745" i="9"/>
  <c r="CK745" i="9"/>
  <c r="CL745" i="9"/>
  <c r="CN745" i="9"/>
  <c r="CO745" i="9"/>
  <c r="CR745" i="9"/>
  <c r="CT745" i="9"/>
  <c r="CX745" i="9"/>
  <c r="CY745" i="9"/>
  <c r="CZ745" i="9"/>
  <c r="DA745" i="9" s="1"/>
  <c r="DC745" i="9" s="1"/>
  <c r="DH745" i="9"/>
  <c r="DK745" i="9"/>
  <c r="DL745" i="9"/>
  <c r="CA746" i="9"/>
  <c r="CE746" i="9"/>
  <c r="CF746" i="9"/>
  <c r="CG746" i="9"/>
  <c r="CH746" i="9"/>
  <c r="CI746" i="9"/>
  <c r="CJ746" i="9"/>
  <c r="CK746" i="9"/>
  <c r="CL746" i="9"/>
  <c r="CN746" i="9"/>
  <c r="CO746" i="9"/>
  <c r="CM746" i="9" s="1"/>
  <c r="CR746" i="9"/>
  <c r="CT746" i="9"/>
  <c r="CX746" i="9"/>
  <c r="CY746" i="9"/>
  <c r="DF746" i="9" s="1"/>
  <c r="CZ746" i="9"/>
  <c r="DA746" i="9" s="1"/>
  <c r="DC746" i="9" s="1"/>
  <c r="DH746" i="9"/>
  <c r="DK746" i="9"/>
  <c r="DL746" i="9"/>
  <c r="CA747" i="9"/>
  <c r="CE747" i="9"/>
  <c r="CF747" i="9"/>
  <c r="CG747" i="9"/>
  <c r="CH747" i="9"/>
  <c r="CI747" i="9"/>
  <c r="CJ747" i="9"/>
  <c r="CK747" i="9"/>
  <c r="CL747" i="9"/>
  <c r="CN747" i="9"/>
  <c r="CO747" i="9"/>
  <c r="CM747" i="9" s="1"/>
  <c r="CR747" i="9"/>
  <c r="CV747" i="9" s="1"/>
  <c r="CT747" i="9"/>
  <c r="CX747" i="9"/>
  <c r="CY747" i="9"/>
  <c r="CZ747" i="9"/>
  <c r="DA747" i="9" s="1"/>
  <c r="DC747" i="9" s="1"/>
  <c r="DH747" i="9"/>
  <c r="DK747" i="9"/>
  <c r="DL747" i="9"/>
  <c r="CA748" i="9"/>
  <c r="CE748" i="9"/>
  <c r="CF748" i="9"/>
  <c r="CG748" i="9"/>
  <c r="CH748" i="9"/>
  <c r="CI748" i="9"/>
  <c r="CJ748" i="9"/>
  <c r="CK748" i="9"/>
  <c r="CL748" i="9"/>
  <c r="CN748" i="9"/>
  <c r="CO748" i="9"/>
  <c r="CR748" i="9"/>
  <c r="CT748" i="9"/>
  <c r="CX748" i="9"/>
  <c r="CY748" i="9"/>
  <c r="CZ748" i="9"/>
  <c r="DA748" i="9" s="1"/>
  <c r="DC748" i="9" s="1"/>
  <c r="DH748" i="9"/>
  <c r="DK748" i="9"/>
  <c r="DL748" i="9"/>
  <c r="CA749" i="9"/>
  <c r="CE749" i="9"/>
  <c r="CF749" i="9"/>
  <c r="CG749" i="9"/>
  <c r="CH749" i="9"/>
  <c r="CI749" i="9"/>
  <c r="CJ749" i="9"/>
  <c r="CK749" i="9"/>
  <c r="CL749" i="9"/>
  <c r="CN749" i="9"/>
  <c r="CO749" i="9"/>
  <c r="CR749" i="9"/>
  <c r="CT749" i="9"/>
  <c r="CX749" i="9"/>
  <c r="CY749" i="9"/>
  <c r="CZ749" i="9"/>
  <c r="DA749" i="9" s="1"/>
  <c r="DC749" i="9" s="1"/>
  <c r="DH749" i="9"/>
  <c r="DK749" i="9"/>
  <c r="DL749" i="9"/>
  <c r="CA750" i="9"/>
  <c r="CE750" i="9"/>
  <c r="CF750" i="9"/>
  <c r="CG750" i="9"/>
  <c r="CH750" i="9"/>
  <c r="CI750" i="9"/>
  <c r="CJ750" i="9"/>
  <c r="CK750" i="9"/>
  <c r="CL750" i="9"/>
  <c r="CN750" i="9"/>
  <c r="CO750" i="9"/>
  <c r="CM750" i="9" s="1"/>
  <c r="CR750" i="9"/>
  <c r="CT750" i="9"/>
  <c r="CX750" i="9"/>
  <c r="CY750" i="9"/>
  <c r="DF750" i="9" s="1"/>
  <c r="CZ750" i="9"/>
  <c r="DA750" i="9" s="1"/>
  <c r="DC750" i="9" s="1"/>
  <c r="DE750" i="9"/>
  <c r="DH750" i="9"/>
  <c r="DK750" i="9"/>
  <c r="DL750" i="9"/>
  <c r="CA751" i="9"/>
  <c r="CE751" i="9"/>
  <c r="CF751" i="9"/>
  <c r="CG751" i="9"/>
  <c r="CH751" i="9"/>
  <c r="CI751" i="9"/>
  <c r="CJ751" i="9"/>
  <c r="CK751" i="9"/>
  <c r="CL751" i="9"/>
  <c r="CN751" i="9"/>
  <c r="CO751" i="9"/>
  <c r="CR751" i="9"/>
  <c r="CT751" i="9"/>
  <c r="CX751" i="9"/>
  <c r="CY751" i="9"/>
  <c r="CZ751" i="9"/>
  <c r="DA751" i="9" s="1"/>
  <c r="DC751" i="9" s="1"/>
  <c r="DH751" i="9"/>
  <c r="DK751" i="9"/>
  <c r="DL751" i="9"/>
  <c r="CA752" i="9"/>
  <c r="CE752" i="9"/>
  <c r="CF752" i="9"/>
  <c r="CG752" i="9"/>
  <c r="CH752" i="9"/>
  <c r="CI752" i="9"/>
  <c r="CJ752" i="9"/>
  <c r="CK752" i="9"/>
  <c r="CL752" i="9"/>
  <c r="CN752" i="9"/>
  <c r="CO752" i="9"/>
  <c r="CM752" i="9" s="1"/>
  <c r="CR752" i="9"/>
  <c r="CT752" i="9"/>
  <c r="CX752" i="9"/>
  <c r="CY752" i="9"/>
  <c r="CZ752" i="9"/>
  <c r="DA752" i="9" s="1"/>
  <c r="DC752" i="9" s="1"/>
  <c r="DH752" i="9"/>
  <c r="DK752" i="9"/>
  <c r="DL752" i="9"/>
  <c r="CA753" i="9"/>
  <c r="CE753" i="9"/>
  <c r="CF753" i="9"/>
  <c r="CG753" i="9"/>
  <c r="CH753" i="9"/>
  <c r="CI753" i="9"/>
  <c r="CJ753" i="9"/>
  <c r="CK753" i="9"/>
  <c r="CL753" i="9"/>
  <c r="CN753" i="9"/>
  <c r="CO753" i="9"/>
  <c r="CR753" i="9"/>
  <c r="CT753" i="9"/>
  <c r="CX753" i="9"/>
  <c r="CY753" i="9"/>
  <c r="CZ753" i="9"/>
  <c r="DA753" i="9" s="1"/>
  <c r="DC753" i="9" s="1"/>
  <c r="DH753" i="9"/>
  <c r="DK753" i="9"/>
  <c r="DL753" i="9"/>
  <c r="CA754" i="9"/>
  <c r="CE754" i="9"/>
  <c r="CF754" i="9"/>
  <c r="CG754" i="9"/>
  <c r="CH754" i="9"/>
  <c r="CI754" i="9"/>
  <c r="CJ754" i="9"/>
  <c r="CK754" i="9"/>
  <c r="CL754" i="9"/>
  <c r="CN754" i="9"/>
  <c r="CO754" i="9"/>
  <c r="CR754" i="9"/>
  <c r="CT754" i="9"/>
  <c r="CX754" i="9"/>
  <c r="CY754" i="9"/>
  <c r="CZ754" i="9"/>
  <c r="DA754" i="9" s="1"/>
  <c r="DC754" i="9" s="1"/>
  <c r="DH754" i="9"/>
  <c r="DK754" i="9"/>
  <c r="DL754" i="9"/>
  <c r="CA755" i="9"/>
  <c r="CE755" i="9"/>
  <c r="CF755" i="9"/>
  <c r="CG755" i="9"/>
  <c r="CH755" i="9"/>
  <c r="CI755" i="9"/>
  <c r="CJ755" i="9"/>
  <c r="CK755" i="9"/>
  <c r="CL755" i="9"/>
  <c r="CN755" i="9"/>
  <c r="CO755" i="9"/>
  <c r="CM755" i="9" s="1"/>
  <c r="CR755" i="9"/>
  <c r="CT755" i="9"/>
  <c r="CV755" i="9" s="1"/>
  <c r="CX755" i="9"/>
  <c r="CY755" i="9"/>
  <c r="DE755" i="9" s="1"/>
  <c r="CZ755" i="9"/>
  <c r="DA755" i="9" s="1"/>
  <c r="DC755" i="9" s="1"/>
  <c r="DH755" i="9"/>
  <c r="DK755" i="9"/>
  <c r="DL755" i="9"/>
  <c r="CA756" i="9"/>
  <c r="CE756" i="9"/>
  <c r="CF756" i="9"/>
  <c r="CG756" i="9"/>
  <c r="CH756" i="9"/>
  <c r="CI756" i="9"/>
  <c r="CJ756" i="9"/>
  <c r="CK756" i="9"/>
  <c r="CL756" i="9"/>
  <c r="CN756" i="9"/>
  <c r="CO756" i="9"/>
  <c r="CR756" i="9"/>
  <c r="CT756" i="9"/>
  <c r="CV756" i="9"/>
  <c r="CX756" i="9"/>
  <c r="CY756" i="9"/>
  <c r="CZ756" i="9"/>
  <c r="DA756" i="9" s="1"/>
  <c r="DC756" i="9" s="1"/>
  <c r="DE756" i="9"/>
  <c r="DH756" i="9"/>
  <c r="DK756" i="9"/>
  <c r="DL756" i="9"/>
  <c r="CA757" i="9"/>
  <c r="CE757" i="9"/>
  <c r="CF757" i="9"/>
  <c r="CG757" i="9"/>
  <c r="CH757" i="9"/>
  <c r="CI757" i="9"/>
  <c r="CJ757" i="9"/>
  <c r="CK757" i="9"/>
  <c r="CL757" i="9"/>
  <c r="CN757" i="9"/>
  <c r="CO757" i="9"/>
  <c r="CM757" i="9" s="1"/>
  <c r="CR757" i="9"/>
  <c r="CV757" i="9" s="1"/>
  <c r="CT757" i="9"/>
  <c r="CX757" i="9"/>
  <c r="CY757" i="9"/>
  <c r="DE757" i="9" s="1"/>
  <c r="CZ757" i="9"/>
  <c r="DA757" i="9" s="1"/>
  <c r="DC757" i="9" s="1"/>
  <c r="DF757" i="9"/>
  <c r="DH757" i="9"/>
  <c r="DK757" i="9"/>
  <c r="DL757" i="9"/>
  <c r="CA758" i="9"/>
  <c r="CE758" i="9"/>
  <c r="CF758" i="9"/>
  <c r="CG758" i="9"/>
  <c r="CH758" i="9"/>
  <c r="CI758" i="9"/>
  <c r="CJ758" i="9"/>
  <c r="CK758" i="9"/>
  <c r="CL758" i="9"/>
  <c r="CN758" i="9"/>
  <c r="CO758" i="9"/>
  <c r="CM758" i="9" s="1"/>
  <c r="CR758" i="9"/>
  <c r="CT758" i="9"/>
  <c r="CX758" i="9"/>
  <c r="CY758" i="9"/>
  <c r="CZ758" i="9"/>
  <c r="DA758" i="9"/>
  <c r="DC758" i="9" s="1"/>
  <c r="DH758" i="9"/>
  <c r="DK758" i="9"/>
  <c r="DL758" i="9"/>
  <c r="CA759" i="9"/>
  <c r="CE759" i="9"/>
  <c r="CF759" i="9"/>
  <c r="CG759" i="9"/>
  <c r="CH759" i="9"/>
  <c r="CI759" i="9"/>
  <c r="CJ759" i="9"/>
  <c r="CK759" i="9"/>
  <c r="CL759" i="9"/>
  <c r="CN759" i="9"/>
  <c r="CO759" i="9"/>
  <c r="CM759" i="9" s="1"/>
  <c r="CR759" i="9"/>
  <c r="CT759" i="9"/>
  <c r="CX759" i="9"/>
  <c r="CY759" i="9"/>
  <c r="CZ759" i="9"/>
  <c r="DA759" i="9" s="1"/>
  <c r="DC759" i="9" s="1"/>
  <c r="DH759" i="9"/>
  <c r="DK759" i="9"/>
  <c r="DL759" i="9"/>
  <c r="CA760" i="9"/>
  <c r="CE760" i="9"/>
  <c r="CF760" i="9"/>
  <c r="CG760" i="9"/>
  <c r="CH760" i="9"/>
  <c r="CI760" i="9"/>
  <c r="CJ760" i="9"/>
  <c r="CK760" i="9"/>
  <c r="CL760" i="9"/>
  <c r="CN760" i="9"/>
  <c r="CO760" i="9"/>
  <c r="CM760" i="9" s="1"/>
  <c r="CR760" i="9"/>
  <c r="CT760" i="9"/>
  <c r="CV760" i="9" s="1"/>
  <c r="CX760" i="9"/>
  <c r="CY760" i="9"/>
  <c r="DE760" i="9" s="1"/>
  <c r="CZ760" i="9"/>
  <c r="DA760" i="9" s="1"/>
  <c r="DC760" i="9" s="1"/>
  <c r="DH760" i="9"/>
  <c r="DK760" i="9"/>
  <c r="DL760" i="9"/>
  <c r="CA761" i="9"/>
  <c r="CE761" i="9"/>
  <c r="CF761" i="9"/>
  <c r="CG761" i="9"/>
  <c r="CH761" i="9"/>
  <c r="CI761" i="9"/>
  <c r="CJ761" i="9"/>
  <c r="CK761" i="9"/>
  <c r="CL761" i="9"/>
  <c r="CN761" i="9"/>
  <c r="CO761" i="9"/>
  <c r="CM761" i="9" s="1"/>
  <c r="CR761" i="9"/>
  <c r="CT761" i="9"/>
  <c r="CX761" i="9"/>
  <c r="CY761" i="9"/>
  <c r="DD761" i="9" s="1"/>
  <c r="CZ761" i="9"/>
  <c r="DA761" i="9" s="1"/>
  <c r="DC761" i="9" s="1"/>
  <c r="DH761" i="9"/>
  <c r="DK761" i="9"/>
  <c r="DL761" i="9"/>
  <c r="CA762" i="9"/>
  <c r="CE762" i="9"/>
  <c r="CF762" i="9"/>
  <c r="CG762" i="9"/>
  <c r="CH762" i="9"/>
  <c r="CI762" i="9"/>
  <c r="CJ762" i="9"/>
  <c r="CK762" i="9"/>
  <c r="CL762" i="9"/>
  <c r="CN762" i="9"/>
  <c r="CO762" i="9"/>
  <c r="CM762" i="9" s="1"/>
  <c r="CR762" i="9"/>
  <c r="CT762" i="9"/>
  <c r="CX762" i="9"/>
  <c r="CY762" i="9"/>
  <c r="DF762" i="9" s="1"/>
  <c r="CZ762" i="9"/>
  <c r="DA762" i="9" s="1"/>
  <c r="DC762" i="9" s="1"/>
  <c r="DH762" i="9"/>
  <c r="DK762" i="9"/>
  <c r="DL762" i="9"/>
  <c r="CA763" i="9"/>
  <c r="CE763" i="9"/>
  <c r="CF763" i="9"/>
  <c r="CG763" i="9"/>
  <c r="CH763" i="9"/>
  <c r="CI763" i="9"/>
  <c r="CJ763" i="9"/>
  <c r="CK763" i="9"/>
  <c r="CL763" i="9"/>
  <c r="CN763" i="9"/>
  <c r="CO763" i="9"/>
  <c r="CM763" i="9" s="1"/>
  <c r="CR763" i="9"/>
  <c r="CT763" i="9"/>
  <c r="CX763" i="9"/>
  <c r="CY763" i="9"/>
  <c r="CZ763" i="9"/>
  <c r="DA763" i="9" s="1"/>
  <c r="DC763" i="9" s="1"/>
  <c r="DH763" i="9"/>
  <c r="DK763" i="9"/>
  <c r="DL763" i="9"/>
  <c r="CA764" i="9"/>
  <c r="CE764" i="9"/>
  <c r="CF764" i="9"/>
  <c r="CG764" i="9"/>
  <c r="CH764" i="9"/>
  <c r="CI764" i="9"/>
  <c r="CJ764" i="9"/>
  <c r="CK764" i="9"/>
  <c r="CL764" i="9"/>
  <c r="CN764" i="9"/>
  <c r="CO764" i="9"/>
  <c r="CR764" i="9"/>
  <c r="CT764" i="9"/>
  <c r="CX764" i="9"/>
  <c r="CY764" i="9"/>
  <c r="DF764" i="9" s="1"/>
  <c r="CZ764" i="9"/>
  <c r="DA764" i="9" s="1"/>
  <c r="DC764" i="9" s="1"/>
  <c r="DH764" i="9"/>
  <c r="DK764" i="9"/>
  <c r="DL764" i="9"/>
  <c r="CA765" i="9"/>
  <c r="CE765" i="9"/>
  <c r="CF765" i="9"/>
  <c r="CG765" i="9"/>
  <c r="CH765" i="9"/>
  <c r="CI765" i="9"/>
  <c r="CJ765" i="9"/>
  <c r="CK765" i="9"/>
  <c r="CL765" i="9"/>
  <c r="CN765" i="9"/>
  <c r="CO765" i="9"/>
  <c r="CR765" i="9"/>
  <c r="CT765" i="9"/>
  <c r="CX765" i="9"/>
  <c r="CY765" i="9"/>
  <c r="CZ765" i="9"/>
  <c r="DA765" i="9" s="1"/>
  <c r="DC765" i="9"/>
  <c r="DH765" i="9"/>
  <c r="DK765" i="9"/>
  <c r="DL765" i="9"/>
  <c r="CA766" i="9"/>
  <c r="CE766" i="9"/>
  <c r="CF766" i="9"/>
  <c r="CG766" i="9"/>
  <c r="CH766" i="9"/>
  <c r="CI766" i="9"/>
  <c r="CJ766" i="9"/>
  <c r="CK766" i="9"/>
  <c r="CL766" i="9"/>
  <c r="CN766" i="9"/>
  <c r="CO766" i="9"/>
  <c r="CM766" i="9" s="1"/>
  <c r="CR766" i="9"/>
  <c r="CT766" i="9"/>
  <c r="CX766" i="9"/>
  <c r="CY766" i="9"/>
  <c r="CZ766" i="9"/>
  <c r="DA766" i="9" s="1"/>
  <c r="DC766" i="9" s="1"/>
  <c r="DH766" i="9"/>
  <c r="DK766" i="9"/>
  <c r="DL766" i="9"/>
  <c r="CA767" i="9"/>
  <c r="CE767" i="9"/>
  <c r="CF767" i="9"/>
  <c r="CG767" i="9"/>
  <c r="CH767" i="9"/>
  <c r="CI767" i="9"/>
  <c r="CJ767" i="9"/>
  <c r="CK767" i="9"/>
  <c r="CL767" i="9"/>
  <c r="CN767" i="9"/>
  <c r="CO767" i="9"/>
  <c r="CM767" i="9" s="1"/>
  <c r="CR767" i="9"/>
  <c r="CT767" i="9"/>
  <c r="CX767" i="9"/>
  <c r="CY767" i="9"/>
  <c r="DF767" i="9" s="1"/>
  <c r="CZ767" i="9"/>
  <c r="DA767" i="9" s="1"/>
  <c r="DC767" i="9" s="1"/>
  <c r="DH767" i="9"/>
  <c r="DK767" i="9"/>
  <c r="DL767" i="9"/>
  <c r="CA768" i="9"/>
  <c r="CE768" i="9"/>
  <c r="CF768" i="9"/>
  <c r="CG768" i="9"/>
  <c r="CH768" i="9"/>
  <c r="CI768" i="9"/>
  <c r="CJ768" i="9"/>
  <c r="CK768" i="9"/>
  <c r="CL768" i="9"/>
  <c r="CN768" i="9"/>
  <c r="CO768" i="9"/>
  <c r="CR768" i="9"/>
  <c r="CT768" i="9"/>
  <c r="CX768" i="9"/>
  <c r="CY768" i="9"/>
  <c r="DF768" i="9" s="1"/>
  <c r="CZ768" i="9"/>
  <c r="DA768" i="9" s="1"/>
  <c r="DC768" i="9" s="1"/>
  <c r="DH768" i="9"/>
  <c r="DK768" i="9"/>
  <c r="DL768" i="9"/>
  <c r="CA769" i="9"/>
  <c r="CE769" i="9"/>
  <c r="CF769" i="9"/>
  <c r="CG769" i="9"/>
  <c r="CH769" i="9"/>
  <c r="CI769" i="9"/>
  <c r="CJ769" i="9"/>
  <c r="CK769" i="9"/>
  <c r="CL769" i="9"/>
  <c r="CN769" i="9"/>
  <c r="CO769" i="9"/>
  <c r="CM769" i="9" s="1"/>
  <c r="CR769" i="9"/>
  <c r="CT769" i="9"/>
  <c r="CV769" i="9"/>
  <c r="CX769" i="9"/>
  <c r="CY769" i="9"/>
  <c r="CZ769" i="9"/>
  <c r="DA769" i="9" s="1"/>
  <c r="DC769" i="9" s="1"/>
  <c r="DH769" i="9"/>
  <c r="DK769" i="9"/>
  <c r="DL769" i="9"/>
  <c r="CA770" i="9"/>
  <c r="CE770" i="9"/>
  <c r="CF770" i="9"/>
  <c r="CG770" i="9"/>
  <c r="CH770" i="9"/>
  <c r="CI770" i="9"/>
  <c r="CJ770" i="9"/>
  <c r="CK770" i="9"/>
  <c r="CL770" i="9"/>
  <c r="CN770" i="9"/>
  <c r="CO770" i="9"/>
  <c r="CM770" i="9" s="1"/>
  <c r="CR770" i="9"/>
  <c r="CT770" i="9"/>
  <c r="CX770" i="9"/>
  <c r="CY770" i="9"/>
  <c r="CZ770" i="9"/>
  <c r="DA770" i="9" s="1"/>
  <c r="DC770" i="9" s="1"/>
  <c r="DH770" i="9"/>
  <c r="DK770" i="9"/>
  <c r="DL770" i="9"/>
  <c r="CA771" i="9"/>
  <c r="CE771" i="9"/>
  <c r="CF771" i="9"/>
  <c r="CG771" i="9"/>
  <c r="CH771" i="9"/>
  <c r="CI771" i="9"/>
  <c r="CJ771" i="9"/>
  <c r="CK771" i="9"/>
  <c r="CL771" i="9"/>
  <c r="CN771" i="9"/>
  <c r="CO771" i="9"/>
  <c r="CR771" i="9"/>
  <c r="CT771" i="9"/>
  <c r="CX771" i="9"/>
  <c r="CY771" i="9"/>
  <c r="CZ771" i="9"/>
  <c r="DA771" i="9" s="1"/>
  <c r="DC771" i="9" s="1"/>
  <c r="DH771" i="9"/>
  <c r="DK771" i="9"/>
  <c r="DL771" i="9"/>
  <c r="CA772" i="9"/>
  <c r="CE772" i="9"/>
  <c r="CF772" i="9"/>
  <c r="CG772" i="9"/>
  <c r="CH772" i="9"/>
  <c r="CI772" i="9"/>
  <c r="CJ772" i="9"/>
  <c r="CK772" i="9"/>
  <c r="CL772" i="9"/>
  <c r="CM772" i="9"/>
  <c r="CN772" i="9"/>
  <c r="CO772" i="9"/>
  <c r="CR772" i="9"/>
  <c r="CT772" i="9"/>
  <c r="CX772" i="9"/>
  <c r="CY772" i="9"/>
  <c r="CZ772" i="9"/>
  <c r="DA772" i="9" s="1"/>
  <c r="DC772" i="9" s="1"/>
  <c r="DH772" i="9"/>
  <c r="DK772" i="9"/>
  <c r="DL772" i="9"/>
  <c r="CA773" i="9"/>
  <c r="CE773" i="9"/>
  <c r="CF773" i="9"/>
  <c r="CG773" i="9"/>
  <c r="CH773" i="9"/>
  <c r="CI773" i="9"/>
  <c r="CJ773" i="9"/>
  <c r="CK773" i="9"/>
  <c r="CL773" i="9"/>
  <c r="CN773" i="9"/>
  <c r="CO773" i="9"/>
  <c r="CM773" i="9" s="1"/>
  <c r="CR773" i="9"/>
  <c r="CT773" i="9"/>
  <c r="CX773" i="9"/>
  <c r="CY773" i="9"/>
  <c r="DF773" i="9" s="1"/>
  <c r="CZ773" i="9"/>
  <c r="DA773" i="9" s="1"/>
  <c r="DC773" i="9" s="1"/>
  <c r="DH773" i="9"/>
  <c r="DK773" i="9"/>
  <c r="DL773" i="9"/>
  <c r="CA774" i="9"/>
  <c r="CE774" i="9"/>
  <c r="CF774" i="9"/>
  <c r="CG774" i="9"/>
  <c r="CH774" i="9"/>
  <c r="CI774" i="9"/>
  <c r="CJ774" i="9"/>
  <c r="CK774" i="9"/>
  <c r="CL774" i="9"/>
  <c r="CM774" i="9"/>
  <c r="CN774" i="9"/>
  <c r="CO774" i="9"/>
  <c r="CR774" i="9"/>
  <c r="CV774" i="9" s="1"/>
  <c r="CT774" i="9"/>
  <c r="CX774" i="9"/>
  <c r="CY774" i="9"/>
  <c r="DF774" i="9" s="1"/>
  <c r="CZ774" i="9"/>
  <c r="DA774" i="9" s="1"/>
  <c r="DC774" i="9" s="1"/>
  <c r="DH774" i="9"/>
  <c r="DK774" i="9"/>
  <c r="DL774" i="9"/>
  <c r="CA775" i="9"/>
  <c r="CE775" i="9"/>
  <c r="CF775" i="9"/>
  <c r="CG775" i="9"/>
  <c r="CH775" i="9"/>
  <c r="CI775" i="9"/>
  <c r="CJ775" i="9"/>
  <c r="CK775" i="9"/>
  <c r="CL775" i="9"/>
  <c r="CN775" i="9"/>
  <c r="CO775" i="9"/>
  <c r="CM775" i="9" s="1"/>
  <c r="CR775" i="9"/>
  <c r="CV775" i="9" s="1"/>
  <c r="CT775" i="9"/>
  <c r="CX775" i="9"/>
  <c r="CY775" i="9"/>
  <c r="DF775" i="9" s="1"/>
  <c r="CZ775" i="9"/>
  <c r="DA775" i="9" s="1"/>
  <c r="DC775" i="9" s="1"/>
  <c r="DD775" i="9"/>
  <c r="DE775" i="9"/>
  <c r="DH775" i="9"/>
  <c r="DK775" i="9"/>
  <c r="DL775" i="9"/>
  <c r="CA776" i="9"/>
  <c r="CE776" i="9"/>
  <c r="CF776" i="9"/>
  <c r="CG776" i="9"/>
  <c r="CH776" i="9"/>
  <c r="CI776" i="9"/>
  <c r="CJ776" i="9"/>
  <c r="CK776" i="9"/>
  <c r="CL776" i="9"/>
  <c r="CN776" i="9"/>
  <c r="CO776" i="9"/>
  <c r="CM776" i="9" s="1"/>
  <c r="CR776" i="9"/>
  <c r="CV776" i="9" s="1"/>
  <c r="CT776" i="9"/>
  <c r="CX776" i="9"/>
  <c r="CY776" i="9"/>
  <c r="CZ776" i="9"/>
  <c r="DA776" i="9" s="1"/>
  <c r="DC776" i="9" s="1"/>
  <c r="DH776" i="9"/>
  <c r="DK776" i="9"/>
  <c r="DL776" i="9"/>
  <c r="CA777" i="9"/>
  <c r="CE777" i="9"/>
  <c r="CF777" i="9"/>
  <c r="CG777" i="9"/>
  <c r="CH777" i="9"/>
  <c r="CI777" i="9"/>
  <c r="CJ777" i="9"/>
  <c r="CK777" i="9"/>
  <c r="CL777" i="9"/>
  <c r="CN777" i="9"/>
  <c r="CO777" i="9"/>
  <c r="CM777" i="9" s="1"/>
  <c r="CR777" i="9"/>
  <c r="CT777" i="9"/>
  <c r="CX777" i="9"/>
  <c r="CY777" i="9"/>
  <c r="DD777" i="9" s="1"/>
  <c r="CZ777" i="9"/>
  <c r="DA777" i="9" s="1"/>
  <c r="DC777" i="9" s="1"/>
  <c r="DH777" i="9"/>
  <c r="DK777" i="9"/>
  <c r="DL777" i="9"/>
  <c r="CA778" i="9"/>
  <c r="CE778" i="9"/>
  <c r="CF778" i="9"/>
  <c r="CG778" i="9"/>
  <c r="CH778" i="9"/>
  <c r="CI778" i="9"/>
  <c r="CJ778" i="9"/>
  <c r="CK778" i="9"/>
  <c r="CL778" i="9"/>
  <c r="CM778" i="9"/>
  <c r="CN778" i="9"/>
  <c r="CO778" i="9"/>
  <c r="CR778" i="9"/>
  <c r="CT778" i="9"/>
  <c r="CX778" i="9"/>
  <c r="CY778" i="9"/>
  <c r="DD778" i="9" s="1"/>
  <c r="CZ778" i="9"/>
  <c r="DA778" i="9" s="1"/>
  <c r="DC778" i="9" s="1"/>
  <c r="DE778" i="9"/>
  <c r="DF778" i="9"/>
  <c r="DH778" i="9"/>
  <c r="DK778" i="9"/>
  <c r="DL778" i="9"/>
  <c r="CA779" i="9"/>
  <c r="CE779" i="9"/>
  <c r="CF779" i="9"/>
  <c r="CG779" i="9"/>
  <c r="CH779" i="9"/>
  <c r="CI779" i="9"/>
  <c r="CJ779" i="9"/>
  <c r="CK779" i="9"/>
  <c r="CL779" i="9"/>
  <c r="CM779" i="9"/>
  <c r="CN779" i="9"/>
  <c r="CO779" i="9"/>
  <c r="CR779" i="9"/>
  <c r="CV779" i="9" s="1"/>
  <c r="CT779" i="9"/>
  <c r="CX779" i="9"/>
  <c r="CY779" i="9"/>
  <c r="CZ779" i="9"/>
  <c r="DA779" i="9" s="1"/>
  <c r="DC779" i="9" s="1"/>
  <c r="DD779" i="9"/>
  <c r="DH779" i="9"/>
  <c r="DK779" i="9"/>
  <c r="DL779" i="9"/>
  <c r="CA780" i="9"/>
  <c r="CE780" i="9"/>
  <c r="CF780" i="9"/>
  <c r="CG780" i="9"/>
  <c r="CH780" i="9"/>
  <c r="CI780" i="9"/>
  <c r="CJ780" i="9"/>
  <c r="CK780" i="9"/>
  <c r="CL780" i="9"/>
  <c r="CM780" i="9"/>
  <c r="CN780" i="9"/>
  <c r="CO780" i="9"/>
  <c r="CR780" i="9"/>
  <c r="CV780" i="9" s="1"/>
  <c r="CT780" i="9"/>
  <c r="CX780" i="9"/>
  <c r="CY780" i="9"/>
  <c r="CZ780" i="9"/>
  <c r="DA780" i="9" s="1"/>
  <c r="DC780" i="9" s="1"/>
  <c r="DH780" i="9"/>
  <c r="DK780" i="9"/>
  <c r="DL780" i="9"/>
  <c r="CA781" i="9"/>
  <c r="CE781" i="9"/>
  <c r="CF781" i="9"/>
  <c r="CG781" i="9"/>
  <c r="CH781" i="9"/>
  <c r="CI781" i="9"/>
  <c r="CJ781" i="9"/>
  <c r="CK781" i="9"/>
  <c r="CL781" i="9"/>
  <c r="CN781" i="9"/>
  <c r="CO781" i="9"/>
  <c r="CM781" i="9" s="1"/>
  <c r="CR781" i="9"/>
  <c r="CT781" i="9"/>
  <c r="CX781" i="9"/>
  <c r="CY781" i="9"/>
  <c r="CZ781" i="9"/>
  <c r="DA781" i="9" s="1"/>
  <c r="DC781" i="9" s="1"/>
  <c r="DH781" i="9"/>
  <c r="DK781" i="9"/>
  <c r="DL781" i="9"/>
  <c r="CA782" i="9"/>
  <c r="CE782" i="9"/>
  <c r="CF782" i="9"/>
  <c r="CG782" i="9"/>
  <c r="CH782" i="9"/>
  <c r="CI782" i="9"/>
  <c r="CJ782" i="9"/>
  <c r="CK782" i="9"/>
  <c r="CL782" i="9"/>
  <c r="CN782" i="9"/>
  <c r="CO782" i="9"/>
  <c r="CR782" i="9"/>
  <c r="CT782" i="9"/>
  <c r="CV782" i="9"/>
  <c r="CX782" i="9"/>
  <c r="CY782" i="9"/>
  <c r="CZ782" i="9"/>
  <c r="DA782" i="9" s="1"/>
  <c r="DC782" i="9" s="1"/>
  <c r="DH782" i="9"/>
  <c r="DK782" i="9"/>
  <c r="DL782" i="9"/>
  <c r="CA783" i="9"/>
  <c r="CE783" i="9"/>
  <c r="CF783" i="9"/>
  <c r="CG783" i="9"/>
  <c r="CH783" i="9"/>
  <c r="CI783" i="9"/>
  <c r="CJ783" i="9"/>
  <c r="CK783" i="9"/>
  <c r="CL783" i="9"/>
  <c r="CN783" i="9"/>
  <c r="CO783" i="9"/>
  <c r="CM783" i="9" s="1"/>
  <c r="CR783" i="9"/>
  <c r="CT783" i="9"/>
  <c r="CV783" i="9"/>
  <c r="CX783" i="9"/>
  <c r="CY783" i="9"/>
  <c r="DF783" i="9" s="1"/>
  <c r="CZ783" i="9"/>
  <c r="DA783" i="9" s="1"/>
  <c r="DC783" i="9" s="1"/>
  <c r="DH783" i="9"/>
  <c r="DK783" i="9"/>
  <c r="DL783" i="9"/>
  <c r="CA784" i="9"/>
  <c r="CE784" i="9"/>
  <c r="CF784" i="9"/>
  <c r="CG784" i="9"/>
  <c r="CH784" i="9"/>
  <c r="CI784" i="9"/>
  <c r="CJ784" i="9"/>
  <c r="CK784" i="9"/>
  <c r="CL784" i="9"/>
  <c r="CN784" i="9"/>
  <c r="CO784" i="9"/>
  <c r="CM784" i="9" s="1"/>
  <c r="CR784" i="9"/>
  <c r="CT784" i="9"/>
  <c r="CX784" i="9"/>
  <c r="CY784" i="9"/>
  <c r="DF784" i="9" s="1"/>
  <c r="CZ784" i="9"/>
  <c r="DA784" i="9" s="1"/>
  <c r="DC784" i="9" s="1"/>
  <c r="DH784" i="9"/>
  <c r="DK784" i="9"/>
  <c r="DL784" i="9"/>
  <c r="CA785" i="9"/>
  <c r="CE785" i="9"/>
  <c r="CF785" i="9"/>
  <c r="CG785" i="9"/>
  <c r="CH785" i="9"/>
  <c r="CI785" i="9"/>
  <c r="CJ785" i="9"/>
  <c r="CK785" i="9"/>
  <c r="CL785" i="9"/>
  <c r="CN785" i="9"/>
  <c r="CO785" i="9"/>
  <c r="CM785" i="9" s="1"/>
  <c r="CR785" i="9"/>
  <c r="CT785" i="9"/>
  <c r="CX785" i="9"/>
  <c r="CY785" i="9"/>
  <c r="CZ785" i="9"/>
  <c r="DA785" i="9" s="1"/>
  <c r="DC785" i="9" s="1"/>
  <c r="DD785" i="9"/>
  <c r="DH785" i="9"/>
  <c r="DK785" i="9"/>
  <c r="DL785" i="9"/>
  <c r="CA786" i="9"/>
  <c r="CE786" i="9"/>
  <c r="CF786" i="9"/>
  <c r="CG786" i="9"/>
  <c r="CH786" i="9"/>
  <c r="CI786" i="9"/>
  <c r="CJ786" i="9"/>
  <c r="CK786" i="9"/>
  <c r="CL786" i="9"/>
  <c r="CN786" i="9"/>
  <c r="CO786" i="9"/>
  <c r="CM786" i="9" s="1"/>
  <c r="CR786" i="9"/>
  <c r="CV786" i="9" s="1"/>
  <c r="CT786" i="9"/>
  <c r="CX786" i="9"/>
  <c r="CY786" i="9"/>
  <c r="DF786" i="9" s="1"/>
  <c r="CZ786" i="9"/>
  <c r="DA786" i="9"/>
  <c r="DC786" i="9" s="1"/>
  <c r="DH786" i="9"/>
  <c r="DK786" i="9"/>
  <c r="DL786" i="9"/>
  <c r="CA787" i="9"/>
  <c r="CE787" i="9"/>
  <c r="CF787" i="9"/>
  <c r="CG787" i="9"/>
  <c r="CH787" i="9"/>
  <c r="CI787" i="9"/>
  <c r="CJ787" i="9"/>
  <c r="CK787" i="9"/>
  <c r="CL787" i="9"/>
  <c r="CN787" i="9"/>
  <c r="CO787" i="9"/>
  <c r="CR787" i="9"/>
  <c r="CT787" i="9"/>
  <c r="CV787" i="9" s="1"/>
  <c r="CX787" i="9"/>
  <c r="CY787" i="9"/>
  <c r="CZ787" i="9"/>
  <c r="DA787" i="9" s="1"/>
  <c r="DC787" i="9" s="1"/>
  <c r="DD787" i="9"/>
  <c r="DH787" i="9"/>
  <c r="DK787" i="9"/>
  <c r="DL787" i="9"/>
  <c r="CA788" i="9"/>
  <c r="CE788" i="9"/>
  <c r="CF788" i="9"/>
  <c r="CG788" i="9"/>
  <c r="CH788" i="9"/>
  <c r="CI788" i="9"/>
  <c r="CJ788" i="9"/>
  <c r="CK788" i="9"/>
  <c r="CL788" i="9"/>
  <c r="CM788" i="9"/>
  <c r="CN788" i="9"/>
  <c r="CO788" i="9"/>
  <c r="CR788" i="9"/>
  <c r="CT788" i="9"/>
  <c r="CX788" i="9"/>
  <c r="CY788" i="9"/>
  <c r="CZ788" i="9"/>
  <c r="DA788" i="9" s="1"/>
  <c r="DC788" i="9" s="1"/>
  <c r="DH788" i="9"/>
  <c r="DK788" i="9"/>
  <c r="DL788" i="9"/>
  <c r="CA789" i="9"/>
  <c r="CE789" i="9"/>
  <c r="CF789" i="9"/>
  <c r="CG789" i="9"/>
  <c r="CH789" i="9"/>
  <c r="CI789" i="9"/>
  <c r="CJ789" i="9"/>
  <c r="CK789" i="9"/>
  <c r="CL789" i="9"/>
  <c r="CN789" i="9"/>
  <c r="CO789" i="9"/>
  <c r="CR789" i="9"/>
  <c r="CT789" i="9"/>
  <c r="CX789" i="9"/>
  <c r="CY789" i="9"/>
  <c r="DE789" i="9" s="1"/>
  <c r="CZ789" i="9"/>
  <c r="DA789" i="9" s="1"/>
  <c r="DC789" i="9" s="1"/>
  <c r="DH789" i="9"/>
  <c r="DK789" i="9"/>
  <c r="DL789" i="9"/>
  <c r="CA790" i="9"/>
  <c r="CE790" i="9"/>
  <c r="CF790" i="9"/>
  <c r="CG790" i="9"/>
  <c r="CH790" i="9"/>
  <c r="CI790" i="9"/>
  <c r="CJ790" i="9"/>
  <c r="CK790" i="9"/>
  <c r="CL790" i="9"/>
  <c r="CN790" i="9"/>
  <c r="CO790" i="9"/>
  <c r="CR790" i="9"/>
  <c r="CT790" i="9"/>
  <c r="CX790" i="9"/>
  <c r="CY790" i="9"/>
  <c r="CZ790" i="9"/>
  <c r="DA790" i="9" s="1"/>
  <c r="DC790" i="9" s="1"/>
  <c r="DH790" i="9"/>
  <c r="DK790" i="9"/>
  <c r="DL790" i="9"/>
  <c r="CA791" i="9"/>
  <c r="CE791" i="9"/>
  <c r="CF791" i="9"/>
  <c r="CG791" i="9"/>
  <c r="CH791" i="9"/>
  <c r="CI791" i="9"/>
  <c r="CJ791" i="9"/>
  <c r="CK791" i="9"/>
  <c r="CL791" i="9"/>
  <c r="CN791" i="9"/>
  <c r="CO791" i="9"/>
  <c r="CR791" i="9"/>
  <c r="CT791" i="9"/>
  <c r="CX791" i="9"/>
  <c r="CY791" i="9"/>
  <c r="CZ791" i="9"/>
  <c r="DA791" i="9" s="1"/>
  <c r="DC791" i="9" s="1"/>
  <c r="DH791" i="9"/>
  <c r="DK791" i="9"/>
  <c r="DL791" i="9"/>
  <c r="CA792" i="9"/>
  <c r="CE792" i="9"/>
  <c r="CF792" i="9"/>
  <c r="CG792" i="9"/>
  <c r="CH792" i="9"/>
  <c r="CI792" i="9"/>
  <c r="CJ792" i="9"/>
  <c r="CK792" i="9"/>
  <c r="CL792" i="9"/>
  <c r="CN792" i="9"/>
  <c r="CO792" i="9"/>
  <c r="CM792" i="9" s="1"/>
  <c r="CR792" i="9"/>
  <c r="CT792" i="9"/>
  <c r="CV792" i="9"/>
  <c r="CX792" i="9"/>
  <c r="CY792" i="9"/>
  <c r="CZ792" i="9"/>
  <c r="DA792" i="9" s="1"/>
  <c r="DC792" i="9" s="1"/>
  <c r="DD792" i="9"/>
  <c r="DH792" i="9"/>
  <c r="DK792" i="9"/>
  <c r="DL792" i="9"/>
  <c r="CA793" i="9"/>
  <c r="CE793" i="9"/>
  <c r="CF793" i="9"/>
  <c r="CG793" i="9"/>
  <c r="CH793" i="9"/>
  <c r="CI793" i="9"/>
  <c r="CJ793" i="9"/>
  <c r="CK793" i="9"/>
  <c r="CL793" i="9"/>
  <c r="CN793" i="9"/>
  <c r="CO793" i="9"/>
  <c r="CM793" i="9" s="1"/>
  <c r="CR793" i="9"/>
  <c r="CT793" i="9"/>
  <c r="CX793" i="9"/>
  <c r="CY793" i="9"/>
  <c r="DD793" i="9" s="1"/>
  <c r="CZ793" i="9"/>
  <c r="DA793" i="9"/>
  <c r="DC793" i="9" s="1"/>
  <c r="DH793" i="9"/>
  <c r="DK793" i="9"/>
  <c r="DL793" i="9"/>
  <c r="CA794" i="9"/>
  <c r="CE794" i="9"/>
  <c r="CF794" i="9"/>
  <c r="CG794" i="9"/>
  <c r="CH794" i="9"/>
  <c r="CI794" i="9"/>
  <c r="CJ794" i="9"/>
  <c r="CK794" i="9"/>
  <c r="CL794" i="9"/>
  <c r="CN794" i="9"/>
  <c r="CO794" i="9"/>
  <c r="CR794" i="9"/>
  <c r="CT794" i="9"/>
  <c r="CX794" i="9"/>
  <c r="CY794" i="9"/>
  <c r="DF794" i="9" s="1"/>
  <c r="CZ794" i="9"/>
  <c r="DA794" i="9" s="1"/>
  <c r="DC794" i="9" s="1"/>
  <c r="DH794" i="9"/>
  <c r="DK794" i="9"/>
  <c r="DL794" i="9"/>
  <c r="CA795" i="9"/>
  <c r="CE795" i="9"/>
  <c r="CF795" i="9"/>
  <c r="CG795" i="9"/>
  <c r="CH795" i="9"/>
  <c r="CI795" i="9"/>
  <c r="CJ795" i="9"/>
  <c r="CK795" i="9"/>
  <c r="CL795" i="9"/>
  <c r="CN795" i="9"/>
  <c r="CO795" i="9"/>
  <c r="CM795" i="9" s="1"/>
  <c r="CR795" i="9"/>
  <c r="CV795" i="9" s="1"/>
  <c r="CT795" i="9"/>
  <c r="CX795" i="9"/>
  <c r="CY795" i="9"/>
  <c r="CZ795" i="9"/>
  <c r="DA795" i="9"/>
  <c r="DC795" i="9" s="1"/>
  <c r="DH795" i="9"/>
  <c r="DK795" i="9"/>
  <c r="DL795" i="9"/>
  <c r="CA796" i="9"/>
  <c r="CE796" i="9"/>
  <c r="CF796" i="9"/>
  <c r="CG796" i="9"/>
  <c r="CH796" i="9"/>
  <c r="CI796" i="9"/>
  <c r="CJ796" i="9"/>
  <c r="CK796" i="9"/>
  <c r="CL796" i="9"/>
  <c r="CM796" i="9"/>
  <c r="CN796" i="9"/>
  <c r="CO796" i="9"/>
  <c r="CR796" i="9"/>
  <c r="CT796" i="9"/>
  <c r="CX796" i="9"/>
  <c r="CY796" i="9"/>
  <c r="CZ796" i="9"/>
  <c r="DA796" i="9"/>
  <c r="DC796" i="9" s="1"/>
  <c r="DH796" i="9"/>
  <c r="DK796" i="9"/>
  <c r="DL796" i="9"/>
  <c r="CA797" i="9"/>
  <c r="CE797" i="9"/>
  <c r="CF797" i="9"/>
  <c r="CG797" i="9"/>
  <c r="CH797" i="9"/>
  <c r="CI797" i="9"/>
  <c r="CJ797" i="9"/>
  <c r="CK797" i="9"/>
  <c r="CL797" i="9"/>
  <c r="CN797" i="9"/>
  <c r="CO797" i="9"/>
  <c r="CM797" i="9" s="1"/>
  <c r="CR797" i="9"/>
  <c r="CT797" i="9"/>
  <c r="CX797" i="9"/>
  <c r="CY797" i="9"/>
  <c r="DF797" i="9" s="1"/>
  <c r="CZ797" i="9"/>
  <c r="DA797" i="9" s="1"/>
  <c r="DC797" i="9" s="1"/>
  <c r="DH797" i="9"/>
  <c r="DK797" i="9"/>
  <c r="DL797" i="9"/>
  <c r="CA798" i="9"/>
  <c r="CE798" i="9"/>
  <c r="CF798" i="9"/>
  <c r="CG798" i="9"/>
  <c r="CH798" i="9"/>
  <c r="CI798" i="9"/>
  <c r="CJ798" i="9"/>
  <c r="CK798" i="9"/>
  <c r="CL798" i="9"/>
  <c r="CN798" i="9"/>
  <c r="CO798" i="9"/>
  <c r="CR798" i="9"/>
  <c r="CT798" i="9"/>
  <c r="CX798" i="9"/>
  <c r="CY798" i="9"/>
  <c r="CZ798" i="9"/>
  <c r="DA798" i="9" s="1"/>
  <c r="DC798" i="9" s="1"/>
  <c r="DH798" i="9"/>
  <c r="DK798" i="9"/>
  <c r="DL798" i="9"/>
  <c r="CA799" i="9"/>
  <c r="CE799" i="9"/>
  <c r="CF799" i="9"/>
  <c r="CG799" i="9"/>
  <c r="CH799" i="9"/>
  <c r="CI799" i="9"/>
  <c r="CJ799" i="9"/>
  <c r="CK799" i="9"/>
  <c r="CL799" i="9"/>
  <c r="CN799" i="9"/>
  <c r="CO799" i="9"/>
  <c r="CM799" i="9" s="1"/>
  <c r="CR799" i="9"/>
  <c r="CT799" i="9"/>
  <c r="CX799" i="9"/>
  <c r="CY799" i="9"/>
  <c r="CZ799" i="9"/>
  <c r="DA799" i="9" s="1"/>
  <c r="DC799" i="9" s="1"/>
  <c r="DE799" i="9"/>
  <c r="DH799" i="9"/>
  <c r="DK799" i="9"/>
  <c r="DL799" i="9"/>
  <c r="CA800" i="9"/>
  <c r="CE800" i="9"/>
  <c r="CF800" i="9"/>
  <c r="CG800" i="9"/>
  <c r="CH800" i="9"/>
  <c r="CI800" i="9"/>
  <c r="CJ800" i="9"/>
  <c r="CK800" i="9"/>
  <c r="CL800" i="9"/>
  <c r="CM800" i="9"/>
  <c r="CN800" i="9"/>
  <c r="CO800" i="9"/>
  <c r="CR800" i="9"/>
  <c r="CV800" i="9" s="1"/>
  <c r="CT800" i="9"/>
  <c r="CX800" i="9"/>
  <c r="CY800" i="9"/>
  <c r="DD800" i="9" s="1"/>
  <c r="CZ800" i="9"/>
  <c r="DA800" i="9" s="1"/>
  <c r="DC800" i="9" s="1"/>
  <c r="DE800" i="9"/>
  <c r="DF800" i="9"/>
  <c r="DH800" i="9"/>
  <c r="DK800" i="9"/>
  <c r="DL800" i="9"/>
  <c r="CA801" i="9"/>
  <c r="CE801" i="9"/>
  <c r="CF801" i="9"/>
  <c r="CG801" i="9"/>
  <c r="CH801" i="9"/>
  <c r="CI801" i="9"/>
  <c r="CJ801" i="9"/>
  <c r="CK801" i="9"/>
  <c r="CL801" i="9"/>
  <c r="CN801" i="9"/>
  <c r="CO801" i="9"/>
  <c r="CR801" i="9"/>
  <c r="CT801" i="9"/>
  <c r="CX801" i="9"/>
  <c r="CY801" i="9"/>
  <c r="DF801" i="9" s="1"/>
  <c r="CZ801" i="9"/>
  <c r="DA801" i="9" s="1"/>
  <c r="DC801" i="9" s="1"/>
  <c r="DH801" i="9"/>
  <c r="DK801" i="9"/>
  <c r="DL801" i="9"/>
  <c r="CA802" i="9"/>
  <c r="CE802" i="9"/>
  <c r="CF802" i="9"/>
  <c r="CG802" i="9"/>
  <c r="CH802" i="9"/>
  <c r="CI802" i="9"/>
  <c r="CJ802" i="9"/>
  <c r="CK802" i="9"/>
  <c r="CL802" i="9"/>
  <c r="CN802" i="9"/>
  <c r="CO802" i="9"/>
  <c r="CR802" i="9"/>
  <c r="CV802" i="9" s="1"/>
  <c r="CT802" i="9"/>
  <c r="CX802" i="9"/>
  <c r="CY802" i="9"/>
  <c r="DF802" i="9" s="1"/>
  <c r="CZ802" i="9"/>
  <c r="DA802" i="9" s="1"/>
  <c r="DC802" i="9" s="1"/>
  <c r="DH802" i="9"/>
  <c r="DK802" i="9"/>
  <c r="DL802" i="9"/>
  <c r="CA803" i="9"/>
  <c r="CE803" i="9"/>
  <c r="CF803" i="9"/>
  <c r="CG803" i="9"/>
  <c r="CH803" i="9"/>
  <c r="CI803" i="9"/>
  <c r="CJ803" i="9"/>
  <c r="CK803" i="9"/>
  <c r="CL803" i="9"/>
  <c r="CN803" i="9"/>
  <c r="CO803" i="9"/>
  <c r="CM803" i="9" s="1"/>
  <c r="CR803" i="9"/>
  <c r="CV803" i="9" s="1"/>
  <c r="CT803" i="9"/>
  <c r="CX803" i="9"/>
  <c r="CY803" i="9"/>
  <c r="CZ803" i="9"/>
  <c r="DA803" i="9" s="1"/>
  <c r="DC803" i="9" s="1"/>
  <c r="DH803" i="9"/>
  <c r="DK803" i="9"/>
  <c r="DL803" i="9"/>
  <c r="CA804" i="9"/>
  <c r="CE804" i="9"/>
  <c r="CF804" i="9"/>
  <c r="CG804" i="9"/>
  <c r="CH804" i="9"/>
  <c r="CI804" i="9"/>
  <c r="CJ804" i="9"/>
  <c r="CK804" i="9"/>
  <c r="CL804" i="9"/>
  <c r="CN804" i="9"/>
  <c r="CO804" i="9"/>
  <c r="CR804" i="9"/>
  <c r="CT804" i="9"/>
  <c r="CV804" i="9" s="1"/>
  <c r="CX804" i="9"/>
  <c r="CY804" i="9"/>
  <c r="DE804" i="9" s="1"/>
  <c r="CZ804" i="9"/>
  <c r="DA804" i="9" s="1"/>
  <c r="DC804" i="9" s="1"/>
  <c r="DH804" i="9"/>
  <c r="DK804" i="9"/>
  <c r="DL804" i="9"/>
  <c r="CA805" i="9"/>
  <c r="CE805" i="9"/>
  <c r="CF805" i="9"/>
  <c r="CG805" i="9"/>
  <c r="CH805" i="9"/>
  <c r="CI805" i="9"/>
  <c r="CJ805" i="9"/>
  <c r="CK805" i="9"/>
  <c r="CL805" i="9"/>
  <c r="CN805" i="9"/>
  <c r="CO805" i="9"/>
  <c r="CR805" i="9"/>
  <c r="CT805" i="9"/>
  <c r="CX805" i="9"/>
  <c r="CY805" i="9"/>
  <c r="DE805" i="9" s="1"/>
  <c r="CZ805" i="9"/>
  <c r="DA805" i="9" s="1"/>
  <c r="DC805" i="9" s="1"/>
  <c r="DH805" i="9"/>
  <c r="DK805" i="9"/>
  <c r="DL805" i="9"/>
  <c r="CA806" i="9"/>
  <c r="CE806" i="9"/>
  <c r="CF806" i="9"/>
  <c r="CG806" i="9"/>
  <c r="CH806" i="9"/>
  <c r="CI806" i="9"/>
  <c r="CJ806" i="9"/>
  <c r="CK806" i="9"/>
  <c r="CL806" i="9"/>
  <c r="CN806" i="9"/>
  <c r="CO806" i="9"/>
  <c r="CR806" i="9"/>
  <c r="CT806" i="9"/>
  <c r="CX806" i="9"/>
  <c r="CY806" i="9"/>
  <c r="CZ806" i="9"/>
  <c r="DA806" i="9" s="1"/>
  <c r="DC806" i="9" s="1"/>
  <c r="DF806" i="9"/>
  <c r="DH806" i="9"/>
  <c r="DK806" i="9"/>
  <c r="DL806" i="9"/>
  <c r="CA807" i="9"/>
  <c r="CE807" i="9"/>
  <c r="CF807" i="9"/>
  <c r="CG807" i="9"/>
  <c r="CH807" i="9"/>
  <c r="CI807" i="9"/>
  <c r="CJ807" i="9"/>
  <c r="CK807" i="9"/>
  <c r="CL807" i="9"/>
  <c r="CM807" i="9"/>
  <c r="CN807" i="9"/>
  <c r="CO807" i="9"/>
  <c r="CR807" i="9"/>
  <c r="CT807" i="9"/>
  <c r="CX807" i="9"/>
  <c r="CY807" i="9"/>
  <c r="CZ807" i="9"/>
  <c r="DA807" i="9" s="1"/>
  <c r="DC807" i="9" s="1"/>
  <c r="DH807" i="9"/>
  <c r="DK807" i="9"/>
  <c r="DL807" i="9"/>
  <c r="CA808" i="9"/>
  <c r="CE808" i="9"/>
  <c r="CF808" i="9"/>
  <c r="CG808" i="9"/>
  <c r="CH808" i="9"/>
  <c r="CI808" i="9"/>
  <c r="CJ808" i="9"/>
  <c r="CK808" i="9"/>
  <c r="CL808" i="9"/>
  <c r="CN808" i="9"/>
  <c r="CO808" i="9"/>
  <c r="CM808" i="9" s="1"/>
  <c r="CR808" i="9"/>
  <c r="CV808" i="9" s="1"/>
  <c r="CT808" i="9"/>
  <c r="CX808" i="9"/>
  <c r="CY808" i="9"/>
  <c r="DF808" i="9" s="1"/>
  <c r="CZ808" i="9"/>
  <c r="DA808" i="9" s="1"/>
  <c r="DC808" i="9" s="1"/>
  <c r="DD808" i="9"/>
  <c r="DE808" i="9"/>
  <c r="DH808" i="9"/>
  <c r="DK808" i="9"/>
  <c r="DL808" i="9"/>
  <c r="CA809" i="9"/>
  <c r="CE809" i="9"/>
  <c r="CF809" i="9"/>
  <c r="CG809" i="9"/>
  <c r="CH809" i="9"/>
  <c r="CI809" i="9"/>
  <c r="CJ809" i="9"/>
  <c r="CK809" i="9"/>
  <c r="CL809" i="9"/>
  <c r="CN809" i="9"/>
  <c r="CO809" i="9"/>
  <c r="CR809" i="9"/>
  <c r="CT809" i="9"/>
  <c r="CX809" i="9"/>
  <c r="CY809" i="9"/>
  <c r="CZ809" i="9"/>
  <c r="DA809" i="9" s="1"/>
  <c r="DC809" i="9"/>
  <c r="DD809" i="9"/>
  <c r="DH809" i="9"/>
  <c r="DK809" i="9"/>
  <c r="DL809" i="9"/>
  <c r="CA810" i="9"/>
  <c r="CE810" i="9"/>
  <c r="CF810" i="9"/>
  <c r="CG810" i="9"/>
  <c r="CH810" i="9"/>
  <c r="CI810" i="9"/>
  <c r="CJ810" i="9"/>
  <c r="CK810" i="9"/>
  <c r="CL810" i="9"/>
  <c r="CN810" i="9"/>
  <c r="CO810" i="9"/>
  <c r="CM810" i="9" s="1"/>
  <c r="CR810" i="9"/>
  <c r="CT810" i="9"/>
  <c r="CX810" i="9"/>
  <c r="CY810" i="9"/>
  <c r="CZ810" i="9"/>
  <c r="DA810" i="9"/>
  <c r="DC810" i="9" s="1"/>
  <c r="DD810" i="9"/>
  <c r="DH810" i="9"/>
  <c r="DK810" i="9"/>
  <c r="DL810" i="9"/>
  <c r="CA811" i="9"/>
  <c r="CE811" i="9"/>
  <c r="CF811" i="9"/>
  <c r="CG811" i="9"/>
  <c r="CH811" i="9"/>
  <c r="CI811" i="9"/>
  <c r="CJ811" i="9"/>
  <c r="CK811" i="9"/>
  <c r="CL811" i="9"/>
  <c r="CN811" i="9"/>
  <c r="CO811" i="9"/>
  <c r="CM811" i="9" s="1"/>
  <c r="CR811" i="9"/>
  <c r="CT811" i="9"/>
  <c r="CX811" i="9"/>
  <c r="CY811" i="9"/>
  <c r="DE811" i="9" s="1"/>
  <c r="CZ811" i="9"/>
  <c r="DA811" i="9" s="1"/>
  <c r="DC811" i="9" s="1"/>
  <c r="DH811" i="9"/>
  <c r="DK811" i="9"/>
  <c r="DL811" i="9"/>
  <c r="CA812" i="9"/>
  <c r="CE812" i="9"/>
  <c r="CF812" i="9"/>
  <c r="CG812" i="9"/>
  <c r="CH812" i="9"/>
  <c r="CI812" i="9"/>
  <c r="CJ812" i="9"/>
  <c r="CK812" i="9"/>
  <c r="CL812" i="9"/>
  <c r="CN812" i="9"/>
  <c r="CO812" i="9"/>
  <c r="CM812" i="9" s="1"/>
  <c r="CR812" i="9"/>
  <c r="CV812" i="9" s="1"/>
  <c r="CT812" i="9"/>
  <c r="CX812" i="9"/>
  <c r="CY812" i="9"/>
  <c r="CZ812" i="9"/>
  <c r="DA812" i="9" s="1"/>
  <c r="DC812" i="9" s="1"/>
  <c r="DH812" i="9"/>
  <c r="DK812" i="9"/>
  <c r="DL812" i="9"/>
  <c r="CA813" i="9"/>
  <c r="CE813" i="9"/>
  <c r="CF813" i="9"/>
  <c r="CG813" i="9"/>
  <c r="CH813" i="9"/>
  <c r="CI813" i="9"/>
  <c r="CJ813" i="9"/>
  <c r="CK813" i="9"/>
  <c r="CL813" i="9"/>
  <c r="CN813" i="9"/>
  <c r="CO813" i="9"/>
  <c r="CM813" i="9" s="1"/>
  <c r="CR813" i="9"/>
  <c r="CT813" i="9"/>
  <c r="CX813" i="9"/>
  <c r="CY813" i="9"/>
  <c r="DD813" i="9" s="1"/>
  <c r="CZ813" i="9"/>
  <c r="DA813" i="9" s="1"/>
  <c r="DC813" i="9" s="1"/>
  <c r="DH813" i="9"/>
  <c r="DK813" i="9"/>
  <c r="DL813" i="9"/>
  <c r="CA814" i="9"/>
  <c r="CE814" i="9"/>
  <c r="CF814" i="9"/>
  <c r="CG814" i="9"/>
  <c r="CH814" i="9"/>
  <c r="CI814" i="9"/>
  <c r="CJ814" i="9"/>
  <c r="CK814" i="9"/>
  <c r="CL814" i="9"/>
  <c r="CN814" i="9"/>
  <c r="CO814" i="9"/>
  <c r="CR814" i="9"/>
  <c r="CT814" i="9"/>
  <c r="CV814" i="9"/>
  <c r="CX814" i="9"/>
  <c r="CY814" i="9"/>
  <c r="CZ814" i="9"/>
  <c r="DA814" i="9" s="1"/>
  <c r="DC814" i="9" s="1"/>
  <c r="DE814" i="9"/>
  <c r="DH814" i="9"/>
  <c r="DK814" i="9"/>
  <c r="DL814" i="9"/>
  <c r="CA815" i="9"/>
  <c r="CE815" i="9"/>
  <c r="CF815" i="9"/>
  <c r="CG815" i="9"/>
  <c r="CH815" i="9"/>
  <c r="CI815" i="9"/>
  <c r="CJ815" i="9"/>
  <c r="CK815" i="9"/>
  <c r="CL815" i="9"/>
  <c r="CM815" i="9"/>
  <c r="CN815" i="9"/>
  <c r="CO815" i="9"/>
  <c r="CR815" i="9"/>
  <c r="CT815" i="9"/>
  <c r="CX815" i="9"/>
  <c r="CY815" i="9"/>
  <c r="DD815" i="9" s="1"/>
  <c r="CZ815" i="9"/>
  <c r="DA815" i="9" s="1"/>
  <c r="DC815" i="9" s="1"/>
  <c r="DH815" i="9"/>
  <c r="DK815" i="9"/>
  <c r="DL815" i="9"/>
  <c r="CA816" i="9"/>
  <c r="CE816" i="9"/>
  <c r="CF816" i="9"/>
  <c r="CG816" i="9"/>
  <c r="CH816" i="9"/>
  <c r="CI816" i="9"/>
  <c r="CJ816" i="9"/>
  <c r="CK816" i="9"/>
  <c r="CL816" i="9"/>
  <c r="CN816" i="9"/>
  <c r="CO816" i="9"/>
  <c r="CM816" i="9" s="1"/>
  <c r="CR816" i="9"/>
  <c r="CT816" i="9"/>
  <c r="CX816" i="9"/>
  <c r="CY816" i="9"/>
  <c r="CZ816" i="9"/>
  <c r="DA816" i="9" s="1"/>
  <c r="DC816" i="9" s="1"/>
  <c r="DH816" i="9"/>
  <c r="DK816" i="9"/>
  <c r="DL816" i="9"/>
  <c r="CA817" i="9"/>
  <c r="CE817" i="9"/>
  <c r="CF817" i="9"/>
  <c r="CG817" i="9"/>
  <c r="CH817" i="9"/>
  <c r="CI817" i="9"/>
  <c r="CJ817" i="9"/>
  <c r="CK817" i="9"/>
  <c r="CL817" i="9"/>
  <c r="CN817" i="9"/>
  <c r="CO817" i="9"/>
  <c r="CM817" i="9" s="1"/>
  <c r="CR817" i="9"/>
  <c r="CT817" i="9"/>
  <c r="CX817" i="9"/>
  <c r="CY817" i="9"/>
  <c r="CZ817" i="9"/>
  <c r="DA817" i="9" s="1"/>
  <c r="DC817" i="9" s="1"/>
  <c r="DD817" i="9"/>
  <c r="DH817" i="9"/>
  <c r="DK817" i="9"/>
  <c r="DL817" i="9"/>
  <c r="CA818" i="9"/>
  <c r="CE818" i="9"/>
  <c r="CF818" i="9"/>
  <c r="CG818" i="9"/>
  <c r="CH818" i="9"/>
  <c r="CI818" i="9"/>
  <c r="CJ818" i="9"/>
  <c r="CK818" i="9"/>
  <c r="CL818" i="9"/>
  <c r="CN818" i="9"/>
  <c r="CO818" i="9"/>
  <c r="CM818" i="9" s="1"/>
  <c r="CR818" i="9"/>
  <c r="CT818" i="9"/>
  <c r="CX818" i="9"/>
  <c r="CY818" i="9"/>
  <c r="CZ818" i="9"/>
  <c r="DA818" i="9" s="1"/>
  <c r="DC818" i="9" s="1"/>
  <c r="DH818" i="9"/>
  <c r="DK818" i="9"/>
  <c r="DL818" i="9"/>
  <c r="CA819" i="9"/>
  <c r="CE819" i="9"/>
  <c r="CF819" i="9"/>
  <c r="CG819" i="9"/>
  <c r="CH819" i="9"/>
  <c r="CI819" i="9"/>
  <c r="CJ819" i="9"/>
  <c r="CK819" i="9"/>
  <c r="CL819" i="9"/>
  <c r="CN819" i="9"/>
  <c r="CO819" i="9"/>
  <c r="CM819" i="9" s="1"/>
  <c r="CR819" i="9"/>
  <c r="CT819" i="9"/>
  <c r="CX819" i="9"/>
  <c r="CY819" i="9"/>
  <c r="CZ819" i="9"/>
  <c r="DA819" i="9" s="1"/>
  <c r="DC819" i="9" s="1"/>
  <c r="DD819" i="9"/>
  <c r="DH819" i="9"/>
  <c r="DK819" i="9"/>
  <c r="DL819" i="9"/>
  <c r="CA820" i="9"/>
  <c r="CE820" i="9"/>
  <c r="CF820" i="9"/>
  <c r="CG820" i="9"/>
  <c r="CH820" i="9"/>
  <c r="CI820" i="9"/>
  <c r="CJ820" i="9"/>
  <c r="CK820" i="9"/>
  <c r="CL820" i="9"/>
  <c r="CN820" i="9"/>
  <c r="CO820" i="9"/>
  <c r="CR820" i="9"/>
  <c r="CT820" i="9"/>
  <c r="CX820" i="9"/>
  <c r="CY820" i="9"/>
  <c r="CZ820" i="9"/>
  <c r="DA820" i="9" s="1"/>
  <c r="DC820" i="9"/>
  <c r="DH820" i="9"/>
  <c r="DK820" i="9"/>
  <c r="DL820" i="9"/>
  <c r="CA821" i="9"/>
  <c r="CE821" i="9"/>
  <c r="CF821" i="9"/>
  <c r="CG821" i="9"/>
  <c r="CH821" i="9"/>
  <c r="CI821" i="9"/>
  <c r="CJ821" i="9"/>
  <c r="CK821" i="9"/>
  <c r="CL821" i="9"/>
  <c r="CN821" i="9"/>
  <c r="CO821" i="9"/>
  <c r="CM821" i="9" s="1"/>
  <c r="CR821" i="9"/>
  <c r="CT821" i="9"/>
  <c r="CX821" i="9"/>
  <c r="CY821" i="9"/>
  <c r="CZ821" i="9"/>
  <c r="DA821" i="9" s="1"/>
  <c r="DC821" i="9" s="1"/>
  <c r="DH821" i="9"/>
  <c r="DK821" i="9"/>
  <c r="DL821" i="9"/>
  <c r="CA822" i="9"/>
  <c r="CE822" i="9"/>
  <c r="CF822" i="9"/>
  <c r="CG822" i="9"/>
  <c r="CH822" i="9"/>
  <c r="CI822" i="9"/>
  <c r="CJ822" i="9"/>
  <c r="CK822" i="9"/>
  <c r="CL822" i="9"/>
  <c r="CN822" i="9"/>
  <c r="CO822" i="9"/>
  <c r="CR822" i="9"/>
  <c r="CT822" i="9"/>
  <c r="CX822" i="9"/>
  <c r="CY822" i="9"/>
  <c r="DF822" i="9" s="1"/>
  <c r="CZ822" i="9"/>
  <c r="DA822" i="9" s="1"/>
  <c r="DC822" i="9" s="1"/>
  <c r="DH822" i="9"/>
  <c r="DK822" i="9"/>
  <c r="DL822" i="9"/>
  <c r="CA823" i="9"/>
  <c r="CE823" i="9"/>
  <c r="CF823" i="9"/>
  <c r="CG823" i="9"/>
  <c r="CH823" i="9"/>
  <c r="CI823" i="9"/>
  <c r="CJ823" i="9"/>
  <c r="CK823" i="9"/>
  <c r="CL823" i="9"/>
  <c r="CN823" i="9"/>
  <c r="CO823" i="9"/>
  <c r="CM823" i="9" s="1"/>
  <c r="CR823" i="9"/>
  <c r="CV823" i="9" s="1"/>
  <c r="CT823" i="9"/>
  <c r="CX823" i="9"/>
  <c r="CY823" i="9"/>
  <c r="DE823" i="9" s="1"/>
  <c r="CZ823" i="9"/>
  <c r="DA823" i="9" s="1"/>
  <c r="DC823" i="9" s="1"/>
  <c r="DH823" i="9"/>
  <c r="DK823" i="9"/>
  <c r="DL823" i="9"/>
  <c r="CA824" i="9"/>
  <c r="CE824" i="9"/>
  <c r="CF824" i="9"/>
  <c r="CG824" i="9"/>
  <c r="CH824" i="9"/>
  <c r="CI824" i="9"/>
  <c r="CJ824" i="9"/>
  <c r="CK824" i="9"/>
  <c r="CL824" i="9"/>
  <c r="CN824" i="9"/>
  <c r="CO824" i="9"/>
  <c r="CM824" i="9" s="1"/>
  <c r="CR824" i="9"/>
  <c r="CT824" i="9"/>
  <c r="CX824" i="9"/>
  <c r="CY824" i="9"/>
  <c r="DD824" i="9" s="1"/>
  <c r="CZ824" i="9"/>
  <c r="DA824" i="9" s="1"/>
  <c r="DC824" i="9" s="1"/>
  <c r="DH824" i="9"/>
  <c r="DK824" i="9"/>
  <c r="DL824" i="9"/>
  <c r="CA825" i="9"/>
  <c r="CE825" i="9"/>
  <c r="CF825" i="9"/>
  <c r="CG825" i="9"/>
  <c r="CH825" i="9"/>
  <c r="CI825" i="9"/>
  <c r="CJ825" i="9"/>
  <c r="CK825" i="9"/>
  <c r="CL825" i="9"/>
  <c r="CN825" i="9"/>
  <c r="CO825" i="9"/>
  <c r="CR825" i="9"/>
  <c r="CT825" i="9"/>
  <c r="CX825" i="9"/>
  <c r="CY825" i="9"/>
  <c r="CZ825" i="9"/>
  <c r="DA825" i="9" s="1"/>
  <c r="DC825" i="9" s="1"/>
  <c r="DH825" i="9"/>
  <c r="DK825" i="9"/>
  <c r="DL825" i="9"/>
  <c r="CA826" i="9"/>
  <c r="CE826" i="9"/>
  <c r="CF826" i="9"/>
  <c r="CG826" i="9"/>
  <c r="CH826" i="9"/>
  <c r="CI826" i="9"/>
  <c r="CJ826" i="9"/>
  <c r="CK826" i="9"/>
  <c r="CL826" i="9"/>
  <c r="CN826" i="9"/>
  <c r="CO826" i="9"/>
  <c r="CM826" i="9" s="1"/>
  <c r="CR826" i="9"/>
  <c r="CT826" i="9"/>
  <c r="CX826" i="9"/>
  <c r="CY826" i="9"/>
  <c r="CZ826" i="9"/>
  <c r="DA826" i="9" s="1"/>
  <c r="DC826" i="9"/>
  <c r="DH826" i="9"/>
  <c r="DK826" i="9"/>
  <c r="DL826" i="9"/>
  <c r="CA827" i="9"/>
  <c r="CE827" i="9"/>
  <c r="CF827" i="9"/>
  <c r="CG827" i="9"/>
  <c r="CH827" i="9"/>
  <c r="CI827" i="9"/>
  <c r="CJ827" i="9"/>
  <c r="CK827" i="9"/>
  <c r="CL827" i="9"/>
  <c r="CN827" i="9"/>
  <c r="CO827" i="9"/>
  <c r="CM827" i="9" s="1"/>
  <c r="CR827" i="9"/>
  <c r="CT827" i="9"/>
  <c r="CX827" i="9"/>
  <c r="CY827" i="9"/>
  <c r="DE827" i="9" s="1"/>
  <c r="CZ827" i="9"/>
  <c r="DA827" i="9" s="1"/>
  <c r="DC827" i="9" s="1"/>
  <c r="DH827" i="9"/>
  <c r="DK827" i="9"/>
  <c r="DL827" i="9"/>
  <c r="CA828" i="9"/>
  <c r="CE828" i="9"/>
  <c r="CF828" i="9"/>
  <c r="CG828" i="9"/>
  <c r="CH828" i="9"/>
  <c r="CI828" i="9"/>
  <c r="CJ828" i="9"/>
  <c r="CK828" i="9"/>
  <c r="CL828" i="9"/>
  <c r="CN828" i="9"/>
  <c r="CO828" i="9"/>
  <c r="CR828" i="9"/>
  <c r="CV828" i="9" s="1"/>
  <c r="CT828" i="9"/>
  <c r="CX828" i="9"/>
  <c r="CY828" i="9"/>
  <c r="DF828" i="9" s="1"/>
  <c r="CZ828" i="9"/>
  <c r="DA828" i="9" s="1"/>
  <c r="DC828" i="9" s="1"/>
  <c r="DH828" i="9"/>
  <c r="DK828" i="9"/>
  <c r="DL828" i="9"/>
  <c r="CA829" i="9"/>
  <c r="CE829" i="9"/>
  <c r="CF829" i="9"/>
  <c r="CG829" i="9"/>
  <c r="CH829" i="9"/>
  <c r="CI829" i="9"/>
  <c r="CJ829" i="9"/>
  <c r="CK829" i="9"/>
  <c r="CL829" i="9"/>
  <c r="CN829" i="9"/>
  <c r="CO829" i="9"/>
  <c r="CM829" i="9" s="1"/>
  <c r="CR829" i="9"/>
  <c r="CT829" i="9"/>
  <c r="CX829" i="9"/>
  <c r="CY829" i="9"/>
  <c r="DD829" i="9" s="1"/>
  <c r="CZ829" i="9"/>
  <c r="DA829" i="9" s="1"/>
  <c r="DC829" i="9" s="1"/>
  <c r="DH829" i="9"/>
  <c r="DK829" i="9"/>
  <c r="DL829" i="9"/>
  <c r="CA830" i="9"/>
  <c r="CE830" i="9"/>
  <c r="CF830" i="9"/>
  <c r="CG830" i="9"/>
  <c r="CH830" i="9"/>
  <c r="CI830" i="9"/>
  <c r="CJ830" i="9"/>
  <c r="CK830" i="9"/>
  <c r="CL830" i="9"/>
  <c r="CN830" i="9"/>
  <c r="CO830" i="9"/>
  <c r="CM830" i="9" s="1"/>
  <c r="CR830" i="9"/>
  <c r="CT830" i="9"/>
  <c r="CX830" i="9"/>
  <c r="CY830" i="9"/>
  <c r="DE830" i="9" s="1"/>
  <c r="CZ830" i="9"/>
  <c r="DA830" i="9" s="1"/>
  <c r="DC830" i="9" s="1"/>
  <c r="DD830" i="9"/>
  <c r="DF830" i="9"/>
  <c r="DH830" i="9"/>
  <c r="DK830" i="9"/>
  <c r="DL830" i="9"/>
  <c r="CA831" i="9"/>
  <c r="CE831" i="9"/>
  <c r="CF831" i="9"/>
  <c r="CG831" i="9"/>
  <c r="CH831" i="9"/>
  <c r="CI831" i="9"/>
  <c r="CJ831" i="9"/>
  <c r="CK831" i="9"/>
  <c r="CL831" i="9"/>
  <c r="CN831" i="9"/>
  <c r="CO831" i="9"/>
  <c r="CM831" i="9" s="1"/>
  <c r="CR831" i="9"/>
  <c r="CV831" i="9" s="1"/>
  <c r="CT831" i="9"/>
  <c r="CX831" i="9"/>
  <c r="CY831" i="9"/>
  <c r="DF831" i="9" s="1"/>
  <c r="CZ831" i="9"/>
  <c r="DA831" i="9" s="1"/>
  <c r="DC831" i="9"/>
  <c r="DH831" i="9"/>
  <c r="DK831" i="9"/>
  <c r="DL831" i="9"/>
  <c r="CA832" i="9"/>
  <c r="CE832" i="9"/>
  <c r="CF832" i="9"/>
  <c r="CG832" i="9"/>
  <c r="CH832" i="9"/>
  <c r="CI832" i="9"/>
  <c r="CJ832" i="9"/>
  <c r="CK832" i="9"/>
  <c r="CL832" i="9"/>
  <c r="CM832" i="9"/>
  <c r="CN832" i="9"/>
  <c r="CO832" i="9"/>
  <c r="CR832" i="9"/>
  <c r="CT832" i="9"/>
  <c r="CV832" i="9" s="1"/>
  <c r="CX832" i="9"/>
  <c r="CY832" i="9"/>
  <c r="CZ832" i="9"/>
  <c r="DA832" i="9" s="1"/>
  <c r="DC832" i="9" s="1"/>
  <c r="DH832" i="9"/>
  <c r="DK832" i="9"/>
  <c r="DL832" i="9"/>
  <c r="CA833" i="9"/>
  <c r="CE833" i="9"/>
  <c r="CF833" i="9"/>
  <c r="CG833" i="9"/>
  <c r="CH833" i="9"/>
  <c r="CI833" i="9"/>
  <c r="CJ833" i="9"/>
  <c r="CK833" i="9"/>
  <c r="CL833" i="9"/>
  <c r="CN833" i="9"/>
  <c r="CO833" i="9"/>
  <c r="CR833" i="9"/>
  <c r="CT833" i="9"/>
  <c r="CX833" i="9"/>
  <c r="CY833" i="9"/>
  <c r="CZ833" i="9"/>
  <c r="DA833" i="9" s="1"/>
  <c r="DC833" i="9" s="1"/>
  <c r="DH833" i="9"/>
  <c r="DK833" i="9"/>
  <c r="DL833" i="9"/>
  <c r="CA834" i="9"/>
  <c r="CE834" i="9"/>
  <c r="CF834" i="9"/>
  <c r="CG834" i="9"/>
  <c r="CP834" i="9" s="1"/>
  <c r="CH834" i="9"/>
  <c r="CI834" i="9"/>
  <c r="CJ834" i="9"/>
  <c r="CK834" i="9"/>
  <c r="CL834" i="9"/>
  <c r="CN834" i="9"/>
  <c r="CO834" i="9"/>
  <c r="CM834" i="9" s="1"/>
  <c r="CR834" i="9"/>
  <c r="CT834" i="9"/>
  <c r="CX834" i="9"/>
  <c r="CY834" i="9"/>
  <c r="CZ834" i="9"/>
  <c r="DA834" i="9" s="1"/>
  <c r="DC834" i="9" s="1"/>
  <c r="DH834" i="9"/>
  <c r="DK834" i="9"/>
  <c r="DL834" i="9"/>
  <c r="CA835" i="9"/>
  <c r="CE835" i="9"/>
  <c r="CF835" i="9"/>
  <c r="CG835" i="9"/>
  <c r="CH835" i="9"/>
  <c r="CI835" i="9"/>
  <c r="CJ835" i="9"/>
  <c r="CK835" i="9"/>
  <c r="CL835" i="9"/>
  <c r="CN835" i="9"/>
  <c r="CO835" i="9"/>
  <c r="CR835" i="9"/>
  <c r="CV835" i="9" s="1"/>
  <c r="CT835" i="9"/>
  <c r="CX835" i="9"/>
  <c r="CY835" i="9"/>
  <c r="DF835" i="9" s="1"/>
  <c r="CZ835" i="9"/>
  <c r="DA835" i="9" s="1"/>
  <c r="DC835" i="9" s="1"/>
  <c r="DH835" i="9"/>
  <c r="DK835" i="9"/>
  <c r="DL835" i="9"/>
  <c r="CA836" i="9"/>
  <c r="CE836" i="9"/>
  <c r="CF836" i="9"/>
  <c r="CG836" i="9"/>
  <c r="CH836" i="9"/>
  <c r="CI836" i="9"/>
  <c r="CJ836" i="9"/>
  <c r="CK836" i="9"/>
  <c r="CL836" i="9"/>
  <c r="CN836" i="9"/>
  <c r="CO836" i="9"/>
  <c r="CM836" i="9" s="1"/>
  <c r="CR836" i="9"/>
  <c r="CT836" i="9"/>
  <c r="CX836" i="9"/>
  <c r="CY836" i="9"/>
  <c r="CZ836" i="9"/>
  <c r="DA836" i="9" s="1"/>
  <c r="DC836" i="9" s="1"/>
  <c r="DH836" i="9"/>
  <c r="DK836" i="9"/>
  <c r="DL836" i="9"/>
  <c r="CA837" i="9"/>
  <c r="CE837" i="9"/>
  <c r="CF837" i="9"/>
  <c r="CG837" i="9"/>
  <c r="CH837" i="9"/>
  <c r="CI837" i="9"/>
  <c r="CJ837" i="9"/>
  <c r="CK837" i="9"/>
  <c r="CL837" i="9"/>
  <c r="CN837" i="9"/>
  <c r="CO837" i="9"/>
  <c r="CM837" i="9" s="1"/>
  <c r="CR837" i="9"/>
  <c r="CT837" i="9"/>
  <c r="CX837" i="9"/>
  <c r="CY837" i="9"/>
  <c r="CZ837" i="9"/>
  <c r="DA837" i="9" s="1"/>
  <c r="DC837" i="9" s="1"/>
  <c r="DH837" i="9"/>
  <c r="DK837" i="9"/>
  <c r="DL837" i="9"/>
  <c r="CA838" i="9"/>
  <c r="CE838" i="9"/>
  <c r="CF838" i="9"/>
  <c r="CG838" i="9"/>
  <c r="CH838" i="9"/>
  <c r="CI838" i="9"/>
  <c r="CJ838" i="9"/>
  <c r="CK838" i="9"/>
  <c r="CL838" i="9"/>
  <c r="CN838" i="9"/>
  <c r="CO838" i="9"/>
  <c r="CM838" i="9" s="1"/>
  <c r="CR838" i="9"/>
  <c r="CV838" i="9" s="1"/>
  <c r="CT838" i="9"/>
  <c r="CX838" i="9"/>
  <c r="CY838" i="9"/>
  <c r="DF838" i="9" s="1"/>
  <c r="CZ838" i="9"/>
  <c r="DA838" i="9" s="1"/>
  <c r="DC838" i="9" s="1"/>
  <c r="DH838" i="9"/>
  <c r="DK838" i="9"/>
  <c r="DL838" i="9"/>
  <c r="CA839" i="9"/>
  <c r="CE839" i="9"/>
  <c r="CF839" i="9"/>
  <c r="CG839" i="9"/>
  <c r="CH839" i="9"/>
  <c r="CI839" i="9"/>
  <c r="CJ839" i="9"/>
  <c r="CK839" i="9"/>
  <c r="CL839" i="9"/>
  <c r="CN839" i="9"/>
  <c r="CO839" i="9"/>
  <c r="CM839" i="9" s="1"/>
  <c r="CR839" i="9"/>
  <c r="CT839" i="9"/>
  <c r="CX839" i="9"/>
  <c r="CY839" i="9"/>
  <c r="DE839" i="9" s="1"/>
  <c r="CZ839" i="9"/>
  <c r="DA839" i="9" s="1"/>
  <c r="DC839" i="9" s="1"/>
  <c r="DD839" i="9"/>
  <c r="DF839" i="9"/>
  <c r="DH839" i="9"/>
  <c r="DK839" i="9"/>
  <c r="DL839" i="9"/>
  <c r="CA840" i="9"/>
  <c r="CE840" i="9"/>
  <c r="CF840" i="9"/>
  <c r="CG840" i="9"/>
  <c r="CH840" i="9"/>
  <c r="CI840" i="9"/>
  <c r="CJ840" i="9"/>
  <c r="CK840" i="9"/>
  <c r="CL840" i="9"/>
  <c r="CM840" i="9"/>
  <c r="CN840" i="9"/>
  <c r="CO840" i="9"/>
  <c r="CR840" i="9"/>
  <c r="CV840" i="9" s="1"/>
  <c r="CT840" i="9"/>
  <c r="CX840" i="9"/>
  <c r="CY840" i="9"/>
  <c r="DE840" i="9" s="1"/>
  <c r="CZ840" i="9"/>
  <c r="DA840" i="9"/>
  <c r="DC840" i="9" s="1"/>
  <c r="DD840" i="9"/>
  <c r="DH840" i="9"/>
  <c r="DK840" i="9"/>
  <c r="DL840" i="9"/>
  <c r="CA841" i="9"/>
  <c r="CE841" i="9"/>
  <c r="CF841" i="9"/>
  <c r="CG841" i="9"/>
  <c r="CH841" i="9"/>
  <c r="CI841" i="9"/>
  <c r="CJ841" i="9"/>
  <c r="CK841" i="9"/>
  <c r="CL841" i="9"/>
  <c r="CM841" i="9"/>
  <c r="CN841" i="9"/>
  <c r="CO841" i="9"/>
  <c r="CR841" i="9"/>
  <c r="CT841" i="9"/>
  <c r="CX841" i="9"/>
  <c r="CY841" i="9"/>
  <c r="CZ841" i="9"/>
  <c r="DA841" i="9" s="1"/>
  <c r="DC841" i="9" s="1"/>
  <c r="DH841" i="9"/>
  <c r="DK841" i="9"/>
  <c r="DL841" i="9"/>
  <c r="CA842" i="9"/>
  <c r="CE842" i="9"/>
  <c r="CF842" i="9"/>
  <c r="CG842" i="9"/>
  <c r="CH842" i="9"/>
  <c r="CI842" i="9"/>
  <c r="CJ842" i="9"/>
  <c r="CK842" i="9"/>
  <c r="CL842" i="9"/>
  <c r="CN842" i="9"/>
  <c r="CO842" i="9"/>
  <c r="CM842" i="9" s="1"/>
  <c r="CR842" i="9"/>
  <c r="CV842" i="9" s="1"/>
  <c r="CT842" i="9"/>
  <c r="CX842" i="9"/>
  <c r="CY842" i="9"/>
  <c r="CZ842" i="9"/>
  <c r="DA842" i="9" s="1"/>
  <c r="DC842" i="9"/>
  <c r="DH842" i="9"/>
  <c r="DK842" i="9"/>
  <c r="DL842" i="9"/>
  <c r="CA843" i="9"/>
  <c r="CE843" i="9"/>
  <c r="CF843" i="9"/>
  <c r="CG843" i="9"/>
  <c r="CH843" i="9"/>
  <c r="CI843" i="9"/>
  <c r="CJ843" i="9"/>
  <c r="CK843" i="9"/>
  <c r="CL843" i="9"/>
  <c r="CN843" i="9"/>
  <c r="CO843" i="9"/>
  <c r="CM843" i="9" s="1"/>
  <c r="CR843" i="9"/>
  <c r="CT843" i="9"/>
  <c r="CV843" i="9"/>
  <c r="CX843" i="9"/>
  <c r="CY843" i="9"/>
  <c r="CZ843" i="9"/>
  <c r="DA843" i="9" s="1"/>
  <c r="DC843" i="9" s="1"/>
  <c r="DH843" i="9"/>
  <c r="DK843" i="9"/>
  <c r="DL843" i="9"/>
  <c r="CA844" i="9"/>
  <c r="CE844" i="9"/>
  <c r="CF844" i="9"/>
  <c r="CG844" i="9"/>
  <c r="CH844" i="9"/>
  <c r="CI844" i="9"/>
  <c r="CJ844" i="9"/>
  <c r="CK844" i="9"/>
  <c r="CL844" i="9"/>
  <c r="CN844" i="9"/>
  <c r="CO844" i="9"/>
  <c r="CR844" i="9"/>
  <c r="CT844" i="9"/>
  <c r="CX844" i="9"/>
  <c r="CY844" i="9"/>
  <c r="DF844" i="9" s="1"/>
  <c r="CZ844" i="9"/>
  <c r="DA844" i="9" s="1"/>
  <c r="DC844" i="9" s="1"/>
  <c r="DH844" i="9"/>
  <c r="DK844" i="9"/>
  <c r="DL844" i="9"/>
  <c r="CA845" i="9"/>
  <c r="CE845" i="9"/>
  <c r="CF845" i="9"/>
  <c r="CG845" i="9"/>
  <c r="CH845" i="9"/>
  <c r="CI845" i="9"/>
  <c r="CJ845" i="9"/>
  <c r="CK845" i="9"/>
  <c r="CL845" i="9"/>
  <c r="CN845" i="9"/>
  <c r="CO845" i="9"/>
  <c r="CM845" i="9" s="1"/>
  <c r="CR845" i="9"/>
  <c r="CT845" i="9"/>
  <c r="CX845" i="9"/>
  <c r="CY845" i="9"/>
  <c r="CZ845" i="9"/>
  <c r="DA845" i="9" s="1"/>
  <c r="DC845" i="9" s="1"/>
  <c r="DF845" i="9"/>
  <c r="DH845" i="9"/>
  <c r="DK845" i="9"/>
  <c r="DL845" i="9"/>
  <c r="CA846" i="9"/>
  <c r="CE846" i="9"/>
  <c r="CF846" i="9"/>
  <c r="CG846" i="9"/>
  <c r="CH846" i="9"/>
  <c r="CI846" i="9"/>
  <c r="CJ846" i="9"/>
  <c r="CK846" i="9"/>
  <c r="CL846" i="9"/>
  <c r="CN846" i="9"/>
  <c r="CO846" i="9"/>
  <c r="CM846" i="9" s="1"/>
  <c r="CR846" i="9"/>
  <c r="CT846" i="9"/>
  <c r="CX846" i="9"/>
  <c r="CY846" i="9"/>
  <c r="DD846" i="9" s="1"/>
  <c r="CZ846" i="9"/>
  <c r="DA846" i="9" s="1"/>
  <c r="DC846" i="9" s="1"/>
  <c r="DE846" i="9"/>
  <c r="DH846" i="9"/>
  <c r="DK846" i="9"/>
  <c r="DL846" i="9"/>
  <c r="CA847" i="9"/>
  <c r="CE847" i="9"/>
  <c r="CF847" i="9"/>
  <c r="CG847" i="9"/>
  <c r="CH847" i="9"/>
  <c r="CI847" i="9"/>
  <c r="CJ847" i="9"/>
  <c r="CK847" i="9"/>
  <c r="CL847" i="9"/>
  <c r="CN847" i="9"/>
  <c r="CO847" i="9"/>
  <c r="CR847" i="9"/>
  <c r="CT847" i="9"/>
  <c r="CX847" i="9"/>
  <c r="CY847" i="9"/>
  <c r="DD847" i="9" s="1"/>
  <c r="CZ847" i="9"/>
  <c r="DA847" i="9" s="1"/>
  <c r="DC847" i="9" s="1"/>
  <c r="DH847" i="9"/>
  <c r="DK847" i="9"/>
  <c r="DL847" i="9"/>
  <c r="CA848" i="9"/>
  <c r="CE848" i="9"/>
  <c r="CF848" i="9"/>
  <c r="CG848" i="9"/>
  <c r="CH848" i="9"/>
  <c r="CI848" i="9"/>
  <c r="CJ848" i="9"/>
  <c r="CK848" i="9"/>
  <c r="CL848" i="9"/>
  <c r="CN848" i="9"/>
  <c r="CO848" i="9"/>
  <c r="CM848" i="9" s="1"/>
  <c r="CR848" i="9"/>
  <c r="CV848" i="9" s="1"/>
  <c r="CT848" i="9"/>
  <c r="CX848" i="9"/>
  <c r="CY848" i="9"/>
  <c r="DE848" i="9" s="1"/>
  <c r="CZ848" i="9"/>
  <c r="DA848" i="9"/>
  <c r="DC848" i="9" s="1"/>
  <c r="DH848" i="9"/>
  <c r="DK848" i="9"/>
  <c r="DL848" i="9"/>
  <c r="CA849" i="9"/>
  <c r="CE849" i="9"/>
  <c r="CF849" i="9"/>
  <c r="CG849" i="9"/>
  <c r="CH849" i="9"/>
  <c r="CI849" i="9"/>
  <c r="CJ849" i="9"/>
  <c r="CK849" i="9"/>
  <c r="CL849" i="9"/>
  <c r="CN849" i="9"/>
  <c r="CO849" i="9"/>
  <c r="CR849" i="9"/>
  <c r="CT849" i="9"/>
  <c r="CX849" i="9"/>
  <c r="CY849" i="9"/>
  <c r="DD849" i="9" s="1"/>
  <c r="CZ849" i="9"/>
  <c r="DA849" i="9" s="1"/>
  <c r="DC849" i="9" s="1"/>
  <c r="DH849" i="9"/>
  <c r="DK849" i="9"/>
  <c r="DL849" i="9"/>
  <c r="CA850" i="9"/>
  <c r="CE850" i="9"/>
  <c r="CF850" i="9"/>
  <c r="CG850" i="9"/>
  <c r="CH850" i="9"/>
  <c r="CI850" i="9"/>
  <c r="CJ850" i="9"/>
  <c r="CK850" i="9"/>
  <c r="CL850" i="9"/>
  <c r="CN850" i="9"/>
  <c r="CO850" i="9"/>
  <c r="CM850" i="9" s="1"/>
  <c r="CR850" i="9"/>
  <c r="CV850" i="9" s="1"/>
  <c r="CT850" i="9"/>
  <c r="CX850" i="9"/>
  <c r="CY850" i="9"/>
  <c r="DE850" i="9" s="1"/>
  <c r="CZ850" i="9"/>
  <c r="DA850" i="9" s="1"/>
  <c r="DC850" i="9" s="1"/>
  <c r="DH850" i="9"/>
  <c r="DK850" i="9"/>
  <c r="DL850" i="9"/>
  <c r="CA851" i="9"/>
  <c r="CE851" i="9"/>
  <c r="CF851" i="9"/>
  <c r="CG851" i="9"/>
  <c r="CH851" i="9"/>
  <c r="CI851" i="9"/>
  <c r="CJ851" i="9"/>
  <c r="CK851" i="9"/>
  <c r="CL851" i="9"/>
  <c r="CN851" i="9"/>
  <c r="CO851" i="9"/>
  <c r="CM851" i="9" s="1"/>
  <c r="CR851" i="9"/>
  <c r="CV851" i="9" s="1"/>
  <c r="CT851" i="9"/>
  <c r="CX851" i="9"/>
  <c r="CY851" i="9"/>
  <c r="DE851" i="9" s="1"/>
  <c r="CZ851" i="9"/>
  <c r="DA851" i="9"/>
  <c r="DC851" i="9" s="1"/>
  <c r="DF851" i="9"/>
  <c r="DH851" i="9"/>
  <c r="DK851" i="9"/>
  <c r="DL851" i="9"/>
  <c r="CA852" i="9"/>
  <c r="CE852" i="9"/>
  <c r="CF852" i="9"/>
  <c r="CG852" i="9"/>
  <c r="CH852" i="9"/>
  <c r="CI852" i="9"/>
  <c r="CJ852" i="9"/>
  <c r="CK852" i="9"/>
  <c r="CL852" i="9"/>
  <c r="CN852" i="9"/>
  <c r="CO852" i="9"/>
  <c r="CM852" i="9" s="1"/>
  <c r="CR852" i="9"/>
  <c r="CT852" i="9"/>
  <c r="CX852" i="9"/>
  <c r="CY852" i="9"/>
  <c r="CZ852" i="9"/>
  <c r="DA852" i="9" s="1"/>
  <c r="DC852" i="9" s="1"/>
  <c r="DH852" i="9"/>
  <c r="DK852" i="9"/>
  <c r="DL852" i="9"/>
  <c r="CA853" i="9"/>
  <c r="CE853" i="9"/>
  <c r="CF853" i="9"/>
  <c r="CG853" i="9"/>
  <c r="CH853" i="9"/>
  <c r="CI853" i="9"/>
  <c r="CJ853" i="9"/>
  <c r="CK853" i="9"/>
  <c r="CL853" i="9"/>
  <c r="CN853" i="9"/>
  <c r="CO853" i="9"/>
  <c r="CM853" i="9" s="1"/>
  <c r="CR853" i="9"/>
  <c r="CT853" i="9"/>
  <c r="CX853" i="9"/>
  <c r="CY853" i="9"/>
  <c r="DF853" i="9" s="1"/>
  <c r="CZ853" i="9"/>
  <c r="DA853" i="9" s="1"/>
  <c r="DC853" i="9" s="1"/>
  <c r="DH853" i="9"/>
  <c r="DK853" i="9"/>
  <c r="DL853" i="9"/>
  <c r="CA854" i="9"/>
  <c r="CE854" i="9"/>
  <c r="CF854" i="9"/>
  <c r="CG854" i="9"/>
  <c r="CH854" i="9"/>
  <c r="CI854" i="9"/>
  <c r="CJ854" i="9"/>
  <c r="CK854" i="9"/>
  <c r="CL854" i="9"/>
  <c r="CN854" i="9"/>
  <c r="CO854" i="9"/>
  <c r="CM854" i="9" s="1"/>
  <c r="CR854" i="9"/>
  <c r="CV854" i="9" s="1"/>
  <c r="CT854" i="9"/>
  <c r="CX854" i="9"/>
  <c r="CY854" i="9"/>
  <c r="CZ854" i="9"/>
  <c r="DA854" i="9"/>
  <c r="DC854" i="9" s="1"/>
  <c r="DH854" i="9"/>
  <c r="DK854" i="9"/>
  <c r="DL854" i="9"/>
  <c r="CA855" i="9"/>
  <c r="CE855" i="9"/>
  <c r="CF855" i="9"/>
  <c r="CG855" i="9"/>
  <c r="CH855" i="9"/>
  <c r="CI855" i="9"/>
  <c r="CJ855" i="9"/>
  <c r="CK855" i="9"/>
  <c r="CL855" i="9"/>
  <c r="CN855" i="9"/>
  <c r="CO855" i="9"/>
  <c r="CM855" i="9" s="1"/>
  <c r="CR855" i="9"/>
  <c r="CT855" i="9"/>
  <c r="CV855" i="9" s="1"/>
  <c r="CX855" i="9"/>
  <c r="CY855" i="9"/>
  <c r="DF855" i="9" s="1"/>
  <c r="CZ855" i="9"/>
  <c r="DA855" i="9" s="1"/>
  <c r="DC855" i="9" s="1"/>
  <c r="DH855" i="9"/>
  <c r="DK855" i="9"/>
  <c r="DL855" i="9"/>
  <c r="CA856" i="9"/>
  <c r="CE856" i="9"/>
  <c r="CF856" i="9"/>
  <c r="CG856" i="9"/>
  <c r="CH856" i="9"/>
  <c r="CI856" i="9"/>
  <c r="CJ856" i="9"/>
  <c r="CK856" i="9"/>
  <c r="CL856" i="9"/>
  <c r="CN856" i="9"/>
  <c r="CO856" i="9"/>
  <c r="CM856" i="9" s="1"/>
  <c r="CR856" i="9"/>
  <c r="CT856" i="9"/>
  <c r="CX856" i="9"/>
  <c r="CY856" i="9"/>
  <c r="DF856" i="9" s="1"/>
  <c r="CZ856" i="9"/>
  <c r="DA856" i="9" s="1"/>
  <c r="DC856" i="9" s="1"/>
  <c r="DH856" i="9"/>
  <c r="DK856" i="9"/>
  <c r="DL856" i="9"/>
  <c r="CA857" i="9"/>
  <c r="CE857" i="9"/>
  <c r="CF857" i="9"/>
  <c r="CG857" i="9"/>
  <c r="CH857" i="9"/>
  <c r="CI857" i="9"/>
  <c r="CJ857" i="9"/>
  <c r="CK857" i="9"/>
  <c r="CL857" i="9"/>
  <c r="CN857" i="9"/>
  <c r="CO857" i="9"/>
  <c r="CR857" i="9"/>
  <c r="CT857" i="9"/>
  <c r="CX857" i="9"/>
  <c r="CY857" i="9"/>
  <c r="DE857" i="9" s="1"/>
  <c r="CZ857" i="9"/>
  <c r="DA857" i="9" s="1"/>
  <c r="DC857" i="9" s="1"/>
  <c r="DH857" i="9"/>
  <c r="DK857" i="9"/>
  <c r="DL857" i="9"/>
  <c r="CA858" i="9"/>
  <c r="CE858" i="9"/>
  <c r="CF858" i="9"/>
  <c r="CG858" i="9"/>
  <c r="CH858" i="9"/>
  <c r="CI858" i="9"/>
  <c r="CJ858" i="9"/>
  <c r="CK858" i="9"/>
  <c r="CL858" i="9"/>
  <c r="CN858" i="9"/>
  <c r="CO858" i="9"/>
  <c r="CM858" i="9" s="1"/>
  <c r="CR858" i="9"/>
  <c r="CT858" i="9"/>
  <c r="CX858" i="9"/>
  <c r="CY858" i="9"/>
  <c r="CZ858" i="9"/>
  <c r="DA858" i="9" s="1"/>
  <c r="DC858" i="9" s="1"/>
  <c r="DH858" i="9"/>
  <c r="DK858" i="9"/>
  <c r="DL858" i="9"/>
  <c r="CA859" i="9"/>
  <c r="CE859" i="9"/>
  <c r="CF859" i="9"/>
  <c r="CG859" i="9"/>
  <c r="CH859" i="9"/>
  <c r="CI859" i="9"/>
  <c r="CJ859" i="9"/>
  <c r="CK859" i="9"/>
  <c r="CL859" i="9"/>
  <c r="CN859" i="9"/>
  <c r="CO859" i="9"/>
  <c r="CM859" i="9" s="1"/>
  <c r="CR859" i="9"/>
  <c r="CT859" i="9"/>
  <c r="CX859" i="9"/>
  <c r="CY859" i="9"/>
  <c r="DD859" i="9" s="1"/>
  <c r="CZ859" i="9"/>
  <c r="DA859" i="9" s="1"/>
  <c r="DC859" i="9" s="1"/>
  <c r="DH859" i="9"/>
  <c r="DK859" i="9"/>
  <c r="DL859" i="9"/>
  <c r="CA860" i="9"/>
  <c r="CE860" i="9"/>
  <c r="CF860" i="9"/>
  <c r="CG860" i="9"/>
  <c r="CH860" i="9"/>
  <c r="CI860" i="9"/>
  <c r="CJ860" i="9"/>
  <c r="CK860" i="9"/>
  <c r="CL860" i="9"/>
  <c r="CN860" i="9"/>
  <c r="CO860" i="9"/>
  <c r="CR860" i="9"/>
  <c r="CT860" i="9"/>
  <c r="CX860" i="9"/>
  <c r="CY860" i="9"/>
  <c r="DD860" i="9" s="1"/>
  <c r="CZ860" i="9"/>
  <c r="DA860" i="9"/>
  <c r="DC860" i="9"/>
  <c r="DH860" i="9"/>
  <c r="DK860" i="9"/>
  <c r="DL860" i="9"/>
  <c r="CA861" i="9"/>
  <c r="CE861" i="9"/>
  <c r="CF861" i="9"/>
  <c r="CG861" i="9"/>
  <c r="CH861" i="9"/>
  <c r="CI861" i="9"/>
  <c r="CJ861" i="9"/>
  <c r="CK861" i="9"/>
  <c r="CL861" i="9"/>
  <c r="CM861" i="9"/>
  <c r="CN861" i="9"/>
  <c r="CO861" i="9"/>
  <c r="CR861" i="9"/>
  <c r="CT861" i="9"/>
  <c r="CV861" i="9"/>
  <c r="CX861" i="9"/>
  <c r="CY861" i="9"/>
  <c r="DD861" i="9" s="1"/>
  <c r="CZ861" i="9"/>
  <c r="DA861" i="9" s="1"/>
  <c r="DC861" i="9" s="1"/>
  <c r="DH861" i="9"/>
  <c r="DK861" i="9"/>
  <c r="DL861" i="9"/>
  <c r="CA862" i="9"/>
  <c r="CE862" i="9"/>
  <c r="CF862" i="9"/>
  <c r="CG862" i="9"/>
  <c r="CH862" i="9"/>
  <c r="CI862" i="9"/>
  <c r="CJ862" i="9"/>
  <c r="CK862" i="9"/>
  <c r="CL862" i="9"/>
  <c r="CN862" i="9"/>
  <c r="CO862" i="9"/>
  <c r="CR862" i="9"/>
  <c r="CT862" i="9"/>
  <c r="CX862" i="9"/>
  <c r="CY862" i="9"/>
  <c r="CZ862" i="9"/>
  <c r="DA862" i="9" s="1"/>
  <c r="DC862" i="9" s="1"/>
  <c r="DH862" i="9"/>
  <c r="DK862" i="9"/>
  <c r="DL862" i="9"/>
  <c r="CA863" i="9"/>
  <c r="CE863" i="9"/>
  <c r="CF863" i="9"/>
  <c r="CG863" i="9"/>
  <c r="CH863" i="9"/>
  <c r="CI863" i="9"/>
  <c r="CJ863" i="9"/>
  <c r="CK863" i="9"/>
  <c r="CL863" i="9"/>
  <c r="CN863" i="9"/>
  <c r="CO863" i="9"/>
  <c r="CR863" i="9"/>
  <c r="CT863" i="9"/>
  <c r="CX863" i="9"/>
  <c r="CY863" i="9"/>
  <c r="CZ863" i="9"/>
  <c r="DA863" i="9" s="1"/>
  <c r="DC863" i="9" s="1"/>
  <c r="DH863" i="9"/>
  <c r="DK863" i="9"/>
  <c r="DL863" i="9"/>
  <c r="CA864" i="9"/>
  <c r="CE864" i="9"/>
  <c r="CF864" i="9"/>
  <c r="CG864" i="9"/>
  <c r="CH864" i="9"/>
  <c r="CI864" i="9"/>
  <c r="CJ864" i="9"/>
  <c r="CK864" i="9"/>
  <c r="CL864" i="9"/>
  <c r="CN864" i="9"/>
  <c r="CO864" i="9"/>
  <c r="CM864" i="9" s="1"/>
  <c r="CR864" i="9"/>
  <c r="CT864" i="9"/>
  <c r="CX864" i="9"/>
  <c r="CY864" i="9"/>
  <c r="CZ864" i="9"/>
  <c r="DA864" i="9" s="1"/>
  <c r="DC864" i="9" s="1"/>
  <c r="DH864" i="9"/>
  <c r="DK864" i="9"/>
  <c r="DL864" i="9"/>
  <c r="CA865" i="9"/>
  <c r="CE865" i="9"/>
  <c r="CF865" i="9"/>
  <c r="CG865" i="9"/>
  <c r="CH865" i="9"/>
  <c r="CI865" i="9"/>
  <c r="CJ865" i="9"/>
  <c r="CK865" i="9"/>
  <c r="CL865" i="9"/>
  <c r="CN865" i="9"/>
  <c r="CO865" i="9"/>
  <c r="CR865" i="9"/>
  <c r="CT865" i="9"/>
  <c r="CX865" i="9"/>
  <c r="CY865" i="9"/>
  <c r="DE865" i="9" s="1"/>
  <c r="CZ865" i="9"/>
  <c r="DA865" i="9" s="1"/>
  <c r="DC865" i="9" s="1"/>
  <c r="DD865" i="9"/>
  <c r="DF865" i="9"/>
  <c r="DH865" i="9"/>
  <c r="DK865" i="9"/>
  <c r="DL865" i="9"/>
  <c r="CA866" i="9"/>
  <c r="CE866" i="9"/>
  <c r="CF866" i="9"/>
  <c r="CG866" i="9"/>
  <c r="CH866" i="9"/>
  <c r="CI866" i="9"/>
  <c r="CJ866" i="9"/>
  <c r="CK866" i="9"/>
  <c r="CL866" i="9"/>
  <c r="CN866" i="9"/>
  <c r="CO866" i="9"/>
  <c r="CR866" i="9"/>
  <c r="CT866" i="9"/>
  <c r="CX866" i="9"/>
  <c r="CY866" i="9"/>
  <c r="CZ866" i="9"/>
  <c r="DA866" i="9" s="1"/>
  <c r="DC866" i="9" s="1"/>
  <c r="DH866" i="9"/>
  <c r="DK866" i="9"/>
  <c r="DL866" i="9"/>
  <c r="CA867" i="9"/>
  <c r="CE867" i="9"/>
  <c r="CF867" i="9"/>
  <c r="CG867" i="9"/>
  <c r="CH867" i="9"/>
  <c r="CI867" i="9"/>
  <c r="CJ867" i="9"/>
  <c r="CK867" i="9"/>
  <c r="CL867" i="9"/>
  <c r="CN867" i="9"/>
  <c r="CO867" i="9"/>
  <c r="CM867" i="9" s="1"/>
  <c r="CR867" i="9"/>
  <c r="CT867" i="9"/>
  <c r="CX867" i="9"/>
  <c r="CY867" i="9"/>
  <c r="CZ867" i="9"/>
  <c r="DA867" i="9" s="1"/>
  <c r="DC867" i="9" s="1"/>
  <c r="DH867" i="9"/>
  <c r="DK867" i="9"/>
  <c r="DL867" i="9"/>
  <c r="CA868" i="9"/>
  <c r="CE868" i="9"/>
  <c r="CF868" i="9"/>
  <c r="CG868" i="9"/>
  <c r="CH868" i="9"/>
  <c r="CI868" i="9"/>
  <c r="CJ868" i="9"/>
  <c r="CK868" i="9"/>
  <c r="CL868" i="9"/>
  <c r="CM868" i="9"/>
  <c r="CN868" i="9"/>
  <c r="CO868" i="9"/>
  <c r="CR868" i="9"/>
  <c r="CT868" i="9"/>
  <c r="CX868" i="9"/>
  <c r="CY868" i="9"/>
  <c r="CZ868" i="9"/>
  <c r="DA868" i="9"/>
  <c r="DC868" i="9" s="1"/>
  <c r="DH868" i="9"/>
  <c r="DK868" i="9"/>
  <c r="DL868" i="9"/>
  <c r="CA869" i="9"/>
  <c r="CE869" i="9"/>
  <c r="CF869" i="9"/>
  <c r="CG869" i="9"/>
  <c r="CH869" i="9"/>
  <c r="CI869" i="9"/>
  <c r="CJ869" i="9"/>
  <c r="CK869" i="9"/>
  <c r="CL869" i="9"/>
  <c r="CN869" i="9"/>
  <c r="CO869" i="9"/>
  <c r="CR869" i="9"/>
  <c r="CT869" i="9"/>
  <c r="CX869" i="9"/>
  <c r="CY869" i="9"/>
  <c r="DF869" i="9" s="1"/>
  <c r="CZ869" i="9"/>
  <c r="DA869" i="9" s="1"/>
  <c r="DC869" i="9" s="1"/>
  <c r="DH869" i="9"/>
  <c r="DK869" i="9"/>
  <c r="DL869" i="9"/>
  <c r="CA870" i="9"/>
  <c r="CE870" i="9"/>
  <c r="CF870" i="9"/>
  <c r="CG870" i="9"/>
  <c r="CH870" i="9"/>
  <c r="CI870" i="9"/>
  <c r="CJ870" i="9"/>
  <c r="CK870" i="9"/>
  <c r="CL870" i="9"/>
  <c r="CN870" i="9"/>
  <c r="CO870" i="9"/>
  <c r="CR870" i="9"/>
  <c r="CT870" i="9"/>
  <c r="CX870" i="9"/>
  <c r="CY870" i="9"/>
  <c r="DF870" i="9" s="1"/>
  <c r="CZ870" i="9"/>
  <c r="DA870" i="9" s="1"/>
  <c r="DC870" i="9" s="1"/>
  <c r="DD870" i="9"/>
  <c r="DE870" i="9"/>
  <c r="DH870" i="9"/>
  <c r="DK870" i="9"/>
  <c r="DL870" i="9"/>
  <c r="CA871" i="9"/>
  <c r="CE871" i="9"/>
  <c r="CF871" i="9"/>
  <c r="CG871" i="9"/>
  <c r="CH871" i="9"/>
  <c r="CI871" i="9"/>
  <c r="CJ871" i="9"/>
  <c r="CK871" i="9"/>
  <c r="CL871" i="9"/>
  <c r="CN871" i="9"/>
  <c r="CO871" i="9"/>
  <c r="CR871" i="9"/>
  <c r="CT871" i="9"/>
  <c r="CX871" i="9"/>
  <c r="CY871" i="9"/>
  <c r="CZ871" i="9"/>
  <c r="DA871" i="9" s="1"/>
  <c r="DC871" i="9" s="1"/>
  <c r="DH871" i="9"/>
  <c r="DK871" i="9"/>
  <c r="DL871" i="9"/>
  <c r="CA872" i="9"/>
  <c r="CE872" i="9"/>
  <c r="CF872" i="9"/>
  <c r="CG872" i="9"/>
  <c r="CH872" i="9"/>
  <c r="CI872" i="9"/>
  <c r="CJ872" i="9"/>
  <c r="CK872" i="9"/>
  <c r="CL872" i="9"/>
  <c r="CN872" i="9"/>
  <c r="CO872" i="9"/>
  <c r="CM872" i="9" s="1"/>
  <c r="CR872" i="9"/>
  <c r="CT872" i="9"/>
  <c r="CX872" i="9"/>
  <c r="CY872" i="9"/>
  <c r="CZ872" i="9"/>
  <c r="DA872" i="9" s="1"/>
  <c r="DC872" i="9" s="1"/>
  <c r="DH872" i="9"/>
  <c r="DK872" i="9"/>
  <c r="DL872" i="9"/>
  <c r="CA873" i="9"/>
  <c r="CE873" i="9"/>
  <c r="CF873" i="9"/>
  <c r="CG873" i="9"/>
  <c r="CH873" i="9"/>
  <c r="CI873" i="9"/>
  <c r="CJ873" i="9"/>
  <c r="CK873" i="9"/>
  <c r="CL873" i="9"/>
  <c r="CN873" i="9"/>
  <c r="CO873" i="9"/>
  <c r="CR873" i="9"/>
  <c r="CT873" i="9"/>
  <c r="CX873" i="9"/>
  <c r="CY873" i="9"/>
  <c r="DF873" i="9" s="1"/>
  <c r="CZ873" i="9"/>
  <c r="DA873" i="9" s="1"/>
  <c r="DC873" i="9" s="1"/>
  <c r="DE873" i="9"/>
  <c r="DH873" i="9"/>
  <c r="DK873" i="9"/>
  <c r="DL873" i="9"/>
  <c r="CA874" i="9"/>
  <c r="CE874" i="9"/>
  <c r="CF874" i="9"/>
  <c r="CG874" i="9"/>
  <c r="CH874" i="9"/>
  <c r="CI874" i="9"/>
  <c r="CJ874" i="9"/>
  <c r="CK874" i="9"/>
  <c r="CL874" i="9"/>
  <c r="CN874" i="9"/>
  <c r="CO874" i="9"/>
  <c r="CM874" i="9" s="1"/>
  <c r="CR874" i="9"/>
  <c r="CT874" i="9"/>
  <c r="CX874" i="9"/>
  <c r="CY874" i="9"/>
  <c r="CZ874" i="9"/>
  <c r="DA874" i="9" s="1"/>
  <c r="DC874" i="9" s="1"/>
  <c r="DH874" i="9"/>
  <c r="DK874" i="9"/>
  <c r="DL874" i="9"/>
  <c r="CA875" i="9"/>
  <c r="CE875" i="9"/>
  <c r="CF875" i="9"/>
  <c r="CG875" i="9"/>
  <c r="CH875" i="9"/>
  <c r="CI875" i="9"/>
  <c r="CJ875" i="9"/>
  <c r="CK875" i="9"/>
  <c r="CL875" i="9"/>
  <c r="CN875" i="9"/>
  <c r="CO875" i="9"/>
  <c r="CM875" i="9" s="1"/>
  <c r="CR875" i="9"/>
  <c r="CT875" i="9"/>
  <c r="CX875" i="9"/>
  <c r="CY875" i="9"/>
  <c r="DD875" i="9" s="1"/>
  <c r="CZ875" i="9"/>
  <c r="DA875" i="9" s="1"/>
  <c r="DC875" i="9" s="1"/>
  <c r="DH875" i="9"/>
  <c r="DK875" i="9"/>
  <c r="DL875" i="9"/>
  <c r="CA876" i="9"/>
  <c r="CE876" i="9"/>
  <c r="CF876" i="9"/>
  <c r="CG876" i="9"/>
  <c r="CH876" i="9"/>
  <c r="CI876" i="9"/>
  <c r="CJ876" i="9"/>
  <c r="CK876" i="9"/>
  <c r="CL876" i="9"/>
  <c r="CM876" i="9"/>
  <c r="CN876" i="9"/>
  <c r="CO876" i="9"/>
  <c r="CR876" i="9"/>
  <c r="CV876" i="9" s="1"/>
  <c r="CT876" i="9"/>
  <c r="CX876" i="9"/>
  <c r="CY876" i="9"/>
  <c r="DF876" i="9" s="1"/>
  <c r="CZ876" i="9"/>
  <c r="DA876" i="9" s="1"/>
  <c r="DC876" i="9" s="1"/>
  <c r="DH876" i="9"/>
  <c r="DK876" i="9"/>
  <c r="DL876" i="9"/>
  <c r="CA877" i="9"/>
  <c r="CE877" i="9"/>
  <c r="CF877" i="9"/>
  <c r="CG877" i="9"/>
  <c r="CH877" i="9"/>
  <c r="CI877" i="9"/>
  <c r="CJ877" i="9"/>
  <c r="CK877" i="9"/>
  <c r="CL877" i="9"/>
  <c r="CN877" i="9"/>
  <c r="CO877" i="9"/>
  <c r="CM877" i="9" s="1"/>
  <c r="CR877" i="9"/>
  <c r="CT877" i="9"/>
  <c r="CX877" i="9"/>
  <c r="CY877" i="9"/>
  <c r="DE877" i="9" s="1"/>
  <c r="CZ877" i="9"/>
  <c r="DA877" i="9" s="1"/>
  <c r="DC877" i="9" s="1"/>
  <c r="DH877" i="9"/>
  <c r="DK877" i="9"/>
  <c r="DL877" i="9"/>
  <c r="CA878" i="9"/>
  <c r="CE878" i="9"/>
  <c r="CF878" i="9"/>
  <c r="CG878" i="9"/>
  <c r="CH878" i="9"/>
  <c r="CI878" i="9"/>
  <c r="CJ878" i="9"/>
  <c r="CK878" i="9"/>
  <c r="CL878" i="9"/>
  <c r="CN878" i="9"/>
  <c r="CO878" i="9"/>
  <c r="CM878" i="9" s="1"/>
  <c r="CR878" i="9"/>
  <c r="CT878" i="9"/>
  <c r="CX878" i="9"/>
  <c r="CY878" i="9"/>
  <c r="CZ878" i="9"/>
  <c r="DA878" i="9" s="1"/>
  <c r="DC878" i="9" s="1"/>
  <c r="DH878" i="9"/>
  <c r="DK878" i="9"/>
  <c r="DL878" i="9"/>
  <c r="CA879" i="9"/>
  <c r="CE879" i="9"/>
  <c r="CF879" i="9"/>
  <c r="CG879" i="9"/>
  <c r="CH879" i="9"/>
  <c r="CI879" i="9"/>
  <c r="CJ879" i="9"/>
  <c r="CK879" i="9"/>
  <c r="CL879" i="9"/>
  <c r="CN879" i="9"/>
  <c r="CO879" i="9"/>
  <c r="CM879" i="9" s="1"/>
  <c r="CR879" i="9"/>
  <c r="CV879" i="9" s="1"/>
  <c r="CT879" i="9"/>
  <c r="CX879" i="9"/>
  <c r="CY879" i="9"/>
  <c r="CZ879" i="9"/>
  <c r="DA879" i="9" s="1"/>
  <c r="DC879" i="9" s="1"/>
  <c r="DH879" i="9"/>
  <c r="DK879" i="9"/>
  <c r="DL879" i="9"/>
  <c r="CA880" i="9"/>
  <c r="CE880" i="9"/>
  <c r="CF880" i="9"/>
  <c r="CG880" i="9"/>
  <c r="CH880" i="9"/>
  <c r="CI880" i="9"/>
  <c r="CJ880" i="9"/>
  <c r="CK880" i="9"/>
  <c r="CL880" i="9"/>
  <c r="CN880" i="9"/>
  <c r="CO880" i="9"/>
  <c r="CM880" i="9" s="1"/>
  <c r="CR880" i="9"/>
  <c r="CV880" i="9" s="1"/>
  <c r="CT880" i="9"/>
  <c r="CX880" i="9"/>
  <c r="CY880" i="9"/>
  <c r="CZ880" i="9"/>
  <c r="DA880" i="9" s="1"/>
  <c r="DC880" i="9" s="1"/>
  <c r="DF880" i="9"/>
  <c r="DH880" i="9"/>
  <c r="DK880" i="9"/>
  <c r="DL880" i="9"/>
  <c r="CA881" i="9"/>
  <c r="CE881" i="9"/>
  <c r="CF881" i="9"/>
  <c r="CG881" i="9"/>
  <c r="CH881" i="9"/>
  <c r="CI881" i="9"/>
  <c r="CJ881" i="9"/>
  <c r="CK881" i="9"/>
  <c r="CL881" i="9"/>
  <c r="CN881" i="9"/>
  <c r="CO881" i="9"/>
  <c r="CM881" i="9" s="1"/>
  <c r="CR881" i="9"/>
  <c r="CT881" i="9"/>
  <c r="CX881" i="9"/>
  <c r="CY881" i="9"/>
  <c r="DF881" i="9" s="1"/>
  <c r="CZ881" i="9"/>
  <c r="DA881" i="9" s="1"/>
  <c r="DC881" i="9" s="1"/>
  <c r="DH881" i="9"/>
  <c r="DK881" i="9"/>
  <c r="DL881" i="9"/>
  <c r="CA882" i="9"/>
  <c r="CE882" i="9"/>
  <c r="CF882" i="9"/>
  <c r="CG882" i="9"/>
  <c r="CH882" i="9"/>
  <c r="CI882" i="9"/>
  <c r="CJ882" i="9"/>
  <c r="CK882" i="9"/>
  <c r="CL882" i="9"/>
  <c r="CN882" i="9"/>
  <c r="CO882" i="9"/>
  <c r="CM882" i="9" s="1"/>
  <c r="CR882" i="9"/>
  <c r="CV882" i="9" s="1"/>
  <c r="CT882" i="9"/>
  <c r="CX882" i="9"/>
  <c r="CY882" i="9"/>
  <c r="DF882" i="9" s="1"/>
  <c r="CZ882" i="9"/>
  <c r="DA882" i="9" s="1"/>
  <c r="DC882" i="9" s="1"/>
  <c r="DH882" i="9"/>
  <c r="DK882" i="9"/>
  <c r="DL882" i="9"/>
  <c r="CA883" i="9"/>
  <c r="CE883" i="9"/>
  <c r="CF883" i="9"/>
  <c r="CG883" i="9"/>
  <c r="CH883" i="9"/>
  <c r="CI883" i="9"/>
  <c r="CJ883" i="9"/>
  <c r="CK883" i="9"/>
  <c r="CL883" i="9"/>
  <c r="CN883" i="9"/>
  <c r="CO883" i="9"/>
  <c r="CR883" i="9"/>
  <c r="CT883" i="9"/>
  <c r="CX883" i="9"/>
  <c r="CY883" i="9"/>
  <c r="CZ883" i="9"/>
  <c r="DA883" i="9" s="1"/>
  <c r="DC883" i="9" s="1"/>
  <c r="DH883" i="9"/>
  <c r="DK883" i="9"/>
  <c r="DL883" i="9"/>
  <c r="CA884" i="9"/>
  <c r="CE884" i="9"/>
  <c r="CF884" i="9"/>
  <c r="CG884" i="9"/>
  <c r="CH884" i="9"/>
  <c r="CI884" i="9"/>
  <c r="CJ884" i="9"/>
  <c r="CK884" i="9"/>
  <c r="CL884" i="9"/>
  <c r="CN884" i="9"/>
  <c r="CO884" i="9"/>
  <c r="CM884" i="9" s="1"/>
  <c r="CR884" i="9"/>
  <c r="CT884" i="9"/>
  <c r="CX884" i="9"/>
  <c r="CY884" i="9"/>
  <c r="CZ884" i="9"/>
  <c r="DA884" i="9" s="1"/>
  <c r="DC884" i="9" s="1"/>
  <c r="DD884" i="9"/>
  <c r="DH884" i="9"/>
  <c r="DK884" i="9"/>
  <c r="DL884" i="9"/>
  <c r="CA885" i="9"/>
  <c r="CE885" i="9"/>
  <c r="CF885" i="9"/>
  <c r="CG885" i="9"/>
  <c r="CH885" i="9"/>
  <c r="CI885" i="9"/>
  <c r="CJ885" i="9"/>
  <c r="CK885" i="9"/>
  <c r="CL885" i="9"/>
  <c r="CN885" i="9"/>
  <c r="CO885" i="9"/>
  <c r="CR885" i="9"/>
  <c r="CT885" i="9"/>
  <c r="CX885" i="9"/>
  <c r="CY885" i="9"/>
  <c r="CZ885" i="9"/>
  <c r="DA885" i="9" s="1"/>
  <c r="DC885" i="9" s="1"/>
  <c r="DH885" i="9"/>
  <c r="DK885" i="9"/>
  <c r="DL885" i="9"/>
  <c r="CA886" i="9"/>
  <c r="CE886" i="9"/>
  <c r="CF886" i="9"/>
  <c r="CG886" i="9"/>
  <c r="CH886" i="9"/>
  <c r="CI886" i="9"/>
  <c r="CJ886" i="9"/>
  <c r="CK886" i="9"/>
  <c r="CL886" i="9"/>
  <c r="CN886" i="9"/>
  <c r="CO886" i="9"/>
  <c r="CM886" i="9" s="1"/>
  <c r="CR886" i="9"/>
  <c r="CV886" i="9" s="1"/>
  <c r="CT886" i="9"/>
  <c r="CX886" i="9"/>
  <c r="CY886" i="9"/>
  <c r="CZ886" i="9"/>
  <c r="DA886" i="9" s="1"/>
  <c r="DC886" i="9" s="1"/>
  <c r="DH886" i="9"/>
  <c r="DK886" i="9"/>
  <c r="DL886" i="9"/>
  <c r="CA887" i="9"/>
  <c r="CE887" i="9"/>
  <c r="CF887" i="9"/>
  <c r="CG887" i="9"/>
  <c r="CH887" i="9"/>
  <c r="CI887" i="9"/>
  <c r="CJ887" i="9"/>
  <c r="CK887" i="9"/>
  <c r="CL887" i="9"/>
  <c r="CM887" i="9"/>
  <c r="CN887" i="9"/>
  <c r="CO887" i="9"/>
  <c r="CR887" i="9"/>
  <c r="CT887" i="9"/>
  <c r="CX887" i="9"/>
  <c r="CY887" i="9"/>
  <c r="CZ887" i="9"/>
  <c r="DA887" i="9" s="1"/>
  <c r="DC887" i="9" s="1"/>
  <c r="DH887" i="9"/>
  <c r="DK887" i="9"/>
  <c r="DL887" i="9"/>
  <c r="CA888" i="9"/>
  <c r="CE888" i="9"/>
  <c r="CF888" i="9"/>
  <c r="CG888" i="9"/>
  <c r="CH888" i="9"/>
  <c r="CI888" i="9"/>
  <c r="CJ888" i="9"/>
  <c r="CK888" i="9"/>
  <c r="CL888" i="9"/>
  <c r="CN888" i="9"/>
  <c r="CO888" i="9"/>
  <c r="CM888" i="9" s="1"/>
  <c r="CR888" i="9"/>
  <c r="CT888" i="9"/>
  <c r="CX888" i="9"/>
  <c r="CY888" i="9"/>
  <c r="CZ888" i="9"/>
  <c r="DA888" i="9" s="1"/>
  <c r="DC888" i="9" s="1"/>
  <c r="DE888" i="9"/>
  <c r="DH888" i="9"/>
  <c r="DK888" i="9"/>
  <c r="DL888" i="9"/>
  <c r="CA889" i="9"/>
  <c r="CE889" i="9"/>
  <c r="CF889" i="9"/>
  <c r="CG889" i="9"/>
  <c r="CH889" i="9"/>
  <c r="CI889" i="9"/>
  <c r="CJ889" i="9"/>
  <c r="CK889" i="9"/>
  <c r="CL889" i="9"/>
  <c r="CN889" i="9"/>
  <c r="CO889" i="9"/>
  <c r="CM889" i="9" s="1"/>
  <c r="CR889" i="9"/>
  <c r="CT889" i="9"/>
  <c r="CX889" i="9"/>
  <c r="CY889" i="9"/>
  <c r="DD889" i="9" s="1"/>
  <c r="CZ889" i="9"/>
  <c r="DA889" i="9" s="1"/>
  <c r="DC889" i="9" s="1"/>
  <c r="DE889" i="9"/>
  <c r="DH889" i="9"/>
  <c r="DK889" i="9"/>
  <c r="DL889" i="9"/>
  <c r="CA890" i="9"/>
  <c r="CE890" i="9"/>
  <c r="CF890" i="9"/>
  <c r="CG890" i="9"/>
  <c r="CH890" i="9"/>
  <c r="CI890" i="9"/>
  <c r="CJ890" i="9"/>
  <c r="CK890" i="9"/>
  <c r="CL890" i="9"/>
  <c r="CN890" i="9"/>
  <c r="CO890" i="9"/>
  <c r="CM890" i="9" s="1"/>
  <c r="CR890" i="9"/>
  <c r="CT890" i="9"/>
  <c r="CX890" i="9"/>
  <c r="CY890" i="9"/>
  <c r="CZ890" i="9"/>
  <c r="DA890" i="9"/>
  <c r="DC890" i="9" s="1"/>
  <c r="DH890" i="9"/>
  <c r="DK890" i="9"/>
  <c r="DL890" i="9"/>
  <c r="CA891" i="9"/>
  <c r="CE891" i="9"/>
  <c r="CF891" i="9"/>
  <c r="CG891" i="9"/>
  <c r="CH891" i="9"/>
  <c r="CI891" i="9"/>
  <c r="CJ891" i="9"/>
  <c r="CK891" i="9"/>
  <c r="CL891" i="9"/>
  <c r="CN891" i="9"/>
  <c r="CO891" i="9"/>
  <c r="CR891" i="9"/>
  <c r="CT891" i="9"/>
  <c r="CX891" i="9"/>
  <c r="CY891" i="9"/>
  <c r="DF891" i="9" s="1"/>
  <c r="CZ891" i="9"/>
  <c r="DA891" i="9" s="1"/>
  <c r="DC891" i="9" s="1"/>
  <c r="DH891" i="9"/>
  <c r="DK891" i="9"/>
  <c r="DL891" i="9"/>
  <c r="CA892" i="9"/>
  <c r="CE892" i="9"/>
  <c r="CF892" i="9"/>
  <c r="CG892" i="9"/>
  <c r="CH892" i="9"/>
  <c r="CI892" i="9"/>
  <c r="CJ892" i="9"/>
  <c r="CK892" i="9"/>
  <c r="CL892" i="9"/>
  <c r="CN892" i="9"/>
  <c r="CO892" i="9"/>
  <c r="CM892" i="9" s="1"/>
  <c r="CR892" i="9"/>
  <c r="CV892" i="9" s="1"/>
  <c r="CT892" i="9"/>
  <c r="CX892" i="9"/>
  <c r="CY892" i="9"/>
  <c r="DF892" i="9" s="1"/>
  <c r="CZ892" i="9"/>
  <c r="DA892" i="9" s="1"/>
  <c r="DC892" i="9" s="1"/>
  <c r="DH892" i="9"/>
  <c r="DK892" i="9"/>
  <c r="DL892" i="9"/>
  <c r="CA893" i="9"/>
  <c r="CE893" i="9"/>
  <c r="CF893" i="9"/>
  <c r="CG893" i="9"/>
  <c r="CH893" i="9"/>
  <c r="CI893" i="9"/>
  <c r="CJ893" i="9"/>
  <c r="CK893" i="9"/>
  <c r="CL893" i="9"/>
  <c r="CN893" i="9"/>
  <c r="CO893" i="9"/>
  <c r="CM893" i="9" s="1"/>
  <c r="CR893" i="9"/>
  <c r="CT893" i="9"/>
  <c r="CX893" i="9"/>
  <c r="CY893" i="9"/>
  <c r="DD893" i="9" s="1"/>
  <c r="CZ893" i="9"/>
  <c r="DA893" i="9" s="1"/>
  <c r="DC893" i="9" s="1"/>
  <c r="DH893" i="9"/>
  <c r="DK893" i="9"/>
  <c r="DL893" i="9"/>
  <c r="CA894" i="9"/>
  <c r="CE894" i="9"/>
  <c r="CF894" i="9"/>
  <c r="CG894" i="9"/>
  <c r="CH894" i="9"/>
  <c r="CI894" i="9"/>
  <c r="CJ894" i="9"/>
  <c r="CK894" i="9"/>
  <c r="CL894" i="9"/>
  <c r="CN894" i="9"/>
  <c r="CO894" i="9"/>
  <c r="CR894" i="9"/>
  <c r="CT894" i="9"/>
  <c r="CX894" i="9"/>
  <c r="CY894" i="9"/>
  <c r="CZ894" i="9"/>
  <c r="DA894" i="9" s="1"/>
  <c r="DC894" i="9" s="1"/>
  <c r="DH894" i="9"/>
  <c r="DK894" i="9"/>
  <c r="DL894" i="9"/>
  <c r="CA895" i="9"/>
  <c r="CE895" i="9"/>
  <c r="CF895" i="9"/>
  <c r="CG895" i="9"/>
  <c r="CH895" i="9"/>
  <c r="CI895" i="9"/>
  <c r="CJ895" i="9"/>
  <c r="CK895" i="9"/>
  <c r="CL895" i="9"/>
  <c r="CN895" i="9"/>
  <c r="CO895" i="9"/>
  <c r="CM895" i="9" s="1"/>
  <c r="CR895" i="9"/>
  <c r="CT895" i="9"/>
  <c r="CX895" i="9"/>
  <c r="CY895" i="9"/>
  <c r="CZ895" i="9"/>
  <c r="DA895" i="9" s="1"/>
  <c r="DC895" i="9" s="1"/>
  <c r="DH895" i="9"/>
  <c r="DK895" i="9"/>
  <c r="DL895" i="9"/>
  <c r="CA896" i="9"/>
  <c r="CE896" i="9"/>
  <c r="CF896" i="9"/>
  <c r="CG896" i="9"/>
  <c r="CH896" i="9"/>
  <c r="CI896" i="9"/>
  <c r="CJ896" i="9"/>
  <c r="CK896" i="9"/>
  <c r="CL896" i="9"/>
  <c r="CN896" i="9"/>
  <c r="CO896" i="9"/>
  <c r="CM896" i="9" s="1"/>
  <c r="CR896" i="9"/>
  <c r="CT896" i="9"/>
  <c r="CX896" i="9"/>
  <c r="CY896" i="9"/>
  <c r="CZ896" i="9"/>
  <c r="DA896" i="9" s="1"/>
  <c r="DC896" i="9" s="1"/>
  <c r="DH896" i="9"/>
  <c r="DK896" i="9"/>
  <c r="DL896" i="9"/>
  <c r="CA897" i="9"/>
  <c r="CE897" i="9"/>
  <c r="CF897" i="9"/>
  <c r="CG897" i="9"/>
  <c r="CH897" i="9"/>
  <c r="CI897" i="9"/>
  <c r="CJ897" i="9"/>
  <c r="CK897" i="9"/>
  <c r="CL897" i="9"/>
  <c r="CN897" i="9"/>
  <c r="CO897" i="9"/>
  <c r="CM897" i="9" s="1"/>
  <c r="CR897" i="9"/>
  <c r="CT897" i="9"/>
  <c r="CX897" i="9"/>
  <c r="CY897" i="9"/>
  <c r="CZ897" i="9"/>
  <c r="DA897" i="9" s="1"/>
  <c r="DC897" i="9" s="1"/>
  <c r="DH897" i="9"/>
  <c r="DK897" i="9"/>
  <c r="DL897" i="9"/>
  <c r="CA898" i="9"/>
  <c r="CE898" i="9"/>
  <c r="CF898" i="9"/>
  <c r="CG898" i="9"/>
  <c r="CH898" i="9"/>
  <c r="CI898" i="9"/>
  <c r="CJ898" i="9"/>
  <c r="CK898" i="9"/>
  <c r="CL898" i="9"/>
  <c r="CN898" i="9"/>
  <c r="CO898" i="9"/>
  <c r="CR898" i="9"/>
  <c r="CT898" i="9"/>
  <c r="CX898" i="9"/>
  <c r="CY898" i="9"/>
  <c r="CZ898" i="9"/>
  <c r="DA898" i="9" s="1"/>
  <c r="DC898" i="9" s="1"/>
  <c r="DH898" i="9"/>
  <c r="DK898" i="9"/>
  <c r="DL898" i="9"/>
  <c r="CA899" i="9"/>
  <c r="CE899" i="9"/>
  <c r="CF899" i="9"/>
  <c r="CG899" i="9"/>
  <c r="CH899" i="9"/>
  <c r="CI899" i="9"/>
  <c r="CJ899" i="9"/>
  <c r="CK899" i="9"/>
  <c r="CL899" i="9"/>
  <c r="CN899" i="9"/>
  <c r="CO899" i="9"/>
  <c r="CM899" i="9" s="1"/>
  <c r="CR899" i="9"/>
  <c r="CT899" i="9"/>
  <c r="CX899" i="9"/>
  <c r="CY899" i="9"/>
  <c r="CZ899" i="9"/>
  <c r="DA899" i="9" s="1"/>
  <c r="DC899" i="9" s="1"/>
  <c r="DH899" i="9"/>
  <c r="DK899" i="9"/>
  <c r="DL899" i="9"/>
  <c r="CA900" i="9"/>
  <c r="CE900" i="9"/>
  <c r="CF900" i="9"/>
  <c r="CG900" i="9"/>
  <c r="CH900" i="9"/>
  <c r="CI900" i="9"/>
  <c r="CJ900" i="9"/>
  <c r="CK900" i="9"/>
  <c r="CL900" i="9"/>
  <c r="CN900" i="9"/>
  <c r="CO900" i="9"/>
  <c r="CM900" i="9" s="1"/>
  <c r="CR900" i="9"/>
  <c r="CT900" i="9"/>
  <c r="CX900" i="9"/>
  <c r="CY900" i="9"/>
  <c r="DF900" i="9" s="1"/>
  <c r="CZ900" i="9"/>
  <c r="DA900" i="9" s="1"/>
  <c r="DC900" i="9" s="1"/>
  <c r="DH900" i="9"/>
  <c r="DK900" i="9"/>
  <c r="DL900" i="9"/>
  <c r="CA901" i="9"/>
  <c r="CE901" i="9"/>
  <c r="CF901" i="9"/>
  <c r="CG901" i="9"/>
  <c r="CH901" i="9"/>
  <c r="CI901" i="9"/>
  <c r="CJ901" i="9"/>
  <c r="CK901" i="9"/>
  <c r="CL901" i="9"/>
  <c r="CN901" i="9"/>
  <c r="CO901" i="9"/>
  <c r="CM901" i="9" s="1"/>
  <c r="CR901" i="9"/>
  <c r="CT901" i="9"/>
  <c r="CV901" i="9" s="1"/>
  <c r="CX901" i="9"/>
  <c r="CY901" i="9"/>
  <c r="DF901" i="9" s="1"/>
  <c r="CZ901" i="9"/>
  <c r="DA901" i="9"/>
  <c r="DC901" i="9" s="1"/>
  <c r="DH901" i="9"/>
  <c r="DK901" i="9"/>
  <c r="DL901" i="9"/>
  <c r="CA902" i="9"/>
  <c r="CE902" i="9"/>
  <c r="CF902" i="9"/>
  <c r="CG902" i="9"/>
  <c r="CH902" i="9"/>
  <c r="CI902" i="9"/>
  <c r="CJ902" i="9"/>
  <c r="CK902" i="9"/>
  <c r="CL902" i="9"/>
  <c r="CN902" i="9"/>
  <c r="CO902" i="9"/>
  <c r="CM902" i="9" s="1"/>
  <c r="CR902" i="9"/>
  <c r="CT902" i="9"/>
  <c r="CX902" i="9"/>
  <c r="CY902" i="9"/>
  <c r="CZ902" i="9"/>
  <c r="DA902" i="9" s="1"/>
  <c r="DC902" i="9" s="1"/>
  <c r="DH902" i="9"/>
  <c r="DK902" i="9"/>
  <c r="DL902" i="9"/>
  <c r="CA903" i="9"/>
  <c r="CE903" i="9"/>
  <c r="CF903" i="9"/>
  <c r="CG903" i="9"/>
  <c r="CH903" i="9"/>
  <c r="CI903" i="9"/>
  <c r="CJ903" i="9"/>
  <c r="CK903" i="9"/>
  <c r="CL903" i="9"/>
  <c r="CN903" i="9"/>
  <c r="CO903" i="9"/>
  <c r="CM903" i="9" s="1"/>
  <c r="CR903" i="9"/>
  <c r="CT903" i="9"/>
  <c r="CX903" i="9"/>
  <c r="CY903" i="9"/>
  <c r="CZ903" i="9"/>
  <c r="DA903" i="9" s="1"/>
  <c r="DC903" i="9" s="1"/>
  <c r="DF903" i="9"/>
  <c r="DH903" i="9"/>
  <c r="DK903" i="9"/>
  <c r="DL903" i="9"/>
  <c r="CA904" i="9"/>
  <c r="CE904" i="9"/>
  <c r="CF904" i="9"/>
  <c r="CG904" i="9"/>
  <c r="CH904" i="9"/>
  <c r="CI904" i="9"/>
  <c r="CJ904" i="9"/>
  <c r="CK904" i="9"/>
  <c r="CL904" i="9"/>
  <c r="CN904" i="9"/>
  <c r="CO904" i="9"/>
  <c r="CM904" i="9" s="1"/>
  <c r="CR904" i="9"/>
  <c r="CT904" i="9"/>
  <c r="CX904" i="9"/>
  <c r="CY904" i="9"/>
  <c r="DF904" i="9" s="1"/>
  <c r="CZ904" i="9"/>
  <c r="DA904" i="9" s="1"/>
  <c r="DC904" i="9" s="1"/>
  <c r="DH904" i="9"/>
  <c r="DK904" i="9"/>
  <c r="DL904" i="9"/>
  <c r="CA905" i="9"/>
  <c r="CE905" i="9"/>
  <c r="CF905" i="9"/>
  <c r="CG905" i="9"/>
  <c r="CH905" i="9"/>
  <c r="CI905" i="9"/>
  <c r="CJ905" i="9"/>
  <c r="CK905" i="9"/>
  <c r="CL905" i="9"/>
  <c r="CM905" i="9"/>
  <c r="CN905" i="9"/>
  <c r="CO905" i="9"/>
  <c r="CR905" i="9"/>
  <c r="CT905" i="9"/>
  <c r="CX905" i="9"/>
  <c r="CY905" i="9"/>
  <c r="DE905" i="9" s="1"/>
  <c r="CZ905" i="9"/>
  <c r="DA905" i="9" s="1"/>
  <c r="DC905" i="9" s="1"/>
  <c r="DH905" i="9"/>
  <c r="DK905" i="9"/>
  <c r="DL905" i="9"/>
  <c r="CA906" i="9"/>
  <c r="CE906" i="9"/>
  <c r="CF906" i="9"/>
  <c r="CG906" i="9"/>
  <c r="CH906" i="9"/>
  <c r="CI906" i="9"/>
  <c r="CJ906" i="9"/>
  <c r="CK906" i="9"/>
  <c r="CL906" i="9"/>
  <c r="CN906" i="9"/>
  <c r="CO906" i="9"/>
  <c r="CM906" i="9" s="1"/>
  <c r="CR906" i="9"/>
  <c r="CT906" i="9"/>
  <c r="CV906" i="9" s="1"/>
  <c r="CX906" i="9"/>
  <c r="CY906" i="9"/>
  <c r="CZ906" i="9"/>
  <c r="DA906" i="9" s="1"/>
  <c r="DC906" i="9" s="1"/>
  <c r="DH906" i="9"/>
  <c r="DK906" i="9"/>
  <c r="DL906" i="9"/>
  <c r="CA907" i="9"/>
  <c r="CE907" i="9"/>
  <c r="CF907" i="9"/>
  <c r="CG907" i="9"/>
  <c r="CH907" i="9"/>
  <c r="CI907" i="9"/>
  <c r="CJ907" i="9"/>
  <c r="CK907" i="9"/>
  <c r="CL907" i="9"/>
  <c r="CN907" i="9"/>
  <c r="CO907" i="9"/>
  <c r="CR907" i="9"/>
  <c r="CT907" i="9"/>
  <c r="CV907" i="9" s="1"/>
  <c r="CX907" i="9"/>
  <c r="CY907" i="9"/>
  <c r="CZ907" i="9"/>
  <c r="DA907" i="9" s="1"/>
  <c r="DC907" i="9" s="1"/>
  <c r="DH907" i="9"/>
  <c r="DK907" i="9"/>
  <c r="DL907" i="9"/>
  <c r="CA908" i="9"/>
  <c r="CE908" i="9"/>
  <c r="CF908" i="9"/>
  <c r="CG908" i="9"/>
  <c r="CH908" i="9"/>
  <c r="CI908" i="9"/>
  <c r="CJ908" i="9"/>
  <c r="CK908" i="9"/>
  <c r="CL908" i="9"/>
  <c r="CN908" i="9"/>
  <c r="CO908" i="9"/>
  <c r="CM908" i="9" s="1"/>
  <c r="CR908" i="9"/>
  <c r="CT908" i="9"/>
  <c r="CX908" i="9"/>
  <c r="CY908" i="9"/>
  <c r="CZ908" i="9"/>
  <c r="DA908" i="9"/>
  <c r="DC908" i="9" s="1"/>
  <c r="DH908" i="9"/>
  <c r="DK908" i="9"/>
  <c r="DL908" i="9"/>
  <c r="CA909" i="9"/>
  <c r="CE909" i="9"/>
  <c r="CF909" i="9"/>
  <c r="CG909" i="9"/>
  <c r="CH909" i="9"/>
  <c r="CI909" i="9"/>
  <c r="CJ909" i="9"/>
  <c r="CK909" i="9"/>
  <c r="CL909" i="9"/>
  <c r="CN909" i="9"/>
  <c r="CO909" i="9"/>
  <c r="CR909" i="9"/>
  <c r="CT909" i="9"/>
  <c r="CX909" i="9"/>
  <c r="CY909" i="9"/>
  <c r="DF909" i="9" s="1"/>
  <c r="CZ909" i="9"/>
  <c r="DA909" i="9" s="1"/>
  <c r="DC909" i="9" s="1"/>
  <c r="DH909" i="9"/>
  <c r="DK909" i="9"/>
  <c r="DL909" i="9"/>
  <c r="CA910" i="9"/>
  <c r="CE910" i="9"/>
  <c r="CF910" i="9"/>
  <c r="CG910" i="9"/>
  <c r="CH910" i="9"/>
  <c r="CI910" i="9"/>
  <c r="CJ910" i="9"/>
  <c r="CK910" i="9"/>
  <c r="CL910" i="9"/>
  <c r="CN910" i="9"/>
  <c r="CO910" i="9"/>
  <c r="CM910" i="9" s="1"/>
  <c r="CR910" i="9"/>
  <c r="CT910" i="9"/>
  <c r="CX910" i="9"/>
  <c r="CY910" i="9"/>
  <c r="DE910" i="9" s="1"/>
  <c r="CZ910" i="9"/>
  <c r="DA910" i="9" s="1"/>
  <c r="DC910" i="9" s="1"/>
  <c r="DH910" i="9"/>
  <c r="DK910" i="9"/>
  <c r="DL910" i="9"/>
  <c r="CA911" i="9"/>
  <c r="CE911" i="9"/>
  <c r="CF911" i="9"/>
  <c r="CG911" i="9"/>
  <c r="CH911" i="9"/>
  <c r="CI911" i="9"/>
  <c r="CJ911" i="9"/>
  <c r="CK911" i="9"/>
  <c r="CL911" i="9"/>
  <c r="CN911" i="9"/>
  <c r="CO911" i="9"/>
  <c r="CM911" i="9" s="1"/>
  <c r="CR911" i="9"/>
  <c r="CV911" i="9" s="1"/>
  <c r="CT911" i="9"/>
  <c r="CX911" i="9"/>
  <c r="CY911" i="9"/>
  <c r="DF911" i="9" s="1"/>
  <c r="CZ911" i="9"/>
  <c r="DA911" i="9"/>
  <c r="DC911" i="9" s="1"/>
  <c r="DH911" i="9"/>
  <c r="DK911" i="9"/>
  <c r="DL911" i="9"/>
  <c r="CA912" i="9"/>
  <c r="CE912" i="9"/>
  <c r="CF912" i="9"/>
  <c r="CG912" i="9"/>
  <c r="CH912" i="9"/>
  <c r="CI912" i="9"/>
  <c r="CJ912" i="9"/>
  <c r="CK912" i="9"/>
  <c r="CL912" i="9"/>
  <c r="CN912" i="9"/>
  <c r="CO912" i="9"/>
  <c r="CM912" i="9" s="1"/>
  <c r="CR912" i="9"/>
  <c r="CV912" i="9" s="1"/>
  <c r="CT912" i="9"/>
  <c r="CX912" i="9"/>
  <c r="CY912" i="9"/>
  <c r="DE912" i="9" s="1"/>
  <c r="CZ912" i="9"/>
  <c r="DA912" i="9" s="1"/>
  <c r="DC912" i="9" s="1"/>
  <c r="DD912" i="9"/>
  <c r="DH912" i="9"/>
  <c r="DK912" i="9"/>
  <c r="DL912" i="9"/>
  <c r="CA913" i="9"/>
  <c r="CE913" i="9"/>
  <c r="CF913" i="9"/>
  <c r="CG913" i="9"/>
  <c r="CH913" i="9"/>
  <c r="CI913" i="9"/>
  <c r="CJ913" i="9"/>
  <c r="CK913" i="9"/>
  <c r="CL913" i="9"/>
  <c r="CN913" i="9"/>
  <c r="CO913" i="9"/>
  <c r="CM913" i="9" s="1"/>
  <c r="CR913" i="9"/>
  <c r="CT913" i="9"/>
  <c r="CX913" i="9"/>
  <c r="CY913" i="9"/>
  <c r="CZ913" i="9"/>
  <c r="DA913" i="9" s="1"/>
  <c r="DC913" i="9" s="1"/>
  <c r="DH913" i="9"/>
  <c r="DK913" i="9"/>
  <c r="DL913" i="9"/>
  <c r="CA914" i="9"/>
  <c r="CE914" i="9"/>
  <c r="CF914" i="9"/>
  <c r="CG914" i="9"/>
  <c r="CH914" i="9"/>
  <c r="CI914" i="9"/>
  <c r="CJ914" i="9"/>
  <c r="CK914" i="9"/>
  <c r="CL914" i="9"/>
  <c r="CN914" i="9"/>
  <c r="CO914" i="9"/>
  <c r="CR914" i="9"/>
  <c r="CT914" i="9"/>
  <c r="CX914" i="9"/>
  <c r="CY914" i="9"/>
  <c r="DD914" i="9" s="1"/>
  <c r="CZ914" i="9"/>
  <c r="DA914" i="9" s="1"/>
  <c r="DC914" i="9" s="1"/>
  <c r="DH914" i="9"/>
  <c r="DK914" i="9"/>
  <c r="DL914" i="9"/>
  <c r="CA915" i="9"/>
  <c r="CE915" i="9"/>
  <c r="CF915" i="9"/>
  <c r="CG915" i="9"/>
  <c r="CH915" i="9"/>
  <c r="CI915" i="9"/>
  <c r="CJ915" i="9"/>
  <c r="CK915" i="9"/>
  <c r="CL915" i="9"/>
  <c r="CN915" i="9"/>
  <c r="CO915" i="9"/>
  <c r="CM915" i="9" s="1"/>
  <c r="CR915" i="9"/>
  <c r="CT915" i="9"/>
  <c r="CX915" i="9"/>
  <c r="CY915" i="9"/>
  <c r="DE915" i="9" s="1"/>
  <c r="CZ915" i="9"/>
  <c r="DA915" i="9" s="1"/>
  <c r="DC915" i="9" s="1"/>
  <c r="DH915" i="9"/>
  <c r="DK915" i="9"/>
  <c r="DL915" i="9"/>
  <c r="CA916" i="9"/>
  <c r="CE916" i="9"/>
  <c r="CF916" i="9"/>
  <c r="CG916" i="9"/>
  <c r="CH916" i="9"/>
  <c r="CI916" i="9"/>
  <c r="CJ916" i="9"/>
  <c r="CK916" i="9"/>
  <c r="CL916" i="9"/>
  <c r="CN916" i="9"/>
  <c r="CO916" i="9"/>
  <c r="CR916" i="9"/>
  <c r="CT916" i="9"/>
  <c r="CX916" i="9"/>
  <c r="CY916" i="9"/>
  <c r="DF916" i="9" s="1"/>
  <c r="CZ916" i="9"/>
  <c r="DA916" i="9" s="1"/>
  <c r="DC916" i="9" s="1"/>
  <c r="DD916" i="9"/>
  <c r="DE916" i="9"/>
  <c r="DH916" i="9"/>
  <c r="DK916" i="9"/>
  <c r="DL916" i="9"/>
  <c r="CA917" i="9"/>
  <c r="CE917" i="9"/>
  <c r="CF917" i="9"/>
  <c r="CG917" i="9"/>
  <c r="CH917" i="9"/>
  <c r="CI917" i="9"/>
  <c r="CJ917" i="9"/>
  <c r="CK917" i="9"/>
  <c r="CL917" i="9"/>
  <c r="CN917" i="9"/>
  <c r="CO917" i="9"/>
  <c r="CM917" i="9" s="1"/>
  <c r="CR917" i="9"/>
  <c r="CV917" i="9" s="1"/>
  <c r="CT917" i="9"/>
  <c r="CX917" i="9"/>
  <c r="CY917" i="9"/>
  <c r="CZ917" i="9"/>
  <c r="DA917" i="9" s="1"/>
  <c r="DC917" i="9" s="1"/>
  <c r="DD917" i="9"/>
  <c r="DH917" i="9"/>
  <c r="DK917" i="9"/>
  <c r="DL917" i="9"/>
  <c r="CA918" i="9"/>
  <c r="CE918" i="9"/>
  <c r="CF918" i="9"/>
  <c r="CG918" i="9"/>
  <c r="CH918" i="9"/>
  <c r="CI918" i="9"/>
  <c r="CJ918" i="9"/>
  <c r="CK918" i="9"/>
  <c r="CL918" i="9"/>
  <c r="CN918" i="9"/>
  <c r="CO918" i="9"/>
  <c r="CM918" i="9" s="1"/>
  <c r="CR918" i="9"/>
  <c r="CT918" i="9"/>
  <c r="CV918" i="9"/>
  <c r="CX918" i="9"/>
  <c r="CY918" i="9"/>
  <c r="CZ918" i="9"/>
  <c r="DA918" i="9" s="1"/>
  <c r="DC918" i="9"/>
  <c r="DD918" i="9"/>
  <c r="DH918" i="9"/>
  <c r="DK918" i="9"/>
  <c r="DL918" i="9"/>
  <c r="CA919" i="9"/>
  <c r="CE919" i="9"/>
  <c r="CF919" i="9"/>
  <c r="CG919" i="9"/>
  <c r="CH919" i="9"/>
  <c r="CI919" i="9"/>
  <c r="CJ919" i="9"/>
  <c r="CK919" i="9"/>
  <c r="CL919" i="9"/>
  <c r="CN919" i="9"/>
  <c r="CO919" i="9"/>
  <c r="CM919" i="9" s="1"/>
  <c r="CR919" i="9"/>
  <c r="CT919" i="9"/>
  <c r="CX919" i="9"/>
  <c r="CY919" i="9"/>
  <c r="DF919" i="9" s="1"/>
  <c r="CZ919" i="9"/>
  <c r="DA919" i="9" s="1"/>
  <c r="DC919" i="9" s="1"/>
  <c r="DH919" i="9"/>
  <c r="DK919" i="9"/>
  <c r="DL919" i="9"/>
  <c r="CA920" i="9"/>
  <c r="CE920" i="9"/>
  <c r="CF920" i="9"/>
  <c r="CG920" i="9"/>
  <c r="CH920" i="9"/>
  <c r="CI920" i="9"/>
  <c r="CJ920" i="9"/>
  <c r="CK920" i="9"/>
  <c r="CL920" i="9"/>
  <c r="CN920" i="9"/>
  <c r="CO920" i="9"/>
  <c r="CM920" i="9" s="1"/>
  <c r="CR920" i="9"/>
  <c r="CT920" i="9"/>
  <c r="CX920" i="9"/>
  <c r="CY920" i="9"/>
  <c r="CZ920" i="9"/>
  <c r="DA920" i="9" s="1"/>
  <c r="DC920" i="9" s="1"/>
  <c r="DE920" i="9"/>
  <c r="DH920" i="9"/>
  <c r="DK920" i="9"/>
  <c r="DL920" i="9"/>
  <c r="CA921" i="9"/>
  <c r="CE921" i="9"/>
  <c r="CF921" i="9"/>
  <c r="CG921" i="9"/>
  <c r="CH921" i="9"/>
  <c r="CI921" i="9"/>
  <c r="CJ921" i="9"/>
  <c r="CK921" i="9"/>
  <c r="CL921" i="9"/>
  <c r="CN921" i="9"/>
  <c r="CO921" i="9"/>
  <c r="CR921" i="9"/>
  <c r="CT921" i="9"/>
  <c r="CX921" i="9"/>
  <c r="CY921" i="9"/>
  <c r="CZ921" i="9"/>
  <c r="DA921" i="9" s="1"/>
  <c r="DC921" i="9" s="1"/>
  <c r="DH921" i="9"/>
  <c r="DK921" i="9"/>
  <c r="DL921" i="9"/>
  <c r="CA922" i="9"/>
  <c r="CE922" i="9"/>
  <c r="CF922" i="9"/>
  <c r="CG922" i="9"/>
  <c r="CH922" i="9"/>
  <c r="CI922" i="9"/>
  <c r="CJ922" i="9"/>
  <c r="CK922" i="9"/>
  <c r="CL922" i="9"/>
  <c r="CN922" i="9"/>
  <c r="CO922" i="9"/>
  <c r="CM922" i="9" s="1"/>
  <c r="CR922" i="9"/>
  <c r="CT922" i="9"/>
  <c r="CV922" i="9" s="1"/>
  <c r="CX922" i="9"/>
  <c r="CY922" i="9"/>
  <c r="DE922" i="9" s="1"/>
  <c r="CZ922" i="9"/>
  <c r="DA922" i="9" s="1"/>
  <c r="DC922" i="9" s="1"/>
  <c r="DD922" i="9"/>
  <c r="DF922" i="9"/>
  <c r="DH922" i="9"/>
  <c r="DK922" i="9"/>
  <c r="DL922" i="9"/>
  <c r="CA923" i="9"/>
  <c r="CE923" i="9"/>
  <c r="CF923" i="9"/>
  <c r="CG923" i="9"/>
  <c r="CH923" i="9"/>
  <c r="CI923" i="9"/>
  <c r="CJ923" i="9"/>
  <c r="CK923" i="9"/>
  <c r="CL923" i="9"/>
  <c r="CN923" i="9"/>
  <c r="CO923" i="9"/>
  <c r="CR923" i="9"/>
  <c r="CT923" i="9"/>
  <c r="CX923" i="9"/>
  <c r="CY923" i="9"/>
  <c r="DD923" i="9" s="1"/>
  <c r="CZ923" i="9"/>
  <c r="DA923" i="9" s="1"/>
  <c r="DC923" i="9" s="1"/>
  <c r="DH923" i="9"/>
  <c r="DK923" i="9"/>
  <c r="DL923" i="9"/>
  <c r="CA924" i="9"/>
  <c r="CE924" i="9"/>
  <c r="CF924" i="9"/>
  <c r="CG924" i="9"/>
  <c r="CH924" i="9"/>
  <c r="CI924" i="9"/>
  <c r="CJ924" i="9"/>
  <c r="CK924" i="9"/>
  <c r="CL924" i="9"/>
  <c r="CN924" i="9"/>
  <c r="CO924" i="9"/>
  <c r="CM924" i="9" s="1"/>
  <c r="CR924" i="9"/>
  <c r="CT924" i="9"/>
  <c r="CX924" i="9"/>
  <c r="CY924" i="9"/>
  <c r="CZ924" i="9"/>
  <c r="DA924" i="9" s="1"/>
  <c r="DC924" i="9" s="1"/>
  <c r="DH924" i="9"/>
  <c r="DK924" i="9"/>
  <c r="DL924" i="9"/>
  <c r="CA925" i="9"/>
  <c r="CE925" i="9"/>
  <c r="CF925" i="9"/>
  <c r="CG925" i="9"/>
  <c r="CH925" i="9"/>
  <c r="CI925" i="9"/>
  <c r="CJ925" i="9"/>
  <c r="CK925" i="9"/>
  <c r="CL925" i="9"/>
  <c r="CN925" i="9"/>
  <c r="CO925" i="9"/>
  <c r="CR925" i="9"/>
  <c r="CT925" i="9"/>
  <c r="CX925" i="9"/>
  <c r="CY925" i="9"/>
  <c r="CZ925" i="9"/>
  <c r="DA925" i="9" s="1"/>
  <c r="DC925" i="9" s="1"/>
  <c r="DH925" i="9"/>
  <c r="DK925" i="9"/>
  <c r="DL925" i="9"/>
  <c r="CA926" i="9"/>
  <c r="CE926" i="9"/>
  <c r="CF926" i="9"/>
  <c r="CG926" i="9"/>
  <c r="CH926" i="9"/>
  <c r="CI926" i="9"/>
  <c r="CJ926" i="9"/>
  <c r="CK926" i="9"/>
  <c r="CL926" i="9"/>
  <c r="CN926" i="9"/>
  <c r="CO926" i="9"/>
  <c r="CM926" i="9" s="1"/>
  <c r="CR926" i="9"/>
  <c r="CT926" i="9"/>
  <c r="CX926" i="9"/>
  <c r="CY926" i="9"/>
  <c r="CZ926" i="9"/>
  <c r="DA926" i="9" s="1"/>
  <c r="DC926" i="9" s="1"/>
  <c r="DH926" i="9"/>
  <c r="DK926" i="9"/>
  <c r="DL926" i="9"/>
  <c r="CA927" i="9"/>
  <c r="CE927" i="9"/>
  <c r="CF927" i="9"/>
  <c r="CG927" i="9"/>
  <c r="CH927" i="9"/>
  <c r="CI927" i="9"/>
  <c r="CJ927" i="9"/>
  <c r="CK927" i="9"/>
  <c r="CL927" i="9"/>
  <c r="CN927" i="9"/>
  <c r="CO927" i="9"/>
  <c r="CM927" i="9" s="1"/>
  <c r="CR927" i="9"/>
  <c r="CT927" i="9"/>
  <c r="CX927" i="9"/>
  <c r="CY927" i="9"/>
  <c r="CZ927" i="9"/>
  <c r="DA927" i="9" s="1"/>
  <c r="DC927" i="9" s="1"/>
  <c r="DD927" i="9"/>
  <c r="DE927" i="9"/>
  <c r="DF927" i="9"/>
  <c r="DH927" i="9"/>
  <c r="DK927" i="9"/>
  <c r="DL927" i="9"/>
  <c r="CA928" i="9"/>
  <c r="CE928" i="9"/>
  <c r="CF928" i="9"/>
  <c r="CG928" i="9"/>
  <c r="CH928" i="9"/>
  <c r="CI928" i="9"/>
  <c r="CJ928" i="9"/>
  <c r="CK928" i="9"/>
  <c r="CL928" i="9"/>
  <c r="CN928" i="9"/>
  <c r="CO928" i="9"/>
  <c r="CR928" i="9"/>
  <c r="CT928" i="9"/>
  <c r="CX928" i="9"/>
  <c r="CY928" i="9"/>
  <c r="DE928" i="9" s="1"/>
  <c r="CZ928" i="9"/>
  <c r="DA928" i="9" s="1"/>
  <c r="DC928" i="9" s="1"/>
  <c r="DD928" i="9"/>
  <c r="DF928" i="9"/>
  <c r="DH928" i="9"/>
  <c r="DK928" i="9"/>
  <c r="DL928" i="9"/>
  <c r="CA929" i="9"/>
  <c r="CE929" i="9"/>
  <c r="CF929" i="9"/>
  <c r="CG929" i="9"/>
  <c r="CH929" i="9"/>
  <c r="CI929" i="9"/>
  <c r="CJ929" i="9"/>
  <c r="CK929" i="9"/>
  <c r="CL929" i="9"/>
  <c r="CN929" i="9"/>
  <c r="CO929" i="9"/>
  <c r="CM929" i="9" s="1"/>
  <c r="CR929" i="9"/>
  <c r="CT929" i="9"/>
  <c r="CX929" i="9"/>
  <c r="CY929" i="9"/>
  <c r="DD929" i="9" s="1"/>
  <c r="CZ929" i="9"/>
  <c r="DA929" i="9" s="1"/>
  <c r="DC929" i="9" s="1"/>
  <c r="DH929" i="9"/>
  <c r="DK929" i="9"/>
  <c r="DL929" i="9"/>
  <c r="CA930" i="9"/>
  <c r="CE930" i="9"/>
  <c r="CF930" i="9"/>
  <c r="CG930" i="9"/>
  <c r="CH930" i="9"/>
  <c r="CI930" i="9"/>
  <c r="CJ930" i="9"/>
  <c r="CK930" i="9"/>
  <c r="CL930" i="9"/>
  <c r="CN930" i="9"/>
  <c r="CO930" i="9"/>
  <c r="CM930" i="9" s="1"/>
  <c r="CR930" i="9"/>
  <c r="CT930" i="9"/>
  <c r="CX930" i="9"/>
  <c r="CY930" i="9"/>
  <c r="CZ930" i="9"/>
  <c r="DA930" i="9" s="1"/>
  <c r="DC930" i="9" s="1"/>
  <c r="DH930" i="9"/>
  <c r="DK930" i="9"/>
  <c r="DL930" i="9"/>
  <c r="CA931" i="9"/>
  <c r="CE931" i="9"/>
  <c r="CF931" i="9"/>
  <c r="CG931" i="9"/>
  <c r="CH931" i="9"/>
  <c r="CI931" i="9"/>
  <c r="CJ931" i="9"/>
  <c r="CK931" i="9"/>
  <c r="CL931" i="9"/>
  <c r="CN931" i="9"/>
  <c r="CO931" i="9"/>
  <c r="CM931" i="9" s="1"/>
  <c r="CR931" i="9"/>
  <c r="CT931" i="9"/>
  <c r="CV931" i="9" s="1"/>
  <c r="CX931" i="9"/>
  <c r="CY931" i="9"/>
  <c r="CZ931" i="9"/>
  <c r="DA931" i="9" s="1"/>
  <c r="DC931" i="9" s="1"/>
  <c r="DH931" i="9"/>
  <c r="DK931" i="9"/>
  <c r="DL931" i="9"/>
  <c r="CA932" i="9"/>
  <c r="CE932" i="9"/>
  <c r="CF932" i="9"/>
  <c r="CG932" i="9"/>
  <c r="CH932" i="9"/>
  <c r="CI932" i="9"/>
  <c r="CJ932" i="9"/>
  <c r="CK932" i="9"/>
  <c r="CL932" i="9"/>
  <c r="CN932" i="9"/>
  <c r="CO932" i="9"/>
  <c r="CR932" i="9"/>
  <c r="CT932" i="9"/>
  <c r="CX932" i="9"/>
  <c r="CY932" i="9"/>
  <c r="CZ932" i="9"/>
  <c r="DA932" i="9" s="1"/>
  <c r="DC932" i="9" s="1"/>
  <c r="DH932" i="9"/>
  <c r="DK932" i="9"/>
  <c r="DL932" i="9"/>
  <c r="CA933" i="9"/>
  <c r="CE933" i="9"/>
  <c r="CF933" i="9"/>
  <c r="CG933" i="9"/>
  <c r="CH933" i="9"/>
  <c r="CI933" i="9"/>
  <c r="CJ933" i="9"/>
  <c r="CK933" i="9"/>
  <c r="CL933" i="9"/>
  <c r="CM933" i="9"/>
  <c r="CN933" i="9"/>
  <c r="CO933" i="9"/>
  <c r="CR933" i="9"/>
  <c r="CT933" i="9"/>
  <c r="CX933" i="9"/>
  <c r="CY933" i="9"/>
  <c r="CZ933" i="9"/>
  <c r="DA933" i="9" s="1"/>
  <c r="DC933" i="9" s="1"/>
  <c r="DH933" i="9"/>
  <c r="DK933" i="9"/>
  <c r="DL933" i="9"/>
  <c r="CA934" i="9"/>
  <c r="CE934" i="9"/>
  <c r="CF934" i="9"/>
  <c r="CG934" i="9"/>
  <c r="CH934" i="9"/>
  <c r="CI934" i="9"/>
  <c r="CJ934" i="9"/>
  <c r="CK934" i="9"/>
  <c r="CL934" i="9"/>
  <c r="CN934" i="9"/>
  <c r="CO934" i="9"/>
  <c r="CM934" i="9" s="1"/>
  <c r="CR934" i="9"/>
  <c r="CT934" i="9"/>
  <c r="CX934" i="9"/>
  <c r="CY934" i="9"/>
  <c r="DF934" i="9" s="1"/>
  <c r="CZ934" i="9"/>
  <c r="DA934" i="9" s="1"/>
  <c r="DC934" i="9" s="1"/>
  <c r="DD934" i="9"/>
  <c r="DE934" i="9"/>
  <c r="DH934" i="9"/>
  <c r="DK934" i="9"/>
  <c r="DL934" i="9"/>
  <c r="CA935" i="9"/>
  <c r="CE935" i="9"/>
  <c r="CF935" i="9"/>
  <c r="CG935" i="9"/>
  <c r="CH935" i="9"/>
  <c r="CI935" i="9"/>
  <c r="CJ935" i="9"/>
  <c r="CK935" i="9"/>
  <c r="CL935" i="9"/>
  <c r="CN935" i="9"/>
  <c r="CO935" i="9"/>
  <c r="CM935" i="9" s="1"/>
  <c r="CR935" i="9"/>
  <c r="CT935" i="9"/>
  <c r="CX935" i="9"/>
  <c r="CY935" i="9"/>
  <c r="CZ935" i="9"/>
  <c r="DA935" i="9" s="1"/>
  <c r="DC935" i="9" s="1"/>
  <c r="DE935" i="9"/>
  <c r="DH935" i="9"/>
  <c r="DK935" i="9"/>
  <c r="DL935" i="9"/>
  <c r="CA936" i="9"/>
  <c r="CE936" i="9"/>
  <c r="CF936" i="9"/>
  <c r="CG936" i="9"/>
  <c r="CH936" i="9"/>
  <c r="CI936" i="9"/>
  <c r="CJ936" i="9"/>
  <c r="CK936" i="9"/>
  <c r="CL936" i="9"/>
  <c r="CN936" i="9"/>
  <c r="CO936" i="9"/>
  <c r="CM936" i="9" s="1"/>
  <c r="CR936" i="9"/>
  <c r="CT936" i="9"/>
  <c r="CX936" i="9"/>
  <c r="CY936" i="9"/>
  <c r="DD936" i="9" s="1"/>
  <c r="CZ936" i="9"/>
  <c r="DA936" i="9" s="1"/>
  <c r="DC936" i="9" s="1"/>
  <c r="DH936" i="9"/>
  <c r="DK936" i="9"/>
  <c r="DL936" i="9"/>
  <c r="CA937" i="9"/>
  <c r="CE937" i="9"/>
  <c r="CF937" i="9"/>
  <c r="CG937" i="9"/>
  <c r="CH937" i="9"/>
  <c r="CI937" i="9"/>
  <c r="CJ937" i="9"/>
  <c r="CK937" i="9"/>
  <c r="CL937" i="9"/>
  <c r="CN937" i="9"/>
  <c r="CO937" i="9"/>
  <c r="CM937" i="9" s="1"/>
  <c r="CR937" i="9"/>
  <c r="CT937" i="9"/>
  <c r="CX937" i="9"/>
  <c r="CY937" i="9"/>
  <c r="DF937" i="9" s="1"/>
  <c r="CZ937" i="9"/>
  <c r="DA937" i="9" s="1"/>
  <c r="DC937" i="9" s="1"/>
  <c r="DH937" i="9"/>
  <c r="DK937" i="9"/>
  <c r="DL937" i="9"/>
  <c r="CA938" i="9"/>
  <c r="CE938" i="9"/>
  <c r="CF938" i="9"/>
  <c r="CG938" i="9"/>
  <c r="CH938" i="9"/>
  <c r="CI938" i="9"/>
  <c r="CJ938" i="9"/>
  <c r="CK938" i="9"/>
  <c r="CL938" i="9"/>
  <c r="CN938" i="9"/>
  <c r="CO938" i="9"/>
  <c r="CR938" i="9"/>
  <c r="CT938" i="9"/>
  <c r="CV938" i="9" s="1"/>
  <c r="CX938" i="9"/>
  <c r="CY938" i="9"/>
  <c r="DD938" i="9" s="1"/>
  <c r="CZ938" i="9"/>
  <c r="DA938" i="9" s="1"/>
  <c r="DC938" i="9" s="1"/>
  <c r="DE938" i="9"/>
  <c r="DH938" i="9"/>
  <c r="DK938" i="9"/>
  <c r="DL938" i="9"/>
  <c r="CA939" i="9"/>
  <c r="CE939" i="9"/>
  <c r="CF939" i="9"/>
  <c r="CG939" i="9"/>
  <c r="CH939" i="9"/>
  <c r="CI939" i="9"/>
  <c r="CJ939" i="9"/>
  <c r="CK939" i="9"/>
  <c r="CL939" i="9"/>
  <c r="CM939" i="9"/>
  <c r="CN939" i="9"/>
  <c r="CO939" i="9"/>
  <c r="CR939" i="9"/>
  <c r="CT939" i="9"/>
  <c r="CX939" i="9"/>
  <c r="CY939" i="9"/>
  <c r="DF939" i="9" s="1"/>
  <c r="CZ939" i="9"/>
  <c r="DA939" i="9"/>
  <c r="DC939" i="9" s="1"/>
  <c r="DH939" i="9"/>
  <c r="DK939" i="9"/>
  <c r="DL939" i="9"/>
  <c r="CA940" i="9"/>
  <c r="CE940" i="9"/>
  <c r="CF940" i="9"/>
  <c r="CG940" i="9"/>
  <c r="CH940" i="9"/>
  <c r="CI940" i="9"/>
  <c r="CJ940" i="9"/>
  <c r="CK940" i="9"/>
  <c r="CL940" i="9"/>
  <c r="CN940" i="9"/>
  <c r="CO940" i="9"/>
  <c r="CM940" i="9" s="1"/>
  <c r="CR940" i="9"/>
  <c r="CT940" i="9"/>
  <c r="CV940" i="9" s="1"/>
  <c r="CX940" i="9"/>
  <c r="CY940" i="9"/>
  <c r="CZ940" i="9"/>
  <c r="DA940" i="9" s="1"/>
  <c r="DC940" i="9" s="1"/>
  <c r="DH940" i="9"/>
  <c r="DK940" i="9"/>
  <c r="DL940" i="9"/>
  <c r="CA941" i="9"/>
  <c r="CE941" i="9"/>
  <c r="CF941" i="9"/>
  <c r="CG941" i="9"/>
  <c r="CH941" i="9"/>
  <c r="CI941" i="9"/>
  <c r="CJ941" i="9"/>
  <c r="CK941" i="9"/>
  <c r="CL941" i="9"/>
  <c r="CN941" i="9"/>
  <c r="CO941" i="9"/>
  <c r="CM941" i="9" s="1"/>
  <c r="CR941" i="9"/>
  <c r="CT941" i="9"/>
  <c r="CX941" i="9"/>
  <c r="CY941" i="9"/>
  <c r="DF941" i="9" s="1"/>
  <c r="CZ941" i="9"/>
  <c r="DA941" i="9" s="1"/>
  <c r="DC941" i="9" s="1"/>
  <c r="DH941" i="9"/>
  <c r="DK941" i="9"/>
  <c r="DL941" i="9"/>
  <c r="CA942" i="9"/>
  <c r="CE942" i="9"/>
  <c r="CF942" i="9"/>
  <c r="CG942" i="9"/>
  <c r="CH942" i="9"/>
  <c r="CI942" i="9"/>
  <c r="CJ942" i="9"/>
  <c r="CK942" i="9"/>
  <c r="CL942" i="9"/>
  <c r="CN942" i="9"/>
  <c r="CO942" i="9"/>
  <c r="CM942" i="9" s="1"/>
  <c r="CR942" i="9"/>
  <c r="CT942" i="9"/>
  <c r="CX942" i="9"/>
  <c r="CY942" i="9"/>
  <c r="DD942" i="9" s="1"/>
  <c r="CZ942" i="9"/>
  <c r="DA942" i="9" s="1"/>
  <c r="DC942" i="9"/>
  <c r="DF942" i="9"/>
  <c r="DH942" i="9"/>
  <c r="DK942" i="9"/>
  <c r="DL942" i="9"/>
  <c r="CA943" i="9"/>
  <c r="CE943" i="9"/>
  <c r="CF943" i="9"/>
  <c r="CG943" i="9"/>
  <c r="CH943" i="9"/>
  <c r="CI943" i="9"/>
  <c r="CJ943" i="9"/>
  <c r="CK943" i="9"/>
  <c r="CL943" i="9"/>
  <c r="CN943" i="9"/>
  <c r="CO943" i="9"/>
  <c r="CM943" i="9" s="1"/>
  <c r="CR943" i="9"/>
  <c r="CT943" i="9"/>
  <c r="CX943" i="9"/>
  <c r="CY943" i="9"/>
  <c r="DF943" i="9" s="1"/>
  <c r="CZ943" i="9"/>
  <c r="DA943" i="9" s="1"/>
  <c r="DC943" i="9" s="1"/>
  <c r="DH943" i="9"/>
  <c r="DK943" i="9"/>
  <c r="DL943" i="9"/>
  <c r="CA944" i="9"/>
  <c r="CE944" i="9"/>
  <c r="CF944" i="9"/>
  <c r="CG944" i="9"/>
  <c r="CH944" i="9"/>
  <c r="CI944" i="9"/>
  <c r="CJ944" i="9"/>
  <c r="CK944" i="9"/>
  <c r="CL944" i="9"/>
  <c r="CN944" i="9"/>
  <c r="CO944" i="9"/>
  <c r="CR944" i="9"/>
  <c r="CV944" i="9" s="1"/>
  <c r="CT944" i="9"/>
  <c r="CX944" i="9"/>
  <c r="CY944" i="9"/>
  <c r="CZ944" i="9"/>
  <c r="DA944" i="9" s="1"/>
  <c r="DC944" i="9" s="1"/>
  <c r="DD944" i="9"/>
  <c r="DE944" i="9"/>
  <c r="DF944" i="9"/>
  <c r="DH944" i="9"/>
  <c r="DK944" i="9"/>
  <c r="DL944" i="9"/>
  <c r="CA945" i="9"/>
  <c r="CE945" i="9"/>
  <c r="CF945" i="9"/>
  <c r="CG945" i="9"/>
  <c r="CH945" i="9"/>
  <c r="CI945" i="9"/>
  <c r="CJ945" i="9"/>
  <c r="CK945" i="9"/>
  <c r="CL945" i="9"/>
  <c r="CN945" i="9"/>
  <c r="CO945" i="9"/>
  <c r="CR945" i="9"/>
  <c r="CV945" i="9" s="1"/>
  <c r="CT945" i="9"/>
  <c r="CX945" i="9"/>
  <c r="CY945" i="9"/>
  <c r="CZ945" i="9"/>
  <c r="DA945" i="9" s="1"/>
  <c r="DC945" i="9" s="1"/>
  <c r="DE945" i="9"/>
  <c r="DH945" i="9"/>
  <c r="DK945" i="9"/>
  <c r="DL945" i="9"/>
  <c r="CA946" i="9"/>
  <c r="CE946" i="9"/>
  <c r="CF946" i="9"/>
  <c r="CG946" i="9"/>
  <c r="CH946" i="9"/>
  <c r="CI946" i="9"/>
  <c r="CJ946" i="9"/>
  <c r="CK946" i="9"/>
  <c r="CL946" i="9"/>
  <c r="CN946" i="9"/>
  <c r="CO946" i="9"/>
  <c r="CM946" i="9" s="1"/>
  <c r="CR946" i="9"/>
  <c r="CT946" i="9"/>
  <c r="CX946" i="9"/>
  <c r="CY946" i="9"/>
  <c r="DD946" i="9" s="1"/>
  <c r="CZ946" i="9"/>
  <c r="DA946" i="9" s="1"/>
  <c r="DC946" i="9" s="1"/>
  <c r="DH946" i="9"/>
  <c r="DK946" i="9"/>
  <c r="DL946" i="9"/>
  <c r="CA947" i="9"/>
  <c r="CE947" i="9"/>
  <c r="CF947" i="9"/>
  <c r="CG947" i="9"/>
  <c r="CH947" i="9"/>
  <c r="CI947" i="9"/>
  <c r="CJ947" i="9"/>
  <c r="CK947" i="9"/>
  <c r="CL947" i="9"/>
  <c r="CN947" i="9"/>
  <c r="CO947" i="9"/>
  <c r="CR947" i="9"/>
  <c r="CT947" i="9"/>
  <c r="CX947" i="9"/>
  <c r="CY947" i="9"/>
  <c r="DE947" i="9" s="1"/>
  <c r="CZ947" i="9"/>
  <c r="DA947" i="9" s="1"/>
  <c r="DC947" i="9" s="1"/>
  <c r="DH947" i="9"/>
  <c r="DK947" i="9"/>
  <c r="DL947" i="9"/>
  <c r="CA948" i="9"/>
  <c r="CE948" i="9"/>
  <c r="CF948" i="9"/>
  <c r="CG948" i="9"/>
  <c r="CH948" i="9"/>
  <c r="CI948" i="9"/>
  <c r="CJ948" i="9"/>
  <c r="CK948" i="9"/>
  <c r="CL948" i="9"/>
  <c r="CN948" i="9"/>
  <c r="CO948" i="9"/>
  <c r="CR948" i="9"/>
  <c r="CT948" i="9"/>
  <c r="CX948" i="9"/>
  <c r="CY948" i="9"/>
  <c r="CZ948" i="9"/>
  <c r="DA948" i="9" s="1"/>
  <c r="DC948" i="9" s="1"/>
  <c r="DH948" i="9"/>
  <c r="DK948" i="9"/>
  <c r="DL948" i="9"/>
  <c r="CA949" i="9"/>
  <c r="CE949" i="9"/>
  <c r="CF949" i="9"/>
  <c r="CG949" i="9"/>
  <c r="CH949" i="9"/>
  <c r="CI949" i="9"/>
  <c r="CJ949" i="9"/>
  <c r="CK949" i="9"/>
  <c r="CL949" i="9"/>
  <c r="CN949" i="9"/>
  <c r="CO949" i="9"/>
  <c r="CM949" i="9" s="1"/>
  <c r="CR949" i="9"/>
  <c r="CT949" i="9"/>
  <c r="CX949" i="9"/>
  <c r="CY949" i="9"/>
  <c r="DE949" i="9" s="1"/>
  <c r="CZ949" i="9"/>
  <c r="DA949" i="9" s="1"/>
  <c r="DC949" i="9" s="1"/>
  <c r="DD949" i="9"/>
  <c r="DF949" i="9"/>
  <c r="DH949" i="9"/>
  <c r="DK949" i="9"/>
  <c r="DL949" i="9"/>
  <c r="CA950" i="9"/>
  <c r="CE950" i="9"/>
  <c r="CF950" i="9"/>
  <c r="CG950" i="9"/>
  <c r="CH950" i="9"/>
  <c r="CI950" i="9"/>
  <c r="CJ950" i="9"/>
  <c r="CK950" i="9"/>
  <c r="CL950" i="9"/>
  <c r="CM950" i="9"/>
  <c r="CN950" i="9"/>
  <c r="CO950" i="9"/>
  <c r="CR950" i="9"/>
  <c r="CT950" i="9"/>
  <c r="CX950" i="9"/>
  <c r="CY950" i="9"/>
  <c r="DE950" i="9" s="1"/>
  <c r="CZ950" i="9"/>
  <c r="DA950" i="9" s="1"/>
  <c r="DC950" i="9" s="1"/>
  <c r="DF950" i="9"/>
  <c r="DH950" i="9"/>
  <c r="DK950" i="9"/>
  <c r="DL950" i="9"/>
  <c r="CA951" i="9"/>
  <c r="CE951" i="9"/>
  <c r="CF951" i="9"/>
  <c r="CG951" i="9"/>
  <c r="CH951" i="9"/>
  <c r="CI951" i="9"/>
  <c r="CJ951" i="9"/>
  <c r="CK951" i="9"/>
  <c r="CL951" i="9"/>
  <c r="CN951" i="9"/>
  <c r="CO951" i="9"/>
  <c r="CM951" i="9" s="1"/>
  <c r="CR951" i="9"/>
  <c r="CT951" i="9"/>
  <c r="CX951" i="9"/>
  <c r="CY951" i="9"/>
  <c r="CZ951" i="9"/>
  <c r="DA951" i="9" s="1"/>
  <c r="DC951" i="9"/>
  <c r="DH951" i="9"/>
  <c r="DK951" i="9"/>
  <c r="DL951" i="9"/>
  <c r="CA952" i="9"/>
  <c r="CE952" i="9"/>
  <c r="CF952" i="9"/>
  <c r="CG952" i="9"/>
  <c r="CH952" i="9"/>
  <c r="CI952" i="9"/>
  <c r="CJ952" i="9"/>
  <c r="CK952" i="9"/>
  <c r="CL952" i="9"/>
  <c r="CN952" i="9"/>
  <c r="CO952" i="9"/>
  <c r="CM952" i="9" s="1"/>
  <c r="CR952" i="9"/>
  <c r="CT952" i="9"/>
  <c r="CX952" i="9"/>
  <c r="CY952" i="9"/>
  <c r="DD952" i="9" s="1"/>
  <c r="CZ952" i="9"/>
  <c r="DA952" i="9" s="1"/>
  <c r="DC952" i="9" s="1"/>
  <c r="DE952" i="9"/>
  <c r="DH952" i="9"/>
  <c r="DK952" i="9"/>
  <c r="DL952" i="9"/>
  <c r="CA953" i="9"/>
  <c r="CE953" i="9"/>
  <c r="CF953" i="9"/>
  <c r="CG953" i="9"/>
  <c r="CH953" i="9"/>
  <c r="CI953" i="9"/>
  <c r="CJ953" i="9"/>
  <c r="CK953" i="9"/>
  <c r="CL953" i="9"/>
  <c r="CM953" i="9"/>
  <c r="CN953" i="9"/>
  <c r="CO953" i="9"/>
  <c r="CR953" i="9"/>
  <c r="CT953" i="9"/>
  <c r="CV953" i="9" s="1"/>
  <c r="CX953" i="9"/>
  <c r="CY953" i="9"/>
  <c r="DE953" i="9" s="1"/>
  <c r="CZ953" i="9"/>
  <c r="DA953" i="9" s="1"/>
  <c r="DC953" i="9" s="1"/>
  <c r="DH953" i="9"/>
  <c r="DK953" i="9"/>
  <c r="DL953" i="9"/>
  <c r="CA954" i="9"/>
  <c r="CE954" i="9"/>
  <c r="CF954" i="9"/>
  <c r="CG954" i="9"/>
  <c r="CH954" i="9"/>
  <c r="CI954" i="9"/>
  <c r="CJ954" i="9"/>
  <c r="CK954" i="9"/>
  <c r="CL954" i="9"/>
  <c r="CN954" i="9"/>
  <c r="CO954" i="9"/>
  <c r="CM954" i="9" s="1"/>
  <c r="CR954" i="9"/>
  <c r="CV954" i="9" s="1"/>
  <c r="CT954" i="9"/>
  <c r="CX954" i="9"/>
  <c r="CY954" i="9"/>
  <c r="DF954" i="9" s="1"/>
  <c r="CZ954" i="9"/>
  <c r="DA954" i="9" s="1"/>
  <c r="DC954" i="9" s="1"/>
  <c r="DH954" i="9"/>
  <c r="DK954" i="9"/>
  <c r="DL954" i="9"/>
  <c r="CA955" i="9"/>
  <c r="CE955" i="9"/>
  <c r="CF955" i="9"/>
  <c r="CG955" i="9"/>
  <c r="CH955" i="9"/>
  <c r="CI955" i="9"/>
  <c r="CJ955" i="9"/>
  <c r="CK955" i="9"/>
  <c r="CL955" i="9"/>
  <c r="CN955" i="9"/>
  <c r="CO955" i="9"/>
  <c r="CM955" i="9" s="1"/>
  <c r="CR955" i="9"/>
  <c r="CV955" i="9" s="1"/>
  <c r="CT955" i="9"/>
  <c r="CX955" i="9"/>
  <c r="CY955" i="9"/>
  <c r="CZ955" i="9"/>
  <c r="DA955" i="9" s="1"/>
  <c r="DC955" i="9" s="1"/>
  <c r="DH955" i="9"/>
  <c r="DK955" i="9"/>
  <c r="DL955" i="9"/>
  <c r="CA956" i="9"/>
  <c r="CE956" i="9"/>
  <c r="CF956" i="9"/>
  <c r="CG956" i="9"/>
  <c r="CH956" i="9"/>
  <c r="CI956" i="9"/>
  <c r="CJ956" i="9"/>
  <c r="CK956" i="9"/>
  <c r="CL956" i="9"/>
  <c r="CN956" i="9"/>
  <c r="CO956" i="9"/>
  <c r="CR956" i="9"/>
  <c r="CT956" i="9"/>
  <c r="CX956" i="9"/>
  <c r="CY956" i="9"/>
  <c r="DE956" i="9" s="1"/>
  <c r="CZ956" i="9"/>
  <c r="DA956" i="9" s="1"/>
  <c r="DC956" i="9" s="1"/>
  <c r="DD956" i="9"/>
  <c r="DF956" i="9"/>
  <c r="DH956" i="9"/>
  <c r="DK956" i="9"/>
  <c r="DL956" i="9"/>
  <c r="CA957" i="9"/>
  <c r="CE957" i="9"/>
  <c r="CF957" i="9"/>
  <c r="CG957" i="9"/>
  <c r="CH957" i="9"/>
  <c r="CI957" i="9"/>
  <c r="CJ957" i="9"/>
  <c r="CK957" i="9"/>
  <c r="CL957" i="9"/>
  <c r="CN957" i="9"/>
  <c r="CO957" i="9"/>
  <c r="CM957" i="9" s="1"/>
  <c r="CR957" i="9"/>
  <c r="CT957" i="9"/>
  <c r="CX957" i="9"/>
  <c r="CY957" i="9"/>
  <c r="DD957" i="9" s="1"/>
  <c r="CZ957" i="9"/>
  <c r="DA957" i="9" s="1"/>
  <c r="DC957" i="9" s="1"/>
  <c r="DH957" i="9"/>
  <c r="DK957" i="9"/>
  <c r="DL957" i="9"/>
  <c r="CA958" i="9"/>
  <c r="CE958" i="9"/>
  <c r="CF958" i="9"/>
  <c r="CG958" i="9"/>
  <c r="CH958" i="9"/>
  <c r="CI958" i="9"/>
  <c r="CJ958" i="9"/>
  <c r="CK958" i="9"/>
  <c r="CL958" i="9"/>
  <c r="CN958" i="9"/>
  <c r="CO958" i="9"/>
  <c r="CM958" i="9" s="1"/>
  <c r="CR958" i="9"/>
  <c r="CV958" i="9" s="1"/>
  <c r="CT958" i="9"/>
  <c r="CX958" i="9"/>
  <c r="CY958" i="9"/>
  <c r="CZ958" i="9"/>
  <c r="DA958" i="9" s="1"/>
  <c r="DC958" i="9" s="1"/>
  <c r="DE958" i="9"/>
  <c r="DH958" i="9"/>
  <c r="DK958" i="9"/>
  <c r="DL958" i="9"/>
  <c r="CA959" i="9"/>
  <c r="CE959" i="9"/>
  <c r="CF959" i="9"/>
  <c r="CG959" i="9"/>
  <c r="CH959" i="9"/>
  <c r="CI959" i="9"/>
  <c r="CJ959" i="9"/>
  <c r="CK959" i="9"/>
  <c r="CL959" i="9"/>
  <c r="CN959" i="9"/>
  <c r="CO959" i="9"/>
  <c r="CM959" i="9" s="1"/>
  <c r="CR959" i="9"/>
  <c r="CV959" i="9" s="1"/>
  <c r="CT959" i="9"/>
  <c r="CX959" i="9"/>
  <c r="CY959" i="9"/>
  <c r="CZ959" i="9"/>
  <c r="DA959" i="9" s="1"/>
  <c r="DC959" i="9" s="1"/>
  <c r="DD959" i="9"/>
  <c r="DH959" i="9"/>
  <c r="DK959" i="9"/>
  <c r="DL959" i="9"/>
  <c r="CA960" i="9"/>
  <c r="CE960" i="9"/>
  <c r="CF960" i="9"/>
  <c r="CG960" i="9"/>
  <c r="CH960" i="9"/>
  <c r="CI960" i="9"/>
  <c r="CJ960" i="9"/>
  <c r="CK960" i="9"/>
  <c r="CL960" i="9"/>
  <c r="CN960" i="9"/>
  <c r="CO960" i="9"/>
  <c r="CR960" i="9"/>
  <c r="CV960" i="9" s="1"/>
  <c r="CT960" i="9"/>
  <c r="CX960" i="9"/>
  <c r="CY960" i="9"/>
  <c r="CZ960" i="9"/>
  <c r="DA960" i="9" s="1"/>
  <c r="DC960" i="9" s="1"/>
  <c r="DD960" i="9"/>
  <c r="DH960" i="9"/>
  <c r="DK960" i="9"/>
  <c r="DL960" i="9"/>
  <c r="CA961" i="9"/>
  <c r="CE961" i="9"/>
  <c r="CF961" i="9"/>
  <c r="CG961" i="9"/>
  <c r="CH961" i="9"/>
  <c r="CI961" i="9"/>
  <c r="CJ961" i="9"/>
  <c r="CK961" i="9"/>
  <c r="CL961" i="9"/>
  <c r="CN961" i="9"/>
  <c r="CO961" i="9"/>
  <c r="CM961" i="9" s="1"/>
  <c r="CR961" i="9"/>
  <c r="CT961" i="9"/>
  <c r="CX961" i="9"/>
  <c r="CY961" i="9"/>
  <c r="DD961" i="9" s="1"/>
  <c r="CZ961" i="9"/>
  <c r="DA961" i="9" s="1"/>
  <c r="DC961" i="9" s="1"/>
  <c r="DH961" i="9"/>
  <c r="DK961" i="9"/>
  <c r="DL961" i="9"/>
  <c r="CA962" i="9"/>
  <c r="CE962" i="9"/>
  <c r="CF962" i="9"/>
  <c r="CG962" i="9"/>
  <c r="CH962" i="9"/>
  <c r="CI962" i="9"/>
  <c r="CJ962" i="9"/>
  <c r="CK962" i="9"/>
  <c r="CL962" i="9"/>
  <c r="CN962" i="9"/>
  <c r="CO962" i="9"/>
  <c r="CM962" i="9" s="1"/>
  <c r="CR962" i="9"/>
  <c r="CT962" i="9"/>
  <c r="CX962" i="9"/>
  <c r="CY962" i="9"/>
  <c r="CZ962" i="9"/>
  <c r="DA962" i="9"/>
  <c r="DC962" i="9" s="1"/>
  <c r="DH962" i="9"/>
  <c r="DK962" i="9"/>
  <c r="DL962" i="9"/>
  <c r="CA963" i="9"/>
  <c r="CE963" i="9"/>
  <c r="CF963" i="9"/>
  <c r="CG963" i="9"/>
  <c r="CH963" i="9"/>
  <c r="CI963" i="9"/>
  <c r="CJ963" i="9"/>
  <c r="CK963" i="9"/>
  <c r="CL963" i="9"/>
  <c r="CN963" i="9"/>
  <c r="CO963" i="9"/>
  <c r="CM963" i="9" s="1"/>
  <c r="CR963" i="9"/>
  <c r="CT963" i="9"/>
  <c r="CV963" i="9" s="1"/>
  <c r="CX963" i="9"/>
  <c r="CY963" i="9"/>
  <c r="CZ963" i="9"/>
  <c r="DA963" i="9" s="1"/>
  <c r="DC963" i="9" s="1"/>
  <c r="DH963" i="9"/>
  <c r="DK963" i="9"/>
  <c r="DL963" i="9"/>
  <c r="CA964" i="9"/>
  <c r="CE964" i="9"/>
  <c r="CF964" i="9"/>
  <c r="CG964" i="9"/>
  <c r="CH964" i="9"/>
  <c r="CI964" i="9"/>
  <c r="CJ964" i="9"/>
  <c r="CK964" i="9"/>
  <c r="CL964" i="9"/>
  <c r="CN964" i="9"/>
  <c r="CO964" i="9"/>
  <c r="CM964" i="9" s="1"/>
  <c r="CR964" i="9"/>
  <c r="CT964" i="9"/>
  <c r="CX964" i="9"/>
  <c r="CY964" i="9"/>
  <c r="DE964" i="9" s="1"/>
  <c r="CZ964" i="9"/>
  <c r="DA964" i="9" s="1"/>
  <c r="DC964" i="9" s="1"/>
  <c r="DH964" i="9"/>
  <c r="DK964" i="9"/>
  <c r="DL964" i="9"/>
  <c r="CA965" i="9"/>
  <c r="CE965" i="9"/>
  <c r="CF965" i="9"/>
  <c r="CG965" i="9"/>
  <c r="CH965" i="9"/>
  <c r="CI965" i="9"/>
  <c r="CJ965" i="9"/>
  <c r="CK965" i="9"/>
  <c r="CL965" i="9"/>
  <c r="CN965" i="9"/>
  <c r="CO965" i="9"/>
  <c r="CR965" i="9"/>
  <c r="CV965" i="9" s="1"/>
  <c r="CT965" i="9"/>
  <c r="CX965" i="9"/>
  <c r="CY965" i="9"/>
  <c r="CZ965" i="9"/>
  <c r="DA965" i="9" s="1"/>
  <c r="DC965" i="9" s="1"/>
  <c r="DH965" i="9"/>
  <c r="DK965" i="9"/>
  <c r="DL965" i="9"/>
  <c r="CA966" i="9"/>
  <c r="CE966" i="9"/>
  <c r="CF966" i="9"/>
  <c r="CG966" i="9"/>
  <c r="CH966" i="9"/>
  <c r="CI966" i="9"/>
  <c r="CJ966" i="9"/>
  <c r="CK966" i="9"/>
  <c r="CL966" i="9"/>
  <c r="CN966" i="9"/>
  <c r="CO966" i="9"/>
  <c r="CR966" i="9"/>
  <c r="CT966" i="9"/>
  <c r="CX966" i="9"/>
  <c r="CY966" i="9"/>
  <c r="DF966" i="9" s="1"/>
  <c r="CZ966" i="9"/>
  <c r="DA966" i="9" s="1"/>
  <c r="DC966" i="9"/>
  <c r="DH966" i="9"/>
  <c r="DK966" i="9"/>
  <c r="DL966" i="9"/>
  <c r="CA967" i="9"/>
  <c r="CE967" i="9"/>
  <c r="CF967" i="9"/>
  <c r="CG967" i="9"/>
  <c r="CH967" i="9"/>
  <c r="CI967" i="9"/>
  <c r="CJ967" i="9"/>
  <c r="CK967" i="9"/>
  <c r="CL967" i="9"/>
  <c r="CN967" i="9"/>
  <c r="CO967" i="9"/>
  <c r="CR967" i="9"/>
  <c r="CT967" i="9"/>
  <c r="CV967" i="9"/>
  <c r="CX967" i="9"/>
  <c r="CY967" i="9"/>
  <c r="CZ967" i="9"/>
  <c r="DA967" i="9"/>
  <c r="DC967" i="9" s="1"/>
  <c r="DH967" i="9"/>
  <c r="DK967" i="9"/>
  <c r="DL967" i="9"/>
  <c r="CA968" i="9"/>
  <c r="CE968" i="9"/>
  <c r="CF968" i="9"/>
  <c r="CG968" i="9"/>
  <c r="CH968" i="9"/>
  <c r="CI968" i="9"/>
  <c r="CJ968" i="9"/>
  <c r="CK968" i="9"/>
  <c r="CL968" i="9"/>
  <c r="CN968" i="9"/>
  <c r="CO968" i="9"/>
  <c r="CM968" i="9" s="1"/>
  <c r="CR968" i="9"/>
  <c r="CT968" i="9"/>
  <c r="CX968" i="9"/>
  <c r="CY968" i="9"/>
  <c r="CZ968" i="9"/>
  <c r="DA968" i="9" s="1"/>
  <c r="DC968" i="9" s="1"/>
  <c r="DD968" i="9"/>
  <c r="DH968" i="9"/>
  <c r="DK968" i="9"/>
  <c r="DL968" i="9"/>
  <c r="CA969" i="9"/>
  <c r="CE969" i="9"/>
  <c r="CF969" i="9"/>
  <c r="CG969" i="9"/>
  <c r="CH969" i="9"/>
  <c r="CI969" i="9"/>
  <c r="CJ969" i="9"/>
  <c r="CK969" i="9"/>
  <c r="CL969" i="9"/>
  <c r="CN969" i="9"/>
  <c r="CO969" i="9"/>
  <c r="CM969" i="9" s="1"/>
  <c r="CR969" i="9"/>
  <c r="CT969" i="9"/>
  <c r="CX969" i="9"/>
  <c r="CY969" i="9"/>
  <c r="DD969" i="9" s="1"/>
  <c r="CZ969" i="9"/>
  <c r="DA969" i="9" s="1"/>
  <c r="DC969" i="9" s="1"/>
  <c r="DE969" i="9"/>
  <c r="DH969" i="9"/>
  <c r="DK969" i="9"/>
  <c r="DL969" i="9"/>
  <c r="CA970" i="9"/>
  <c r="CE970" i="9"/>
  <c r="CF970" i="9"/>
  <c r="CG970" i="9"/>
  <c r="CH970" i="9"/>
  <c r="CI970" i="9"/>
  <c r="CJ970" i="9"/>
  <c r="CK970" i="9"/>
  <c r="CL970" i="9"/>
  <c r="CM970" i="9"/>
  <c r="CN970" i="9"/>
  <c r="CO970" i="9"/>
  <c r="CR970" i="9"/>
  <c r="CV970" i="9" s="1"/>
  <c r="CT970" i="9"/>
  <c r="CX970" i="9"/>
  <c r="CY970" i="9"/>
  <c r="CZ970" i="9"/>
  <c r="DA970" i="9"/>
  <c r="DC970" i="9" s="1"/>
  <c r="DH970" i="9"/>
  <c r="DK970" i="9"/>
  <c r="DL970" i="9"/>
  <c r="CA971" i="9"/>
  <c r="CE971" i="9"/>
  <c r="CF971" i="9"/>
  <c r="CG971" i="9"/>
  <c r="CH971" i="9"/>
  <c r="CI971" i="9"/>
  <c r="CJ971" i="9"/>
  <c r="CK971" i="9"/>
  <c r="CL971" i="9"/>
  <c r="CN971" i="9"/>
  <c r="CO971" i="9"/>
  <c r="CM971" i="9" s="1"/>
  <c r="CR971" i="9"/>
  <c r="CT971" i="9"/>
  <c r="CX971" i="9"/>
  <c r="CY971" i="9"/>
  <c r="DD971" i="9" s="1"/>
  <c r="CZ971" i="9"/>
  <c r="DA971" i="9" s="1"/>
  <c r="DC971" i="9" s="1"/>
  <c r="DH971" i="9"/>
  <c r="DK971" i="9"/>
  <c r="DL971" i="9"/>
  <c r="CA972" i="9"/>
  <c r="CE972" i="9"/>
  <c r="CF972" i="9"/>
  <c r="CG972" i="9"/>
  <c r="CH972" i="9"/>
  <c r="CI972" i="9"/>
  <c r="CJ972" i="9"/>
  <c r="CK972" i="9"/>
  <c r="CL972" i="9"/>
  <c r="CN972" i="9"/>
  <c r="CO972" i="9"/>
  <c r="CR972" i="9"/>
  <c r="CT972" i="9"/>
  <c r="CX972" i="9"/>
  <c r="CY972" i="9"/>
  <c r="DD972" i="9" s="1"/>
  <c r="CZ972" i="9"/>
  <c r="DA972" i="9" s="1"/>
  <c r="DC972" i="9" s="1"/>
  <c r="DE972" i="9"/>
  <c r="DH972" i="9"/>
  <c r="DK972" i="9"/>
  <c r="DL972" i="9"/>
  <c r="CA973" i="9"/>
  <c r="CE973" i="9"/>
  <c r="CF973" i="9"/>
  <c r="CG973" i="9"/>
  <c r="CH973" i="9"/>
  <c r="CI973" i="9"/>
  <c r="CJ973" i="9"/>
  <c r="CK973" i="9"/>
  <c r="CL973" i="9"/>
  <c r="CN973" i="9"/>
  <c r="CO973" i="9"/>
  <c r="CM973" i="9" s="1"/>
  <c r="CR973" i="9"/>
  <c r="CT973" i="9"/>
  <c r="CX973" i="9"/>
  <c r="CY973" i="9"/>
  <c r="DD973" i="9" s="1"/>
  <c r="CZ973" i="9"/>
  <c r="DA973" i="9" s="1"/>
  <c r="DC973" i="9" s="1"/>
  <c r="DH973" i="9"/>
  <c r="DK973" i="9"/>
  <c r="DL973" i="9"/>
  <c r="CA974" i="9"/>
  <c r="CE974" i="9"/>
  <c r="CF974" i="9"/>
  <c r="CG974" i="9"/>
  <c r="CH974" i="9"/>
  <c r="CI974" i="9"/>
  <c r="CJ974" i="9"/>
  <c r="CK974" i="9"/>
  <c r="CL974" i="9"/>
  <c r="CN974" i="9"/>
  <c r="CO974" i="9"/>
  <c r="CM974" i="9" s="1"/>
  <c r="CR974" i="9"/>
  <c r="CV974" i="9" s="1"/>
  <c r="CT974" i="9"/>
  <c r="CX974" i="9"/>
  <c r="CY974" i="9"/>
  <c r="DF974" i="9" s="1"/>
  <c r="CZ974" i="9"/>
  <c r="DA974" i="9" s="1"/>
  <c r="DC974" i="9" s="1"/>
  <c r="DH974" i="9"/>
  <c r="DK974" i="9"/>
  <c r="DL974" i="9"/>
  <c r="CA975" i="9"/>
  <c r="CE975" i="9"/>
  <c r="CF975" i="9"/>
  <c r="CG975" i="9"/>
  <c r="CH975" i="9"/>
  <c r="CI975" i="9"/>
  <c r="CJ975" i="9"/>
  <c r="CK975" i="9"/>
  <c r="CL975" i="9"/>
  <c r="CN975" i="9"/>
  <c r="CO975" i="9"/>
  <c r="CM975" i="9" s="1"/>
  <c r="CR975" i="9"/>
  <c r="CT975" i="9"/>
  <c r="CX975" i="9"/>
  <c r="CY975" i="9"/>
  <c r="DE975" i="9" s="1"/>
  <c r="CZ975" i="9"/>
  <c r="DA975" i="9" s="1"/>
  <c r="DC975" i="9" s="1"/>
  <c r="DH975" i="9"/>
  <c r="DK975" i="9"/>
  <c r="DL975" i="9"/>
  <c r="CA976" i="9"/>
  <c r="CE976" i="9"/>
  <c r="CF976" i="9"/>
  <c r="CG976" i="9"/>
  <c r="CH976" i="9"/>
  <c r="CI976" i="9"/>
  <c r="CJ976" i="9"/>
  <c r="CK976" i="9"/>
  <c r="CL976" i="9"/>
  <c r="CN976" i="9"/>
  <c r="CO976" i="9"/>
  <c r="CM976" i="9" s="1"/>
  <c r="CR976" i="9"/>
  <c r="CT976" i="9"/>
  <c r="CX976" i="9"/>
  <c r="CY976" i="9"/>
  <c r="CZ976" i="9"/>
  <c r="DA976" i="9"/>
  <c r="DC976" i="9" s="1"/>
  <c r="DH976" i="9"/>
  <c r="DK976" i="9"/>
  <c r="DL976" i="9"/>
  <c r="CA977" i="9"/>
  <c r="CE977" i="9"/>
  <c r="CF977" i="9"/>
  <c r="CG977" i="9"/>
  <c r="CH977" i="9"/>
  <c r="CI977" i="9"/>
  <c r="CJ977" i="9"/>
  <c r="CK977" i="9"/>
  <c r="CL977" i="9"/>
  <c r="CN977" i="9"/>
  <c r="CO977" i="9"/>
  <c r="CM977" i="9" s="1"/>
  <c r="CR977" i="9"/>
  <c r="CT977" i="9"/>
  <c r="CX977" i="9"/>
  <c r="CY977" i="9"/>
  <c r="CZ977" i="9"/>
  <c r="DA977" i="9" s="1"/>
  <c r="DC977" i="9" s="1"/>
  <c r="DH977" i="9"/>
  <c r="DK977" i="9"/>
  <c r="DL977" i="9"/>
  <c r="CA978" i="9"/>
  <c r="CE978" i="9"/>
  <c r="CF978" i="9"/>
  <c r="CG978" i="9"/>
  <c r="CH978" i="9"/>
  <c r="CI978" i="9"/>
  <c r="CJ978" i="9"/>
  <c r="CK978" i="9"/>
  <c r="CL978" i="9"/>
  <c r="CN978" i="9"/>
  <c r="CO978" i="9"/>
  <c r="CR978" i="9"/>
  <c r="CT978" i="9"/>
  <c r="CV978" i="9"/>
  <c r="CX978" i="9"/>
  <c r="CY978" i="9"/>
  <c r="CZ978" i="9"/>
  <c r="DA978" i="9" s="1"/>
  <c r="DC978" i="9" s="1"/>
  <c r="DF978" i="9"/>
  <c r="DH978" i="9"/>
  <c r="DK978" i="9"/>
  <c r="DL978" i="9"/>
  <c r="CA979" i="9"/>
  <c r="CE979" i="9"/>
  <c r="CF979" i="9"/>
  <c r="CG979" i="9"/>
  <c r="CH979" i="9"/>
  <c r="CI979" i="9"/>
  <c r="CJ979" i="9"/>
  <c r="CK979" i="9"/>
  <c r="CL979" i="9"/>
  <c r="CN979" i="9"/>
  <c r="CO979" i="9"/>
  <c r="CM979" i="9" s="1"/>
  <c r="CR979" i="9"/>
  <c r="CT979" i="9"/>
  <c r="CX979" i="9"/>
  <c r="CY979" i="9"/>
  <c r="CZ979" i="9"/>
  <c r="DA979" i="9" s="1"/>
  <c r="DC979" i="9" s="1"/>
  <c r="DH979" i="9"/>
  <c r="DK979" i="9"/>
  <c r="DL979" i="9"/>
  <c r="CA980" i="9"/>
  <c r="CE980" i="9"/>
  <c r="CF980" i="9"/>
  <c r="CG980" i="9"/>
  <c r="CH980" i="9"/>
  <c r="CI980" i="9"/>
  <c r="CJ980" i="9"/>
  <c r="CK980" i="9"/>
  <c r="CL980" i="9"/>
  <c r="CN980" i="9"/>
  <c r="CO980" i="9"/>
  <c r="CM980" i="9" s="1"/>
  <c r="CR980" i="9"/>
  <c r="CT980" i="9"/>
  <c r="CV980" i="9"/>
  <c r="CX980" i="9"/>
  <c r="CY980" i="9"/>
  <c r="DD980" i="9" s="1"/>
  <c r="CZ980" i="9"/>
  <c r="DA980" i="9" s="1"/>
  <c r="DC980" i="9" s="1"/>
  <c r="DE980" i="9"/>
  <c r="DH980" i="9"/>
  <c r="DK980" i="9"/>
  <c r="DL980" i="9"/>
  <c r="CA981" i="9"/>
  <c r="CE981" i="9"/>
  <c r="CF981" i="9"/>
  <c r="CG981" i="9"/>
  <c r="CH981" i="9"/>
  <c r="CI981" i="9"/>
  <c r="CJ981" i="9"/>
  <c r="CK981" i="9"/>
  <c r="CL981" i="9"/>
  <c r="CM981" i="9"/>
  <c r="CN981" i="9"/>
  <c r="CO981" i="9"/>
  <c r="CR981" i="9"/>
  <c r="CT981" i="9"/>
  <c r="CV981" i="9"/>
  <c r="CX981" i="9"/>
  <c r="CY981" i="9"/>
  <c r="CZ981" i="9"/>
  <c r="DA981" i="9"/>
  <c r="DC981" i="9" s="1"/>
  <c r="DH981" i="9"/>
  <c r="DK981" i="9"/>
  <c r="DL981" i="9"/>
  <c r="CA982" i="9"/>
  <c r="CE982" i="9"/>
  <c r="CF982" i="9"/>
  <c r="CG982" i="9"/>
  <c r="CH982" i="9"/>
  <c r="CI982" i="9"/>
  <c r="CJ982" i="9"/>
  <c r="CK982" i="9"/>
  <c r="CL982" i="9"/>
  <c r="CM982" i="9"/>
  <c r="CN982" i="9"/>
  <c r="CO982" i="9"/>
  <c r="CR982" i="9"/>
  <c r="CT982" i="9"/>
  <c r="CX982" i="9"/>
  <c r="CY982" i="9"/>
  <c r="DE982" i="9" s="1"/>
  <c r="CZ982" i="9"/>
  <c r="DA982" i="9" s="1"/>
  <c r="DC982" i="9" s="1"/>
  <c r="DD982" i="9"/>
  <c r="DF982" i="9"/>
  <c r="DH982" i="9"/>
  <c r="DK982" i="9"/>
  <c r="DL982" i="9"/>
  <c r="CA983" i="9"/>
  <c r="CE983" i="9"/>
  <c r="CF983" i="9"/>
  <c r="CG983" i="9"/>
  <c r="CH983" i="9"/>
  <c r="CI983" i="9"/>
  <c r="CJ983" i="9"/>
  <c r="CK983" i="9"/>
  <c r="CL983" i="9"/>
  <c r="CN983" i="9"/>
  <c r="CO983" i="9"/>
  <c r="CR983" i="9"/>
  <c r="CT983" i="9"/>
  <c r="CV983" i="9"/>
  <c r="CX983" i="9"/>
  <c r="CY983" i="9"/>
  <c r="CZ983" i="9"/>
  <c r="DA983" i="9" s="1"/>
  <c r="DC983" i="9" s="1"/>
  <c r="DH983" i="9"/>
  <c r="DK983" i="9"/>
  <c r="DL983" i="9"/>
  <c r="CA984" i="9"/>
  <c r="CE984" i="9"/>
  <c r="CF984" i="9"/>
  <c r="CG984" i="9"/>
  <c r="CH984" i="9"/>
  <c r="CI984" i="9"/>
  <c r="CJ984" i="9"/>
  <c r="CK984" i="9"/>
  <c r="CL984" i="9"/>
  <c r="CN984" i="9"/>
  <c r="CO984" i="9"/>
  <c r="CM984" i="9" s="1"/>
  <c r="CR984" i="9"/>
  <c r="CT984" i="9"/>
  <c r="CX984" i="9"/>
  <c r="CY984" i="9"/>
  <c r="DF984" i="9" s="1"/>
  <c r="CZ984" i="9"/>
  <c r="DA984" i="9" s="1"/>
  <c r="DC984" i="9" s="1"/>
  <c r="DD984" i="9"/>
  <c r="DE984" i="9"/>
  <c r="DH984" i="9"/>
  <c r="DK984" i="9"/>
  <c r="DL984" i="9"/>
  <c r="CA985" i="9"/>
  <c r="CE985" i="9"/>
  <c r="CF985" i="9"/>
  <c r="CG985" i="9"/>
  <c r="CH985" i="9"/>
  <c r="CI985" i="9"/>
  <c r="CJ985" i="9"/>
  <c r="CK985" i="9"/>
  <c r="CL985" i="9"/>
  <c r="CN985" i="9"/>
  <c r="CO985" i="9"/>
  <c r="CM985" i="9" s="1"/>
  <c r="CR985" i="9"/>
  <c r="CV985" i="9" s="1"/>
  <c r="CT985" i="9"/>
  <c r="CX985" i="9"/>
  <c r="CY985" i="9"/>
  <c r="DE985" i="9" s="1"/>
  <c r="CZ985" i="9"/>
  <c r="DA985" i="9" s="1"/>
  <c r="DC985" i="9" s="1"/>
  <c r="DD985" i="9"/>
  <c r="DH985" i="9"/>
  <c r="DK985" i="9"/>
  <c r="DL985" i="9"/>
  <c r="CA986" i="9"/>
  <c r="CE986" i="9"/>
  <c r="CF986" i="9"/>
  <c r="CG986" i="9"/>
  <c r="CH986" i="9"/>
  <c r="CI986" i="9"/>
  <c r="CJ986" i="9"/>
  <c r="CK986" i="9"/>
  <c r="CL986" i="9"/>
  <c r="CN986" i="9"/>
  <c r="CO986" i="9"/>
  <c r="CR986" i="9"/>
  <c r="CT986" i="9"/>
  <c r="CX986" i="9"/>
  <c r="CY986" i="9"/>
  <c r="CZ986" i="9"/>
  <c r="DA986" i="9" s="1"/>
  <c r="DC986" i="9" s="1"/>
  <c r="DH986" i="9"/>
  <c r="DK986" i="9"/>
  <c r="DL986" i="9"/>
  <c r="CA987" i="9"/>
  <c r="CE987" i="9"/>
  <c r="CF987" i="9"/>
  <c r="CG987" i="9"/>
  <c r="CH987" i="9"/>
  <c r="CI987" i="9"/>
  <c r="CJ987" i="9"/>
  <c r="CK987" i="9"/>
  <c r="CL987" i="9"/>
  <c r="CN987" i="9"/>
  <c r="CO987" i="9"/>
  <c r="CM987" i="9" s="1"/>
  <c r="CR987" i="9"/>
  <c r="CT987" i="9"/>
  <c r="CX987" i="9"/>
  <c r="CY987" i="9"/>
  <c r="CZ987" i="9"/>
  <c r="DA987" i="9" s="1"/>
  <c r="DC987" i="9" s="1"/>
  <c r="DH987" i="9"/>
  <c r="DK987" i="9"/>
  <c r="DL987" i="9"/>
  <c r="CA988" i="9"/>
  <c r="CE988" i="9"/>
  <c r="CF988" i="9"/>
  <c r="CG988" i="9"/>
  <c r="CH988" i="9"/>
  <c r="CI988" i="9"/>
  <c r="CJ988" i="9"/>
  <c r="CK988" i="9"/>
  <c r="CL988" i="9"/>
  <c r="CM988" i="9"/>
  <c r="CN988" i="9"/>
  <c r="CO988" i="9"/>
  <c r="CR988" i="9"/>
  <c r="CT988" i="9"/>
  <c r="CX988" i="9"/>
  <c r="CY988" i="9"/>
  <c r="CZ988" i="9"/>
  <c r="DA988" i="9" s="1"/>
  <c r="DC988" i="9" s="1"/>
  <c r="DH988" i="9"/>
  <c r="DK988" i="9"/>
  <c r="DL988" i="9"/>
  <c r="CA989" i="9"/>
  <c r="CE989" i="9"/>
  <c r="CF989" i="9"/>
  <c r="CG989" i="9"/>
  <c r="CH989" i="9"/>
  <c r="CI989" i="9"/>
  <c r="CJ989" i="9"/>
  <c r="CK989" i="9"/>
  <c r="CL989" i="9"/>
  <c r="CN989" i="9"/>
  <c r="CO989" i="9"/>
  <c r="CR989" i="9"/>
  <c r="CT989" i="9"/>
  <c r="CV989" i="9" s="1"/>
  <c r="CX989" i="9"/>
  <c r="CY989" i="9"/>
  <c r="CZ989" i="9"/>
  <c r="DA989" i="9" s="1"/>
  <c r="DC989" i="9" s="1"/>
  <c r="DH989" i="9"/>
  <c r="DK989" i="9"/>
  <c r="DL989" i="9"/>
  <c r="CA990" i="9"/>
  <c r="CE990" i="9"/>
  <c r="CF990" i="9"/>
  <c r="CG990" i="9"/>
  <c r="CH990" i="9"/>
  <c r="CI990" i="9"/>
  <c r="CJ990" i="9"/>
  <c r="CK990" i="9"/>
  <c r="CL990" i="9"/>
  <c r="CM990" i="9"/>
  <c r="CN990" i="9"/>
  <c r="CO990" i="9"/>
  <c r="CR990" i="9"/>
  <c r="CT990" i="9"/>
  <c r="CX990" i="9"/>
  <c r="CY990" i="9"/>
  <c r="CZ990" i="9"/>
  <c r="DA990" i="9" s="1"/>
  <c r="DC990" i="9" s="1"/>
  <c r="DH990" i="9"/>
  <c r="DK990" i="9"/>
  <c r="DL990" i="9"/>
  <c r="CA991" i="9"/>
  <c r="CE991" i="9"/>
  <c r="CF991" i="9"/>
  <c r="CG991" i="9"/>
  <c r="CH991" i="9"/>
  <c r="CI991" i="9"/>
  <c r="CJ991" i="9"/>
  <c r="CK991" i="9"/>
  <c r="CL991" i="9"/>
  <c r="CN991" i="9"/>
  <c r="CO991" i="9"/>
  <c r="CM991" i="9" s="1"/>
  <c r="CR991" i="9"/>
  <c r="CV991" i="9" s="1"/>
  <c r="CT991" i="9"/>
  <c r="CX991" i="9"/>
  <c r="CY991" i="9"/>
  <c r="CZ991" i="9"/>
  <c r="DA991" i="9" s="1"/>
  <c r="DC991" i="9" s="1"/>
  <c r="DH991" i="9"/>
  <c r="DK991" i="9"/>
  <c r="DL991" i="9"/>
  <c r="CA992" i="9"/>
  <c r="CE992" i="9"/>
  <c r="CF992" i="9"/>
  <c r="CG992" i="9"/>
  <c r="CH992" i="9"/>
  <c r="CI992" i="9"/>
  <c r="CJ992" i="9"/>
  <c r="CK992" i="9"/>
  <c r="CL992" i="9"/>
  <c r="CN992" i="9"/>
  <c r="CO992" i="9"/>
  <c r="CM992" i="9" s="1"/>
  <c r="CR992" i="9"/>
  <c r="CV992" i="9" s="1"/>
  <c r="CT992" i="9"/>
  <c r="CX992" i="9"/>
  <c r="CY992" i="9"/>
  <c r="DE992" i="9" s="1"/>
  <c r="CZ992" i="9"/>
  <c r="DA992" i="9" s="1"/>
  <c r="DC992" i="9" s="1"/>
  <c r="DD992" i="9"/>
  <c r="DH992" i="9"/>
  <c r="DK992" i="9"/>
  <c r="DL992" i="9"/>
  <c r="CA993" i="9"/>
  <c r="CE993" i="9"/>
  <c r="CF993" i="9"/>
  <c r="CG993" i="9"/>
  <c r="CH993" i="9"/>
  <c r="CI993" i="9"/>
  <c r="CJ993" i="9"/>
  <c r="CK993" i="9"/>
  <c r="CL993" i="9"/>
  <c r="CM993" i="9"/>
  <c r="CN993" i="9"/>
  <c r="CO993" i="9"/>
  <c r="CR993" i="9"/>
  <c r="CT993" i="9"/>
  <c r="CX993" i="9"/>
  <c r="CY993" i="9"/>
  <c r="CZ993" i="9"/>
  <c r="DA993" i="9" s="1"/>
  <c r="DC993" i="9" s="1"/>
  <c r="DH993" i="9"/>
  <c r="DK993" i="9"/>
  <c r="DL993" i="9"/>
  <c r="CA994" i="9"/>
  <c r="CE994" i="9"/>
  <c r="CF994" i="9"/>
  <c r="CG994" i="9"/>
  <c r="CH994" i="9"/>
  <c r="CI994" i="9"/>
  <c r="CJ994" i="9"/>
  <c r="CK994" i="9"/>
  <c r="CL994" i="9"/>
  <c r="CN994" i="9"/>
  <c r="CO994" i="9"/>
  <c r="CR994" i="9"/>
  <c r="CT994" i="9"/>
  <c r="CX994" i="9"/>
  <c r="CY994" i="9"/>
  <c r="CZ994" i="9"/>
  <c r="DA994" i="9"/>
  <c r="DC994" i="9" s="1"/>
  <c r="DH994" i="9"/>
  <c r="DK994" i="9"/>
  <c r="DL994" i="9"/>
  <c r="CA995" i="9"/>
  <c r="CE995" i="9"/>
  <c r="CF995" i="9"/>
  <c r="CG995" i="9"/>
  <c r="CH995" i="9"/>
  <c r="CI995" i="9"/>
  <c r="CJ995" i="9"/>
  <c r="CK995" i="9"/>
  <c r="CL995" i="9"/>
  <c r="CM995" i="9"/>
  <c r="CN995" i="9"/>
  <c r="CO995" i="9"/>
  <c r="CR995" i="9"/>
  <c r="CV995" i="9" s="1"/>
  <c r="CT995" i="9"/>
  <c r="CX995" i="9"/>
  <c r="CY995" i="9"/>
  <c r="CZ995" i="9"/>
  <c r="DA995" i="9" s="1"/>
  <c r="DC995" i="9" s="1"/>
  <c r="DH995" i="9"/>
  <c r="DK995" i="9"/>
  <c r="DL995" i="9"/>
  <c r="CA996" i="9"/>
  <c r="CE996" i="9"/>
  <c r="CF996" i="9"/>
  <c r="CG996" i="9"/>
  <c r="CH996" i="9"/>
  <c r="CI996" i="9"/>
  <c r="CJ996" i="9"/>
  <c r="CK996" i="9"/>
  <c r="CL996" i="9"/>
  <c r="CN996" i="9"/>
  <c r="CO996" i="9"/>
  <c r="CR996" i="9"/>
  <c r="CT996" i="9"/>
  <c r="CX996" i="9"/>
  <c r="CY996" i="9"/>
  <c r="DD996" i="9" s="1"/>
  <c r="CZ996" i="9"/>
  <c r="DA996" i="9" s="1"/>
  <c r="DC996" i="9" s="1"/>
  <c r="DH996" i="9"/>
  <c r="DK996" i="9"/>
  <c r="DL996" i="9"/>
  <c r="CA997" i="9"/>
  <c r="CE997" i="9"/>
  <c r="CF997" i="9"/>
  <c r="CG997" i="9"/>
  <c r="CH997" i="9"/>
  <c r="CI997" i="9"/>
  <c r="CJ997" i="9"/>
  <c r="CK997" i="9"/>
  <c r="CL997" i="9"/>
  <c r="CN997" i="9"/>
  <c r="CO997" i="9"/>
  <c r="CM997" i="9" s="1"/>
  <c r="CR997" i="9"/>
  <c r="CT997" i="9"/>
  <c r="CX997" i="9"/>
  <c r="CY997" i="9"/>
  <c r="DD997" i="9" s="1"/>
  <c r="CZ997" i="9"/>
  <c r="DA997" i="9" s="1"/>
  <c r="DC997" i="9" s="1"/>
  <c r="DH997" i="9"/>
  <c r="DK997" i="9"/>
  <c r="DL997" i="9"/>
  <c r="CA998" i="9"/>
  <c r="CE998" i="9"/>
  <c r="CF998" i="9"/>
  <c r="CG998" i="9"/>
  <c r="CH998" i="9"/>
  <c r="CI998" i="9"/>
  <c r="CJ998" i="9"/>
  <c r="CK998" i="9"/>
  <c r="CL998" i="9"/>
  <c r="CN998" i="9"/>
  <c r="CO998" i="9"/>
  <c r="CM998" i="9" s="1"/>
  <c r="CR998" i="9"/>
  <c r="CT998" i="9"/>
  <c r="CX998" i="9"/>
  <c r="CY998" i="9"/>
  <c r="CZ998" i="9"/>
  <c r="DA998" i="9" s="1"/>
  <c r="DC998" i="9" s="1"/>
  <c r="DH998" i="9"/>
  <c r="DK998" i="9"/>
  <c r="DL998" i="9"/>
  <c r="CA999" i="9"/>
  <c r="CE999" i="9"/>
  <c r="CF999" i="9"/>
  <c r="CG999" i="9"/>
  <c r="CH999" i="9"/>
  <c r="CI999" i="9"/>
  <c r="CJ999" i="9"/>
  <c r="CK999" i="9"/>
  <c r="CL999" i="9"/>
  <c r="CN999" i="9"/>
  <c r="CO999" i="9"/>
  <c r="CM999" i="9" s="1"/>
  <c r="CR999" i="9"/>
  <c r="CT999" i="9"/>
  <c r="CV999" i="9" s="1"/>
  <c r="CX999" i="9"/>
  <c r="CY999" i="9"/>
  <c r="DF999" i="9" s="1"/>
  <c r="CZ999" i="9"/>
  <c r="DA999" i="9" s="1"/>
  <c r="DC999" i="9" s="1"/>
  <c r="DD999" i="9"/>
  <c r="DH999" i="9"/>
  <c r="DK999" i="9"/>
  <c r="DL999" i="9"/>
  <c r="CA1000" i="9"/>
  <c r="CE1000" i="9"/>
  <c r="CF1000" i="9"/>
  <c r="CG1000" i="9"/>
  <c r="CH1000" i="9"/>
  <c r="CI1000" i="9"/>
  <c r="CJ1000" i="9"/>
  <c r="CK1000" i="9"/>
  <c r="CL1000" i="9"/>
  <c r="CN1000" i="9"/>
  <c r="CO1000" i="9"/>
  <c r="CR1000" i="9"/>
  <c r="CT1000" i="9"/>
  <c r="CV1000" i="9"/>
  <c r="CX1000" i="9"/>
  <c r="CY1000" i="9"/>
  <c r="CZ1000" i="9"/>
  <c r="DA1000" i="9" s="1"/>
  <c r="DC1000" i="9" s="1"/>
  <c r="DH1000" i="9"/>
  <c r="DK1000" i="9"/>
  <c r="DL1000" i="9"/>
  <c r="CA1001" i="9"/>
  <c r="CE1001" i="9"/>
  <c r="CF1001" i="9"/>
  <c r="CG1001" i="9"/>
  <c r="CH1001" i="9"/>
  <c r="CI1001" i="9"/>
  <c r="CJ1001" i="9"/>
  <c r="CK1001" i="9"/>
  <c r="CL1001" i="9"/>
  <c r="CN1001" i="9"/>
  <c r="CO1001" i="9"/>
  <c r="CM1001" i="9" s="1"/>
  <c r="CR1001" i="9"/>
  <c r="CT1001" i="9"/>
  <c r="CV1001" i="9" s="1"/>
  <c r="CX1001" i="9"/>
  <c r="CY1001" i="9"/>
  <c r="DF1001" i="9" s="1"/>
  <c r="CZ1001" i="9"/>
  <c r="DA1001" i="9" s="1"/>
  <c r="DC1001" i="9" s="1"/>
  <c r="DH1001" i="9"/>
  <c r="DK1001" i="9"/>
  <c r="DL1001" i="9"/>
  <c r="CA1002" i="9"/>
  <c r="CE1002" i="9"/>
  <c r="CF1002" i="9"/>
  <c r="CG1002" i="9"/>
  <c r="CH1002" i="9"/>
  <c r="CI1002" i="9"/>
  <c r="CJ1002" i="9"/>
  <c r="CK1002" i="9"/>
  <c r="CL1002" i="9"/>
  <c r="CN1002" i="9"/>
  <c r="CO1002" i="9"/>
  <c r="CR1002" i="9"/>
  <c r="CV1002" i="9" s="1"/>
  <c r="CT1002" i="9"/>
  <c r="CX1002" i="9"/>
  <c r="CY1002" i="9"/>
  <c r="DD1002" i="9" s="1"/>
  <c r="CZ1002" i="9"/>
  <c r="DA1002" i="9" s="1"/>
  <c r="DC1002" i="9" s="1"/>
  <c r="DE1002" i="9"/>
  <c r="DF1002" i="9"/>
  <c r="DH1002" i="9"/>
  <c r="DK1002" i="9"/>
  <c r="DL1002" i="9"/>
  <c r="CA1003" i="9"/>
  <c r="CE1003" i="9"/>
  <c r="CF1003" i="9"/>
  <c r="CG1003" i="9"/>
  <c r="CH1003" i="9"/>
  <c r="CI1003" i="9"/>
  <c r="CJ1003" i="9"/>
  <c r="CK1003" i="9"/>
  <c r="CL1003" i="9"/>
  <c r="CN1003" i="9"/>
  <c r="CO1003" i="9"/>
  <c r="CM1003" i="9" s="1"/>
  <c r="CR1003" i="9"/>
  <c r="CV1003" i="9" s="1"/>
  <c r="CT1003" i="9"/>
  <c r="CX1003" i="9"/>
  <c r="CY1003" i="9"/>
  <c r="CZ1003" i="9"/>
  <c r="DA1003" i="9" s="1"/>
  <c r="DC1003" i="9" s="1"/>
  <c r="DD1003" i="9"/>
  <c r="DH1003" i="9"/>
  <c r="DK1003" i="9"/>
  <c r="DL1003" i="9"/>
  <c r="CA1004" i="9"/>
  <c r="CE1004" i="9"/>
  <c r="CF1004" i="9"/>
  <c r="CG1004" i="9"/>
  <c r="CH1004" i="9"/>
  <c r="CI1004" i="9"/>
  <c r="CJ1004" i="9"/>
  <c r="CK1004" i="9"/>
  <c r="CL1004" i="9"/>
  <c r="CM1004" i="9"/>
  <c r="CN1004" i="9"/>
  <c r="CO1004" i="9"/>
  <c r="CR1004" i="9"/>
  <c r="CV1004" i="9" s="1"/>
  <c r="CT1004" i="9"/>
  <c r="CX1004" i="9"/>
  <c r="CY1004" i="9"/>
  <c r="CZ1004" i="9"/>
  <c r="DA1004" i="9" s="1"/>
  <c r="DC1004" i="9" s="1"/>
  <c r="DH1004" i="9"/>
  <c r="DK1004" i="9"/>
  <c r="DL1004" i="9"/>
  <c r="CA1005" i="9"/>
  <c r="CE1005" i="9"/>
  <c r="CF1005" i="9"/>
  <c r="CG1005" i="9"/>
  <c r="CH1005" i="9"/>
  <c r="CI1005" i="9"/>
  <c r="CJ1005" i="9"/>
  <c r="CK1005" i="9"/>
  <c r="CL1005" i="9"/>
  <c r="CM1005" i="9"/>
  <c r="CN1005" i="9"/>
  <c r="CO1005" i="9"/>
  <c r="CR1005" i="9"/>
  <c r="CV1005" i="9" s="1"/>
  <c r="CT1005" i="9"/>
  <c r="CX1005" i="9"/>
  <c r="CY1005" i="9"/>
  <c r="CZ1005" i="9"/>
  <c r="DA1005" i="9" s="1"/>
  <c r="DC1005" i="9" s="1"/>
  <c r="DH1005" i="9"/>
  <c r="DK1005" i="9"/>
  <c r="DL1005" i="9"/>
  <c r="CA1006" i="9"/>
  <c r="CE1006" i="9"/>
  <c r="CF1006" i="9"/>
  <c r="CG1006" i="9"/>
  <c r="CH1006" i="9"/>
  <c r="CI1006" i="9"/>
  <c r="CJ1006" i="9"/>
  <c r="CK1006" i="9"/>
  <c r="CL1006" i="9"/>
  <c r="CM1006" i="9"/>
  <c r="CN1006" i="9"/>
  <c r="CO1006" i="9"/>
  <c r="CR1006" i="9"/>
  <c r="CV1006" i="9" s="1"/>
  <c r="CT1006" i="9"/>
  <c r="CX1006" i="9"/>
  <c r="CY1006" i="9"/>
  <c r="DF1006" i="9" s="1"/>
  <c r="CZ1006" i="9"/>
  <c r="DA1006" i="9" s="1"/>
  <c r="DC1006" i="9" s="1"/>
  <c r="DD1006" i="9"/>
  <c r="DH1006" i="9"/>
  <c r="DK1006" i="9"/>
  <c r="DL1006" i="9"/>
  <c r="CA1007" i="9"/>
  <c r="CE1007" i="9"/>
  <c r="CF1007" i="9"/>
  <c r="CG1007" i="9"/>
  <c r="CH1007" i="9"/>
  <c r="CI1007" i="9"/>
  <c r="CJ1007" i="9"/>
  <c r="CK1007" i="9"/>
  <c r="CL1007" i="9"/>
  <c r="CN1007" i="9"/>
  <c r="CO1007" i="9"/>
  <c r="CR1007" i="9"/>
  <c r="CT1007" i="9"/>
  <c r="CX1007" i="9"/>
  <c r="CY1007" i="9"/>
  <c r="CZ1007" i="9"/>
  <c r="DA1007" i="9" s="1"/>
  <c r="DC1007" i="9" s="1"/>
  <c r="DH1007" i="9"/>
  <c r="DK1007" i="9"/>
  <c r="DL1007" i="9"/>
  <c r="CA1008" i="9"/>
  <c r="CE1008" i="9"/>
  <c r="CF1008" i="9"/>
  <c r="CG1008" i="9"/>
  <c r="CH1008" i="9"/>
  <c r="CI1008" i="9"/>
  <c r="CJ1008" i="9"/>
  <c r="CK1008" i="9"/>
  <c r="CL1008" i="9"/>
  <c r="CN1008" i="9"/>
  <c r="CO1008" i="9"/>
  <c r="CR1008" i="9"/>
  <c r="CT1008" i="9"/>
  <c r="CX1008" i="9"/>
  <c r="CY1008" i="9"/>
  <c r="CZ1008" i="9"/>
  <c r="DA1008" i="9" s="1"/>
  <c r="DC1008" i="9"/>
  <c r="DH1008" i="9"/>
  <c r="DK1008" i="9"/>
  <c r="DL1008" i="9"/>
  <c r="CA1009" i="9"/>
  <c r="CE1009" i="9"/>
  <c r="CF1009" i="9"/>
  <c r="CG1009" i="9"/>
  <c r="CH1009" i="9"/>
  <c r="CI1009" i="9"/>
  <c r="CJ1009" i="9"/>
  <c r="CK1009" i="9"/>
  <c r="CL1009" i="9"/>
  <c r="CN1009" i="9"/>
  <c r="CO1009" i="9"/>
  <c r="CM1009" i="9" s="1"/>
  <c r="CR1009" i="9"/>
  <c r="CT1009" i="9"/>
  <c r="CX1009" i="9"/>
  <c r="CY1009" i="9"/>
  <c r="CZ1009" i="9"/>
  <c r="DA1009" i="9" s="1"/>
  <c r="DC1009" i="9" s="1"/>
  <c r="DH1009" i="9"/>
  <c r="DK1009" i="9"/>
  <c r="DL1009" i="9"/>
  <c r="CA1010" i="9"/>
  <c r="CE1010" i="9"/>
  <c r="CF1010" i="9"/>
  <c r="CG1010" i="9"/>
  <c r="CH1010" i="9"/>
  <c r="CI1010" i="9"/>
  <c r="CJ1010" i="9"/>
  <c r="CK1010" i="9"/>
  <c r="CL1010" i="9"/>
  <c r="CN1010" i="9"/>
  <c r="CO1010" i="9"/>
  <c r="CM1010" i="9" s="1"/>
  <c r="CR1010" i="9"/>
  <c r="CT1010" i="9"/>
  <c r="CX1010" i="9"/>
  <c r="CY1010" i="9"/>
  <c r="CZ1010" i="9"/>
  <c r="DA1010" i="9" s="1"/>
  <c r="DC1010" i="9" s="1"/>
  <c r="DH1010" i="9"/>
  <c r="DK1010" i="9"/>
  <c r="DL1010" i="9"/>
  <c r="CA1011" i="9"/>
  <c r="CE1011" i="9"/>
  <c r="CF1011" i="9"/>
  <c r="CG1011" i="9"/>
  <c r="CH1011" i="9"/>
  <c r="CI1011" i="9"/>
  <c r="CJ1011" i="9"/>
  <c r="CK1011" i="9"/>
  <c r="CL1011" i="9"/>
  <c r="CN1011" i="9"/>
  <c r="CO1011" i="9"/>
  <c r="CM1011" i="9" s="1"/>
  <c r="CR1011" i="9"/>
  <c r="CT1011" i="9"/>
  <c r="CV1011" i="9" s="1"/>
  <c r="CX1011" i="9"/>
  <c r="CY1011" i="9"/>
  <c r="CZ1011" i="9"/>
  <c r="DA1011" i="9" s="1"/>
  <c r="DC1011" i="9" s="1"/>
  <c r="DH1011" i="9"/>
  <c r="DK1011" i="9"/>
  <c r="DL1011" i="9"/>
  <c r="CA1012" i="9"/>
  <c r="CE1012" i="9"/>
  <c r="CF1012" i="9"/>
  <c r="CG1012" i="9"/>
  <c r="CH1012" i="9"/>
  <c r="CI1012" i="9"/>
  <c r="CJ1012" i="9"/>
  <c r="CK1012" i="9"/>
  <c r="CL1012" i="9"/>
  <c r="CN1012" i="9"/>
  <c r="CO1012" i="9"/>
  <c r="CR1012" i="9"/>
  <c r="CT1012" i="9"/>
  <c r="CX1012" i="9"/>
  <c r="CY1012" i="9"/>
  <c r="CZ1012" i="9"/>
  <c r="DA1012" i="9" s="1"/>
  <c r="DC1012" i="9" s="1"/>
  <c r="DH1012" i="9"/>
  <c r="DK1012" i="9"/>
  <c r="DL1012" i="9"/>
  <c r="CA1013" i="9"/>
  <c r="CE1013" i="9"/>
  <c r="CF1013" i="9"/>
  <c r="CG1013" i="9"/>
  <c r="CH1013" i="9"/>
  <c r="CI1013" i="9"/>
  <c r="CJ1013" i="9"/>
  <c r="CK1013" i="9"/>
  <c r="CL1013" i="9"/>
  <c r="CN1013" i="9"/>
  <c r="CO1013" i="9"/>
  <c r="CM1013" i="9" s="1"/>
  <c r="CR1013" i="9"/>
  <c r="CT1013" i="9"/>
  <c r="CX1013" i="9"/>
  <c r="CY1013" i="9"/>
  <c r="DE1013" i="9" s="1"/>
  <c r="CZ1013" i="9"/>
  <c r="DA1013" i="9" s="1"/>
  <c r="DC1013" i="9" s="1"/>
  <c r="DH1013" i="9"/>
  <c r="DK1013" i="9"/>
  <c r="DL1013" i="9"/>
  <c r="CA1014" i="9"/>
  <c r="CE1014" i="9"/>
  <c r="CF1014" i="9"/>
  <c r="CG1014" i="9"/>
  <c r="CH1014" i="9"/>
  <c r="CI1014" i="9"/>
  <c r="CJ1014" i="9"/>
  <c r="CK1014" i="9"/>
  <c r="CL1014" i="9"/>
  <c r="CN1014" i="9"/>
  <c r="CO1014" i="9"/>
  <c r="CM1014" i="9" s="1"/>
  <c r="CR1014" i="9"/>
  <c r="CV1014" i="9" s="1"/>
  <c r="CT1014" i="9"/>
  <c r="CX1014" i="9"/>
  <c r="CY1014" i="9"/>
  <c r="CZ1014" i="9"/>
  <c r="DA1014" i="9" s="1"/>
  <c r="DC1014" i="9" s="1"/>
  <c r="DH1014" i="9"/>
  <c r="DK1014" i="9"/>
  <c r="DL1014" i="9"/>
  <c r="CA1015" i="9"/>
  <c r="CE1015" i="9"/>
  <c r="CF1015" i="9"/>
  <c r="CG1015" i="9"/>
  <c r="CH1015" i="9"/>
  <c r="CI1015" i="9"/>
  <c r="CJ1015" i="9"/>
  <c r="CK1015" i="9"/>
  <c r="CL1015" i="9"/>
  <c r="CN1015" i="9"/>
  <c r="CO1015" i="9"/>
  <c r="CR1015" i="9"/>
  <c r="CV1015" i="9" s="1"/>
  <c r="CT1015" i="9"/>
  <c r="CX1015" i="9"/>
  <c r="CY1015" i="9"/>
  <c r="DF1015" i="9" s="1"/>
  <c r="CZ1015" i="9"/>
  <c r="DA1015" i="9"/>
  <c r="DC1015" i="9" s="1"/>
  <c r="DH1015" i="9"/>
  <c r="DK1015" i="9"/>
  <c r="DL1015" i="9"/>
  <c r="CA1016" i="9"/>
  <c r="CE1016" i="9"/>
  <c r="CF1016" i="9"/>
  <c r="CG1016" i="9"/>
  <c r="CH1016" i="9"/>
  <c r="CI1016" i="9"/>
  <c r="CJ1016" i="9"/>
  <c r="CK1016" i="9"/>
  <c r="CL1016" i="9"/>
  <c r="CN1016" i="9"/>
  <c r="CO1016" i="9"/>
  <c r="CM1016" i="9" s="1"/>
  <c r="CR1016" i="9"/>
  <c r="CV1016" i="9" s="1"/>
  <c r="CT1016" i="9"/>
  <c r="CX1016" i="9"/>
  <c r="CY1016" i="9"/>
  <c r="DD1016" i="9" s="1"/>
  <c r="CZ1016" i="9"/>
  <c r="DA1016" i="9"/>
  <c r="DC1016" i="9" s="1"/>
  <c r="DH1016" i="9"/>
  <c r="DK1016" i="9"/>
  <c r="DL1016" i="9"/>
  <c r="CA1017" i="9"/>
  <c r="CE1017" i="9"/>
  <c r="CF1017" i="9"/>
  <c r="CG1017" i="9"/>
  <c r="CH1017" i="9"/>
  <c r="CI1017" i="9"/>
  <c r="CJ1017" i="9"/>
  <c r="CK1017" i="9"/>
  <c r="CL1017" i="9"/>
  <c r="CN1017" i="9"/>
  <c r="CO1017" i="9"/>
  <c r="CM1017" i="9" s="1"/>
  <c r="CR1017" i="9"/>
  <c r="CV1017" i="9" s="1"/>
  <c r="CT1017" i="9"/>
  <c r="CX1017" i="9"/>
  <c r="CY1017" i="9"/>
  <c r="DD1017" i="9" s="1"/>
  <c r="CZ1017" i="9"/>
  <c r="DA1017" i="9" s="1"/>
  <c r="DC1017" i="9" s="1"/>
  <c r="DH1017" i="9"/>
  <c r="DK1017" i="9"/>
  <c r="DL1017" i="9"/>
  <c r="CA1018" i="9"/>
  <c r="CE1018" i="9"/>
  <c r="CF1018" i="9"/>
  <c r="CG1018" i="9"/>
  <c r="CH1018" i="9"/>
  <c r="CI1018" i="9"/>
  <c r="CJ1018" i="9"/>
  <c r="CK1018" i="9"/>
  <c r="CL1018" i="9"/>
  <c r="CN1018" i="9"/>
  <c r="CO1018" i="9"/>
  <c r="CM1018" i="9" s="1"/>
  <c r="CR1018" i="9"/>
  <c r="CV1018" i="9" s="1"/>
  <c r="CT1018" i="9"/>
  <c r="CX1018" i="9"/>
  <c r="CY1018" i="9"/>
  <c r="CZ1018" i="9"/>
  <c r="DA1018" i="9" s="1"/>
  <c r="DC1018" i="9" s="1"/>
  <c r="DH1018" i="9"/>
  <c r="DK1018" i="9"/>
  <c r="DL1018" i="9"/>
  <c r="CA1019" i="9"/>
  <c r="CE1019" i="9"/>
  <c r="CF1019" i="9"/>
  <c r="CG1019" i="9"/>
  <c r="CH1019" i="9"/>
  <c r="CI1019" i="9"/>
  <c r="CJ1019" i="9"/>
  <c r="CK1019" i="9"/>
  <c r="CL1019" i="9"/>
  <c r="CN1019" i="9"/>
  <c r="CO1019" i="9"/>
  <c r="CR1019" i="9"/>
  <c r="CT1019" i="9"/>
  <c r="CX1019" i="9"/>
  <c r="CY1019" i="9"/>
  <c r="CZ1019" i="9"/>
  <c r="DA1019" i="9" s="1"/>
  <c r="DC1019" i="9" s="1"/>
  <c r="DF1019" i="9"/>
  <c r="DH1019" i="9"/>
  <c r="DK1019" i="9"/>
  <c r="DL1019" i="9"/>
  <c r="CA1020" i="9"/>
  <c r="CE1020" i="9"/>
  <c r="CF1020" i="9"/>
  <c r="CG1020" i="9"/>
  <c r="CH1020" i="9"/>
  <c r="CI1020" i="9"/>
  <c r="CJ1020" i="9"/>
  <c r="CK1020" i="9"/>
  <c r="CL1020" i="9"/>
  <c r="CN1020" i="9"/>
  <c r="CO1020" i="9"/>
  <c r="CM1020" i="9" s="1"/>
  <c r="CR1020" i="9"/>
  <c r="CT1020" i="9"/>
  <c r="CX1020" i="9"/>
  <c r="CY1020" i="9"/>
  <c r="CZ1020" i="9"/>
  <c r="DA1020" i="9" s="1"/>
  <c r="DC1020" i="9" s="1"/>
  <c r="DH1020" i="9"/>
  <c r="DK1020" i="9"/>
  <c r="DL1020" i="9"/>
  <c r="CA1021" i="9"/>
  <c r="CE1021" i="9"/>
  <c r="CF1021" i="9"/>
  <c r="CG1021" i="9"/>
  <c r="CH1021" i="9"/>
  <c r="CI1021" i="9"/>
  <c r="CJ1021" i="9"/>
  <c r="CK1021" i="9"/>
  <c r="CL1021" i="9"/>
  <c r="CN1021" i="9"/>
  <c r="CO1021" i="9"/>
  <c r="CM1021" i="9" s="1"/>
  <c r="CR1021" i="9"/>
  <c r="CT1021" i="9"/>
  <c r="CX1021" i="9"/>
  <c r="CY1021" i="9"/>
  <c r="DE1021" i="9" s="1"/>
  <c r="CZ1021" i="9"/>
  <c r="DA1021" i="9" s="1"/>
  <c r="DC1021" i="9" s="1"/>
  <c r="DF1021" i="9"/>
  <c r="DH1021" i="9"/>
  <c r="DK1021" i="9"/>
  <c r="DL1021" i="9"/>
  <c r="CA1022" i="9"/>
  <c r="CE1022" i="9"/>
  <c r="CF1022" i="9"/>
  <c r="CG1022" i="9"/>
  <c r="CH1022" i="9"/>
  <c r="CI1022" i="9"/>
  <c r="CJ1022" i="9"/>
  <c r="CK1022" i="9"/>
  <c r="CL1022" i="9"/>
  <c r="CN1022" i="9"/>
  <c r="CO1022" i="9"/>
  <c r="CM1022" i="9" s="1"/>
  <c r="CR1022" i="9"/>
  <c r="CV1022" i="9" s="1"/>
  <c r="CT1022" i="9"/>
  <c r="CX1022" i="9"/>
  <c r="CY1022" i="9"/>
  <c r="DD1022" i="9" s="1"/>
  <c r="CZ1022" i="9"/>
  <c r="DA1022" i="9" s="1"/>
  <c r="DC1022" i="9" s="1"/>
  <c r="DH1022" i="9"/>
  <c r="DK1022" i="9"/>
  <c r="DL1022" i="9"/>
  <c r="CA1023" i="9"/>
  <c r="CE1023" i="9"/>
  <c r="CF1023" i="9"/>
  <c r="CG1023" i="9"/>
  <c r="CH1023" i="9"/>
  <c r="CI1023" i="9"/>
  <c r="CJ1023" i="9"/>
  <c r="CK1023" i="9"/>
  <c r="CL1023" i="9"/>
  <c r="CN1023" i="9"/>
  <c r="CO1023" i="9"/>
  <c r="CM1023" i="9" s="1"/>
  <c r="CR1023" i="9"/>
  <c r="CV1023" i="9" s="1"/>
  <c r="CT1023" i="9"/>
  <c r="CX1023" i="9"/>
  <c r="CY1023" i="9"/>
  <c r="CZ1023" i="9"/>
  <c r="DA1023" i="9" s="1"/>
  <c r="DC1023" i="9" s="1"/>
  <c r="DH1023" i="9"/>
  <c r="DK1023" i="9"/>
  <c r="DL1023" i="9"/>
  <c r="CA1024" i="9"/>
  <c r="CE1024" i="9"/>
  <c r="CF1024" i="9"/>
  <c r="CG1024" i="9"/>
  <c r="CH1024" i="9"/>
  <c r="CI1024" i="9"/>
  <c r="CJ1024" i="9"/>
  <c r="CK1024" i="9"/>
  <c r="CL1024" i="9"/>
  <c r="CN1024" i="9"/>
  <c r="CO1024" i="9"/>
  <c r="CM1024" i="9" s="1"/>
  <c r="CR1024" i="9"/>
  <c r="CT1024" i="9"/>
  <c r="CX1024" i="9"/>
  <c r="CY1024" i="9"/>
  <c r="DD1024" i="9" s="1"/>
  <c r="CZ1024" i="9"/>
  <c r="DA1024" i="9" s="1"/>
  <c r="DC1024" i="9" s="1"/>
  <c r="DF1024" i="9"/>
  <c r="DH1024" i="9"/>
  <c r="DK1024" i="9"/>
  <c r="DL1024" i="9"/>
  <c r="CA1025" i="9"/>
  <c r="CE1025" i="9"/>
  <c r="CF1025" i="9"/>
  <c r="CG1025" i="9"/>
  <c r="CH1025" i="9"/>
  <c r="CI1025" i="9"/>
  <c r="CJ1025" i="9"/>
  <c r="CK1025" i="9"/>
  <c r="CL1025" i="9"/>
  <c r="CN1025" i="9"/>
  <c r="CO1025" i="9"/>
  <c r="CR1025" i="9"/>
  <c r="CT1025" i="9"/>
  <c r="CX1025" i="9"/>
  <c r="CY1025" i="9"/>
  <c r="DE1025" i="9" s="1"/>
  <c r="CZ1025" i="9"/>
  <c r="DA1025" i="9" s="1"/>
  <c r="DC1025" i="9" s="1"/>
  <c r="DD1025" i="9"/>
  <c r="DF1025" i="9"/>
  <c r="DH1025" i="9"/>
  <c r="DK1025" i="9"/>
  <c r="DL1025" i="9"/>
  <c r="CA1026" i="9"/>
  <c r="CE1026" i="9"/>
  <c r="CF1026" i="9"/>
  <c r="CG1026" i="9"/>
  <c r="CH1026" i="9"/>
  <c r="CI1026" i="9"/>
  <c r="CJ1026" i="9"/>
  <c r="CK1026" i="9"/>
  <c r="CL1026" i="9"/>
  <c r="CN1026" i="9"/>
  <c r="CO1026" i="9"/>
  <c r="CM1026" i="9" s="1"/>
  <c r="CR1026" i="9"/>
  <c r="CT1026" i="9"/>
  <c r="CV1026" i="9" s="1"/>
  <c r="CX1026" i="9"/>
  <c r="CY1026" i="9"/>
  <c r="DF1026" i="9" s="1"/>
  <c r="CZ1026" i="9"/>
  <c r="DA1026" i="9" s="1"/>
  <c r="DC1026" i="9" s="1"/>
  <c r="DH1026" i="9"/>
  <c r="DK1026" i="9"/>
  <c r="DL1026" i="9"/>
  <c r="CA1027" i="9"/>
  <c r="CE1027" i="9"/>
  <c r="CF1027" i="9"/>
  <c r="CG1027" i="9"/>
  <c r="CH1027" i="9"/>
  <c r="CI1027" i="9"/>
  <c r="CJ1027" i="9"/>
  <c r="CK1027" i="9"/>
  <c r="CL1027" i="9"/>
  <c r="CN1027" i="9"/>
  <c r="CO1027" i="9"/>
  <c r="CM1027" i="9" s="1"/>
  <c r="CR1027" i="9"/>
  <c r="CT1027" i="9"/>
  <c r="CV1027" i="9" s="1"/>
  <c r="CX1027" i="9"/>
  <c r="CY1027" i="9"/>
  <c r="DD1027" i="9" s="1"/>
  <c r="CZ1027" i="9"/>
  <c r="DA1027" i="9" s="1"/>
  <c r="DC1027" i="9" s="1"/>
  <c r="DH1027" i="9"/>
  <c r="DK1027" i="9"/>
  <c r="DL1027" i="9"/>
  <c r="CA1028" i="9"/>
  <c r="CE1028" i="9"/>
  <c r="CF1028" i="9"/>
  <c r="CG1028" i="9"/>
  <c r="CH1028" i="9"/>
  <c r="CI1028" i="9"/>
  <c r="CJ1028" i="9"/>
  <c r="CK1028" i="9"/>
  <c r="CL1028" i="9"/>
  <c r="CN1028" i="9"/>
  <c r="CO1028" i="9"/>
  <c r="CM1028" i="9" s="1"/>
  <c r="CR1028" i="9"/>
  <c r="CT1028" i="9"/>
  <c r="CX1028" i="9"/>
  <c r="CY1028" i="9"/>
  <c r="DE1028" i="9" s="1"/>
  <c r="CZ1028" i="9"/>
  <c r="DA1028" i="9" s="1"/>
  <c r="DC1028" i="9" s="1"/>
  <c r="DH1028" i="9"/>
  <c r="DK1028" i="9"/>
  <c r="DL1028" i="9"/>
  <c r="CA1029" i="9"/>
  <c r="CE1029" i="9"/>
  <c r="CF1029" i="9"/>
  <c r="CG1029" i="9"/>
  <c r="CH1029" i="9"/>
  <c r="CI1029" i="9"/>
  <c r="CJ1029" i="9"/>
  <c r="CK1029" i="9"/>
  <c r="CL1029" i="9"/>
  <c r="CN1029" i="9"/>
  <c r="CO1029" i="9"/>
  <c r="CM1029" i="9" s="1"/>
  <c r="CR1029" i="9"/>
  <c r="CT1029" i="9"/>
  <c r="CX1029" i="9"/>
  <c r="CY1029" i="9"/>
  <c r="CZ1029" i="9"/>
  <c r="DA1029" i="9" s="1"/>
  <c r="DC1029" i="9"/>
  <c r="DH1029" i="9"/>
  <c r="DK1029" i="9"/>
  <c r="DL1029" i="9"/>
  <c r="CA1030" i="9"/>
  <c r="CE1030" i="9"/>
  <c r="CF1030" i="9"/>
  <c r="CG1030" i="9"/>
  <c r="CH1030" i="9"/>
  <c r="CI1030" i="9"/>
  <c r="CJ1030" i="9"/>
  <c r="CK1030" i="9"/>
  <c r="CL1030" i="9"/>
  <c r="CN1030" i="9"/>
  <c r="CO1030" i="9"/>
  <c r="CM1030" i="9" s="1"/>
  <c r="CR1030" i="9"/>
  <c r="CT1030" i="9"/>
  <c r="CX1030" i="9"/>
  <c r="CY1030" i="9"/>
  <c r="DD1030" i="9" s="1"/>
  <c r="CZ1030" i="9"/>
  <c r="DA1030" i="9" s="1"/>
  <c r="DC1030" i="9" s="1"/>
  <c r="DF1030" i="9"/>
  <c r="DH1030" i="9"/>
  <c r="DK1030" i="9"/>
  <c r="DL1030" i="9"/>
  <c r="CA1031" i="9"/>
  <c r="CE1031" i="9"/>
  <c r="CF1031" i="9"/>
  <c r="CG1031" i="9"/>
  <c r="CH1031" i="9"/>
  <c r="CI1031" i="9"/>
  <c r="CJ1031" i="9"/>
  <c r="CK1031" i="9"/>
  <c r="CL1031" i="9"/>
  <c r="CM1031" i="9"/>
  <c r="CN1031" i="9"/>
  <c r="CO1031" i="9"/>
  <c r="CR1031" i="9"/>
  <c r="CT1031" i="9"/>
  <c r="CX1031" i="9"/>
  <c r="CY1031" i="9"/>
  <c r="DD1031" i="9" s="1"/>
  <c r="CZ1031" i="9"/>
  <c r="DA1031" i="9" s="1"/>
  <c r="DC1031" i="9" s="1"/>
  <c r="DH1031" i="9"/>
  <c r="DK1031" i="9"/>
  <c r="DL1031" i="9"/>
  <c r="CA1032" i="9"/>
  <c r="CE1032" i="9"/>
  <c r="CF1032" i="9"/>
  <c r="CG1032" i="9"/>
  <c r="CH1032" i="9"/>
  <c r="CI1032" i="9"/>
  <c r="CJ1032" i="9"/>
  <c r="CK1032" i="9"/>
  <c r="CL1032" i="9"/>
  <c r="CN1032" i="9"/>
  <c r="CO1032" i="9"/>
  <c r="CR1032" i="9"/>
  <c r="CT1032" i="9"/>
  <c r="CX1032" i="9"/>
  <c r="CY1032" i="9"/>
  <c r="DD1032" i="9" s="1"/>
  <c r="CZ1032" i="9"/>
  <c r="DA1032" i="9" s="1"/>
  <c r="DC1032" i="9" s="1"/>
  <c r="DH1032" i="9"/>
  <c r="DK1032" i="9"/>
  <c r="DL1032" i="9"/>
  <c r="CA1033" i="9"/>
  <c r="CE1033" i="9"/>
  <c r="CF1033" i="9"/>
  <c r="CG1033" i="9"/>
  <c r="CH1033" i="9"/>
  <c r="CI1033" i="9"/>
  <c r="CJ1033" i="9"/>
  <c r="CK1033" i="9"/>
  <c r="CL1033" i="9"/>
  <c r="CN1033" i="9"/>
  <c r="CO1033" i="9"/>
  <c r="CR1033" i="9"/>
  <c r="CT1033" i="9"/>
  <c r="CX1033" i="9"/>
  <c r="CY1033" i="9"/>
  <c r="CZ1033" i="9"/>
  <c r="DA1033" i="9"/>
  <c r="DC1033" i="9" s="1"/>
  <c r="DH1033" i="9"/>
  <c r="DK1033" i="9"/>
  <c r="DL1033" i="9"/>
  <c r="CA1034" i="9"/>
  <c r="CE1034" i="9"/>
  <c r="CF1034" i="9"/>
  <c r="CG1034" i="9"/>
  <c r="CH1034" i="9"/>
  <c r="CI1034" i="9"/>
  <c r="CJ1034" i="9"/>
  <c r="CK1034" i="9"/>
  <c r="CL1034" i="9"/>
  <c r="CN1034" i="9"/>
  <c r="CO1034" i="9"/>
  <c r="CM1034" i="9" s="1"/>
  <c r="CR1034" i="9"/>
  <c r="CT1034" i="9"/>
  <c r="CV1034" i="9"/>
  <c r="CX1034" i="9"/>
  <c r="CY1034" i="9"/>
  <c r="CZ1034" i="9"/>
  <c r="DA1034" i="9" s="1"/>
  <c r="DC1034" i="9" s="1"/>
  <c r="DH1034" i="9"/>
  <c r="DK1034" i="9"/>
  <c r="DL1034" i="9"/>
  <c r="CA1035" i="9"/>
  <c r="CE1035" i="9"/>
  <c r="CF1035" i="9"/>
  <c r="CG1035" i="9"/>
  <c r="CH1035" i="9"/>
  <c r="CI1035" i="9"/>
  <c r="CJ1035" i="9"/>
  <c r="CK1035" i="9"/>
  <c r="CL1035" i="9"/>
  <c r="CN1035" i="9"/>
  <c r="CO1035" i="9"/>
  <c r="CM1035" i="9" s="1"/>
  <c r="CR1035" i="9"/>
  <c r="CV1035" i="9" s="1"/>
  <c r="CT1035" i="9"/>
  <c r="CX1035" i="9"/>
  <c r="CY1035" i="9"/>
  <c r="CZ1035" i="9"/>
  <c r="DA1035" i="9" s="1"/>
  <c r="DC1035" i="9" s="1"/>
  <c r="DH1035" i="9"/>
  <c r="DK1035" i="9"/>
  <c r="DL1035" i="9"/>
  <c r="CA1036" i="9"/>
  <c r="CE1036" i="9"/>
  <c r="CF1036" i="9"/>
  <c r="CG1036" i="9"/>
  <c r="CH1036" i="9"/>
  <c r="CI1036" i="9"/>
  <c r="CJ1036" i="9"/>
  <c r="CK1036" i="9"/>
  <c r="CL1036" i="9"/>
  <c r="CN1036" i="9"/>
  <c r="CO1036" i="9"/>
  <c r="CR1036" i="9"/>
  <c r="CV1036" i="9" s="1"/>
  <c r="CT1036" i="9"/>
  <c r="CX1036" i="9"/>
  <c r="CY1036" i="9"/>
  <c r="DD1036" i="9" s="1"/>
  <c r="CZ1036" i="9"/>
  <c r="DA1036" i="9"/>
  <c r="DC1036" i="9" s="1"/>
  <c r="DH1036" i="9"/>
  <c r="DK1036" i="9"/>
  <c r="DL1036" i="9"/>
  <c r="CA1037" i="9"/>
  <c r="CE1037" i="9"/>
  <c r="CF1037" i="9"/>
  <c r="CG1037" i="9"/>
  <c r="CH1037" i="9"/>
  <c r="CI1037" i="9"/>
  <c r="CJ1037" i="9"/>
  <c r="CK1037" i="9"/>
  <c r="CL1037" i="9"/>
  <c r="CN1037" i="9"/>
  <c r="CO1037" i="9"/>
  <c r="CM1037" i="9" s="1"/>
  <c r="CR1037" i="9"/>
  <c r="CT1037" i="9"/>
  <c r="CX1037" i="9"/>
  <c r="CY1037" i="9"/>
  <c r="DD1037" i="9" s="1"/>
  <c r="CZ1037" i="9"/>
  <c r="DA1037" i="9" s="1"/>
  <c r="DC1037" i="9" s="1"/>
  <c r="DH1037" i="9"/>
  <c r="DK1037" i="9"/>
  <c r="DL1037" i="9"/>
  <c r="CA1038" i="9"/>
  <c r="CE1038" i="9"/>
  <c r="CF1038" i="9"/>
  <c r="CG1038" i="9"/>
  <c r="CH1038" i="9"/>
  <c r="CI1038" i="9"/>
  <c r="CJ1038" i="9"/>
  <c r="CK1038" i="9"/>
  <c r="CL1038" i="9"/>
  <c r="CN1038" i="9"/>
  <c r="CO1038" i="9"/>
  <c r="CR1038" i="9"/>
  <c r="CT1038" i="9"/>
  <c r="CX1038" i="9"/>
  <c r="CY1038" i="9"/>
  <c r="DF1038" i="9" s="1"/>
  <c r="CZ1038" i="9"/>
  <c r="DA1038" i="9" s="1"/>
  <c r="DC1038" i="9" s="1"/>
  <c r="DE1038" i="9"/>
  <c r="DH1038" i="9"/>
  <c r="DK1038" i="9"/>
  <c r="DL1038" i="9"/>
  <c r="CA1039" i="9"/>
  <c r="CE1039" i="9"/>
  <c r="CF1039" i="9"/>
  <c r="CG1039" i="9"/>
  <c r="CH1039" i="9"/>
  <c r="CI1039" i="9"/>
  <c r="CJ1039" i="9"/>
  <c r="CK1039" i="9"/>
  <c r="CL1039" i="9"/>
  <c r="CN1039" i="9"/>
  <c r="CO1039" i="9"/>
  <c r="CM1039" i="9" s="1"/>
  <c r="CR1039" i="9"/>
  <c r="CT1039" i="9"/>
  <c r="CX1039" i="9"/>
  <c r="CY1039" i="9"/>
  <c r="DF1039" i="9" s="1"/>
  <c r="CZ1039" i="9"/>
  <c r="DA1039" i="9" s="1"/>
  <c r="DC1039" i="9"/>
  <c r="DD1039" i="9"/>
  <c r="DH1039" i="9"/>
  <c r="DK1039" i="9"/>
  <c r="DL1039" i="9"/>
  <c r="CA1040" i="9"/>
  <c r="CE1040" i="9"/>
  <c r="CF1040" i="9"/>
  <c r="CG1040" i="9"/>
  <c r="CH1040" i="9"/>
  <c r="CI1040" i="9"/>
  <c r="CJ1040" i="9"/>
  <c r="CK1040" i="9"/>
  <c r="CL1040" i="9"/>
  <c r="CM1040" i="9"/>
  <c r="CN1040" i="9"/>
  <c r="CO1040" i="9"/>
  <c r="CR1040" i="9"/>
  <c r="CV1040" i="9" s="1"/>
  <c r="CT1040" i="9"/>
  <c r="CX1040" i="9"/>
  <c r="CY1040" i="9"/>
  <c r="CZ1040" i="9"/>
  <c r="DA1040" i="9" s="1"/>
  <c r="DC1040" i="9" s="1"/>
  <c r="DH1040" i="9"/>
  <c r="DK1040" i="9"/>
  <c r="DL1040" i="9"/>
  <c r="CA1041" i="9"/>
  <c r="CE1041" i="9"/>
  <c r="CF1041" i="9"/>
  <c r="CG1041" i="9"/>
  <c r="CH1041" i="9"/>
  <c r="CI1041" i="9"/>
  <c r="CJ1041" i="9"/>
  <c r="CK1041" i="9"/>
  <c r="CL1041" i="9"/>
  <c r="CN1041" i="9"/>
  <c r="CO1041" i="9"/>
  <c r="CR1041" i="9"/>
  <c r="CT1041" i="9"/>
  <c r="CX1041" i="9"/>
  <c r="CY1041" i="9"/>
  <c r="CZ1041" i="9"/>
  <c r="DA1041" i="9" s="1"/>
  <c r="DC1041" i="9" s="1"/>
  <c r="DF1041" i="9"/>
  <c r="DH1041" i="9"/>
  <c r="DK1041" i="9"/>
  <c r="DL1041" i="9"/>
  <c r="CA1042" i="9"/>
  <c r="CE1042" i="9"/>
  <c r="CF1042" i="9"/>
  <c r="CG1042" i="9"/>
  <c r="CH1042" i="9"/>
  <c r="CI1042" i="9"/>
  <c r="CJ1042" i="9"/>
  <c r="CK1042" i="9"/>
  <c r="CL1042" i="9"/>
  <c r="CN1042" i="9"/>
  <c r="CO1042" i="9"/>
  <c r="CM1042" i="9" s="1"/>
  <c r="CR1042" i="9"/>
  <c r="CT1042" i="9"/>
  <c r="CX1042" i="9"/>
  <c r="CY1042" i="9"/>
  <c r="DE1042" i="9" s="1"/>
  <c r="CZ1042" i="9"/>
  <c r="DA1042" i="9" s="1"/>
  <c r="DC1042" i="9" s="1"/>
  <c r="DH1042" i="9"/>
  <c r="DK1042" i="9"/>
  <c r="DL1042" i="9"/>
  <c r="CA1043" i="9"/>
  <c r="CE1043" i="9"/>
  <c r="CF1043" i="9"/>
  <c r="CG1043" i="9"/>
  <c r="CH1043" i="9"/>
  <c r="CI1043" i="9"/>
  <c r="CJ1043" i="9"/>
  <c r="CK1043" i="9"/>
  <c r="CL1043" i="9"/>
  <c r="CN1043" i="9"/>
  <c r="CO1043" i="9"/>
  <c r="CM1043" i="9" s="1"/>
  <c r="CR1043" i="9"/>
  <c r="CT1043" i="9"/>
  <c r="CX1043" i="9"/>
  <c r="CY1043" i="9"/>
  <c r="CZ1043" i="9"/>
  <c r="DA1043" i="9" s="1"/>
  <c r="DC1043" i="9" s="1"/>
  <c r="DH1043" i="9"/>
  <c r="DK1043" i="9"/>
  <c r="DL1043" i="9"/>
  <c r="CA1044" i="9"/>
  <c r="CE1044" i="9"/>
  <c r="CF1044" i="9"/>
  <c r="CG1044" i="9"/>
  <c r="CH1044" i="9"/>
  <c r="CI1044" i="9"/>
  <c r="CJ1044" i="9"/>
  <c r="CK1044" i="9"/>
  <c r="CL1044" i="9"/>
  <c r="CN1044" i="9"/>
  <c r="CO1044" i="9"/>
  <c r="CM1044" i="9" s="1"/>
  <c r="CR1044" i="9"/>
  <c r="CT1044" i="9"/>
  <c r="CX1044" i="9"/>
  <c r="CY1044" i="9"/>
  <c r="CZ1044" i="9"/>
  <c r="DA1044" i="9" s="1"/>
  <c r="DC1044" i="9" s="1"/>
  <c r="DF1044" i="9"/>
  <c r="DH1044" i="9"/>
  <c r="DK1044" i="9"/>
  <c r="DL1044" i="9"/>
  <c r="CA1045" i="9"/>
  <c r="CE1045" i="9"/>
  <c r="CF1045" i="9"/>
  <c r="CG1045" i="9"/>
  <c r="CH1045" i="9"/>
  <c r="CI1045" i="9"/>
  <c r="CJ1045" i="9"/>
  <c r="CK1045" i="9"/>
  <c r="CL1045" i="9"/>
  <c r="CN1045" i="9"/>
  <c r="CO1045" i="9"/>
  <c r="CR1045" i="9"/>
  <c r="CV1045" i="9" s="1"/>
  <c r="CT1045" i="9"/>
  <c r="CX1045" i="9"/>
  <c r="CY1045" i="9"/>
  <c r="DD1045" i="9" s="1"/>
  <c r="CZ1045" i="9"/>
  <c r="DA1045" i="9" s="1"/>
  <c r="DC1045" i="9" s="1"/>
  <c r="DH1045" i="9"/>
  <c r="DK1045" i="9"/>
  <c r="DL1045" i="9"/>
  <c r="CA1046" i="9"/>
  <c r="CE1046" i="9"/>
  <c r="CF1046" i="9"/>
  <c r="CG1046" i="9"/>
  <c r="CH1046" i="9"/>
  <c r="CI1046" i="9"/>
  <c r="CJ1046" i="9"/>
  <c r="CK1046" i="9"/>
  <c r="CL1046" i="9"/>
  <c r="CN1046" i="9"/>
  <c r="CO1046" i="9"/>
  <c r="CR1046" i="9"/>
  <c r="CT1046" i="9"/>
  <c r="CX1046" i="9"/>
  <c r="CY1046" i="9"/>
  <c r="CZ1046" i="9"/>
  <c r="DA1046" i="9" s="1"/>
  <c r="DC1046" i="9"/>
  <c r="DE1046" i="9"/>
  <c r="DH1046" i="9"/>
  <c r="DK1046" i="9"/>
  <c r="DL1046" i="9"/>
  <c r="CA1047" i="9"/>
  <c r="CE1047" i="9"/>
  <c r="CF1047" i="9"/>
  <c r="CG1047" i="9"/>
  <c r="CH1047" i="9"/>
  <c r="CI1047" i="9"/>
  <c r="CJ1047" i="9"/>
  <c r="CK1047" i="9"/>
  <c r="CL1047" i="9"/>
  <c r="CN1047" i="9"/>
  <c r="CO1047" i="9"/>
  <c r="CM1047" i="9" s="1"/>
  <c r="CR1047" i="9"/>
  <c r="CV1047" i="9" s="1"/>
  <c r="CT1047" i="9"/>
  <c r="CX1047" i="9"/>
  <c r="CY1047" i="9"/>
  <c r="CZ1047" i="9"/>
  <c r="DA1047" i="9" s="1"/>
  <c r="DC1047" i="9" s="1"/>
  <c r="DD1047" i="9"/>
  <c r="DH1047" i="9"/>
  <c r="DK1047" i="9"/>
  <c r="DL1047" i="9"/>
  <c r="CA1048" i="9"/>
  <c r="CE1048" i="9"/>
  <c r="CF1048" i="9"/>
  <c r="CG1048" i="9"/>
  <c r="CH1048" i="9"/>
  <c r="CI1048" i="9"/>
  <c r="CJ1048" i="9"/>
  <c r="CK1048" i="9"/>
  <c r="CL1048" i="9"/>
  <c r="CM1048" i="9"/>
  <c r="CN1048" i="9"/>
  <c r="CO1048" i="9"/>
  <c r="CR1048" i="9"/>
  <c r="CT1048" i="9"/>
  <c r="CX1048" i="9"/>
  <c r="CY1048" i="9"/>
  <c r="DF1048" i="9" s="1"/>
  <c r="CZ1048" i="9"/>
  <c r="DA1048" i="9" s="1"/>
  <c r="DC1048" i="9" s="1"/>
  <c r="DD1048" i="9"/>
  <c r="DH1048" i="9"/>
  <c r="DK1048" i="9"/>
  <c r="DL1048" i="9"/>
  <c r="CA1049" i="9"/>
  <c r="CE1049" i="9"/>
  <c r="CF1049" i="9"/>
  <c r="CG1049" i="9"/>
  <c r="CH1049" i="9"/>
  <c r="CI1049" i="9"/>
  <c r="CJ1049" i="9"/>
  <c r="CK1049" i="9"/>
  <c r="CL1049" i="9"/>
  <c r="CN1049" i="9"/>
  <c r="CO1049" i="9"/>
  <c r="CM1049" i="9" s="1"/>
  <c r="CR1049" i="9"/>
  <c r="CT1049" i="9"/>
  <c r="CX1049" i="9"/>
  <c r="CY1049" i="9"/>
  <c r="CZ1049" i="9"/>
  <c r="DA1049" i="9" s="1"/>
  <c r="DC1049" i="9" s="1"/>
  <c r="DE1049" i="9"/>
  <c r="DH1049" i="9"/>
  <c r="DK1049" i="9"/>
  <c r="DL1049" i="9"/>
  <c r="CA1050" i="9"/>
  <c r="CE1050" i="9"/>
  <c r="CF1050" i="9"/>
  <c r="CG1050" i="9"/>
  <c r="CH1050" i="9"/>
  <c r="CI1050" i="9"/>
  <c r="CJ1050" i="9"/>
  <c r="CK1050" i="9"/>
  <c r="CL1050" i="9"/>
  <c r="CM1050" i="9"/>
  <c r="CN1050" i="9"/>
  <c r="CO1050" i="9"/>
  <c r="CR1050" i="9"/>
  <c r="CT1050" i="9"/>
  <c r="CX1050" i="9"/>
  <c r="CY1050" i="9"/>
  <c r="CZ1050" i="9"/>
  <c r="DA1050" i="9"/>
  <c r="DC1050" i="9" s="1"/>
  <c r="DE1050" i="9"/>
  <c r="DH1050" i="9"/>
  <c r="DK1050" i="9"/>
  <c r="DL1050" i="9"/>
  <c r="CA1051" i="9"/>
  <c r="CE1051" i="9"/>
  <c r="CF1051" i="9"/>
  <c r="CG1051" i="9"/>
  <c r="CH1051" i="9"/>
  <c r="CI1051" i="9"/>
  <c r="CJ1051" i="9"/>
  <c r="CK1051" i="9"/>
  <c r="CL1051" i="9"/>
  <c r="CN1051" i="9"/>
  <c r="CO1051" i="9"/>
  <c r="CM1051" i="9" s="1"/>
  <c r="CR1051" i="9"/>
  <c r="CT1051" i="9"/>
  <c r="CX1051" i="9"/>
  <c r="CY1051" i="9"/>
  <c r="CZ1051" i="9"/>
  <c r="DA1051" i="9" s="1"/>
  <c r="DC1051" i="9" s="1"/>
  <c r="DH1051" i="9"/>
  <c r="DK1051" i="9"/>
  <c r="DL1051" i="9"/>
  <c r="CA1052" i="9"/>
  <c r="CE1052" i="9"/>
  <c r="CF1052" i="9"/>
  <c r="CG1052" i="9"/>
  <c r="CH1052" i="9"/>
  <c r="CI1052" i="9"/>
  <c r="CJ1052" i="9"/>
  <c r="CK1052" i="9"/>
  <c r="CL1052" i="9"/>
  <c r="CN1052" i="9"/>
  <c r="CO1052" i="9"/>
  <c r="CR1052" i="9"/>
  <c r="CT1052" i="9"/>
  <c r="CX1052" i="9"/>
  <c r="CY1052" i="9"/>
  <c r="CZ1052" i="9"/>
  <c r="DA1052" i="9" s="1"/>
  <c r="DC1052" i="9" s="1"/>
  <c r="DH1052" i="9"/>
  <c r="DK1052" i="9"/>
  <c r="DL1052" i="9"/>
  <c r="CA1053" i="9"/>
  <c r="CE1053" i="9"/>
  <c r="CF1053" i="9"/>
  <c r="CG1053" i="9"/>
  <c r="CH1053" i="9"/>
  <c r="CI1053" i="9"/>
  <c r="CJ1053" i="9"/>
  <c r="CK1053" i="9"/>
  <c r="CL1053" i="9"/>
  <c r="CN1053" i="9"/>
  <c r="CO1053" i="9"/>
  <c r="CM1053" i="9" s="1"/>
  <c r="CR1053" i="9"/>
  <c r="CV1053" i="9" s="1"/>
  <c r="CT1053" i="9"/>
  <c r="CX1053" i="9"/>
  <c r="CY1053" i="9"/>
  <c r="CZ1053" i="9"/>
  <c r="DA1053" i="9" s="1"/>
  <c r="DC1053" i="9" s="1"/>
  <c r="DE1053" i="9"/>
  <c r="DH1053" i="9"/>
  <c r="DK1053" i="9"/>
  <c r="DL1053" i="9"/>
  <c r="CA1054" i="9"/>
  <c r="CE1054" i="9"/>
  <c r="CF1054" i="9"/>
  <c r="CG1054" i="9"/>
  <c r="CH1054" i="9"/>
  <c r="CI1054" i="9"/>
  <c r="CJ1054" i="9"/>
  <c r="CK1054" i="9"/>
  <c r="CL1054" i="9"/>
  <c r="CN1054" i="9"/>
  <c r="CO1054" i="9"/>
  <c r="CR1054" i="9"/>
  <c r="CT1054" i="9"/>
  <c r="CV1054" i="9" s="1"/>
  <c r="CX1054" i="9"/>
  <c r="CY1054" i="9"/>
  <c r="DD1054" i="9" s="1"/>
  <c r="CZ1054" i="9"/>
  <c r="DA1054" i="9" s="1"/>
  <c r="DC1054" i="9" s="1"/>
  <c r="DH1054" i="9"/>
  <c r="DK1054" i="9"/>
  <c r="DL1054" i="9"/>
  <c r="CA1055" i="9"/>
  <c r="CE1055" i="9"/>
  <c r="CF1055" i="9"/>
  <c r="CQ1055" i="9" s="1"/>
  <c r="CG1055" i="9"/>
  <c r="CH1055" i="9"/>
  <c r="CI1055" i="9"/>
  <c r="CJ1055" i="9"/>
  <c r="CK1055" i="9"/>
  <c r="CL1055" i="9"/>
  <c r="CN1055" i="9"/>
  <c r="CO1055" i="9"/>
  <c r="CR1055" i="9"/>
  <c r="CT1055" i="9"/>
  <c r="CX1055" i="9"/>
  <c r="CY1055" i="9"/>
  <c r="DD1055" i="9" s="1"/>
  <c r="CZ1055" i="9"/>
  <c r="DA1055" i="9" s="1"/>
  <c r="DC1055" i="9" s="1"/>
  <c r="DE1055" i="9"/>
  <c r="DF1055" i="9"/>
  <c r="DH1055" i="9"/>
  <c r="DK1055" i="9"/>
  <c r="DL1055" i="9"/>
  <c r="CA1056" i="9"/>
  <c r="CE1056" i="9"/>
  <c r="CF1056" i="9"/>
  <c r="CG1056" i="9"/>
  <c r="CH1056" i="9"/>
  <c r="CI1056" i="9"/>
  <c r="CJ1056" i="9"/>
  <c r="CK1056" i="9"/>
  <c r="CL1056" i="9"/>
  <c r="CN1056" i="9"/>
  <c r="CO1056" i="9"/>
  <c r="CM1056" i="9" s="1"/>
  <c r="CR1056" i="9"/>
  <c r="CV1056" i="9" s="1"/>
  <c r="CT1056" i="9"/>
  <c r="CX1056" i="9"/>
  <c r="CY1056" i="9"/>
  <c r="DE1056" i="9" s="1"/>
  <c r="CZ1056" i="9"/>
  <c r="DA1056" i="9" s="1"/>
  <c r="DC1056" i="9" s="1"/>
  <c r="DH1056" i="9"/>
  <c r="DK1056" i="9"/>
  <c r="DL1056" i="9"/>
  <c r="CA1057" i="9"/>
  <c r="CE1057" i="9"/>
  <c r="CF1057" i="9"/>
  <c r="CG1057" i="9"/>
  <c r="CH1057" i="9"/>
  <c r="CI1057" i="9"/>
  <c r="CJ1057" i="9"/>
  <c r="CK1057" i="9"/>
  <c r="CL1057" i="9"/>
  <c r="CN1057" i="9"/>
  <c r="CO1057" i="9"/>
  <c r="CM1057" i="9" s="1"/>
  <c r="CR1057" i="9"/>
  <c r="CT1057" i="9"/>
  <c r="CX1057" i="9"/>
  <c r="CY1057" i="9"/>
  <c r="DE1057" i="9" s="1"/>
  <c r="CZ1057" i="9"/>
  <c r="DA1057" i="9" s="1"/>
  <c r="DC1057" i="9" s="1"/>
  <c r="DH1057" i="9"/>
  <c r="DK1057" i="9"/>
  <c r="DL1057" i="9"/>
  <c r="CA1058" i="9"/>
  <c r="CE1058" i="9"/>
  <c r="CF1058" i="9"/>
  <c r="CG1058" i="9"/>
  <c r="CH1058" i="9"/>
  <c r="CI1058" i="9"/>
  <c r="CJ1058" i="9"/>
  <c r="CK1058" i="9"/>
  <c r="CL1058" i="9"/>
  <c r="CN1058" i="9"/>
  <c r="CO1058" i="9"/>
  <c r="CM1058" i="9" s="1"/>
  <c r="CR1058" i="9"/>
  <c r="CV1058" i="9" s="1"/>
  <c r="CT1058" i="9"/>
  <c r="CX1058" i="9"/>
  <c r="CY1058" i="9"/>
  <c r="DE1058" i="9" s="1"/>
  <c r="CZ1058" i="9"/>
  <c r="DA1058" i="9" s="1"/>
  <c r="DC1058" i="9" s="1"/>
  <c r="DH1058" i="9"/>
  <c r="DK1058" i="9"/>
  <c r="DL1058" i="9"/>
  <c r="CA1059" i="9"/>
  <c r="CE1059" i="9"/>
  <c r="CF1059" i="9"/>
  <c r="CG1059" i="9"/>
  <c r="CH1059" i="9"/>
  <c r="CI1059" i="9"/>
  <c r="CJ1059" i="9"/>
  <c r="CK1059" i="9"/>
  <c r="CL1059" i="9"/>
  <c r="CN1059" i="9"/>
  <c r="CO1059" i="9"/>
  <c r="CM1059" i="9" s="1"/>
  <c r="CR1059" i="9"/>
  <c r="CT1059" i="9"/>
  <c r="CX1059" i="9"/>
  <c r="CY1059" i="9"/>
  <c r="DE1059" i="9" s="1"/>
  <c r="CZ1059" i="9"/>
  <c r="DA1059" i="9" s="1"/>
  <c r="DC1059" i="9" s="1"/>
  <c r="DH1059" i="9"/>
  <c r="DK1059" i="9"/>
  <c r="DL1059" i="9"/>
  <c r="CA1060" i="9"/>
  <c r="CE1060" i="9"/>
  <c r="CF1060" i="9"/>
  <c r="CG1060" i="9"/>
  <c r="CH1060" i="9"/>
  <c r="CI1060" i="9"/>
  <c r="CJ1060" i="9"/>
  <c r="CK1060" i="9"/>
  <c r="CL1060" i="9"/>
  <c r="CN1060" i="9"/>
  <c r="CO1060" i="9"/>
  <c r="CR1060" i="9"/>
  <c r="CT1060" i="9"/>
  <c r="CV1060" i="9"/>
  <c r="CX1060" i="9"/>
  <c r="CY1060" i="9"/>
  <c r="DF1060" i="9" s="1"/>
  <c r="CZ1060" i="9"/>
  <c r="DA1060" i="9" s="1"/>
  <c r="DC1060" i="9" s="1"/>
  <c r="DH1060" i="9"/>
  <c r="DK1060" i="9"/>
  <c r="DL1060" i="9"/>
  <c r="CA1061" i="9"/>
  <c r="CE1061" i="9"/>
  <c r="CF1061" i="9"/>
  <c r="CG1061" i="9"/>
  <c r="CH1061" i="9"/>
  <c r="CI1061" i="9"/>
  <c r="CJ1061" i="9"/>
  <c r="CK1061" i="9"/>
  <c r="CL1061" i="9"/>
  <c r="CN1061" i="9"/>
  <c r="CO1061" i="9"/>
  <c r="CR1061" i="9"/>
  <c r="CT1061" i="9"/>
  <c r="CX1061" i="9"/>
  <c r="CY1061" i="9"/>
  <c r="DD1061" i="9" s="1"/>
  <c r="CZ1061" i="9"/>
  <c r="DA1061" i="9" s="1"/>
  <c r="DC1061" i="9" s="1"/>
  <c r="DH1061" i="9"/>
  <c r="DK1061" i="9"/>
  <c r="DL1061" i="9"/>
  <c r="CA1062" i="9"/>
  <c r="CE1062" i="9"/>
  <c r="CF1062" i="9"/>
  <c r="CG1062" i="9"/>
  <c r="CH1062" i="9"/>
  <c r="CI1062" i="9"/>
  <c r="CJ1062" i="9"/>
  <c r="CK1062" i="9"/>
  <c r="CL1062" i="9"/>
  <c r="CN1062" i="9"/>
  <c r="CO1062" i="9"/>
  <c r="CR1062" i="9"/>
  <c r="CT1062" i="9"/>
  <c r="CX1062" i="9"/>
  <c r="CY1062" i="9"/>
  <c r="CZ1062" i="9"/>
  <c r="DA1062" i="9" s="1"/>
  <c r="DC1062" i="9" s="1"/>
  <c r="DH1062" i="9"/>
  <c r="DK1062" i="9"/>
  <c r="DL1062" i="9"/>
  <c r="CA1063" i="9"/>
  <c r="CE1063" i="9"/>
  <c r="CF1063" i="9"/>
  <c r="CG1063" i="9"/>
  <c r="CH1063" i="9"/>
  <c r="CI1063" i="9"/>
  <c r="CJ1063" i="9"/>
  <c r="CK1063" i="9"/>
  <c r="CL1063" i="9"/>
  <c r="CN1063" i="9"/>
  <c r="CO1063" i="9"/>
  <c r="CR1063" i="9"/>
  <c r="CT1063" i="9"/>
  <c r="CX1063" i="9"/>
  <c r="CY1063" i="9"/>
  <c r="CZ1063" i="9"/>
  <c r="DA1063" i="9" s="1"/>
  <c r="DC1063" i="9" s="1"/>
  <c r="DF1063" i="9"/>
  <c r="DH1063" i="9"/>
  <c r="DK1063" i="9"/>
  <c r="DL1063" i="9"/>
  <c r="CA1064" i="9"/>
  <c r="CE1064" i="9"/>
  <c r="CF1064" i="9"/>
  <c r="CG1064" i="9"/>
  <c r="CH1064" i="9"/>
  <c r="CI1064" i="9"/>
  <c r="CJ1064" i="9"/>
  <c r="CK1064" i="9"/>
  <c r="CL1064" i="9"/>
  <c r="CN1064" i="9"/>
  <c r="CO1064" i="9"/>
  <c r="CM1064" i="9" s="1"/>
  <c r="CR1064" i="9"/>
  <c r="CT1064" i="9"/>
  <c r="CX1064" i="9"/>
  <c r="CY1064" i="9"/>
  <c r="CZ1064" i="9"/>
  <c r="DA1064" i="9" s="1"/>
  <c r="DC1064" i="9" s="1"/>
  <c r="DH1064" i="9"/>
  <c r="DK1064" i="9"/>
  <c r="DL1064" i="9"/>
  <c r="CA1065" i="9"/>
  <c r="CE1065" i="9"/>
  <c r="CF1065" i="9"/>
  <c r="CG1065" i="9"/>
  <c r="CH1065" i="9"/>
  <c r="CI1065" i="9"/>
  <c r="CJ1065" i="9"/>
  <c r="CK1065" i="9"/>
  <c r="CL1065" i="9"/>
  <c r="CN1065" i="9"/>
  <c r="CO1065" i="9"/>
  <c r="CR1065" i="9"/>
  <c r="CT1065" i="9"/>
  <c r="CX1065" i="9"/>
  <c r="CY1065" i="9"/>
  <c r="DF1065" i="9" s="1"/>
  <c r="CZ1065" i="9"/>
  <c r="DA1065" i="9" s="1"/>
  <c r="DC1065" i="9" s="1"/>
  <c r="DH1065" i="9"/>
  <c r="DK1065" i="9"/>
  <c r="DL1065" i="9"/>
  <c r="CA1066" i="9"/>
  <c r="CE1066" i="9"/>
  <c r="CF1066" i="9"/>
  <c r="CG1066" i="9"/>
  <c r="CH1066" i="9"/>
  <c r="CI1066" i="9"/>
  <c r="CJ1066" i="9"/>
  <c r="CK1066" i="9"/>
  <c r="CL1066" i="9"/>
  <c r="CM1066" i="9"/>
  <c r="CN1066" i="9"/>
  <c r="CO1066" i="9"/>
  <c r="CR1066" i="9"/>
  <c r="CT1066" i="9"/>
  <c r="CX1066" i="9"/>
  <c r="CY1066" i="9"/>
  <c r="DE1066" i="9" s="1"/>
  <c r="CZ1066" i="9"/>
  <c r="DA1066" i="9" s="1"/>
  <c r="DC1066" i="9" s="1"/>
  <c r="DH1066" i="9"/>
  <c r="DK1066" i="9"/>
  <c r="DL1066" i="9"/>
  <c r="CA1067" i="9"/>
  <c r="CE1067" i="9"/>
  <c r="CF1067" i="9"/>
  <c r="CG1067" i="9"/>
  <c r="CH1067" i="9"/>
  <c r="CI1067" i="9"/>
  <c r="CJ1067" i="9"/>
  <c r="CK1067" i="9"/>
  <c r="CL1067" i="9"/>
  <c r="CN1067" i="9"/>
  <c r="CO1067" i="9"/>
  <c r="CM1067" i="9" s="1"/>
  <c r="CR1067" i="9"/>
  <c r="CT1067" i="9"/>
  <c r="CV1067" i="9"/>
  <c r="CX1067" i="9"/>
  <c r="CY1067" i="9"/>
  <c r="CZ1067" i="9"/>
  <c r="DA1067" i="9" s="1"/>
  <c r="DC1067" i="9" s="1"/>
  <c r="DH1067" i="9"/>
  <c r="DK1067" i="9"/>
  <c r="DL1067" i="9"/>
  <c r="CA1068" i="9"/>
  <c r="CE1068" i="9"/>
  <c r="CF1068" i="9"/>
  <c r="CG1068" i="9"/>
  <c r="CH1068" i="9"/>
  <c r="CI1068" i="9"/>
  <c r="CJ1068" i="9"/>
  <c r="CK1068" i="9"/>
  <c r="CL1068" i="9"/>
  <c r="CN1068" i="9"/>
  <c r="CO1068" i="9"/>
  <c r="CM1068" i="9" s="1"/>
  <c r="CR1068" i="9"/>
  <c r="CV1068" i="9" s="1"/>
  <c r="CT1068" i="9"/>
  <c r="CX1068" i="9"/>
  <c r="CY1068" i="9"/>
  <c r="DE1068" i="9" s="1"/>
  <c r="CZ1068" i="9"/>
  <c r="DA1068" i="9" s="1"/>
  <c r="DC1068" i="9" s="1"/>
  <c r="DH1068" i="9"/>
  <c r="DK1068" i="9"/>
  <c r="DL1068" i="9"/>
  <c r="CA1069" i="9"/>
  <c r="CE1069" i="9"/>
  <c r="CF1069" i="9"/>
  <c r="CG1069" i="9"/>
  <c r="CH1069" i="9"/>
  <c r="CI1069" i="9"/>
  <c r="CJ1069" i="9"/>
  <c r="CK1069" i="9"/>
  <c r="CL1069" i="9"/>
  <c r="CN1069" i="9"/>
  <c r="CO1069" i="9"/>
  <c r="CR1069" i="9"/>
  <c r="CT1069" i="9"/>
  <c r="CX1069" i="9"/>
  <c r="CY1069" i="9"/>
  <c r="CZ1069" i="9"/>
  <c r="DA1069" i="9" s="1"/>
  <c r="DC1069" i="9" s="1"/>
  <c r="DE1069" i="9"/>
  <c r="DH1069" i="9"/>
  <c r="DK1069" i="9"/>
  <c r="DL1069" i="9"/>
  <c r="CA1070" i="9"/>
  <c r="CE1070" i="9"/>
  <c r="CF1070" i="9"/>
  <c r="CG1070" i="9"/>
  <c r="CH1070" i="9"/>
  <c r="CI1070" i="9"/>
  <c r="CJ1070" i="9"/>
  <c r="CK1070" i="9"/>
  <c r="CL1070" i="9"/>
  <c r="CN1070" i="9"/>
  <c r="CO1070" i="9"/>
  <c r="CM1070" i="9" s="1"/>
  <c r="CR1070" i="9"/>
  <c r="CT1070" i="9"/>
  <c r="CX1070" i="9"/>
  <c r="CY1070" i="9"/>
  <c r="DF1070" i="9" s="1"/>
  <c r="CZ1070" i="9"/>
  <c r="DA1070" i="9" s="1"/>
  <c r="DC1070" i="9" s="1"/>
  <c r="DD1070" i="9"/>
  <c r="DH1070" i="9"/>
  <c r="DK1070" i="9"/>
  <c r="DL1070" i="9"/>
  <c r="CA1071" i="9"/>
  <c r="CE1071" i="9"/>
  <c r="CF1071" i="9"/>
  <c r="CG1071" i="9"/>
  <c r="CH1071" i="9"/>
  <c r="CI1071" i="9"/>
  <c r="CJ1071" i="9"/>
  <c r="CK1071" i="9"/>
  <c r="CL1071" i="9"/>
  <c r="CN1071" i="9"/>
  <c r="CO1071" i="9"/>
  <c r="CM1071" i="9" s="1"/>
  <c r="CR1071" i="9"/>
  <c r="CT1071" i="9"/>
  <c r="CX1071" i="9"/>
  <c r="CY1071" i="9"/>
  <c r="CZ1071" i="9"/>
  <c r="DA1071" i="9"/>
  <c r="DC1071" i="9" s="1"/>
  <c r="DH1071" i="9"/>
  <c r="DK1071" i="9"/>
  <c r="DL1071" i="9"/>
  <c r="CA1072" i="9"/>
  <c r="CE1072" i="9"/>
  <c r="CF1072" i="9"/>
  <c r="CG1072" i="9"/>
  <c r="CH1072" i="9"/>
  <c r="CI1072" i="9"/>
  <c r="CJ1072" i="9"/>
  <c r="CK1072" i="9"/>
  <c r="CL1072" i="9"/>
  <c r="CN1072" i="9"/>
  <c r="CO1072" i="9"/>
  <c r="CM1072" i="9" s="1"/>
  <c r="CR1072" i="9"/>
  <c r="CT1072" i="9"/>
  <c r="CX1072" i="9"/>
  <c r="CY1072" i="9"/>
  <c r="CZ1072" i="9"/>
  <c r="DA1072" i="9"/>
  <c r="DC1072" i="9" s="1"/>
  <c r="DH1072" i="9"/>
  <c r="DK1072" i="9"/>
  <c r="DL1072" i="9"/>
  <c r="CA1073" i="9"/>
  <c r="CE1073" i="9"/>
  <c r="CF1073" i="9"/>
  <c r="CG1073" i="9"/>
  <c r="CH1073" i="9"/>
  <c r="CI1073" i="9"/>
  <c r="CJ1073" i="9"/>
  <c r="CK1073" i="9"/>
  <c r="CL1073" i="9"/>
  <c r="CN1073" i="9"/>
  <c r="CO1073" i="9"/>
  <c r="CM1073" i="9" s="1"/>
  <c r="CR1073" i="9"/>
  <c r="CT1073" i="9"/>
  <c r="CX1073" i="9"/>
  <c r="CY1073" i="9"/>
  <c r="CZ1073" i="9"/>
  <c r="DA1073" i="9" s="1"/>
  <c r="DC1073" i="9" s="1"/>
  <c r="DD1073" i="9"/>
  <c r="DH1073" i="9"/>
  <c r="DK1073" i="9"/>
  <c r="DL1073" i="9"/>
  <c r="CA1074" i="9"/>
  <c r="CE1074" i="9"/>
  <c r="CF1074" i="9"/>
  <c r="CG1074" i="9"/>
  <c r="CH1074" i="9"/>
  <c r="CI1074" i="9"/>
  <c r="CJ1074" i="9"/>
  <c r="CK1074" i="9"/>
  <c r="CL1074" i="9"/>
  <c r="CN1074" i="9"/>
  <c r="CO1074" i="9"/>
  <c r="CM1074" i="9" s="1"/>
  <c r="CR1074" i="9"/>
  <c r="CT1074" i="9"/>
  <c r="CX1074" i="9"/>
  <c r="CY1074" i="9"/>
  <c r="CZ1074" i="9"/>
  <c r="DA1074" i="9"/>
  <c r="DC1074" i="9" s="1"/>
  <c r="DH1074" i="9"/>
  <c r="DK1074" i="9"/>
  <c r="DL1074" i="9"/>
  <c r="CA1075" i="9"/>
  <c r="CE1075" i="9"/>
  <c r="CF1075" i="9"/>
  <c r="CQ1075" i="9" s="1"/>
  <c r="CG1075" i="9"/>
  <c r="CH1075" i="9"/>
  <c r="CI1075" i="9"/>
  <c r="CJ1075" i="9"/>
  <c r="CK1075" i="9"/>
  <c r="CL1075" i="9"/>
  <c r="CN1075" i="9"/>
  <c r="CO1075" i="9"/>
  <c r="CM1075" i="9" s="1"/>
  <c r="CR1075" i="9"/>
  <c r="CT1075" i="9"/>
  <c r="CV1075" i="9"/>
  <c r="CX1075" i="9"/>
  <c r="CY1075" i="9"/>
  <c r="CZ1075" i="9"/>
  <c r="DA1075" i="9" s="1"/>
  <c r="DC1075" i="9" s="1"/>
  <c r="DH1075" i="9"/>
  <c r="DK1075" i="9"/>
  <c r="DL1075" i="9"/>
  <c r="CA1076" i="9"/>
  <c r="CE1076" i="9"/>
  <c r="CF1076" i="9"/>
  <c r="CG1076" i="9"/>
  <c r="CH1076" i="9"/>
  <c r="CI1076" i="9"/>
  <c r="CJ1076" i="9"/>
  <c r="CK1076" i="9"/>
  <c r="CL1076" i="9"/>
  <c r="CN1076" i="9"/>
  <c r="CO1076" i="9"/>
  <c r="CM1076" i="9" s="1"/>
  <c r="CR1076" i="9"/>
  <c r="CT1076" i="9"/>
  <c r="CX1076" i="9"/>
  <c r="CY1076" i="9"/>
  <c r="CZ1076" i="9"/>
  <c r="DA1076" i="9" s="1"/>
  <c r="DC1076" i="9"/>
  <c r="DH1076" i="9"/>
  <c r="DK1076" i="9"/>
  <c r="DL1076" i="9"/>
  <c r="CA1077" i="9"/>
  <c r="CE1077" i="9"/>
  <c r="CF1077" i="9"/>
  <c r="CG1077" i="9"/>
  <c r="CH1077" i="9"/>
  <c r="CI1077" i="9"/>
  <c r="CJ1077" i="9"/>
  <c r="CK1077" i="9"/>
  <c r="CL1077" i="9"/>
  <c r="CN1077" i="9"/>
  <c r="CO1077" i="9"/>
  <c r="CR1077" i="9"/>
  <c r="CT1077" i="9"/>
  <c r="CX1077" i="9"/>
  <c r="CY1077" i="9"/>
  <c r="CZ1077" i="9"/>
  <c r="DA1077" i="9" s="1"/>
  <c r="DC1077" i="9" s="1"/>
  <c r="DF1077" i="9"/>
  <c r="DH1077" i="9"/>
  <c r="DK1077" i="9"/>
  <c r="DL1077" i="9"/>
  <c r="CA1078" i="9"/>
  <c r="CE1078" i="9"/>
  <c r="CF1078" i="9"/>
  <c r="CG1078" i="9"/>
  <c r="CH1078" i="9"/>
  <c r="CI1078" i="9"/>
  <c r="CJ1078" i="9"/>
  <c r="CK1078" i="9"/>
  <c r="CL1078" i="9"/>
  <c r="CN1078" i="9"/>
  <c r="CO1078" i="9"/>
  <c r="CM1078" i="9" s="1"/>
  <c r="CR1078" i="9"/>
  <c r="CT1078" i="9"/>
  <c r="CX1078" i="9"/>
  <c r="CY1078" i="9"/>
  <c r="DD1078" i="9" s="1"/>
  <c r="CZ1078" i="9"/>
  <c r="DA1078" i="9"/>
  <c r="DC1078" i="9" s="1"/>
  <c r="DE1078" i="9"/>
  <c r="DF1078" i="9"/>
  <c r="DH1078" i="9"/>
  <c r="DK1078" i="9"/>
  <c r="DL1078" i="9"/>
  <c r="CA1079" i="9"/>
  <c r="CE1079" i="9"/>
  <c r="CF1079" i="9"/>
  <c r="CG1079" i="9"/>
  <c r="CH1079" i="9"/>
  <c r="CI1079" i="9"/>
  <c r="CJ1079" i="9"/>
  <c r="CK1079" i="9"/>
  <c r="CL1079" i="9"/>
  <c r="CN1079" i="9"/>
  <c r="CO1079" i="9"/>
  <c r="CM1079" i="9" s="1"/>
  <c r="CR1079" i="9"/>
  <c r="CT1079" i="9"/>
  <c r="CX1079" i="9"/>
  <c r="CY1079" i="9"/>
  <c r="DD1079" i="9" s="1"/>
  <c r="CZ1079" i="9"/>
  <c r="DA1079" i="9" s="1"/>
  <c r="DC1079" i="9"/>
  <c r="DE1079" i="9"/>
  <c r="DF1079" i="9"/>
  <c r="DH1079" i="9"/>
  <c r="DK1079" i="9"/>
  <c r="DL1079" i="9"/>
  <c r="CA1080" i="9"/>
  <c r="CE1080" i="9"/>
  <c r="CF1080" i="9"/>
  <c r="CG1080" i="9"/>
  <c r="CH1080" i="9"/>
  <c r="CI1080" i="9"/>
  <c r="CJ1080" i="9"/>
  <c r="CK1080" i="9"/>
  <c r="CL1080" i="9"/>
  <c r="CM1080" i="9"/>
  <c r="CN1080" i="9"/>
  <c r="CO1080" i="9"/>
  <c r="CR1080" i="9"/>
  <c r="CT1080" i="9"/>
  <c r="CX1080" i="9"/>
  <c r="CY1080" i="9"/>
  <c r="CZ1080" i="9"/>
  <c r="DA1080" i="9" s="1"/>
  <c r="DC1080" i="9" s="1"/>
  <c r="DH1080" i="9"/>
  <c r="DK1080" i="9"/>
  <c r="DL1080" i="9"/>
  <c r="CA1081" i="9"/>
  <c r="CE1081" i="9"/>
  <c r="CF1081" i="9"/>
  <c r="CG1081" i="9"/>
  <c r="CH1081" i="9"/>
  <c r="CI1081" i="9"/>
  <c r="CJ1081" i="9"/>
  <c r="CK1081" i="9"/>
  <c r="CL1081" i="9"/>
  <c r="CN1081" i="9"/>
  <c r="CO1081" i="9"/>
  <c r="CR1081" i="9"/>
  <c r="CT1081" i="9"/>
  <c r="CX1081" i="9"/>
  <c r="CY1081" i="9"/>
  <c r="DF1081" i="9" s="1"/>
  <c r="CZ1081" i="9"/>
  <c r="DA1081" i="9" s="1"/>
  <c r="DC1081" i="9"/>
  <c r="DH1081" i="9"/>
  <c r="DK1081" i="9"/>
  <c r="DL1081" i="9"/>
  <c r="CA1082" i="9"/>
  <c r="CE1082" i="9"/>
  <c r="CF1082" i="9"/>
  <c r="CG1082" i="9"/>
  <c r="CH1082" i="9"/>
  <c r="CI1082" i="9"/>
  <c r="CJ1082" i="9"/>
  <c r="CK1082" i="9"/>
  <c r="CL1082" i="9"/>
  <c r="CM1082" i="9"/>
  <c r="CN1082" i="9"/>
  <c r="CO1082" i="9"/>
  <c r="CR1082" i="9"/>
  <c r="CT1082" i="9"/>
  <c r="CV1082" i="9"/>
  <c r="CX1082" i="9"/>
  <c r="CY1082" i="9"/>
  <c r="DF1082" i="9" s="1"/>
  <c r="CZ1082" i="9"/>
  <c r="DA1082" i="9" s="1"/>
  <c r="DC1082" i="9" s="1"/>
  <c r="DD1082" i="9"/>
  <c r="DE1082" i="9"/>
  <c r="DH1082" i="9"/>
  <c r="DK1082" i="9"/>
  <c r="DL1082" i="9"/>
  <c r="CA1083" i="9"/>
  <c r="CE1083" i="9"/>
  <c r="CF1083" i="9"/>
  <c r="CG1083" i="9"/>
  <c r="CH1083" i="9"/>
  <c r="CI1083" i="9"/>
  <c r="CJ1083" i="9"/>
  <c r="CK1083" i="9"/>
  <c r="CL1083" i="9"/>
  <c r="CN1083" i="9"/>
  <c r="CO1083" i="9"/>
  <c r="CM1083" i="9" s="1"/>
  <c r="CR1083" i="9"/>
  <c r="CV1083" i="9" s="1"/>
  <c r="CT1083" i="9"/>
  <c r="CX1083" i="9"/>
  <c r="CY1083" i="9"/>
  <c r="CZ1083" i="9"/>
  <c r="DA1083" i="9" s="1"/>
  <c r="DC1083" i="9" s="1"/>
  <c r="DH1083" i="9"/>
  <c r="DK1083" i="9"/>
  <c r="DL1083" i="9"/>
  <c r="CA1084" i="9"/>
  <c r="CE1084" i="9"/>
  <c r="CF1084" i="9"/>
  <c r="CG1084" i="9"/>
  <c r="CH1084" i="9"/>
  <c r="CI1084" i="9"/>
  <c r="CJ1084" i="9"/>
  <c r="CK1084" i="9"/>
  <c r="CL1084" i="9"/>
  <c r="CN1084" i="9"/>
  <c r="CO1084" i="9"/>
  <c r="CR1084" i="9"/>
  <c r="CT1084" i="9"/>
  <c r="CX1084" i="9"/>
  <c r="CY1084" i="9"/>
  <c r="CZ1084" i="9"/>
  <c r="DA1084" i="9" s="1"/>
  <c r="DC1084" i="9" s="1"/>
  <c r="DE1084" i="9"/>
  <c r="DH1084" i="9"/>
  <c r="DK1084" i="9"/>
  <c r="DL1084" i="9"/>
  <c r="CA1085" i="9"/>
  <c r="CE1085" i="9"/>
  <c r="CF1085" i="9"/>
  <c r="CG1085" i="9"/>
  <c r="CH1085" i="9"/>
  <c r="CI1085" i="9"/>
  <c r="CJ1085" i="9"/>
  <c r="CK1085" i="9"/>
  <c r="CL1085" i="9"/>
  <c r="CM1085" i="9"/>
  <c r="CN1085" i="9"/>
  <c r="CO1085" i="9"/>
  <c r="CR1085" i="9"/>
  <c r="CV1085" i="9" s="1"/>
  <c r="CT1085" i="9"/>
  <c r="CX1085" i="9"/>
  <c r="CY1085" i="9"/>
  <c r="DD1085" i="9" s="1"/>
  <c r="CZ1085" i="9"/>
  <c r="DA1085" i="9" s="1"/>
  <c r="DC1085" i="9" s="1"/>
  <c r="DE1085" i="9"/>
  <c r="DF1085" i="9"/>
  <c r="DH1085" i="9"/>
  <c r="DK1085" i="9"/>
  <c r="DL1085" i="9"/>
  <c r="CA1086" i="9"/>
  <c r="CE1086" i="9"/>
  <c r="CF1086" i="9"/>
  <c r="CG1086" i="9"/>
  <c r="CH1086" i="9"/>
  <c r="CI1086" i="9"/>
  <c r="CJ1086" i="9"/>
  <c r="CK1086" i="9"/>
  <c r="CL1086" i="9"/>
  <c r="CN1086" i="9"/>
  <c r="CO1086" i="9"/>
  <c r="CR1086" i="9"/>
  <c r="CT1086" i="9"/>
  <c r="CX1086" i="9"/>
  <c r="CY1086" i="9"/>
  <c r="CZ1086" i="9"/>
  <c r="DA1086" i="9" s="1"/>
  <c r="DC1086" i="9" s="1"/>
  <c r="DH1086" i="9"/>
  <c r="DK1086" i="9"/>
  <c r="DL1086" i="9"/>
  <c r="CA1087" i="9"/>
  <c r="CE1087" i="9"/>
  <c r="CF1087" i="9"/>
  <c r="CG1087" i="9"/>
  <c r="CH1087" i="9"/>
  <c r="CI1087" i="9"/>
  <c r="CJ1087" i="9"/>
  <c r="CK1087" i="9"/>
  <c r="CL1087" i="9"/>
  <c r="CN1087" i="9"/>
  <c r="CO1087" i="9"/>
  <c r="CM1087" i="9" s="1"/>
  <c r="CR1087" i="9"/>
  <c r="CT1087" i="9"/>
  <c r="CV1087" i="9"/>
  <c r="CX1087" i="9"/>
  <c r="CY1087" i="9"/>
  <c r="CZ1087" i="9"/>
  <c r="DA1087" i="9" s="1"/>
  <c r="DC1087" i="9" s="1"/>
  <c r="DH1087" i="9"/>
  <c r="DK1087" i="9"/>
  <c r="DL1087" i="9"/>
  <c r="CA1088" i="9"/>
  <c r="CE1088" i="9"/>
  <c r="CF1088" i="9"/>
  <c r="CG1088" i="9"/>
  <c r="CH1088" i="9"/>
  <c r="CI1088" i="9"/>
  <c r="CJ1088" i="9"/>
  <c r="CK1088" i="9"/>
  <c r="CL1088" i="9"/>
  <c r="CN1088" i="9"/>
  <c r="CO1088" i="9"/>
  <c r="CM1088" i="9" s="1"/>
  <c r="CR1088" i="9"/>
  <c r="CT1088" i="9"/>
  <c r="CX1088" i="9"/>
  <c r="CY1088" i="9"/>
  <c r="DD1088" i="9" s="1"/>
  <c r="CZ1088" i="9"/>
  <c r="DA1088" i="9" s="1"/>
  <c r="DC1088" i="9" s="1"/>
  <c r="DF1088" i="9"/>
  <c r="DH1088" i="9"/>
  <c r="DK1088" i="9"/>
  <c r="DL1088" i="9"/>
  <c r="CA1089" i="9"/>
  <c r="CE1089" i="9"/>
  <c r="CF1089" i="9"/>
  <c r="CG1089" i="9"/>
  <c r="CH1089" i="9"/>
  <c r="CI1089" i="9"/>
  <c r="CJ1089" i="9"/>
  <c r="CK1089" i="9"/>
  <c r="CL1089" i="9"/>
  <c r="CN1089" i="9"/>
  <c r="CO1089" i="9"/>
  <c r="CM1089" i="9" s="1"/>
  <c r="CR1089" i="9"/>
  <c r="CT1089" i="9"/>
  <c r="CX1089" i="9"/>
  <c r="CY1089" i="9"/>
  <c r="CZ1089" i="9"/>
  <c r="DA1089" i="9" s="1"/>
  <c r="DC1089" i="9" s="1"/>
  <c r="DH1089" i="9"/>
  <c r="DK1089" i="9"/>
  <c r="DL1089" i="9"/>
  <c r="CA1090" i="9"/>
  <c r="CE1090" i="9"/>
  <c r="CF1090" i="9"/>
  <c r="CG1090" i="9"/>
  <c r="CH1090" i="9"/>
  <c r="CI1090" i="9"/>
  <c r="CJ1090" i="9"/>
  <c r="CK1090" i="9"/>
  <c r="CL1090" i="9"/>
  <c r="CN1090" i="9"/>
  <c r="CO1090" i="9"/>
  <c r="CM1090" i="9" s="1"/>
  <c r="CR1090" i="9"/>
  <c r="CT1090" i="9"/>
  <c r="CX1090" i="9"/>
  <c r="CY1090" i="9"/>
  <c r="CZ1090" i="9"/>
  <c r="DA1090" i="9" s="1"/>
  <c r="DC1090" i="9" s="1"/>
  <c r="DE1090" i="9"/>
  <c r="DH1090" i="9"/>
  <c r="DK1090" i="9"/>
  <c r="DL1090" i="9"/>
  <c r="CA1091" i="9"/>
  <c r="CE1091" i="9"/>
  <c r="CF1091" i="9"/>
  <c r="CG1091" i="9"/>
  <c r="CH1091" i="9"/>
  <c r="CI1091" i="9"/>
  <c r="CJ1091" i="9"/>
  <c r="CK1091" i="9"/>
  <c r="CL1091" i="9"/>
  <c r="CN1091" i="9"/>
  <c r="CO1091" i="9"/>
  <c r="CR1091" i="9"/>
  <c r="CT1091" i="9"/>
  <c r="CX1091" i="9"/>
  <c r="CY1091" i="9"/>
  <c r="CZ1091" i="9"/>
  <c r="DA1091" i="9" s="1"/>
  <c r="DC1091" i="9" s="1"/>
  <c r="DH1091" i="9"/>
  <c r="DK1091" i="9"/>
  <c r="DL1091" i="9"/>
  <c r="CA1092" i="9"/>
  <c r="CE1092" i="9"/>
  <c r="CF1092" i="9"/>
  <c r="CG1092" i="9"/>
  <c r="CH1092" i="9"/>
  <c r="CI1092" i="9"/>
  <c r="CJ1092" i="9"/>
  <c r="CK1092" i="9"/>
  <c r="CL1092" i="9"/>
  <c r="CN1092" i="9"/>
  <c r="CO1092" i="9"/>
  <c r="CM1092" i="9" s="1"/>
  <c r="CR1092" i="9"/>
  <c r="CV1092" i="9" s="1"/>
  <c r="CT1092" i="9"/>
  <c r="CX1092" i="9"/>
  <c r="CY1092" i="9"/>
  <c r="DD1092" i="9" s="1"/>
  <c r="CZ1092" i="9"/>
  <c r="DA1092" i="9"/>
  <c r="DC1092" i="9" s="1"/>
  <c r="DE1092" i="9"/>
  <c r="DF1092" i="9"/>
  <c r="DH1092" i="9"/>
  <c r="DK1092" i="9"/>
  <c r="DL1092" i="9"/>
  <c r="CA1093" i="9"/>
  <c r="CE1093" i="9"/>
  <c r="CF1093" i="9"/>
  <c r="CG1093" i="9"/>
  <c r="CH1093" i="9"/>
  <c r="CI1093" i="9"/>
  <c r="CJ1093" i="9"/>
  <c r="CK1093" i="9"/>
  <c r="CL1093" i="9"/>
  <c r="CN1093" i="9"/>
  <c r="CO1093" i="9"/>
  <c r="CM1093" i="9" s="1"/>
  <c r="CR1093" i="9"/>
  <c r="CT1093" i="9"/>
  <c r="CX1093" i="9"/>
  <c r="CY1093" i="9"/>
  <c r="CZ1093" i="9"/>
  <c r="DA1093" i="9" s="1"/>
  <c r="DC1093" i="9" s="1"/>
  <c r="DH1093" i="9"/>
  <c r="DK1093" i="9"/>
  <c r="DL1093" i="9"/>
  <c r="CA1094" i="9"/>
  <c r="CE1094" i="9"/>
  <c r="CF1094" i="9"/>
  <c r="CG1094" i="9"/>
  <c r="CH1094" i="9"/>
  <c r="CI1094" i="9"/>
  <c r="CJ1094" i="9"/>
  <c r="CK1094" i="9"/>
  <c r="CL1094" i="9"/>
  <c r="CN1094" i="9"/>
  <c r="CO1094" i="9"/>
  <c r="CM1094" i="9" s="1"/>
  <c r="CR1094" i="9"/>
  <c r="CV1094" i="9" s="1"/>
  <c r="CT1094" i="9"/>
  <c r="CX1094" i="9"/>
  <c r="CY1094" i="9"/>
  <c r="CZ1094" i="9"/>
  <c r="DA1094" i="9" s="1"/>
  <c r="DC1094" i="9" s="1"/>
  <c r="DH1094" i="9"/>
  <c r="DK1094" i="9"/>
  <c r="DL1094" i="9"/>
  <c r="CA1095" i="9"/>
  <c r="CE1095" i="9"/>
  <c r="CF1095" i="9"/>
  <c r="CG1095" i="9"/>
  <c r="CH1095" i="9"/>
  <c r="CI1095" i="9"/>
  <c r="CJ1095" i="9"/>
  <c r="CK1095" i="9"/>
  <c r="CL1095" i="9"/>
  <c r="CN1095" i="9"/>
  <c r="CO1095" i="9"/>
  <c r="CM1095" i="9" s="1"/>
  <c r="CR1095" i="9"/>
  <c r="CT1095" i="9"/>
  <c r="CX1095" i="9"/>
  <c r="CY1095" i="9"/>
  <c r="DF1095" i="9" s="1"/>
  <c r="CZ1095" i="9"/>
  <c r="DA1095" i="9" s="1"/>
  <c r="DC1095" i="9" s="1"/>
  <c r="DD1095" i="9"/>
  <c r="DH1095" i="9"/>
  <c r="DK1095" i="9"/>
  <c r="DL1095" i="9"/>
  <c r="CA1096" i="9"/>
  <c r="CE1096" i="9"/>
  <c r="CF1096" i="9"/>
  <c r="CG1096" i="9"/>
  <c r="CH1096" i="9"/>
  <c r="CI1096" i="9"/>
  <c r="CJ1096" i="9"/>
  <c r="CK1096" i="9"/>
  <c r="CL1096" i="9"/>
  <c r="CN1096" i="9"/>
  <c r="CO1096" i="9"/>
  <c r="CM1096" i="9" s="1"/>
  <c r="CR1096" i="9"/>
  <c r="CT1096" i="9"/>
  <c r="CX1096" i="9"/>
  <c r="CY1096" i="9"/>
  <c r="DD1096" i="9" s="1"/>
  <c r="CZ1096" i="9"/>
  <c r="DA1096" i="9" s="1"/>
  <c r="DC1096" i="9" s="1"/>
  <c r="DH1096" i="9"/>
  <c r="DK1096" i="9"/>
  <c r="DL1096" i="9"/>
  <c r="CA1097" i="9"/>
  <c r="CE1097" i="9"/>
  <c r="CF1097" i="9"/>
  <c r="CG1097" i="9"/>
  <c r="CH1097" i="9"/>
  <c r="CI1097" i="9"/>
  <c r="CJ1097" i="9"/>
  <c r="CK1097" i="9"/>
  <c r="CL1097" i="9"/>
  <c r="CN1097" i="9"/>
  <c r="CO1097" i="9"/>
  <c r="CR1097" i="9"/>
  <c r="CT1097" i="9"/>
  <c r="CX1097" i="9"/>
  <c r="CY1097" i="9"/>
  <c r="DF1097" i="9" s="1"/>
  <c r="CZ1097" i="9"/>
  <c r="DA1097" i="9" s="1"/>
  <c r="DC1097" i="9" s="1"/>
  <c r="DH1097" i="9"/>
  <c r="DK1097" i="9"/>
  <c r="DL1097" i="9"/>
  <c r="CA1098" i="9"/>
  <c r="CE1098" i="9"/>
  <c r="CF1098" i="9"/>
  <c r="CG1098" i="9"/>
  <c r="CH1098" i="9"/>
  <c r="CI1098" i="9"/>
  <c r="CJ1098" i="9"/>
  <c r="CK1098" i="9"/>
  <c r="CL1098" i="9"/>
  <c r="CN1098" i="9"/>
  <c r="CO1098" i="9"/>
  <c r="CM1098" i="9" s="1"/>
  <c r="CR1098" i="9"/>
  <c r="CT1098" i="9"/>
  <c r="CV1098" i="9"/>
  <c r="CX1098" i="9"/>
  <c r="CY1098" i="9"/>
  <c r="CZ1098" i="9"/>
  <c r="DA1098" i="9" s="1"/>
  <c r="DC1098" i="9" s="1"/>
  <c r="DH1098" i="9"/>
  <c r="DK1098" i="9"/>
  <c r="DL1098" i="9"/>
  <c r="CA1099" i="9"/>
  <c r="CE1099" i="9"/>
  <c r="CF1099" i="9"/>
  <c r="CG1099" i="9"/>
  <c r="CH1099" i="9"/>
  <c r="CI1099" i="9"/>
  <c r="CJ1099" i="9"/>
  <c r="CK1099" i="9"/>
  <c r="CL1099" i="9"/>
  <c r="CN1099" i="9"/>
  <c r="CO1099" i="9"/>
  <c r="CR1099" i="9"/>
  <c r="CT1099" i="9"/>
  <c r="CV1099" i="9"/>
  <c r="CX1099" i="9"/>
  <c r="CY1099" i="9"/>
  <c r="DF1099" i="9" s="1"/>
  <c r="CZ1099" i="9"/>
  <c r="DA1099" i="9" s="1"/>
  <c r="DC1099" i="9" s="1"/>
  <c r="DH1099" i="9"/>
  <c r="DK1099" i="9"/>
  <c r="DL1099" i="9"/>
  <c r="CA1100" i="9"/>
  <c r="CE1100" i="9"/>
  <c r="CF1100" i="9"/>
  <c r="CG1100" i="9"/>
  <c r="CH1100" i="9"/>
  <c r="CI1100" i="9"/>
  <c r="CJ1100" i="9"/>
  <c r="CK1100" i="9"/>
  <c r="CL1100" i="9"/>
  <c r="CN1100" i="9"/>
  <c r="CO1100" i="9"/>
  <c r="CR1100" i="9"/>
  <c r="CT1100" i="9"/>
  <c r="CX1100" i="9"/>
  <c r="CY1100" i="9"/>
  <c r="DD1100" i="9" s="1"/>
  <c r="CZ1100" i="9"/>
  <c r="DA1100" i="9" s="1"/>
  <c r="DC1100" i="9" s="1"/>
  <c r="DH1100" i="9"/>
  <c r="DK1100" i="9"/>
  <c r="DL1100" i="9"/>
  <c r="CA1101" i="9"/>
  <c r="CE1101" i="9"/>
  <c r="CF1101" i="9"/>
  <c r="CG1101" i="9"/>
  <c r="CH1101" i="9"/>
  <c r="CI1101" i="9"/>
  <c r="CJ1101" i="9"/>
  <c r="CK1101" i="9"/>
  <c r="CL1101" i="9"/>
  <c r="CN1101" i="9"/>
  <c r="CO1101" i="9"/>
  <c r="CM1101" i="9" s="1"/>
  <c r="CR1101" i="9"/>
  <c r="CT1101" i="9"/>
  <c r="CX1101" i="9"/>
  <c r="CY1101" i="9"/>
  <c r="CZ1101" i="9"/>
  <c r="DA1101" i="9" s="1"/>
  <c r="DC1101" i="9" s="1"/>
  <c r="DF1101" i="9"/>
  <c r="DH1101" i="9"/>
  <c r="DK1101" i="9"/>
  <c r="DL1101" i="9"/>
  <c r="CA1102" i="9"/>
  <c r="CE1102" i="9"/>
  <c r="CF1102" i="9"/>
  <c r="CG1102" i="9"/>
  <c r="CH1102" i="9"/>
  <c r="CI1102" i="9"/>
  <c r="CJ1102" i="9"/>
  <c r="CK1102" i="9"/>
  <c r="CL1102" i="9"/>
  <c r="CN1102" i="9"/>
  <c r="CO1102" i="9"/>
  <c r="CR1102" i="9"/>
  <c r="CT1102" i="9"/>
  <c r="CX1102" i="9"/>
  <c r="CY1102" i="9"/>
  <c r="DE1102" i="9" s="1"/>
  <c r="CZ1102" i="9"/>
  <c r="DA1102" i="9"/>
  <c r="DC1102" i="9" s="1"/>
  <c r="DD1102" i="9"/>
  <c r="DH1102" i="9"/>
  <c r="DK1102" i="9"/>
  <c r="DL1102" i="9"/>
  <c r="CA1103" i="9"/>
  <c r="CE1103" i="9"/>
  <c r="CF1103" i="9"/>
  <c r="CG1103" i="9"/>
  <c r="CH1103" i="9"/>
  <c r="CI1103" i="9"/>
  <c r="CJ1103" i="9"/>
  <c r="CK1103" i="9"/>
  <c r="CL1103" i="9"/>
  <c r="CN1103" i="9"/>
  <c r="CO1103" i="9"/>
  <c r="CM1103" i="9" s="1"/>
  <c r="CR1103" i="9"/>
  <c r="CT1103" i="9"/>
  <c r="CX1103" i="9"/>
  <c r="CY1103" i="9"/>
  <c r="CZ1103" i="9"/>
  <c r="DA1103" i="9" s="1"/>
  <c r="DC1103" i="9" s="1"/>
  <c r="DH1103" i="9"/>
  <c r="DK1103" i="9"/>
  <c r="DL1103" i="9"/>
  <c r="CA1104" i="9"/>
  <c r="CE1104" i="9"/>
  <c r="CF1104" i="9"/>
  <c r="CG1104" i="9"/>
  <c r="CH1104" i="9"/>
  <c r="CI1104" i="9"/>
  <c r="CJ1104" i="9"/>
  <c r="CK1104" i="9"/>
  <c r="CL1104" i="9"/>
  <c r="CN1104" i="9"/>
  <c r="CO1104" i="9"/>
  <c r="CM1104" i="9" s="1"/>
  <c r="CR1104" i="9"/>
  <c r="CV1104" i="9" s="1"/>
  <c r="CT1104" i="9"/>
  <c r="CX1104" i="9"/>
  <c r="CY1104" i="9"/>
  <c r="CZ1104" i="9"/>
  <c r="DA1104" i="9"/>
  <c r="DC1104" i="9" s="1"/>
  <c r="DH1104" i="9"/>
  <c r="DK1104" i="9"/>
  <c r="DL1104" i="9"/>
  <c r="CA1105" i="9"/>
  <c r="CE1105" i="9"/>
  <c r="CF1105" i="9"/>
  <c r="CG1105" i="9"/>
  <c r="CH1105" i="9"/>
  <c r="CI1105" i="9"/>
  <c r="CJ1105" i="9"/>
  <c r="CK1105" i="9"/>
  <c r="CL1105" i="9"/>
  <c r="CN1105" i="9"/>
  <c r="CO1105" i="9"/>
  <c r="CM1105" i="9" s="1"/>
  <c r="CR1105" i="9"/>
  <c r="CT1105" i="9"/>
  <c r="CV1105" i="9" s="1"/>
  <c r="CX1105" i="9"/>
  <c r="CY1105" i="9"/>
  <c r="CZ1105" i="9"/>
  <c r="DA1105" i="9" s="1"/>
  <c r="DC1105" i="9" s="1"/>
  <c r="DH1105" i="9"/>
  <c r="DK1105" i="9"/>
  <c r="DL1105" i="9"/>
  <c r="CA1106" i="9"/>
  <c r="CE1106" i="9"/>
  <c r="CF1106" i="9"/>
  <c r="CG1106" i="9"/>
  <c r="CH1106" i="9"/>
  <c r="CI1106" i="9"/>
  <c r="CJ1106" i="9"/>
  <c r="CK1106" i="9"/>
  <c r="CL1106" i="9"/>
  <c r="CN1106" i="9"/>
  <c r="CO1106" i="9"/>
  <c r="CM1106" i="9" s="1"/>
  <c r="CR1106" i="9"/>
  <c r="CT1106" i="9"/>
  <c r="CX1106" i="9"/>
  <c r="CY1106" i="9"/>
  <c r="DF1106" i="9" s="1"/>
  <c r="CZ1106" i="9"/>
  <c r="DA1106" i="9" s="1"/>
  <c r="DC1106" i="9" s="1"/>
  <c r="DH1106" i="9"/>
  <c r="DK1106" i="9"/>
  <c r="DL1106" i="9"/>
  <c r="CA1107" i="9"/>
  <c r="CE1107" i="9"/>
  <c r="CF1107" i="9"/>
  <c r="CG1107" i="9"/>
  <c r="CH1107" i="9"/>
  <c r="CI1107" i="9"/>
  <c r="CJ1107" i="9"/>
  <c r="CK1107" i="9"/>
  <c r="CL1107" i="9"/>
  <c r="CN1107" i="9"/>
  <c r="CO1107" i="9"/>
  <c r="CR1107" i="9"/>
  <c r="CT1107" i="9"/>
  <c r="CX1107" i="9"/>
  <c r="CY1107" i="9"/>
  <c r="CZ1107" i="9"/>
  <c r="DA1107" i="9" s="1"/>
  <c r="DC1107" i="9" s="1"/>
  <c r="DH1107" i="9"/>
  <c r="DK1107" i="9"/>
  <c r="DL1107" i="9"/>
  <c r="CA1108" i="9"/>
  <c r="CE1108" i="9"/>
  <c r="CF1108" i="9"/>
  <c r="CG1108" i="9"/>
  <c r="CH1108" i="9"/>
  <c r="CI1108" i="9"/>
  <c r="CJ1108" i="9"/>
  <c r="CK1108" i="9"/>
  <c r="CL1108" i="9"/>
  <c r="CN1108" i="9"/>
  <c r="CO1108" i="9"/>
  <c r="CR1108" i="9"/>
  <c r="CT1108" i="9"/>
  <c r="CX1108" i="9"/>
  <c r="CY1108" i="9"/>
  <c r="DE1108" i="9" s="1"/>
  <c r="CZ1108" i="9"/>
  <c r="DA1108" i="9" s="1"/>
  <c r="DC1108" i="9" s="1"/>
  <c r="DF1108" i="9"/>
  <c r="DH1108" i="9"/>
  <c r="DK1108" i="9"/>
  <c r="DL1108" i="9"/>
  <c r="CA1109" i="9"/>
  <c r="CE1109" i="9"/>
  <c r="CF1109" i="9"/>
  <c r="CG1109" i="9"/>
  <c r="CH1109" i="9"/>
  <c r="CI1109" i="9"/>
  <c r="CJ1109" i="9"/>
  <c r="CK1109" i="9"/>
  <c r="CL1109" i="9"/>
  <c r="CN1109" i="9"/>
  <c r="CO1109" i="9"/>
  <c r="CM1109" i="9" s="1"/>
  <c r="CR1109" i="9"/>
  <c r="CV1109" i="9" s="1"/>
  <c r="CT1109" i="9"/>
  <c r="CX1109" i="9"/>
  <c r="CY1109" i="9"/>
  <c r="DD1109" i="9" s="1"/>
  <c r="CZ1109" i="9"/>
  <c r="DA1109" i="9" s="1"/>
  <c r="DC1109" i="9" s="1"/>
  <c r="DH1109" i="9"/>
  <c r="DK1109" i="9"/>
  <c r="DL1109" i="9"/>
  <c r="CA1110" i="9"/>
  <c r="CE1110" i="9"/>
  <c r="CF1110" i="9"/>
  <c r="CG1110" i="9"/>
  <c r="CH1110" i="9"/>
  <c r="CI1110" i="9"/>
  <c r="CJ1110" i="9"/>
  <c r="CK1110" i="9"/>
  <c r="CL1110" i="9"/>
  <c r="CN1110" i="9"/>
  <c r="CO1110" i="9"/>
  <c r="CR1110" i="9"/>
  <c r="CT1110" i="9"/>
  <c r="CX1110" i="9"/>
  <c r="CY1110" i="9"/>
  <c r="DF1110" i="9" s="1"/>
  <c r="CZ1110" i="9"/>
  <c r="DA1110" i="9" s="1"/>
  <c r="DC1110" i="9" s="1"/>
  <c r="DH1110" i="9"/>
  <c r="DK1110" i="9"/>
  <c r="DL1110" i="9"/>
  <c r="CA1111" i="9"/>
  <c r="CE1111" i="9"/>
  <c r="CF1111" i="9"/>
  <c r="CG1111" i="9"/>
  <c r="CH1111" i="9"/>
  <c r="CI1111" i="9"/>
  <c r="CJ1111" i="9"/>
  <c r="CK1111" i="9"/>
  <c r="CL1111" i="9"/>
  <c r="CN1111" i="9"/>
  <c r="CO1111" i="9"/>
  <c r="CM1111" i="9" s="1"/>
  <c r="CR1111" i="9"/>
  <c r="CT1111" i="9"/>
  <c r="CX1111" i="9"/>
  <c r="CY1111" i="9"/>
  <c r="DD1111" i="9" s="1"/>
  <c r="CZ1111" i="9"/>
  <c r="DA1111" i="9" s="1"/>
  <c r="DC1111" i="9" s="1"/>
  <c r="DH1111" i="9"/>
  <c r="DK1111" i="9"/>
  <c r="DL1111" i="9"/>
  <c r="CA1112" i="9"/>
  <c r="CE1112" i="9"/>
  <c r="CQ1112" i="9" s="1"/>
  <c r="CF1112" i="9"/>
  <c r="CG1112" i="9"/>
  <c r="CH1112" i="9"/>
  <c r="CI1112" i="9"/>
  <c r="CJ1112" i="9"/>
  <c r="CK1112" i="9"/>
  <c r="CL1112" i="9"/>
  <c r="CN1112" i="9"/>
  <c r="CO1112" i="9"/>
  <c r="CM1112" i="9" s="1"/>
  <c r="CR1112" i="9"/>
  <c r="CT1112" i="9"/>
  <c r="CX1112" i="9"/>
  <c r="CY1112" i="9"/>
  <c r="CZ1112" i="9"/>
  <c r="DA1112" i="9" s="1"/>
  <c r="DC1112" i="9" s="1"/>
  <c r="DH1112" i="9"/>
  <c r="DK1112" i="9"/>
  <c r="DL1112" i="9"/>
  <c r="CA1113" i="9"/>
  <c r="CE1113" i="9"/>
  <c r="CF1113" i="9"/>
  <c r="CG1113" i="9"/>
  <c r="CH1113" i="9"/>
  <c r="CI1113" i="9"/>
  <c r="CJ1113" i="9"/>
  <c r="CK1113" i="9"/>
  <c r="CL1113" i="9"/>
  <c r="CN1113" i="9"/>
  <c r="CO1113" i="9"/>
  <c r="CM1113" i="9" s="1"/>
  <c r="CR1113" i="9"/>
  <c r="CV1113" i="9" s="1"/>
  <c r="CT1113" i="9"/>
  <c r="CX1113" i="9"/>
  <c r="CY1113" i="9"/>
  <c r="DF1113" i="9" s="1"/>
  <c r="CZ1113" i="9"/>
  <c r="DA1113" i="9" s="1"/>
  <c r="DC1113" i="9" s="1"/>
  <c r="DH1113" i="9"/>
  <c r="DK1113" i="9"/>
  <c r="DL1113" i="9"/>
  <c r="CA1114" i="9"/>
  <c r="CE1114" i="9"/>
  <c r="CF1114" i="9"/>
  <c r="CG1114" i="9"/>
  <c r="CH1114" i="9"/>
  <c r="CI1114" i="9"/>
  <c r="CJ1114" i="9"/>
  <c r="CK1114" i="9"/>
  <c r="CL1114" i="9"/>
  <c r="CN1114" i="9"/>
  <c r="CO1114" i="9"/>
  <c r="CM1114" i="9" s="1"/>
  <c r="CR1114" i="9"/>
  <c r="CT1114" i="9"/>
  <c r="CX1114" i="9"/>
  <c r="CY1114" i="9"/>
  <c r="CZ1114" i="9"/>
  <c r="DA1114" i="9"/>
  <c r="DC1114" i="9" s="1"/>
  <c r="DH1114" i="9"/>
  <c r="DK1114" i="9"/>
  <c r="DL1114" i="9"/>
  <c r="CA1115" i="9"/>
  <c r="CE1115" i="9"/>
  <c r="CF1115" i="9"/>
  <c r="CG1115" i="9"/>
  <c r="CH1115" i="9"/>
  <c r="CI1115" i="9"/>
  <c r="CJ1115" i="9"/>
  <c r="CK1115" i="9"/>
  <c r="CL1115" i="9"/>
  <c r="CM1115" i="9"/>
  <c r="CN1115" i="9"/>
  <c r="CO1115" i="9"/>
  <c r="CR1115" i="9"/>
  <c r="CT1115" i="9"/>
  <c r="CX1115" i="9"/>
  <c r="CY1115" i="9"/>
  <c r="DF1115" i="9" s="1"/>
  <c r="CZ1115" i="9"/>
  <c r="DA1115" i="9" s="1"/>
  <c r="DC1115" i="9" s="1"/>
  <c r="DD1115" i="9"/>
  <c r="DE1115" i="9"/>
  <c r="DH1115" i="9"/>
  <c r="DK1115" i="9"/>
  <c r="DL1115" i="9"/>
  <c r="CA1116" i="9"/>
  <c r="CE1116" i="9"/>
  <c r="CF1116" i="9"/>
  <c r="CG1116" i="9"/>
  <c r="CH1116" i="9"/>
  <c r="CI1116" i="9"/>
  <c r="CJ1116" i="9"/>
  <c r="CK1116" i="9"/>
  <c r="CL1116" i="9"/>
  <c r="CN1116" i="9"/>
  <c r="CO1116" i="9"/>
  <c r="CM1116" i="9" s="1"/>
  <c r="CR1116" i="9"/>
  <c r="CT1116" i="9"/>
  <c r="CV1116" i="9" s="1"/>
  <c r="CX1116" i="9"/>
  <c r="CY1116" i="9"/>
  <c r="CZ1116" i="9"/>
  <c r="DA1116" i="9" s="1"/>
  <c r="DC1116" i="9" s="1"/>
  <c r="DH1116" i="9"/>
  <c r="DK1116" i="9"/>
  <c r="DL1116" i="9"/>
  <c r="CA1117" i="9"/>
  <c r="CE1117" i="9"/>
  <c r="CF1117" i="9"/>
  <c r="CG1117" i="9"/>
  <c r="CH1117" i="9"/>
  <c r="CI1117" i="9"/>
  <c r="CJ1117" i="9"/>
  <c r="CK1117" i="9"/>
  <c r="CL1117" i="9"/>
  <c r="CN1117" i="9"/>
  <c r="CO1117" i="9"/>
  <c r="CR1117" i="9"/>
  <c r="CT1117" i="9"/>
  <c r="CV1117" i="9" s="1"/>
  <c r="CX1117" i="9"/>
  <c r="CY1117" i="9"/>
  <c r="DD1117" i="9" s="1"/>
  <c r="CZ1117" i="9"/>
  <c r="DA1117" i="9" s="1"/>
  <c r="DC1117" i="9" s="1"/>
  <c r="DH1117" i="9"/>
  <c r="DK1117" i="9"/>
  <c r="DL1117" i="9"/>
  <c r="CA1118" i="9"/>
  <c r="CE1118" i="9"/>
  <c r="CF1118" i="9"/>
  <c r="CG1118" i="9"/>
  <c r="CH1118" i="9"/>
  <c r="CI1118" i="9"/>
  <c r="CJ1118" i="9"/>
  <c r="CK1118" i="9"/>
  <c r="CL1118" i="9"/>
  <c r="CN1118" i="9"/>
  <c r="CO1118" i="9"/>
  <c r="CM1118" i="9" s="1"/>
  <c r="CR1118" i="9"/>
  <c r="CV1118" i="9" s="1"/>
  <c r="CT1118" i="9"/>
  <c r="CX1118" i="9"/>
  <c r="CY1118" i="9"/>
  <c r="DD1118" i="9" s="1"/>
  <c r="CZ1118" i="9"/>
  <c r="DA1118" i="9" s="1"/>
  <c r="DC1118" i="9" s="1"/>
  <c r="DH1118" i="9"/>
  <c r="DK1118" i="9"/>
  <c r="DL1118" i="9"/>
  <c r="CA1119" i="9"/>
  <c r="CE1119" i="9"/>
  <c r="CF1119" i="9"/>
  <c r="CG1119" i="9"/>
  <c r="CH1119" i="9"/>
  <c r="CI1119" i="9"/>
  <c r="CJ1119" i="9"/>
  <c r="CK1119" i="9"/>
  <c r="CL1119" i="9"/>
  <c r="CN1119" i="9"/>
  <c r="CO1119" i="9"/>
  <c r="CM1119" i="9" s="1"/>
  <c r="CR1119" i="9"/>
  <c r="CT1119" i="9"/>
  <c r="CX1119" i="9"/>
  <c r="CY1119" i="9"/>
  <c r="CZ1119" i="9"/>
  <c r="DA1119" i="9" s="1"/>
  <c r="DC1119" i="9"/>
  <c r="DH1119" i="9"/>
  <c r="DK1119" i="9"/>
  <c r="DL1119" i="9"/>
  <c r="CA1120" i="9"/>
  <c r="CE1120" i="9"/>
  <c r="CF1120" i="9"/>
  <c r="CG1120" i="9"/>
  <c r="CH1120" i="9"/>
  <c r="CI1120" i="9"/>
  <c r="CJ1120" i="9"/>
  <c r="CK1120" i="9"/>
  <c r="CL1120" i="9"/>
  <c r="CN1120" i="9"/>
  <c r="CO1120" i="9"/>
  <c r="CM1120" i="9" s="1"/>
  <c r="CR1120" i="9"/>
  <c r="CT1120" i="9"/>
  <c r="CV1120" i="9" s="1"/>
  <c r="CX1120" i="9"/>
  <c r="CY1120" i="9"/>
  <c r="DF1120" i="9" s="1"/>
  <c r="CZ1120" i="9"/>
  <c r="DA1120" i="9" s="1"/>
  <c r="DC1120" i="9" s="1"/>
  <c r="DE1120" i="9"/>
  <c r="DH1120" i="9"/>
  <c r="DK1120" i="9"/>
  <c r="DL1120" i="9"/>
  <c r="CA1121" i="9"/>
  <c r="CE1121" i="9"/>
  <c r="CF1121" i="9"/>
  <c r="CG1121" i="9"/>
  <c r="CH1121" i="9"/>
  <c r="CI1121" i="9"/>
  <c r="CJ1121" i="9"/>
  <c r="CK1121" i="9"/>
  <c r="CL1121" i="9"/>
  <c r="CN1121" i="9"/>
  <c r="CO1121" i="9"/>
  <c r="CR1121" i="9"/>
  <c r="CV1121" i="9" s="1"/>
  <c r="CT1121" i="9"/>
  <c r="CX1121" i="9"/>
  <c r="CY1121" i="9"/>
  <c r="DF1121" i="9" s="1"/>
  <c r="CZ1121" i="9"/>
  <c r="DA1121" i="9" s="1"/>
  <c r="DC1121" i="9"/>
  <c r="DH1121" i="9"/>
  <c r="DK1121" i="9"/>
  <c r="DL1121" i="9"/>
  <c r="CA1122" i="9"/>
  <c r="CE1122" i="9"/>
  <c r="CF1122" i="9"/>
  <c r="CG1122" i="9"/>
  <c r="CH1122" i="9"/>
  <c r="CI1122" i="9"/>
  <c r="CJ1122" i="9"/>
  <c r="CK1122" i="9"/>
  <c r="CL1122" i="9"/>
  <c r="CN1122" i="9"/>
  <c r="CO1122" i="9"/>
  <c r="CM1122" i="9" s="1"/>
  <c r="CR1122" i="9"/>
  <c r="CT1122" i="9"/>
  <c r="CX1122" i="9"/>
  <c r="CY1122" i="9"/>
  <c r="DD1122" i="9" s="1"/>
  <c r="CZ1122" i="9"/>
  <c r="DA1122" i="9" s="1"/>
  <c r="DC1122" i="9" s="1"/>
  <c r="DH1122" i="9"/>
  <c r="DK1122" i="9"/>
  <c r="DL1122" i="9"/>
  <c r="CA1123" i="9"/>
  <c r="CE1123" i="9"/>
  <c r="CF1123" i="9"/>
  <c r="CG1123" i="9"/>
  <c r="CH1123" i="9"/>
  <c r="CI1123" i="9"/>
  <c r="CJ1123" i="9"/>
  <c r="CK1123" i="9"/>
  <c r="CL1123" i="9"/>
  <c r="CN1123" i="9"/>
  <c r="CO1123" i="9"/>
  <c r="CM1123" i="9" s="1"/>
  <c r="CR1123" i="9"/>
  <c r="CV1123" i="9" s="1"/>
  <c r="CT1123" i="9"/>
  <c r="CX1123" i="9"/>
  <c r="CY1123" i="9"/>
  <c r="DF1123" i="9" s="1"/>
  <c r="CZ1123" i="9"/>
  <c r="DA1123" i="9" s="1"/>
  <c r="DC1123" i="9" s="1"/>
  <c r="DE1123" i="9"/>
  <c r="DH1123" i="9"/>
  <c r="DK1123" i="9"/>
  <c r="DL1123" i="9"/>
  <c r="CA1124" i="9"/>
  <c r="CE1124" i="9"/>
  <c r="CF1124" i="9"/>
  <c r="CG1124" i="9"/>
  <c r="CH1124" i="9"/>
  <c r="CI1124" i="9"/>
  <c r="CJ1124" i="9"/>
  <c r="CK1124" i="9"/>
  <c r="CL1124" i="9"/>
  <c r="CN1124" i="9"/>
  <c r="CO1124" i="9"/>
  <c r="CM1124" i="9" s="1"/>
  <c r="CR1124" i="9"/>
  <c r="CT1124" i="9"/>
  <c r="CX1124" i="9"/>
  <c r="CY1124" i="9"/>
  <c r="CZ1124" i="9"/>
  <c r="DA1124" i="9" s="1"/>
  <c r="DC1124" i="9" s="1"/>
  <c r="DH1124" i="9"/>
  <c r="DK1124" i="9"/>
  <c r="DL1124" i="9"/>
  <c r="CA1125" i="9"/>
  <c r="CE1125" i="9"/>
  <c r="CF1125" i="9"/>
  <c r="CG1125" i="9"/>
  <c r="CH1125" i="9"/>
  <c r="CI1125" i="9"/>
  <c r="CJ1125" i="9"/>
  <c r="CK1125" i="9"/>
  <c r="CL1125" i="9"/>
  <c r="CN1125" i="9"/>
  <c r="CO1125" i="9"/>
  <c r="CM1125" i="9" s="1"/>
  <c r="CR1125" i="9"/>
  <c r="CT1125" i="9"/>
  <c r="CX1125" i="9"/>
  <c r="CY1125" i="9"/>
  <c r="DD1125" i="9" s="1"/>
  <c r="CZ1125" i="9"/>
  <c r="DA1125" i="9" s="1"/>
  <c r="DC1125" i="9" s="1"/>
  <c r="DF1125" i="9"/>
  <c r="DH1125" i="9"/>
  <c r="DK1125" i="9"/>
  <c r="DL1125" i="9"/>
  <c r="CA1126" i="9"/>
  <c r="CE1126" i="9"/>
  <c r="CF1126" i="9"/>
  <c r="CG1126" i="9"/>
  <c r="CH1126" i="9"/>
  <c r="CI1126" i="9"/>
  <c r="CJ1126" i="9"/>
  <c r="CK1126" i="9"/>
  <c r="CL1126" i="9"/>
  <c r="CN1126" i="9"/>
  <c r="CO1126" i="9"/>
  <c r="CM1126" i="9" s="1"/>
  <c r="CR1126" i="9"/>
  <c r="CT1126" i="9"/>
  <c r="CV1126" i="9" s="1"/>
  <c r="CX1126" i="9"/>
  <c r="CY1126" i="9"/>
  <c r="DE1126" i="9" s="1"/>
  <c r="CZ1126" i="9"/>
  <c r="DA1126" i="9" s="1"/>
  <c r="DC1126" i="9" s="1"/>
  <c r="DH1126" i="9"/>
  <c r="DK1126" i="9"/>
  <c r="DL1126" i="9"/>
  <c r="CA1127" i="9"/>
  <c r="CE1127" i="9"/>
  <c r="CF1127" i="9"/>
  <c r="CG1127" i="9"/>
  <c r="CH1127" i="9"/>
  <c r="CI1127" i="9"/>
  <c r="CJ1127" i="9"/>
  <c r="CK1127" i="9"/>
  <c r="CL1127" i="9"/>
  <c r="CN1127" i="9"/>
  <c r="CO1127" i="9"/>
  <c r="CM1127" i="9" s="1"/>
  <c r="CR1127" i="9"/>
  <c r="CT1127" i="9"/>
  <c r="CX1127" i="9"/>
  <c r="CY1127" i="9"/>
  <c r="CZ1127" i="9"/>
  <c r="DA1127" i="9" s="1"/>
  <c r="DC1127" i="9"/>
  <c r="DF1127" i="9"/>
  <c r="DH1127" i="9"/>
  <c r="DK1127" i="9"/>
  <c r="DL1127" i="9"/>
  <c r="CA1128" i="9"/>
  <c r="CE1128" i="9"/>
  <c r="CF1128" i="9"/>
  <c r="CG1128" i="9"/>
  <c r="CH1128" i="9"/>
  <c r="CI1128" i="9"/>
  <c r="CJ1128" i="9"/>
  <c r="CK1128" i="9"/>
  <c r="CL1128" i="9"/>
  <c r="CN1128" i="9"/>
  <c r="CO1128" i="9"/>
  <c r="CM1128" i="9" s="1"/>
  <c r="CR1128" i="9"/>
  <c r="CT1128" i="9"/>
  <c r="CX1128" i="9"/>
  <c r="CY1128" i="9"/>
  <c r="DD1128" i="9" s="1"/>
  <c r="CZ1128" i="9"/>
  <c r="DA1128" i="9" s="1"/>
  <c r="DC1128" i="9" s="1"/>
  <c r="DF1128" i="9"/>
  <c r="DH1128" i="9"/>
  <c r="DK1128" i="9"/>
  <c r="DL1128" i="9"/>
  <c r="CA1129" i="9"/>
  <c r="CE1129" i="9"/>
  <c r="CF1129" i="9"/>
  <c r="CG1129" i="9"/>
  <c r="CH1129" i="9"/>
  <c r="CI1129" i="9"/>
  <c r="CJ1129" i="9"/>
  <c r="CK1129" i="9"/>
  <c r="CL1129" i="9"/>
  <c r="CN1129" i="9"/>
  <c r="CO1129" i="9"/>
  <c r="CM1129" i="9" s="1"/>
  <c r="CR1129" i="9"/>
  <c r="CT1129" i="9"/>
  <c r="CX1129" i="9"/>
  <c r="CY1129" i="9"/>
  <c r="CZ1129" i="9"/>
  <c r="DA1129" i="9" s="1"/>
  <c r="DC1129" i="9" s="1"/>
  <c r="DH1129" i="9"/>
  <c r="DK1129" i="9"/>
  <c r="DL1129" i="9"/>
  <c r="CA1130" i="9"/>
  <c r="CE1130" i="9"/>
  <c r="CF1130" i="9"/>
  <c r="CG1130" i="9"/>
  <c r="CH1130" i="9"/>
  <c r="CI1130" i="9"/>
  <c r="CJ1130" i="9"/>
  <c r="CK1130" i="9"/>
  <c r="CL1130" i="9"/>
  <c r="CN1130" i="9"/>
  <c r="CO1130" i="9"/>
  <c r="CM1130" i="9" s="1"/>
  <c r="CR1130" i="9"/>
  <c r="CT1130" i="9"/>
  <c r="CV1130" i="9"/>
  <c r="CX1130" i="9"/>
  <c r="CY1130" i="9"/>
  <c r="DF1130" i="9" s="1"/>
  <c r="CZ1130" i="9"/>
  <c r="DA1130" i="9" s="1"/>
  <c r="DC1130" i="9" s="1"/>
  <c r="DH1130" i="9"/>
  <c r="DK1130" i="9"/>
  <c r="DL1130" i="9"/>
  <c r="CA1131" i="9"/>
  <c r="CE1131" i="9"/>
  <c r="CF1131" i="9"/>
  <c r="CG1131" i="9"/>
  <c r="CH1131" i="9"/>
  <c r="CI1131" i="9"/>
  <c r="CJ1131" i="9"/>
  <c r="CK1131" i="9"/>
  <c r="CL1131" i="9"/>
  <c r="CN1131" i="9"/>
  <c r="CO1131" i="9"/>
  <c r="CM1131" i="9" s="1"/>
  <c r="CR1131" i="9"/>
  <c r="CT1131" i="9"/>
  <c r="CX1131" i="9"/>
  <c r="CY1131" i="9"/>
  <c r="CZ1131" i="9"/>
  <c r="DA1131" i="9"/>
  <c r="DC1131" i="9" s="1"/>
  <c r="DH1131" i="9"/>
  <c r="DK1131" i="9"/>
  <c r="DL1131" i="9"/>
  <c r="CA1132" i="9"/>
  <c r="CE1132" i="9"/>
  <c r="CF1132" i="9"/>
  <c r="CG1132" i="9"/>
  <c r="CH1132" i="9"/>
  <c r="CI1132" i="9"/>
  <c r="CJ1132" i="9"/>
  <c r="CK1132" i="9"/>
  <c r="CL1132" i="9"/>
  <c r="CN1132" i="9"/>
  <c r="CO1132" i="9"/>
  <c r="CM1132" i="9" s="1"/>
  <c r="CR1132" i="9"/>
  <c r="CT1132" i="9"/>
  <c r="CV1132" i="9" s="1"/>
  <c r="CX1132" i="9"/>
  <c r="CY1132" i="9"/>
  <c r="CZ1132" i="9"/>
  <c r="DA1132" i="9" s="1"/>
  <c r="DC1132" i="9" s="1"/>
  <c r="DH1132" i="9"/>
  <c r="DK1132" i="9"/>
  <c r="DL1132" i="9"/>
  <c r="CA1133" i="9"/>
  <c r="CE1133" i="9"/>
  <c r="CF1133" i="9"/>
  <c r="CG1133" i="9"/>
  <c r="CH1133" i="9"/>
  <c r="CI1133" i="9"/>
  <c r="CJ1133" i="9"/>
  <c r="CK1133" i="9"/>
  <c r="CL1133" i="9"/>
  <c r="CN1133" i="9"/>
  <c r="CO1133" i="9"/>
  <c r="CR1133" i="9"/>
  <c r="CV1133" i="9" s="1"/>
  <c r="CT1133" i="9"/>
  <c r="CX1133" i="9"/>
  <c r="CY1133" i="9"/>
  <c r="DF1133" i="9" s="1"/>
  <c r="CZ1133" i="9"/>
  <c r="DA1133" i="9" s="1"/>
  <c r="DC1133" i="9" s="1"/>
  <c r="DD1133" i="9"/>
  <c r="DH1133" i="9"/>
  <c r="DK1133" i="9"/>
  <c r="DL1133" i="9"/>
  <c r="CA1134" i="9"/>
  <c r="CE1134" i="9"/>
  <c r="CF1134" i="9"/>
  <c r="CG1134" i="9"/>
  <c r="CH1134" i="9"/>
  <c r="CI1134" i="9"/>
  <c r="CJ1134" i="9"/>
  <c r="CK1134" i="9"/>
  <c r="CL1134" i="9"/>
  <c r="CN1134" i="9"/>
  <c r="CO1134" i="9"/>
  <c r="CR1134" i="9"/>
  <c r="CT1134" i="9"/>
  <c r="CX1134" i="9"/>
  <c r="CY1134" i="9"/>
  <c r="DD1134" i="9" s="1"/>
  <c r="CZ1134" i="9"/>
  <c r="DA1134" i="9" s="1"/>
  <c r="DC1134" i="9" s="1"/>
  <c r="DE1134" i="9"/>
  <c r="DH1134" i="9"/>
  <c r="DK1134" i="9"/>
  <c r="DL1134" i="9"/>
  <c r="CA1135" i="9"/>
  <c r="CE1135" i="9"/>
  <c r="CQ1135" i="9" s="1"/>
  <c r="CF1135" i="9"/>
  <c r="CG1135" i="9"/>
  <c r="CH1135" i="9"/>
  <c r="CI1135" i="9"/>
  <c r="CJ1135" i="9"/>
  <c r="CK1135" i="9"/>
  <c r="CL1135" i="9"/>
  <c r="CM1135" i="9"/>
  <c r="CN1135" i="9"/>
  <c r="CO1135" i="9"/>
  <c r="CR1135" i="9"/>
  <c r="CT1135" i="9"/>
  <c r="CX1135" i="9"/>
  <c r="CY1135" i="9"/>
  <c r="DE1135" i="9" s="1"/>
  <c r="CZ1135" i="9"/>
  <c r="DA1135" i="9" s="1"/>
  <c r="DC1135" i="9" s="1"/>
  <c r="DF1135" i="9"/>
  <c r="DH1135" i="9"/>
  <c r="DK1135" i="9"/>
  <c r="DL1135" i="9"/>
  <c r="CA1136" i="9"/>
  <c r="CE1136" i="9"/>
  <c r="CF1136" i="9"/>
  <c r="CG1136" i="9"/>
  <c r="CH1136" i="9"/>
  <c r="CI1136" i="9"/>
  <c r="CJ1136" i="9"/>
  <c r="CK1136" i="9"/>
  <c r="CL1136" i="9"/>
  <c r="CM1136" i="9"/>
  <c r="CN1136" i="9"/>
  <c r="CO1136" i="9"/>
  <c r="CR1136" i="9"/>
  <c r="CT1136" i="9"/>
  <c r="CX1136" i="9"/>
  <c r="CY1136" i="9"/>
  <c r="DF1136" i="9" s="1"/>
  <c r="CZ1136" i="9"/>
  <c r="DA1136" i="9" s="1"/>
  <c r="DC1136" i="9" s="1"/>
  <c r="DD1136" i="9"/>
  <c r="DH1136" i="9"/>
  <c r="DK1136" i="9"/>
  <c r="DL1136" i="9"/>
  <c r="CA1137" i="9"/>
  <c r="CE1137" i="9"/>
  <c r="CF1137" i="9"/>
  <c r="CG1137" i="9"/>
  <c r="CH1137" i="9"/>
  <c r="CI1137" i="9"/>
  <c r="CJ1137" i="9"/>
  <c r="CK1137" i="9"/>
  <c r="CL1137" i="9"/>
  <c r="CN1137" i="9"/>
  <c r="CO1137" i="9"/>
  <c r="CR1137" i="9"/>
  <c r="CV1137" i="9" s="1"/>
  <c r="CT1137" i="9"/>
  <c r="CX1137" i="9"/>
  <c r="CY1137" i="9"/>
  <c r="DD1137" i="9" s="1"/>
  <c r="CZ1137" i="9"/>
  <c r="DA1137" i="9" s="1"/>
  <c r="DC1137" i="9" s="1"/>
  <c r="DF1137" i="9"/>
  <c r="DH1137" i="9"/>
  <c r="DK1137" i="9"/>
  <c r="DL1137" i="9"/>
  <c r="CA1138" i="9"/>
  <c r="CE1138" i="9"/>
  <c r="CF1138" i="9"/>
  <c r="CG1138" i="9"/>
  <c r="CH1138" i="9"/>
  <c r="CI1138" i="9"/>
  <c r="CJ1138" i="9"/>
  <c r="CK1138" i="9"/>
  <c r="CL1138" i="9"/>
  <c r="CM1138" i="9"/>
  <c r="CN1138" i="9"/>
  <c r="CO1138" i="9"/>
  <c r="CR1138" i="9"/>
  <c r="CT1138" i="9"/>
  <c r="CX1138" i="9"/>
  <c r="CY1138" i="9"/>
  <c r="CZ1138" i="9"/>
  <c r="DA1138" i="9" s="1"/>
  <c r="DC1138" i="9" s="1"/>
  <c r="DH1138" i="9"/>
  <c r="DK1138" i="9"/>
  <c r="DL1138" i="9"/>
  <c r="CA1139" i="9"/>
  <c r="CE1139" i="9"/>
  <c r="CF1139" i="9"/>
  <c r="CG1139" i="9"/>
  <c r="CH1139" i="9"/>
  <c r="CI1139" i="9"/>
  <c r="CJ1139" i="9"/>
  <c r="CK1139" i="9"/>
  <c r="CL1139" i="9"/>
  <c r="CN1139" i="9"/>
  <c r="CO1139" i="9"/>
  <c r="CM1139" i="9" s="1"/>
  <c r="CR1139" i="9"/>
  <c r="CV1139" i="9" s="1"/>
  <c r="CT1139" i="9"/>
  <c r="CX1139" i="9"/>
  <c r="CY1139" i="9"/>
  <c r="DD1139" i="9" s="1"/>
  <c r="CZ1139" i="9"/>
  <c r="DA1139" i="9" s="1"/>
  <c r="DC1139" i="9" s="1"/>
  <c r="DE1139" i="9"/>
  <c r="DF1139" i="9"/>
  <c r="DH1139" i="9"/>
  <c r="DK1139" i="9"/>
  <c r="DL1139" i="9"/>
  <c r="CA1140" i="9"/>
  <c r="CE1140" i="9"/>
  <c r="CF1140" i="9"/>
  <c r="CG1140" i="9"/>
  <c r="CH1140" i="9"/>
  <c r="CI1140" i="9"/>
  <c r="CJ1140" i="9"/>
  <c r="CK1140" i="9"/>
  <c r="CL1140" i="9"/>
  <c r="CN1140" i="9"/>
  <c r="CO1140" i="9"/>
  <c r="CR1140" i="9"/>
  <c r="CT1140" i="9"/>
  <c r="CX1140" i="9"/>
  <c r="CY1140" i="9"/>
  <c r="DF1140" i="9" s="1"/>
  <c r="CZ1140" i="9"/>
  <c r="DA1140" i="9"/>
  <c r="DC1140" i="9"/>
  <c r="DH1140" i="9"/>
  <c r="DK1140" i="9"/>
  <c r="DL1140" i="9"/>
  <c r="CA1141" i="9"/>
  <c r="CE1141" i="9"/>
  <c r="CF1141" i="9"/>
  <c r="CG1141" i="9"/>
  <c r="CH1141" i="9"/>
  <c r="CI1141" i="9"/>
  <c r="CJ1141" i="9"/>
  <c r="CK1141" i="9"/>
  <c r="CL1141" i="9"/>
  <c r="CN1141" i="9"/>
  <c r="CO1141" i="9"/>
  <c r="CM1141" i="9" s="1"/>
  <c r="CR1141" i="9"/>
  <c r="CT1141" i="9"/>
  <c r="CX1141" i="9"/>
  <c r="CY1141" i="9"/>
  <c r="DE1141" i="9" s="1"/>
  <c r="CZ1141" i="9"/>
  <c r="DA1141" i="9" s="1"/>
  <c r="DC1141" i="9" s="1"/>
  <c r="DD1141" i="9"/>
  <c r="DH1141" i="9"/>
  <c r="DK1141" i="9"/>
  <c r="DL1141" i="9"/>
  <c r="CA1142" i="9"/>
  <c r="CE1142" i="9"/>
  <c r="CF1142" i="9"/>
  <c r="CG1142" i="9"/>
  <c r="CH1142" i="9"/>
  <c r="CI1142" i="9"/>
  <c r="CJ1142" i="9"/>
  <c r="CK1142" i="9"/>
  <c r="CL1142" i="9"/>
  <c r="CN1142" i="9"/>
  <c r="CO1142" i="9"/>
  <c r="CM1142" i="9" s="1"/>
  <c r="CR1142" i="9"/>
  <c r="CT1142" i="9"/>
  <c r="CX1142" i="9"/>
  <c r="CY1142" i="9"/>
  <c r="CZ1142" i="9"/>
  <c r="DA1142" i="9"/>
  <c r="DC1142" i="9" s="1"/>
  <c r="DH1142" i="9"/>
  <c r="DK1142" i="9"/>
  <c r="DL1142" i="9"/>
  <c r="CA1143" i="9"/>
  <c r="CE1143" i="9"/>
  <c r="CF1143" i="9"/>
  <c r="CG1143" i="9"/>
  <c r="CH1143" i="9"/>
  <c r="CI1143" i="9"/>
  <c r="CJ1143" i="9"/>
  <c r="CK1143" i="9"/>
  <c r="CL1143" i="9"/>
  <c r="CN1143" i="9"/>
  <c r="CO1143" i="9"/>
  <c r="CM1143" i="9" s="1"/>
  <c r="CR1143" i="9"/>
  <c r="CV1143" i="9" s="1"/>
  <c r="CT1143" i="9"/>
  <c r="CX1143" i="9"/>
  <c r="CY1143" i="9"/>
  <c r="DD1143" i="9" s="1"/>
  <c r="CZ1143" i="9"/>
  <c r="DA1143" i="9" s="1"/>
  <c r="DC1143" i="9" s="1"/>
  <c r="DH1143" i="9"/>
  <c r="DK1143" i="9"/>
  <c r="DL1143" i="9"/>
  <c r="CA1144" i="9"/>
  <c r="CE1144" i="9"/>
  <c r="CF1144" i="9"/>
  <c r="CG1144" i="9"/>
  <c r="CH1144" i="9"/>
  <c r="CI1144" i="9"/>
  <c r="CJ1144" i="9"/>
  <c r="CK1144" i="9"/>
  <c r="CL1144" i="9"/>
  <c r="CN1144" i="9"/>
  <c r="CO1144" i="9"/>
  <c r="CM1144" i="9" s="1"/>
  <c r="CR1144" i="9"/>
  <c r="CT1144" i="9"/>
  <c r="CX1144" i="9"/>
  <c r="CY1144" i="9"/>
  <c r="DE1144" i="9" s="1"/>
  <c r="CZ1144" i="9"/>
  <c r="DA1144" i="9" s="1"/>
  <c r="DC1144" i="9" s="1"/>
  <c r="DH1144" i="9"/>
  <c r="DK1144" i="9"/>
  <c r="DL1144" i="9"/>
  <c r="CA1145" i="9"/>
  <c r="CE1145" i="9"/>
  <c r="CF1145" i="9"/>
  <c r="CG1145" i="9"/>
  <c r="CH1145" i="9"/>
  <c r="CI1145" i="9"/>
  <c r="CJ1145" i="9"/>
  <c r="CK1145" i="9"/>
  <c r="CL1145" i="9"/>
  <c r="CN1145" i="9"/>
  <c r="CO1145" i="9"/>
  <c r="CM1145" i="9" s="1"/>
  <c r="CR1145" i="9"/>
  <c r="CT1145" i="9"/>
  <c r="CX1145" i="9"/>
  <c r="CY1145" i="9"/>
  <c r="DE1145" i="9" s="1"/>
  <c r="CZ1145" i="9"/>
  <c r="DA1145" i="9" s="1"/>
  <c r="DC1145" i="9" s="1"/>
  <c r="DD1145" i="9"/>
  <c r="DH1145" i="9"/>
  <c r="DK1145" i="9"/>
  <c r="DL1145" i="9"/>
  <c r="CA1146" i="9"/>
  <c r="CE1146" i="9"/>
  <c r="CF1146" i="9"/>
  <c r="CG1146" i="9"/>
  <c r="CH1146" i="9"/>
  <c r="CI1146" i="9"/>
  <c r="CJ1146" i="9"/>
  <c r="CK1146" i="9"/>
  <c r="CL1146" i="9"/>
  <c r="CN1146" i="9"/>
  <c r="CO1146" i="9"/>
  <c r="CM1146" i="9" s="1"/>
  <c r="CR1146" i="9"/>
  <c r="CT1146" i="9"/>
  <c r="CX1146" i="9"/>
  <c r="CY1146" i="9"/>
  <c r="CZ1146" i="9"/>
  <c r="DA1146" i="9" s="1"/>
  <c r="DC1146" i="9" s="1"/>
  <c r="DH1146" i="9"/>
  <c r="DK1146" i="9"/>
  <c r="DL1146" i="9"/>
  <c r="CA1147" i="9"/>
  <c r="CE1147" i="9"/>
  <c r="CF1147" i="9"/>
  <c r="CG1147" i="9"/>
  <c r="CH1147" i="9"/>
  <c r="CI1147" i="9"/>
  <c r="CJ1147" i="9"/>
  <c r="CK1147" i="9"/>
  <c r="CL1147" i="9"/>
  <c r="CN1147" i="9"/>
  <c r="CO1147" i="9"/>
  <c r="CM1147" i="9" s="1"/>
  <c r="CR1147" i="9"/>
  <c r="CV1147" i="9" s="1"/>
  <c r="CT1147" i="9"/>
  <c r="CX1147" i="9"/>
  <c r="CY1147" i="9"/>
  <c r="CZ1147" i="9"/>
  <c r="DA1147" i="9" s="1"/>
  <c r="DC1147" i="9" s="1"/>
  <c r="DD1147" i="9"/>
  <c r="DE1147" i="9"/>
  <c r="DF1147" i="9"/>
  <c r="DH1147" i="9"/>
  <c r="DK1147" i="9"/>
  <c r="DL1147" i="9"/>
  <c r="CA1148" i="9"/>
  <c r="CE1148" i="9"/>
  <c r="CF1148" i="9"/>
  <c r="CG1148" i="9"/>
  <c r="CH1148" i="9"/>
  <c r="CI1148" i="9"/>
  <c r="CJ1148" i="9"/>
  <c r="CK1148" i="9"/>
  <c r="CL1148" i="9"/>
  <c r="CN1148" i="9"/>
  <c r="CO1148" i="9"/>
  <c r="CM1148" i="9" s="1"/>
  <c r="CR1148" i="9"/>
  <c r="CT1148" i="9"/>
  <c r="CX1148" i="9"/>
  <c r="CY1148" i="9"/>
  <c r="DD1148" i="9" s="1"/>
  <c r="CZ1148" i="9"/>
  <c r="DA1148" i="9" s="1"/>
  <c r="DC1148" i="9" s="1"/>
  <c r="DH1148" i="9"/>
  <c r="DK1148" i="9"/>
  <c r="DL1148" i="9"/>
  <c r="CA1149" i="9"/>
  <c r="CE1149" i="9"/>
  <c r="CF1149" i="9"/>
  <c r="CG1149" i="9"/>
  <c r="CH1149" i="9"/>
  <c r="CI1149" i="9"/>
  <c r="CJ1149" i="9"/>
  <c r="CK1149" i="9"/>
  <c r="CL1149" i="9"/>
  <c r="CM1149" i="9"/>
  <c r="CN1149" i="9"/>
  <c r="CO1149" i="9"/>
  <c r="CR1149" i="9"/>
  <c r="CT1149" i="9"/>
  <c r="CX1149" i="9"/>
  <c r="CY1149" i="9"/>
  <c r="CZ1149" i="9"/>
  <c r="DA1149" i="9" s="1"/>
  <c r="DC1149" i="9" s="1"/>
  <c r="DH1149" i="9"/>
  <c r="DK1149" i="9"/>
  <c r="DL1149" i="9"/>
  <c r="CA1150" i="9"/>
  <c r="CE1150" i="9"/>
  <c r="CF1150" i="9"/>
  <c r="CG1150" i="9"/>
  <c r="CH1150" i="9"/>
  <c r="CI1150" i="9"/>
  <c r="CJ1150" i="9"/>
  <c r="CK1150" i="9"/>
  <c r="CL1150" i="9"/>
  <c r="CN1150" i="9"/>
  <c r="CO1150" i="9"/>
  <c r="CM1150" i="9" s="1"/>
  <c r="CR1150" i="9"/>
  <c r="CT1150" i="9"/>
  <c r="CX1150" i="9"/>
  <c r="CY1150" i="9"/>
  <c r="DF1150" i="9" s="1"/>
  <c r="CZ1150" i="9"/>
  <c r="DA1150" i="9" s="1"/>
  <c r="DC1150" i="9" s="1"/>
  <c r="DD1150" i="9"/>
  <c r="DE1150" i="9"/>
  <c r="DH1150" i="9"/>
  <c r="DK1150" i="9"/>
  <c r="DL1150" i="9"/>
  <c r="CA1151" i="9"/>
  <c r="CE1151" i="9"/>
  <c r="CF1151" i="9"/>
  <c r="CG1151" i="9"/>
  <c r="CH1151" i="9"/>
  <c r="CI1151" i="9"/>
  <c r="CJ1151" i="9"/>
  <c r="CK1151" i="9"/>
  <c r="CL1151" i="9"/>
  <c r="CN1151" i="9"/>
  <c r="CO1151" i="9"/>
  <c r="CR1151" i="9"/>
  <c r="CT1151" i="9"/>
  <c r="CX1151" i="9"/>
  <c r="CY1151" i="9"/>
  <c r="CZ1151" i="9"/>
  <c r="DA1151" i="9" s="1"/>
  <c r="DC1151" i="9" s="1"/>
  <c r="DH1151" i="9"/>
  <c r="DK1151" i="9"/>
  <c r="DL1151" i="9"/>
  <c r="CA1152" i="9"/>
  <c r="CE1152" i="9"/>
  <c r="CF1152" i="9"/>
  <c r="CG1152" i="9"/>
  <c r="CH1152" i="9"/>
  <c r="CI1152" i="9"/>
  <c r="CJ1152" i="9"/>
  <c r="CK1152" i="9"/>
  <c r="CL1152" i="9"/>
  <c r="CM1152" i="9"/>
  <c r="CN1152" i="9"/>
  <c r="CO1152" i="9"/>
  <c r="CR1152" i="9"/>
  <c r="CT1152" i="9"/>
  <c r="CX1152" i="9"/>
  <c r="CY1152" i="9"/>
  <c r="DE1152" i="9" s="1"/>
  <c r="CZ1152" i="9"/>
  <c r="DA1152" i="9" s="1"/>
  <c r="DC1152" i="9" s="1"/>
  <c r="DH1152" i="9"/>
  <c r="DK1152" i="9"/>
  <c r="DL1152" i="9"/>
  <c r="CA1153" i="9"/>
  <c r="CE1153" i="9"/>
  <c r="CF1153" i="9"/>
  <c r="CG1153" i="9"/>
  <c r="CH1153" i="9"/>
  <c r="CI1153" i="9"/>
  <c r="CJ1153" i="9"/>
  <c r="CK1153" i="9"/>
  <c r="CL1153" i="9"/>
  <c r="CN1153" i="9"/>
  <c r="CO1153" i="9"/>
  <c r="CM1153" i="9" s="1"/>
  <c r="CR1153" i="9"/>
  <c r="CV1153" i="9" s="1"/>
  <c r="CT1153" i="9"/>
  <c r="CX1153" i="9"/>
  <c r="CY1153" i="9"/>
  <c r="DE1153" i="9" s="1"/>
  <c r="CZ1153" i="9"/>
  <c r="DA1153" i="9"/>
  <c r="DC1153" i="9" s="1"/>
  <c r="DH1153" i="9"/>
  <c r="DK1153" i="9"/>
  <c r="DL1153" i="9"/>
  <c r="CA1154" i="9"/>
  <c r="CE1154" i="9"/>
  <c r="CF1154" i="9"/>
  <c r="CG1154" i="9"/>
  <c r="CH1154" i="9"/>
  <c r="CI1154" i="9"/>
  <c r="CJ1154" i="9"/>
  <c r="CK1154" i="9"/>
  <c r="CL1154" i="9"/>
  <c r="CN1154" i="9"/>
  <c r="CO1154" i="9"/>
  <c r="CR1154" i="9"/>
  <c r="CV1154" i="9" s="1"/>
  <c r="CT1154" i="9"/>
  <c r="CX1154" i="9"/>
  <c r="CY1154" i="9"/>
  <c r="DF1154" i="9" s="1"/>
  <c r="CZ1154" i="9"/>
  <c r="DA1154" i="9" s="1"/>
  <c r="DC1154" i="9" s="1"/>
  <c r="DH1154" i="9"/>
  <c r="DK1154" i="9"/>
  <c r="DL1154" i="9"/>
  <c r="CA1155" i="9"/>
  <c r="CE1155" i="9"/>
  <c r="CF1155" i="9"/>
  <c r="CG1155" i="9"/>
  <c r="CH1155" i="9"/>
  <c r="CI1155" i="9"/>
  <c r="CJ1155" i="9"/>
  <c r="CK1155" i="9"/>
  <c r="CL1155" i="9"/>
  <c r="CN1155" i="9"/>
  <c r="CO1155" i="9"/>
  <c r="CM1155" i="9" s="1"/>
  <c r="CR1155" i="9"/>
  <c r="CT1155" i="9"/>
  <c r="CX1155" i="9"/>
  <c r="CY1155" i="9"/>
  <c r="DF1155" i="9" s="1"/>
  <c r="CZ1155" i="9"/>
  <c r="DA1155" i="9" s="1"/>
  <c r="DC1155" i="9" s="1"/>
  <c r="DH1155" i="9"/>
  <c r="DK1155" i="9"/>
  <c r="DL1155" i="9"/>
  <c r="CA1156" i="9"/>
  <c r="CE1156" i="9"/>
  <c r="CF1156" i="9"/>
  <c r="CG1156" i="9"/>
  <c r="CH1156" i="9"/>
  <c r="CI1156" i="9"/>
  <c r="CJ1156" i="9"/>
  <c r="CK1156" i="9"/>
  <c r="CL1156" i="9"/>
  <c r="CN1156" i="9"/>
  <c r="CO1156" i="9"/>
  <c r="CM1156" i="9" s="1"/>
  <c r="CR1156" i="9"/>
  <c r="CT1156" i="9"/>
  <c r="CX1156" i="9"/>
  <c r="CY1156" i="9"/>
  <c r="DD1156" i="9" s="1"/>
  <c r="CZ1156" i="9"/>
  <c r="DA1156" i="9" s="1"/>
  <c r="DC1156" i="9" s="1"/>
  <c r="DH1156" i="9"/>
  <c r="DK1156" i="9"/>
  <c r="DL1156" i="9"/>
  <c r="CA1157" i="9"/>
  <c r="CE1157" i="9"/>
  <c r="CF1157" i="9"/>
  <c r="CG1157" i="9"/>
  <c r="CH1157" i="9"/>
  <c r="CI1157" i="9"/>
  <c r="CJ1157" i="9"/>
  <c r="CK1157" i="9"/>
  <c r="CL1157" i="9"/>
  <c r="CN1157" i="9"/>
  <c r="CO1157" i="9"/>
  <c r="CM1157" i="9" s="1"/>
  <c r="CR1157" i="9"/>
  <c r="CT1157" i="9"/>
  <c r="CX1157" i="9"/>
  <c r="CY1157" i="9"/>
  <c r="DE1157" i="9" s="1"/>
  <c r="CZ1157" i="9"/>
  <c r="DA1157" i="9"/>
  <c r="DC1157" i="9" s="1"/>
  <c r="DF1157" i="9"/>
  <c r="DH1157" i="9"/>
  <c r="DK1157" i="9"/>
  <c r="DL1157" i="9"/>
  <c r="CA1158" i="9"/>
  <c r="CE1158" i="9"/>
  <c r="CF1158" i="9"/>
  <c r="CG1158" i="9"/>
  <c r="CH1158" i="9"/>
  <c r="CI1158" i="9"/>
  <c r="CJ1158" i="9"/>
  <c r="CK1158" i="9"/>
  <c r="CL1158" i="9"/>
  <c r="CN1158" i="9"/>
  <c r="CO1158" i="9"/>
  <c r="CM1158" i="9" s="1"/>
  <c r="CR1158" i="9"/>
  <c r="CT1158" i="9"/>
  <c r="CX1158" i="9"/>
  <c r="CY1158" i="9"/>
  <c r="CZ1158" i="9"/>
  <c r="DA1158" i="9" s="1"/>
  <c r="DC1158" i="9" s="1"/>
  <c r="DH1158" i="9"/>
  <c r="DK1158" i="9"/>
  <c r="DL1158" i="9"/>
  <c r="CA1159" i="9"/>
  <c r="CE1159" i="9"/>
  <c r="CF1159" i="9"/>
  <c r="CG1159" i="9"/>
  <c r="CH1159" i="9"/>
  <c r="CI1159" i="9"/>
  <c r="CJ1159" i="9"/>
  <c r="CK1159" i="9"/>
  <c r="CL1159" i="9"/>
  <c r="CN1159" i="9"/>
  <c r="CO1159" i="9"/>
  <c r="CM1159" i="9" s="1"/>
  <c r="CR1159" i="9"/>
  <c r="CT1159" i="9"/>
  <c r="CX1159" i="9"/>
  <c r="CY1159" i="9"/>
  <c r="DE1159" i="9" s="1"/>
  <c r="CZ1159" i="9"/>
  <c r="DA1159" i="9"/>
  <c r="DC1159" i="9" s="1"/>
  <c r="DH1159" i="9"/>
  <c r="DK1159" i="9"/>
  <c r="DL1159" i="9"/>
  <c r="CA1160" i="9"/>
  <c r="CE1160" i="9"/>
  <c r="CF1160" i="9"/>
  <c r="CG1160" i="9"/>
  <c r="CH1160" i="9"/>
  <c r="CI1160" i="9"/>
  <c r="CJ1160" i="9"/>
  <c r="CK1160" i="9"/>
  <c r="CL1160" i="9"/>
  <c r="CN1160" i="9"/>
  <c r="CO1160" i="9"/>
  <c r="CM1160" i="9" s="1"/>
  <c r="CR1160" i="9"/>
  <c r="CT1160" i="9"/>
  <c r="CX1160" i="9"/>
  <c r="CY1160" i="9"/>
  <c r="DE1160" i="9" s="1"/>
  <c r="CZ1160" i="9"/>
  <c r="DA1160" i="9" s="1"/>
  <c r="DC1160" i="9" s="1"/>
  <c r="DH1160" i="9"/>
  <c r="DK1160" i="9"/>
  <c r="DL1160" i="9"/>
  <c r="CA1161" i="9"/>
  <c r="CE1161" i="9"/>
  <c r="CF1161" i="9"/>
  <c r="CG1161" i="9"/>
  <c r="CH1161" i="9"/>
  <c r="CI1161" i="9"/>
  <c r="CJ1161" i="9"/>
  <c r="CK1161" i="9"/>
  <c r="CL1161" i="9"/>
  <c r="CN1161" i="9"/>
  <c r="CO1161" i="9"/>
  <c r="CM1161" i="9" s="1"/>
  <c r="CR1161" i="9"/>
  <c r="CT1161" i="9"/>
  <c r="CX1161" i="9"/>
  <c r="CY1161" i="9"/>
  <c r="CZ1161" i="9"/>
  <c r="DA1161" i="9" s="1"/>
  <c r="DC1161" i="9" s="1"/>
  <c r="DF1161" i="9"/>
  <c r="DH1161" i="9"/>
  <c r="DK1161" i="9"/>
  <c r="DL1161" i="9"/>
  <c r="CA1162" i="9"/>
  <c r="CE1162" i="9"/>
  <c r="CF1162" i="9"/>
  <c r="CG1162" i="9"/>
  <c r="CH1162" i="9"/>
  <c r="CI1162" i="9"/>
  <c r="CJ1162" i="9"/>
  <c r="CK1162" i="9"/>
  <c r="CL1162" i="9"/>
  <c r="CM1162" i="9"/>
  <c r="CN1162" i="9"/>
  <c r="CO1162" i="9"/>
  <c r="CR1162" i="9"/>
  <c r="CT1162" i="9"/>
  <c r="CV1162" i="9"/>
  <c r="CX1162" i="9"/>
  <c r="CY1162" i="9"/>
  <c r="CZ1162" i="9"/>
  <c r="DA1162" i="9" s="1"/>
  <c r="DC1162" i="9" s="1"/>
  <c r="DH1162" i="9"/>
  <c r="DK1162" i="9"/>
  <c r="DL1162" i="9"/>
  <c r="CA1163" i="9"/>
  <c r="CE1163" i="9"/>
  <c r="CF1163" i="9"/>
  <c r="CG1163" i="9"/>
  <c r="CH1163" i="9"/>
  <c r="CI1163" i="9"/>
  <c r="CJ1163" i="9"/>
  <c r="CK1163" i="9"/>
  <c r="CL1163" i="9"/>
  <c r="CN1163" i="9"/>
  <c r="CO1163" i="9"/>
  <c r="CM1163" i="9" s="1"/>
  <c r="CR1163" i="9"/>
  <c r="CV1163" i="9" s="1"/>
  <c r="CT1163" i="9"/>
  <c r="CX1163" i="9"/>
  <c r="CY1163" i="9"/>
  <c r="DE1163" i="9" s="1"/>
  <c r="CZ1163" i="9"/>
  <c r="DA1163" i="9" s="1"/>
  <c r="DC1163" i="9" s="1"/>
  <c r="DH1163" i="9"/>
  <c r="DK1163" i="9"/>
  <c r="DL1163" i="9"/>
  <c r="CA1164" i="9"/>
  <c r="CE1164" i="9"/>
  <c r="CF1164" i="9"/>
  <c r="CG1164" i="9"/>
  <c r="CH1164" i="9"/>
  <c r="CI1164" i="9"/>
  <c r="CJ1164" i="9"/>
  <c r="CK1164" i="9"/>
  <c r="CL1164" i="9"/>
  <c r="CN1164" i="9"/>
  <c r="CO1164" i="9"/>
  <c r="CM1164" i="9" s="1"/>
  <c r="CR1164" i="9"/>
  <c r="CT1164" i="9"/>
  <c r="CX1164" i="9"/>
  <c r="CY1164" i="9"/>
  <c r="CZ1164" i="9"/>
  <c r="DA1164" i="9"/>
  <c r="DC1164" i="9" s="1"/>
  <c r="DH1164" i="9"/>
  <c r="DK1164" i="9"/>
  <c r="DL1164" i="9"/>
  <c r="CA1165" i="9"/>
  <c r="CE1165" i="9"/>
  <c r="CF1165" i="9"/>
  <c r="CG1165" i="9"/>
  <c r="CH1165" i="9"/>
  <c r="CI1165" i="9"/>
  <c r="CJ1165" i="9"/>
  <c r="CK1165" i="9"/>
  <c r="CL1165" i="9"/>
  <c r="CN1165" i="9"/>
  <c r="CO1165" i="9"/>
  <c r="CM1165" i="9" s="1"/>
  <c r="CR1165" i="9"/>
  <c r="CT1165" i="9"/>
  <c r="CX1165" i="9"/>
  <c r="CY1165" i="9"/>
  <c r="DF1165" i="9" s="1"/>
  <c r="CZ1165" i="9"/>
  <c r="DA1165" i="9" s="1"/>
  <c r="DC1165" i="9"/>
  <c r="DD1165" i="9"/>
  <c r="DE1165" i="9"/>
  <c r="DH1165" i="9"/>
  <c r="DK1165" i="9"/>
  <c r="DL1165" i="9"/>
  <c r="CA1166" i="9"/>
  <c r="CE1166" i="9"/>
  <c r="CF1166" i="9"/>
  <c r="CG1166" i="9"/>
  <c r="CH1166" i="9"/>
  <c r="CI1166" i="9"/>
  <c r="CJ1166" i="9"/>
  <c r="CK1166" i="9"/>
  <c r="CL1166" i="9"/>
  <c r="CN1166" i="9"/>
  <c r="CO1166" i="9"/>
  <c r="CR1166" i="9"/>
  <c r="CT1166" i="9"/>
  <c r="CX1166" i="9"/>
  <c r="CY1166" i="9"/>
  <c r="CZ1166" i="9"/>
  <c r="DA1166" i="9" s="1"/>
  <c r="DC1166" i="9" s="1"/>
  <c r="DD1166" i="9"/>
  <c r="DH1166" i="9"/>
  <c r="DK1166" i="9"/>
  <c r="DL1166" i="9"/>
  <c r="CA1167" i="9"/>
  <c r="CE1167" i="9"/>
  <c r="CF1167" i="9"/>
  <c r="CG1167" i="9"/>
  <c r="CH1167" i="9"/>
  <c r="CI1167" i="9"/>
  <c r="CJ1167" i="9"/>
  <c r="CK1167" i="9"/>
  <c r="CL1167" i="9"/>
  <c r="CN1167" i="9"/>
  <c r="CO1167" i="9"/>
  <c r="CM1167" i="9" s="1"/>
  <c r="CR1167" i="9"/>
  <c r="CT1167" i="9"/>
  <c r="CX1167" i="9"/>
  <c r="CY1167" i="9"/>
  <c r="DF1167" i="9" s="1"/>
  <c r="CZ1167" i="9"/>
  <c r="DA1167" i="9" s="1"/>
  <c r="DC1167" i="9" s="1"/>
  <c r="DE1167" i="9"/>
  <c r="DH1167" i="9"/>
  <c r="DK1167" i="9"/>
  <c r="DL1167" i="9"/>
  <c r="CA1168" i="9"/>
  <c r="CE1168" i="9"/>
  <c r="CF1168" i="9"/>
  <c r="CG1168" i="9"/>
  <c r="CH1168" i="9"/>
  <c r="CI1168" i="9"/>
  <c r="CJ1168" i="9"/>
  <c r="CK1168" i="9"/>
  <c r="CL1168" i="9"/>
  <c r="CN1168" i="9"/>
  <c r="CO1168" i="9"/>
  <c r="CM1168" i="9" s="1"/>
  <c r="CR1168" i="9"/>
  <c r="CT1168" i="9"/>
  <c r="CX1168" i="9"/>
  <c r="CY1168" i="9"/>
  <c r="CZ1168" i="9"/>
  <c r="DA1168" i="9"/>
  <c r="DC1168" i="9" s="1"/>
  <c r="DH1168" i="9"/>
  <c r="DK1168" i="9"/>
  <c r="DL1168" i="9"/>
  <c r="CA1169" i="9"/>
  <c r="CE1169" i="9"/>
  <c r="CF1169" i="9"/>
  <c r="CG1169" i="9"/>
  <c r="CH1169" i="9"/>
  <c r="CI1169" i="9"/>
  <c r="CJ1169" i="9"/>
  <c r="CK1169" i="9"/>
  <c r="CL1169" i="9"/>
  <c r="CN1169" i="9"/>
  <c r="CO1169" i="9"/>
  <c r="CM1169" i="9" s="1"/>
  <c r="CR1169" i="9"/>
  <c r="CT1169" i="9"/>
  <c r="CV1169" i="9" s="1"/>
  <c r="CX1169" i="9"/>
  <c r="CY1169" i="9"/>
  <c r="DD1169" i="9" s="1"/>
  <c r="CZ1169" i="9"/>
  <c r="DA1169" i="9" s="1"/>
  <c r="DC1169" i="9" s="1"/>
  <c r="DH1169" i="9"/>
  <c r="DK1169" i="9"/>
  <c r="DL1169" i="9"/>
  <c r="CA1170" i="9"/>
  <c r="CE1170" i="9"/>
  <c r="CF1170" i="9"/>
  <c r="CG1170" i="9"/>
  <c r="CH1170" i="9"/>
  <c r="CI1170" i="9"/>
  <c r="CJ1170" i="9"/>
  <c r="CK1170" i="9"/>
  <c r="CL1170" i="9"/>
  <c r="CN1170" i="9"/>
  <c r="CO1170" i="9"/>
  <c r="CR1170" i="9"/>
  <c r="CT1170" i="9"/>
  <c r="CV1170" i="9"/>
  <c r="CX1170" i="9"/>
  <c r="CY1170" i="9"/>
  <c r="CZ1170" i="9"/>
  <c r="DA1170" i="9" s="1"/>
  <c r="DC1170" i="9" s="1"/>
  <c r="DE1170" i="9"/>
  <c r="DH1170" i="9"/>
  <c r="DK1170" i="9"/>
  <c r="DL1170" i="9"/>
  <c r="CA1171" i="9"/>
  <c r="CC1171" i="9"/>
  <c r="CE1171" i="9"/>
  <c r="CF1171" i="9"/>
  <c r="CG1171" i="9"/>
  <c r="CH1171" i="9"/>
  <c r="CI1171" i="9"/>
  <c r="CJ1171" i="9"/>
  <c r="CK1171" i="9"/>
  <c r="CL1171" i="9"/>
  <c r="CN1171" i="9"/>
  <c r="CO1171" i="9"/>
  <c r="CM1171" i="9" s="1"/>
  <c r="CR1171" i="9"/>
  <c r="CT1171" i="9"/>
  <c r="CX1171" i="9"/>
  <c r="CY1171" i="9"/>
  <c r="DF1171" i="9" s="1"/>
  <c r="CZ1171" i="9"/>
  <c r="DA1171" i="9" s="1"/>
  <c r="DC1171" i="9" s="1"/>
  <c r="DH1171" i="9"/>
  <c r="DK1171" i="9"/>
  <c r="DL1171" i="9"/>
  <c r="CA1172" i="9"/>
  <c r="CE1172" i="9"/>
  <c r="CF1172" i="9"/>
  <c r="CG1172" i="9"/>
  <c r="CH1172" i="9"/>
  <c r="CI1172" i="9"/>
  <c r="CJ1172" i="9"/>
  <c r="CK1172" i="9"/>
  <c r="CL1172" i="9"/>
  <c r="CN1172" i="9"/>
  <c r="CO1172" i="9"/>
  <c r="CM1172" i="9" s="1"/>
  <c r="CR1172" i="9"/>
  <c r="CT1172" i="9"/>
  <c r="CV1172" i="9"/>
  <c r="CX1172" i="9"/>
  <c r="CY1172" i="9"/>
  <c r="DE1172" i="9" s="1"/>
  <c r="CZ1172" i="9"/>
  <c r="DA1172" i="9" s="1"/>
  <c r="DC1172" i="9" s="1"/>
  <c r="DH1172" i="9"/>
  <c r="DK1172" i="9"/>
  <c r="DL1172" i="9"/>
  <c r="CA1173" i="9"/>
  <c r="CE1173" i="9"/>
  <c r="CF1173" i="9"/>
  <c r="CG1173" i="9"/>
  <c r="CH1173" i="9"/>
  <c r="CI1173" i="9"/>
  <c r="CJ1173" i="9"/>
  <c r="CK1173" i="9"/>
  <c r="CL1173" i="9"/>
  <c r="CN1173" i="9"/>
  <c r="CO1173" i="9"/>
  <c r="CM1173" i="9" s="1"/>
  <c r="CR1173" i="9"/>
  <c r="CT1173" i="9"/>
  <c r="CX1173" i="9"/>
  <c r="CY1173" i="9"/>
  <c r="CZ1173" i="9"/>
  <c r="DA1173" i="9" s="1"/>
  <c r="DC1173" i="9" s="1"/>
  <c r="DH1173" i="9"/>
  <c r="DK1173" i="9"/>
  <c r="DL1173" i="9"/>
  <c r="CA1174" i="9"/>
  <c r="CE1174" i="9"/>
  <c r="CF1174" i="9"/>
  <c r="CG1174" i="9"/>
  <c r="CH1174" i="9"/>
  <c r="CI1174" i="9"/>
  <c r="CJ1174" i="9"/>
  <c r="CK1174" i="9"/>
  <c r="CL1174" i="9"/>
  <c r="CN1174" i="9"/>
  <c r="CO1174" i="9"/>
  <c r="CM1174" i="9" s="1"/>
  <c r="CR1174" i="9"/>
  <c r="CV1174" i="9" s="1"/>
  <c r="CT1174" i="9"/>
  <c r="CX1174" i="9"/>
  <c r="CY1174" i="9"/>
  <c r="CZ1174" i="9"/>
  <c r="DA1174" i="9"/>
  <c r="DC1174" i="9" s="1"/>
  <c r="DH1174" i="9"/>
  <c r="DK1174" i="9"/>
  <c r="DL1174" i="9"/>
  <c r="CA1175" i="9"/>
  <c r="CE1175" i="9"/>
  <c r="CF1175" i="9"/>
  <c r="CG1175" i="9"/>
  <c r="CH1175" i="9"/>
  <c r="CI1175" i="9"/>
  <c r="CJ1175" i="9"/>
  <c r="CK1175" i="9"/>
  <c r="CL1175" i="9"/>
  <c r="CN1175" i="9"/>
  <c r="CO1175" i="9"/>
  <c r="CM1175" i="9" s="1"/>
  <c r="CR1175" i="9"/>
  <c r="CV1175" i="9" s="1"/>
  <c r="CT1175" i="9"/>
  <c r="CX1175" i="9"/>
  <c r="CY1175" i="9"/>
  <c r="DE1175" i="9" s="1"/>
  <c r="CZ1175" i="9"/>
  <c r="DA1175" i="9"/>
  <c r="DC1175" i="9" s="1"/>
  <c r="DH1175" i="9"/>
  <c r="DK1175" i="9"/>
  <c r="DL1175" i="9"/>
  <c r="CA1176" i="9"/>
  <c r="CE1176" i="9"/>
  <c r="CF1176" i="9"/>
  <c r="CG1176" i="9"/>
  <c r="CH1176" i="9"/>
  <c r="CI1176" i="9"/>
  <c r="CJ1176" i="9"/>
  <c r="CK1176" i="9"/>
  <c r="CL1176" i="9"/>
  <c r="CN1176" i="9"/>
  <c r="CO1176" i="9"/>
  <c r="CR1176" i="9"/>
  <c r="CT1176" i="9"/>
  <c r="CV1176" i="9"/>
  <c r="CX1176" i="9"/>
  <c r="CY1176" i="9"/>
  <c r="CZ1176" i="9"/>
  <c r="DA1176" i="9" s="1"/>
  <c r="DC1176" i="9" s="1"/>
  <c r="DH1176" i="9"/>
  <c r="DK1176" i="9"/>
  <c r="DL1176" i="9"/>
  <c r="CA1177" i="9"/>
  <c r="CE1177" i="9"/>
  <c r="CF1177" i="9"/>
  <c r="CG1177" i="9"/>
  <c r="CH1177" i="9"/>
  <c r="CI1177" i="9"/>
  <c r="CJ1177" i="9"/>
  <c r="CK1177" i="9"/>
  <c r="CL1177" i="9"/>
  <c r="CN1177" i="9"/>
  <c r="CO1177" i="9"/>
  <c r="CR1177" i="9"/>
  <c r="CT1177" i="9"/>
  <c r="CX1177" i="9"/>
  <c r="CY1177" i="9"/>
  <c r="DE1177" i="9" s="1"/>
  <c r="CZ1177" i="9"/>
  <c r="DA1177" i="9" s="1"/>
  <c r="DC1177" i="9" s="1"/>
  <c r="DH1177" i="9"/>
  <c r="DK1177" i="9"/>
  <c r="DL1177" i="9"/>
  <c r="CA1178" i="9"/>
  <c r="CE1178" i="9"/>
  <c r="CF1178" i="9"/>
  <c r="CG1178" i="9"/>
  <c r="CH1178" i="9"/>
  <c r="CI1178" i="9"/>
  <c r="CJ1178" i="9"/>
  <c r="CK1178" i="9"/>
  <c r="CL1178" i="9"/>
  <c r="CN1178" i="9"/>
  <c r="CO1178" i="9"/>
  <c r="CR1178" i="9"/>
  <c r="CT1178" i="9"/>
  <c r="CX1178" i="9"/>
  <c r="CY1178" i="9"/>
  <c r="CZ1178" i="9"/>
  <c r="DA1178" i="9"/>
  <c r="DC1178" i="9" s="1"/>
  <c r="DH1178" i="9"/>
  <c r="DK1178" i="9"/>
  <c r="DL1178" i="9"/>
  <c r="CA1179" i="9"/>
  <c r="CE1179" i="9"/>
  <c r="CF1179" i="9"/>
  <c r="CG1179" i="9"/>
  <c r="CH1179" i="9"/>
  <c r="CI1179" i="9"/>
  <c r="CJ1179" i="9"/>
  <c r="CK1179" i="9"/>
  <c r="CL1179" i="9"/>
  <c r="CN1179" i="9"/>
  <c r="CO1179" i="9"/>
  <c r="CM1179" i="9" s="1"/>
  <c r="CR1179" i="9"/>
  <c r="CT1179" i="9"/>
  <c r="CX1179" i="9"/>
  <c r="CY1179" i="9"/>
  <c r="DD1179" i="9" s="1"/>
  <c r="CZ1179" i="9"/>
  <c r="DA1179" i="9" s="1"/>
  <c r="DC1179" i="9"/>
  <c r="DH1179" i="9"/>
  <c r="DK1179" i="9"/>
  <c r="DL1179" i="9"/>
  <c r="CA1180" i="9"/>
  <c r="CE1180" i="9"/>
  <c r="CF1180" i="9"/>
  <c r="CG1180" i="9"/>
  <c r="CH1180" i="9"/>
  <c r="CI1180" i="9"/>
  <c r="CJ1180" i="9"/>
  <c r="CK1180" i="9"/>
  <c r="CL1180" i="9"/>
  <c r="CN1180" i="9"/>
  <c r="CO1180" i="9"/>
  <c r="CM1180" i="9" s="1"/>
  <c r="CR1180" i="9"/>
  <c r="CT1180" i="9"/>
  <c r="CX1180" i="9"/>
  <c r="CY1180" i="9"/>
  <c r="DE1180" i="9" s="1"/>
  <c r="CZ1180" i="9"/>
  <c r="DA1180" i="9" s="1"/>
  <c r="DC1180" i="9" s="1"/>
  <c r="DH1180" i="9"/>
  <c r="DK1180" i="9"/>
  <c r="DL1180" i="9"/>
  <c r="CA1181" i="9"/>
  <c r="CE1181" i="9"/>
  <c r="CF1181" i="9"/>
  <c r="CG1181" i="9"/>
  <c r="CH1181" i="9"/>
  <c r="CI1181" i="9"/>
  <c r="CJ1181" i="9"/>
  <c r="CK1181" i="9"/>
  <c r="CL1181" i="9"/>
  <c r="CN1181" i="9"/>
  <c r="CO1181" i="9"/>
  <c r="CR1181" i="9"/>
  <c r="CT1181" i="9"/>
  <c r="CX1181" i="9"/>
  <c r="CY1181" i="9"/>
  <c r="CZ1181" i="9"/>
  <c r="DA1181" i="9" s="1"/>
  <c r="DC1181" i="9" s="1"/>
  <c r="DE1181" i="9"/>
  <c r="DH1181" i="9"/>
  <c r="DK1181" i="9"/>
  <c r="DL1181" i="9"/>
  <c r="CA1182" i="9"/>
  <c r="CE1182" i="9"/>
  <c r="CF1182" i="9"/>
  <c r="CG1182" i="9"/>
  <c r="CH1182" i="9"/>
  <c r="CI1182" i="9"/>
  <c r="CJ1182" i="9"/>
  <c r="CK1182" i="9"/>
  <c r="CL1182" i="9"/>
  <c r="CN1182" i="9"/>
  <c r="CO1182" i="9"/>
  <c r="CM1182" i="9" s="1"/>
  <c r="CR1182" i="9"/>
  <c r="CT1182" i="9"/>
  <c r="CX1182" i="9"/>
  <c r="CY1182" i="9"/>
  <c r="CZ1182" i="9"/>
  <c r="DA1182" i="9" s="1"/>
  <c r="DC1182" i="9" s="1"/>
  <c r="DH1182" i="9"/>
  <c r="DK1182" i="9"/>
  <c r="DL1182" i="9"/>
  <c r="CA1183" i="9"/>
  <c r="CE1183" i="9"/>
  <c r="CF1183" i="9"/>
  <c r="CG1183" i="9"/>
  <c r="CH1183" i="9"/>
  <c r="CI1183" i="9"/>
  <c r="CJ1183" i="9"/>
  <c r="CK1183" i="9"/>
  <c r="CL1183" i="9"/>
  <c r="CN1183" i="9"/>
  <c r="CO1183" i="9"/>
  <c r="CM1183" i="9" s="1"/>
  <c r="CR1183" i="9"/>
  <c r="CT1183" i="9"/>
  <c r="CX1183" i="9"/>
  <c r="CY1183" i="9"/>
  <c r="CZ1183" i="9"/>
  <c r="DA1183" i="9"/>
  <c r="DC1183" i="9" s="1"/>
  <c r="DD1183" i="9"/>
  <c r="DH1183" i="9"/>
  <c r="DK1183" i="9"/>
  <c r="DL1183" i="9"/>
  <c r="CA1184" i="9"/>
  <c r="CE1184" i="9"/>
  <c r="CF1184" i="9"/>
  <c r="CG1184" i="9"/>
  <c r="CH1184" i="9"/>
  <c r="CI1184" i="9"/>
  <c r="CJ1184" i="9"/>
  <c r="CK1184" i="9"/>
  <c r="CL1184" i="9"/>
  <c r="CN1184" i="9"/>
  <c r="CO1184" i="9"/>
  <c r="CM1184" i="9" s="1"/>
  <c r="CR1184" i="9"/>
  <c r="CT1184" i="9"/>
  <c r="CX1184" i="9"/>
  <c r="CY1184" i="9"/>
  <c r="CZ1184" i="9"/>
  <c r="DA1184" i="9" s="1"/>
  <c r="DC1184" i="9" s="1"/>
  <c r="DH1184" i="9"/>
  <c r="DK1184" i="9"/>
  <c r="DL1184" i="9"/>
  <c r="CA1185" i="9"/>
  <c r="CE1185" i="9"/>
  <c r="CF1185" i="9"/>
  <c r="CG1185" i="9"/>
  <c r="CH1185" i="9"/>
  <c r="CI1185" i="9"/>
  <c r="CJ1185" i="9"/>
  <c r="CK1185" i="9"/>
  <c r="CL1185" i="9"/>
  <c r="CN1185" i="9"/>
  <c r="CO1185" i="9"/>
  <c r="CM1185" i="9" s="1"/>
  <c r="CR1185" i="9"/>
  <c r="CT1185" i="9"/>
  <c r="CX1185" i="9"/>
  <c r="CY1185" i="9"/>
  <c r="DF1185" i="9" s="1"/>
  <c r="CZ1185" i="9"/>
  <c r="DA1185" i="9" s="1"/>
  <c r="DC1185" i="9"/>
  <c r="DD1185" i="9"/>
  <c r="DH1185" i="9"/>
  <c r="DK1185" i="9"/>
  <c r="DL1185" i="9"/>
  <c r="CA1186" i="9"/>
  <c r="CE1186" i="9"/>
  <c r="CF1186" i="9"/>
  <c r="CG1186" i="9"/>
  <c r="CH1186" i="9"/>
  <c r="CI1186" i="9"/>
  <c r="CJ1186" i="9"/>
  <c r="CK1186" i="9"/>
  <c r="CL1186" i="9"/>
  <c r="CN1186" i="9"/>
  <c r="CO1186" i="9"/>
  <c r="CM1186" i="9" s="1"/>
  <c r="CR1186" i="9"/>
  <c r="CT1186" i="9"/>
  <c r="CX1186" i="9"/>
  <c r="CY1186" i="9"/>
  <c r="DE1186" i="9" s="1"/>
  <c r="CZ1186" i="9"/>
  <c r="DA1186" i="9" s="1"/>
  <c r="DC1186" i="9" s="1"/>
  <c r="DF1186" i="9"/>
  <c r="DH1186" i="9"/>
  <c r="DK1186" i="9"/>
  <c r="DL1186" i="9"/>
  <c r="CA1187" i="9"/>
  <c r="CE1187" i="9"/>
  <c r="CF1187" i="9"/>
  <c r="CG1187" i="9"/>
  <c r="CH1187" i="9"/>
  <c r="CI1187" i="9"/>
  <c r="CJ1187" i="9"/>
  <c r="CK1187" i="9"/>
  <c r="CL1187" i="9"/>
  <c r="CN1187" i="9"/>
  <c r="CO1187" i="9"/>
  <c r="CM1187" i="9" s="1"/>
  <c r="CR1187" i="9"/>
  <c r="CT1187" i="9"/>
  <c r="CX1187" i="9"/>
  <c r="CY1187" i="9"/>
  <c r="CZ1187" i="9"/>
  <c r="DA1187" i="9" s="1"/>
  <c r="DC1187" i="9" s="1"/>
  <c r="DH1187" i="9"/>
  <c r="DK1187" i="9"/>
  <c r="DL1187" i="9"/>
  <c r="CA1188" i="9"/>
  <c r="CE1188" i="9"/>
  <c r="CF1188" i="9"/>
  <c r="CG1188" i="9"/>
  <c r="CH1188" i="9"/>
  <c r="CI1188" i="9"/>
  <c r="CJ1188" i="9"/>
  <c r="CK1188" i="9"/>
  <c r="CL1188" i="9"/>
  <c r="CM1188" i="9"/>
  <c r="CN1188" i="9"/>
  <c r="CO1188" i="9"/>
  <c r="CR1188" i="9"/>
  <c r="CT1188" i="9"/>
  <c r="CX1188" i="9"/>
  <c r="CY1188" i="9"/>
  <c r="DE1188" i="9" s="1"/>
  <c r="CZ1188" i="9"/>
  <c r="DA1188" i="9"/>
  <c r="DC1188" i="9" s="1"/>
  <c r="DH1188" i="9"/>
  <c r="DK1188" i="9"/>
  <c r="DL1188" i="9"/>
  <c r="CA1189" i="9"/>
  <c r="CE1189" i="9"/>
  <c r="CF1189" i="9"/>
  <c r="CG1189" i="9"/>
  <c r="CH1189" i="9"/>
  <c r="CI1189" i="9"/>
  <c r="CJ1189" i="9"/>
  <c r="CK1189" i="9"/>
  <c r="CL1189" i="9"/>
  <c r="CN1189" i="9"/>
  <c r="CO1189" i="9"/>
  <c r="CM1189" i="9" s="1"/>
  <c r="CR1189" i="9"/>
  <c r="CT1189" i="9"/>
  <c r="CV1189" i="9" s="1"/>
  <c r="CX1189" i="9"/>
  <c r="CY1189" i="9"/>
  <c r="CZ1189" i="9"/>
  <c r="DA1189" i="9"/>
  <c r="DC1189" i="9" s="1"/>
  <c r="DH1189" i="9"/>
  <c r="DK1189" i="9"/>
  <c r="DL1189" i="9"/>
  <c r="CA1190" i="9"/>
  <c r="CE1190" i="9"/>
  <c r="CF1190" i="9"/>
  <c r="CG1190" i="9"/>
  <c r="CH1190" i="9"/>
  <c r="CI1190" i="9"/>
  <c r="CJ1190" i="9"/>
  <c r="CK1190" i="9"/>
  <c r="CL1190" i="9"/>
  <c r="CN1190" i="9"/>
  <c r="CO1190" i="9"/>
  <c r="CM1190" i="9" s="1"/>
  <c r="CR1190" i="9"/>
  <c r="CT1190" i="9"/>
  <c r="CV1190" i="9" s="1"/>
  <c r="CX1190" i="9"/>
  <c r="CY1190" i="9"/>
  <c r="DE1190" i="9" s="1"/>
  <c r="CZ1190" i="9"/>
  <c r="DA1190" i="9" s="1"/>
  <c r="DC1190" i="9" s="1"/>
  <c r="DH1190" i="9"/>
  <c r="DK1190" i="9"/>
  <c r="DL1190" i="9"/>
  <c r="CA1191" i="9"/>
  <c r="CE1191" i="9"/>
  <c r="CF1191" i="9"/>
  <c r="CG1191" i="9"/>
  <c r="CH1191" i="9"/>
  <c r="CI1191" i="9"/>
  <c r="CJ1191" i="9"/>
  <c r="CK1191" i="9"/>
  <c r="CL1191" i="9"/>
  <c r="CN1191" i="9"/>
  <c r="CO1191" i="9"/>
  <c r="CM1191" i="9" s="1"/>
  <c r="CR1191" i="9"/>
  <c r="CT1191" i="9"/>
  <c r="CX1191" i="9"/>
  <c r="CY1191" i="9"/>
  <c r="CZ1191" i="9"/>
  <c r="DA1191" i="9" s="1"/>
  <c r="DC1191" i="9" s="1"/>
  <c r="DH1191" i="9"/>
  <c r="DK1191" i="9"/>
  <c r="DL1191" i="9"/>
  <c r="CA1192" i="9"/>
  <c r="CE1192" i="9"/>
  <c r="CF1192" i="9"/>
  <c r="CG1192" i="9"/>
  <c r="CH1192" i="9"/>
  <c r="CI1192" i="9"/>
  <c r="CJ1192" i="9"/>
  <c r="CK1192" i="9"/>
  <c r="CL1192" i="9"/>
  <c r="CN1192" i="9"/>
  <c r="CO1192" i="9"/>
  <c r="CR1192" i="9"/>
  <c r="CT1192" i="9"/>
  <c r="CX1192" i="9"/>
  <c r="CY1192" i="9"/>
  <c r="CZ1192" i="9"/>
  <c r="DA1192" i="9" s="1"/>
  <c r="DC1192" i="9" s="1"/>
  <c r="DH1192" i="9"/>
  <c r="DK1192" i="9"/>
  <c r="DL1192" i="9"/>
  <c r="CA1193" i="9"/>
  <c r="CE1193" i="9"/>
  <c r="CF1193" i="9"/>
  <c r="CG1193" i="9"/>
  <c r="CH1193" i="9"/>
  <c r="CI1193" i="9"/>
  <c r="CJ1193" i="9"/>
  <c r="CK1193" i="9"/>
  <c r="CL1193" i="9"/>
  <c r="CN1193" i="9"/>
  <c r="CO1193" i="9"/>
  <c r="CM1193" i="9" s="1"/>
  <c r="CR1193" i="9"/>
  <c r="CV1193" i="9" s="1"/>
  <c r="CT1193" i="9"/>
  <c r="CX1193" i="9"/>
  <c r="CY1193" i="9"/>
  <c r="CZ1193" i="9"/>
  <c r="DA1193" i="9" s="1"/>
  <c r="DC1193" i="9"/>
  <c r="DH1193" i="9"/>
  <c r="DK1193" i="9"/>
  <c r="DL1193" i="9"/>
  <c r="CA1194" i="9"/>
  <c r="CE1194" i="9"/>
  <c r="CF1194" i="9"/>
  <c r="CG1194" i="9"/>
  <c r="CH1194" i="9"/>
  <c r="CI1194" i="9"/>
  <c r="CJ1194" i="9"/>
  <c r="CK1194" i="9"/>
  <c r="CL1194" i="9"/>
  <c r="CN1194" i="9"/>
  <c r="CO1194" i="9"/>
  <c r="CM1194" i="9" s="1"/>
  <c r="CR1194" i="9"/>
  <c r="CV1194" i="9" s="1"/>
  <c r="CT1194" i="9"/>
  <c r="CX1194" i="9"/>
  <c r="CY1194" i="9"/>
  <c r="DD1194" i="9" s="1"/>
  <c r="CZ1194" i="9"/>
  <c r="DA1194" i="9" s="1"/>
  <c r="DC1194" i="9" s="1"/>
  <c r="DH1194" i="9"/>
  <c r="DK1194" i="9"/>
  <c r="DL1194" i="9"/>
  <c r="CA1195" i="9"/>
  <c r="CE1195" i="9"/>
  <c r="CF1195" i="9"/>
  <c r="CG1195" i="9"/>
  <c r="CH1195" i="9"/>
  <c r="CI1195" i="9"/>
  <c r="CJ1195" i="9"/>
  <c r="CK1195" i="9"/>
  <c r="CL1195" i="9"/>
  <c r="CN1195" i="9"/>
  <c r="CO1195" i="9"/>
  <c r="CM1195" i="9" s="1"/>
  <c r="CR1195" i="9"/>
  <c r="CV1195" i="9" s="1"/>
  <c r="CT1195" i="9"/>
  <c r="CX1195" i="9"/>
  <c r="CY1195" i="9"/>
  <c r="CZ1195" i="9"/>
  <c r="DA1195" i="9"/>
  <c r="DC1195" i="9" s="1"/>
  <c r="DF1195" i="9"/>
  <c r="DH1195" i="9"/>
  <c r="DK1195" i="9"/>
  <c r="DL1195" i="9"/>
  <c r="CA1196" i="9"/>
  <c r="CE1196" i="9"/>
  <c r="CF1196" i="9"/>
  <c r="CG1196" i="9"/>
  <c r="CH1196" i="9"/>
  <c r="CI1196" i="9"/>
  <c r="CJ1196" i="9"/>
  <c r="CK1196" i="9"/>
  <c r="CL1196" i="9"/>
  <c r="CN1196" i="9"/>
  <c r="CO1196" i="9"/>
  <c r="CM1196" i="9" s="1"/>
  <c r="CR1196" i="9"/>
  <c r="CT1196" i="9"/>
  <c r="CX1196" i="9"/>
  <c r="CY1196" i="9"/>
  <c r="DF1196" i="9" s="1"/>
  <c r="CZ1196" i="9"/>
  <c r="DA1196" i="9" s="1"/>
  <c r="DC1196" i="9"/>
  <c r="DH1196" i="9"/>
  <c r="DK1196" i="9"/>
  <c r="DL1196" i="9"/>
  <c r="CA1197" i="9"/>
  <c r="CE1197" i="9"/>
  <c r="CF1197" i="9"/>
  <c r="CG1197" i="9"/>
  <c r="CH1197" i="9"/>
  <c r="CI1197" i="9"/>
  <c r="CJ1197" i="9"/>
  <c r="CK1197" i="9"/>
  <c r="CL1197" i="9"/>
  <c r="CM1197" i="9"/>
  <c r="CN1197" i="9"/>
  <c r="CO1197" i="9"/>
  <c r="CR1197" i="9"/>
  <c r="CT1197" i="9"/>
  <c r="CX1197" i="9"/>
  <c r="CY1197" i="9"/>
  <c r="CZ1197" i="9"/>
  <c r="DA1197" i="9" s="1"/>
  <c r="DC1197" i="9" s="1"/>
  <c r="DH1197" i="9"/>
  <c r="DK1197" i="9"/>
  <c r="DL1197" i="9"/>
  <c r="CA1198" i="9"/>
  <c r="CE1198" i="9"/>
  <c r="CF1198" i="9"/>
  <c r="CG1198" i="9"/>
  <c r="CH1198" i="9"/>
  <c r="CI1198" i="9"/>
  <c r="CJ1198" i="9"/>
  <c r="CK1198" i="9"/>
  <c r="CL1198" i="9"/>
  <c r="CN1198" i="9"/>
  <c r="CO1198" i="9"/>
  <c r="CM1198" i="9" s="1"/>
  <c r="CR1198" i="9"/>
  <c r="CT1198" i="9"/>
  <c r="CX1198" i="9"/>
  <c r="CY1198" i="9"/>
  <c r="CZ1198" i="9"/>
  <c r="DA1198" i="9" s="1"/>
  <c r="DC1198" i="9" s="1"/>
  <c r="DH1198" i="9"/>
  <c r="DK1198" i="9"/>
  <c r="DL1198" i="9"/>
  <c r="CA1199" i="9"/>
  <c r="CE1199" i="9"/>
  <c r="CF1199" i="9"/>
  <c r="CG1199" i="9"/>
  <c r="CH1199" i="9"/>
  <c r="CI1199" i="9"/>
  <c r="CJ1199" i="9"/>
  <c r="CK1199" i="9"/>
  <c r="CL1199" i="9"/>
  <c r="CN1199" i="9"/>
  <c r="CO1199" i="9"/>
  <c r="CM1199" i="9" s="1"/>
  <c r="CR1199" i="9"/>
  <c r="CT1199" i="9"/>
  <c r="CX1199" i="9"/>
  <c r="CY1199" i="9"/>
  <c r="CZ1199" i="9"/>
  <c r="DA1199" i="9"/>
  <c r="DC1199" i="9" s="1"/>
  <c r="DH1199" i="9"/>
  <c r="DK1199" i="9"/>
  <c r="DL1199" i="9"/>
  <c r="CA1200" i="9"/>
  <c r="CE1200" i="9"/>
  <c r="CF1200" i="9"/>
  <c r="CG1200" i="9"/>
  <c r="CH1200" i="9"/>
  <c r="CI1200" i="9"/>
  <c r="CJ1200" i="9"/>
  <c r="CK1200" i="9"/>
  <c r="CL1200" i="9"/>
  <c r="CN1200" i="9"/>
  <c r="CO1200" i="9"/>
  <c r="CM1200" i="9" s="1"/>
  <c r="CR1200" i="9"/>
  <c r="CV1200" i="9" s="1"/>
  <c r="CT1200" i="9"/>
  <c r="CX1200" i="9"/>
  <c r="CY1200" i="9"/>
  <c r="DD1200" i="9" s="1"/>
  <c r="CZ1200" i="9"/>
  <c r="DA1200" i="9" s="1"/>
  <c r="DC1200" i="9" s="1"/>
  <c r="DH1200" i="9"/>
  <c r="DK1200" i="9"/>
  <c r="DL1200" i="9"/>
  <c r="CA1201" i="9"/>
  <c r="CE1201" i="9"/>
  <c r="CF1201" i="9"/>
  <c r="CG1201" i="9"/>
  <c r="CH1201" i="9"/>
  <c r="CI1201" i="9"/>
  <c r="CJ1201" i="9"/>
  <c r="CK1201" i="9"/>
  <c r="CL1201" i="9"/>
  <c r="CN1201" i="9"/>
  <c r="CO1201" i="9"/>
  <c r="CM1201" i="9" s="1"/>
  <c r="CR1201" i="9"/>
  <c r="CT1201" i="9"/>
  <c r="CV1201" i="9" s="1"/>
  <c r="CX1201" i="9"/>
  <c r="CY1201" i="9"/>
  <c r="DD1201" i="9" s="1"/>
  <c r="CZ1201" i="9"/>
  <c r="DA1201" i="9" s="1"/>
  <c r="DC1201" i="9" s="1"/>
  <c r="DH1201" i="9"/>
  <c r="DK1201" i="9"/>
  <c r="DL1201" i="9"/>
  <c r="CA1202" i="9"/>
  <c r="CE1202" i="9"/>
  <c r="CF1202" i="9"/>
  <c r="CG1202" i="9"/>
  <c r="CH1202" i="9"/>
  <c r="CI1202" i="9"/>
  <c r="CJ1202" i="9"/>
  <c r="CK1202" i="9"/>
  <c r="CL1202" i="9"/>
  <c r="CM1202" i="9"/>
  <c r="CN1202" i="9"/>
  <c r="CO1202" i="9"/>
  <c r="CR1202" i="9"/>
  <c r="CT1202" i="9"/>
  <c r="CX1202" i="9"/>
  <c r="CY1202" i="9"/>
  <c r="DE1202" i="9" s="1"/>
  <c r="CZ1202" i="9"/>
  <c r="DA1202" i="9" s="1"/>
  <c r="DC1202" i="9" s="1"/>
  <c r="DH1202" i="9"/>
  <c r="DK1202" i="9"/>
  <c r="DL1202" i="9"/>
  <c r="CA1203" i="9"/>
  <c r="CE1203" i="9"/>
  <c r="CF1203" i="9"/>
  <c r="CG1203" i="9"/>
  <c r="CH1203" i="9"/>
  <c r="CI1203" i="9"/>
  <c r="CJ1203" i="9"/>
  <c r="CK1203" i="9"/>
  <c r="CL1203" i="9"/>
  <c r="CN1203" i="9"/>
  <c r="CO1203" i="9"/>
  <c r="CR1203" i="9"/>
  <c r="CV1203" i="9" s="1"/>
  <c r="CT1203" i="9"/>
  <c r="CX1203" i="9"/>
  <c r="CY1203" i="9"/>
  <c r="DE1203" i="9" s="1"/>
  <c r="CZ1203" i="9"/>
  <c r="DA1203" i="9" s="1"/>
  <c r="DC1203" i="9" s="1"/>
  <c r="DH1203" i="9"/>
  <c r="DK1203" i="9"/>
  <c r="DL1203" i="9"/>
  <c r="CA1204" i="9"/>
  <c r="CE1204" i="9"/>
  <c r="CF1204" i="9"/>
  <c r="CG1204" i="9"/>
  <c r="CH1204" i="9"/>
  <c r="CI1204" i="9"/>
  <c r="CJ1204" i="9"/>
  <c r="CK1204" i="9"/>
  <c r="CL1204" i="9"/>
  <c r="CN1204" i="9"/>
  <c r="CO1204" i="9"/>
  <c r="CM1204" i="9" s="1"/>
  <c r="CR1204" i="9"/>
  <c r="CT1204" i="9"/>
  <c r="CX1204" i="9"/>
  <c r="CY1204" i="9"/>
  <c r="DD1204" i="9" s="1"/>
  <c r="CZ1204" i="9"/>
  <c r="DA1204" i="9" s="1"/>
  <c r="DC1204" i="9" s="1"/>
  <c r="DF1204" i="9"/>
  <c r="DH1204" i="9"/>
  <c r="DK1204" i="9"/>
  <c r="DL1204" i="9"/>
  <c r="CA1205" i="9"/>
  <c r="CE1205" i="9"/>
  <c r="CF1205" i="9"/>
  <c r="CG1205" i="9"/>
  <c r="CH1205" i="9"/>
  <c r="CI1205" i="9"/>
  <c r="CJ1205" i="9"/>
  <c r="CK1205" i="9"/>
  <c r="CL1205" i="9"/>
  <c r="CN1205" i="9"/>
  <c r="CO1205" i="9"/>
  <c r="CR1205" i="9"/>
  <c r="CV1205" i="9" s="1"/>
  <c r="CT1205" i="9"/>
  <c r="CX1205" i="9"/>
  <c r="CY1205" i="9"/>
  <c r="DD1205" i="9" s="1"/>
  <c r="CZ1205" i="9"/>
  <c r="DA1205" i="9" s="1"/>
  <c r="DC1205" i="9" s="1"/>
  <c r="DH1205" i="9"/>
  <c r="DK1205" i="9"/>
  <c r="DL1205" i="9"/>
  <c r="CA1206" i="9"/>
  <c r="CE1206" i="9"/>
  <c r="CF1206" i="9"/>
  <c r="CG1206" i="9"/>
  <c r="CH1206" i="9"/>
  <c r="CI1206" i="9"/>
  <c r="CJ1206" i="9"/>
  <c r="CK1206" i="9"/>
  <c r="CL1206" i="9"/>
  <c r="CN1206" i="9"/>
  <c r="CO1206" i="9"/>
  <c r="CM1206" i="9" s="1"/>
  <c r="CR1206" i="9"/>
  <c r="CT1206" i="9"/>
  <c r="CX1206" i="9"/>
  <c r="CY1206" i="9"/>
  <c r="CZ1206" i="9"/>
  <c r="DA1206" i="9" s="1"/>
  <c r="DC1206" i="9" s="1"/>
  <c r="DH1206" i="9"/>
  <c r="DK1206" i="9"/>
  <c r="DL1206" i="9"/>
  <c r="CA1207" i="9"/>
  <c r="CE1207" i="9"/>
  <c r="CF1207" i="9"/>
  <c r="CG1207" i="9"/>
  <c r="CH1207" i="9"/>
  <c r="CI1207" i="9"/>
  <c r="CJ1207" i="9"/>
  <c r="CK1207" i="9"/>
  <c r="CL1207" i="9"/>
  <c r="CN1207" i="9"/>
  <c r="CO1207" i="9"/>
  <c r="CM1207" i="9" s="1"/>
  <c r="CR1207" i="9"/>
  <c r="CT1207" i="9"/>
  <c r="CX1207" i="9"/>
  <c r="CY1207" i="9"/>
  <c r="DF1207" i="9" s="1"/>
  <c r="CZ1207" i="9"/>
  <c r="DA1207" i="9" s="1"/>
  <c r="DC1207" i="9" s="1"/>
  <c r="DD1207" i="9"/>
  <c r="DH1207" i="9"/>
  <c r="DK1207" i="9"/>
  <c r="DL1207" i="9"/>
  <c r="CA1208" i="9"/>
  <c r="CE1208" i="9"/>
  <c r="CF1208" i="9"/>
  <c r="CG1208" i="9"/>
  <c r="CH1208" i="9"/>
  <c r="CI1208" i="9"/>
  <c r="CJ1208" i="9"/>
  <c r="CK1208" i="9"/>
  <c r="CL1208" i="9"/>
  <c r="CN1208" i="9"/>
  <c r="CO1208" i="9"/>
  <c r="CR1208" i="9"/>
  <c r="CT1208" i="9"/>
  <c r="CX1208" i="9"/>
  <c r="CY1208" i="9"/>
  <c r="DE1208" i="9" s="1"/>
  <c r="CZ1208" i="9"/>
  <c r="DA1208" i="9" s="1"/>
  <c r="DC1208" i="9" s="1"/>
  <c r="DD1208" i="9"/>
  <c r="DF1208" i="9"/>
  <c r="DH1208" i="9"/>
  <c r="DK1208" i="9"/>
  <c r="DL1208" i="9"/>
  <c r="CA1209" i="9"/>
  <c r="CE1209" i="9"/>
  <c r="CF1209" i="9"/>
  <c r="CG1209" i="9"/>
  <c r="CH1209" i="9"/>
  <c r="CI1209" i="9"/>
  <c r="CJ1209" i="9"/>
  <c r="CK1209" i="9"/>
  <c r="CL1209" i="9"/>
  <c r="CM1209" i="9"/>
  <c r="CN1209" i="9"/>
  <c r="CO1209" i="9"/>
  <c r="CR1209" i="9"/>
  <c r="CV1209" i="9" s="1"/>
  <c r="CT1209" i="9"/>
  <c r="CX1209" i="9"/>
  <c r="CY1209" i="9"/>
  <c r="DF1209" i="9" s="1"/>
  <c r="CZ1209" i="9"/>
  <c r="DA1209" i="9"/>
  <c r="DC1209" i="9" s="1"/>
  <c r="DH1209" i="9"/>
  <c r="DK1209" i="9"/>
  <c r="DL1209" i="9"/>
  <c r="CA1210" i="9"/>
  <c r="CE1210" i="9"/>
  <c r="CF1210" i="9"/>
  <c r="CG1210" i="9"/>
  <c r="CH1210" i="9"/>
  <c r="CI1210" i="9"/>
  <c r="CJ1210" i="9"/>
  <c r="CK1210" i="9"/>
  <c r="CL1210" i="9"/>
  <c r="CN1210" i="9"/>
  <c r="CO1210" i="9"/>
  <c r="CM1210" i="9" s="1"/>
  <c r="CR1210" i="9"/>
  <c r="CT1210" i="9"/>
  <c r="CV1210" i="9" s="1"/>
  <c r="CX1210" i="9"/>
  <c r="CY1210" i="9"/>
  <c r="DF1210" i="9" s="1"/>
  <c r="CZ1210" i="9"/>
  <c r="DA1210" i="9" s="1"/>
  <c r="DC1210" i="9" s="1"/>
  <c r="DH1210" i="9"/>
  <c r="DK1210" i="9"/>
  <c r="DL1210" i="9"/>
  <c r="CA1211" i="9"/>
  <c r="CE1211" i="9"/>
  <c r="CF1211" i="9"/>
  <c r="CG1211" i="9"/>
  <c r="CH1211" i="9"/>
  <c r="CI1211" i="9"/>
  <c r="CJ1211" i="9"/>
  <c r="CK1211" i="9"/>
  <c r="CL1211" i="9"/>
  <c r="CN1211" i="9"/>
  <c r="CO1211" i="9"/>
  <c r="CM1211" i="9" s="1"/>
  <c r="CR1211" i="9"/>
  <c r="CT1211" i="9"/>
  <c r="CV1211" i="9" s="1"/>
  <c r="CX1211" i="9"/>
  <c r="CY1211" i="9"/>
  <c r="DE1211" i="9" s="1"/>
  <c r="CZ1211" i="9"/>
  <c r="DA1211" i="9" s="1"/>
  <c r="DC1211" i="9" s="1"/>
  <c r="DH1211" i="9"/>
  <c r="DK1211" i="9"/>
  <c r="DL1211" i="9"/>
  <c r="CA1212" i="9"/>
  <c r="CE1212" i="9"/>
  <c r="CF1212" i="9"/>
  <c r="CG1212" i="9"/>
  <c r="CH1212" i="9"/>
  <c r="CI1212" i="9"/>
  <c r="CJ1212" i="9"/>
  <c r="CK1212" i="9"/>
  <c r="CL1212" i="9"/>
  <c r="CN1212" i="9"/>
  <c r="CO1212" i="9"/>
  <c r="CM1212" i="9" s="1"/>
  <c r="CR1212" i="9"/>
  <c r="CV1212" i="9" s="1"/>
  <c r="CT1212" i="9"/>
  <c r="CX1212" i="9"/>
  <c r="CY1212" i="9"/>
  <c r="CZ1212" i="9"/>
  <c r="DA1212" i="9"/>
  <c r="DC1212" i="9" s="1"/>
  <c r="DF1212" i="9"/>
  <c r="DH1212" i="9"/>
  <c r="DK1212" i="9"/>
  <c r="DL1212" i="9"/>
  <c r="CA1213" i="9"/>
  <c r="CE1213" i="9"/>
  <c r="CF1213" i="9"/>
  <c r="CG1213" i="9"/>
  <c r="CH1213" i="9"/>
  <c r="CI1213" i="9"/>
  <c r="CJ1213" i="9"/>
  <c r="CK1213" i="9"/>
  <c r="CL1213" i="9"/>
  <c r="CN1213" i="9"/>
  <c r="CO1213" i="9"/>
  <c r="CM1213" i="9" s="1"/>
  <c r="CR1213" i="9"/>
  <c r="CT1213" i="9"/>
  <c r="CX1213" i="9"/>
  <c r="CY1213" i="9"/>
  <c r="CZ1213" i="9"/>
  <c r="DA1213" i="9" s="1"/>
  <c r="DC1213" i="9"/>
  <c r="DE1213" i="9"/>
  <c r="DH1213" i="9"/>
  <c r="DK1213" i="9"/>
  <c r="DL1213" i="9"/>
  <c r="CA1214" i="9"/>
  <c r="CE1214" i="9"/>
  <c r="CF1214" i="9"/>
  <c r="CG1214" i="9"/>
  <c r="CH1214" i="9"/>
  <c r="CI1214" i="9"/>
  <c r="CJ1214" i="9"/>
  <c r="CK1214" i="9"/>
  <c r="CL1214" i="9"/>
  <c r="CM1214" i="9"/>
  <c r="CN1214" i="9"/>
  <c r="CO1214" i="9"/>
  <c r="CR1214" i="9"/>
  <c r="CT1214" i="9"/>
  <c r="CX1214" i="9"/>
  <c r="CY1214" i="9"/>
  <c r="DF1214" i="9" s="1"/>
  <c r="CZ1214" i="9"/>
  <c r="DA1214" i="9"/>
  <c r="DC1214" i="9" s="1"/>
  <c r="DD1214" i="9"/>
  <c r="DH1214" i="9"/>
  <c r="DK1214" i="9"/>
  <c r="DL1214" i="9"/>
  <c r="CA1215" i="9"/>
  <c r="CE1215" i="9"/>
  <c r="CF1215" i="9"/>
  <c r="CG1215" i="9"/>
  <c r="CH1215" i="9"/>
  <c r="CI1215" i="9"/>
  <c r="CJ1215" i="9"/>
  <c r="CK1215" i="9"/>
  <c r="CL1215" i="9"/>
  <c r="CM1215" i="9"/>
  <c r="CN1215" i="9"/>
  <c r="CO1215" i="9"/>
  <c r="CR1215" i="9"/>
  <c r="CV1215" i="9" s="1"/>
  <c r="CT1215" i="9"/>
  <c r="CX1215" i="9"/>
  <c r="CY1215" i="9"/>
  <c r="CZ1215" i="9"/>
  <c r="DA1215" i="9" s="1"/>
  <c r="DC1215" i="9" s="1"/>
  <c r="DD1215" i="9"/>
  <c r="DE1215" i="9"/>
  <c r="DF1215" i="9"/>
  <c r="DH1215" i="9"/>
  <c r="DK1215" i="9"/>
  <c r="DL1215" i="9"/>
  <c r="CA1216" i="9"/>
  <c r="CE1216" i="9"/>
  <c r="CF1216" i="9"/>
  <c r="CG1216" i="9"/>
  <c r="CH1216" i="9"/>
  <c r="CI1216" i="9"/>
  <c r="CJ1216" i="9"/>
  <c r="CK1216" i="9"/>
  <c r="CL1216" i="9"/>
  <c r="CN1216" i="9"/>
  <c r="CO1216" i="9"/>
  <c r="CM1216" i="9" s="1"/>
  <c r="CR1216" i="9"/>
  <c r="CT1216" i="9"/>
  <c r="CX1216" i="9"/>
  <c r="CY1216" i="9"/>
  <c r="CZ1216" i="9"/>
  <c r="DA1216" i="9" s="1"/>
  <c r="DC1216" i="9" s="1"/>
  <c r="DH1216" i="9"/>
  <c r="DK1216" i="9"/>
  <c r="DL1216" i="9"/>
  <c r="CA1217" i="9"/>
  <c r="CE1217" i="9"/>
  <c r="CF1217" i="9"/>
  <c r="CG1217" i="9"/>
  <c r="CH1217" i="9"/>
  <c r="CI1217" i="9"/>
  <c r="CJ1217" i="9"/>
  <c r="CK1217" i="9"/>
  <c r="CL1217" i="9"/>
  <c r="CM1217" i="9"/>
  <c r="CN1217" i="9"/>
  <c r="CO1217" i="9"/>
  <c r="CR1217" i="9"/>
  <c r="CV1217" i="9" s="1"/>
  <c r="CT1217" i="9"/>
  <c r="CX1217" i="9"/>
  <c r="CY1217" i="9"/>
  <c r="CZ1217" i="9"/>
  <c r="DA1217" i="9" s="1"/>
  <c r="DC1217" i="9" s="1"/>
  <c r="DH1217" i="9"/>
  <c r="DK1217" i="9"/>
  <c r="DL1217" i="9"/>
  <c r="CA1218" i="9"/>
  <c r="CE1218" i="9"/>
  <c r="CF1218" i="9"/>
  <c r="CG1218" i="9"/>
  <c r="CH1218" i="9"/>
  <c r="CI1218" i="9"/>
  <c r="CJ1218" i="9"/>
  <c r="CK1218" i="9"/>
  <c r="CL1218" i="9"/>
  <c r="CN1218" i="9"/>
  <c r="CO1218" i="9"/>
  <c r="CM1218" i="9" s="1"/>
  <c r="CR1218" i="9"/>
  <c r="CV1218" i="9" s="1"/>
  <c r="CT1218" i="9"/>
  <c r="CX1218" i="9"/>
  <c r="CY1218" i="9"/>
  <c r="DE1218" i="9" s="1"/>
  <c r="CZ1218" i="9"/>
  <c r="DA1218" i="9"/>
  <c r="DC1218" i="9" s="1"/>
  <c r="DH1218" i="9"/>
  <c r="DK1218" i="9"/>
  <c r="DL1218" i="9"/>
  <c r="CA1219" i="9"/>
  <c r="CE1219" i="9"/>
  <c r="CQ1219" i="9" s="1"/>
  <c r="CF1219" i="9"/>
  <c r="CG1219" i="9"/>
  <c r="CH1219" i="9"/>
  <c r="CI1219" i="9"/>
  <c r="CJ1219" i="9"/>
  <c r="CK1219" i="9"/>
  <c r="CL1219" i="9"/>
  <c r="CN1219" i="9"/>
  <c r="CO1219" i="9"/>
  <c r="CM1219" i="9" s="1"/>
  <c r="CR1219" i="9"/>
  <c r="CT1219" i="9"/>
  <c r="CX1219" i="9"/>
  <c r="CY1219" i="9"/>
  <c r="CZ1219" i="9"/>
  <c r="DA1219" i="9" s="1"/>
  <c r="DC1219" i="9" s="1"/>
  <c r="DH1219" i="9"/>
  <c r="DK1219" i="9"/>
  <c r="DL1219" i="9"/>
  <c r="CA1220" i="9"/>
  <c r="CE1220" i="9"/>
  <c r="CF1220" i="9"/>
  <c r="CG1220" i="9"/>
  <c r="CH1220" i="9"/>
  <c r="CI1220" i="9"/>
  <c r="CJ1220" i="9"/>
  <c r="CK1220" i="9"/>
  <c r="CL1220" i="9"/>
  <c r="CN1220" i="9"/>
  <c r="CO1220" i="9"/>
  <c r="CM1220" i="9" s="1"/>
  <c r="CR1220" i="9"/>
  <c r="CV1220" i="9" s="1"/>
  <c r="CT1220" i="9"/>
  <c r="CX1220" i="9"/>
  <c r="CY1220" i="9"/>
  <c r="DE1220" i="9" s="1"/>
  <c r="CZ1220" i="9"/>
  <c r="DA1220" i="9" s="1"/>
  <c r="DC1220" i="9" s="1"/>
  <c r="DD1220" i="9"/>
  <c r="DF1220" i="9"/>
  <c r="DH1220" i="9"/>
  <c r="DK1220" i="9"/>
  <c r="DL1220" i="9"/>
  <c r="CA1221" i="9"/>
  <c r="CE1221" i="9"/>
  <c r="CF1221" i="9"/>
  <c r="CG1221" i="9"/>
  <c r="CH1221" i="9"/>
  <c r="CI1221" i="9"/>
  <c r="CJ1221" i="9"/>
  <c r="CK1221" i="9"/>
  <c r="CL1221" i="9"/>
  <c r="CN1221" i="9"/>
  <c r="CO1221" i="9"/>
  <c r="CM1221" i="9" s="1"/>
  <c r="CR1221" i="9"/>
  <c r="CT1221" i="9"/>
  <c r="CX1221" i="9"/>
  <c r="CY1221" i="9"/>
  <c r="DF1221" i="9" s="1"/>
  <c r="CZ1221" i="9"/>
  <c r="DA1221" i="9" s="1"/>
  <c r="DC1221" i="9" s="1"/>
  <c r="DH1221" i="9"/>
  <c r="DK1221" i="9"/>
  <c r="DL1221" i="9"/>
  <c r="CA1222" i="9"/>
  <c r="CE1222" i="9"/>
  <c r="CF1222" i="9"/>
  <c r="CG1222" i="9"/>
  <c r="CH1222" i="9"/>
  <c r="CI1222" i="9"/>
  <c r="CJ1222" i="9"/>
  <c r="CK1222" i="9"/>
  <c r="CL1222" i="9"/>
  <c r="CM1222" i="9"/>
  <c r="CN1222" i="9"/>
  <c r="CO1222" i="9"/>
  <c r="CR1222" i="9"/>
  <c r="CT1222" i="9"/>
  <c r="CV1222" i="9" s="1"/>
  <c r="CX1222" i="9"/>
  <c r="CY1222" i="9"/>
  <c r="DE1222" i="9" s="1"/>
  <c r="CZ1222" i="9"/>
  <c r="DA1222" i="9" s="1"/>
  <c r="DC1222" i="9" s="1"/>
  <c r="DD1222" i="9"/>
  <c r="DH1222" i="9"/>
  <c r="DK1222" i="9"/>
  <c r="DL1222" i="9"/>
  <c r="CA1223" i="9"/>
  <c r="CE1223" i="9"/>
  <c r="CF1223" i="9"/>
  <c r="CG1223" i="9"/>
  <c r="CH1223" i="9"/>
  <c r="CI1223" i="9"/>
  <c r="CJ1223" i="9"/>
  <c r="CK1223" i="9"/>
  <c r="CL1223" i="9"/>
  <c r="CN1223" i="9"/>
  <c r="CO1223" i="9"/>
  <c r="CM1223" i="9" s="1"/>
  <c r="CR1223" i="9"/>
  <c r="CT1223" i="9"/>
  <c r="CX1223" i="9"/>
  <c r="CY1223" i="9"/>
  <c r="DD1223" i="9" s="1"/>
  <c r="CZ1223" i="9"/>
  <c r="DA1223" i="9"/>
  <c r="DC1223" i="9" s="1"/>
  <c r="DH1223" i="9"/>
  <c r="DK1223" i="9"/>
  <c r="DL1223" i="9"/>
  <c r="CA1224" i="9"/>
  <c r="CE1224" i="9"/>
  <c r="CF1224" i="9"/>
  <c r="CG1224" i="9"/>
  <c r="CH1224" i="9"/>
  <c r="CI1224" i="9"/>
  <c r="CJ1224" i="9"/>
  <c r="CK1224" i="9"/>
  <c r="CL1224" i="9"/>
  <c r="CN1224" i="9"/>
  <c r="CO1224" i="9"/>
  <c r="CM1224" i="9" s="1"/>
  <c r="CR1224" i="9"/>
  <c r="CV1224" i="9" s="1"/>
  <c r="CT1224" i="9"/>
  <c r="CX1224" i="9"/>
  <c r="CY1224" i="9"/>
  <c r="DE1224" i="9" s="1"/>
  <c r="CZ1224" i="9"/>
  <c r="DA1224" i="9" s="1"/>
  <c r="DC1224" i="9" s="1"/>
  <c r="DH1224" i="9"/>
  <c r="DK1224" i="9"/>
  <c r="DL1224" i="9"/>
  <c r="CA1225" i="9"/>
  <c r="CE1225" i="9"/>
  <c r="CF1225" i="9"/>
  <c r="CG1225" i="9"/>
  <c r="CH1225" i="9"/>
  <c r="CI1225" i="9"/>
  <c r="CJ1225" i="9"/>
  <c r="CK1225" i="9"/>
  <c r="CL1225" i="9"/>
  <c r="CN1225" i="9"/>
  <c r="CO1225" i="9"/>
  <c r="CR1225" i="9"/>
  <c r="CT1225" i="9"/>
  <c r="CX1225" i="9"/>
  <c r="CY1225" i="9"/>
  <c r="DF1225" i="9" s="1"/>
  <c r="CZ1225" i="9"/>
  <c r="DA1225" i="9" s="1"/>
  <c r="DC1225" i="9" s="1"/>
  <c r="DH1225" i="9"/>
  <c r="DK1225" i="9"/>
  <c r="DL1225" i="9"/>
  <c r="CA1226" i="9"/>
  <c r="CE1226" i="9"/>
  <c r="CF1226" i="9"/>
  <c r="CG1226" i="9"/>
  <c r="CH1226" i="9"/>
  <c r="CI1226" i="9"/>
  <c r="CJ1226" i="9"/>
  <c r="CK1226" i="9"/>
  <c r="CL1226" i="9"/>
  <c r="CN1226" i="9"/>
  <c r="CO1226" i="9"/>
  <c r="CM1226" i="9" s="1"/>
  <c r="CR1226" i="9"/>
  <c r="CT1226" i="9"/>
  <c r="CX1226" i="9"/>
  <c r="CY1226" i="9"/>
  <c r="DD1226" i="9" s="1"/>
  <c r="CZ1226" i="9"/>
  <c r="DA1226" i="9" s="1"/>
  <c r="DC1226" i="9" s="1"/>
  <c r="DH1226" i="9"/>
  <c r="DK1226" i="9"/>
  <c r="DL1226" i="9"/>
  <c r="CA1227" i="9"/>
  <c r="CE1227" i="9"/>
  <c r="CF1227" i="9"/>
  <c r="CG1227" i="9"/>
  <c r="CH1227" i="9"/>
  <c r="CI1227" i="9"/>
  <c r="CJ1227" i="9"/>
  <c r="CK1227" i="9"/>
  <c r="CL1227" i="9"/>
  <c r="CM1227" i="9"/>
  <c r="CN1227" i="9"/>
  <c r="CO1227" i="9"/>
  <c r="CR1227" i="9"/>
  <c r="CT1227" i="9"/>
  <c r="CX1227" i="9"/>
  <c r="CY1227" i="9"/>
  <c r="DE1227" i="9" s="1"/>
  <c r="CZ1227" i="9"/>
  <c r="DA1227" i="9" s="1"/>
  <c r="DC1227" i="9" s="1"/>
  <c r="DH1227" i="9"/>
  <c r="DK1227" i="9"/>
  <c r="DL1227" i="9"/>
  <c r="CA1228" i="9"/>
  <c r="CE1228" i="9"/>
  <c r="CF1228" i="9"/>
  <c r="CG1228" i="9"/>
  <c r="CH1228" i="9"/>
  <c r="CI1228" i="9"/>
  <c r="CJ1228" i="9"/>
  <c r="CK1228" i="9"/>
  <c r="CL1228" i="9"/>
  <c r="CN1228" i="9"/>
  <c r="CO1228" i="9"/>
  <c r="CM1228" i="9" s="1"/>
  <c r="CR1228" i="9"/>
  <c r="CT1228" i="9"/>
  <c r="CX1228" i="9"/>
  <c r="CY1228" i="9"/>
  <c r="CZ1228" i="9"/>
  <c r="DA1228" i="9" s="1"/>
  <c r="DC1228" i="9" s="1"/>
  <c r="DH1228" i="9"/>
  <c r="DK1228" i="9"/>
  <c r="DL1228" i="9"/>
  <c r="CA1229" i="9"/>
  <c r="CE1229" i="9"/>
  <c r="CF1229" i="9"/>
  <c r="CG1229" i="9"/>
  <c r="CH1229" i="9"/>
  <c r="CI1229" i="9"/>
  <c r="CJ1229" i="9"/>
  <c r="CK1229" i="9"/>
  <c r="CL1229" i="9"/>
  <c r="CN1229" i="9"/>
  <c r="CO1229" i="9"/>
  <c r="CR1229" i="9"/>
  <c r="CT1229" i="9"/>
  <c r="CX1229" i="9"/>
  <c r="CY1229" i="9"/>
  <c r="CZ1229" i="9"/>
  <c r="DA1229" i="9" s="1"/>
  <c r="DC1229" i="9" s="1"/>
  <c r="DH1229" i="9"/>
  <c r="DK1229" i="9"/>
  <c r="DL1229" i="9"/>
  <c r="CA1230" i="9"/>
  <c r="CE1230" i="9"/>
  <c r="CF1230" i="9"/>
  <c r="CG1230" i="9"/>
  <c r="CH1230" i="9"/>
  <c r="CI1230" i="9"/>
  <c r="CJ1230" i="9"/>
  <c r="CK1230" i="9"/>
  <c r="CL1230" i="9"/>
  <c r="CN1230" i="9"/>
  <c r="CO1230" i="9"/>
  <c r="CM1230" i="9" s="1"/>
  <c r="CR1230" i="9"/>
  <c r="CT1230" i="9"/>
  <c r="CX1230" i="9"/>
  <c r="CY1230" i="9"/>
  <c r="CZ1230" i="9"/>
  <c r="DA1230" i="9" s="1"/>
  <c r="DC1230" i="9" s="1"/>
  <c r="DH1230" i="9"/>
  <c r="DK1230" i="9"/>
  <c r="DL1230" i="9"/>
  <c r="CA1231" i="9"/>
  <c r="CE1231" i="9"/>
  <c r="CF1231" i="9"/>
  <c r="CG1231" i="9"/>
  <c r="CH1231" i="9"/>
  <c r="CI1231" i="9"/>
  <c r="CJ1231" i="9"/>
  <c r="CK1231" i="9"/>
  <c r="CL1231" i="9"/>
  <c r="CN1231" i="9"/>
  <c r="CO1231" i="9"/>
  <c r="CM1231" i="9" s="1"/>
  <c r="CR1231" i="9"/>
  <c r="CT1231" i="9"/>
  <c r="CX1231" i="9"/>
  <c r="CY1231" i="9"/>
  <c r="DF1231" i="9" s="1"/>
  <c r="CZ1231" i="9"/>
  <c r="DA1231" i="9" s="1"/>
  <c r="DC1231" i="9" s="1"/>
  <c r="DD1231" i="9"/>
  <c r="DH1231" i="9"/>
  <c r="DK1231" i="9"/>
  <c r="DL1231" i="9"/>
  <c r="CA1232" i="9"/>
  <c r="CE1232" i="9"/>
  <c r="CF1232" i="9"/>
  <c r="CG1232" i="9"/>
  <c r="CH1232" i="9"/>
  <c r="CI1232" i="9"/>
  <c r="CJ1232" i="9"/>
  <c r="CK1232" i="9"/>
  <c r="CL1232" i="9"/>
  <c r="CN1232" i="9"/>
  <c r="CO1232" i="9"/>
  <c r="CR1232" i="9"/>
  <c r="CV1232" i="9" s="1"/>
  <c r="CT1232" i="9"/>
  <c r="CX1232" i="9"/>
  <c r="CY1232" i="9"/>
  <c r="DF1232" i="9" s="1"/>
  <c r="CZ1232" i="9"/>
  <c r="DA1232" i="9" s="1"/>
  <c r="DC1232" i="9" s="1"/>
  <c r="DH1232" i="9"/>
  <c r="DK1232" i="9"/>
  <c r="DL1232" i="9"/>
  <c r="CA1233" i="9"/>
  <c r="CE1233" i="9"/>
  <c r="CF1233" i="9"/>
  <c r="CG1233" i="9"/>
  <c r="CH1233" i="9"/>
  <c r="CI1233" i="9"/>
  <c r="CJ1233" i="9"/>
  <c r="CK1233" i="9"/>
  <c r="CL1233" i="9"/>
  <c r="CN1233" i="9"/>
  <c r="CO1233" i="9"/>
  <c r="CM1233" i="9" s="1"/>
  <c r="CR1233" i="9"/>
  <c r="CV1233" i="9" s="1"/>
  <c r="CT1233" i="9"/>
  <c r="CX1233" i="9"/>
  <c r="CY1233" i="9"/>
  <c r="CZ1233" i="9"/>
  <c r="DA1233" i="9" s="1"/>
  <c r="DC1233" i="9" s="1"/>
  <c r="DH1233" i="9"/>
  <c r="DK1233" i="9"/>
  <c r="DL1233" i="9"/>
  <c r="CA1234" i="9"/>
  <c r="CE1234" i="9"/>
  <c r="CF1234" i="9"/>
  <c r="CG1234" i="9"/>
  <c r="CH1234" i="9"/>
  <c r="CI1234" i="9"/>
  <c r="CJ1234" i="9"/>
  <c r="CK1234" i="9"/>
  <c r="CL1234" i="9"/>
  <c r="CN1234" i="9"/>
  <c r="CO1234" i="9"/>
  <c r="CR1234" i="9"/>
  <c r="CT1234" i="9"/>
  <c r="CX1234" i="9"/>
  <c r="CY1234" i="9"/>
  <c r="DF1234" i="9" s="1"/>
  <c r="CZ1234" i="9"/>
  <c r="DA1234" i="9" s="1"/>
  <c r="DC1234" i="9" s="1"/>
  <c r="DE1234" i="9"/>
  <c r="DH1234" i="9"/>
  <c r="DK1234" i="9"/>
  <c r="DL1234" i="9"/>
  <c r="CA1235" i="9"/>
  <c r="CE1235" i="9"/>
  <c r="CF1235" i="9"/>
  <c r="CG1235" i="9"/>
  <c r="CH1235" i="9"/>
  <c r="CI1235" i="9"/>
  <c r="CJ1235" i="9"/>
  <c r="CK1235" i="9"/>
  <c r="CL1235" i="9"/>
  <c r="CN1235" i="9"/>
  <c r="CO1235" i="9"/>
  <c r="CM1235" i="9" s="1"/>
  <c r="CR1235" i="9"/>
  <c r="CT1235" i="9"/>
  <c r="CX1235" i="9"/>
  <c r="CY1235" i="9"/>
  <c r="CZ1235" i="9"/>
  <c r="DA1235" i="9" s="1"/>
  <c r="DC1235" i="9" s="1"/>
  <c r="DE1235" i="9"/>
  <c r="DH1235" i="9"/>
  <c r="DK1235" i="9"/>
  <c r="DL1235" i="9"/>
  <c r="CA1236" i="9"/>
  <c r="CE1236" i="9"/>
  <c r="CF1236" i="9"/>
  <c r="CG1236" i="9"/>
  <c r="CH1236" i="9"/>
  <c r="CI1236" i="9"/>
  <c r="CJ1236" i="9"/>
  <c r="CK1236" i="9"/>
  <c r="CL1236" i="9"/>
  <c r="CM1236" i="9"/>
  <c r="CN1236" i="9"/>
  <c r="CO1236" i="9"/>
  <c r="CR1236" i="9"/>
  <c r="CV1236" i="9" s="1"/>
  <c r="CT1236" i="9"/>
  <c r="CX1236" i="9"/>
  <c r="CY1236" i="9"/>
  <c r="DF1236" i="9" s="1"/>
  <c r="CZ1236" i="9"/>
  <c r="DA1236" i="9" s="1"/>
  <c r="DC1236" i="9" s="1"/>
  <c r="DE1236" i="9"/>
  <c r="DH1236" i="9"/>
  <c r="DK1236" i="9"/>
  <c r="DL1236" i="9"/>
  <c r="CA1237" i="9"/>
  <c r="CE1237" i="9"/>
  <c r="CF1237" i="9"/>
  <c r="CG1237" i="9"/>
  <c r="CH1237" i="9"/>
  <c r="CI1237" i="9"/>
  <c r="CJ1237" i="9"/>
  <c r="CK1237" i="9"/>
  <c r="CL1237" i="9"/>
  <c r="CM1237" i="9"/>
  <c r="CN1237" i="9"/>
  <c r="CO1237" i="9"/>
  <c r="CR1237" i="9"/>
  <c r="CT1237" i="9"/>
  <c r="CX1237" i="9"/>
  <c r="CY1237" i="9"/>
  <c r="DF1237" i="9" s="1"/>
  <c r="CZ1237" i="9"/>
  <c r="DA1237" i="9" s="1"/>
  <c r="DC1237" i="9" s="1"/>
  <c r="DH1237" i="9"/>
  <c r="DK1237" i="9"/>
  <c r="DL1237" i="9"/>
  <c r="CA1238" i="9"/>
  <c r="CE1238" i="9"/>
  <c r="CF1238" i="9"/>
  <c r="CG1238" i="9"/>
  <c r="CH1238" i="9"/>
  <c r="CI1238" i="9"/>
  <c r="CJ1238" i="9"/>
  <c r="CK1238" i="9"/>
  <c r="CL1238" i="9"/>
  <c r="CN1238" i="9"/>
  <c r="CO1238" i="9"/>
  <c r="CM1238" i="9" s="1"/>
  <c r="CR1238" i="9"/>
  <c r="CV1238" i="9" s="1"/>
  <c r="CT1238" i="9"/>
  <c r="CX1238" i="9"/>
  <c r="CY1238" i="9"/>
  <c r="DE1238" i="9" s="1"/>
  <c r="CZ1238" i="9"/>
  <c r="DA1238" i="9" s="1"/>
  <c r="DC1238" i="9" s="1"/>
  <c r="DD1238" i="9"/>
  <c r="DH1238" i="9"/>
  <c r="DK1238" i="9"/>
  <c r="DL1238" i="9"/>
  <c r="CA1239" i="9"/>
  <c r="CE1239" i="9"/>
  <c r="CF1239" i="9"/>
  <c r="CG1239" i="9"/>
  <c r="CH1239" i="9"/>
  <c r="CI1239" i="9"/>
  <c r="CJ1239" i="9"/>
  <c r="CK1239" i="9"/>
  <c r="CL1239" i="9"/>
  <c r="CM1239" i="9"/>
  <c r="CN1239" i="9"/>
  <c r="CO1239" i="9"/>
  <c r="CR1239" i="9"/>
  <c r="CV1239" i="9" s="1"/>
  <c r="CT1239" i="9"/>
  <c r="CX1239" i="9"/>
  <c r="CY1239" i="9"/>
  <c r="DF1239" i="9" s="1"/>
  <c r="CZ1239" i="9"/>
  <c r="DA1239" i="9" s="1"/>
  <c r="DC1239" i="9" s="1"/>
  <c r="DD1239" i="9"/>
  <c r="DH1239" i="9"/>
  <c r="DK1239" i="9"/>
  <c r="DL1239" i="9"/>
  <c r="CA1240" i="9"/>
  <c r="CE1240" i="9"/>
  <c r="CF1240" i="9"/>
  <c r="CG1240" i="9"/>
  <c r="CH1240" i="9"/>
  <c r="CI1240" i="9"/>
  <c r="CJ1240" i="9"/>
  <c r="CK1240" i="9"/>
  <c r="CL1240" i="9"/>
  <c r="CN1240" i="9"/>
  <c r="CO1240" i="9"/>
  <c r="CR1240" i="9"/>
  <c r="CT1240" i="9"/>
  <c r="CV1240" i="9"/>
  <c r="CX1240" i="9"/>
  <c r="CY1240" i="9"/>
  <c r="DE1240" i="9" s="1"/>
  <c r="CZ1240" i="9"/>
  <c r="DA1240" i="9" s="1"/>
  <c r="DC1240" i="9" s="1"/>
  <c r="DD1240" i="9"/>
  <c r="DF1240" i="9"/>
  <c r="DH1240" i="9"/>
  <c r="DK1240" i="9"/>
  <c r="DL1240" i="9"/>
  <c r="CA1241" i="9"/>
  <c r="CE1241" i="9"/>
  <c r="CF1241" i="9"/>
  <c r="CG1241" i="9"/>
  <c r="CH1241" i="9"/>
  <c r="CI1241" i="9"/>
  <c r="CJ1241" i="9"/>
  <c r="CK1241" i="9"/>
  <c r="CL1241" i="9"/>
  <c r="CN1241" i="9"/>
  <c r="CO1241" i="9"/>
  <c r="CM1241" i="9" s="1"/>
  <c r="CR1241" i="9"/>
  <c r="CT1241" i="9"/>
  <c r="CX1241" i="9"/>
  <c r="CY1241" i="9"/>
  <c r="CZ1241" i="9"/>
  <c r="DA1241" i="9" s="1"/>
  <c r="DC1241" i="9" s="1"/>
  <c r="DH1241" i="9"/>
  <c r="DK1241" i="9"/>
  <c r="DL1241" i="9"/>
  <c r="CA1242" i="9"/>
  <c r="CE1242" i="9"/>
  <c r="CF1242" i="9"/>
  <c r="CG1242" i="9"/>
  <c r="CH1242" i="9"/>
  <c r="CI1242" i="9"/>
  <c r="CJ1242" i="9"/>
  <c r="CK1242" i="9"/>
  <c r="CL1242" i="9"/>
  <c r="CN1242" i="9"/>
  <c r="CO1242" i="9"/>
  <c r="CM1242" i="9" s="1"/>
  <c r="CR1242" i="9"/>
  <c r="CT1242" i="9"/>
  <c r="CX1242" i="9"/>
  <c r="CY1242" i="9"/>
  <c r="DF1242" i="9" s="1"/>
  <c r="CZ1242" i="9"/>
  <c r="DA1242" i="9" s="1"/>
  <c r="DC1242" i="9" s="1"/>
  <c r="DH1242" i="9"/>
  <c r="DK1242" i="9"/>
  <c r="DL1242" i="9"/>
  <c r="CA1243" i="9"/>
  <c r="CE1243" i="9"/>
  <c r="CF1243" i="9"/>
  <c r="CG1243" i="9"/>
  <c r="CH1243" i="9"/>
  <c r="CI1243" i="9"/>
  <c r="CJ1243" i="9"/>
  <c r="CK1243" i="9"/>
  <c r="CL1243" i="9"/>
  <c r="CN1243" i="9"/>
  <c r="CO1243" i="9"/>
  <c r="CR1243" i="9"/>
  <c r="CV1243" i="9" s="1"/>
  <c r="CT1243" i="9"/>
  <c r="CX1243" i="9"/>
  <c r="CY1243" i="9"/>
  <c r="DF1243" i="9" s="1"/>
  <c r="CZ1243" i="9"/>
  <c r="DA1243" i="9" s="1"/>
  <c r="DC1243" i="9" s="1"/>
  <c r="DH1243" i="9"/>
  <c r="DK1243" i="9"/>
  <c r="DL1243" i="9"/>
  <c r="CA1244" i="9"/>
  <c r="CE1244" i="9"/>
  <c r="CF1244" i="9"/>
  <c r="CQ1244" i="9" s="1"/>
  <c r="CG1244" i="9"/>
  <c r="CH1244" i="9"/>
  <c r="CI1244" i="9"/>
  <c r="CJ1244" i="9"/>
  <c r="CK1244" i="9"/>
  <c r="CL1244" i="9"/>
  <c r="CN1244" i="9"/>
  <c r="CO1244" i="9"/>
  <c r="CM1244" i="9" s="1"/>
  <c r="CR1244" i="9"/>
  <c r="CT1244" i="9"/>
  <c r="CX1244" i="9"/>
  <c r="CY1244" i="9"/>
  <c r="DE1244" i="9" s="1"/>
  <c r="CZ1244" i="9"/>
  <c r="DA1244" i="9" s="1"/>
  <c r="DC1244" i="9" s="1"/>
  <c r="DH1244" i="9"/>
  <c r="DK1244" i="9"/>
  <c r="DL1244" i="9"/>
  <c r="CA1245" i="9"/>
  <c r="CE1245" i="9"/>
  <c r="CF1245" i="9"/>
  <c r="CG1245" i="9"/>
  <c r="CH1245" i="9"/>
  <c r="CI1245" i="9"/>
  <c r="CJ1245" i="9"/>
  <c r="CK1245" i="9"/>
  <c r="CL1245" i="9"/>
  <c r="CN1245" i="9"/>
  <c r="CO1245" i="9"/>
  <c r="CM1245" i="9" s="1"/>
  <c r="CR1245" i="9"/>
  <c r="CT1245" i="9"/>
  <c r="CX1245" i="9"/>
  <c r="CY1245" i="9"/>
  <c r="CZ1245" i="9"/>
  <c r="DA1245" i="9" s="1"/>
  <c r="DC1245" i="9" s="1"/>
  <c r="DH1245" i="9"/>
  <c r="DK1245" i="9"/>
  <c r="DL1245" i="9"/>
  <c r="CA1246" i="9"/>
  <c r="CE1246" i="9"/>
  <c r="CF1246" i="9"/>
  <c r="CG1246" i="9"/>
  <c r="CH1246" i="9"/>
  <c r="CI1246" i="9"/>
  <c r="CJ1246" i="9"/>
  <c r="CK1246" i="9"/>
  <c r="CL1246" i="9"/>
  <c r="CN1246" i="9"/>
  <c r="CO1246" i="9"/>
  <c r="CM1246" i="9" s="1"/>
  <c r="CR1246" i="9"/>
  <c r="CT1246" i="9"/>
  <c r="CX1246" i="9"/>
  <c r="CY1246" i="9"/>
  <c r="DF1246" i="9" s="1"/>
  <c r="CZ1246" i="9"/>
  <c r="DA1246" i="9" s="1"/>
  <c r="DC1246" i="9"/>
  <c r="DH1246" i="9"/>
  <c r="DK1246" i="9"/>
  <c r="DL1246" i="9"/>
  <c r="CA1247" i="9"/>
  <c r="CE1247" i="9"/>
  <c r="CF1247" i="9"/>
  <c r="CG1247" i="9"/>
  <c r="CH1247" i="9"/>
  <c r="CI1247" i="9"/>
  <c r="CJ1247" i="9"/>
  <c r="CK1247" i="9"/>
  <c r="CL1247" i="9"/>
  <c r="CN1247" i="9"/>
  <c r="CO1247" i="9"/>
  <c r="CM1247" i="9" s="1"/>
  <c r="CR1247" i="9"/>
  <c r="CT1247" i="9"/>
  <c r="CX1247" i="9"/>
  <c r="CY1247" i="9"/>
  <c r="CZ1247" i="9"/>
  <c r="DA1247" i="9" s="1"/>
  <c r="DC1247" i="9" s="1"/>
  <c r="DH1247" i="9"/>
  <c r="DK1247" i="9"/>
  <c r="DL1247" i="9"/>
  <c r="CA1248" i="9"/>
  <c r="CE1248" i="9"/>
  <c r="CF1248" i="9"/>
  <c r="CG1248" i="9"/>
  <c r="CH1248" i="9"/>
  <c r="CI1248" i="9"/>
  <c r="CJ1248" i="9"/>
  <c r="CK1248" i="9"/>
  <c r="CL1248" i="9"/>
  <c r="CM1248" i="9"/>
  <c r="CN1248" i="9"/>
  <c r="CO1248" i="9"/>
  <c r="CR1248" i="9"/>
  <c r="CT1248" i="9"/>
  <c r="CX1248" i="9"/>
  <c r="CY1248" i="9"/>
  <c r="CZ1248" i="9"/>
  <c r="DA1248" i="9" s="1"/>
  <c r="DC1248" i="9" s="1"/>
  <c r="DD1248" i="9"/>
  <c r="DE1248" i="9"/>
  <c r="DF1248" i="9"/>
  <c r="DH1248" i="9"/>
  <c r="DK1248" i="9"/>
  <c r="DL1248" i="9"/>
  <c r="CA1249" i="9"/>
  <c r="CE1249" i="9"/>
  <c r="CF1249" i="9"/>
  <c r="CG1249" i="9"/>
  <c r="CH1249" i="9"/>
  <c r="CI1249" i="9"/>
  <c r="CJ1249" i="9"/>
  <c r="CK1249" i="9"/>
  <c r="CL1249" i="9"/>
  <c r="CM1249" i="9"/>
  <c r="CN1249" i="9"/>
  <c r="CO1249" i="9"/>
  <c r="CR1249" i="9"/>
  <c r="CT1249" i="9"/>
  <c r="CX1249" i="9"/>
  <c r="CY1249" i="9"/>
  <c r="DE1249" i="9" s="1"/>
  <c r="CZ1249" i="9"/>
  <c r="DA1249" i="9"/>
  <c r="DC1249" i="9" s="1"/>
  <c r="DD1249" i="9"/>
  <c r="DF1249" i="9"/>
  <c r="DH1249" i="9"/>
  <c r="DK1249" i="9"/>
  <c r="DL1249" i="9"/>
  <c r="CA1250" i="9"/>
  <c r="CE1250" i="9"/>
  <c r="CF1250" i="9"/>
  <c r="CG1250" i="9"/>
  <c r="CH1250" i="9"/>
  <c r="CI1250" i="9"/>
  <c r="CJ1250" i="9"/>
  <c r="CK1250" i="9"/>
  <c r="CL1250" i="9"/>
  <c r="CM1250" i="9"/>
  <c r="CN1250" i="9"/>
  <c r="CO1250" i="9"/>
  <c r="CR1250" i="9"/>
  <c r="CT1250" i="9"/>
  <c r="CX1250" i="9"/>
  <c r="CY1250" i="9"/>
  <c r="DE1250" i="9" s="1"/>
  <c r="CZ1250" i="9"/>
  <c r="DA1250" i="9" s="1"/>
  <c r="DC1250" i="9" s="1"/>
  <c r="DF1250" i="9"/>
  <c r="DH1250" i="9"/>
  <c r="DK1250" i="9"/>
  <c r="DL1250" i="9"/>
  <c r="CA1251" i="9"/>
  <c r="CE1251" i="9"/>
  <c r="CF1251" i="9"/>
  <c r="CG1251" i="9"/>
  <c r="CH1251" i="9"/>
  <c r="CI1251" i="9"/>
  <c r="CJ1251" i="9"/>
  <c r="CK1251" i="9"/>
  <c r="CL1251" i="9"/>
  <c r="CN1251" i="9"/>
  <c r="CO1251" i="9"/>
  <c r="CM1251" i="9" s="1"/>
  <c r="CR1251" i="9"/>
  <c r="CT1251" i="9"/>
  <c r="CV1251" i="9" s="1"/>
  <c r="CX1251" i="9"/>
  <c r="CY1251" i="9"/>
  <c r="DE1251" i="9" s="1"/>
  <c r="CZ1251" i="9"/>
  <c r="DA1251" i="9" s="1"/>
  <c r="DC1251" i="9" s="1"/>
  <c r="DH1251" i="9"/>
  <c r="DK1251" i="9"/>
  <c r="DL1251" i="9"/>
  <c r="CA1252" i="9"/>
  <c r="CE1252" i="9"/>
  <c r="CF1252" i="9"/>
  <c r="CG1252" i="9"/>
  <c r="CH1252" i="9"/>
  <c r="CI1252" i="9"/>
  <c r="CJ1252" i="9"/>
  <c r="CK1252" i="9"/>
  <c r="CL1252" i="9"/>
  <c r="CN1252" i="9"/>
  <c r="CO1252" i="9"/>
  <c r="CM1252" i="9" s="1"/>
  <c r="CR1252" i="9"/>
  <c r="CT1252" i="9"/>
  <c r="CX1252" i="9"/>
  <c r="CY1252" i="9"/>
  <c r="CZ1252" i="9"/>
  <c r="DA1252" i="9" s="1"/>
  <c r="DC1252" i="9" s="1"/>
  <c r="DH1252" i="9"/>
  <c r="DK1252" i="9"/>
  <c r="DL1252" i="9"/>
  <c r="CA1253" i="9"/>
  <c r="CE1253" i="9"/>
  <c r="CF1253" i="9"/>
  <c r="CG1253" i="9"/>
  <c r="CH1253" i="9"/>
  <c r="CI1253" i="9"/>
  <c r="CJ1253" i="9"/>
  <c r="CK1253" i="9"/>
  <c r="CL1253" i="9"/>
  <c r="CN1253" i="9"/>
  <c r="CO1253" i="9"/>
  <c r="CM1253" i="9" s="1"/>
  <c r="CR1253" i="9"/>
  <c r="CV1253" i="9" s="1"/>
  <c r="CT1253" i="9"/>
  <c r="CX1253" i="9"/>
  <c r="CY1253" i="9"/>
  <c r="DD1253" i="9" s="1"/>
  <c r="CZ1253" i="9"/>
  <c r="DA1253" i="9" s="1"/>
  <c r="DC1253" i="9" s="1"/>
  <c r="DE1253" i="9"/>
  <c r="DH1253" i="9"/>
  <c r="DK1253" i="9"/>
  <c r="DL1253" i="9"/>
  <c r="CA1254" i="9"/>
  <c r="CE1254" i="9"/>
  <c r="CF1254" i="9"/>
  <c r="CG1254" i="9"/>
  <c r="CH1254" i="9"/>
  <c r="CI1254" i="9"/>
  <c r="CJ1254" i="9"/>
  <c r="CK1254" i="9"/>
  <c r="CL1254" i="9"/>
  <c r="CN1254" i="9"/>
  <c r="CO1254" i="9"/>
  <c r="CM1254" i="9" s="1"/>
  <c r="CR1254" i="9"/>
  <c r="CT1254" i="9"/>
  <c r="CX1254" i="9"/>
  <c r="CY1254" i="9"/>
  <c r="DF1254" i="9" s="1"/>
  <c r="CZ1254" i="9"/>
  <c r="DA1254" i="9" s="1"/>
  <c r="DC1254" i="9" s="1"/>
  <c r="DH1254" i="9"/>
  <c r="DK1254" i="9"/>
  <c r="DL1254" i="9"/>
  <c r="CA1255" i="9"/>
  <c r="CE1255" i="9"/>
  <c r="CF1255" i="9"/>
  <c r="CG1255" i="9"/>
  <c r="CH1255" i="9"/>
  <c r="CI1255" i="9"/>
  <c r="CJ1255" i="9"/>
  <c r="CK1255" i="9"/>
  <c r="CL1255" i="9"/>
  <c r="CN1255" i="9"/>
  <c r="CO1255" i="9"/>
  <c r="CM1255" i="9" s="1"/>
  <c r="CR1255" i="9"/>
  <c r="CT1255" i="9"/>
  <c r="CX1255" i="9"/>
  <c r="CY1255" i="9"/>
  <c r="CZ1255" i="9"/>
  <c r="DA1255" i="9" s="1"/>
  <c r="DC1255" i="9" s="1"/>
  <c r="DH1255" i="9"/>
  <c r="DK1255" i="9"/>
  <c r="DL1255" i="9"/>
  <c r="CA1256" i="9"/>
  <c r="CE1256" i="9"/>
  <c r="CF1256" i="9"/>
  <c r="CG1256" i="9"/>
  <c r="CH1256" i="9"/>
  <c r="CI1256" i="9"/>
  <c r="CJ1256" i="9"/>
  <c r="CK1256" i="9"/>
  <c r="CL1256" i="9"/>
  <c r="CN1256" i="9"/>
  <c r="CO1256" i="9"/>
  <c r="CM1256" i="9" s="1"/>
  <c r="CR1256" i="9"/>
  <c r="CV1256" i="9" s="1"/>
  <c r="CT1256" i="9"/>
  <c r="CX1256" i="9"/>
  <c r="CY1256" i="9"/>
  <c r="DF1256" i="9" s="1"/>
  <c r="CZ1256" i="9"/>
  <c r="DA1256" i="9" s="1"/>
  <c r="DC1256" i="9" s="1"/>
  <c r="DE1256" i="9"/>
  <c r="DH1256" i="9"/>
  <c r="DK1256" i="9"/>
  <c r="DL1256" i="9"/>
  <c r="CA1257" i="9"/>
  <c r="CE1257" i="9"/>
  <c r="CF1257" i="9"/>
  <c r="CG1257" i="9"/>
  <c r="CH1257" i="9"/>
  <c r="CI1257" i="9"/>
  <c r="CJ1257" i="9"/>
  <c r="CK1257" i="9"/>
  <c r="CL1257" i="9"/>
  <c r="CN1257" i="9"/>
  <c r="CO1257" i="9"/>
  <c r="CR1257" i="9"/>
  <c r="CT1257" i="9"/>
  <c r="CX1257" i="9"/>
  <c r="CY1257" i="9"/>
  <c r="DF1257" i="9" s="1"/>
  <c r="CZ1257" i="9"/>
  <c r="DA1257" i="9" s="1"/>
  <c r="DC1257" i="9" s="1"/>
  <c r="DH1257" i="9"/>
  <c r="DK1257" i="9"/>
  <c r="DL1257" i="9"/>
  <c r="CA1258" i="9"/>
  <c r="CE1258" i="9"/>
  <c r="CF1258" i="9"/>
  <c r="CQ1258" i="9" s="1"/>
  <c r="CG1258" i="9"/>
  <c r="CH1258" i="9"/>
  <c r="CI1258" i="9"/>
  <c r="CJ1258" i="9"/>
  <c r="CK1258" i="9"/>
  <c r="CL1258" i="9"/>
  <c r="CN1258" i="9"/>
  <c r="CO1258" i="9"/>
  <c r="CM1258" i="9" s="1"/>
  <c r="CR1258" i="9"/>
  <c r="CT1258" i="9"/>
  <c r="CX1258" i="9"/>
  <c r="CY1258" i="9"/>
  <c r="DF1258" i="9" s="1"/>
  <c r="CZ1258" i="9"/>
  <c r="DA1258" i="9" s="1"/>
  <c r="DC1258" i="9" s="1"/>
  <c r="DH1258" i="9"/>
  <c r="DK1258" i="9"/>
  <c r="DL1258" i="9"/>
  <c r="CA1259" i="9"/>
  <c r="CE1259" i="9"/>
  <c r="CF1259" i="9"/>
  <c r="CG1259" i="9"/>
  <c r="CH1259" i="9"/>
  <c r="CI1259" i="9"/>
  <c r="CJ1259" i="9"/>
  <c r="CK1259" i="9"/>
  <c r="CL1259" i="9"/>
  <c r="CN1259" i="9"/>
  <c r="CO1259" i="9"/>
  <c r="CR1259" i="9"/>
  <c r="CV1259" i="9" s="1"/>
  <c r="CT1259" i="9"/>
  <c r="CX1259" i="9"/>
  <c r="CY1259" i="9"/>
  <c r="CZ1259" i="9"/>
  <c r="DA1259" i="9" s="1"/>
  <c r="DC1259" i="9" s="1"/>
  <c r="DE1259" i="9"/>
  <c r="DH1259" i="9"/>
  <c r="DK1259" i="9"/>
  <c r="DL1259" i="9"/>
  <c r="CA1260" i="9"/>
  <c r="CE1260" i="9"/>
  <c r="CF1260" i="9"/>
  <c r="CG1260" i="9"/>
  <c r="CH1260" i="9"/>
  <c r="CI1260" i="9"/>
  <c r="CJ1260" i="9"/>
  <c r="CK1260" i="9"/>
  <c r="CL1260" i="9"/>
  <c r="CN1260" i="9"/>
  <c r="CO1260" i="9"/>
  <c r="CR1260" i="9"/>
  <c r="CV1260" i="9" s="1"/>
  <c r="CT1260" i="9"/>
  <c r="CX1260" i="9"/>
  <c r="CY1260" i="9"/>
  <c r="DE1260" i="9" s="1"/>
  <c r="CZ1260" i="9"/>
  <c r="DA1260" i="9" s="1"/>
  <c r="DC1260" i="9" s="1"/>
  <c r="DH1260" i="9"/>
  <c r="DK1260" i="9"/>
  <c r="DL1260" i="9"/>
  <c r="CA1261" i="9"/>
  <c r="CE1261" i="9"/>
  <c r="CF1261" i="9"/>
  <c r="CG1261" i="9"/>
  <c r="CH1261" i="9"/>
  <c r="CI1261" i="9"/>
  <c r="CJ1261" i="9"/>
  <c r="CK1261" i="9"/>
  <c r="CL1261" i="9"/>
  <c r="CN1261" i="9"/>
  <c r="CO1261" i="9"/>
  <c r="CM1261" i="9" s="1"/>
  <c r="CR1261" i="9"/>
  <c r="CT1261" i="9"/>
  <c r="CX1261" i="9"/>
  <c r="CY1261" i="9"/>
  <c r="CZ1261" i="9"/>
  <c r="DA1261" i="9" s="1"/>
  <c r="DC1261" i="9" s="1"/>
  <c r="DH1261" i="9"/>
  <c r="DK1261" i="9"/>
  <c r="DL1261" i="9"/>
  <c r="CA1262" i="9"/>
  <c r="CE1262" i="9"/>
  <c r="CF1262" i="9"/>
  <c r="CG1262" i="9"/>
  <c r="CH1262" i="9"/>
  <c r="CI1262" i="9"/>
  <c r="CJ1262" i="9"/>
  <c r="CK1262" i="9"/>
  <c r="CL1262" i="9"/>
  <c r="CN1262" i="9"/>
  <c r="CO1262" i="9"/>
  <c r="CM1262" i="9" s="1"/>
  <c r="CR1262" i="9"/>
  <c r="CV1262" i="9" s="1"/>
  <c r="CT1262" i="9"/>
  <c r="CX1262" i="9"/>
  <c r="CY1262" i="9"/>
  <c r="CZ1262" i="9"/>
  <c r="DA1262" i="9" s="1"/>
  <c r="DC1262" i="9" s="1"/>
  <c r="DH1262" i="9"/>
  <c r="DK1262" i="9"/>
  <c r="DL1262" i="9"/>
  <c r="CA1263" i="9"/>
  <c r="CE1263" i="9"/>
  <c r="CF1263" i="9"/>
  <c r="CG1263" i="9"/>
  <c r="CH1263" i="9"/>
  <c r="CI1263" i="9"/>
  <c r="CJ1263" i="9"/>
  <c r="CK1263" i="9"/>
  <c r="CL1263" i="9"/>
  <c r="CN1263" i="9"/>
  <c r="CO1263" i="9"/>
  <c r="CM1263" i="9" s="1"/>
  <c r="CR1263" i="9"/>
  <c r="CT1263" i="9"/>
  <c r="CX1263" i="9"/>
  <c r="CY1263" i="9"/>
  <c r="CZ1263" i="9"/>
  <c r="DA1263" i="9" s="1"/>
  <c r="DC1263" i="9" s="1"/>
  <c r="DH1263" i="9"/>
  <c r="DK1263" i="9"/>
  <c r="DL1263" i="9"/>
  <c r="CA1264" i="9"/>
  <c r="CE1264" i="9"/>
  <c r="CF1264" i="9"/>
  <c r="CG1264" i="9"/>
  <c r="CH1264" i="9"/>
  <c r="CI1264" i="9"/>
  <c r="CJ1264" i="9"/>
  <c r="CK1264" i="9"/>
  <c r="CL1264" i="9"/>
  <c r="CN1264" i="9"/>
  <c r="CO1264" i="9"/>
  <c r="CR1264" i="9"/>
  <c r="CV1264" i="9" s="1"/>
  <c r="CT1264" i="9"/>
  <c r="CX1264" i="9"/>
  <c r="CY1264" i="9"/>
  <c r="DF1264" i="9" s="1"/>
  <c r="CZ1264" i="9"/>
  <c r="DA1264" i="9" s="1"/>
  <c r="DC1264" i="9" s="1"/>
  <c r="DE1264" i="9"/>
  <c r="DH1264" i="9"/>
  <c r="DK1264" i="9"/>
  <c r="DL1264" i="9"/>
  <c r="CA1265" i="9"/>
  <c r="CE1265" i="9"/>
  <c r="CF1265" i="9"/>
  <c r="CG1265" i="9"/>
  <c r="CH1265" i="9"/>
  <c r="CI1265" i="9"/>
  <c r="CJ1265" i="9"/>
  <c r="CK1265" i="9"/>
  <c r="CL1265" i="9"/>
  <c r="CN1265" i="9"/>
  <c r="CO1265" i="9"/>
  <c r="CM1265" i="9" s="1"/>
  <c r="CR1265" i="9"/>
  <c r="CT1265" i="9"/>
  <c r="CX1265" i="9"/>
  <c r="CY1265" i="9"/>
  <c r="CZ1265" i="9"/>
  <c r="DA1265" i="9"/>
  <c r="DC1265" i="9" s="1"/>
  <c r="DF1265" i="9"/>
  <c r="DH1265" i="9"/>
  <c r="DK1265" i="9"/>
  <c r="DL1265" i="9"/>
  <c r="CA1266" i="9"/>
  <c r="CE1266" i="9"/>
  <c r="CF1266" i="9"/>
  <c r="CG1266" i="9"/>
  <c r="CH1266" i="9"/>
  <c r="CI1266" i="9"/>
  <c r="CJ1266" i="9"/>
  <c r="CK1266" i="9"/>
  <c r="CL1266" i="9"/>
  <c r="CN1266" i="9"/>
  <c r="CO1266" i="9"/>
  <c r="CM1266" i="9" s="1"/>
  <c r="CR1266" i="9"/>
  <c r="CT1266" i="9"/>
  <c r="CX1266" i="9"/>
  <c r="CY1266" i="9"/>
  <c r="CZ1266" i="9"/>
  <c r="DA1266" i="9" s="1"/>
  <c r="DC1266" i="9" s="1"/>
  <c r="DD1266" i="9"/>
  <c r="DE1266" i="9"/>
  <c r="DF1266" i="9"/>
  <c r="DH1266" i="9"/>
  <c r="DK1266" i="9"/>
  <c r="DL1266" i="9"/>
  <c r="CA1267" i="9"/>
  <c r="CE1267" i="9"/>
  <c r="CF1267" i="9"/>
  <c r="CG1267" i="9"/>
  <c r="CH1267" i="9"/>
  <c r="CI1267" i="9"/>
  <c r="CJ1267" i="9"/>
  <c r="CK1267" i="9"/>
  <c r="CL1267" i="9"/>
  <c r="CM1267" i="9"/>
  <c r="CN1267" i="9"/>
  <c r="CO1267" i="9"/>
  <c r="CR1267" i="9"/>
  <c r="CV1267" i="9" s="1"/>
  <c r="CT1267" i="9"/>
  <c r="CX1267" i="9"/>
  <c r="CY1267" i="9"/>
  <c r="CZ1267" i="9"/>
  <c r="DA1267" i="9" s="1"/>
  <c r="DC1267" i="9" s="1"/>
  <c r="DH1267" i="9"/>
  <c r="DK1267" i="9"/>
  <c r="DL1267" i="9"/>
  <c r="CA1268" i="9"/>
  <c r="CE1268" i="9"/>
  <c r="CF1268" i="9"/>
  <c r="CG1268" i="9"/>
  <c r="CH1268" i="9"/>
  <c r="CI1268" i="9"/>
  <c r="CJ1268" i="9"/>
  <c r="CK1268" i="9"/>
  <c r="CL1268" i="9"/>
  <c r="CN1268" i="9"/>
  <c r="CO1268" i="9"/>
  <c r="CM1268" i="9" s="1"/>
  <c r="CR1268" i="9"/>
  <c r="CT1268" i="9"/>
  <c r="CX1268" i="9"/>
  <c r="CY1268" i="9"/>
  <c r="DD1268" i="9" s="1"/>
  <c r="CZ1268" i="9"/>
  <c r="DA1268" i="9" s="1"/>
  <c r="DC1268" i="9" s="1"/>
  <c r="DH1268" i="9"/>
  <c r="DK1268" i="9"/>
  <c r="DL1268" i="9"/>
  <c r="CA1269" i="9"/>
  <c r="CE1269" i="9"/>
  <c r="CF1269" i="9"/>
  <c r="CG1269" i="9"/>
  <c r="CH1269" i="9"/>
  <c r="CI1269" i="9"/>
  <c r="CJ1269" i="9"/>
  <c r="CK1269" i="9"/>
  <c r="CL1269" i="9"/>
  <c r="CM1269" i="9"/>
  <c r="CN1269" i="9"/>
  <c r="CO1269" i="9"/>
  <c r="CR1269" i="9"/>
  <c r="CT1269" i="9"/>
  <c r="CX1269" i="9"/>
  <c r="CY1269" i="9"/>
  <c r="CZ1269" i="9"/>
  <c r="DA1269" i="9" s="1"/>
  <c r="DC1269" i="9" s="1"/>
  <c r="DH1269" i="9"/>
  <c r="DK1269" i="9"/>
  <c r="DL1269" i="9"/>
  <c r="CA1270" i="9"/>
  <c r="CE1270" i="9"/>
  <c r="CF1270" i="9"/>
  <c r="CG1270" i="9"/>
  <c r="CH1270" i="9"/>
  <c r="CI1270" i="9"/>
  <c r="CJ1270" i="9"/>
  <c r="CK1270" i="9"/>
  <c r="CL1270" i="9"/>
  <c r="CN1270" i="9"/>
  <c r="CO1270" i="9"/>
  <c r="CM1270" i="9" s="1"/>
  <c r="CR1270" i="9"/>
  <c r="CT1270" i="9"/>
  <c r="CX1270" i="9"/>
  <c r="CY1270" i="9"/>
  <c r="DF1270" i="9" s="1"/>
  <c r="CZ1270" i="9"/>
  <c r="DA1270" i="9" s="1"/>
  <c r="DC1270" i="9" s="1"/>
  <c r="DE1270" i="9"/>
  <c r="DH1270" i="9"/>
  <c r="DK1270" i="9"/>
  <c r="DL1270" i="9"/>
  <c r="CA1271" i="9"/>
  <c r="CE1271" i="9"/>
  <c r="CF1271" i="9"/>
  <c r="CG1271" i="9"/>
  <c r="CH1271" i="9"/>
  <c r="CI1271" i="9"/>
  <c r="CJ1271" i="9"/>
  <c r="CK1271" i="9"/>
  <c r="CL1271" i="9"/>
  <c r="CN1271" i="9"/>
  <c r="CO1271" i="9"/>
  <c r="CR1271" i="9"/>
  <c r="CT1271" i="9"/>
  <c r="CX1271" i="9"/>
  <c r="CY1271" i="9"/>
  <c r="DE1271" i="9" s="1"/>
  <c r="CZ1271" i="9"/>
  <c r="DA1271" i="9" s="1"/>
  <c r="DC1271" i="9" s="1"/>
  <c r="DH1271" i="9"/>
  <c r="DK1271" i="9"/>
  <c r="DL1271" i="9"/>
  <c r="CA1272" i="9"/>
  <c r="CE1272" i="9"/>
  <c r="CF1272" i="9"/>
  <c r="CG1272" i="9"/>
  <c r="CH1272" i="9"/>
  <c r="CI1272" i="9"/>
  <c r="CJ1272" i="9"/>
  <c r="CK1272" i="9"/>
  <c r="CL1272" i="9"/>
  <c r="CN1272" i="9"/>
  <c r="CO1272" i="9"/>
  <c r="CM1272" i="9" s="1"/>
  <c r="CR1272" i="9"/>
  <c r="CT1272" i="9"/>
  <c r="CX1272" i="9"/>
  <c r="CY1272" i="9"/>
  <c r="CZ1272" i="9"/>
  <c r="DA1272" i="9" s="1"/>
  <c r="DC1272" i="9" s="1"/>
  <c r="DE1272" i="9"/>
  <c r="DH1272" i="9"/>
  <c r="DK1272" i="9"/>
  <c r="DL1272" i="9"/>
  <c r="CA1273" i="9"/>
  <c r="CE1273" i="9"/>
  <c r="CF1273" i="9"/>
  <c r="CG1273" i="9"/>
  <c r="CH1273" i="9"/>
  <c r="CI1273" i="9"/>
  <c r="CJ1273" i="9"/>
  <c r="CK1273" i="9"/>
  <c r="CL1273" i="9"/>
  <c r="CN1273" i="9"/>
  <c r="CO1273" i="9"/>
  <c r="CM1273" i="9" s="1"/>
  <c r="CR1273" i="9"/>
  <c r="CV1273" i="9" s="1"/>
  <c r="CT1273" i="9"/>
  <c r="CX1273" i="9"/>
  <c r="CY1273" i="9"/>
  <c r="DF1273" i="9" s="1"/>
  <c r="CZ1273" i="9"/>
  <c r="DA1273" i="9" s="1"/>
  <c r="DC1273" i="9" s="1"/>
  <c r="DH1273" i="9"/>
  <c r="DK1273" i="9"/>
  <c r="DL1273" i="9"/>
  <c r="CA1274" i="9"/>
  <c r="CE1274" i="9"/>
  <c r="CF1274" i="9"/>
  <c r="CG1274" i="9"/>
  <c r="CH1274" i="9"/>
  <c r="CI1274" i="9"/>
  <c r="CJ1274" i="9"/>
  <c r="CK1274" i="9"/>
  <c r="CL1274" i="9"/>
  <c r="CM1274" i="9"/>
  <c r="CN1274" i="9"/>
  <c r="CO1274" i="9"/>
  <c r="CR1274" i="9"/>
  <c r="CV1274" i="9" s="1"/>
  <c r="CT1274" i="9"/>
  <c r="CX1274" i="9"/>
  <c r="CY1274" i="9"/>
  <c r="CZ1274" i="9"/>
  <c r="DA1274" i="9" s="1"/>
  <c r="DC1274" i="9" s="1"/>
  <c r="DH1274" i="9"/>
  <c r="DK1274" i="9"/>
  <c r="DL1274" i="9"/>
  <c r="CA1275" i="9"/>
  <c r="CE1275" i="9"/>
  <c r="CF1275" i="9"/>
  <c r="CG1275" i="9"/>
  <c r="CH1275" i="9"/>
  <c r="CI1275" i="9"/>
  <c r="CJ1275" i="9"/>
  <c r="CK1275" i="9"/>
  <c r="CL1275" i="9"/>
  <c r="CN1275" i="9"/>
  <c r="CO1275" i="9"/>
  <c r="CM1275" i="9" s="1"/>
  <c r="CR1275" i="9"/>
  <c r="CT1275" i="9"/>
  <c r="CX1275" i="9"/>
  <c r="CY1275" i="9"/>
  <c r="DE1275" i="9" s="1"/>
  <c r="CZ1275" i="9"/>
  <c r="DA1275" i="9" s="1"/>
  <c r="DC1275" i="9" s="1"/>
  <c r="DH1275" i="9"/>
  <c r="DK1275" i="9"/>
  <c r="DL1275" i="9"/>
  <c r="CA1276" i="9"/>
  <c r="CE1276" i="9"/>
  <c r="CF1276" i="9"/>
  <c r="CG1276" i="9"/>
  <c r="CH1276" i="9"/>
  <c r="CI1276" i="9"/>
  <c r="CJ1276" i="9"/>
  <c r="CK1276" i="9"/>
  <c r="CL1276" i="9"/>
  <c r="CN1276" i="9"/>
  <c r="CO1276" i="9"/>
  <c r="CR1276" i="9"/>
  <c r="CT1276" i="9"/>
  <c r="CX1276" i="9"/>
  <c r="CY1276" i="9"/>
  <c r="CZ1276" i="9"/>
  <c r="DA1276" i="9" s="1"/>
  <c r="DC1276" i="9" s="1"/>
  <c r="DF1276" i="9"/>
  <c r="DH1276" i="9"/>
  <c r="DK1276" i="9"/>
  <c r="DL1276" i="9"/>
  <c r="CA1277" i="9"/>
  <c r="CE1277" i="9"/>
  <c r="CF1277" i="9"/>
  <c r="CG1277" i="9"/>
  <c r="CH1277" i="9"/>
  <c r="CI1277" i="9"/>
  <c r="CJ1277" i="9"/>
  <c r="CK1277" i="9"/>
  <c r="CL1277" i="9"/>
  <c r="CN1277" i="9"/>
  <c r="CO1277" i="9"/>
  <c r="CM1277" i="9" s="1"/>
  <c r="CR1277" i="9"/>
  <c r="CT1277" i="9"/>
  <c r="CX1277" i="9"/>
  <c r="CY1277" i="9"/>
  <c r="DE1277" i="9" s="1"/>
  <c r="CZ1277" i="9"/>
  <c r="DA1277" i="9" s="1"/>
  <c r="DC1277" i="9" s="1"/>
  <c r="DD1277" i="9"/>
  <c r="DH1277" i="9"/>
  <c r="DK1277" i="9"/>
  <c r="DL1277" i="9"/>
  <c r="CA1278" i="9"/>
  <c r="CE1278" i="9"/>
  <c r="CF1278" i="9"/>
  <c r="CG1278" i="9"/>
  <c r="CH1278" i="9"/>
  <c r="CI1278" i="9"/>
  <c r="CJ1278" i="9"/>
  <c r="CK1278" i="9"/>
  <c r="CL1278" i="9"/>
  <c r="CN1278" i="9"/>
  <c r="CO1278" i="9"/>
  <c r="CM1278" i="9" s="1"/>
  <c r="CR1278" i="9"/>
  <c r="CT1278" i="9"/>
  <c r="CX1278" i="9"/>
  <c r="CY1278" i="9"/>
  <c r="DF1278" i="9" s="1"/>
  <c r="CZ1278" i="9"/>
  <c r="DA1278" i="9" s="1"/>
  <c r="DC1278" i="9" s="1"/>
  <c r="DH1278" i="9"/>
  <c r="DK1278" i="9"/>
  <c r="DL1278" i="9"/>
  <c r="CA1279" i="9"/>
  <c r="CE1279" i="9"/>
  <c r="CF1279" i="9"/>
  <c r="CG1279" i="9"/>
  <c r="CH1279" i="9"/>
  <c r="CI1279" i="9"/>
  <c r="CJ1279" i="9"/>
  <c r="CK1279" i="9"/>
  <c r="CL1279" i="9"/>
  <c r="CN1279" i="9"/>
  <c r="CO1279" i="9"/>
  <c r="CM1279" i="9" s="1"/>
  <c r="CR1279" i="9"/>
  <c r="CT1279" i="9"/>
  <c r="CX1279" i="9"/>
  <c r="CY1279" i="9"/>
  <c r="CZ1279" i="9"/>
  <c r="DA1279" i="9" s="1"/>
  <c r="DC1279" i="9" s="1"/>
  <c r="DD1279" i="9"/>
  <c r="DH1279" i="9"/>
  <c r="DK1279" i="9"/>
  <c r="DL1279" i="9"/>
  <c r="CA1280" i="9"/>
  <c r="CE1280" i="9"/>
  <c r="CF1280" i="9"/>
  <c r="CG1280" i="9"/>
  <c r="CH1280" i="9"/>
  <c r="CI1280" i="9"/>
  <c r="CJ1280" i="9"/>
  <c r="CK1280" i="9"/>
  <c r="CL1280" i="9"/>
  <c r="CN1280" i="9"/>
  <c r="CO1280" i="9"/>
  <c r="CR1280" i="9"/>
  <c r="CT1280" i="9"/>
  <c r="CV1280" i="9"/>
  <c r="CX1280" i="9"/>
  <c r="CY1280" i="9"/>
  <c r="DD1280" i="9" s="1"/>
  <c r="CZ1280" i="9"/>
  <c r="DA1280" i="9"/>
  <c r="DC1280" i="9" s="1"/>
  <c r="DH1280" i="9"/>
  <c r="DK1280" i="9"/>
  <c r="DL1280" i="9"/>
  <c r="CA1281" i="9"/>
  <c r="CE1281" i="9"/>
  <c r="CF1281" i="9"/>
  <c r="CG1281" i="9"/>
  <c r="CH1281" i="9"/>
  <c r="CI1281" i="9"/>
  <c r="CJ1281" i="9"/>
  <c r="CK1281" i="9"/>
  <c r="CL1281" i="9"/>
  <c r="CN1281" i="9"/>
  <c r="CO1281" i="9"/>
  <c r="CM1281" i="9" s="1"/>
  <c r="CR1281" i="9"/>
  <c r="CT1281" i="9"/>
  <c r="CX1281" i="9"/>
  <c r="CY1281" i="9"/>
  <c r="DD1281" i="9" s="1"/>
  <c r="CZ1281" i="9"/>
  <c r="DA1281" i="9" s="1"/>
  <c r="DC1281" i="9" s="1"/>
  <c r="DH1281" i="9"/>
  <c r="DK1281" i="9"/>
  <c r="DL1281" i="9"/>
  <c r="CA1282" i="9"/>
  <c r="CE1282" i="9"/>
  <c r="CF1282" i="9"/>
  <c r="CG1282" i="9"/>
  <c r="CH1282" i="9"/>
  <c r="CI1282" i="9"/>
  <c r="CJ1282" i="9"/>
  <c r="CK1282" i="9"/>
  <c r="CL1282" i="9"/>
  <c r="CN1282" i="9"/>
  <c r="CO1282" i="9"/>
  <c r="CM1282" i="9" s="1"/>
  <c r="CR1282" i="9"/>
  <c r="CV1282" i="9" s="1"/>
  <c r="CT1282" i="9"/>
  <c r="CX1282" i="9"/>
  <c r="CY1282" i="9"/>
  <c r="CZ1282" i="9"/>
  <c r="DA1282" i="9" s="1"/>
  <c r="DC1282" i="9" s="1"/>
  <c r="DH1282" i="9"/>
  <c r="DK1282" i="9"/>
  <c r="DL1282" i="9"/>
  <c r="CA1283" i="9"/>
  <c r="CE1283" i="9"/>
  <c r="CQ1283" i="9" s="1"/>
  <c r="CF1283" i="9"/>
  <c r="CG1283" i="9"/>
  <c r="CH1283" i="9"/>
  <c r="CI1283" i="9"/>
  <c r="CJ1283" i="9"/>
  <c r="CK1283" i="9"/>
  <c r="CL1283" i="9"/>
  <c r="CN1283" i="9"/>
  <c r="CO1283" i="9"/>
  <c r="CM1283" i="9" s="1"/>
  <c r="CR1283" i="9"/>
  <c r="CT1283" i="9"/>
  <c r="CX1283" i="9"/>
  <c r="CY1283" i="9"/>
  <c r="DD1283" i="9" s="1"/>
  <c r="CZ1283" i="9"/>
  <c r="DA1283" i="9" s="1"/>
  <c r="DC1283" i="9" s="1"/>
  <c r="DE1283" i="9"/>
  <c r="DH1283" i="9"/>
  <c r="DK1283" i="9"/>
  <c r="DL1283" i="9"/>
  <c r="CA1284" i="9"/>
  <c r="CE1284" i="9"/>
  <c r="CF1284" i="9"/>
  <c r="CG1284" i="9"/>
  <c r="CH1284" i="9"/>
  <c r="CI1284" i="9"/>
  <c r="CJ1284" i="9"/>
  <c r="CK1284" i="9"/>
  <c r="CL1284" i="9"/>
  <c r="CN1284" i="9"/>
  <c r="CO1284" i="9"/>
  <c r="CM1284" i="9" s="1"/>
  <c r="CR1284" i="9"/>
  <c r="CT1284" i="9"/>
  <c r="CX1284" i="9"/>
  <c r="CY1284" i="9"/>
  <c r="CZ1284" i="9"/>
  <c r="DA1284" i="9" s="1"/>
  <c r="DC1284" i="9" s="1"/>
  <c r="DD1284" i="9"/>
  <c r="DE1284" i="9"/>
  <c r="DF1284" i="9"/>
  <c r="DH1284" i="9"/>
  <c r="DK1284" i="9"/>
  <c r="DL1284" i="9"/>
  <c r="CA1285" i="9"/>
  <c r="CE1285" i="9"/>
  <c r="CF1285" i="9"/>
  <c r="CG1285" i="9"/>
  <c r="CH1285" i="9"/>
  <c r="CI1285" i="9"/>
  <c r="CJ1285" i="9"/>
  <c r="CK1285" i="9"/>
  <c r="CL1285" i="9"/>
  <c r="CN1285" i="9"/>
  <c r="CO1285" i="9"/>
  <c r="CR1285" i="9"/>
  <c r="CT1285" i="9"/>
  <c r="CX1285" i="9"/>
  <c r="CY1285" i="9"/>
  <c r="DF1285" i="9" s="1"/>
  <c r="CZ1285" i="9"/>
  <c r="DA1285" i="9" s="1"/>
  <c r="DC1285" i="9" s="1"/>
  <c r="DH1285" i="9"/>
  <c r="DK1285" i="9"/>
  <c r="DL1285" i="9"/>
  <c r="CA1286" i="9"/>
  <c r="CE1286" i="9"/>
  <c r="CF1286" i="9"/>
  <c r="CG1286" i="9"/>
  <c r="CH1286" i="9"/>
  <c r="CI1286" i="9"/>
  <c r="CJ1286" i="9"/>
  <c r="CK1286" i="9"/>
  <c r="CL1286" i="9"/>
  <c r="CM1286" i="9"/>
  <c r="CN1286" i="9"/>
  <c r="CO1286" i="9"/>
  <c r="CR1286" i="9"/>
  <c r="CT1286" i="9"/>
  <c r="CV1286" i="9" s="1"/>
  <c r="CX1286" i="9"/>
  <c r="CY1286" i="9"/>
  <c r="DF1286" i="9" s="1"/>
  <c r="CZ1286" i="9"/>
  <c r="DA1286" i="9" s="1"/>
  <c r="DC1286" i="9" s="1"/>
  <c r="DD1286" i="9"/>
  <c r="DE1286" i="9"/>
  <c r="DH1286" i="9"/>
  <c r="DK1286" i="9"/>
  <c r="DL1286" i="9"/>
  <c r="CA1287" i="9"/>
  <c r="CE1287" i="9"/>
  <c r="CF1287" i="9"/>
  <c r="CG1287" i="9"/>
  <c r="CH1287" i="9"/>
  <c r="CI1287" i="9"/>
  <c r="CJ1287" i="9"/>
  <c r="CK1287" i="9"/>
  <c r="CL1287" i="9"/>
  <c r="CN1287" i="9"/>
  <c r="CO1287" i="9"/>
  <c r="CM1287" i="9" s="1"/>
  <c r="CR1287" i="9"/>
  <c r="CT1287" i="9"/>
  <c r="CX1287" i="9"/>
  <c r="CY1287" i="9"/>
  <c r="CZ1287" i="9"/>
  <c r="DA1287" i="9"/>
  <c r="DC1287" i="9" s="1"/>
  <c r="DH1287" i="9"/>
  <c r="DK1287" i="9"/>
  <c r="DL1287" i="9"/>
  <c r="CA1288" i="9"/>
  <c r="CE1288" i="9"/>
  <c r="CF1288" i="9"/>
  <c r="CG1288" i="9"/>
  <c r="CH1288" i="9"/>
  <c r="CI1288" i="9"/>
  <c r="CJ1288" i="9"/>
  <c r="CK1288" i="9"/>
  <c r="CL1288" i="9"/>
  <c r="CN1288" i="9"/>
  <c r="CO1288" i="9"/>
  <c r="CM1288" i="9" s="1"/>
  <c r="CR1288" i="9"/>
  <c r="CT1288" i="9"/>
  <c r="CV1288" i="9" s="1"/>
  <c r="CX1288" i="9"/>
  <c r="CY1288" i="9"/>
  <c r="CZ1288" i="9"/>
  <c r="DA1288" i="9" s="1"/>
  <c r="DC1288" i="9" s="1"/>
  <c r="DH1288" i="9"/>
  <c r="DK1288" i="9"/>
  <c r="DL1288" i="9"/>
  <c r="CA1289" i="9"/>
  <c r="CE1289" i="9"/>
  <c r="CF1289" i="9"/>
  <c r="CG1289" i="9"/>
  <c r="CH1289" i="9"/>
  <c r="CI1289" i="9"/>
  <c r="CJ1289" i="9"/>
  <c r="CK1289" i="9"/>
  <c r="CL1289" i="9"/>
  <c r="CN1289" i="9"/>
  <c r="CO1289" i="9"/>
  <c r="CM1289" i="9" s="1"/>
  <c r="CR1289" i="9"/>
  <c r="CV1289" i="9" s="1"/>
  <c r="CT1289" i="9"/>
  <c r="CX1289" i="9"/>
  <c r="CY1289" i="9"/>
  <c r="DF1289" i="9" s="1"/>
  <c r="CZ1289" i="9"/>
  <c r="DA1289" i="9" s="1"/>
  <c r="DC1289" i="9" s="1"/>
  <c r="DE1289" i="9"/>
  <c r="DH1289" i="9"/>
  <c r="DK1289" i="9"/>
  <c r="DL1289" i="9"/>
  <c r="CA1290" i="9"/>
  <c r="CE1290" i="9"/>
  <c r="CF1290" i="9"/>
  <c r="CG1290" i="9"/>
  <c r="CH1290" i="9"/>
  <c r="CI1290" i="9"/>
  <c r="CJ1290" i="9"/>
  <c r="CK1290" i="9"/>
  <c r="CL1290" i="9"/>
  <c r="CN1290" i="9"/>
  <c r="CO1290" i="9"/>
  <c r="CR1290" i="9"/>
  <c r="CV1290" i="9" s="1"/>
  <c r="CT1290" i="9"/>
  <c r="CX1290" i="9"/>
  <c r="CY1290" i="9"/>
  <c r="CZ1290" i="9"/>
  <c r="DA1290" i="9" s="1"/>
  <c r="DC1290" i="9" s="1"/>
  <c r="DH1290" i="9"/>
  <c r="DK1290" i="9"/>
  <c r="DL1290" i="9"/>
  <c r="CA1291" i="9"/>
  <c r="CE1291" i="9"/>
  <c r="CF1291" i="9"/>
  <c r="CG1291" i="9"/>
  <c r="CH1291" i="9"/>
  <c r="CI1291" i="9"/>
  <c r="CJ1291" i="9"/>
  <c r="CK1291" i="9"/>
  <c r="CL1291" i="9"/>
  <c r="CN1291" i="9"/>
  <c r="CO1291" i="9"/>
  <c r="CM1291" i="9" s="1"/>
  <c r="CR1291" i="9"/>
  <c r="CT1291" i="9"/>
  <c r="CX1291" i="9"/>
  <c r="CY1291" i="9"/>
  <c r="CZ1291" i="9"/>
  <c r="DA1291" i="9" s="1"/>
  <c r="DC1291" i="9" s="1"/>
  <c r="DE1291" i="9"/>
  <c r="DH1291" i="9"/>
  <c r="DK1291" i="9"/>
  <c r="DL1291" i="9"/>
  <c r="CA1292" i="9"/>
  <c r="CE1292" i="9"/>
  <c r="CF1292" i="9"/>
  <c r="CG1292" i="9"/>
  <c r="CH1292" i="9"/>
  <c r="CI1292" i="9"/>
  <c r="CJ1292" i="9"/>
  <c r="CK1292" i="9"/>
  <c r="CL1292" i="9"/>
  <c r="CN1292" i="9"/>
  <c r="CO1292" i="9"/>
  <c r="CR1292" i="9"/>
  <c r="CV1292" i="9" s="1"/>
  <c r="CT1292" i="9"/>
  <c r="CX1292" i="9"/>
  <c r="CY1292" i="9"/>
  <c r="CZ1292" i="9"/>
  <c r="DA1292" i="9" s="1"/>
  <c r="DC1292" i="9" s="1"/>
  <c r="DE1292" i="9"/>
  <c r="DH1292" i="9"/>
  <c r="DK1292" i="9"/>
  <c r="DL1292" i="9"/>
  <c r="CA1293" i="9"/>
  <c r="CE1293" i="9"/>
  <c r="CF1293" i="9"/>
  <c r="CG1293" i="9"/>
  <c r="CH1293" i="9"/>
  <c r="CI1293" i="9"/>
  <c r="CJ1293" i="9"/>
  <c r="CK1293" i="9"/>
  <c r="CL1293" i="9"/>
  <c r="CN1293" i="9"/>
  <c r="CO1293" i="9"/>
  <c r="CR1293" i="9"/>
  <c r="CT1293" i="9"/>
  <c r="CX1293" i="9"/>
  <c r="CY1293" i="9"/>
  <c r="DE1293" i="9" s="1"/>
  <c r="CZ1293" i="9"/>
  <c r="DA1293" i="9" s="1"/>
  <c r="DC1293" i="9" s="1"/>
  <c r="DH1293" i="9"/>
  <c r="DK1293" i="9"/>
  <c r="DL1293" i="9"/>
  <c r="CA1294" i="9"/>
  <c r="CE1294" i="9"/>
  <c r="CF1294" i="9"/>
  <c r="CG1294" i="9"/>
  <c r="CH1294" i="9"/>
  <c r="CI1294" i="9"/>
  <c r="CJ1294" i="9"/>
  <c r="CK1294" i="9"/>
  <c r="CL1294" i="9"/>
  <c r="CM1294" i="9"/>
  <c r="CN1294" i="9"/>
  <c r="CO1294" i="9"/>
  <c r="CR1294" i="9"/>
  <c r="CT1294" i="9"/>
  <c r="CX1294" i="9"/>
  <c r="CY1294" i="9"/>
  <c r="DE1294" i="9" s="1"/>
  <c r="CZ1294" i="9"/>
  <c r="DA1294" i="9" s="1"/>
  <c r="DC1294" i="9" s="1"/>
  <c r="DH1294" i="9"/>
  <c r="DK1294" i="9"/>
  <c r="DL1294" i="9"/>
  <c r="CA1295" i="9"/>
  <c r="CE1295" i="9"/>
  <c r="CF1295" i="9"/>
  <c r="CG1295" i="9"/>
  <c r="CH1295" i="9"/>
  <c r="CI1295" i="9"/>
  <c r="CJ1295" i="9"/>
  <c r="CK1295" i="9"/>
  <c r="CL1295" i="9"/>
  <c r="CN1295" i="9"/>
  <c r="CO1295" i="9"/>
  <c r="CM1295" i="9" s="1"/>
  <c r="CR1295" i="9"/>
  <c r="CT1295" i="9"/>
  <c r="CX1295" i="9"/>
  <c r="CY1295" i="9"/>
  <c r="CZ1295" i="9"/>
  <c r="DA1295" i="9" s="1"/>
  <c r="DC1295" i="9" s="1"/>
  <c r="DH1295" i="9"/>
  <c r="DK1295" i="9"/>
  <c r="DL1295" i="9"/>
  <c r="CA1296" i="9"/>
  <c r="CE1296" i="9"/>
  <c r="CF1296" i="9"/>
  <c r="CG1296" i="9"/>
  <c r="CH1296" i="9"/>
  <c r="CI1296" i="9"/>
  <c r="CJ1296" i="9"/>
  <c r="CK1296" i="9"/>
  <c r="CL1296" i="9"/>
  <c r="CN1296" i="9"/>
  <c r="CO1296" i="9"/>
  <c r="CM1296" i="9" s="1"/>
  <c r="CR1296" i="9"/>
  <c r="CT1296" i="9"/>
  <c r="CX1296" i="9"/>
  <c r="CY1296" i="9"/>
  <c r="DD1296" i="9" s="1"/>
  <c r="CZ1296" i="9"/>
  <c r="DA1296" i="9" s="1"/>
  <c r="DC1296" i="9" s="1"/>
  <c r="DF1296" i="9"/>
  <c r="DH1296" i="9"/>
  <c r="DK1296" i="9"/>
  <c r="DL1296" i="9"/>
  <c r="CA1297" i="9"/>
  <c r="CE1297" i="9"/>
  <c r="CF1297" i="9"/>
  <c r="CG1297" i="9"/>
  <c r="CH1297" i="9"/>
  <c r="CI1297" i="9"/>
  <c r="CJ1297" i="9"/>
  <c r="CK1297" i="9"/>
  <c r="CL1297" i="9"/>
  <c r="CN1297" i="9"/>
  <c r="CO1297" i="9"/>
  <c r="CM1297" i="9" s="1"/>
  <c r="CR1297" i="9"/>
  <c r="CT1297" i="9"/>
  <c r="CX1297" i="9"/>
  <c r="CY1297" i="9"/>
  <c r="DF1297" i="9" s="1"/>
  <c r="CZ1297" i="9"/>
  <c r="DA1297" i="9" s="1"/>
  <c r="DC1297" i="9" s="1"/>
  <c r="DD1297" i="9"/>
  <c r="DH1297" i="9"/>
  <c r="DK1297" i="9"/>
  <c r="DL1297" i="9"/>
  <c r="CA1298" i="9"/>
  <c r="CE1298" i="9"/>
  <c r="CF1298" i="9"/>
  <c r="CG1298" i="9"/>
  <c r="CH1298" i="9"/>
  <c r="CI1298" i="9"/>
  <c r="CJ1298" i="9"/>
  <c r="CK1298" i="9"/>
  <c r="CL1298" i="9"/>
  <c r="CN1298" i="9"/>
  <c r="CO1298" i="9"/>
  <c r="CM1298" i="9" s="1"/>
  <c r="CR1298" i="9"/>
  <c r="CT1298" i="9"/>
  <c r="CX1298" i="9"/>
  <c r="CY1298" i="9"/>
  <c r="CZ1298" i="9"/>
  <c r="DA1298" i="9" s="1"/>
  <c r="DC1298" i="9"/>
  <c r="DH1298" i="9"/>
  <c r="DK1298" i="9"/>
  <c r="DL1298" i="9"/>
  <c r="CA1299" i="9"/>
  <c r="CE1299" i="9"/>
  <c r="CF1299" i="9"/>
  <c r="CG1299" i="9"/>
  <c r="CH1299" i="9"/>
  <c r="CI1299" i="9"/>
  <c r="CJ1299" i="9"/>
  <c r="CK1299" i="9"/>
  <c r="CL1299" i="9"/>
  <c r="CM1299" i="9"/>
  <c r="CN1299" i="9"/>
  <c r="CO1299" i="9"/>
  <c r="CR1299" i="9"/>
  <c r="CV1299" i="9" s="1"/>
  <c r="CT1299" i="9"/>
  <c r="CX1299" i="9"/>
  <c r="CY1299" i="9"/>
  <c r="DF1299" i="9" s="1"/>
  <c r="CZ1299" i="9"/>
  <c r="DA1299" i="9" s="1"/>
  <c r="DC1299" i="9" s="1"/>
  <c r="DD1299" i="9"/>
  <c r="DE1299" i="9"/>
  <c r="DH1299" i="9"/>
  <c r="DK1299" i="9"/>
  <c r="DL1299" i="9"/>
  <c r="CA1300" i="9"/>
  <c r="CE1300" i="9"/>
  <c r="CF1300" i="9"/>
  <c r="CG1300" i="9"/>
  <c r="CH1300" i="9"/>
  <c r="CI1300" i="9"/>
  <c r="CJ1300" i="9"/>
  <c r="CK1300" i="9"/>
  <c r="CL1300" i="9"/>
  <c r="CN1300" i="9"/>
  <c r="CO1300" i="9"/>
  <c r="CM1300" i="9" s="1"/>
  <c r="CR1300" i="9"/>
  <c r="CV1300" i="9" s="1"/>
  <c r="CT1300" i="9"/>
  <c r="CX1300" i="9"/>
  <c r="CY1300" i="9"/>
  <c r="CZ1300" i="9"/>
  <c r="DA1300" i="9"/>
  <c r="DC1300" i="9" s="1"/>
  <c r="DH1300" i="9"/>
  <c r="DK1300" i="9"/>
  <c r="DL1300" i="9"/>
  <c r="CA1301" i="9"/>
  <c r="CE1301" i="9"/>
  <c r="CF1301" i="9"/>
  <c r="CG1301" i="9"/>
  <c r="CH1301" i="9"/>
  <c r="CI1301" i="9"/>
  <c r="CJ1301" i="9"/>
  <c r="CK1301" i="9"/>
  <c r="CL1301" i="9"/>
  <c r="CN1301" i="9"/>
  <c r="CO1301" i="9"/>
  <c r="CM1301" i="9" s="1"/>
  <c r="CR1301" i="9"/>
  <c r="CT1301" i="9"/>
  <c r="CX1301" i="9"/>
  <c r="CY1301" i="9"/>
  <c r="DF1301" i="9" s="1"/>
  <c r="CZ1301" i="9"/>
  <c r="DA1301" i="9" s="1"/>
  <c r="DC1301" i="9" s="1"/>
  <c r="DH1301" i="9"/>
  <c r="DK1301" i="9"/>
  <c r="DL1301" i="9"/>
  <c r="CA1302" i="9"/>
  <c r="CE1302" i="9"/>
  <c r="CF1302" i="9"/>
  <c r="CG1302" i="9"/>
  <c r="CH1302" i="9"/>
  <c r="CI1302" i="9"/>
  <c r="CJ1302" i="9"/>
  <c r="CK1302" i="9"/>
  <c r="CL1302" i="9"/>
  <c r="CM1302" i="9"/>
  <c r="CN1302" i="9"/>
  <c r="CO1302" i="9"/>
  <c r="CR1302" i="9"/>
  <c r="CT1302" i="9"/>
  <c r="CX1302" i="9"/>
  <c r="CY1302" i="9"/>
  <c r="DD1302" i="9" s="1"/>
  <c r="CZ1302" i="9"/>
  <c r="DA1302" i="9" s="1"/>
  <c r="DC1302" i="9" s="1"/>
  <c r="DH1302" i="9"/>
  <c r="DK1302" i="9"/>
  <c r="DL1302" i="9"/>
  <c r="CA1303" i="9"/>
  <c r="CE1303" i="9"/>
  <c r="CF1303" i="9"/>
  <c r="CG1303" i="9"/>
  <c r="CH1303" i="9"/>
  <c r="CI1303" i="9"/>
  <c r="CJ1303" i="9"/>
  <c r="CK1303" i="9"/>
  <c r="CL1303" i="9"/>
  <c r="CN1303" i="9"/>
  <c r="CO1303" i="9"/>
  <c r="CM1303" i="9" s="1"/>
  <c r="CR1303" i="9"/>
  <c r="CT1303" i="9"/>
  <c r="CX1303" i="9"/>
  <c r="CY1303" i="9"/>
  <c r="DD1303" i="9" s="1"/>
  <c r="CZ1303" i="9"/>
  <c r="DA1303" i="9"/>
  <c r="DC1303" i="9" s="1"/>
  <c r="DH1303" i="9"/>
  <c r="DK1303" i="9"/>
  <c r="DL1303" i="9"/>
  <c r="CA1304" i="9"/>
  <c r="CE1304" i="9"/>
  <c r="CF1304" i="9"/>
  <c r="CG1304" i="9"/>
  <c r="CH1304" i="9"/>
  <c r="CI1304" i="9"/>
  <c r="CJ1304" i="9"/>
  <c r="CK1304" i="9"/>
  <c r="CL1304" i="9"/>
  <c r="CN1304" i="9"/>
  <c r="CO1304" i="9"/>
  <c r="CR1304" i="9"/>
  <c r="CT1304" i="9"/>
  <c r="CX1304" i="9"/>
  <c r="CY1304" i="9"/>
  <c r="DE1304" i="9" s="1"/>
  <c r="CZ1304" i="9"/>
  <c r="DA1304" i="9" s="1"/>
  <c r="DC1304" i="9" s="1"/>
  <c r="DD1304" i="9"/>
  <c r="DH1304" i="9"/>
  <c r="DK1304" i="9"/>
  <c r="DL1304" i="9"/>
  <c r="CA1305" i="9"/>
  <c r="CE1305" i="9"/>
  <c r="CF1305" i="9"/>
  <c r="CG1305" i="9"/>
  <c r="CH1305" i="9"/>
  <c r="CI1305" i="9"/>
  <c r="CJ1305" i="9"/>
  <c r="CK1305" i="9"/>
  <c r="CL1305" i="9"/>
  <c r="CM1305" i="9"/>
  <c r="CN1305" i="9"/>
  <c r="CO1305" i="9"/>
  <c r="CR1305" i="9"/>
  <c r="CT1305" i="9"/>
  <c r="CV1305" i="9" s="1"/>
  <c r="CX1305" i="9"/>
  <c r="CY1305" i="9"/>
  <c r="DD1305" i="9" s="1"/>
  <c r="CZ1305" i="9"/>
  <c r="DA1305" i="9"/>
  <c r="DC1305" i="9" s="1"/>
  <c r="DH1305" i="9"/>
  <c r="DK1305" i="9"/>
  <c r="DL1305" i="9"/>
  <c r="CA1306" i="9"/>
  <c r="CE1306" i="9"/>
  <c r="CF1306" i="9"/>
  <c r="CG1306" i="9"/>
  <c r="CH1306" i="9"/>
  <c r="CI1306" i="9"/>
  <c r="CJ1306" i="9"/>
  <c r="CK1306" i="9"/>
  <c r="CL1306" i="9"/>
  <c r="CN1306" i="9"/>
  <c r="CO1306" i="9"/>
  <c r="CR1306" i="9"/>
  <c r="CT1306" i="9"/>
  <c r="CX1306" i="9"/>
  <c r="CY1306" i="9"/>
  <c r="DF1306" i="9" s="1"/>
  <c r="CZ1306" i="9"/>
  <c r="DA1306" i="9" s="1"/>
  <c r="DC1306" i="9" s="1"/>
  <c r="DH1306" i="9"/>
  <c r="DK1306" i="9"/>
  <c r="DL1306" i="9"/>
  <c r="CA1307" i="9"/>
  <c r="CE1307" i="9"/>
  <c r="CF1307" i="9"/>
  <c r="CG1307" i="9"/>
  <c r="CH1307" i="9"/>
  <c r="CI1307" i="9"/>
  <c r="CJ1307" i="9"/>
  <c r="CK1307" i="9"/>
  <c r="CL1307" i="9"/>
  <c r="CM1307" i="9"/>
  <c r="CN1307" i="9"/>
  <c r="CO1307" i="9"/>
  <c r="CR1307" i="9"/>
  <c r="CT1307" i="9"/>
  <c r="CV1307" i="9" s="1"/>
  <c r="CX1307" i="9"/>
  <c r="CY1307" i="9"/>
  <c r="DD1307" i="9" s="1"/>
  <c r="CZ1307" i="9"/>
  <c r="DA1307" i="9" s="1"/>
  <c r="DC1307" i="9" s="1"/>
  <c r="DH1307" i="9"/>
  <c r="DK1307" i="9"/>
  <c r="DL1307" i="9"/>
  <c r="CA1308" i="9"/>
  <c r="CE1308" i="9"/>
  <c r="CF1308" i="9"/>
  <c r="CG1308" i="9"/>
  <c r="CH1308" i="9"/>
  <c r="CI1308" i="9"/>
  <c r="CJ1308" i="9"/>
  <c r="CK1308" i="9"/>
  <c r="CL1308" i="9"/>
  <c r="CN1308" i="9"/>
  <c r="CO1308" i="9"/>
  <c r="CM1308" i="9" s="1"/>
  <c r="CR1308" i="9"/>
  <c r="CT1308" i="9"/>
  <c r="CX1308" i="9"/>
  <c r="CY1308" i="9"/>
  <c r="CZ1308" i="9"/>
  <c r="DA1308" i="9" s="1"/>
  <c r="DC1308" i="9" s="1"/>
  <c r="DF1308" i="9"/>
  <c r="DH1308" i="9"/>
  <c r="DK1308" i="9"/>
  <c r="DL1308" i="9"/>
  <c r="CA1309" i="9"/>
  <c r="CE1309" i="9"/>
  <c r="CF1309" i="9"/>
  <c r="CG1309" i="9"/>
  <c r="CH1309" i="9"/>
  <c r="CI1309" i="9"/>
  <c r="CJ1309" i="9"/>
  <c r="CK1309" i="9"/>
  <c r="CL1309" i="9"/>
  <c r="CN1309" i="9"/>
  <c r="CO1309" i="9"/>
  <c r="CR1309" i="9"/>
  <c r="CT1309" i="9"/>
  <c r="CX1309" i="9"/>
  <c r="CY1309" i="9"/>
  <c r="DE1309" i="9" s="1"/>
  <c r="CZ1309" i="9"/>
  <c r="DA1309" i="9" s="1"/>
  <c r="DC1309" i="9" s="1"/>
  <c r="DD1309" i="9"/>
  <c r="DF1309" i="9"/>
  <c r="DH1309" i="9"/>
  <c r="DK1309" i="9"/>
  <c r="DL1309" i="9"/>
  <c r="CA1310" i="9"/>
  <c r="CE1310" i="9"/>
  <c r="CF1310" i="9"/>
  <c r="CG1310" i="9"/>
  <c r="CH1310" i="9"/>
  <c r="CI1310" i="9"/>
  <c r="CJ1310" i="9"/>
  <c r="CK1310" i="9"/>
  <c r="CL1310" i="9"/>
  <c r="CN1310" i="9"/>
  <c r="CO1310" i="9"/>
  <c r="CM1310" i="9" s="1"/>
  <c r="CR1310" i="9"/>
  <c r="CT1310" i="9"/>
  <c r="CX1310" i="9"/>
  <c r="CY1310" i="9"/>
  <c r="DE1310" i="9" s="1"/>
  <c r="CZ1310" i="9"/>
  <c r="DA1310" i="9" s="1"/>
  <c r="DC1310" i="9" s="1"/>
  <c r="DH1310" i="9"/>
  <c r="DK1310" i="9"/>
  <c r="DL1310" i="9"/>
  <c r="CA1311" i="9"/>
  <c r="CE1311" i="9"/>
  <c r="CF1311" i="9"/>
  <c r="CG1311" i="9"/>
  <c r="CH1311" i="9"/>
  <c r="CI1311" i="9"/>
  <c r="CJ1311" i="9"/>
  <c r="CK1311" i="9"/>
  <c r="CL1311" i="9"/>
  <c r="CN1311" i="9"/>
  <c r="CO1311" i="9"/>
  <c r="CM1311" i="9" s="1"/>
  <c r="CR1311" i="9"/>
  <c r="CT1311" i="9"/>
  <c r="CX1311" i="9"/>
  <c r="CY1311" i="9"/>
  <c r="CZ1311" i="9"/>
  <c r="DA1311" i="9" s="1"/>
  <c r="DC1311" i="9" s="1"/>
  <c r="DE1311" i="9"/>
  <c r="DH1311" i="9"/>
  <c r="DK1311" i="9"/>
  <c r="DL1311" i="9"/>
  <c r="CA1312" i="9"/>
  <c r="CE1312" i="9"/>
  <c r="CF1312" i="9"/>
  <c r="CG1312" i="9"/>
  <c r="CH1312" i="9"/>
  <c r="CI1312" i="9"/>
  <c r="CJ1312" i="9"/>
  <c r="CK1312" i="9"/>
  <c r="CL1312" i="9"/>
  <c r="CN1312" i="9"/>
  <c r="CO1312" i="9"/>
  <c r="CR1312" i="9"/>
  <c r="CT1312" i="9"/>
  <c r="CX1312" i="9"/>
  <c r="CY1312" i="9"/>
  <c r="DD1312" i="9" s="1"/>
  <c r="CZ1312" i="9"/>
  <c r="DA1312" i="9" s="1"/>
  <c r="DC1312" i="9"/>
  <c r="DH1312" i="9"/>
  <c r="DK1312" i="9"/>
  <c r="DL1312" i="9"/>
  <c r="CA1313" i="9"/>
  <c r="CE1313" i="9"/>
  <c r="CF1313" i="9"/>
  <c r="CG1313" i="9"/>
  <c r="CH1313" i="9"/>
  <c r="CI1313" i="9"/>
  <c r="CJ1313" i="9"/>
  <c r="CK1313" i="9"/>
  <c r="CL1313" i="9"/>
  <c r="CN1313" i="9"/>
  <c r="CO1313" i="9"/>
  <c r="CM1313" i="9" s="1"/>
  <c r="CR1313" i="9"/>
  <c r="CT1313" i="9"/>
  <c r="CX1313" i="9"/>
  <c r="CY1313" i="9"/>
  <c r="CZ1313" i="9"/>
  <c r="DA1313" i="9" s="1"/>
  <c r="DC1313" i="9" s="1"/>
  <c r="DH1313" i="9"/>
  <c r="DK1313" i="9"/>
  <c r="DL1313" i="9"/>
  <c r="CA1314" i="9"/>
  <c r="CE1314" i="9"/>
  <c r="CF1314" i="9"/>
  <c r="CG1314" i="9"/>
  <c r="CH1314" i="9"/>
  <c r="CI1314" i="9"/>
  <c r="CJ1314" i="9"/>
  <c r="CK1314" i="9"/>
  <c r="CL1314" i="9"/>
  <c r="CN1314" i="9"/>
  <c r="CO1314" i="9"/>
  <c r="CM1314" i="9" s="1"/>
  <c r="CR1314" i="9"/>
  <c r="CT1314" i="9"/>
  <c r="CX1314" i="9"/>
  <c r="CY1314" i="9"/>
  <c r="DF1314" i="9" s="1"/>
  <c r="CZ1314" i="9"/>
  <c r="DA1314" i="9" s="1"/>
  <c r="DC1314" i="9" s="1"/>
  <c r="DE1314" i="9"/>
  <c r="DH1314" i="9"/>
  <c r="DK1314" i="9"/>
  <c r="DL1314" i="9"/>
  <c r="CA1315" i="9"/>
  <c r="CE1315" i="9"/>
  <c r="CF1315" i="9"/>
  <c r="CG1315" i="9"/>
  <c r="CH1315" i="9"/>
  <c r="CI1315" i="9"/>
  <c r="CJ1315" i="9"/>
  <c r="CK1315" i="9"/>
  <c r="CL1315" i="9"/>
  <c r="CN1315" i="9"/>
  <c r="CO1315" i="9"/>
  <c r="CR1315" i="9"/>
  <c r="CT1315" i="9"/>
  <c r="CX1315" i="9"/>
  <c r="CY1315" i="9"/>
  <c r="DE1315" i="9" s="1"/>
  <c r="CZ1315" i="9"/>
  <c r="DA1315" i="9" s="1"/>
  <c r="DC1315" i="9" s="1"/>
  <c r="DD1315" i="9"/>
  <c r="DH1315" i="9"/>
  <c r="DK1315" i="9"/>
  <c r="DL1315" i="9"/>
  <c r="CA1316" i="9"/>
  <c r="CE1316" i="9"/>
  <c r="CF1316" i="9"/>
  <c r="CG1316" i="9"/>
  <c r="CH1316" i="9"/>
  <c r="CI1316" i="9"/>
  <c r="CJ1316" i="9"/>
  <c r="CK1316" i="9"/>
  <c r="CL1316" i="9"/>
  <c r="CN1316" i="9"/>
  <c r="CO1316" i="9"/>
  <c r="CM1316" i="9" s="1"/>
  <c r="CR1316" i="9"/>
  <c r="CT1316" i="9"/>
  <c r="CX1316" i="9"/>
  <c r="CY1316" i="9"/>
  <c r="CZ1316" i="9"/>
  <c r="DA1316" i="9" s="1"/>
  <c r="DC1316" i="9" s="1"/>
  <c r="DH1316" i="9"/>
  <c r="DK1316" i="9"/>
  <c r="DL1316" i="9"/>
  <c r="CA1317" i="9"/>
  <c r="CE1317" i="9"/>
  <c r="CF1317" i="9"/>
  <c r="CG1317" i="9"/>
  <c r="CH1317" i="9"/>
  <c r="CI1317" i="9"/>
  <c r="CJ1317" i="9"/>
  <c r="CK1317" i="9"/>
  <c r="CL1317" i="9"/>
  <c r="CN1317" i="9"/>
  <c r="CO1317" i="9"/>
  <c r="CR1317" i="9"/>
  <c r="CT1317" i="9"/>
  <c r="CX1317" i="9"/>
  <c r="CY1317" i="9"/>
  <c r="DF1317" i="9" s="1"/>
  <c r="CZ1317" i="9"/>
  <c r="DA1317" i="9" s="1"/>
  <c r="DC1317" i="9" s="1"/>
  <c r="DH1317" i="9"/>
  <c r="DK1317" i="9"/>
  <c r="DL1317" i="9"/>
  <c r="CA1318" i="9"/>
  <c r="CE1318" i="9"/>
  <c r="CF1318" i="9"/>
  <c r="CG1318" i="9"/>
  <c r="CH1318" i="9"/>
  <c r="CI1318" i="9"/>
  <c r="CJ1318" i="9"/>
  <c r="CK1318" i="9"/>
  <c r="CL1318" i="9"/>
  <c r="CN1318" i="9"/>
  <c r="CO1318" i="9"/>
  <c r="CM1318" i="9" s="1"/>
  <c r="CR1318" i="9"/>
  <c r="CT1318" i="9"/>
  <c r="CV1318" i="9" s="1"/>
  <c r="CX1318" i="9"/>
  <c r="CY1318" i="9"/>
  <c r="CZ1318" i="9"/>
  <c r="DA1318" i="9" s="1"/>
  <c r="DC1318" i="9" s="1"/>
  <c r="DD1318" i="9"/>
  <c r="DH1318" i="9"/>
  <c r="DK1318" i="9"/>
  <c r="DL1318" i="9"/>
  <c r="CA1319" i="9"/>
  <c r="CE1319" i="9"/>
  <c r="CF1319" i="9"/>
  <c r="CG1319" i="9"/>
  <c r="CH1319" i="9"/>
  <c r="CI1319" i="9"/>
  <c r="CJ1319" i="9"/>
  <c r="CK1319" i="9"/>
  <c r="CL1319" i="9"/>
  <c r="CN1319" i="9"/>
  <c r="CO1319" i="9"/>
  <c r="CM1319" i="9" s="1"/>
  <c r="CR1319" i="9"/>
  <c r="CT1319" i="9"/>
  <c r="CV1319" i="9" s="1"/>
  <c r="CX1319" i="9"/>
  <c r="CY1319" i="9"/>
  <c r="CZ1319" i="9"/>
  <c r="DA1319" i="9" s="1"/>
  <c r="DC1319" i="9" s="1"/>
  <c r="DH1319" i="9"/>
  <c r="DK1319" i="9"/>
  <c r="DL1319" i="9"/>
  <c r="CA1320" i="9"/>
  <c r="CE1320" i="9"/>
  <c r="CF1320" i="9"/>
  <c r="CG1320" i="9"/>
  <c r="CH1320" i="9"/>
  <c r="CI1320" i="9"/>
  <c r="CJ1320" i="9"/>
  <c r="CK1320" i="9"/>
  <c r="CL1320" i="9"/>
  <c r="CN1320" i="9"/>
  <c r="CO1320" i="9"/>
  <c r="CM1320" i="9" s="1"/>
  <c r="CR1320" i="9"/>
  <c r="CV1320" i="9" s="1"/>
  <c r="CT1320" i="9"/>
  <c r="CX1320" i="9"/>
  <c r="CY1320" i="9"/>
  <c r="CZ1320" i="9"/>
  <c r="DA1320" i="9" s="1"/>
  <c r="DC1320" i="9" s="1"/>
  <c r="DH1320" i="9"/>
  <c r="DK1320" i="9"/>
  <c r="DL1320" i="9"/>
  <c r="CA1321" i="9"/>
  <c r="CE1321" i="9"/>
  <c r="CF1321" i="9"/>
  <c r="CG1321" i="9"/>
  <c r="CH1321" i="9"/>
  <c r="CI1321" i="9"/>
  <c r="CJ1321" i="9"/>
  <c r="CK1321" i="9"/>
  <c r="CL1321" i="9"/>
  <c r="CN1321" i="9"/>
  <c r="CO1321" i="9"/>
  <c r="CM1321" i="9" s="1"/>
  <c r="CR1321" i="9"/>
  <c r="CT1321" i="9"/>
  <c r="CX1321" i="9"/>
  <c r="CY1321" i="9"/>
  <c r="DE1321" i="9" s="1"/>
  <c r="CZ1321" i="9"/>
  <c r="DA1321" i="9" s="1"/>
  <c r="DC1321" i="9" s="1"/>
  <c r="DH1321" i="9"/>
  <c r="DK1321" i="9"/>
  <c r="DL1321" i="9"/>
  <c r="CA1322" i="9"/>
  <c r="CE1322" i="9"/>
  <c r="CF1322" i="9"/>
  <c r="CG1322" i="9"/>
  <c r="CH1322" i="9"/>
  <c r="CI1322" i="9"/>
  <c r="CJ1322" i="9"/>
  <c r="CK1322" i="9"/>
  <c r="CL1322" i="9"/>
  <c r="CN1322" i="9"/>
  <c r="CO1322" i="9"/>
  <c r="CM1322" i="9" s="1"/>
  <c r="CR1322" i="9"/>
  <c r="CT1322" i="9"/>
  <c r="CX1322" i="9"/>
  <c r="CY1322" i="9"/>
  <c r="DE1322" i="9" s="1"/>
  <c r="CZ1322" i="9"/>
  <c r="DA1322" i="9" s="1"/>
  <c r="DC1322" i="9" s="1"/>
  <c r="DD1322" i="9"/>
  <c r="DF1322" i="9"/>
  <c r="DH1322" i="9"/>
  <c r="DK1322" i="9"/>
  <c r="DL1322" i="9"/>
  <c r="CA1323" i="9"/>
  <c r="CE1323" i="9"/>
  <c r="CF1323" i="9"/>
  <c r="CG1323" i="9"/>
  <c r="CH1323" i="9"/>
  <c r="CI1323" i="9"/>
  <c r="CJ1323" i="9"/>
  <c r="CK1323" i="9"/>
  <c r="CL1323" i="9"/>
  <c r="CN1323" i="9"/>
  <c r="CO1323" i="9"/>
  <c r="CR1323" i="9"/>
  <c r="CT1323" i="9"/>
  <c r="CX1323" i="9"/>
  <c r="CY1323" i="9"/>
  <c r="CZ1323" i="9"/>
  <c r="DA1323" i="9" s="1"/>
  <c r="DC1323" i="9" s="1"/>
  <c r="DH1323" i="9"/>
  <c r="DK1323" i="9"/>
  <c r="DL1323" i="9"/>
  <c r="CA1324" i="9"/>
  <c r="CE1324" i="9"/>
  <c r="CF1324" i="9"/>
  <c r="CG1324" i="9"/>
  <c r="CH1324" i="9"/>
  <c r="CI1324" i="9"/>
  <c r="CJ1324" i="9"/>
  <c r="CK1324" i="9"/>
  <c r="CL1324" i="9"/>
  <c r="CN1324" i="9"/>
  <c r="CO1324" i="9"/>
  <c r="CM1324" i="9" s="1"/>
  <c r="CR1324" i="9"/>
  <c r="CV1324" i="9" s="1"/>
  <c r="CT1324" i="9"/>
  <c r="CX1324" i="9"/>
  <c r="CY1324" i="9"/>
  <c r="CZ1324" i="9"/>
  <c r="DA1324" i="9" s="1"/>
  <c r="DC1324" i="9" s="1"/>
  <c r="DH1324" i="9"/>
  <c r="DK1324" i="9"/>
  <c r="DL1324" i="9"/>
  <c r="CA1325" i="9"/>
  <c r="CE1325" i="9"/>
  <c r="CF1325" i="9"/>
  <c r="CG1325" i="9"/>
  <c r="CH1325" i="9"/>
  <c r="CI1325" i="9"/>
  <c r="CJ1325" i="9"/>
  <c r="CK1325" i="9"/>
  <c r="CL1325" i="9"/>
  <c r="CN1325" i="9"/>
  <c r="CO1325" i="9"/>
  <c r="CM1325" i="9" s="1"/>
  <c r="CR1325" i="9"/>
  <c r="CT1325" i="9"/>
  <c r="CX1325" i="9"/>
  <c r="CY1325" i="9"/>
  <c r="DF1325" i="9" s="1"/>
  <c r="CZ1325" i="9"/>
  <c r="DA1325" i="9" s="1"/>
  <c r="DC1325" i="9" s="1"/>
  <c r="DD1325" i="9"/>
  <c r="DH1325" i="9"/>
  <c r="DK1325" i="9"/>
  <c r="DL1325" i="9"/>
  <c r="CA1326" i="9"/>
  <c r="CE1326" i="9"/>
  <c r="CF1326" i="9"/>
  <c r="CG1326" i="9"/>
  <c r="CH1326" i="9"/>
  <c r="CI1326" i="9"/>
  <c r="CJ1326" i="9"/>
  <c r="CK1326" i="9"/>
  <c r="CL1326" i="9"/>
  <c r="CN1326" i="9"/>
  <c r="CO1326" i="9"/>
  <c r="CR1326" i="9"/>
  <c r="CV1326" i="9" s="1"/>
  <c r="CT1326" i="9"/>
  <c r="CX1326" i="9"/>
  <c r="CY1326" i="9"/>
  <c r="DE1326" i="9" s="1"/>
  <c r="CZ1326" i="9"/>
  <c r="DA1326" i="9" s="1"/>
  <c r="DC1326" i="9" s="1"/>
  <c r="DD1326" i="9"/>
  <c r="DH1326" i="9"/>
  <c r="DK1326" i="9"/>
  <c r="DL1326" i="9"/>
  <c r="CA1327" i="9"/>
  <c r="CE1327" i="9"/>
  <c r="CF1327" i="9"/>
  <c r="CG1327" i="9"/>
  <c r="CH1327" i="9"/>
  <c r="CI1327" i="9"/>
  <c r="CJ1327" i="9"/>
  <c r="CK1327" i="9"/>
  <c r="CL1327" i="9"/>
  <c r="CN1327" i="9"/>
  <c r="CO1327" i="9"/>
  <c r="CM1327" i="9" s="1"/>
  <c r="CR1327" i="9"/>
  <c r="CT1327" i="9"/>
  <c r="CX1327" i="9"/>
  <c r="CY1327" i="9"/>
  <c r="DF1327" i="9" s="1"/>
  <c r="CZ1327" i="9"/>
  <c r="DA1327" i="9" s="1"/>
  <c r="DC1327" i="9" s="1"/>
  <c r="DD1327" i="9"/>
  <c r="DH1327" i="9"/>
  <c r="DK1327" i="9"/>
  <c r="DL1327" i="9"/>
  <c r="CA1328" i="9"/>
  <c r="CE1328" i="9"/>
  <c r="CF1328" i="9"/>
  <c r="CG1328" i="9"/>
  <c r="CH1328" i="9"/>
  <c r="CI1328" i="9"/>
  <c r="CJ1328" i="9"/>
  <c r="CK1328" i="9"/>
  <c r="CL1328" i="9"/>
  <c r="CN1328" i="9"/>
  <c r="CO1328" i="9"/>
  <c r="CR1328" i="9"/>
  <c r="CT1328" i="9"/>
  <c r="CX1328" i="9"/>
  <c r="CY1328" i="9"/>
  <c r="DF1328" i="9" s="1"/>
  <c r="CZ1328" i="9"/>
  <c r="DA1328" i="9" s="1"/>
  <c r="DC1328" i="9" s="1"/>
  <c r="DH1328" i="9"/>
  <c r="DK1328" i="9"/>
  <c r="DL1328" i="9"/>
  <c r="CA1329" i="9"/>
  <c r="CE1329" i="9"/>
  <c r="CF1329" i="9"/>
  <c r="CG1329" i="9"/>
  <c r="CH1329" i="9"/>
  <c r="CI1329" i="9"/>
  <c r="CJ1329" i="9"/>
  <c r="CK1329" i="9"/>
  <c r="CL1329" i="9"/>
  <c r="CN1329" i="9"/>
  <c r="CO1329" i="9"/>
  <c r="CM1329" i="9" s="1"/>
  <c r="CR1329" i="9"/>
  <c r="CT1329" i="9"/>
  <c r="CX1329" i="9"/>
  <c r="CY1329" i="9"/>
  <c r="CZ1329" i="9"/>
  <c r="DA1329" i="9" s="1"/>
  <c r="DC1329" i="9" s="1"/>
  <c r="DH1329" i="9"/>
  <c r="DK1329" i="9"/>
  <c r="DL1329" i="9"/>
  <c r="CA1330" i="9"/>
  <c r="CE1330" i="9"/>
  <c r="CF1330" i="9"/>
  <c r="CG1330" i="9"/>
  <c r="CH1330" i="9"/>
  <c r="CI1330" i="9"/>
  <c r="CJ1330" i="9"/>
  <c r="CK1330" i="9"/>
  <c r="CL1330" i="9"/>
  <c r="CN1330" i="9"/>
  <c r="CO1330" i="9"/>
  <c r="CM1330" i="9" s="1"/>
  <c r="CR1330" i="9"/>
  <c r="CT1330" i="9"/>
  <c r="CX1330" i="9"/>
  <c r="CY1330" i="9"/>
  <c r="DF1330" i="9" s="1"/>
  <c r="CZ1330" i="9"/>
  <c r="DA1330" i="9" s="1"/>
  <c r="DC1330" i="9" s="1"/>
  <c r="DD1330" i="9"/>
  <c r="DE1330" i="9"/>
  <c r="DH1330" i="9"/>
  <c r="DK1330" i="9"/>
  <c r="DL1330" i="9"/>
  <c r="CA1331" i="9"/>
  <c r="CE1331" i="9"/>
  <c r="CF1331" i="9"/>
  <c r="CG1331" i="9"/>
  <c r="CH1331" i="9"/>
  <c r="CI1331" i="9"/>
  <c r="CJ1331" i="9"/>
  <c r="CK1331" i="9"/>
  <c r="CL1331" i="9"/>
  <c r="CM1331" i="9"/>
  <c r="CN1331" i="9"/>
  <c r="CO1331" i="9"/>
  <c r="CR1331" i="9"/>
  <c r="CV1331" i="9" s="1"/>
  <c r="CT1331" i="9"/>
  <c r="CX1331" i="9"/>
  <c r="CY1331" i="9"/>
  <c r="CZ1331" i="9"/>
  <c r="DA1331" i="9"/>
  <c r="DC1331" i="9" s="1"/>
  <c r="DH1331" i="9"/>
  <c r="DK1331" i="9"/>
  <c r="DL1331" i="9"/>
  <c r="CA1332" i="9"/>
  <c r="CE1332" i="9"/>
  <c r="CP1332" i="9" s="1"/>
  <c r="CF1332" i="9"/>
  <c r="CG1332" i="9"/>
  <c r="CH1332" i="9"/>
  <c r="CI1332" i="9"/>
  <c r="CJ1332" i="9"/>
  <c r="CK1332" i="9"/>
  <c r="CL1332" i="9"/>
  <c r="CN1332" i="9"/>
  <c r="CO1332" i="9"/>
  <c r="CM1332" i="9" s="1"/>
  <c r="CR1332" i="9"/>
  <c r="CT1332" i="9"/>
  <c r="CV1332" i="9" s="1"/>
  <c r="CX1332" i="9"/>
  <c r="CY1332" i="9"/>
  <c r="CZ1332" i="9"/>
  <c r="DA1332" i="9" s="1"/>
  <c r="DC1332" i="9" s="1"/>
  <c r="DH1332" i="9"/>
  <c r="DK1332" i="9"/>
  <c r="DL1332" i="9"/>
  <c r="CA1333" i="9"/>
  <c r="CE1333" i="9"/>
  <c r="CF1333" i="9"/>
  <c r="CG1333" i="9"/>
  <c r="CH1333" i="9"/>
  <c r="CI1333" i="9"/>
  <c r="CJ1333" i="9"/>
  <c r="CK1333" i="9"/>
  <c r="CL1333" i="9"/>
  <c r="CN1333" i="9"/>
  <c r="CO1333" i="9"/>
  <c r="CM1333" i="9" s="1"/>
  <c r="CR1333" i="9"/>
  <c r="CT1333" i="9"/>
  <c r="CX1333" i="9"/>
  <c r="CY1333" i="9"/>
  <c r="CZ1333" i="9"/>
  <c r="DA1333" i="9" s="1"/>
  <c r="DC1333" i="9" s="1"/>
  <c r="DE1333" i="9"/>
  <c r="DH1333" i="9"/>
  <c r="DK1333" i="9"/>
  <c r="DL1333" i="9"/>
  <c r="CA1334" i="9"/>
  <c r="CE1334" i="9"/>
  <c r="CF1334" i="9"/>
  <c r="CG1334" i="9"/>
  <c r="CH1334" i="9"/>
  <c r="CI1334" i="9"/>
  <c r="CJ1334" i="9"/>
  <c r="CK1334" i="9"/>
  <c r="CL1334" i="9"/>
  <c r="CN1334" i="9"/>
  <c r="CO1334" i="9"/>
  <c r="CR1334" i="9"/>
  <c r="CT1334" i="9"/>
  <c r="CX1334" i="9"/>
  <c r="CY1334" i="9"/>
  <c r="DD1334" i="9" s="1"/>
  <c r="CZ1334" i="9"/>
  <c r="DA1334" i="9" s="1"/>
  <c r="DC1334" i="9"/>
  <c r="DH1334" i="9"/>
  <c r="DK1334" i="9"/>
  <c r="DL1334" i="9"/>
  <c r="CA1335" i="9"/>
  <c r="CE1335" i="9"/>
  <c r="CF1335" i="9"/>
  <c r="CG1335" i="9"/>
  <c r="CH1335" i="9"/>
  <c r="CI1335" i="9"/>
  <c r="CJ1335" i="9"/>
  <c r="CK1335" i="9"/>
  <c r="CL1335" i="9"/>
  <c r="CN1335" i="9"/>
  <c r="CO1335" i="9"/>
  <c r="CM1335" i="9" s="1"/>
  <c r="CR1335" i="9"/>
  <c r="CT1335" i="9"/>
  <c r="CV1335" i="9"/>
  <c r="CX1335" i="9"/>
  <c r="CY1335" i="9"/>
  <c r="CZ1335" i="9"/>
  <c r="DA1335" i="9" s="1"/>
  <c r="DC1335" i="9" s="1"/>
  <c r="DH1335" i="9"/>
  <c r="DK1335" i="9"/>
  <c r="DL1335" i="9"/>
  <c r="CA1336" i="9"/>
  <c r="CE1336" i="9"/>
  <c r="CF1336" i="9"/>
  <c r="CG1336" i="9"/>
  <c r="CH1336" i="9"/>
  <c r="CI1336" i="9"/>
  <c r="CJ1336" i="9"/>
  <c r="CK1336" i="9"/>
  <c r="CL1336" i="9"/>
  <c r="CN1336" i="9"/>
  <c r="CO1336" i="9"/>
  <c r="CM1336" i="9" s="1"/>
  <c r="CR1336" i="9"/>
  <c r="CT1336" i="9"/>
  <c r="CX1336" i="9"/>
  <c r="CY1336" i="9"/>
  <c r="CZ1336" i="9"/>
  <c r="DA1336" i="9" s="1"/>
  <c r="DC1336" i="9" s="1"/>
  <c r="DE1336" i="9"/>
  <c r="DH1336" i="9"/>
  <c r="DK1336" i="9"/>
  <c r="DL1336" i="9"/>
  <c r="CA1337" i="9"/>
  <c r="CE1337" i="9"/>
  <c r="CF1337" i="9"/>
  <c r="CG1337" i="9"/>
  <c r="CH1337" i="9"/>
  <c r="CI1337" i="9"/>
  <c r="CJ1337" i="9"/>
  <c r="CK1337" i="9"/>
  <c r="CL1337" i="9"/>
  <c r="CN1337" i="9"/>
  <c r="CO1337" i="9"/>
  <c r="CR1337" i="9"/>
  <c r="CV1337" i="9" s="1"/>
  <c r="CT1337" i="9"/>
  <c r="CX1337" i="9"/>
  <c r="CY1337" i="9"/>
  <c r="DE1337" i="9" s="1"/>
  <c r="CZ1337" i="9"/>
  <c r="DA1337" i="9" s="1"/>
  <c r="DC1337" i="9" s="1"/>
  <c r="DH1337" i="9"/>
  <c r="DK1337" i="9"/>
  <c r="DL1337" i="9"/>
  <c r="CA1338" i="9"/>
  <c r="CE1338" i="9"/>
  <c r="CF1338" i="9"/>
  <c r="CG1338" i="9"/>
  <c r="CH1338" i="9"/>
  <c r="CI1338" i="9"/>
  <c r="CJ1338" i="9"/>
  <c r="CK1338" i="9"/>
  <c r="CL1338" i="9"/>
  <c r="CN1338" i="9"/>
  <c r="CO1338" i="9"/>
  <c r="CM1338" i="9" s="1"/>
  <c r="CR1338" i="9"/>
  <c r="CT1338" i="9"/>
  <c r="CX1338" i="9"/>
  <c r="CY1338" i="9"/>
  <c r="DF1338" i="9" s="1"/>
  <c r="CZ1338" i="9"/>
  <c r="DA1338" i="9"/>
  <c r="DC1338" i="9" s="1"/>
  <c r="DH1338" i="9"/>
  <c r="DK1338" i="9"/>
  <c r="DL1338" i="9"/>
  <c r="CA1339" i="9"/>
  <c r="CE1339" i="9"/>
  <c r="CF1339" i="9"/>
  <c r="CG1339" i="9"/>
  <c r="CH1339" i="9"/>
  <c r="CI1339" i="9"/>
  <c r="CJ1339" i="9"/>
  <c r="CK1339" i="9"/>
  <c r="CL1339" i="9"/>
  <c r="CN1339" i="9"/>
  <c r="CO1339" i="9"/>
  <c r="CM1339" i="9" s="1"/>
  <c r="CR1339" i="9"/>
  <c r="CT1339" i="9"/>
  <c r="CX1339" i="9"/>
  <c r="CY1339" i="9"/>
  <c r="DF1339" i="9" s="1"/>
  <c r="CZ1339" i="9"/>
  <c r="DA1339" i="9" s="1"/>
  <c r="DC1339" i="9" s="1"/>
  <c r="DH1339" i="9"/>
  <c r="DK1339" i="9"/>
  <c r="DL1339" i="9"/>
  <c r="CA1340" i="9"/>
  <c r="CE1340" i="9"/>
  <c r="CF1340" i="9"/>
  <c r="CG1340" i="9"/>
  <c r="CH1340" i="9"/>
  <c r="CI1340" i="9"/>
  <c r="CJ1340" i="9"/>
  <c r="CK1340" i="9"/>
  <c r="CL1340" i="9"/>
  <c r="CN1340" i="9"/>
  <c r="CO1340" i="9"/>
  <c r="CM1340" i="9" s="1"/>
  <c r="CR1340" i="9"/>
  <c r="CV1340" i="9" s="1"/>
  <c r="CT1340" i="9"/>
  <c r="CX1340" i="9"/>
  <c r="CY1340" i="9"/>
  <c r="DD1340" i="9" s="1"/>
  <c r="CZ1340" i="9"/>
  <c r="DA1340" i="9" s="1"/>
  <c r="DC1340" i="9" s="1"/>
  <c r="DH1340" i="9"/>
  <c r="DK1340" i="9"/>
  <c r="DL1340" i="9"/>
  <c r="CA1341" i="9"/>
  <c r="CE1341" i="9"/>
  <c r="CF1341" i="9"/>
  <c r="CG1341" i="9"/>
  <c r="CH1341" i="9"/>
  <c r="CI1341" i="9"/>
  <c r="CJ1341" i="9"/>
  <c r="CK1341" i="9"/>
  <c r="CL1341" i="9"/>
  <c r="CN1341" i="9"/>
  <c r="CO1341" i="9"/>
  <c r="CM1341" i="9" s="1"/>
  <c r="CR1341" i="9"/>
  <c r="CT1341" i="9"/>
  <c r="CX1341" i="9"/>
  <c r="CY1341" i="9"/>
  <c r="DD1341" i="9" s="1"/>
  <c r="CZ1341" i="9"/>
  <c r="DA1341" i="9"/>
  <c r="DC1341" i="9"/>
  <c r="DH1341" i="9"/>
  <c r="DK1341" i="9"/>
  <c r="DL1341" i="9"/>
  <c r="CA1342" i="9"/>
  <c r="CE1342" i="9"/>
  <c r="CF1342" i="9"/>
  <c r="CG1342" i="9"/>
  <c r="CH1342" i="9"/>
  <c r="CI1342" i="9"/>
  <c r="CJ1342" i="9"/>
  <c r="CK1342" i="9"/>
  <c r="CL1342" i="9"/>
  <c r="CN1342" i="9"/>
  <c r="CO1342" i="9"/>
  <c r="CM1342" i="9" s="1"/>
  <c r="CR1342" i="9"/>
  <c r="CV1342" i="9" s="1"/>
  <c r="CT1342" i="9"/>
  <c r="CX1342" i="9"/>
  <c r="CY1342" i="9"/>
  <c r="CZ1342" i="9"/>
  <c r="DA1342" i="9"/>
  <c r="DC1342" i="9" s="1"/>
  <c r="DD1342" i="9"/>
  <c r="DH1342" i="9"/>
  <c r="DK1342" i="9"/>
  <c r="DL1342" i="9"/>
  <c r="CA1343" i="9"/>
  <c r="CE1343" i="9"/>
  <c r="CF1343" i="9"/>
  <c r="CG1343" i="9"/>
  <c r="CH1343" i="9"/>
  <c r="CI1343" i="9"/>
  <c r="CJ1343" i="9"/>
  <c r="CK1343" i="9"/>
  <c r="CL1343" i="9"/>
  <c r="CN1343" i="9"/>
  <c r="CO1343" i="9"/>
  <c r="CM1343" i="9" s="1"/>
  <c r="CR1343" i="9"/>
  <c r="CT1343" i="9"/>
  <c r="CX1343" i="9"/>
  <c r="CY1343" i="9"/>
  <c r="DE1343" i="9" s="1"/>
  <c r="CZ1343" i="9"/>
  <c r="DA1343" i="9"/>
  <c r="DC1343" i="9" s="1"/>
  <c r="DH1343" i="9"/>
  <c r="DK1343" i="9"/>
  <c r="DL1343" i="9"/>
  <c r="CA1344" i="9"/>
  <c r="CE1344" i="9"/>
  <c r="CF1344" i="9"/>
  <c r="CG1344" i="9"/>
  <c r="CH1344" i="9"/>
  <c r="CI1344" i="9"/>
  <c r="CJ1344" i="9"/>
  <c r="CK1344" i="9"/>
  <c r="CL1344" i="9"/>
  <c r="CN1344" i="9"/>
  <c r="CO1344" i="9"/>
  <c r="CM1344" i="9" s="1"/>
  <c r="CR1344" i="9"/>
  <c r="CT1344" i="9"/>
  <c r="CX1344" i="9"/>
  <c r="CY1344" i="9"/>
  <c r="DE1344" i="9" s="1"/>
  <c r="CZ1344" i="9"/>
  <c r="DA1344" i="9" s="1"/>
  <c r="DC1344" i="9" s="1"/>
  <c r="DD1344" i="9"/>
  <c r="DH1344" i="9"/>
  <c r="DK1344" i="9"/>
  <c r="DL1344" i="9"/>
  <c r="CA1345" i="9"/>
  <c r="CE1345" i="9"/>
  <c r="CF1345" i="9"/>
  <c r="CG1345" i="9"/>
  <c r="CH1345" i="9"/>
  <c r="CI1345" i="9"/>
  <c r="CJ1345" i="9"/>
  <c r="CK1345" i="9"/>
  <c r="CL1345" i="9"/>
  <c r="CN1345" i="9"/>
  <c r="CO1345" i="9"/>
  <c r="CR1345" i="9"/>
  <c r="CT1345" i="9"/>
  <c r="CX1345" i="9"/>
  <c r="CY1345" i="9"/>
  <c r="DE1345" i="9" s="1"/>
  <c r="CZ1345" i="9"/>
  <c r="DA1345" i="9" s="1"/>
  <c r="DC1345" i="9"/>
  <c r="DH1345" i="9"/>
  <c r="DK1345" i="9"/>
  <c r="DL1345" i="9"/>
  <c r="CA1346" i="9"/>
  <c r="CE1346" i="9"/>
  <c r="CF1346" i="9"/>
  <c r="CG1346" i="9"/>
  <c r="CH1346" i="9"/>
  <c r="CI1346" i="9"/>
  <c r="CJ1346" i="9"/>
  <c r="CK1346" i="9"/>
  <c r="CL1346" i="9"/>
  <c r="CN1346" i="9"/>
  <c r="CO1346" i="9"/>
  <c r="CM1346" i="9" s="1"/>
  <c r="CR1346" i="9"/>
  <c r="CT1346" i="9"/>
  <c r="CX1346" i="9"/>
  <c r="CY1346" i="9"/>
  <c r="CZ1346" i="9"/>
  <c r="DA1346" i="9"/>
  <c r="DC1346" i="9" s="1"/>
  <c r="DH1346" i="9"/>
  <c r="DK1346" i="9"/>
  <c r="DL1346" i="9"/>
  <c r="CA1347" i="9"/>
  <c r="CE1347" i="9"/>
  <c r="CF1347" i="9"/>
  <c r="CG1347" i="9"/>
  <c r="CH1347" i="9"/>
  <c r="CI1347" i="9"/>
  <c r="CJ1347" i="9"/>
  <c r="CK1347" i="9"/>
  <c r="CL1347" i="9"/>
  <c r="CN1347" i="9"/>
  <c r="CO1347" i="9"/>
  <c r="CM1347" i="9" s="1"/>
  <c r="CR1347" i="9"/>
  <c r="CT1347" i="9"/>
  <c r="CV1347" i="9" s="1"/>
  <c r="CX1347" i="9"/>
  <c r="CY1347" i="9"/>
  <c r="DD1347" i="9" s="1"/>
  <c r="CZ1347" i="9"/>
  <c r="DA1347" i="9" s="1"/>
  <c r="DC1347" i="9" s="1"/>
  <c r="DH1347" i="9"/>
  <c r="DK1347" i="9"/>
  <c r="DL1347" i="9"/>
  <c r="CA1348" i="9"/>
  <c r="CE1348" i="9"/>
  <c r="CF1348" i="9"/>
  <c r="CG1348" i="9"/>
  <c r="CH1348" i="9"/>
  <c r="CI1348" i="9"/>
  <c r="CJ1348" i="9"/>
  <c r="CK1348" i="9"/>
  <c r="CL1348" i="9"/>
  <c r="CN1348" i="9"/>
  <c r="CO1348" i="9"/>
  <c r="CR1348" i="9"/>
  <c r="CT1348" i="9"/>
  <c r="CX1348" i="9"/>
  <c r="CY1348" i="9"/>
  <c r="DE1348" i="9" s="1"/>
  <c r="CZ1348" i="9"/>
  <c r="DA1348" i="9"/>
  <c r="DC1348" i="9" s="1"/>
  <c r="DD1348" i="9"/>
  <c r="DF1348" i="9"/>
  <c r="DH1348" i="9"/>
  <c r="DK1348" i="9"/>
  <c r="DL1348" i="9"/>
  <c r="CA1349" i="9"/>
  <c r="CE1349" i="9"/>
  <c r="CF1349" i="9"/>
  <c r="CG1349" i="9"/>
  <c r="CH1349" i="9"/>
  <c r="CI1349" i="9"/>
  <c r="CJ1349" i="9"/>
  <c r="CK1349" i="9"/>
  <c r="CL1349" i="9"/>
  <c r="CN1349" i="9"/>
  <c r="CO1349" i="9"/>
  <c r="CM1349" i="9" s="1"/>
  <c r="CR1349" i="9"/>
  <c r="CV1349" i="9" s="1"/>
  <c r="CT1349" i="9"/>
  <c r="CX1349" i="9"/>
  <c r="CY1349" i="9"/>
  <c r="DF1349" i="9" s="1"/>
  <c r="CZ1349" i="9"/>
  <c r="DA1349" i="9" s="1"/>
  <c r="DC1349" i="9" s="1"/>
  <c r="DE1349" i="9"/>
  <c r="DH1349" i="9"/>
  <c r="DK1349" i="9"/>
  <c r="DL1349" i="9"/>
  <c r="CA1350" i="9"/>
  <c r="CE1350" i="9"/>
  <c r="CF1350" i="9"/>
  <c r="CG1350" i="9"/>
  <c r="CH1350" i="9"/>
  <c r="CI1350" i="9"/>
  <c r="CJ1350" i="9"/>
  <c r="CK1350" i="9"/>
  <c r="CL1350" i="9"/>
  <c r="CN1350" i="9"/>
  <c r="CO1350" i="9"/>
  <c r="CM1350" i="9" s="1"/>
  <c r="CR1350" i="9"/>
  <c r="CT1350" i="9"/>
  <c r="CV1350" i="9" s="1"/>
  <c r="CX1350" i="9"/>
  <c r="CY1350" i="9"/>
  <c r="DD1350" i="9" s="1"/>
  <c r="CZ1350" i="9"/>
  <c r="DA1350" i="9" s="1"/>
  <c r="DC1350" i="9" s="1"/>
  <c r="DH1350" i="9"/>
  <c r="DK1350" i="9"/>
  <c r="DL1350" i="9"/>
  <c r="CA1351" i="9"/>
  <c r="CE1351" i="9"/>
  <c r="CF1351" i="9"/>
  <c r="CG1351" i="9"/>
  <c r="CH1351" i="9"/>
  <c r="CI1351" i="9"/>
  <c r="CJ1351" i="9"/>
  <c r="CK1351" i="9"/>
  <c r="CL1351" i="9"/>
  <c r="CN1351" i="9"/>
  <c r="CO1351" i="9"/>
  <c r="CM1351" i="9" s="1"/>
  <c r="CR1351" i="9"/>
  <c r="CT1351" i="9"/>
  <c r="CV1351" i="9"/>
  <c r="CX1351" i="9"/>
  <c r="CY1351" i="9"/>
  <c r="DD1351" i="9" s="1"/>
  <c r="CZ1351" i="9"/>
  <c r="DA1351" i="9" s="1"/>
  <c r="DC1351" i="9" s="1"/>
  <c r="DH1351" i="9"/>
  <c r="DK1351" i="9"/>
  <c r="DL1351" i="9"/>
  <c r="CA1352" i="9"/>
  <c r="CE1352" i="9"/>
  <c r="CF1352" i="9"/>
  <c r="CG1352" i="9"/>
  <c r="CH1352" i="9"/>
  <c r="CI1352" i="9"/>
  <c r="CJ1352" i="9"/>
  <c r="CK1352" i="9"/>
  <c r="CL1352" i="9"/>
  <c r="CN1352" i="9"/>
  <c r="CO1352" i="9"/>
  <c r="CM1352" i="9" s="1"/>
  <c r="CR1352" i="9"/>
  <c r="CT1352" i="9"/>
  <c r="CX1352" i="9"/>
  <c r="CY1352" i="9"/>
  <c r="DE1352" i="9" s="1"/>
  <c r="CZ1352" i="9"/>
  <c r="DA1352" i="9" s="1"/>
  <c r="DC1352" i="9" s="1"/>
  <c r="DD1352" i="9"/>
  <c r="DH1352" i="9"/>
  <c r="DK1352" i="9"/>
  <c r="DL1352" i="9"/>
  <c r="CA1353" i="9"/>
  <c r="CE1353" i="9"/>
  <c r="CF1353" i="9"/>
  <c r="CG1353" i="9"/>
  <c r="CH1353" i="9"/>
  <c r="CI1353" i="9"/>
  <c r="CJ1353" i="9"/>
  <c r="CK1353" i="9"/>
  <c r="CL1353" i="9"/>
  <c r="CN1353" i="9"/>
  <c r="CO1353" i="9"/>
  <c r="CM1353" i="9" s="1"/>
  <c r="CR1353" i="9"/>
  <c r="CT1353" i="9"/>
  <c r="CX1353" i="9"/>
  <c r="CY1353" i="9"/>
  <c r="DE1353" i="9" s="1"/>
  <c r="CZ1353" i="9"/>
  <c r="DA1353" i="9" s="1"/>
  <c r="DC1353" i="9" s="1"/>
  <c r="DH1353" i="9"/>
  <c r="DK1353" i="9"/>
  <c r="DL1353" i="9"/>
  <c r="CA1354" i="9"/>
  <c r="CE1354" i="9"/>
  <c r="CF1354" i="9"/>
  <c r="CG1354" i="9"/>
  <c r="CH1354" i="9"/>
  <c r="CI1354" i="9"/>
  <c r="CJ1354" i="9"/>
  <c r="CK1354" i="9"/>
  <c r="CL1354" i="9"/>
  <c r="CN1354" i="9"/>
  <c r="CO1354" i="9"/>
  <c r="CM1354" i="9" s="1"/>
  <c r="CR1354" i="9"/>
  <c r="CT1354" i="9"/>
  <c r="CX1354" i="9"/>
  <c r="CY1354" i="9"/>
  <c r="DE1354" i="9" s="1"/>
  <c r="CZ1354" i="9"/>
  <c r="DA1354" i="9" s="1"/>
  <c r="DC1354" i="9" s="1"/>
  <c r="DH1354" i="9"/>
  <c r="DK1354" i="9"/>
  <c r="DL1354" i="9"/>
  <c r="CA1355" i="9"/>
  <c r="CE1355" i="9"/>
  <c r="CF1355" i="9"/>
  <c r="CG1355" i="9"/>
  <c r="CH1355" i="9"/>
  <c r="CI1355" i="9"/>
  <c r="CJ1355" i="9"/>
  <c r="CK1355" i="9"/>
  <c r="CL1355" i="9"/>
  <c r="CN1355" i="9"/>
  <c r="CO1355" i="9"/>
  <c r="CM1355" i="9" s="1"/>
  <c r="CR1355" i="9"/>
  <c r="CT1355" i="9"/>
  <c r="CX1355" i="9"/>
  <c r="CY1355" i="9"/>
  <c r="CZ1355" i="9"/>
  <c r="DA1355" i="9" s="1"/>
  <c r="DC1355" i="9" s="1"/>
  <c r="DD1355" i="9"/>
  <c r="DH1355" i="9"/>
  <c r="DK1355" i="9"/>
  <c r="DL1355" i="9"/>
  <c r="CA1356" i="9"/>
  <c r="CE1356" i="9"/>
  <c r="CF1356" i="9"/>
  <c r="CG1356" i="9"/>
  <c r="CH1356" i="9"/>
  <c r="CI1356" i="9"/>
  <c r="CJ1356" i="9"/>
  <c r="CK1356" i="9"/>
  <c r="CL1356" i="9"/>
  <c r="CN1356" i="9"/>
  <c r="CO1356" i="9"/>
  <c r="CR1356" i="9"/>
  <c r="CT1356" i="9"/>
  <c r="CX1356" i="9"/>
  <c r="CY1356" i="9"/>
  <c r="DD1356" i="9" s="1"/>
  <c r="CZ1356" i="9"/>
  <c r="DA1356" i="9" s="1"/>
  <c r="DC1356" i="9" s="1"/>
  <c r="DH1356" i="9"/>
  <c r="DK1356" i="9"/>
  <c r="DL1356" i="9"/>
  <c r="CA1357" i="9"/>
  <c r="CE1357" i="9"/>
  <c r="CF1357" i="9"/>
  <c r="CG1357" i="9"/>
  <c r="CH1357" i="9"/>
  <c r="CI1357" i="9"/>
  <c r="CJ1357" i="9"/>
  <c r="CK1357" i="9"/>
  <c r="CL1357" i="9"/>
  <c r="CN1357" i="9"/>
  <c r="CO1357" i="9"/>
  <c r="CM1357" i="9" s="1"/>
  <c r="CR1357" i="9"/>
  <c r="CT1357" i="9"/>
  <c r="CV1357" i="9"/>
  <c r="CX1357" i="9"/>
  <c r="CY1357" i="9"/>
  <c r="CZ1357" i="9"/>
  <c r="DA1357" i="9" s="1"/>
  <c r="DC1357" i="9" s="1"/>
  <c r="DH1357" i="9"/>
  <c r="DK1357" i="9"/>
  <c r="DL1357" i="9"/>
  <c r="CA1358" i="9"/>
  <c r="CE1358" i="9"/>
  <c r="CF1358" i="9"/>
  <c r="CG1358" i="9"/>
  <c r="CH1358" i="9"/>
  <c r="CI1358" i="9"/>
  <c r="CJ1358" i="9"/>
  <c r="CK1358" i="9"/>
  <c r="CL1358" i="9"/>
  <c r="CN1358" i="9"/>
  <c r="CO1358" i="9"/>
  <c r="CM1358" i="9" s="1"/>
  <c r="CR1358" i="9"/>
  <c r="CT1358" i="9"/>
  <c r="CX1358" i="9"/>
  <c r="CY1358" i="9"/>
  <c r="CZ1358" i="9"/>
  <c r="DA1358" i="9" s="1"/>
  <c r="DC1358" i="9" s="1"/>
  <c r="DD1358" i="9"/>
  <c r="DH1358" i="9"/>
  <c r="DK1358" i="9"/>
  <c r="DL1358" i="9"/>
  <c r="CA1359" i="9"/>
  <c r="CE1359" i="9"/>
  <c r="CF1359" i="9"/>
  <c r="CG1359" i="9"/>
  <c r="CH1359" i="9"/>
  <c r="CI1359" i="9"/>
  <c r="CJ1359" i="9"/>
  <c r="CK1359" i="9"/>
  <c r="CL1359" i="9"/>
  <c r="CN1359" i="9"/>
  <c r="CO1359" i="9"/>
  <c r="CR1359" i="9"/>
  <c r="CT1359" i="9"/>
  <c r="CV1359" i="9" s="1"/>
  <c r="CX1359" i="9"/>
  <c r="CY1359" i="9"/>
  <c r="CZ1359" i="9"/>
  <c r="DA1359" i="9" s="1"/>
  <c r="DC1359" i="9" s="1"/>
  <c r="DH1359" i="9"/>
  <c r="DK1359" i="9"/>
  <c r="DL1359" i="9"/>
  <c r="CA1360" i="9"/>
  <c r="CE1360" i="9"/>
  <c r="CF1360" i="9"/>
  <c r="CG1360" i="9"/>
  <c r="CH1360" i="9"/>
  <c r="CI1360" i="9"/>
  <c r="CJ1360" i="9"/>
  <c r="CK1360" i="9"/>
  <c r="CL1360" i="9"/>
  <c r="CM1360" i="9"/>
  <c r="CN1360" i="9"/>
  <c r="CO1360" i="9"/>
  <c r="CR1360" i="9"/>
  <c r="CT1360" i="9"/>
  <c r="CX1360" i="9"/>
  <c r="CY1360" i="9"/>
  <c r="DF1360" i="9" s="1"/>
  <c r="CZ1360" i="9"/>
  <c r="DA1360" i="9" s="1"/>
  <c r="DC1360" i="9" s="1"/>
  <c r="DH1360" i="9"/>
  <c r="DK1360" i="9"/>
  <c r="DL1360" i="9"/>
  <c r="CA1361" i="9"/>
  <c r="CE1361" i="9"/>
  <c r="CF1361" i="9"/>
  <c r="CG1361" i="9"/>
  <c r="CH1361" i="9"/>
  <c r="CI1361" i="9"/>
  <c r="CJ1361" i="9"/>
  <c r="CK1361" i="9"/>
  <c r="CL1361" i="9"/>
  <c r="CN1361" i="9"/>
  <c r="CO1361" i="9"/>
  <c r="CM1361" i="9" s="1"/>
  <c r="CR1361" i="9"/>
  <c r="CT1361" i="9"/>
  <c r="CV1361" i="9" s="1"/>
  <c r="CX1361" i="9"/>
  <c r="CY1361" i="9"/>
  <c r="DD1361" i="9" s="1"/>
  <c r="CZ1361" i="9"/>
  <c r="DA1361" i="9" s="1"/>
  <c r="DC1361" i="9"/>
  <c r="DH1361" i="9"/>
  <c r="DK1361" i="9"/>
  <c r="DL1361" i="9"/>
  <c r="CA1362" i="9"/>
  <c r="CE1362" i="9"/>
  <c r="CF1362" i="9"/>
  <c r="CG1362" i="9"/>
  <c r="CH1362" i="9"/>
  <c r="CI1362" i="9"/>
  <c r="CJ1362" i="9"/>
  <c r="CK1362" i="9"/>
  <c r="CL1362" i="9"/>
  <c r="CN1362" i="9"/>
  <c r="CO1362" i="9"/>
  <c r="CM1362" i="9" s="1"/>
  <c r="CR1362" i="9"/>
  <c r="CV1362" i="9" s="1"/>
  <c r="CT1362" i="9"/>
  <c r="CX1362" i="9"/>
  <c r="CY1362" i="9"/>
  <c r="CZ1362" i="9"/>
  <c r="DA1362" i="9" s="1"/>
  <c r="DC1362" i="9" s="1"/>
  <c r="DD1362" i="9"/>
  <c r="DH1362" i="9"/>
  <c r="DK1362" i="9"/>
  <c r="DL1362" i="9"/>
  <c r="CA1363" i="9"/>
  <c r="CE1363" i="9"/>
  <c r="CF1363" i="9"/>
  <c r="CG1363" i="9"/>
  <c r="CH1363" i="9"/>
  <c r="CI1363" i="9"/>
  <c r="CJ1363" i="9"/>
  <c r="CK1363" i="9"/>
  <c r="CL1363" i="9"/>
  <c r="CN1363" i="9"/>
  <c r="CO1363" i="9"/>
  <c r="CM1363" i="9" s="1"/>
  <c r="CR1363" i="9"/>
  <c r="CT1363" i="9"/>
  <c r="CX1363" i="9"/>
  <c r="CY1363" i="9"/>
  <c r="CZ1363" i="9"/>
  <c r="DA1363" i="9"/>
  <c r="DC1363" i="9" s="1"/>
  <c r="DF1363" i="9"/>
  <c r="DH1363" i="9"/>
  <c r="DK1363" i="9"/>
  <c r="DL1363" i="9"/>
  <c r="CA1364" i="9"/>
  <c r="CE1364" i="9"/>
  <c r="CF1364" i="9"/>
  <c r="CG1364" i="9"/>
  <c r="CH1364" i="9"/>
  <c r="CI1364" i="9"/>
  <c r="CJ1364" i="9"/>
  <c r="CK1364" i="9"/>
  <c r="CL1364" i="9"/>
  <c r="CM1364" i="9"/>
  <c r="CN1364" i="9"/>
  <c r="CO1364" i="9"/>
  <c r="CR1364" i="9"/>
  <c r="CT1364" i="9"/>
  <c r="CX1364" i="9"/>
  <c r="CY1364" i="9"/>
  <c r="DE1364" i="9" s="1"/>
  <c r="CZ1364" i="9"/>
  <c r="DA1364" i="9" s="1"/>
  <c r="DC1364" i="9" s="1"/>
  <c r="DD1364" i="9"/>
  <c r="DF1364" i="9"/>
  <c r="DH1364" i="9"/>
  <c r="DK1364" i="9"/>
  <c r="DL1364" i="9"/>
  <c r="CA1365" i="9"/>
  <c r="CE1365" i="9"/>
  <c r="CF1365" i="9"/>
  <c r="CG1365" i="9"/>
  <c r="CH1365" i="9"/>
  <c r="CI1365" i="9"/>
  <c r="CJ1365" i="9"/>
  <c r="CK1365" i="9"/>
  <c r="CL1365" i="9"/>
  <c r="CN1365" i="9"/>
  <c r="CO1365" i="9"/>
  <c r="CM1365" i="9" s="1"/>
  <c r="CR1365" i="9"/>
  <c r="CT1365" i="9"/>
  <c r="CX1365" i="9"/>
  <c r="CY1365" i="9"/>
  <c r="DE1365" i="9" s="1"/>
  <c r="CZ1365" i="9"/>
  <c r="DA1365" i="9" s="1"/>
  <c r="DC1365" i="9" s="1"/>
  <c r="DH1365" i="9"/>
  <c r="DK1365" i="9"/>
  <c r="DL1365" i="9"/>
  <c r="CA1366" i="9"/>
  <c r="CE1366" i="9"/>
  <c r="CF1366" i="9"/>
  <c r="CG1366" i="9"/>
  <c r="CH1366" i="9"/>
  <c r="CI1366" i="9"/>
  <c r="CJ1366" i="9"/>
  <c r="CK1366" i="9"/>
  <c r="CL1366" i="9"/>
  <c r="CN1366" i="9"/>
  <c r="CO1366" i="9"/>
  <c r="CM1366" i="9" s="1"/>
  <c r="CR1366" i="9"/>
  <c r="CT1366" i="9"/>
  <c r="CX1366" i="9"/>
  <c r="CY1366" i="9"/>
  <c r="DE1366" i="9" s="1"/>
  <c r="CZ1366" i="9"/>
  <c r="DA1366" i="9" s="1"/>
  <c r="DC1366" i="9" s="1"/>
  <c r="DF1366" i="9"/>
  <c r="DH1366" i="9"/>
  <c r="DK1366" i="9"/>
  <c r="DL1366" i="9"/>
  <c r="CA1367" i="9"/>
  <c r="CE1367" i="9"/>
  <c r="CF1367" i="9"/>
  <c r="CG1367" i="9"/>
  <c r="CH1367" i="9"/>
  <c r="CI1367" i="9"/>
  <c r="CJ1367" i="9"/>
  <c r="CK1367" i="9"/>
  <c r="CL1367" i="9"/>
  <c r="CN1367" i="9"/>
  <c r="CO1367" i="9"/>
  <c r="CR1367" i="9"/>
  <c r="CT1367" i="9"/>
  <c r="CX1367" i="9"/>
  <c r="CY1367" i="9"/>
  <c r="CZ1367" i="9"/>
  <c r="DA1367" i="9" s="1"/>
  <c r="DC1367" i="9" s="1"/>
  <c r="DH1367" i="9"/>
  <c r="DK1367" i="9"/>
  <c r="DL1367" i="9"/>
  <c r="CA1368" i="9"/>
  <c r="CE1368" i="9"/>
  <c r="CF1368" i="9"/>
  <c r="CG1368" i="9"/>
  <c r="CH1368" i="9"/>
  <c r="CI1368" i="9"/>
  <c r="CJ1368" i="9"/>
  <c r="CK1368" i="9"/>
  <c r="CL1368" i="9"/>
  <c r="CN1368" i="9"/>
  <c r="CO1368" i="9"/>
  <c r="CM1368" i="9" s="1"/>
  <c r="CR1368" i="9"/>
  <c r="CV1368" i="9" s="1"/>
  <c r="CT1368" i="9"/>
  <c r="CX1368" i="9"/>
  <c r="CY1368" i="9"/>
  <c r="CZ1368" i="9"/>
  <c r="DA1368" i="9" s="1"/>
  <c r="DC1368" i="9" s="1"/>
  <c r="DH1368" i="9"/>
  <c r="DK1368" i="9"/>
  <c r="DL1368" i="9"/>
  <c r="CA1369" i="9"/>
  <c r="CE1369" i="9"/>
  <c r="CF1369" i="9"/>
  <c r="CG1369" i="9"/>
  <c r="CH1369" i="9"/>
  <c r="CI1369" i="9"/>
  <c r="CJ1369" i="9"/>
  <c r="CK1369" i="9"/>
  <c r="CL1369" i="9"/>
  <c r="CN1369" i="9"/>
  <c r="CO1369" i="9"/>
  <c r="CM1369" i="9" s="1"/>
  <c r="CR1369" i="9"/>
  <c r="CT1369" i="9"/>
  <c r="CX1369" i="9"/>
  <c r="CY1369" i="9"/>
  <c r="CZ1369" i="9"/>
  <c r="DA1369" i="9" s="1"/>
  <c r="DC1369" i="9" s="1"/>
  <c r="DH1369" i="9"/>
  <c r="DK1369" i="9"/>
  <c r="DL1369" i="9"/>
  <c r="CA1370" i="9"/>
  <c r="CE1370" i="9"/>
  <c r="CF1370" i="9"/>
  <c r="CG1370" i="9"/>
  <c r="CH1370" i="9"/>
  <c r="CI1370" i="9"/>
  <c r="CJ1370" i="9"/>
  <c r="CK1370" i="9"/>
  <c r="CL1370" i="9"/>
  <c r="CN1370" i="9"/>
  <c r="CO1370" i="9"/>
  <c r="CR1370" i="9"/>
  <c r="CT1370" i="9"/>
  <c r="CV1370" i="9" s="1"/>
  <c r="CX1370" i="9"/>
  <c r="CY1370" i="9"/>
  <c r="CZ1370" i="9"/>
  <c r="DA1370" i="9" s="1"/>
  <c r="DC1370" i="9" s="1"/>
  <c r="DH1370" i="9"/>
  <c r="DK1370" i="9"/>
  <c r="DL1370" i="9"/>
  <c r="CA1371" i="9"/>
  <c r="CC1371" i="9"/>
  <c r="CE1371" i="9"/>
  <c r="CF1371" i="9"/>
  <c r="CG1371" i="9"/>
  <c r="CH1371" i="9"/>
  <c r="CI1371" i="9"/>
  <c r="CJ1371" i="9"/>
  <c r="CK1371" i="9"/>
  <c r="CL1371" i="9"/>
  <c r="CN1371" i="9"/>
  <c r="CO1371" i="9"/>
  <c r="CM1371" i="9" s="1"/>
  <c r="CR1371" i="9"/>
  <c r="CV1371" i="9" s="1"/>
  <c r="CT1371" i="9"/>
  <c r="CX1371" i="9"/>
  <c r="CY1371" i="9"/>
  <c r="DF1371" i="9" s="1"/>
  <c r="CZ1371" i="9"/>
  <c r="DA1371" i="9" s="1"/>
  <c r="DC1371" i="9" s="1"/>
  <c r="DH1371" i="9"/>
  <c r="DK1371" i="9"/>
  <c r="DL1371" i="9"/>
  <c r="CA1372" i="9"/>
  <c r="CE1372" i="9"/>
  <c r="CF1372" i="9"/>
  <c r="CG1372" i="9"/>
  <c r="CH1372" i="9"/>
  <c r="CI1372" i="9"/>
  <c r="CJ1372" i="9"/>
  <c r="CK1372" i="9"/>
  <c r="CL1372" i="9"/>
  <c r="CN1372" i="9"/>
  <c r="CO1372" i="9"/>
  <c r="CM1372" i="9" s="1"/>
  <c r="CR1372" i="9"/>
  <c r="CT1372" i="9"/>
  <c r="CV1372" i="9" s="1"/>
  <c r="CX1372" i="9"/>
  <c r="CY1372" i="9"/>
  <c r="DD1372" i="9" s="1"/>
  <c r="CZ1372" i="9"/>
  <c r="DA1372" i="9" s="1"/>
  <c r="DC1372" i="9" s="1"/>
  <c r="DH1372" i="9"/>
  <c r="DK1372" i="9"/>
  <c r="DL1372" i="9"/>
  <c r="CA1373" i="9"/>
  <c r="CE1373" i="9"/>
  <c r="CF1373" i="9"/>
  <c r="CG1373" i="9"/>
  <c r="CH1373" i="9"/>
  <c r="CI1373" i="9"/>
  <c r="CJ1373" i="9"/>
  <c r="CK1373" i="9"/>
  <c r="CL1373" i="9"/>
  <c r="CN1373" i="9"/>
  <c r="CO1373" i="9"/>
  <c r="CM1373" i="9" s="1"/>
  <c r="CR1373" i="9"/>
  <c r="CT1373" i="9"/>
  <c r="CV1373" i="9" s="1"/>
  <c r="CX1373" i="9"/>
  <c r="CY1373" i="9"/>
  <c r="DD1373" i="9" s="1"/>
  <c r="CZ1373" i="9"/>
  <c r="DA1373" i="9" s="1"/>
  <c r="DC1373" i="9"/>
  <c r="DH1373" i="9"/>
  <c r="DK1373" i="9"/>
  <c r="DL1373" i="9"/>
  <c r="CA1374" i="9"/>
  <c r="CE1374" i="9"/>
  <c r="CF1374" i="9"/>
  <c r="CG1374" i="9"/>
  <c r="CH1374" i="9"/>
  <c r="CI1374" i="9"/>
  <c r="CJ1374" i="9"/>
  <c r="CK1374" i="9"/>
  <c r="CL1374" i="9"/>
  <c r="CN1374" i="9"/>
  <c r="CO1374" i="9"/>
  <c r="CM1374" i="9" s="1"/>
  <c r="CR1374" i="9"/>
  <c r="CT1374" i="9"/>
  <c r="CX1374" i="9"/>
  <c r="CY1374" i="9"/>
  <c r="DD1374" i="9" s="1"/>
  <c r="CZ1374" i="9"/>
  <c r="DA1374" i="9" s="1"/>
  <c r="DC1374" i="9" s="1"/>
  <c r="DF1374" i="9"/>
  <c r="DH1374" i="9"/>
  <c r="DK1374" i="9"/>
  <c r="DL1374" i="9"/>
  <c r="CA1375" i="9"/>
  <c r="CE1375" i="9"/>
  <c r="CF1375" i="9"/>
  <c r="CG1375" i="9"/>
  <c r="CH1375" i="9"/>
  <c r="CI1375" i="9"/>
  <c r="CJ1375" i="9"/>
  <c r="CK1375" i="9"/>
  <c r="CL1375" i="9"/>
  <c r="CN1375" i="9"/>
  <c r="CO1375" i="9"/>
  <c r="CM1375" i="9" s="1"/>
  <c r="CP1375" i="9" s="1"/>
  <c r="CR1375" i="9"/>
  <c r="CT1375" i="9"/>
  <c r="CX1375" i="9"/>
  <c r="CY1375" i="9"/>
  <c r="DE1375" i="9" s="1"/>
  <c r="CZ1375" i="9"/>
  <c r="DA1375" i="9" s="1"/>
  <c r="DC1375" i="9" s="1"/>
  <c r="DH1375" i="9"/>
  <c r="DK1375" i="9"/>
  <c r="DL1375" i="9"/>
  <c r="CA1376" i="9"/>
  <c r="CE1376" i="9"/>
  <c r="CF1376" i="9"/>
  <c r="CG1376" i="9"/>
  <c r="CH1376" i="9"/>
  <c r="CI1376" i="9"/>
  <c r="CJ1376" i="9"/>
  <c r="CK1376" i="9"/>
  <c r="CL1376" i="9"/>
  <c r="CN1376" i="9"/>
  <c r="CO1376" i="9"/>
  <c r="CM1376" i="9" s="1"/>
  <c r="CR1376" i="9"/>
  <c r="CT1376" i="9"/>
  <c r="CX1376" i="9"/>
  <c r="CY1376" i="9"/>
  <c r="DE1376" i="9" s="1"/>
  <c r="CZ1376" i="9"/>
  <c r="DA1376" i="9"/>
  <c r="DC1376" i="9" s="1"/>
  <c r="DH1376" i="9"/>
  <c r="DK1376" i="9"/>
  <c r="DL1376" i="9"/>
  <c r="CA1377" i="9"/>
  <c r="CE1377" i="9"/>
  <c r="CF1377" i="9"/>
  <c r="CG1377" i="9"/>
  <c r="CH1377" i="9"/>
  <c r="CI1377" i="9"/>
  <c r="CJ1377" i="9"/>
  <c r="CK1377" i="9"/>
  <c r="CL1377" i="9"/>
  <c r="CN1377" i="9"/>
  <c r="CO1377" i="9"/>
  <c r="CM1377" i="9" s="1"/>
  <c r="CR1377" i="9"/>
  <c r="CT1377" i="9"/>
  <c r="CX1377" i="9"/>
  <c r="CY1377" i="9"/>
  <c r="DD1377" i="9" s="1"/>
  <c r="CZ1377" i="9"/>
  <c r="DA1377" i="9" s="1"/>
  <c r="DC1377" i="9" s="1"/>
  <c r="DF1377" i="9"/>
  <c r="DH1377" i="9"/>
  <c r="DK1377" i="9"/>
  <c r="DL1377" i="9"/>
  <c r="CA1378" i="9"/>
  <c r="CE1378" i="9"/>
  <c r="CF1378" i="9"/>
  <c r="CG1378" i="9"/>
  <c r="CH1378" i="9"/>
  <c r="CI1378" i="9"/>
  <c r="CJ1378" i="9"/>
  <c r="CK1378" i="9"/>
  <c r="CL1378" i="9"/>
  <c r="CN1378" i="9"/>
  <c r="CO1378" i="9"/>
  <c r="CR1378" i="9"/>
  <c r="CT1378" i="9"/>
  <c r="CX1378" i="9"/>
  <c r="CY1378" i="9"/>
  <c r="DE1378" i="9" s="1"/>
  <c r="CZ1378" i="9"/>
  <c r="DA1378" i="9" s="1"/>
  <c r="DC1378" i="9" s="1"/>
  <c r="DF1378" i="9"/>
  <c r="DH1378" i="9"/>
  <c r="DK1378" i="9"/>
  <c r="DL1378" i="9"/>
  <c r="CA1379" i="9"/>
  <c r="CE1379" i="9"/>
  <c r="CF1379" i="9"/>
  <c r="CG1379" i="9"/>
  <c r="CH1379" i="9"/>
  <c r="CI1379" i="9"/>
  <c r="CJ1379" i="9"/>
  <c r="CK1379" i="9"/>
  <c r="CL1379" i="9"/>
  <c r="CN1379" i="9"/>
  <c r="CO1379" i="9"/>
  <c r="CM1379" i="9" s="1"/>
  <c r="CR1379" i="9"/>
  <c r="CT1379" i="9"/>
  <c r="CX1379" i="9"/>
  <c r="CY1379" i="9"/>
  <c r="CZ1379" i="9"/>
  <c r="DA1379" i="9"/>
  <c r="DC1379" i="9"/>
  <c r="DH1379" i="9"/>
  <c r="DK1379" i="9"/>
  <c r="DL1379" i="9"/>
  <c r="CA1380" i="9"/>
  <c r="CE1380" i="9"/>
  <c r="CF1380" i="9"/>
  <c r="CG1380" i="9"/>
  <c r="CH1380" i="9"/>
  <c r="CI1380" i="9"/>
  <c r="CJ1380" i="9"/>
  <c r="CK1380" i="9"/>
  <c r="CL1380" i="9"/>
  <c r="CN1380" i="9"/>
  <c r="CO1380" i="9"/>
  <c r="CM1380" i="9" s="1"/>
  <c r="CR1380" i="9"/>
  <c r="CT1380" i="9"/>
  <c r="CV1380" i="9" s="1"/>
  <c r="CX1380" i="9"/>
  <c r="CY1380" i="9"/>
  <c r="DF1380" i="9" s="1"/>
  <c r="CZ1380" i="9"/>
  <c r="DA1380" i="9"/>
  <c r="DC1380" i="9" s="1"/>
  <c r="DD1380" i="9"/>
  <c r="DE1380" i="9"/>
  <c r="DH1380" i="9"/>
  <c r="DK1380" i="9"/>
  <c r="DL1380" i="9"/>
  <c r="CA1381" i="9"/>
  <c r="CE1381" i="9"/>
  <c r="CF1381" i="9"/>
  <c r="CG1381" i="9"/>
  <c r="CH1381" i="9"/>
  <c r="CI1381" i="9"/>
  <c r="CJ1381" i="9"/>
  <c r="CK1381" i="9"/>
  <c r="CL1381" i="9"/>
  <c r="CN1381" i="9"/>
  <c r="CO1381" i="9"/>
  <c r="CR1381" i="9"/>
  <c r="CV1381" i="9" s="1"/>
  <c r="CT1381" i="9"/>
  <c r="CX1381" i="9"/>
  <c r="CY1381" i="9"/>
  <c r="DE1381" i="9" s="1"/>
  <c r="CZ1381" i="9"/>
  <c r="DA1381" i="9" s="1"/>
  <c r="DC1381" i="9" s="1"/>
  <c r="DD1381" i="9"/>
  <c r="DF1381" i="9"/>
  <c r="DH1381" i="9"/>
  <c r="DK1381" i="9"/>
  <c r="DL1381" i="9"/>
  <c r="CA1382" i="9"/>
  <c r="CE1382" i="9"/>
  <c r="CF1382" i="9"/>
  <c r="CG1382" i="9"/>
  <c r="CH1382" i="9"/>
  <c r="CI1382" i="9"/>
  <c r="CJ1382" i="9"/>
  <c r="CK1382" i="9"/>
  <c r="CL1382" i="9"/>
  <c r="CN1382" i="9"/>
  <c r="CO1382" i="9"/>
  <c r="CM1382" i="9" s="1"/>
  <c r="CR1382" i="9"/>
  <c r="CT1382" i="9"/>
  <c r="CV1382" i="9"/>
  <c r="CX1382" i="9"/>
  <c r="CY1382" i="9"/>
  <c r="DF1382" i="9" s="1"/>
  <c r="CZ1382" i="9"/>
  <c r="DA1382" i="9" s="1"/>
  <c r="DC1382" i="9" s="1"/>
  <c r="DH1382" i="9"/>
  <c r="DK1382" i="9"/>
  <c r="DL1382" i="9"/>
  <c r="CA1383" i="9"/>
  <c r="CE1383" i="9"/>
  <c r="CF1383" i="9"/>
  <c r="CG1383" i="9"/>
  <c r="CH1383" i="9"/>
  <c r="CI1383" i="9"/>
  <c r="CJ1383" i="9"/>
  <c r="CK1383" i="9"/>
  <c r="CL1383" i="9"/>
  <c r="CN1383" i="9"/>
  <c r="CO1383" i="9"/>
  <c r="CM1383" i="9" s="1"/>
  <c r="CR1383" i="9"/>
  <c r="CT1383" i="9"/>
  <c r="CV1383" i="9" s="1"/>
  <c r="CX1383" i="9"/>
  <c r="CY1383" i="9"/>
  <c r="DD1383" i="9" s="1"/>
  <c r="CZ1383" i="9"/>
  <c r="DA1383" i="9" s="1"/>
  <c r="DC1383" i="9" s="1"/>
  <c r="DH1383" i="9"/>
  <c r="DK1383" i="9"/>
  <c r="DL1383" i="9"/>
  <c r="CA1384" i="9"/>
  <c r="CE1384" i="9"/>
  <c r="CF1384" i="9"/>
  <c r="CG1384" i="9"/>
  <c r="CH1384" i="9"/>
  <c r="CI1384" i="9"/>
  <c r="CJ1384" i="9"/>
  <c r="CK1384" i="9"/>
  <c r="CL1384" i="9"/>
  <c r="CN1384" i="9"/>
  <c r="CO1384" i="9"/>
  <c r="CM1384" i="9" s="1"/>
  <c r="CR1384" i="9"/>
  <c r="CT1384" i="9"/>
  <c r="CX1384" i="9"/>
  <c r="CY1384" i="9"/>
  <c r="CZ1384" i="9"/>
  <c r="DA1384" i="9" s="1"/>
  <c r="DC1384" i="9" s="1"/>
  <c r="DH1384" i="9"/>
  <c r="DK1384" i="9"/>
  <c r="DL1384" i="9"/>
  <c r="CA1385" i="9"/>
  <c r="CE1385" i="9"/>
  <c r="CF1385" i="9"/>
  <c r="CG1385" i="9"/>
  <c r="CH1385" i="9"/>
  <c r="CI1385" i="9"/>
  <c r="CJ1385" i="9"/>
  <c r="CK1385" i="9"/>
  <c r="CL1385" i="9"/>
  <c r="CN1385" i="9"/>
  <c r="CO1385" i="9"/>
  <c r="CM1385" i="9" s="1"/>
  <c r="CR1385" i="9"/>
  <c r="CV1385" i="9" s="1"/>
  <c r="CT1385" i="9"/>
  <c r="CX1385" i="9"/>
  <c r="CY1385" i="9"/>
  <c r="DF1385" i="9" s="1"/>
  <c r="CZ1385" i="9"/>
  <c r="DA1385" i="9" s="1"/>
  <c r="DC1385" i="9" s="1"/>
  <c r="DH1385" i="9"/>
  <c r="DK1385" i="9"/>
  <c r="DL1385" i="9"/>
  <c r="CA1386" i="9"/>
  <c r="CE1386" i="9"/>
  <c r="CF1386" i="9"/>
  <c r="CG1386" i="9"/>
  <c r="CH1386" i="9"/>
  <c r="CI1386" i="9"/>
  <c r="CJ1386" i="9"/>
  <c r="CK1386" i="9"/>
  <c r="CL1386" i="9"/>
  <c r="CN1386" i="9"/>
  <c r="CO1386" i="9"/>
  <c r="CM1386" i="9" s="1"/>
  <c r="CR1386" i="9"/>
  <c r="CT1386" i="9"/>
  <c r="CX1386" i="9"/>
  <c r="CY1386" i="9"/>
  <c r="DE1386" i="9" s="1"/>
  <c r="CZ1386" i="9"/>
  <c r="DA1386" i="9"/>
  <c r="DC1386" i="9" s="1"/>
  <c r="DH1386" i="9"/>
  <c r="DK1386" i="9"/>
  <c r="DL1386" i="9"/>
  <c r="CA1387" i="9"/>
  <c r="CE1387" i="9"/>
  <c r="CF1387" i="9"/>
  <c r="CG1387" i="9"/>
  <c r="CH1387" i="9"/>
  <c r="CI1387" i="9"/>
  <c r="CJ1387" i="9"/>
  <c r="CK1387" i="9"/>
  <c r="CL1387" i="9"/>
  <c r="CN1387" i="9"/>
  <c r="CO1387" i="9"/>
  <c r="CM1387" i="9" s="1"/>
  <c r="CR1387" i="9"/>
  <c r="CV1387" i="9" s="1"/>
  <c r="CT1387" i="9"/>
  <c r="CX1387" i="9"/>
  <c r="CY1387" i="9"/>
  <c r="DE1387" i="9" s="1"/>
  <c r="CZ1387" i="9"/>
  <c r="DA1387" i="9" s="1"/>
  <c r="DC1387" i="9" s="1"/>
  <c r="DH1387" i="9"/>
  <c r="DK1387" i="9"/>
  <c r="DL1387" i="9"/>
  <c r="CA1388" i="9"/>
  <c r="CC1388" i="9"/>
  <c r="CE1388" i="9"/>
  <c r="CF1388" i="9"/>
  <c r="CG1388" i="9"/>
  <c r="CH1388" i="9"/>
  <c r="CI1388" i="9"/>
  <c r="CJ1388" i="9"/>
  <c r="CK1388" i="9"/>
  <c r="CL1388" i="9"/>
  <c r="CN1388" i="9"/>
  <c r="CO1388" i="9"/>
  <c r="CM1388" i="9" s="1"/>
  <c r="CR1388" i="9"/>
  <c r="CV1388" i="9" s="1"/>
  <c r="CT1388" i="9"/>
  <c r="CX1388" i="9"/>
  <c r="CY1388" i="9"/>
  <c r="DF1388" i="9" s="1"/>
  <c r="CZ1388" i="9"/>
  <c r="DA1388" i="9" s="1"/>
  <c r="DC1388" i="9" s="1"/>
  <c r="DE1388" i="9"/>
  <c r="DH1388" i="9"/>
  <c r="DK1388" i="9"/>
  <c r="DL1388" i="9"/>
  <c r="CA1389" i="9"/>
  <c r="CE1389" i="9"/>
  <c r="CF1389" i="9"/>
  <c r="CG1389" i="9"/>
  <c r="CH1389" i="9"/>
  <c r="CI1389" i="9"/>
  <c r="CJ1389" i="9"/>
  <c r="CK1389" i="9"/>
  <c r="CL1389" i="9"/>
  <c r="CN1389" i="9"/>
  <c r="CO1389" i="9"/>
  <c r="CR1389" i="9"/>
  <c r="CT1389" i="9"/>
  <c r="CV1389" i="9" s="1"/>
  <c r="CX1389" i="9"/>
  <c r="CY1389" i="9"/>
  <c r="DE1389" i="9" s="1"/>
  <c r="CZ1389" i="9"/>
  <c r="DA1389" i="9" s="1"/>
  <c r="DC1389" i="9"/>
  <c r="DH1389" i="9"/>
  <c r="DK1389" i="9"/>
  <c r="DL1389" i="9"/>
  <c r="CA1390" i="9"/>
  <c r="CE1390" i="9"/>
  <c r="CF1390" i="9"/>
  <c r="CG1390" i="9"/>
  <c r="CH1390" i="9"/>
  <c r="CI1390" i="9"/>
  <c r="CJ1390" i="9"/>
  <c r="CK1390" i="9"/>
  <c r="CL1390" i="9"/>
  <c r="CM1390" i="9"/>
  <c r="CN1390" i="9"/>
  <c r="CO1390" i="9"/>
  <c r="CR1390" i="9"/>
  <c r="CT1390" i="9"/>
  <c r="CX1390" i="9"/>
  <c r="CY1390" i="9"/>
  <c r="DE1390" i="9" s="1"/>
  <c r="CZ1390" i="9"/>
  <c r="DA1390" i="9" s="1"/>
  <c r="DC1390" i="9" s="1"/>
  <c r="DH1390" i="9"/>
  <c r="DK1390" i="9"/>
  <c r="DL1390" i="9"/>
  <c r="CA1391" i="9"/>
  <c r="CE1391" i="9"/>
  <c r="CF1391" i="9"/>
  <c r="CG1391" i="9"/>
  <c r="CH1391" i="9"/>
  <c r="CI1391" i="9"/>
  <c r="CJ1391" i="9"/>
  <c r="CK1391" i="9"/>
  <c r="CL1391" i="9"/>
  <c r="CN1391" i="9"/>
  <c r="CO1391" i="9"/>
  <c r="CM1391" i="9" s="1"/>
  <c r="CR1391" i="9"/>
  <c r="CT1391" i="9"/>
  <c r="CX1391" i="9"/>
  <c r="CY1391" i="9"/>
  <c r="DD1391" i="9" s="1"/>
  <c r="CZ1391" i="9"/>
  <c r="DA1391" i="9" s="1"/>
  <c r="DC1391" i="9" s="1"/>
  <c r="DH1391" i="9"/>
  <c r="DK1391" i="9"/>
  <c r="DL1391" i="9"/>
  <c r="CA1392" i="9"/>
  <c r="CE1392" i="9"/>
  <c r="CF1392" i="9"/>
  <c r="CG1392" i="9"/>
  <c r="CH1392" i="9"/>
  <c r="CI1392" i="9"/>
  <c r="CJ1392" i="9"/>
  <c r="CK1392" i="9"/>
  <c r="CL1392" i="9"/>
  <c r="CN1392" i="9"/>
  <c r="CO1392" i="9"/>
  <c r="CM1392" i="9" s="1"/>
  <c r="CR1392" i="9"/>
  <c r="CV1392" i="9" s="1"/>
  <c r="CT1392" i="9"/>
  <c r="CX1392" i="9"/>
  <c r="CY1392" i="9"/>
  <c r="DD1392" i="9" s="1"/>
  <c r="CZ1392" i="9"/>
  <c r="DA1392" i="9" s="1"/>
  <c r="DC1392" i="9" s="1"/>
  <c r="DH1392" i="9"/>
  <c r="DK1392" i="9"/>
  <c r="DL1392" i="9"/>
  <c r="CA1393" i="9"/>
  <c r="CE1393" i="9"/>
  <c r="CF1393" i="9"/>
  <c r="CG1393" i="9"/>
  <c r="CH1393" i="9"/>
  <c r="CI1393" i="9"/>
  <c r="CJ1393" i="9"/>
  <c r="CK1393" i="9"/>
  <c r="CL1393" i="9"/>
  <c r="CN1393" i="9"/>
  <c r="CO1393" i="9"/>
  <c r="CM1393" i="9" s="1"/>
  <c r="CR1393" i="9"/>
  <c r="CT1393" i="9"/>
  <c r="CV1393" i="9"/>
  <c r="CX1393" i="9"/>
  <c r="CY1393" i="9"/>
  <c r="DE1393" i="9" s="1"/>
  <c r="CZ1393" i="9"/>
  <c r="DA1393" i="9"/>
  <c r="DC1393" i="9" s="1"/>
  <c r="DH1393" i="9"/>
  <c r="DK1393" i="9"/>
  <c r="DL1393" i="9"/>
  <c r="CA1394" i="9"/>
  <c r="CE1394" i="9"/>
  <c r="CF1394" i="9"/>
  <c r="CG1394" i="9"/>
  <c r="CH1394" i="9"/>
  <c r="CI1394" i="9"/>
  <c r="CJ1394" i="9"/>
  <c r="CK1394" i="9"/>
  <c r="CL1394" i="9"/>
  <c r="CN1394" i="9"/>
  <c r="CO1394" i="9"/>
  <c r="CM1394" i="9" s="1"/>
  <c r="CR1394" i="9"/>
  <c r="CT1394" i="9"/>
  <c r="CX1394" i="9"/>
  <c r="CY1394" i="9"/>
  <c r="DF1394" i="9" s="1"/>
  <c r="CZ1394" i="9"/>
  <c r="DA1394" i="9" s="1"/>
  <c r="DC1394" i="9" s="1"/>
  <c r="DH1394" i="9"/>
  <c r="DK1394" i="9"/>
  <c r="DL1394" i="9"/>
  <c r="CA1395" i="9"/>
  <c r="CE1395" i="9"/>
  <c r="CF1395" i="9"/>
  <c r="CG1395" i="9"/>
  <c r="CH1395" i="9"/>
  <c r="CI1395" i="9"/>
  <c r="CJ1395" i="9"/>
  <c r="CK1395" i="9"/>
  <c r="CL1395" i="9"/>
  <c r="CM1395" i="9"/>
  <c r="CN1395" i="9"/>
  <c r="CO1395" i="9"/>
  <c r="CR1395" i="9"/>
  <c r="CT1395" i="9"/>
  <c r="CX1395" i="9"/>
  <c r="CY1395" i="9"/>
  <c r="DD1395" i="9" s="1"/>
  <c r="CZ1395" i="9"/>
  <c r="DA1395" i="9" s="1"/>
  <c r="DC1395" i="9" s="1"/>
  <c r="DH1395" i="9"/>
  <c r="DK1395" i="9"/>
  <c r="DL1395" i="9"/>
  <c r="CA1396" i="9"/>
  <c r="CE1396" i="9"/>
  <c r="CF1396" i="9"/>
  <c r="CG1396" i="9"/>
  <c r="CH1396" i="9"/>
  <c r="CI1396" i="9"/>
  <c r="CJ1396" i="9"/>
  <c r="CK1396" i="9"/>
  <c r="CL1396" i="9"/>
  <c r="CN1396" i="9"/>
  <c r="CO1396" i="9"/>
  <c r="CM1396" i="9" s="1"/>
  <c r="CR1396" i="9"/>
  <c r="CT1396" i="9"/>
  <c r="CX1396" i="9"/>
  <c r="CY1396" i="9"/>
  <c r="DE1396" i="9" s="1"/>
  <c r="CZ1396" i="9"/>
  <c r="DA1396" i="9"/>
  <c r="DC1396" i="9" s="1"/>
  <c r="DH1396" i="9"/>
  <c r="DK1396" i="9"/>
  <c r="DL1396" i="9"/>
  <c r="CA1397" i="9"/>
  <c r="CE1397" i="9"/>
  <c r="CF1397" i="9"/>
  <c r="CG1397" i="9"/>
  <c r="CH1397" i="9"/>
  <c r="CI1397" i="9"/>
  <c r="CJ1397" i="9"/>
  <c r="CK1397" i="9"/>
  <c r="CL1397" i="9"/>
  <c r="CN1397" i="9"/>
  <c r="CO1397" i="9"/>
  <c r="CM1397" i="9" s="1"/>
  <c r="CR1397" i="9"/>
  <c r="CT1397" i="9"/>
  <c r="CV1397" i="9"/>
  <c r="CX1397" i="9"/>
  <c r="CY1397" i="9"/>
  <c r="DD1397" i="9" s="1"/>
  <c r="CZ1397" i="9"/>
  <c r="DA1397" i="9"/>
  <c r="DC1397" i="9" s="1"/>
  <c r="DH1397" i="9"/>
  <c r="DK1397" i="9"/>
  <c r="DL1397" i="9"/>
  <c r="CA1398" i="9"/>
  <c r="CE1398" i="9"/>
  <c r="CF1398" i="9"/>
  <c r="CG1398" i="9"/>
  <c r="CH1398" i="9"/>
  <c r="CI1398" i="9"/>
  <c r="CJ1398" i="9"/>
  <c r="CK1398" i="9"/>
  <c r="CL1398" i="9"/>
  <c r="CN1398" i="9"/>
  <c r="CO1398" i="9"/>
  <c r="CM1398" i="9" s="1"/>
  <c r="CR1398" i="9"/>
  <c r="CV1398" i="9" s="1"/>
  <c r="CT1398" i="9"/>
  <c r="CX1398" i="9"/>
  <c r="CY1398" i="9"/>
  <c r="CZ1398" i="9"/>
  <c r="DA1398" i="9" s="1"/>
  <c r="DC1398" i="9" s="1"/>
  <c r="DH1398" i="9"/>
  <c r="DK1398" i="9"/>
  <c r="DL1398" i="9"/>
  <c r="CA1399" i="9"/>
  <c r="CE1399" i="9"/>
  <c r="CF1399" i="9"/>
  <c r="CG1399" i="9"/>
  <c r="CH1399" i="9"/>
  <c r="CI1399" i="9"/>
  <c r="CJ1399" i="9"/>
  <c r="CK1399" i="9"/>
  <c r="CL1399" i="9"/>
  <c r="CN1399" i="9"/>
  <c r="CO1399" i="9"/>
  <c r="CM1399" i="9" s="1"/>
  <c r="CR1399" i="9"/>
  <c r="CT1399" i="9"/>
  <c r="CX1399" i="9"/>
  <c r="CY1399" i="9"/>
  <c r="DE1399" i="9" s="1"/>
  <c r="CZ1399" i="9"/>
  <c r="DA1399" i="9" s="1"/>
  <c r="DC1399" i="9" s="1"/>
  <c r="DH1399" i="9"/>
  <c r="DK1399" i="9"/>
  <c r="DL1399" i="9"/>
  <c r="CA1400" i="9"/>
  <c r="CE1400" i="9"/>
  <c r="CF1400" i="9"/>
  <c r="CG1400" i="9"/>
  <c r="CH1400" i="9"/>
  <c r="CI1400" i="9"/>
  <c r="CJ1400" i="9"/>
  <c r="CK1400" i="9"/>
  <c r="CL1400" i="9"/>
  <c r="CN1400" i="9"/>
  <c r="CO1400" i="9"/>
  <c r="CM1400" i="9" s="1"/>
  <c r="CR1400" i="9"/>
  <c r="CT1400" i="9"/>
  <c r="CV1400" i="9" s="1"/>
  <c r="CX1400" i="9"/>
  <c r="CY1400" i="9"/>
  <c r="CZ1400" i="9"/>
  <c r="DA1400" i="9" s="1"/>
  <c r="DC1400" i="9" s="1"/>
  <c r="DH1400" i="9"/>
  <c r="DK1400" i="9"/>
  <c r="DL1400" i="9"/>
  <c r="CA1401" i="9"/>
  <c r="CE1401" i="9"/>
  <c r="CF1401" i="9"/>
  <c r="CG1401" i="9"/>
  <c r="CH1401" i="9"/>
  <c r="CI1401" i="9"/>
  <c r="CJ1401" i="9"/>
  <c r="CK1401" i="9"/>
  <c r="CL1401" i="9"/>
  <c r="CN1401" i="9"/>
  <c r="CO1401" i="9"/>
  <c r="CM1401" i="9" s="1"/>
  <c r="CR1401" i="9"/>
  <c r="CV1401" i="9" s="1"/>
  <c r="CT1401" i="9"/>
  <c r="CX1401" i="9"/>
  <c r="CY1401" i="9"/>
  <c r="DE1401" i="9" s="1"/>
  <c r="CZ1401" i="9"/>
  <c r="DA1401" i="9" s="1"/>
  <c r="DC1401" i="9" s="1"/>
  <c r="DD1401" i="9"/>
  <c r="DH1401" i="9"/>
  <c r="DK1401" i="9"/>
  <c r="DL1401" i="9"/>
  <c r="CA1402" i="9"/>
  <c r="CE1402" i="9"/>
  <c r="CF1402" i="9"/>
  <c r="CG1402" i="9"/>
  <c r="CH1402" i="9"/>
  <c r="CI1402" i="9"/>
  <c r="CJ1402" i="9"/>
  <c r="CK1402" i="9"/>
  <c r="CL1402" i="9"/>
  <c r="CN1402" i="9"/>
  <c r="CO1402" i="9"/>
  <c r="CM1402" i="9" s="1"/>
  <c r="CR1402" i="9"/>
  <c r="CT1402" i="9"/>
  <c r="CX1402" i="9"/>
  <c r="CY1402" i="9"/>
  <c r="DE1402" i="9" s="1"/>
  <c r="CZ1402" i="9"/>
  <c r="DA1402" i="9" s="1"/>
  <c r="DC1402" i="9" s="1"/>
  <c r="DH1402" i="9"/>
  <c r="DK1402" i="9"/>
  <c r="DL1402" i="9"/>
  <c r="CA1403" i="9"/>
  <c r="CE1403" i="9"/>
  <c r="CF1403" i="9"/>
  <c r="CG1403" i="9"/>
  <c r="CH1403" i="9"/>
  <c r="CI1403" i="9"/>
  <c r="CJ1403" i="9"/>
  <c r="CK1403" i="9"/>
  <c r="CL1403" i="9"/>
  <c r="CN1403" i="9"/>
  <c r="CO1403" i="9"/>
  <c r="CM1403" i="9" s="1"/>
  <c r="CR1403" i="9"/>
  <c r="CT1403" i="9"/>
  <c r="CX1403" i="9"/>
  <c r="CY1403" i="9"/>
  <c r="DF1403" i="9" s="1"/>
  <c r="CZ1403" i="9"/>
  <c r="DA1403" i="9"/>
  <c r="DC1403" i="9" s="1"/>
  <c r="DH1403" i="9"/>
  <c r="DK1403" i="9"/>
  <c r="DL1403" i="9"/>
  <c r="CA1404" i="9"/>
  <c r="CE1404" i="9"/>
  <c r="CF1404" i="9"/>
  <c r="CG1404" i="9"/>
  <c r="CH1404" i="9"/>
  <c r="CI1404" i="9"/>
  <c r="CJ1404" i="9"/>
  <c r="CK1404" i="9"/>
  <c r="CL1404" i="9"/>
  <c r="CN1404" i="9"/>
  <c r="CO1404" i="9"/>
  <c r="CM1404" i="9" s="1"/>
  <c r="CR1404" i="9"/>
  <c r="CT1404" i="9"/>
  <c r="CX1404" i="9"/>
  <c r="CY1404" i="9"/>
  <c r="DF1404" i="9" s="1"/>
  <c r="CZ1404" i="9"/>
  <c r="DA1404" i="9"/>
  <c r="DC1404" i="9" s="1"/>
  <c r="DH1404" i="9"/>
  <c r="DK1404" i="9"/>
  <c r="DL1404" i="9"/>
  <c r="CA1405" i="9"/>
  <c r="CE1405" i="9"/>
  <c r="CF1405" i="9"/>
  <c r="CG1405" i="9"/>
  <c r="CH1405" i="9"/>
  <c r="CI1405" i="9"/>
  <c r="CJ1405" i="9"/>
  <c r="CK1405" i="9"/>
  <c r="CL1405" i="9"/>
  <c r="CN1405" i="9"/>
  <c r="CO1405" i="9"/>
  <c r="CM1405" i="9" s="1"/>
  <c r="CR1405" i="9"/>
  <c r="CT1405" i="9"/>
  <c r="CX1405" i="9"/>
  <c r="CY1405" i="9"/>
  <c r="DD1405" i="9" s="1"/>
  <c r="CZ1405" i="9"/>
  <c r="DA1405" i="9"/>
  <c r="DC1405" i="9" s="1"/>
  <c r="DH1405" i="9"/>
  <c r="DK1405" i="9"/>
  <c r="DL1405" i="9"/>
  <c r="CA1406" i="9"/>
  <c r="CE1406" i="9"/>
  <c r="CF1406" i="9"/>
  <c r="CG1406" i="9"/>
  <c r="CH1406" i="9"/>
  <c r="CI1406" i="9"/>
  <c r="CJ1406" i="9"/>
  <c r="CK1406" i="9"/>
  <c r="CL1406" i="9"/>
  <c r="CN1406" i="9"/>
  <c r="CO1406" i="9"/>
  <c r="CM1406" i="9" s="1"/>
  <c r="CR1406" i="9"/>
  <c r="CT1406" i="9"/>
  <c r="CX1406" i="9"/>
  <c r="CY1406" i="9"/>
  <c r="DD1406" i="9" s="1"/>
  <c r="CZ1406" i="9"/>
  <c r="DA1406" i="9"/>
  <c r="DC1406" i="9" s="1"/>
  <c r="DE1406" i="9"/>
  <c r="DH1406" i="9"/>
  <c r="DK1406" i="9"/>
  <c r="DL1406" i="9"/>
  <c r="CA1407" i="9"/>
  <c r="CE1407" i="9"/>
  <c r="CF1407" i="9"/>
  <c r="CG1407" i="9"/>
  <c r="CH1407" i="9"/>
  <c r="CI1407" i="9"/>
  <c r="CJ1407" i="9"/>
  <c r="CK1407" i="9"/>
  <c r="CL1407" i="9"/>
  <c r="CN1407" i="9"/>
  <c r="CO1407" i="9"/>
  <c r="CM1407" i="9" s="1"/>
  <c r="CR1407" i="9"/>
  <c r="CT1407" i="9"/>
  <c r="CV1407" i="9" s="1"/>
  <c r="CX1407" i="9"/>
  <c r="CY1407" i="9"/>
  <c r="DD1407" i="9" s="1"/>
  <c r="CZ1407" i="9"/>
  <c r="DA1407" i="9"/>
  <c r="DC1407" i="9" s="1"/>
  <c r="DE1407" i="9"/>
  <c r="DH1407" i="9"/>
  <c r="DK1407" i="9"/>
  <c r="DL1407" i="9"/>
  <c r="CA1408" i="9"/>
  <c r="CC1408" i="9"/>
  <c r="CE1408" i="9"/>
  <c r="CF1408" i="9"/>
  <c r="CG1408" i="9"/>
  <c r="CH1408" i="9"/>
  <c r="CI1408" i="9"/>
  <c r="CJ1408" i="9"/>
  <c r="CK1408" i="9"/>
  <c r="CL1408" i="9"/>
  <c r="CN1408" i="9"/>
  <c r="CO1408" i="9"/>
  <c r="CM1408" i="9" s="1"/>
  <c r="CR1408" i="9"/>
  <c r="CT1408" i="9"/>
  <c r="CX1408" i="9"/>
  <c r="CY1408" i="9"/>
  <c r="CZ1408" i="9"/>
  <c r="DA1408" i="9" s="1"/>
  <c r="DC1408" i="9" s="1"/>
  <c r="DH1408" i="9"/>
  <c r="DK1408" i="9"/>
  <c r="DL1408" i="9"/>
  <c r="CA1409" i="9"/>
  <c r="CC1409" i="9"/>
  <c r="CE1409" i="9"/>
  <c r="CF1409" i="9"/>
  <c r="CG1409" i="9"/>
  <c r="CH1409" i="9"/>
  <c r="CI1409" i="9"/>
  <c r="CJ1409" i="9"/>
  <c r="CK1409" i="9"/>
  <c r="CL1409" i="9"/>
  <c r="CN1409" i="9"/>
  <c r="CO1409" i="9"/>
  <c r="CM1409" i="9" s="1"/>
  <c r="CR1409" i="9"/>
  <c r="CT1409" i="9"/>
  <c r="CV1409" i="9"/>
  <c r="CX1409" i="9"/>
  <c r="CY1409" i="9"/>
  <c r="DE1409" i="9" s="1"/>
  <c r="CZ1409" i="9"/>
  <c r="DA1409" i="9" s="1"/>
  <c r="DC1409" i="9" s="1"/>
  <c r="DD1409" i="9"/>
  <c r="DH1409" i="9"/>
  <c r="DK1409" i="9"/>
  <c r="DL1409" i="9"/>
  <c r="CA1410" i="9"/>
  <c r="CE1410" i="9"/>
  <c r="CF1410" i="9"/>
  <c r="CG1410" i="9"/>
  <c r="CH1410" i="9"/>
  <c r="CI1410" i="9"/>
  <c r="CJ1410" i="9"/>
  <c r="CK1410" i="9"/>
  <c r="CL1410" i="9"/>
  <c r="CN1410" i="9"/>
  <c r="CO1410" i="9"/>
  <c r="CR1410" i="9"/>
  <c r="CV1410" i="9" s="1"/>
  <c r="CT1410" i="9"/>
  <c r="CX1410" i="9"/>
  <c r="CY1410" i="9"/>
  <c r="DF1410" i="9" s="1"/>
  <c r="CZ1410" i="9"/>
  <c r="DA1410" i="9"/>
  <c r="DC1410" i="9" s="1"/>
  <c r="DH1410" i="9"/>
  <c r="DK1410" i="9"/>
  <c r="DL1410" i="9"/>
  <c r="CA1411" i="9"/>
  <c r="CE1411" i="9"/>
  <c r="CF1411" i="9"/>
  <c r="CG1411" i="9"/>
  <c r="CH1411" i="9"/>
  <c r="CI1411" i="9"/>
  <c r="CJ1411" i="9"/>
  <c r="CK1411" i="9"/>
  <c r="CL1411" i="9"/>
  <c r="CN1411" i="9"/>
  <c r="CO1411" i="9"/>
  <c r="CR1411" i="9"/>
  <c r="CT1411" i="9"/>
  <c r="CV1411" i="9" s="1"/>
  <c r="CX1411" i="9"/>
  <c r="CY1411" i="9"/>
  <c r="DD1411" i="9" s="1"/>
  <c r="CZ1411" i="9"/>
  <c r="DA1411" i="9" s="1"/>
  <c r="DC1411" i="9"/>
  <c r="DF1411" i="9"/>
  <c r="DH1411" i="9"/>
  <c r="DK1411" i="9"/>
  <c r="DL1411" i="9"/>
  <c r="CA1412" i="9"/>
  <c r="CE1412" i="9"/>
  <c r="CF1412" i="9"/>
  <c r="CG1412" i="9"/>
  <c r="CH1412" i="9"/>
  <c r="CI1412" i="9"/>
  <c r="CJ1412" i="9"/>
  <c r="CK1412" i="9"/>
  <c r="CL1412" i="9"/>
  <c r="CN1412" i="9"/>
  <c r="CO1412" i="9"/>
  <c r="CM1412" i="9" s="1"/>
  <c r="CR1412" i="9"/>
  <c r="CT1412" i="9"/>
  <c r="CX1412" i="9"/>
  <c r="CY1412" i="9"/>
  <c r="CZ1412" i="9"/>
  <c r="DA1412" i="9" s="1"/>
  <c r="DC1412" i="9" s="1"/>
  <c r="DD1412" i="9"/>
  <c r="DE1412" i="9"/>
  <c r="DF1412" i="9"/>
  <c r="DH1412" i="9"/>
  <c r="DK1412" i="9"/>
  <c r="DL1412" i="9"/>
  <c r="CA1413" i="9"/>
  <c r="CE1413" i="9"/>
  <c r="CF1413" i="9"/>
  <c r="CG1413" i="9"/>
  <c r="CH1413" i="9"/>
  <c r="CI1413" i="9"/>
  <c r="CJ1413" i="9"/>
  <c r="CK1413" i="9"/>
  <c r="CL1413" i="9"/>
  <c r="CN1413" i="9"/>
  <c r="CO1413" i="9"/>
  <c r="CM1413" i="9" s="1"/>
  <c r="CR1413" i="9"/>
  <c r="CT1413" i="9"/>
  <c r="CX1413" i="9"/>
  <c r="CY1413" i="9"/>
  <c r="DF1413" i="9" s="1"/>
  <c r="CZ1413" i="9"/>
  <c r="DA1413" i="9"/>
  <c r="DC1413" i="9" s="1"/>
  <c r="DD1413" i="9"/>
  <c r="DH1413" i="9"/>
  <c r="DK1413" i="9"/>
  <c r="DL1413" i="9"/>
  <c r="CA1414" i="9"/>
  <c r="CE1414" i="9"/>
  <c r="CF1414" i="9"/>
  <c r="CG1414" i="9"/>
  <c r="CH1414" i="9"/>
  <c r="CI1414" i="9"/>
  <c r="CJ1414" i="9"/>
  <c r="CK1414" i="9"/>
  <c r="CL1414" i="9"/>
  <c r="CM1414" i="9"/>
  <c r="CN1414" i="9"/>
  <c r="CO1414" i="9"/>
  <c r="CR1414" i="9"/>
  <c r="CV1414" i="9" s="1"/>
  <c r="CT1414" i="9"/>
  <c r="CX1414" i="9"/>
  <c r="CY1414" i="9"/>
  <c r="CZ1414" i="9"/>
  <c r="DA1414" i="9" s="1"/>
  <c r="DC1414" i="9" s="1"/>
  <c r="DD1414" i="9"/>
  <c r="DE1414" i="9"/>
  <c r="DF1414" i="9"/>
  <c r="DH1414" i="9"/>
  <c r="DK1414" i="9"/>
  <c r="DL1414" i="9"/>
  <c r="CA1415" i="9"/>
  <c r="CE1415" i="9"/>
  <c r="CF1415" i="9"/>
  <c r="CG1415" i="9"/>
  <c r="CH1415" i="9"/>
  <c r="CI1415" i="9"/>
  <c r="CJ1415" i="9"/>
  <c r="CK1415" i="9"/>
  <c r="CL1415" i="9"/>
  <c r="CN1415" i="9"/>
  <c r="CO1415" i="9"/>
  <c r="CM1415" i="9" s="1"/>
  <c r="CR1415" i="9"/>
  <c r="CT1415" i="9"/>
  <c r="CX1415" i="9"/>
  <c r="CY1415" i="9"/>
  <c r="DE1415" i="9" s="1"/>
  <c r="CZ1415" i="9"/>
  <c r="DA1415" i="9"/>
  <c r="DC1415" i="9" s="1"/>
  <c r="DD1415" i="9"/>
  <c r="DF1415" i="9"/>
  <c r="DH1415" i="9"/>
  <c r="DK1415" i="9"/>
  <c r="DL1415" i="9"/>
  <c r="CA1416" i="9"/>
  <c r="CE1416" i="9"/>
  <c r="CF1416" i="9"/>
  <c r="CG1416" i="9"/>
  <c r="CH1416" i="9"/>
  <c r="CI1416" i="9"/>
  <c r="CJ1416" i="9"/>
  <c r="CK1416" i="9"/>
  <c r="CL1416" i="9"/>
  <c r="CN1416" i="9"/>
  <c r="CO1416" i="9"/>
  <c r="CM1416" i="9" s="1"/>
  <c r="CR1416" i="9"/>
  <c r="CT1416" i="9"/>
  <c r="CX1416" i="9"/>
  <c r="CY1416" i="9"/>
  <c r="DD1416" i="9" s="1"/>
  <c r="CZ1416" i="9"/>
  <c r="DA1416" i="9" s="1"/>
  <c r="DC1416" i="9" s="1"/>
  <c r="DH1416" i="9"/>
  <c r="DK1416" i="9"/>
  <c r="DL1416" i="9"/>
  <c r="CA1417" i="9"/>
  <c r="CE1417" i="9"/>
  <c r="CF1417" i="9"/>
  <c r="CG1417" i="9"/>
  <c r="CH1417" i="9"/>
  <c r="CI1417" i="9"/>
  <c r="CJ1417" i="9"/>
  <c r="CK1417" i="9"/>
  <c r="CL1417" i="9"/>
  <c r="CN1417" i="9"/>
  <c r="CO1417" i="9"/>
  <c r="CM1417" i="9" s="1"/>
  <c r="CR1417" i="9"/>
  <c r="CT1417" i="9"/>
  <c r="CV1417" i="9"/>
  <c r="CX1417" i="9"/>
  <c r="CY1417" i="9"/>
  <c r="DD1417" i="9" s="1"/>
  <c r="CZ1417" i="9"/>
  <c r="DA1417" i="9"/>
  <c r="DC1417" i="9" s="1"/>
  <c r="DH1417" i="9"/>
  <c r="DK1417" i="9"/>
  <c r="DL1417" i="9"/>
  <c r="CA1418" i="9"/>
  <c r="CE1418" i="9"/>
  <c r="CF1418" i="9"/>
  <c r="CG1418" i="9"/>
  <c r="CH1418" i="9"/>
  <c r="CI1418" i="9"/>
  <c r="CJ1418" i="9"/>
  <c r="CK1418" i="9"/>
  <c r="CL1418" i="9"/>
  <c r="CN1418" i="9"/>
  <c r="CO1418" i="9"/>
  <c r="CM1418" i="9" s="1"/>
  <c r="CR1418" i="9"/>
  <c r="CT1418" i="9"/>
  <c r="CV1418" i="9" s="1"/>
  <c r="CX1418" i="9"/>
  <c r="CY1418" i="9"/>
  <c r="DF1418" i="9" s="1"/>
  <c r="CZ1418" i="9"/>
  <c r="DA1418" i="9" s="1"/>
  <c r="DC1418" i="9" s="1"/>
  <c r="DD1418" i="9"/>
  <c r="DH1418" i="9"/>
  <c r="DK1418" i="9"/>
  <c r="DL1418" i="9"/>
  <c r="CA1419" i="9"/>
  <c r="CE1419" i="9"/>
  <c r="CF1419" i="9"/>
  <c r="CG1419" i="9"/>
  <c r="CH1419" i="9"/>
  <c r="CI1419" i="9"/>
  <c r="CJ1419" i="9"/>
  <c r="CK1419" i="9"/>
  <c r="CL1419" i="9"/>
  <c r="CN1419" i="9"/>
  <c r="CO1419" i="9"/>
  <c r="CM1419" i="9" s="1"/>
  <c r="CR1419" i="9"/>
  <c r="CT1419" i="9"/>
  <c r="CX1419" i="9"/>
  <c r="CY1419" i="9"/>
  <c r="DE1419" i="9" s="1"/>
  <c r="CZ1419" i="9"/>
  <c r="DA1419" i="9" s="1"/>
  <c r="DC1419" i="9" s="1"/>
  <c r="DD1419" i="9"/>
  <c r="DH1419" i="9"/>
  <c r="DK1419" i="9"/>
  <c r="DL1419" i="9"/>
  <c r="CA1420" i="9"/>
  <c r="CE1420" i="9"/>
  <c r="CF1420" i="9"/>
  <c r="CG1420" i="9"/>
  <c r="CH1420" i="9"/>
  <c r="CI1420" i="9"/>
  <c r="CJ1420" i="9"/>
  <c r="CK1420" i="9"/>
  <c r="CL1420" i="9"/>
  <c r="CN1420" i="9"/>
  <c r="CO1420" i="9"/>
  <c r="CR1420" i="9"/>
  <c r="CT1420" i="9"/>
  <c r="CX1420" i="9"/>
  <c r="CY1420" i="9"/>
  <c r="CZ1420" i="9"/>
  <c r="DA1420" i="9"/>
  <c r="DC1420" i="9" s="1"/>
  <c r="DH1420" i="9"/>
  <c r="DK1420" i="9"/>
  <c r="DL1420" i="9"/>
  <c r="CA1421" i="9"/>
  <c r="CE1421" i="9"/>
  <c r="CF1421" i="9"/>
  <c r="CG1421" i="9"/>
  <c r="CH1421" i="9"/>
  <c r="CI1421" i="9"/>
  <c r="CJ1421" i="9"/>
  <c r="CK1421" i="9"/>
  <c r="CL1421" i="9"/>
  <c r="CN1421" i="9"/>
  <c r="CO1421" i="9"/>
  <c r="CM1421" i="9" s="1"/>
  <c r="CR1421" i="9"/>
  <c r="CV1421" i="9" s="1"/>
  <c r="CT1421" i="9"/>
  <c r="CX1421" i="9"/>
  <c r="CY1421" i="9"/>
  <c r="DD1421" i="9" s="1"/>
  <c r="CZ1421" i="9"/>
  <c r="DA1421" i="9" s="1"/>
  <c r="DC1421" i="9" s="1"/>
  <c r="DH1421" i="9"/>
  <c r="DK1421" i="9"/>
  <c r="DL1421" i="9"/>
  <c r="CA1422" i="9"/>
  <c r="CE1422" i="9"/>
  <c r="CF1422" i="9"/>
  <c r="CG1422" i="9"/>
  <c r="CH1422" i="9"/>
  <c r="CI1422" i="9"/>
  <c r="CJ1422" i="9"/>
  <c r="CK1422" i="9"/>
  <c r="CL1422" i="9"/>
  <c r="CN1422" i="9"/>
  <c r="CO1422" i="9"/>
  <c r="CM1422" i="9" s="1"/>
  <c r="CR1422" i="9"/>
  <c r="CT1422" i="9"/>
  <c r="CX1422" i="9"/>
  <c r="CY1422" i="9"/>
  <c r="CZ1422" i="9"/>
  <c r="DA1422" i="9" s="1"/>
  <c r="DC1422" i="9" s="1"/>
  <c r="DD1422" i="9"/>
  <c r="DE1422" i="9"/>
  <c r="DF1422" i="9"/>
  <c r="DH1422" i="9"/>
  <c r="DK1422" i="9"/>
  <c r="DL1422" i="9"/>
  <c r="CA1423" i="9"/>
  <c r="CE1423" i="9"/>
  <c r="CF1423" i="9"/>
  <c r="CG1423" i="9"/>
  <c r="CH1423" i="9"/>
  <c r="CI1423" i="9"/>
  <c r="CJ1423" i="9"/>
  <c r="CK1423" i="9"/>
  <c r="CL1423" i="9"/>
  <c r="CN1423" i="9"/>
  <c r="CO1423" i="9"/>
  <c r="CM1423" i="9" s="1"/>
  <c r="CR1423" i="9"/>
  <c r="CT1423" i="9"/>
  <c r="CX1423" i="9"/>
  <c r="CY1423" i="9"/>
  <c r="CZ1423" i="9"/>
  <c r="DA1423" i="9" s="1"/>
  <c r="DC1423" i="9"/>
  <c r="DH1423" i="9"/>
  <c r="DK1423" i="9"/>
  <c r="DL1423" i="9"/>
  <c r="CA1424" i="9"/>
  <c r="CE1424" i="9"/>
  <c r="CF1424" i="9"/>
  <c r="CG1424" i="9"/>
  <c r="CH1424" i="9"/>
  <c r="CI1424" i="9"/>
  <c r="CJ1424" i="9"/>
  <c r="CK1424" i="9"/>
  <c r="CL1424" i="9"/>
  <c r="CN1424" i="9"/>
  <c r="CO1424" i="9"/>
  <c r="CR1424" i="9"/>
  <c r="CV1424" i="9" s="1"/>
  <c r="CT1424" i="9"/>
  <c r="CX1424" i="9"/>
  <c r="CY1424" i="9"/>
  <c r="DF1424" i="9" s="1"/>
  <c r="CZ1424" i="9"/>
  <c r="DA1424" i="9" s="1"/>
  <c r="DC1424" i="9" s="1"/>
  <c r="DH1424" i="9"/>
  <c r="DK1424" i="9"/>
  <c r="DL1424" i="9"/>
  <c r="BZ3" i="9"/>
  <c r="BZ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8" i="9"/>
  <c r="BZ69" i="9"/>
  <c r="BZ70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3" i="9"/>
  <c r="BZ84" i="9"/>
  <c r="BZ85" i="9"/>
  <c r="BZ86" i="9"/>
  <c r="BZ87" i="9"/>
  <c r="BZ88" i="9"/>
  <c r="BZ89" i="9"/>
  <c r="BZ90" i="9"/>
  <c r="BZ91" i="9"/>
  <c r="BZ92" i="9"/>
  <c r="BZ93" i="9"/>
  <c r="BZ94" i="9"/>
  <c r="BZ95" i="9"/>
  <c r="BZ96" i="9"/>
  <c r="BZ97" i="9"/>
  <c r="BZ98" i="9"/>
  <c r="BZ99" i="9"/>
  <c r="BZ100" i="9"/>
  <c r="BZ101" i="9"/>
  <c r="BZ102" i="9"/>
  <c r="BZ103" i="9"/>
  <c r="BZ104" i="9"/>
  <c r="BZ105" i="9"/>
  <c r="BZ106" i="9"/>
  <c r="BZ107" i="9"/>
  <c r="BZ108" i="9"/>
  <c r="BZ109" i="9"/>
  <c r="BZ110" i="9"/>
  <c r="BZ111" i="9"/>
  <c r="BZ112" i="9"/>
  <c r="BZ113" i="9"/>
  <c r="BZ114" i="9"/>
  <c r="BZ115" i="9"/>
  <c r="BZ116" i="9"/>
  <c r="BZ117" i="9"/>
  <c r="BZ118" i="9"/>
  <c r="BZ119" i="9"/>
  <c r="BZ120" i="9"/>
  <c r="BZ121" i="9"/>
  <c r="BZ122" i="9"/>
  <c r="BZ123" i="9"/>
  <c r="BZ124" i="9"/>
  <c r="BZ125" i="9"/>
  <c r="BZ126" i="9"/>
  <c r="BZ127" i="9"/>
  <c r="BZ128" i="9"/>
  <c r="BZ129" i="9"/>
  <c r="BZ130" i="9"/>
  <c r="BZ131" i="9"/>
  <c r="BZ132" i="9"/>
  <c r="BZ133" i="9"/>
  <c r="BZ134" i="9"/>
  <c r="BZ135" i="9"/>
  <c r="BZ136" i="9"/>
  <c r="BZ137" i="9"/>
  <c r="BZ138" i="9"/>
  <c r="BZ139" i="9"/>
  <c r="BZ140" i="9"/>
  <c r="BZ141" i="9"/>
  <c r="BZ142" i="9"/>
  <c r="BZ143" i="9"/>
  <c r="BZ144" i="9"/>
  <c r="BZ145" i="9"/>
  <c r="BZ146" i="9"/>
  <c r="BZ147" i="9"/>
  <c r="BZ148" i="9"/>
  <c r="BZ149" i="9"/>
  <c r="BZ150" i="9"/>
  <c r="BZ151" i="9"/>
  <c r="BZ152" i="9"/>
  <c r="BZ153" i="9"/>
  <c r="BZ154" i="9"/>
  <c r="BZ155" i="9"/>
  <c r="BZ156" i="9"/>
  <c r="BZ157" i="9"/>
  <c r="BZ158" i="9"/>
  <c r="BZ159" i="9"/>
  <c r="BZ160" i="9"/>
  <c r="BZ161" i="9"/>
  <c r="BZ162" i="9"/>
  <c r="BZ163" i="9"/>
  <c r="BZ164" i="9"/>
  <c r="BZ165" i="9"/>
  <c r="BZ166" i="9"/>
  <c r="BZ167" i="9"/>
  <c r="BZ168" i="9"/>
  <c r="BZ169" i="9"/>
  <c r="BZ170" i="9"/>
  <c r="BZ171" i="9"/>
  <c r="BZ172" i="9"/>
  <c r="BZ173" i="9"/>
  <c r="BZ174" i="9"/>
  <c r="BZ175" i="9"/>
  <c r="BZ176" i="9"/>
  <c r="BZ177" i="9"/>
  <c r="BZ178" i="9"/>
  <c r="BZ179" i="9"/>
  <c r="BZ180" i="9"/>
  <c r="BZ181" i="9"/>
  <c r="BZ182" i="9"/>
  <c r="BZ183" i="9"/>
  <c r="BZ184" i="9"/>
  <c r="BZ185" i="9"/>
  <c r="BZ186" i="9"/>
  <c r="BZ187" i="9"/>
  <c r="BZ188" i="9"/>
  <c r="BZ189" i="9"/>
  <c r="BZ190" i="9"/>
  <c r="BZ191" i="9"/>
  <c r="BZ192" i="9"/>
  <c r="BZ193" i="9"/>
  <c r="BZ194" i="9"/>
  <c r="BZ195" i="9"/>
  <c r="BZ196" i="9"/>
  <c r="BZ197" i="9"/>
  <c r="BZ198" i="9"/>
  <c r="BZ199" i="9"/>
  <c r="BZ200" i="9"/>
  <c r="BZ201" i="9"/>
  <c r="BZ202" i="9"/>
  <c r="BZ203" i="9"/>
  <c r="BZ204" i="9"/>
  <c r="BZ205" i="9"/>
  <c r="BZ206" i="9"/>
  <c r="BZ207" i="9"/>
  <c r="BZ208" i="9"/>
  <c r="BZ209" i="9"/>
  <c r="BZ210" i="9"/>
  <c r="BZ211" i="9"/>
  <c r="BZ212" i="9"/>
  <c r="BZ213" i="9"/>
  <c r="BZ214" i="9"/>
  <c r="BZ215" i="9"/>
  <c r="BZ216" i="9"/>
  <c r="BZ217" i="9"/>
  <c r="BZ218" i="9"/>
  <c r="BZ219" i="9"/>
  <c r="BZ220" i="9"/>
  <c r="BZ221" i="9"/>
  <c r="BZ222" i="9"/>
  <c r="BZ223" i="9"/>
  <c r="BZ224" i="9"/>
  <c r="BZ225" i="9"/>
  <c r="BZ226" i="9"/>
  <c r="BZ227" i="9"/>
  <c r="BZ228" i="9"/>
  <c r="BZ229" i="9"/>
  <c r="BZ230" i="9"/>
  <c r="BZ231" i="9"/>
  <c r="BZ232" i="9"/>
  <c r="BZ233" i="9"/>
  <c r="BZ234" i="9"/>
  <c r="BZ235" i="9"/>
  <c r="BZ236" i="9"/>
  <c r="BZ237" i="9"/>
  <c r="BZ238" i="9"/>
  <c r="BZ239" i="9"/>
  <c r="BZ240" i="9"/>
  <c r="BZ241" i="9"/>
  <c r="BZ242" i="9"/>
  <c r="BZ243" i="9"/>
  <c r="BZ244" i="9"/>
  <c r="BZ245" i="9"/>
  <c r="BZ246" i="9"/>
  <c r="BZ247" i="9"/>
  <c r="BZ248" i="9"/>
  <c r="BZ249" i="9"/>
  <c r="BZ250" i="9"/>
  <c r="BZ251" i="9"/>
  <c r="BZ252" i="9"/>
  <c r="BZ253" i="9"/>
  <c r="BZ254" i="9"/>
  <c r="BZ255" i="9"/>
  <c r="BZ256" i="9"/>
  <c r="BZ257" i="9"/>
  <c r="BZ258" i="9"/>
  <c r="BZ259" i="9"/>
  <c r="BZ260" i="9"/>
  <c r="BZ261" i="9"/>
  <c r="BZ262" i="9"/>
  <c r="BZ263" i="9"/>
  <c r="BZ264" i="9"/>
  <c r="BZ265" i="9"/>
  <c r="BZ266" i="9"/>
  <c r="BZ267" i="9"/>
  <c r="BZ268" i="9"/>
  <c r="BZ269" i="9"/>
  <c r="BZ270" i="9"/>
  <c r="BZ271" i="9"/>
  <c r="BZ272" i="9"/>
  <c r="BZ273" i="9"/>
  <c r="BZ274" i="9"/>
  <c r="BZ275" i="9"/>
  <c r="BZ276" i="9"/>
  <c r="BZ277" i="9"/>
  <c r="BZ278" i="9"/>
  <c r="BZ279" i="9"/>
  <c r="BZ280" i="9"/>
  <c r="BZ281" i="9"/>
  <c r="BZ282" i="9"/>
  <c r="BZ283" i="9"/>
  <c r="BZ284" i="9"/>
  <c r="BZ285" i="9"/>
  <c r="BZ286" i="9"/>
  <c r="BZ287" i="9"/>
  <c r="BZ288" i="9"/>
  <c r="BZ289" i="9"/>
  <c r="BZ290" i="9"/>
  <c r="BZ291" i="9"/>
  <c r="BZ292" i="9"/>
  <c r="BZ293" i="9"/>
  <c r="BZ294" i="9"/>
  <c r="BZ295" i="9"/>
  <c r="BZ296" i="9"/>
  <c r="BZ297" i="9"/>
  <c r="BZ298" i="9"/>
  <c r="BZ299" i="9"/>
  <c r="BZ300" i="9"/>
  <c r="BZ301" i="9"/>
  <c r="BZ302" i="9"/>
  <c r="BZ303" i="9"/>
  <c r="BZ304" i="9"/>
  <c r="BZ305" i="9"/>
  <c r="BZ306" i="9"/>
  <c r="BZ307" i="9"/>
  <c r="BZ308" i="9"/>
  <c r="BZ309" i="9"/>
  <c r="BZ310" i="9"/>
  <c r="BZ311" i="9"/>
  <c r="BZ312" i="9"/>
  <c r="BZ313" i="9"/>
  <c r="BZ314" i="9"/>
  <c r="BZ315" i="9"/>
  <c r="BZ316" i="9"/>
  <c r="BZ317" i="9"/>
  <c r="BZ318" i="9"/>
  <c r="BZ319" i="9"/>
  <c r="BZ320" i="9"/>
  <c r="BZ321" i="9"/>
  <c r="BZ322" i="9"/>
  <c r="BZ323" i="9"/>
  <c r="BZ324" i="9"/>
  <c r="BZ325" i="9"/>
  <c r="BZ326" i="9"/>
  <c r="BZ327" i="9"/>
  <c r="BZ328" i="9"/>
  <c r="BZ329" i="9"/>
  <c r="BZ330" i="9"/>
  <c r="BZ331" i="9"/>
  <c r="BZ332" i="9"/>
  <c r="BZ333" i="9"/>
  <c r="BZ334" i="9"/>
  <c r="BZ335" i="9"/>
  <c r="BZ336" i="9"/>
  <c r="BZ337" i="9"/>
  <c r="BZ338" i="9"/>
  <c r="BZ339" i="9"/>
  <c r="BZ340" i="9"/>
  <c r="BZ341" i="9"/>
  <c r="BZ342" i="9"/>
  <c r="BZ343" i="9"/>
  <c r="BZ344" i="9"/>
  <c r="BZ345" i="9"/>
  <c r="BZ346" i="9"/>
  <c r="BZ347" i="9"/>
  <c r="BZ348" i="9"/>
  <c r="BZ349" i="9"/>
  <c r="BZ350" i="9"/>
  <c r="BZ351" i="9"/>
  <c r="BZ352" i="9"/>
  <c r="BZ353" i="9"/>
  <c r="BZ354" i="9"/>
  <c r="BZ355" i="9"/>
  <c r="BZ356" i="9"/>
  <c r="BZ357" i="9"/>
  <c r="BZ358" i="9"/>
  <c r="BZ359" i="9"/>
  <c r="BZ360" i="9"/>
  <c r="BZ361" i="9"/>
  <c r="BZ362" i="9"/>
  <c r="BZ363" i="9"/>
  <c r="BZ364" i="9"/>
  <c r="BZ365" i="9"/>
  <c r="BZ366" i="9"/>
  <c r="BZ367" i="9"/>
  <c r="BZ368" i="9"/>
  <c r="BZ369" i="9"/>
  <c r="BZ370" i="9"/>
  <c r="BZ371" i="9"/>
  <c r="BZ372" i="9"/>
  <c r="BZ373" i="9"/>
  <c r="BZ374" i="9"/>
  <c r="BZ375" i="9"/>
  <c r="BZ376" i="9"/>
  <c r="BZ377" i="9"/>
  <c r="BZ378" i="9"/>
  <c r="BZ379" i="9"/>
  <c r="BZ380" i="9"/>
  <c r="BZ381" i="9"/>
  <c r="BZ382" i="9"/>
  <c r="BZ383" i="9"/>
  <c r="BZ384" i="9"/>
  <c r="BZ385" i="9"/>
  <c r="BZ386" i="9"/>
  <c r="BZ387" i="9"/>
  <c r="BZ388" i="9"/>
  <c r="BZ389" i="9"/>
  <c r="BZ390" i="9"/>
  <c r="BZ391" i="9"/>
  <c r="BZ392" i="9"/>
  <c r="BZ393" i="9"/>
  <c r="BZ394" i="9"/>
  <c r="BZ395" i="9"/>
  <c r="BZ396" i="9"/>
  <c r="BZ397" i="9"/>
  <c r="BZ398" i="9"/>
  <c r="BZ399" i="9"/>
  <c r="BZ400" i="9"/>
  <c r="BZ401" i="9"/>
  <c r="BZ402" i="9"/>
  <c r="BZ403" i="9"/>
  <c r="BZ404" i="9"/>
  <c r="BZ405" i="9"/>
  <c r="BZ406" i="9"/>
  <c r="BZ407" i="9"/>
  <c r="BZ408" i="9"/>
  <c r="BZ409" i="9"/>
  <c r="BZ410" i="9"/>
  <c r="BZ411" i="9"/>
  <c r="BZ412" i="9"/>
  <c r="BZ413" i="9"/>
  <c r="BZ414" i="9"/>
  <c r="BZ415" i="9"/>
  <c r="BZ416" i="9"/>
  <c r="BZ417" i="9"/>
  <c r="BZ418" i="9"/>
  <c r="BZ419" i="9"/>
  <c r="BZ420" i="9"/>
  <c r="BZ421" i="9"/>
  <c r="BZ422" i="9"/>
  <c r="BZ423" i="9"/>
  <c r="BZ424" i="9"/>
  <c r="BZ425" i="9"/>
  <c r="BZ426" i="9"/>
  <c r="BZ427" i="9"/>
  <c r="BZ428" i="9"/>
  <c r="BZ429" i="9"/>
  <c r="BZ430" i="9"/>
  <c r="BZ431" i="9"/>
  <c r="BZ432" i="9"/>
  <c r="BZ433" i="9"/>
  <c r="BZ434" i="9"/>
  <c r="BZ435" i="9"/>
  <c r="BZ436" i="9"/>
  <c r="BZ437" i="9"/>
  <c r="BZ438" i="9"/>
  <c r="BZ439" i="9"/>
  <c r="BZ440" i="9"/>
  <c r="BZ441" i="9"/>
  <c r="BZ442" i="9"/>
  <c r="BZ443" i="9"/>
  <c r="BZ444" i="9"/>
  <c r="BZ445" i="9"/>
  <c r="BZ446" i="9"/>
  <c r="BZ447" i="9"/>
  <c r="BZ448" i="9"/>
  <c r="BZ449" i="9"/>
  <c r="BZ450" i="9"/>
  <c r="BZ451" i="9"/>
  <c r="BZ452" i="9"/>
  <c r="BZ453" i="9"/>
  <c r="BZ454" i="9"/>
  <c r="BZ455" i="9"/>
  <c r="BZ456" i="9"/>
  <c r="BZ457" i="9"/>
  <c r="BZ458" i="9"/>
  <c r="BZ459" i="9"/>
  <c r="BZ460" i="9"/>
  <c r="BZ461" i="9"/>
  <c r="BZ462" i="9"/>
  <c r="BZ463" i="9"/>
  <c r="BZ464" i="9"/>
  <c r="BZ465" i="9"/>
  <c r="BZ466" i="9"/>
  <c r="BZ467" i="9"/>
  <c r="BZ468" i="9"/>
  <c r="BZ469" i="9"/>
  <c r="BZ470" i="9"/>
  <c r="BZ471" i="9"/>
  <c r="BZ472" i="9"/>
  <c r="BZ473" i="9"/>
  <c r="BZ474" i="9"/>
  <c r="BZ475" i="9"/>
  <c r="BZ476" i="9"/>
  <c r="BZ477" i="9"/>
  <c r="BZ478" i="9"/>
  <c r="BZ479" i="9"/>
  <c r="BZ480" i="9"/>
  <c r="BZ481" i="9"/>
  <c r="BZ482" i="9"/>
  <c r="BZ483" i="9"/>
  <c r="BZ484" i="9"/>
  <c r="BZ485" i="9"/>
  <c r="BZ486" i="9"/>
  <c r="BZ487" i="9"/>
  <c r="BZ488" i="9"/>
  <c r="BZ489" i="9"/>
  <c r="BZ490" i="9"/>
  <c r="BZ491" i="9"/>
  <c r="BZ492" i="9"/>
  <c r="BZ493" i="9"/>
  <c r="BZ494" i="9"/>
  <c r="BZ495" i="9"/>
  <c r="BZ496" i="9"/>
  <c r="BZ497" i="9"/>
  <c r="BZ498" i="9"/>
  <c r="BZ499" i="9"/>
  <c r="BZ500" i="9"/>
  <c r="BZ501" i="9"/>
  <c r="BZ502" i="9"/>
  <c r="BZ503" i="9"/>
  <c r="BZ504" i="9"/>
  <c r="BZ505" i="9"/>
  <c r="BZ506" i="9"/>
  <c r="BZ507" i="9"/>
  <c r="BZ508" i="9"/>
  <c r="BZ509" i="9"/>
  <c r="BZ510" i="9"/>
  <c r="BZ511" i="9"/>
  <c r="BZ512" i="9"/>
  <c r="BZ513" i="9"/>
  <c r="BZ514" i="9"/>
  <c r="BZ515" i="9"/>
  <c r="BZ516" i="9"/>
  <c r="BZ517" i="9"/>
  <c r="BZ518" i="9"/>
  <c r="BZ519" i="9"/>
  <c r="BZ520" i="9"/>
  <c r="BZ521" i="9"/>
  <c r="BZ522" i="9"/>
  <c r="BZ523" i="9"/>
  <c r="BZ524" i="9"/>
  <c r="BZ525" i="9"/>
  <c r="BZ526" i="9"/>
  <c r="BZ527" i="9"/>
  <c r="BZ528" i="9"/>
  <c r="BZ529" i="9"/>
  <c r="BZ530" i="9"/>
  <c r="BZ531" i="9"/>
  <c r="BZ532" i="9"/>
  <c r="BZ533" i="9"/>
  <c r="BZ534" i="9"/>
  <c r="BZ535" i="9"/>
  <c r="BZ536" i="9"/>
  <c r="BZ537" i="9"/>
  <c r="BZ538" i="9"/>
  <c r="BZ539" i="9"/>
  <c r="BZ540" i="9"/>
  <c r="BZ541" i="9"/>
  <c r="BZ542" i="9"/>
  <c r="BZ543" i="9"/>
  <c r="BZ544" i="9"/>
  <c r="BZ545" i="9"/>
  <c r="BZ546" i="9"/>
  <c r="BZ547" i="9"/>
  <c r="BZ548" i="9"/>
  <c r="BZ549" i="9"/>
  <c r="BZ550" i="9"/>
  <c r="BZ551" i="9"/>
  <c r="BZ552" i="9"/>
  <c r="BZ553" i="9"/>
  <c r="BZ554" i="9"/>
  <c r="BZ555" i="9"/>
  <c r="BZ556" i="9"/>
  <c r="BZ557" i="9"/>
  <c r="BZ558" i="9"/>
  <c r="BZ559" i="9"/>
  <c r="BZ560" i="9"/>
  <c r="BZ561" i="9"/>
  <c r="BZ562" i="9"/>
  <c r="BZ563" i="9"/>
  <c r="BZ564" i="9"/>
  <c r="BZ565" i="9"/>
  <c r="BZ566" i="9"/>
  <c r="BZ567" i="9"/>
  <c r="BZ568" i="9"/>
  <c r="BZ569" i="9"/>
  <c r="BZ570" i="9"/>
  <c r="BZ571" i="9"/>
  <c r="BZ572" i="9"/>
  <c r="BZ573" i="9"/>
  <c r="BZ574" i="9"/>
  <c r="BZ575" i="9"/>
  <c r="BZ576" i="9"/>
  <c r="BZ577" i="9"/>
  <c r="BZ578" i="9"/>
  <c r="BZ579" i="9"/>
  <c r="BZ580" i="9"/>
  <c r="BZ581" i="9"/>
  <c r="BZ582" i="9"/>
  <c r="BZ583" i="9"/>
  <c r="BZ584" i="9"/>
  <c r="BZ585" i="9"/>
  <c r="BZ586" i="9"/>
  <c r="BZ587" i="9"/>
  <c r="BZ588" i="9"/>
  <c r="BZ589" i="9"/>
  <c r="BZ590" i="9"/>
  <c r="BZ591" i="9"/>
  <c r="BZ592" i="9"/>
  <c r="BZ593" i="9"/>
  <c r="BZ594" i="9"/>
  <c r="BZ595" i="9"/>
  <c r="BZ596" i="9"/>
  <c r="BZ597" i="9"/>
  <c r="BZ598" i="9"/>
  <c r="BZ599" i="9"/>
  <c r="BZ600" i="9"/>
  <c r="BZ601" i="9"/>
  <c r="BZ602" i="9"/>
  <c r="BZ603" i="9"/>
  <c r="BZ604" i="9"/>
  <c r="BZ605" i="9"/>
  <c r="BZ606" i="9"/>
  <c r="BZ607" i="9"/>
  <c r="BZ608" i="9"/>
  <c r="BZ609" i="9"/>
  <c r="BZ610" i="9"/>
  <c r="BZ611" i="9"/>
  <c r="BZ612" i="9"/>
  <c r="BZ613" i="9"/>
  <c r="BZ614" i="9"/>
  <c r="BZ615" i="9"/>
  <c r="BZ616" i="9"/>
  <c r="BZ617" i="9"/>
  <c r="BZ618" i="9"/>
  <c r="BZ619" i="9"/>
  <c r="BZ620" i="9"/>
  <c r="BZ621" i="9"/>
  <c r="BZ622" i="9"/>
  <c r="BZ623" i="9"/>
  <c r="BZ624" i="9"/>
  <c r="BZ625" i="9"/>
  <c r="BZ626" i="9"/>
  <c r="BZ627" i="9"/>
  <c r="BZ628" i="9"/>
  <c r="BZ629" i="9"/>
  <c r="BZ630" i="9"/>
  <c r="BZ631" i="9"/>
  <c r="BZ632" i="9"/>
  <c r="BZ633" i="9"/>
  <c r="BZ634" i="9"/>
  <c r="BZ635" i="9"/>
  <c r="BZ636" i="9"/>
  <c r="BZ637" i="9"/>
  <c r="BZ638" i="9"/>
  <c r="BZ639" i="9"/>
  <c r="BZ640" i="9"/>
  <c r="BZ641" i="9"/>
  <c r="BZ642" i="9"/>
  <c r="BZ643" i="9"/>
  <c r="BZ644" i="9"/>
  <c r="BZ645" i="9"/>
  <c r="BZ646" i="9"/>
  <c r="BZ647" i="9"/>
  <c r="BZ648" i="9"/>
  <c r="BZ649" i="9"/>
  <c r="BZ650" i="9"/>
  <c r="BZ651" i="9"/>
  <c r="BZ652" i="9"/>
  <c r="BZ653" i="9"/>
  <c r="BZ654" i="9"/>
  <c r="BZ655" i="9"/>
  <c r="BZ656" i="9"/>
  <c r="BZ657" i="9"/>
  <c r="BZ658" i="9"/>
  <c r="BZ659" i="9"/>
  <c r="BZ660" i="9"/>
  <c r="BZ661" i="9"/>
  <c r="BZ662" i="9"/>
  <c r="BZ663" i="9"/>
  <c r="BZ664" i="9"/>
  <c r="BZ665" i="9"/>
  <c r="BZ666" i="9"/>
  <c r="BZ667" i="9"/>
  <c r="BZ668" i="9"/>
  <c r="BZ669" i="9"/>
  <c r="BZ670" i="9"/>
  <c r="BZ671" i="9"/>
  <c r="BZ672" i="9"/>
  <c r="BZ673" i="9"/>
  <c r="BZ674" i="9"/>
  <c r="BZ675" i="9"/>
  <c r="BZ676" i="9"/>
  <c r="BZ677" i="9"/>
  <c r="BZ678" i="9"/>
  <c r="BZ679" i="9"/>
  <c r="BZ680" i="9"/>
  <c r="BZ681" i="9"/>
  <c r="BZ682" i="9"/>
  <c r="BZ683" i="9"/>
  <c r="BZ684" i="9"/>
  <c r="BZ685" i="9"/>
  <c r="BZ686" i="9"/>
  <c r="BZ687" i="9"/>
  <c r="BZ688" i="9"/>
  <c r="BZ689" i="9"/>
  <c r="BZ690" i="9"/>
  <c r="BZ691" i="9"/>
  <c r="BZ692" i="9"/>
  <c r="BZ693" i="9"/>
  <c r="BZ694" i="9"/>
  <c r="BZ695" i="9"/>
  <c r="BZ696" i="9"/>
  <c r="BZ697" i="9"/>
  <c r="BZ698" i="9"/>
  <c r="BZ699" i="9"/>
  <c r="BZ700" i="9"/>
  <c r="BZ701" i="9"/>
  <c r="BZ702" i="9"/>
  <c r="BZ703" i="9"/>
  <c r="BZ704" i="9"/>
  <c r="BZ705" i="9"/>
  <c r="BZ706" i="9"/>
  <c r="BZ707" i="9"/>
  <c r="BZ708" i="9"/>
  <c r="BZ709" i="9"/>
  <c r="BZ710" i="9"/>
  <c r="BZ711" i="9"/>
  <c r="BZ712" i="9"/>
  <c r="BZ713" i="9"/>
  <c r="BZ714" i="9"/>
  <c r="BZ715" i="9"/>
  <c r="BZ716" i="9"/>
  <c r="BZ717" i="9"/>
  <c r="BZ718" i="9"/>
  <c r="BZ719" i="9"/>
  <c r="BZ720" i="9"/>
  <c r="BZ721" i="9"/>
  <c r="BZ722" i="9"/>
  <c r="BZ723" i="9"/>
  <c r="BZ724" i="9"/>
  <c r="BZ725" i="9"/>
  <c r="BZ726" i="9"/>
  <c r="BZ727" i="9"/>
  <c r="BZ728" i="9"/>
  <c r="BZ729" i="9"/>
  <c r="BZ730" i="9"/>
  <c r="BZ731" i="9"/>
  <c r="BZ732" i="9"/>
  <c r="BZ733" i="9"/>
  <c r="BZ734" i="9"/>
  <c r="BZ735" i="9"/>
  <c r="BZ736" i="9"/>
  <c r="BZ737" i="9"/>
  <c r="BZ738" i="9"/>
  <c r="BZ739" i="9"/>
  <c r="BZ740" i="9"/>
  <c r="BZ741" i="9"/>
  <c r="BZ742" i="9"/>
  <c r="BZ743" i="9"/>
  <c r="BZ744" i="9"/>
  <c r="BZ745" i="9"/>
  <c r="BZ746" i="9"/>
  <c r="BZ747" i="9"/>
  <c r="BZ748" i="9"/>
  <c r="BZ749" i="9"/>
  <c r="BZ750" i="9"/>
  <c r="BZ751" i="9"/>
  <c r="BZ752" i="9"/>
  <c r="BZ753" i="9"/>
  <c r="BZ754" i="9"/>
  <c r="BZ755" i="9"/>
  <c r="BZ756" i="9"/>
  <c r="BZ757" i="9"/>
  <c r="BZ758" i="9"/>
  <c r="BZ759" i="9"/>
  <c r="BZ760" i="9"/>
  <c r="BZ761" i="9"/>
  <c r="BZ762" i="9"/>
  <c r="BZ763" i="9"/>
  <c r="BZ764" i="9"/>
  <c r="BZ765" i="9"/>
  <c r="BZ766" i="9"/>
  <c r="BZ767" i="9"/>
  <c r="BZ768" i="9"/>
  <c r="BZ769" i="9"/>
  <c r="BZ770" i="9"/>
  <c r="BZ771" i="9"/>
  <c r="BZ772" i="9"/>
  <c r="BZ773" i="9"/>
  <c r="BZ774" i="9"/>
  <c r="BZ775" i="9"/>
  <c r="BZ776" i="9"/>
  <c r="BZ777" i="9"/>
  <c r="BZ778" i="9"/>
  <c r="BZ779" i="9"/>
  <c r="BZ780" i="9"/>
  <c r="BZ781" i="9"/>
  <c r="BZ782" i="9"/>
  <c r="BZ783" i="9"/>
  <c r="BZ784" i="9"/>
  <c r="BZ785" i="9"/>
  <c r="BZ786" i="9"/>
  <c r="BZ787" i="9"/>
  <c r="BZ788" i="9"/>
  <c r="BZ789" i="9"/>
  <c r="BZ790" i="9"/>
  <c r="BZ791" i="9"/>
  <c r="BZ792" i="9"/>
  <c r="BZ793" i="9"/>
  <c r="BZ794" i="9"/>
  <c r="BZ795" i="9"/>
  <c r="BZ796" i="9"/>
  <c r="BZ797" i="9"/>
  <c r="BZ798" i="9"/>
  <c r="BZ799" i="9"/>
  <c r="BZ800" i="9"/>
  <c r="BZ801" i="9"/>
  <c r="BZ802" i="9"/>
  <c r="BZ803" i="9"/>
  <c r="BZ804" i="9"/>
  <c r="BZ805" i="9"/>
  <c r="BZ806" i="9"/>
  <c r="BZ807" i="9"/>
  <c r="BZ808" i="9"/>
  <c r="BZ809" i="9"/>
  <c r="BZ810" i="9"/>
  <c r="BZ811" i="9"/>
  <c r="BZ812" i="9"/>
  <c r="BZ813" i="9"/>
  <c r="BZ814" i="9"/>
  <c r="BZ815" i="9"/>
  <c r="BZ816" i="9"/>
  <c r="BZ817" i="9"/>
  <c r="BZ818" i="9"/>
  <c r="BZ819" i="9"/>
  <c r="BZ820" i="9"/>
  <c r="BZ821" i="9"/>
  <c r="BZ822" i="9"/>
  <c r="BZ823" i="9"/>
  <c r="BZ824" i="9"/>
  <c r="BZ825" i="9"/>
  <c r="BZ826" i="9"/>
  <c r="BZ827" i="9"/>
  <c r="BZ828" i="9"/>
  <c r="BZ829" i="9"/>
  <c r="BZ830" i="9"/>
  <c r="BZ831" i="9"/>
  <c r="BZ832" i="9"/>
  <c r="BZ833" i="9"/>
  <c r="BZ834" i="9"/>
  <c r="BZ835" i="9"/>
  <c r="BZ836" i="9"/>
  <c r="BZ837" i="9"/>
  <c r="BZ838" i="9"/>
  <c r="BZ839" i="9"/>
  <c r="BZ840" i="9"/>
  <c r="BZ841" i="9"/>
  <c r="BZ842" i="9"/>
  <c r="BZ843" i="9"/>
  <c r="BZ844" i="9"/>
  <c r="BZ845" i="9"/>
  <c r="BZ846" i="9"/>
  <c r="BZ847" i="9"/>
  <c r="BZ848" i="9"/>
  <c r="BZ849" i="9"/>
  <c r="BZ850" i="9"/>
  <c r="BZ851" i="9"/>
  <c r="BZ852" i="9"/>
  <c r="BZ853" i="9"/>
  <c r="BZ854" i="9"/>
  <c r="BZ855" i="9"/>
  <c r="BZ856" i="9"/>
  <c r="BZ857" i="9"/>
  <c r="BZ858" i="9"/>
  <c r="BZ859" i="9"/>
  <c r="BZ860" i="9"/>
  <c r="BZ861" i="9"/>
  <c r="BZ862" i="9"/>
  <c r="BZ863" i="9"/>
  <c r="BZ864" i="9"/>
  <c r="BZ865" i="9"/>
  <c r="BZ866" i="9"/>
  <c r="BZ867" i="9"/>
  <c r="BZ868" i="9"/>
  <c r="BZ869" i="9"/>
  <c r="BZ870" i="9"/>
  <c r="BZ871" i="9"/>
  <c r="BZ872" i="9"/>
  <c r="BZ873" i="9"/>
  <c r="BZ874" i="9"/>
  <c r="BZ875" i="9"/>
  <c r="BZ876" i="9"/>
  <c r="BZ877" i="9"/>
  <c r="BZ878" i="9"/>
  <c r="BZ879" i="9"/>
  <c r="BZ880" i="9"/>
  <c r="BZ881" i="9"/>
  <c r="BZ882" i="9"/>
  <c r="BZ883" i="9"/>
  <c r="BZ884" i="9"/>
  <c r="BZ885" i="9"/>
  <c r="BZ886" i="9"/>
  <c r="BZ887" i="9"/>
  <c r="BZ888" i="9"/>
  <c r="BZ889" i="9"/>
  <c r="BZ890" i="9"/>
  <c r="BZ891" i="9"/>
  <c r="BZ892" i="9"/>
  <c r="BZ893" i="9"/>
  <c r="BZ894" i="9"/>
  <c r="BZ895" i="9"/>
  <c r="BZ896" i="9"/>
  <c r="BZ897" i="9"/>
  <c r="BZ898" i="9"/>
  <c r="BZ899" i="9"/>
  <c r="BZ900" i="9"/>
  <c r="BZ901" i="9"/>
  <c r="BZ902" i="9"/>
  <c r="BZ903" i="9"/>
  <c r="BZ904" i="9"/>
  <c r="BZ905" i="9"/>
  <c r="BZ906" i="9"/>
  <c r="BZ907" i="9"/>
  <c r="BZ908" i="9"/>
  <c r="BZ909" i="9"/>
  <c r="BZ910" i="9"/>
  <c r="BZ911" i="9"/>
  <c r="BZ912" i="9"/>
  <c r="BZ913" i="9"/>
  <c r="BZ914" i="9"/>
  <c r="BZ915" i="9"/>
  <c r="BZ916" i="9"/>
  <c r="BZ917" i="9"/>
  <c r="BZ918" i="9"/>
  <c r="BZ919" i="9"/>
  <c r="BZ920" i="9"/>
  <c r="BZ921" i="9"/>
  <c r="BZ922" i="9"/>
  <c r="BZ923" i="9"/>
  <c r="BZ924" i="9"/>
  <c r="BZ925" i="9"/>
  <c r="BZ926" i="9"/>
  <c r="BZ927" i="9"/>
  <c r="BZ928" i="9"/>
  <c r="BZ929" i="9"/>
  <c r="BZ930" i="9"/>
  <c r="BZ931" i="9"/>
  <c r="BZ932" i="9"/>
  <c r="BZ933" i="9"/>
  <c r="BZ934" i="9"/>
  <c r="BZ935" i="9"/>
  <c r="BZ936" i="9"/>
  <c r="BZ937" i="9"/>
  <c r="BZ938" i="9"/>
  <c r="BZ939" i="9"/>
  <c r="BZ940" i="9"/>
  <c r="BZ941" i="9"/>
  <c r="BZ942" i="9"/>
  <c r="BZ943" i="9"/>
  <c r="BZ944" i="9"/>
  <c r="BZ945" i="9"/>
  <c r="BZ946" i="9"/>
  <c r="BZ947" i="9"/>
  <c r="BZ948" i="9"/>
  <c r="BZ949" i="9"/>
  <c r="BZ950" i="9"/>
  <c r="BZ951" i="9"/>
  <c r="BZ952" i="9"/>
  <c r="BZ953" i="9"/>
  <c r="BZ954" i="9"/>
  <c r="BZ955" i="9"/>
  <c r="BZ956" i="9"/>
  <c r="BZ957" i="9"/>
  <c r="BZ958" i="9"/>
  <c r="BZ959" i="9"/>
  <c r="BZ960" i="9"/>
  <c r="BZ961" i="9"/>
  <c r="BZ962" i="9"/>
  <c r="BZ963" i="9"/>
  <c r="BZ964" i="9"/>
  <c r="BZ965" i="9"/>
  <c r="BZ966" i="9"/>
  <c r="BZ967" i="9"/>
  <c r="BZ968" i="9"/>
  <c r="BZ969" i="9"/>
  <c r="BZ970" i="9"/>
  <c r="BZ971" i="9"/>
  <c r="BZ972" i="9"/>
  <c r="BZ973" i="9"/>
  <c r="BZ974" i="9"/>
  <c r="BZ975" i="9"/>
  <c r="BZ976" i="9"/>
  <c r="CC976" i="9" s="1"/>
  <c r="BZ977" i="9"/>
  <c r="BZ978" i="9"/>
  <c r="BZ979" i="9"/>
  <c r="BZ980" i="9"/>
  <c r="BZ981" i="9"/>
  <c r="BZ982" i="9"/>
  <c r="BZ983" i="9"/>
  <c r="BZ984" i="9"/>
  <c r="BZ985" i="9"/>
  <c r="BZ986" i="9"/>
  <c r="BZ987" i="9"/>
  <c r="BZ988" i="9"/>
  <c r="BZ989" i="9"/>
  <c r="BZ990" i="9"/>
  <c r="BZ991" i="9"/>
  <c r="BZ992" i="9"/>
  <c r="BZ993" i="9"/>
  <c r="BZ994" i="9"/>
  <c r="BZ995" i="9"/>
  <c r="CC995" i="9" s="1"/>
  <c r="BZ996" i="9"/>
  <c r="BZ997" i="9"/>
  <c r="BZ998" i="9"/>
  <c r="BZ999" i="9"/>
  <c r="BZ1000" i="9"/>
  <c r="BZ1001" i="9"/>
  <c r="BZ1002" i="9"/>
  <c r="BZ1003" i="9"/>
  <c r="BZ1004" i="9"/>
  <c r="BZ1005" i="9"/>
  <c r="BZ1006" i="9"/>
  <c r="BZ1007" i="9"/>
  <c r="BZ1008" i="9"/>
  <c r="BZ1009" i="9"/>
  <c r="BZ1010" i="9"/>
  <c r="BZ1011" i="9"/>
  <c r="BZ1012" i="9"/>
  <c r="BZ1013" i="9"/>
  <c r="BZ1014" i="9"/>
  <c r="BZ1015" i="9"/>
  <c r="BZ1016" i="9"/>
  <c r="BZ1017" i="9"/>
  <c r="BZ1018" i="9"/>
  <c r="BZ1019" i="9"/>
  <c r="CC1019" i="9" s="1"/>
  <c r="BZ1020" i="9"/>
  <c r="BZ1021" i="9"/>
  <c r="BZ1022" i="9"/>
  <c r="BZ1023" i="9"/>
  <c r="BZ1024" i="9"/>
  <c r="BZ1025" i="9"/>
  <c r="BZ1026" i="9"/>
  <c r="BZ1027" i="9"/>
  <c r="BZ1028" i="9"/>
  <c r="BZ1029" i="9"/>
  <c r="BZ1030" i="9"/>
  <c r="BZ1031" i="9"/>
  <c r="CC1031" i="9" s="1"/>
  <c r="BZ1032" i="9"/>
  <c r="BZ1033" i="9"/>
  <c r="BZ1034" i="9"/>
  <c r="BZ1035" i="9"/>
  <c r="BZ1036" i="9"/>
  <c r="BZ1037" i="9"/>
  <c r="BZ1038" i="9"/>
  <c r="BZ1039" i="9"/>
  <c r="BZ1040" i="9"/>
  <c r="BZ1041" i="9"/>
  <c r="BZ1042" i="9"/>
  <c r="BZ1043" i="9"/>
  <c r="BZ1044" i="9"/>
  <c r="BZ1045" i="9"/>
  <c r="BZ1046" i="9"/>
  <c r="BZ1047" i="9"/>
  <c r="BZ1048" i="9"/>
  <c r="BZ1049" i="9"/>
  <c r="BZ1050" i="9"/>
  <c r="BZ1051" i="9"/>
  <c r="BZ1052" i="9"/>
  <c r="BZ1053" i="9"/>
  <c r="BZ1054" i="9"/>
  <c r="BZ1055" i="9"/>
  <c r="BZ1056" i="9"/>
  <c r="BZ1057" i="9"/>
  <c r="CC1057" i="9" s="1"/>
  <c r="BZ1058" i="9"/>
  <c r="BZ1059" i="9"/>
  <c r="BZ1060" i="9"/>
  <c r="BZ1061" i="9"/>
  <c r="CC1061" i="9" s="1"/>
  <c r="BZ1062" i="9"/>
  <c r="BZ1063" i="9"/>
  <c r="BZ1064" i="9"/>
  <c r="BZ1065" i="9"/>
  <c r="BZ1066" i="9"/>
  <c r="BZ1067" i="9"/>
  <c r="BZ1068" i="9"/>
  <c r="BZ1069" i="9"/>
  <c r="BZ1070" i="9"/>
  <c r="BZ1071" i="9"/>
  <c r="BZ1072" i="9"/>
  <c r="BZ1073" i="9"/>
  <c r="BZ1074" i="9"/>
  <c r="BZ1075" i="9"/>
  <c r="BZ1076" i="9"/>
  <c r="BZ1077" i="9"/>
  <c r="BZ1078" i="9"/>
  <c r="BZ1079" i="9"/>
  <c r="BZ1080" i="9"/>
  <c r="BZ1081" i="9"/>
  <c r="BZ1082" i="9"/>
  <c r="BZ1083" i="9"/>
  <c r="BZ1084" i="9"/>
  <c r="BZ1085" i="9"/>
  <c r="BZ1086" i="9"/>
  <c r="BZ1087" i="9"/>
  <c r="BZ1088" i="9"/>
  <c r="BZ1089" i="9"/>
  <c r="BZ1090" i="9"/>
  <c r="BZ1091" i="9"/>
  <c r="BZ1092" i="9"/>
  <c r="BZ1093" i="9"/>
  <c r="BZ1094" i="9"/>
  <c r="BZ1095" i="9"/>
  <c r="BZ1096" i="9"/>
  <c r="BZ1097" i="9"/>
  <c r="BZ1098" i="9"/>
  <c r="BZ1099" i="9"/>
  <c r="BZ1100" i="9"/>
  <c r="BZ1101" i="9"/>
  <c r="BZ1102" i="9"/>
  <c r="BZ1103" i="9"/>
  <c r="BZ1104" i="9"/>
  <c r="BZ1105" i="9"/>
  <c r="BZ1106" i="9"/>
  <c r="BZ1107" i="9"/>
  <c r="CC1107" i="9" s="1"/>
  <c r="BZ1108" i="9"/>
  <c r="BZ1109" i="9"/>
  <c r="BZ1110" i="9"/>
  <c r="BZ1111" i="9"/>
  <c r="BZ1112" i="9"/>
  <c r="BZ1113" i="9"/>
  <c r="BZ1114" i="9"/>
  <c r="BZ1115" i="9"/>
  <c r="BZ1116" i="9"/>
  <c r="BZ1117" i="9"/>
  <c r="BZ1118" i="9"/>
  <c r="CC1118" i="9" s="1"/>
  <c r="BZ1119" i="9"/>
  <c r="BZ1120" i="9"/>
  <c r="BZ1121" i="9"/>
  <c r="BZ1122" i="9"/>
  <c r="BZ1123" i="9"/>
  <c r="BZ1124" i="9"/>
  <c r="BZ1125" i="9"/>
  <c r="BZ1126" i="9"/>
  <c r="BZ1127" i="9"/>
  <c r="CC1127" i="9" s="1"/>
  <c r="BZ1128" i="9"/>
  <c r="BZ1129" i="9"/>
  <c r="BZ1130" i="9"/>
  <c r="BZ1131" i="9"/>
  <c r="BZ1132" i="9"/>
  <c r="BZ1133" i="9"/>
  <c r="BZ1134" i="9"/>
  <c r="BZ1135" i="9"/>
  <c r="BZ1136" i="9"/>
  <c r="BZ1137" i="9"/>
  <c r="BZ1138" i="9"/>
  <c r="BZ1139" i="9"/>
  <c r="BZ1140" i="9"/>
  <c r="BZ1141" i="9"/>
  <c r="BZ1142" i="9"/>
  <c r="BZ1143" i="9"/>
  <c r="BZ1144" i="9"/>
  <c r="CC1144" i="9" s="1"/>
  <c r="BZ1145" i="9"/>
  <c r="BZ1146" i="9"/>
  <c r="BZ1147" i="9"/>
  <c r="BZ1148" i="9"/>
  <c r="BZ1149" i="9"/>
  <c r="BZ1150" i="9"/>
  <c r="BZ1151" i="9"/>
  <c r="BZ1152" i="9"/>
  <c r="BZ1153" i="9"/>
  <c r="BZ1154" i="9"/>
  <c r="CC1154" i="9" s="1"/>
  <c r="BZ1155" i="9"/>
  <c r="BZ1156" i="9"/>
  <c r="BZ1157" i="9"/>
  <c r="BZ1158" i="9"/>
  <c r="BZ1159" i="9"/>
  <c r="BZ1160" i="9"/>
  <c r="BZ1161" i="9"/>
  <c r="BZ1162" i="9"/>
  <c r="BZ1163" i="9"/>
  <c r="CC1163" i="9" s="1"/>
  <c r="BZ1164" i="9"/>
  <c r="BZ1165" i="9"/>
  <c r="BZ1166" i="9"/>
  <c r="BZ1167" i="9"/>
  <c r="BZ1168" i="9"/>
  <c r="BZ1169" i="9"/>
  <c r="BZ1170" i="9"/>
  <c r="BZ1171" i="9"/>
  <c r="BZ1172" i="9"/>
  <c r="BZ1173" i="9"/>
  <c r="BZ1174" i="9"/>
  <c r="BZ1175" i="9"/>
  <c r="BZ1176" i="9"/>
  <c r="BZ1177" i="9"/>
  <c r="BZ1178" i="9"/>
  <c r="BZ1179" i="9"/>
  <c r="BZ1180" i="9"/>
  <c r="BZ1181" i="9"/>
  <c r="BZ1182" i="9"/>
  <c r="BZ1183" i="9"/>
  <c r="BZ1184" i="9"/>
  <c r="BZ1185" i="9"/>
  <c r="BZ1186" i="9"/>
  <c r="BZ1187" i="9"/>
  <c r="BZ1188" i="9"/>
  <c r="BZ1189" i="9"/>
  <c r="BZ1190" i="9"/>
  <c r="CC1190" i="9" s="1"/>
  <c r="BZ1191" i="9"/>
  <c r="BZ1192" i="9"/>
  <c r="BZ1193" i="9"/>
  <c r="CC1193" i="9" s="1"/>
  <c r="BZ1194" i="9"/>
  <c r="BZ1195" i="9"/>
  <c r="BZ1196" i="9"/>
  <c r="BZ1197" i="9"/>
  <c r="CC1197" i="9" s="1"/>
  <c r="BZ1198" i="9"/>
  <c r="CC1198" i="9" s="1"/>
  <c r="BZ1199" i="9"/>
  <c r="BZ1200" i="9"/>
  <c r="BZ1201" i="9"/>
  <c r="BZ1202" i="9"/>
  <c r="BZ1203" i="9"/>
  <c r="BZ1204" i="9"/>
  <c r="CC1204" i="9" s="1"/>
  <c r="BZ1205" i="9"/>
  <c r="BZ1206" i="9"/>
  <c r="CC1206" i="9" s="1"/>
  <c r="BZ1207" i="9"/>
  <c r="CC1207" i="9" s="1"/>
  <c r="BZ1208" i="9"/>
  <c r="BZ1209" i="9"/>
  <c r="BZ1210" i="9"/>
  <c r="BZ1211" i="9"/>
  <c r="BZ1212" i="9"/>
  <c r="CC1212" i="9" s="1"/>
  <c r="BZ1213" i="9"/>
  <c r="BZ1214" i="9"/>
  <c r="BZ1215" i="9"/>
  <c r="BZ1216" i="9"/>
  <c r="BZ1217" i="9"/>
  <c r="CC1217" i="9" s="1"/>
  <c r="BZ1218" i="9"/>
  <c r="BZ1219" i="9"/>
  <c r="BZ1220" i="9"/>
  <c r="BZ1221" i="9"/>
  <c r="BZ1222" i="9"/>
  <c r="BZ1223" i="9"/>
  <c r="BZ1224" i="9"/>
  <c r="BZ1225" i="9"/>
  <c r="BZ1226" i="9"/>
  <c r="CC1226" i="9" s="1"/>
  <c r="BZ1227" i="9"/>
  <c r="CC1227" i="9" s="1"/>
  <c r="BZ1228" i="9"/>
  <c r="CC1228" i="9" s="1"/>
  <c r="BZ1229" i="9"/>
  <c r="BZ1230" i="9"/>
  <c r="CC1230" i="9" s="1"/>
  <c r="BZ1231" i="9"/>
  <c r="BZ1232" i="9"/>
  <c r="BZ1233" i="9"/>
  <c r="CC1233" i="9" s="1"/>
  <c r="BZ1234" i="9"/>
  <c r="BZ1235" i="9"/>
  <c r="CC1235" i="9" s="1"/>
  <c r="BZ1236" i="9"/>
  <c r="BZ1237" i="9"/>
  <c r="CC1237" i="9" s="1"/>
  <c r="BZ1238" i="9"/>
  <c r="CC1238" i="9" s="1"/>
  <c r="BZ1239" i="9"/>
  <c r="CC1239" i="9" s="1"/>
  <c r="BZ1240" i="9"/>
  <c r="CC1240" i="9" s="1"/>
  <c r="BZ1241" i="9"/>
  <c r="CC1241" i="9" s="1"/>
  <c r="BZ1242" i="9"/>
  <c r="BZ1243" i="9"/>
  <c r="BZ1244" i="9"/>
  <c r="BZ1245" i="9"/>
  <c r="BZ1246" i="9"/>
  <c r="CC1246" i="9" s="1"/>
  <c r="BZ1247" i="9"/>
  <c r="CC1247" i="9" s="1"/>
  <c r="BZ1248" i="9"/>
  <c r="CC1248" i="9" s="1"/>
  <c r="BZ1249" i="9"/>
  <c r="BZ1250" i="9"/>
  <c r="BZ1251" i="9"/>
  <c r="CC1251" i="9" s="1"/>
  <c r="BZ1252" i="9"/>
  <c r="BZ1253" i="9"/>
  <c r="BZ1254" i="9"/>
  <c r="BZ1255" i="9"/>
  <c r="CC1255" i="9" s="1"/>
  <c r="BZ1256" i="9"/>
  <c r="CC1256" i="9" s="1"/>
  <c r="BZ1257" i="9"/>
  <c r="BZ1258" i="9"/>
  <c r="BZ1259" i="9"/>
  <c r="CC1259" i="9" s="1"/>
  <c r="BZ1260" i="9"/>
  <c r="BZ1261" i="9"/>
  <c r="CC1261" i="9" s="1"/>
  <c r="BZ1262" i="9"/>
  <c r="CC1262" i="9" s="1"/>
  <c r="BZ1263" i="9"/>
  <c r="BZ1264" i="9"/>
  <c r="BZ1265" i="9"/>
  <c r="CC1265" i="9" s="1"/>
  <c r="BZ1266" i="9"/>
  <c r="CC1266" i="9" s="1"/>
  <c r="BZ1267" i="9"/>
  <c r="BZ1268" i="9"/>
  <c r="BZ1269" i="9"/>
  <c r="BZ1270" i="9"/>
  <c r="BZ1271" i="9"/>
  <c r="BZ1272" i="9"/>
  <c r="CC1272" i="9" s="1"/>
  <c r="BZ1273" i="9"/>
  <c r="CC1273" i="9" s="1"/>
  <c r="BZ1274" i="9"/>
  <c r="CC1274" i="9" s="1"/>
  <c r="BZ1275" i="9"/>
  <c r="BZ1276" i="9"/>
  <c r="BZ1277" i="9"/>
  <c r="CC1277" i="9" s="1"/>
  <c r="BZ1278" i="9"/>
  <c r="BZ1279" i="9"/>
  <c r="CC1279" i="9" s="1"/>
  <c r="BZ1280" i="9"/>
  <c r="BZ1281" i="9"/>
  <c r="CC1281" i="9" s="1"/>
  <c r="BZ1282" i="9"/>
  <c r="BZ1283" i="9"/>
  <c r="CC1283" i="9" s="1"/>
  <c r="BZ1284" i="9"/>
  <c r="CC1284" i="9" s="1"/>
  <c r="BZ1285" i="9"/>
  <c r="BZ1286" i="9"/>
  <c r="BZ1287" i="9"/>
  <c r="CC1287" i="9" s="1"/>
  <c r="BZ1288" i="9"/>
  <c r="BZ1289" i="9"/>
  <c r="BZ1290" i="9"/>
  <c r="BZ1291" i="9"/>
  <c r="CC1291" i="9" s="1"/>
  <c r="BZ1292" i="9"/>
  <c r="BZ1293" i="9"/>
  <c r="BZ1294" i="9"/>
  <c r="CC1294" i="9" s="1"/>
  <c r="BZ1295" i="9"/>
  <c r="CC1295" i="9" s="1"/>
  <c r="BZ1296" i="9"/>
  <c r="CC1296" i="9" s="1"/>
  <c r="BZ1297" i="9"/>
  <c r="BZ1298" i="9"/>
  <c r="BZ1299" i="9"/>
  <c r="BZ1300" i="9"/>
  <c r="BZ1301" i="9"/>
  <c r="CC1301" i="9" s="1"/>
  <c r="BZ1302" i="9"/>
  <c r="CC1302" i="9" s="1"/>
  <c r="BZ1303" i="9"/>
  <c r="CC1303" i="9" s="1"/>
  <c r="BZ1304" i="9"/>
  <c r="BZ1305" i="9"/>
  <c r="BZ1306" i="9"/>
  <c r="CC1306" i="9" s="1"/>
  <c r="BZ1307" i="9"/>
  <c r="CC1307" i="9" s="1"/>
  <c r="BZ1308" i="9"/>
  <c r="BZ1309" i="9"/>
  <c r="BZ1310" i="9"/>
  <c r="BZ1311" i="9"/>
  <c r="BZ1312" i="9"/>
  <c r="BZ1313" i="9"/>
  <c r="BZ1314" i="9"/>
  <c r="BZ1315" i="9"/>
  <c r="BZ1316" i="9"/>
  <c r="CC1316" i="9" s="1"/>
  <c r="BZ1317" i="9"/>
  <c r="CC1317" i="9" s="1"/>
  <c r="BZ1318" i="9"/>
  <c r="CC1318" i="9" s="1"/>
  <c r="BZ1319" i="9"/>
  <c r="BZ1320" i="9"/>
  <c r="BZ1321" i="9"/>
  <c r="BZ1322" i="9"/>
  <c r="BZ1323" i="9"/>
  <c r="BZ1324" i="9"/>
  <c r="BZ1325" i="9"/>
  <c r="CC1325" i="9" s="1"/>
  <c r="BZ1326" i="9"/>
  <c r="BZ1327" i="9"/>
  <c r="CC1327" i="9" s="1"/>
  <c r="BZ1328" i="9"/>
  <c r="CC1328" i="9" s="1"/>
  <c r="BZ1329" i="9"/>
  <c r="CC1329" i="9" s="1"/>
  <c r="BZ1330" i="9"/>
  <c r="BZ1331" i="9"/>
  <c r="BZ1332" i="9"/>
  <c r="CC1332" i="9" s="1"/>
  <c r="BZ1333" i="9"/>
  <c r="BZ1334" i="9"/>
  <c r="BZ1335" i="9"/>
  <c r="BZ1336" i="9"/>
  <c r="BZ1337" i="9"/>
  <c r="BZ1338" i="9"/>
  <c r="CC1338" i="9" s="1"/>
  <c r="BZ1339" i="9"/>
  <c r="CC1339" i="9" s="1"/>
  <c r="BZ1340" i="9"/>
  <c r="CC1340" i="9" s="1"/>
  <c r="BZ1341" i="9"/>
  <c r="CC1341" i="9" s="1"/>
  <c r="BZ1342" i="9"/>
  <c r="BZ1343" i="9"/>
  <c r="BZ1344" i="9"/>
  <c r="BZ1345" i="9"/>
  <c r="BZ1346" i="9"/>
  <c r="BZ1347" i="9"/>
  <c r="CC1347" i="9" s="1"/>
  <c r="BZ1348" i="9"/>
  <c r="BZ1349" i="9"/>
  <c r="BZ1350" i="9"/>
  <c r="CC1350" i="9" s="1"/>
  <c r="BZ1351" i="9"/>
  <c r="CC1351" i="9" s="1"/>
  <c r="BZ1352" i="9"/>
  <c r="CC1352" i="9" s="1"/>
  <c r="BZ1353" i="9"/>
  <c r="BZ1354" i="9"/>
  <c r="BZ1355" i="9"/>
  <c r="BZ1356" i="9"/>
  <c r="BZ1357" i="9"/>
  <c r="BZ1358" i="9"/>
  <c r="BZ1359" i="9"/>
  <c r="BZ1360" i="9"/>
  <c r="BZ1361" i="9"/>
  <c r="CC1361" i="9" s="1"/>
  <c r="BZ1362" i="9"/>
  <c r="CC1362" i="9" s="1"/>
  <c r="BZ1363" i="9"/>
  <c r="CC1363" i="9" s="1"/>
  <c r="BZ1364" i="9"/>
  <c r="BZ1365" i="9"/>
  <c r="CC1365" i="9" s="1"/>
  <c r="BZ1366" i="9"/>
  <c r="BZ1367" i="9"/>
  <c r="BZ1368" i="9"/>
  <c r="BZ1369" i="9"/>
  <c r="CC1369" i="9" s="1"/>
  <c r="BZ1370" i="9"/>
  <c r="BZ1371" i="9"/>
  <c r="BZ1372" i="9"/>
  <c r="CC1372" i="9" s="1"/>
  <c r="BZ1373" i="9"/>
  <c r="CC1373" i="9" s="1"/>
  <c r="BZ1374" i="9"/>
  <c r="CC1374" i="9" s="1"/>
  <c r="BZ1375" i="9"/>
  <c r="BZ1376" i="9"/>
  <c r="CC1376" i="9" s="1"/>
  <c r="BZ1377" i="9"/>
  <c r="BZ1378" i="9"/>
  <c r="BZ1379" i="9"/>
  <c r="CC1379" i="9" s="1"/>
  <c r="BZ1380" i="9"/>
  <c r="BZ1381" i="9"/>
  <c r="BZ1382" i="9"/>
  <c r="CC1382" i="9" s="1"/>
  <c r="BZ1383" i="9"/>
  <c r="CC1383" i="9" s="1"/>
  <c r="BZ1384" i="9"/>
  <c r="CC1384" i="9" s="1"/>
  <c r="BZ1385" i="9"/>
  <c r="CC1385" i="9" s="1"/>
  <c r="BZ1386" i="9"/>
  <c r="CC1386" i="9" s="1"/>
  <c r="BZ1387" i="9"/>
  <c r="CC1387" i="9" s="1"/>
  <c r="BZ1388" i="9"/>
  <c r="BZ1389" i="9"/>
  <c r="BZ1390" i="9"/>
  <c r="CC1390" i="9" s="1"/>
  <c r="BZ1391" i="9"/>
  <c r="CC1391" i="9" s="1"/>
  <c r="BZ1392" i="9"/>
  <c r="CC1392" i="9" s="1"/>
  <c r="BZ1393" i="9"/>
  <c r="BZ1394" i="9"/>
  <c r="BZ1395" i="9"/>
  <c r="BZ1396" i="9"/>
  <c r="BZ1397" i="9"/>
  <c r="BZ1398" i="9"/>
  <c r="CC1398" i="9" s="1"/>
  <c r="BZ1399" i="9"/>
  <c r="BZ1400" i="9"/>
  <c r="CC1400" i="9" s="1"/>
  <c r="BZ1401" i="9"/>
  <c r="BZ1402" i="9"/>
  <c r="CC1402" i="9" s="1"/>
  <c r="BZ1403" i="9"/>
  <c r="BZ1404" i="9"/>
  <c r="CC1404" i="9" s="1"/>
  <c r="BZ1405" i="9"/>
  <c r="CC1405" i="9" s="1"/>
  <c r="BZ1406" i="9"/>
  <c r="BZ1407" i="9"/>
  <c r="CC1407" i="9" s="1"/>
  <c r="BZ1408" i="9"/>
  <c r="BZ1409" i="9"/>
  <c r="BZ1410" i="9"/>
  <c r="CC1410" i="9" s="1"/>
  <c r="BZ1411" i="9"/>
  <c r="BZ1412" i="9"/>
  <c r="CC1412" i="9" s="1"/>
  <c r="BZ1413" i="9"/>
  <c r="CC1413" i="9" s="1"/>
  <c r="BZ1414" i="9"/>
  <c r="CC1414" i="9" s="1"/>
  <c r="BZ1415" i="9"/>
  <c r="CC1415" i="9" s="1"/>
  <c r="BZ1416" i="9"/>
  <c r="CC1416" i="9" s="1"/>
  <c r="BZ1417" i="9"/>
  <c r="BZ1418" i="9"/>
  <c r="BZ1419" i="9"/>
  <c r="BZ1420" i="9"/>
  <c r="CC1420" i="9" s="1"/>
  <c r="BZ1421" i="9"/>
  <c r="CC1421" i="9" s="1"/>
  <c r="BZ1422" i="9"/>
  <c r="BZ1423" i="9"/>
  <c r="BZ1424" i="9"/>
  <c r="BZ2" i="9"/>
  <c r="CC2" i="9" s="1"/>
  <c r="CA2" i="9"/>
  <c r="CE2" i="9"/>
  <c r="CF2" i="9"/>
  <c r="CG2" i="9"/>
  <c r="CH2" i="9"/>
  <c r="CI2" i="9"/>
  <c r="CJ2" i="9"/>
  <c r="CK2" i="9"/>
  <c r="CL2" i="9"/>
  <c r="CN2" i="9"/>
  <c r="CO2" i="9"/>
  <c r="CR2" i="9"/>
  <c r="CT2" i="9"/>
  <c r="CX2" i="9"/>
  <c r="CY2" i="9"/>
  <c r="CZ2" i="9"/>
  <c r="DA2" i="9" s="1"/>
  <c r="DC2" i="9" s="1"/>
  <c r="DH2" i="9"/>
  <c r="DK2" i="9"/>
  <c r="DL2" i="9"/>
  <c r="B2" i="8"/>
  <c r="CD1327" i="9" s="1"/>
  <c r="DI1327" i="9" s="1"/>
  <c r="DJ1327" i="9" s="1"/>
  <c r="B1" i="8"/>
  <c r="DG1250" i="9" s="1"/>
  <c r="X41" i="11"/>
  <c r="Y28" i="11" a="1"/>
  <c r="Y28" i="11" s="1"/>
  <c r="BB21" i="11"/>
  <c r="AO21" i="11"/>
  <c r="X20" i="11"/>
  <c r="Y7" i="11" a="1"/>
  <c r="Y7" i="11" s="1"/>
  <c r="AC3" i="11"/>
  <c r="AB3" i="11"/>
  <c r="AA3" i="11"/>
  <c r="Z3" i="11"/>
  <c r="Y3" i="11"/>
  <c r="O3" i="11"/>
  <c r="O7" i="11" s="1"/>
  <c r="N3" i="11"/>
  <c r="N7" i="11" s="1"/>
  <c r="M3" i="11"/>
  <c r="M7" i="11" s="1"/>
  <c r="L3" i="11"/>
  <c r="L7" i="11" s="1"/>
  <c r="K3" i="11"/>
  <c r="K7" i="11" s="1"/>
  <c r="J3" i="11"/>
  <c r="J7" i="11" s="1"/>
  <c r="I3" i="11"/>
  <c r="I7" i="11" s="1"/>
  <c r="H3" i="11"/>
  <c r="H7" i="11" s="1"/>
  <c r="G3" i="11"/>
  <c r="G7" i="11" s="1"/>
  <c r="F3" i="11"/>
  <c r="F7" i="11" s="1"/>
  <c r="Y1" i="11" a="1"/>
  <c r="Y1" i="11" s="1"/>
  <c r="BZ1" i="9"/>
  <c r="CB1424" i="9" l="1"/>
  <c r="DE728" i="9"/>
  <c r="DF728" i="9"/>
  <c r="CV1275" i="9"/>
  <c r="CQ1147" i="9"/>
  <c r="DF1419" i="9"/>
  <c r="DE1418" i="9"/>
  <c r="DD1388" i="9"/>
  <c r="DE1361" i="9"/>
  <c r="CV1358" i="9"/>
  <c r="CV1308" i="9"/>
  <c r="DE1297" i="9"/>
  <c r="DE1285" i="9"/>
  <c r="DD1250" i="9"/>
  <c r="DE1214" i="9"/>
  <c r="DE1185" i="9"/>
  <c r="DE1183" i="9"/>
  <c r="DF1183" i="9"/>
  <c r="CP1142" i="9"/>
  <c r="DE1136" i="9"/>
  <c r="DF1134" i="9"/>
  <c r="DE1133" i="9"/>
  <c r="DE959" i="9"/>
  <c r="DF959" i="9"/>
  <c r="DF557" i="9"/>
  <c r="CV555" i="9"/>
  <c r="DF627" i="9"/>
  <c r="DE627" i="9"/>
  <c r="CV1416" i="9"/>
  <c r="DF1396" i="9"/>
  <c r="DF1393" i="9"/>
  <c r="DD1234" i="9"/>
  <c r="CV1131" i="9"/>
  <c r="DD1123" i="9"/>
  <c r="CV1111" i="9"/>
  <c r="DE1048" i="9"/>
  <c r="CV1044" i="9"/>
  <c r="DE1024" i="9"/>
  <c r="DE960" i="9"/>
  <c r="DF960" i="9"/>
  <c r="DF913" i="9"/>
  <c r="DD913" i="9"/>
  <c r="DE879" i="9"/>
  <c r="DD879" i="9"/>
  <c r="DD851" i="9"/>
  <c r="CQ845" i="9"/>
  <c r="DE798" i="9"/>
  <c r="DF798" i="9"/>
  <c r="CV773" i="9"/>
  <c r="DD757" i="9"/>
  <c r="DD756" i="9"/>
  <c r="DF756" i="9"/>
  <c r="CV723" i="9"/>
  <c r="DF594" i="9"/>
  <c r="CV592" i="9"/>
  <c r="CV567" i="9"/>
  <c r="DF487" i="9"/>
  <c r="CQ1318" i="9"/>
  <c r="DF1188" i="9"/>
  <c r="DD888" i="9"/>
  <c r="DF888" i="9"/>
  <c r="DE819" i="9"/>
  <c r="DF819" i="9"/>
  <c r="CQ795" i="9"/>
  <c r="DE699" i="9"/>
  <c r="DF699" i="9"/>
  <c r="DD699" i="9"/>
  <c r="DF570" i="9"/>
  <c r="DE1197" i="9"/>
  <c r="DD1197" i="9"/>
  <c r="CQ1164" i="9"/>
  <c r="DF1132" i="9"/>
  <c r="DE1132" i="9"/>
  <c r="DF1391" i="9"/>
  <c r="DD1396" i="9"/>
  <c r="DD1393" i="9"/>
  <c r="DE1391" i="9"/>
  <c r="DF1337" i="9"/>
  <c r="DD1311" i="9"/>
  <c r="DF1311" i="9"/>
  <c r="DE1301" i="9"/>
  <c r="CV1296" i="9"/>
  <c r="CQ1257" i="9"/>
  <c r="DE1237" i="9"/>
  <c r="CV1197" i="9"/>
  <c r="DD1188" i="9"/>
  <c r="CV1112" i="9"/>
  <c r="DF1036" i="9"/>
  <c r="DD1035" i="9"/>
  <c r="DE1035" i="9"/>
  <c r="DF996" i="9"/>
  <c r="CV993" i="9"/>
  <c r="DE961" i="9"/>
  <c r="DF961" i="9"/>
  <c r="DF936" i="9"/>
  <c r="CV904" i="9"/>
  <c r="DE871" i="9"/>
  <c r="DF871" i="9"/>
  <c r="CV765" i="9"/>
  <c r="CV627" i="9"/>
  <c r="DE570" i="9"/>
  <c r="DE791" i="9"/>
  <c r="DF791" i="9"/>
  <c r="DD791" i="9"/>
  <c r="DE690" i="9"/>
  <c r="DF690" i="9"/>
  <c r="DF1375" i="9"/>
  <c r="DD1237" i="9"/>
  <c r="DF1199" i="9"/>
  <c r="DD1199" i="9"/>
  <c r="DE1199" i="9"/>
  <c r="DF1084" i="9"/>
  <c r="DD1084" i="9"/>
  <c r="DD1015" i="9"/>
  <c r="DE1015" i="9"/>
  <c r="DF997" i="9"/>
  <c r="DE996" i="9"/>
  <c r="DE962" i="9"/>
  <c r="DD962" i="9"/>
  <c r="DE936" i="9"/>
  <c r="DE820" i="9"/>
  <c r="DD820" i="9"/>
  <c r="DF820" i="9"/>
  <c r="DF668" i="9"/>
  <c r="DD654" i="9"/>
  <c r="DF654" i="9"/>
  <c r="CQ1310" i="9"/>
  <c r="CV1376" i="9"/>
  <c r="CV1315" i="9"/>
  <c r="CV1263" i="9"/>
  <c r="DF1072" i="9"/>
  <c r="DE1072" i="9"/>
  <c r="CP1130" i="9"/>
  <c r="DD1033" i="9"/>
  <c r="DF1033" i="9"/>
  <c r="DE993" i="9"/>
  <c r="DF993" i="9"/>
  <c r="DE933" i="9"/>
  <c r="DD933" i="9"/>
  <c r="CB1360" i="9"/>
  <c r="CQ1406" i="9"/>
  <c r="DE1323" i="9"/>
  <c r="DF1323" i="9"/>
  <c r="CV1423" i="9"/>
  <c r="CV1420" i="9"/>
  <c r="CV1419" i="9"/>
  <c r="CP1387" i="9"/>
  <c r="DD1366" i="9"/>
  <c r="DE1363" i="9"/>
  <c r="DD1363" i="9"/>
  <c r="CP1331" i="9"/>
  <c r="CQ1329" i="9"/>
  <c r="DD1314" i="9"/>
  <c r="CV1298" i="9"/>
  <c r="CV1297" i="9"/>
  <c r="CP1194" i="9"/>
  <c r="CV1081" i="9"/>
  <c r="DF1049" i="9"/>
  <c r="DD1049" i="9"/>
  <c r="DE997" i="9"/>
  <c r="DF938" i="9"/>
  <c r="DE937" i="9"/>
  <c r="DF906" i="9"/>
  <c r="DE906" i="9"/>
  <c r="CQ763" i="9"/>
  <c r="DD687" i="9"/>
  <c r="DE687" i="9"/>
  <c r="DD668" i="9"/>
  <c r="DF621" i="9"/>
  <c r="CV617" i="9"/>
  <c r="DD607" i="9"/>
  <c r="DE607" i="9"/>
  <c r="CV580" i="9"/>
  <c r="DE1200" i="9"/>
  <c r="DF1200" i="9"/>
  <c r="DF1176" i="9"/>
  <c r="DD1176" i="9"/>
  <c r="DD1160" i="9"/>
  <c r="DF1160" i="9"/>
  <c r="DD890" i="9"/>
  <c r="DE890" i="9"/>
  <c r="DE843" i="9"/>
  <c r="DD843" i="9"/>
  <c r="DD621" i="9"/>
  <c r="DF1401" i="9"/>
  <c r="CV1374" i="9"/>
  <c r="CV1365" i="9"/>
  <c r="CV1363" i="9"/>
  <c r="DE1325" i="9"/>
  <c r="CV1323" i="9"/>
  <c r="CV1313" i="9"/>
  <c r="DF1277" i="9"/>
  <c r="CQ1222" i="9"/>
  <c r="DF1202" i="9"/>
  <c r="CQ1170" i="9"/>
  <c r="DD1161" i="9"/>
  <c r="DE1161" i="9"/>
  <c r="CV1159" i="9"/>
  <c r="CV1084" i="9"/>
  <c r="CV1048" i="9"/>
  <c r="DD1038" i="9"/>
  <c r="DF1017" i="9"/>
  <c r="DE1017" i="9"/>
  <c r="DD953" i="9"/>
  <c r="CV914" i="9"/>
  <c r="CQ878" i="9"/>
  <c r="DD873" i="9"/>
  <c r="DD727" i="9"/>
  <c r="DF727" i="9"/>
  <c r="CQ666" i="9"/>
  <c r="DD574" i="9"/>
  <c r="DD620" i="9"/>
  <c r="DE620" i="9"/>
  <c r="DE583" i="9"/>
  <c r="DF583" i="9"/>
  <c r="DD490" i="9"/>
  <c r="DF490" i="9"/>
  <c r="CV1399" i="9"/>
  <c r="CV1391" i="9"/>
  <c r="DG1378" i="9"/>
  <c r="DB1378" i="9" s="1"/>
  <c r="CV1375" i="9"/>
  <c r="CQ1346" i="9"/>
  <c r="CV1338" i="9"/>
  <c r="CV1314" i="9"/>
  <c r="DD1264" i="9"/>
  <c r="CV1237" i="9"/>
  <c r="CQ1211" i="9"/>
  <c r="DD1163" i="9"/>
  <c r="DF1163" i="9"/>
  <c r="CV1160" i="9"/>
  <c r="DF1071" i="9"/>
  <c r="DD1071" i="9"/>
  <c r="DE1071" i="9"/>
  <c r="CV1050" i="9"/>
  <c r="DF1018" i="9"/>
  <c r="DD1018" i="9"/>
  <c r="CQ979" i="9"/>
  <c r="CV936" i="9"/>
  <c r="DD822" i="9"/>
  <c r="DE822" i="9"/>
  <c r="CV790" i="9"/>
  <c r="DD760" i="9"/>
  <c r="DF760" i="9"/>
  <c r="DF598" i="9"/>
  <c r="DE598" i="9"/>
  <c r="DF519" i="9"/>
  <c r="DD611" i="9"/>
  <c r="CV1009" i="9"/>
  <c r="CV939" i="9"/>
  <c r="DF1344" i="9"/>
  <c r="DF1205" i="9"/>
  <c r="DE1204" i="9"/>
  <c r="DD1167" i="9"/>
  <c r="DD1127" i="9"/>
  <c r="DE1127" i="9"/>
  <c r="CV899" i="9"/>
  <c r="CV844" i="9"/>
  <c r="DD783" i="9"/>
  <c r="CQ736" i="9"/>
  <c r="DF720" i="9"/>
  <c r="CQ695" i="9"/>
  <c r="DD965" i="9"/>
  <c r="DE965" i="9"/>
  <c r="DD954" i="9"/>
  <c r="DE954" i="9"/>
  <c r="DE783" i="9"/>
  <c r="DF761" i="9"/>
  <c r="DE761" i="9"/>
  <c r="CQ626" i="9"/>
  <c r="DF1407" i="9"/>
  <c r="DF1405" i="9"/>
  <c r="DE1383" i="9"/>
  <c r="DF1355" i="9"/>
  <c r="DE1355" i="9"/>
  <c r="CV1354" i="9"/>
  <c r="DE1342" i="9"/>
  <c r="DF1342" i="9"/>
  <c r="DE1205" i="9"/>
  <c r="CV1088" i="9"/>
  <c r="DF1053" i="9"/>
  <c r="DD1053" i="9"/>
  <c r="DE1041" i="9"/>
  <c r="DD1041" i="9"/>
  <c r="CV1010" i="9"/>
  <c r="CV988" i="9"/>
  <c r="CQ896" i="9"/>
  <c r="CV813" i="9"/>
  <c r="CQ787" i="9"/>
  <c r="CP774" i="9"/>
  <c r="DD643" i="9"/>
  <c r="DF613" i="9"/>
  <c r="DD600" i="9"/>
  <c r="DF600" i="9"/>
  <c r="DF544" i="9"/>
  <c r="DE544" i="9"/>
  <c r="DF479" i="9"/>
  <c r="DD479" i="9"/>
  <c r="CV1279" i="9"/>
  <c r="DE1207" i="9"/>
  <c r="DE1118" i="9"/>
  <c r="DF1118" i="9"/>
  <c r="DD1042" i="9"/>
  <c r="DF1042" i="9"/>
  <c r="DE884" i="9"/>
  <c r="DF884" i="9"/>
  <c r="DE835" i="9"/>
  <c r="DD835" i="9"/>
  <c r="CQ788" i="9"/>
  <c r="CQ739" i="9"/>
  <c r="CV611" i="9"/>
  <c r="CQ1362" i="9"/>
  <c r="CQ1174" i="9"/>
  <c r="CP1135" i="9"/>
  <c r="CP897" i="9"/>
  <c r="DD731" i="9"/>
  <c r="DF731" i="9"/>
  <c r="CQ700" i="9"/>
  <c r="DD554" i="9"/>
  <c r="DF554" i="9"/>
  <c r="CQ507" i="9"/>
  <c r="DD480" i="9"/>
  <c r="DE480" i="9"/>
  <c r="DF480" i="9"/>
  <c r="DE416" i="9"/>
  <c r="DD416" i="9"/>
  <c r="DF416" i="9"/>
  <c r="DE939" i="9"/>
  <c r="DD939" i="9"/>
  <c r="CQ1083" i="9"/>
  <c r="CB1420" i="9"/>
  <c r="CV1343" i="9"/>
  <c r="DD1319" i="9"/>
  <c r="DE1319" i="9"/>
  <c r="CV1206" i="9"/>
  <c r="CV1204" i="9"/>
  <c r="DE1193" i="9"/>
  <c r="DD1193" i="9"/>
  <c r="CV1168" i="9"/>
  <c r="CV1167" i="9"/>
  <c r="DE1119" i="9"/>
  <c r="DF1119" i="9"/>
  <c r="DE1063" i="9"/>
  <c r="DD1063" i="9"/>
  <c r="DF1043" i="9"/>
  <c r="DD1043" i="9"/>
  <c r="DE978" i="9"/>
  <c r="DD978" i="9"/>
  <c r="CV977" i="9"/>
  <c r="CV943" i="9"/>
  <c r="CP520" i="9"/>
  <c r="DD1209" i="9"/>
  <c r="DE1209" i="9"/>
  <c r="DE1076" i="9"/>
  <c r="DD1076" i="9"/>
  <c r="DE1003" i="9"/>
  <c r="DF1003" i="9"/>
  <c r="CQ998" i="9"/>
  <c r="DD991" i="9"/>
  <c r="DE991" i="9"/>
  <c r="DE795" i="9"/>
  <c r="DD795" i="9"/>
  <c r="CQ489" i="9"/>
  <c r="CV1345" i="9"/>
  <c r="DE1320" i="9"/>
  <c r="DD1320" i="9"/>
  <c r="DD1308" i="9"/>
  <c r="DE1308" i="9"/>
  <c r="CV1281" i="9"/>
  <c r="CQ1274" i="9"/>
  <c r="DD1259" i="9"/>
  <c r="DF1259" i="9"/>
  <c r="CV1258" i="9"/>
  <c r="DD1245" i="9"/>
  <c r="DF1245" i="9"/>
  <c r="CV1244" i="9"/>
  <c r="CQ1161" i="9"/>
  <c r="DD1101" i="9"/>
  <c r="DE1101" i="9"/>
  <c r="CV1100" i="9"/>
  <c r="DE1065" i="9"/>
  <c r="DF1064" i="9"/>
  <c r="DD1064" i="9"/>
  <c r="DE1033" i="9"/>
  <c r="CV1031" i="9"/>
  <c r="CP942" i="9"/>
  <c r="DF923" i="9"/>
  <c r="CV847" i="9"/>
  <c r="DF827" i="9"/>
  <c r="DE817" i="9"/>
  <c r="DF817" i="9"/>
  <c r="DE796" i="9"/>
  <c r="DD796" i="9"/>
  <c r="DF796" i="9"/>
  <c r="CV763" i="9"/>
  <c r="CP742" i="9"/>
  <c r="CV661" i="9"/>
  <c r="DD615" i="9"/>
  <c r="DF615" i="9"/>
  <c r="CV602" i="9"/>
  <c r="CP571" i="9"/>
  <c r="CQ571" i="9"/>
  <c r="CV451" i="9"/>
  <c r="DD1263" i="9"/>
  <c r="DE1263" i="9"/>
  <c r="CV1367" i="9"/>
  <c r="DE1099" i="9"/>
  <c r="DD1099" i="9"/>
  <c r="DD1386" i="9"/>
  <c r="CV1406" i="9"/>
  <c r="CV1384" i="9"/>
  <c r="DE1372" i="9"/>
  <c r="DD1251" i="9"/>
  <c r="DF1197" i="9"/>
  <c r="DD1132" i="9"/>
  <c r="CV1119" i="9"/>
  <c r="DD1077" i="9"/>
  <c r="DE1077" i="9"/>
  <c r="DD1066" i="9"/>
  <c r="DD1065" i="9"/>
  <c r="DE1045" i="9"/>
  <c r="CV1021" i="9"/>
  <c r="DD993" i="9"/>
  <c r="CV957" i="9"/>
  <c r="DE923" i="9"/>
  <c r="CV825" i="9"/>
  <c r="CV614" i="9"/>
  <c r="DD567" i="9"/>
  <c r="DE567" i="9"/>
  <c r="CP521" i="9"/>
  <c r="CV399" i="9"/>
  <c r="CQ1337" i="9"/>
  <c r="CV1329" i="9"/>
  <c r="DF1304" i="9"/>
  <c r="CV1245" i="9"/>
  <c r="CQ1240" i="9"/>
  <c r="CV1228" i="9"/>
  <c r="DD1153" i="9"/>
  <c r="CV1151" i="9"/>
  <c r="CV1138" i="9"/>
  <c r="CV1103" i="9"/>
  <c r="CP998" i="9"/>
  <c r="CP991" i="9"/>
  <c r="DF985" i="9"/>
  <c r="DF969" i="9"/>
  <c r="CV923" i="9"/>
  <c r="CV908" i="9"/>
  <c r="CV885" i="9"/>
  <c r="CV863" i="9"/>
  <c r="CV826" i="9"/>
  <c r="CQ774" i="9"/>
  <c r="CP610" i="9"/>
  <c r="DF524" i="9"/>
  <c r="CV520" i="9"/>
  <c r="DE485" i="9"/>
  <c r="DF449" i="9"/>
  <c r="DE449" i="9"/>
  <c r="CV448" i="9"/>
  <c r="DF401" i="9"/>
  <c r="DD401" i="9"/>
  <c r="CQ1357" i="9"/>
  <c r="CV1348" i="9"/>
  <c r="DD1289" i="9"/>
  <c r="DD1270" i="9"/>
  <c r="CV1266" i="9"/>
  <c r="DE1257" i="9"/>
  <c r="DD1256" i="9"/>
  <c r="CV1250" i="9"/>
  <c r="CP1238" i="9"/>
  <c r="DE1231" i="9"/>
  <c r="CV1229" i="9"/>
  <c r="CQ1110" i="9"/>
  <c r="DE1070" i="9"/>
  <c r="CV1055" i="9"/>
  <c r="CV1037" i="9"/>
  <c r="CV924" i="9"/>
  <c r="CV909" i="9"/>
  <c r="CV875" i="9"/>
  <c r="CV864" i="9"/>
  <c r="CV853" i="9"/>
  <c r="CV827" i="9"/>
  <c r="CQ780" i="9"/>
  <c r="DE698" i="9"/>
  <c r="DD698" i="9"/>
  <c r="CV668" i="9"/>
  <c r="CP641" i="9"/>
  <c r="DD635" i="9"/>
  <c r="DF635" i="9"/>
  <c r="CV570" i="9"/>
  <c r="CQ1294" i="9"/>
  <c r="DD1271" i="9"/>
  <c r="CV1268" i="9"/>
  <c r="DD1257" i="9"/>
  <c r="CV1213" i="9"/>
  <c r="CV1114" i="9"/>
  <c r="CV1024" i="9"/>
  <c r="DF972" i="9"/>
  <c r="CV968" i="9"/>
  <c r="CQ813" i="9"/>
  <c r="CV788" i="9"/>
  <c r="CV697" i="9"/>
  <c r="CV649" i="9"/>
  <c r="CV559" i="9"/>
  <c r="CV535" i="9"/>
  <c r="CV512" i="9"/>
  <c r="CP422" i="9"/>
  <c r="CV1269" i="9"/>
  <c r="CQ1266" i="9"/>
  <c r="CV1248" i="9"/>
  <c r="CV1230" i="9"/>
  <c r="CV1219" i="9"/>
  <c r="CP1213" i="9"/>
  <c r="CV1191" i="9"/>
  <c r="CP1190" i="9"/>
  <c r="CV1141" i="9"/>
  <c r="DD1120" i="9"/>
  <c r="CV1093" i="9"/>
  <c r="CP1021" i="9"/>
  <c r="CV984" i="9"/>
  <c r="DF952" i="9"/>
  <c r="CV946" i="9"/>
  <c r="CV910" i="9"/>
  <c r="CV865" i="9"/>
  <c r="DD750" i="9"/>
  <c r="CV698" i="9"/>
  <c r="DF657" i="9"/>
  <c r="CQ643" i="9"/>
  <c r="CV636" i="9"/>
  <c r="CV635" i="9"/>
  <c r="CV575" i="9"/>
  <c r="CP447" i="9"/>
  <c r="CV1306" i="9"/>
  <c r="CV1255" i="9"/>
  <c r="CV1254" i="9"/>
  <c r="CV1231" i="9"/>
  <c r="CP1209" i="9"/>
  <c r="CV1192" i="9"/>
  <c r="CV987" i="9"/>
  <c r="CV971" i="9"/>
  <c r="CV927" i="9"/>
  <c r="CV926" i="9"/>
  <c r="CV913" i="9"/>
  <c r="CV856" i="9"/>
  <c r="CV818" i="9"/>
  <c r="CV762" i="9"/>
  <c r="CV761" i="9"/>
  <c r="CV749" i="9"/>
  <c r="CV724" i="9"/>
  <c r="CV699" i="9"/>
  <c r="DF676" i="9"/>
  <c r="CV673" i="9"/>
  <c r="CV672" i="9"/>
  <c r="CV624" i="9"/>
  <c r="CV549" i="9"/>
  <c r="CV537" i="9"/>
  <c r="CV525" i="9"/>
  <c r="CV513" i="9"/>
  <c r="CV461" i="9"/>
  <c r="CP436" i="9"/>
  <c r="CP400" i="9"/>
  <c r="DF421" i="9"/>
  <c r="DD415" i="9"/>
  <c r="DF415" i="9"/>
  <c r="CV1379" i="9"/>
  <c r="CQ1360" i="9"/>
  <c r="CV1352" i="9"/>
  <c r="CV1291" i="9"/>
  <c r="DE1128" i="9"/>
  <c r="DE1125" i="9"/>
  <c r="CP1115" i="9"/>
  <c r="CV1059" i="9"/>
  <c r="CV1028" i="9"/>
  <c r="CV972" i="9"/>
  <c r="DE919" i="9"/>
  <c r="CV857" i="9"/>
  <c r="DE794" i="9"/>
  <c r="DF792" i="9"/>
  <c r="DE792" i="9"/>
  <c r="DF777" i="9"/>
  <c r="DD706" i="9"/>
  <c r="DE705" i="9"/>
  <c r="DD704" i="9"/>
  <c r="DD703" i="9"/>
  <c r="CQ634" i="9"/>
  <c r="CV625" i="9"/>
  <c r="CQ569" i="9"/>
  <c r="CV493" i="9"/>
  <c r="DD421" i="9"/>
  <c r="CP1245" i="9"/>
  <c r="CV1080" i="9"/>
  <c r="CP980" i="9"/>
  <c r="CV951" i="9"/>
  <c r="DD919" i="9"/>
  <c r="CV891" i="9"/>
  <c r="DD797" i="9"/>
  <c r="DD794" i="9"/>
  <c r="DE777" i="9"/>
  <c r="CV387" i="9"/>
  <c r="CV1079" i="9"/>
  <c r="CV1046" i="9"/>
  <c r="CQ1013" i="9"/>
  <c r="CQ985" i="9"/>
  <c r="CQ984" i="9"/>
  <c r="CV916" i="9"/>
  <c r="CV903" i="9"/>
  <c r="CV834" i="9"/>
  <c r="CV810" i="9"/>
  <c r="CV640" i="9"/>
  <c r="CV612" i="9"/>
  <c r="CV565" i="9"/>
  <c r="DF543" i="9"/>
  <c r="DD543" i="9"/>
  <c r="CV540" i="9"/>
  <c r="CQ514" i="9"/>
  <c r="CV431" i="9"/>
  <c r="CQ441" i="9"/>
  <c r="CP375" i="9"/>
  <c r="CV1295" i="9"/>
  <c r="CV1242" i="9"/>
  <c r="CV1198" i="9"/>
  <c r="CV1164" i="9"/>
  <c r="CV1129" i="9"/>
  <c r="CV1127" i="9"/>
  <c r="CV1125" i="9"/>
  <c r="CV1061" i="9"/>
  <c r="CQ1042" i="9"/>
  <c r="CV1032" i="9"/>
  <c r="CV994" i="9"/>
  <c r="CV932" i="9"/>
  <c r="CV905" i="9"/>
  <c r="CV893" i="9"/>
  <c r="CV778" i="9"/>
  <c r="CV777" i="9"/>
  <c r="CV729" i="9"/>
  <c r="CV708" i="9"/>
  <c r="CV707" i="9"/>
  <c r="CV706" i="9"/>
  <c r="CV704" i="9"/>
  <c r="CV678" i="9"/>
  <c r="CP636" i="9"/>
  <c r="CV597" i="9"/>
  <c r="CQ590" i="9"/>
  <c r="CV553" i="9"/>
  <c r="CV477" i="9"/>
  <c r="DE467" i="9"/>
  <c r="DD447" i="9"/>
  <c r="DF447" i="9"/>
  <c r="DE381" i="9"/>
  <c r="DF381" i="9"/>
  <c r="CQ431" i="9"/>
  <c r="CQ271" i="9"/>
  <c r="CP269" i="9"/>
  <c r="DE247" i="9"/>
  <c r="DE246" i="9"/>
  <c r="DF241" i="9"/>
  <c r="DD240" i="9"/>
  <c r="DE239" i="9"/>
  <c r="DD203" i="9"/>
  <c r="DD202" i="9"/>
  <c r="DF201" i="9"/>
  <c r="CQ158" i="9"/>
  <c r="CV346" i="9"/>
  <c r="DF316" i="9"/>
  <c r="DD315" i="9"/>
  <c r="CV284" i="9"/>
  <c r="CQ273" i="9"/>
  <c r="DF264" i="9"/>
  <c r="DD247" i="9"/>
  <c r="DD246" i="9"/>
  <c r="DD242" i="9"/>
  <c r="CV237" i="9"/>
  <c r="CP230" i="9"/>
  <c r="DE201" i="9"/>
  <c r="DD196" i="9"/>
  <c r="CV164" i="9"/>
  <c r="DD150" i="9"/>
  <c r="CV122" i="9"/>
  <c r="CV97" i="9"/>
  <c r="CV66" i="9"/>
  <c r="CV22" i="9"/>
  <c r="CV440" i="9"/>
  <c r="CV363" i="9"/>
  <c r="CQ358" i="9"/>
  <c r="CV347" i="9"/>
  <c r="DF318" i="9"/>
  <c r="DD316" i="9"/>
  <c r="CV296" i="9"/>
  <c r="DF266" i="9"/>
  <c r="DE264" i="9"/>
  <c r="DF130" i="9"/>
  <c r="CV126" i="9"/>
  <c r="CV125" i="9"/>
  <c r="CP118" i="9"/>
  <c r="CV99" i="9"/>
  <c r="CV98" i="9"/>
  <c r="DF395" i="9"/>
  <c r="DE382" i="9"/>
  <c r="CV366" i="9"/>
  <c r="CP295" i="9"/>
  <c r="DF287" i="9"/>
  <c r="DE266" i="9"/>
  <c r="DE225" i="9"/>
  <c r="DE220" i="9"/>
  <c r="CQ19" i="9"/>
  <c r="DF288" i="9"/>
  <c r="DD287" i="9"/>
  <c r="DD225" i="9"/>
  <c r="DF168" i="9"/>
  <c r="DF154" i="9"/>
  <c r="DF153" i="9"/>
  <c r="CV124" i="9"/>
  <c r="CV68" i="9"/>
  <c r="DE54" i="9"/>
  <c r="DD53" i="9"/>
  <c r="CP46" i="9"/>
  <c r="CV24" i="9"/>
  <c r="CQ452" i="9"/>
  <c r="CV443" i="9"/>
  <c r="DE429" i="9"/>
  <c r="DE351" i="9"/>
  <c r="CV349" i="9"/>
  <c r="CV314" i="9"/>
  <c r="DE288" i="9"/>
  <c r="DF271" i="9"/>
  <c r="DF269" i="9"/>
  <c r="CV177" i="9"/>
  <c r="DF169" i="9"/>
  <c r="DE168" i="9"/>
  <c r="DD155" i="9"/>
  <c r="DD154" i="9"/>
  <c r="DE153" i="9"/>
  <c r="CV150" i="9"/>
  <c r="CV149" i="9"/>
  <c r="DE114" i="9"/>
  <c r="CQ91" i="9"/>
  <c r="DD54" i="9"/>
  <c r="CV13" i="9"/>
  <c r="CQ434" i="9"/>
  <c r="CV427" i="9"/>
  <c r="DD384" i="9"/>
  <c r="CP334" i="9"/>
  <c r="DF324" i="9"/>
  <c r="DF272" i="9"/>
  <c r="DD271" i="9"/>
  <c r="DE269" i="9"/>
  <c r="CV197" i="9"/>
  <c r="DE169" i="9"/>
  <c r="DE42" i="9"/>
  <c r="CQ33" i="9"/>
  <c r="DE16" i="9"/>
  <c r="CQ377" i="9"/>
  <c r="DD352" i="9"/>
  <c r="CQ345" i="9"/>
  <c r="DF327" i="9"/>
  <c r="DE325" i="9"/>
  <c r="DE324" i="9"/>
  <c r="CV316" i="9"/>
  <c r="DF303" i="9"/>
  <c r="DE272" i="9"/>
  <c r="DD209" i="9"/>
  <c r="DF170" i="9"/>
  <c r="CP146" i="9"/>
  <c r="CP137" i="9"/>
  <c r="DF56" i="9"/>
  <c r="CV14" i="9"/>
  <c r="CP435" i="9"/>
  <c r="CV411" i="9"/>
  <c r="CV383" i="9"/>
  <c r="CV350" i="9"/>
  <c r="DE327" i="9"/>
  <c r="DE326" i="9"/>
  <c r="DD325" i="9"/>
  <c r="CV264" i="9"/>
  <c r="CV222" i="9"/>
  <c r="CV217" i="9"/>
  <c r="CV201" i="9"/>
  <c r="CV178" i="9"/>
  <c r="CV112" i="9"/>
  <c r="CQ75" i="9"/>
  <c r="CP331" i="9"/>
  <c r="CP162" i="9"/>
  <c r="CQ21" i="9"/>
  <c r="CV396" i="9"/>
  <c r="CV351" i="9"/>
  <c r="CV322" i="9"/>
  <c r="CV320" i="9"/>
  <c r="DF305" i="9"/>
  <c r="CV300" i="9"/>
  <c r="CV287" i="9"/>
  <c r="DF275" i="9"/>
  <c r="CV226" i="9"/>
  <c r="CV221" i="9"/>
  <c r="CV218" i="9"/>
  <c r="CV207" i="9"/>
  <c r="CV153" i="9"/>
  <c r="CV86" i="9"/>
  <c r="CQ78" i="9"/>
  <c r="CV54" i="9"/>
  <c r="CQ36" i="9"/>
  <c r="CV323" i="9"/>
  <c r="CV209" i="9"/>
  <c r="CV208" i="9"/>
  <c r="CP198" i="9"/>
  <c r="CV154" i="9"/>
  <c r="DF91" i="9"/>
  <c r="DD59" i="9"/>
  <c r="CQ50" i="9"/>
  <c r="CV42" i="9"/>
  <c r="CV16" i="9"/>
  <c r="DF357" i="9"/>
  <c r="DF257" i="9"/>
  <c r="CQ208" i="9"/>
  <c r="DF159" i="9"/>
  <c r="DF140" i="9"/>
  <c r="CQ126" i="9"/>
  <c r="DE91" i="9"/>
  <c r="CV468" i="9"/>
  <c r="DD436" i="9"/>
  <c r="DF422" i="9"/>
  <c r="CV385" i="9"/>
  <c r="DE357" i="9"/>
  <c r="DF356" i="9"/>
  <c r="DF331" i="9"/>
  <c r="CV290" i="9"/>
  <c r="DE277" i="9"/>
  <c r="DE257" i="9"/>
  <c r="CV252" i="9"/>
  <c r="CV228" i="9"/>
  <c r="CV180" i="9"/>
  <c r="DF160" i="9"/>
  <c r="DE140" i="9"/>
  <c r="DF139" i="9"/>
  <c r="CV133" i="9"/>
  <c r="DD120" i="9"/>
  <c r="DE93" i="9"/>
  <c r="CV88" i="9"/>
  <c r="CQ80" i="9"/>
  <c r="CV73" i="9"/>
  <c r="DD61" i="9"/>
  <c r="CV43" i="9"/>
  <c r="CQ12" i="9"/>
  <c r="CV5" i="9"/>
  <c r="CQ367" i="9"/>
  <c r="DE356" i="9"/>
  <c r="DD331" i="9"/>
  <c r="DD139" i="9"/>
  <c r="DF94" i="9"/>
  <c r="DD93" i="9"/>
  <c r="CQ23" i="9"/>
  <c r="DE280" i="9"/>
  <c r="DF279" i="9"/>
  <c r="CV253" i="9"/>
  <c r="CV181" i="9"/>
  <c r="CV134" i="9"/>
  <c r="CQ110" i="9"/>
  <c r="DE94" i="9"/>
  <c r="DF75" i="9"/>
  <c r="CV44" i="9"/>
  <c r="DE36" i="9"/>
  <c r="CV433" i="9"/>
  <c r="CP299" i="9"/>
  <c r="DF283" i="9"/>
  <c r="DD279" i="9"/>
  <c r="CV276" i="9"/>
  <c r="CV275" i="9"/>
  <c r="CV173" i="9"/>
  <c r="CV136" i="9"/>
  <c r="CP82" i="9"/>
  <c r="DF77" i="9"/>
  <c r="DF76" i="9"/>
  <c r="CV74" i="9"/>
  <c r="DF65" i="9"/>
  <c r="CV58" i="9"/>
  <c r="CQ52" i="9"/>
  <c r="DD36" i="9"/>
  <c r="DD21" i="9"/>
  <c r="DD9" i="9"/>
  <c r="DF310" i="9"/>
  <c r="DD77" i="9"/>
  <c r="DE65" i="9"/>
  <c r="CV401" i="9"/>
  <c r="DF362" i="9"/>
  <c r="DF312" i="9"/>
  <c r="DE311" i="9"/>
  <c r="DE310" i="9"/>
  <c r="DD309" i="9"/>
  <c r="CV255" i="9"/>
  <c r="DF237" i="9"/>
  <c r="DF147" i="9"/>
  <c r="CV142" i="9"/>
  <c r="CV141" i="9"/>
  <c r="DF126" i="9"/>
  <c r="DF125" i="9"/>
  <c r="DF124" i="9"/>
  <c r="CV106" i="9"/>
  <c r="CV92" i="9"/>
  <c r="CP83" i="9"/>
  <c r="DF66" i="9"/>
  <c r="CV47" i="9"/>
  <c r="CV34" i="9"/>
  <c r="CV7" i="9"/>
  <c r="CV935" i="9"/>
  <c r="CQ913" i="9"/>
  <c r="CV894" i="9"/>
  <c r="CV846" i="9"/>
  <c r="CV833" i="9"/>
  <c r="CV822" i="9"/>
  <c r="CV680" i="9"/>
  <c r="CV644" i="9"/>
  <c r="CV643" i="9"/>
  <c r="CV629" i="9"/>
  <c r="CQ559" i="9"/>
  <c r="CV527" i="9"/>
  <c r="CV450" i="9"/>
  <c r="CV423" i="9"/>
  <c r="CV422" i="9"/>
  <c r="CV377" i="9"/>
  <c r="DF367" i="9"/>
  <c r="DF366" i="9"/>
  <c r="CV355" i="9"/>
  <c r="DE312" i="9"/>
  <c r="DF244" i="9"/>
  <c r="DE237" i="9"/>
  <c r="CP221" i="9"/>
  <c r="CP219" i="9"/>
  <c r="CQ189" i="9"/>
  <c r="DD147" i="9"/>
  <c r="DD125" i="9"/>
  <c r="DE67" i="9"/>
  <c r="CV49" i="9"/>
  <c r="DF23" i="9"/>
  <c r="DD367" i="9"/>
  <c r="DE366" i="9"/>
  <c r="CQ287" i="9"/>
  <c r="DE244" i="9"/>
  <c r="DF240" i="9"/>
  <c r="DF203" i="9"/>
  <c r="DF197" i="9"/>
  <c r="CV391" i="9"/>
  <c r="CV390" i="9"/>
  <c r="CV359" i="9"/>
  <c r="CV294" i="9"/>
  <c r="CV280" i="9"/>
  <c r="CV279" i="9"/>
  <c r="DD204" i="9"/>
  <c r="DE202" i="9"/>
  <c r="DD198" i="9"/>
  <c r="DD197" i="9"/>
  <c r="CV183" i="9"/>
  <c r="CV138" i="9"/>
  <c r="CV108" i="9"/>
  <c r="CV95" i="9"/>
  <c r="CQ90" i="9"/>
  <c r="DD80" i="9"/>
  <c r="DF68" i="9"/>
  <c r="DD51" i="9"/>
  <c r="CV21" i="9"/>
  <c r="DD12" i="9"/>
  <c r="CV9" i="9"/>
  <c r="CB1368" i="9"/>
  <c r="CP1393" i="9"/>
  <c r="DE1370" i="9"/>
  <c r="DF1370" i="9"/>
  <c r="CP1340" i="9"/>
  <c r="CV1294" i="9"/>
  <c r="DD1272" i="9"/>
  <c r="DF1272" i="9"/>
  <c r="CQ1235" i="9"/>
  <c r="CP1417" i="9"/>
  <c r="DD1182" i="9"/>
  <c r="DE1182" i="9"/>
  <c r="CP1353" i="9"/>
  <c r="DD1333" i="9"/>
  <c r="DF1333" i="9"/>
  <c r="CP1266" i="9"/>
  <c r="DD1126" i="9"/>
  <c r="DF1126" i="9"/>
  <c r="CV1247" i="9"/>
  <c r="CP1383" i="9"/>
  <c r="CD1385" i="9"/>
  <c r="CU1385" i="9" s="1"/>
  <c r="CP1365" i="9"/>
  <c r="DG1347" i="9"/>
  <c r="CP1288" i="9"/>
  <c r="CP1224" i="9"/>
  <c r="CV1184" i="9"/>
  <c r="CQ1142" i="9"/>
  <c r="DE1086" i="9"/>
  <c r="DD1086" i="9"/>
  <c r="DF1086" i="9"/>
  <c r="DD1004" i="9"/>
  <c r="DE1004" i="9"/>
  <c r="DF1004" i="9"/>
  <c r="DD986" i="9"/>
  <c r="DE986" i="9"/>
  <c r="DF986" i="9"/>
  <c r="DE1331" i="9"/>
  <c r="DD1331" i="9"/>
  <c r="DF1331" i="9"/>
  <c r="CP1339" i="9"/>
  <c r="CP1412" i="9"/>
  <c r="DF1417" i="9"/>
  <c r="DD1398" i="9"/>
  <c r="DE1398" i="9"/>
  <c r="DF1398" i="9"/>
  <c r="DF1347" i="9"/>
  <c r="DF1345" i="9"/>
  <c r="DE1334" i="9"/>
  <c r="DF1334" i="9"/>
  <c r="DE1278" i="9"/>
  <c r="DD1278" i="9"/>
  <c r="CQ1264" i="9"/>
  <c r="CP1193" i="9"/>
  <c r="DE1168" i="9"/>
  <c r="DD1168" i="9"/>
  <c r="DF1168" i="9"/>
  <c r="CQ1143" i="9"/>
  <c r="CQ1010" i="9"/>
  <c r="CP1010" i="9"/>
  <c r="DE988" i="9"/>
  <c r="DD988" i="9"/>
  <c r="DF988" i="9"/>
  <c r="DD1369" i="9"/>
  <c r="DE1369" i="9"/>
  <c r="DF1399" i="9"/>
  <c r="DD1399" i="9"/>
  <c r="DE1347" i="9"/>
  <c r="DD1345" i="9"/>
  <c r="DF1341" i="9"/>
  <c r="CP1327" i="9"/>
  <c r="DF1303" i="9"/>
  <c r="CP1286" i="9"/>
  <c r="DD1275" i="9"/>
  <c r="DF1275" i="9"/>
  <c r="DD1212" i="9"/>
  <c r="DE1212" i="9"/>
  <c r="DD1189" i="9"/>
  <c r="DE1189" i="9"/>
  <c r="DF1189" i="9"/>
  <c r="DD841" i="9"/>
  <c r="DE841" i="9"/>
  <c r="DF841" i="9"/>
  <c r="CC1215" i="9"/>
  <c r="CB1215" i="9"/>
  <c r="CP1338" i="9"/>
  <c r="DF1316" i="9"/>
  <c r="DD1316" i="9"/>
  <c r="DE1316" i="9"/>
  <c r="CB1321" i="9"/>
  <c r="DE1417" i="9"/>
  <c r="DF1389" i="9"/>
  <c r="CD1380" i="9"/>
  <c r="DI1380" i="9" s="1"/>
  <c r="DJ1380" i="9" s="1"/>
  <c r="DF1353" i="9"/>
  <c r="DE1341" i="9"/>
  <c r="DE1303" i="9"/>
  <c r="DF1280" i="9"/>
  <c r="DE1280" i="9"/>
  <c r="DD1170" i="9"/>
  <c r="DF1170" i="9"/>
  <c r="DF782" i="9"/>
  <c r="DE782" i="9"/>
  <c r="DD782" i="9"/>
  <c r="CB1260" i="9"/>
  <c r="CC1260" i="9"/>
  <c r="CQ1415" i="9"/>
  <c r="CP1415" i="9"/>
  <c r="CQ1401" i="9"/>
  <c r="CQ1390" i="9"/>
  <c r="CB1410" i="9"/>
  <c r="CB1343" i="9"/>
  <c r="CP1379" i="9"/>
  <c r="CB1406" i="9"/>
  <c r="DE1423" i="9"/>
  <c r="DD1423" i="9"/>
  <c r="DF1406" i="9"/>
  <c r="DD1389" i="9"/>
  <c r="DE1385" i="9"/>
  <c r="DF1383" i="9"/>
  <c r="DE1382" i="9"/>
  <c r="DG1380" i="9"/>
  <c r="CP1364" i="9"/>
  <c r="DD1353" i="9"/>
  <c r="DF1352" i="9"/>
  <c r="DD1336" i="9"/>
  <c r="DF1336" i="9"/>
  <c r="CQ1290" i="9"/>
  <c r="CP1202" i="9"/>
  <c r="CP1195" i="9"/>
  <c r="CP1026" i="9"/>
  <c r="DE1408" i="9"/>
  <c r="DD1408" i="9"/>
  <c r="DF1387" i="9"/>
  <c r="DD1385" i="9"/>
  <c r="CC1360" i="9"/>
  <c r="DD1390" i="9"/>
  <c r="DF1390" i="9"/>
  <c r="CQ1368" i="9"/>
  <c r="DD1339" i="9"/>
  <c r="DE1339" i="9"/>
  <c r="DF1305" i="9"/>
  <c r="DE1305" i="9"/>
  <c r="DD1233" i="9"/>
  <c r="DE1233" i="9"/>
  <c r="DF1233" i="9"/>
  <c r="CV1171" i="9"/>
  <c r="CP1158" i="9"/>
  <c r="CQ1158" i="9"/>
  <c r="CV1396" i="9"/>
  <c r="DE1223" i="9"/>
  <c r="DF1223" i="9"/>
  <c r="CP1197" i="9"/>
  <c r="CQ1197" i="9"/>
  <c r="CQ1096" i="9"/>
  <c r="CD1188" i="9"/>
  <c r="CW1188" i="9" s="1"/>
  <c r="CD1331" i="9"/>
  <c r="CU1331" i="9" s="1"/>
  <c r="CB1225" i="9"/>
  <c r="CB1137" i="9"/>
  <c r="CV1390" i="9"/>
  <c r="CP1316" i="9"/>
  <c r="CQ1315" i="9"/>
  <c r="CQ1293" i="9"/>
  <c r="DD1242" i="9"/>
  <c r="DE1242" i="9"/>
  <c r="CV1134" i="9"/>
  <c r="CP1087" i="9"/>
  <c r="CQ1046" i="9"/>
  <c r="DF995" i="9"/>
  <c r="DD995" i="9"/>
  <c r="DE995" i="9"/>
  <c r="CQ1272" i="9"/>
  <c r="CQ1148" i="9"/>
  <c r="CV1033" i="9"/>
  <c r="CP1004" i="9"/>
  <c r="CB1354" i="9"/>
  <c r="CC1354" i="9"/>
  <c r="DD1177" i="9"/>
  <c r="DF1177" i="9"/>
  <c r="DF1117" i="9"/>
  <c r="DE1117" i="9"/>
  <c r="DF977" i="9"/>
  <c r="DD977" i="9"/>
  <c r="CQ951" i="9"/>
  <c r="CB1423" i="9"/>
  <c r="CB1357" i="9"/>
  <c r="CC1357" i="9"/>
  <c r="CB1288" i="9"/>
  <c r="CB1397" i="9"/>
  <c r="CQ1421" i="9"/>
  <c r="CV1378" i="9"/>
  <c r="DF1290" i="9"/>
  <c r="DE1290" i="9"/>
  <c r="CQ1280" i="9"/>
  <c r="CP1185" i="9"/>
  <c r="CV1091" i="9"/>
  <c r="CP970" i="9"/>
  <c r="CQ970" i="9"/>
  <c r="CB1335" i="9"/>
  <c r="CP1371" i="9"/>
  <c r="CB1244" i="9"/>
  <c r="DE1312" i="9"/>
  <c r="DF1312" i="9"/>
  <c r="CQ1190" i="9"/>
  <c r="DD1178" i="9"/>
  <c r="DE1178" i="9"/>
  <c r="DF1178" i="9"/>
  <c r="CP1149" i="9"/>
  <c r="DD1012" i="9"/>
  <c r="DF1012" i="9"/>
  <c r="DF964" i="9"/>
  <c r="DD964" i="9"/>
  <c r="DE1384" i="9"/>
  <c r="DD1384" i="9"/>
  <c r="DF1384" i="9"/>
  <c r="CB1401" i="9"/>
  <c r="CV1386" i="9"/>
  <c r="CP1230" i="9"/>
  <c r="CQ1394" i="9"/>
  <c r="CP1372" i="9"/>
  <c r="DE1367" i="9"/>
  <c r="DD1367" i="9"/>
  <c r="DF1367" i="9"/>
  <c r="CP1349" i="9"/>
  <c r="CB1417" i="9"/>
  <c r="CB1395" i="9"/>
  <c r="CP1421" i="9"/>
  <c r="CQ1409" i="9"/>
  <c r="CQ1396" i="9"/>
  <c r="CP1373" i="9"/>
  <c r="CP1335" i="9"/>
  <c r="CV1325" i="9"/>
  <c r="CP1318" i="9"/>
  <c r="DD1293" i="9"/>
  <c r="DF1291" i="9"/>
  <c r="DD1291" i="9"/>
  <c r="CP1279" i="9"/>
  <c r="DF1268" i="9"/>
  <c r="DE1268" i="9"/>
  <c r="DE1252" i="9"/>
  <c r="DD1252" i="9"/>
  <c r="DF1252" i="9"/>
  <c r="CQ1225" i="9"/>
  <c r="CM1225" i="9"/>
  <c r="CP1225" i="9" s="1"/>
  <c r="DE1179" i="9"/>
  <c r="DF1179" i="9"/>
  <c r="CQ1150" i="9"/>
  <c r="DD1107" i="9"/>
  <c r="DE1107" i="9"/>
  <c r="DF1107" i="9"/>
  <c r="CQ1051" i="9"/>
  <c r="DG1202" i="9"/>
  <c r="DG1185" i="9"/>
  <c r="DG1311" i="9"/>
  <c r="DG1108" i="9"/>
  <c r="DG1317" i="9"/>
  <c r="DB1317" i="9" s="1"/>
  <c r="DG1417" i="9"/>
  <c r="DE1356" i="9"/>
  <c r="DF1356" i="9"/>
  <c r="CV1412" i="9"/>
  <c r="CQ1370" i="9"/>
  <c r="CB1332" i="9"/>
  <c r="CC1222" i="9"/>
  <c r="CB1222" i="9"/>
  <c r="CV1405" i="9"/>
  <c r="DE1359" i="9"/>
  <c r="DD1359" i="9"/>
  <c r="DF1359" i="9"/>
  <c r="DE1358" i="9"/>
  <c r="DF1358" i="9"/>
  <c r="CQ1300" i="9"/>
  <c r="CQ1217" i="9"/>
  <c r="CP1204" i="9"/>
  <c r="CB1196" i="9"/>
  <c r="CP1423" i="9"/>
  <c r="CP1399" i="9"/>
  <c r="CB1398" i="9"/>
  <c r="CQ1307" i="9"/>
  <c r="CQ1304" i="9"/>
  <c r="DD1292" i="9"/>
  <c r="DF1292" i="9"/>
  <c r="CP951" i="9"/>
  <c r="CB1313" i="9"/>
  <c r="CC1310" i="9"/>
  <c r="CB1310" i="9"/>
  <c r="DD1244" i="9"/>
  <c r="DF1244" i="9"/>
  <c r="CP1186" i="9"/>
  <c r="CB1418" i="9"/>
  <c r="CB1394" i="9"/>
  <c r="CB1152" i="9"/>
  <c r="DF1369" i="9"/>
  <c r="CB1349" i="9"/>
  <c r="CB1305" i="9"/>
  <c r="CQ1411" i="9"/>
  <c r="CP1409" i="9"/>
  <c r="CP1408" i="9"/>
  <c r="CB1400" i="9"/>
  <c r="CP1390" i="9"/>
  <c r="CQ1376" i="9"/>
  <c r="CD1374" i="9"/>
  <c r="DD1370" i="9"/>
  <c r="CQ1345" i="9"/>
  <c r="CP1321" i="9"/>
  <c r="CV1246" i="9"/>
  <c r="CP1191" i="9"/>
  <c r="DF1182" i="9"/>
  <c r="CV1180" i="9"/>
  <c r="CV1144" i="9"/>
  <c r="DF1096" i="9"/>
  <c r="DE874" i="9"/>
  <c r="DF874" i="9"/>
  <c r="DD874" i="9"/>
  <c r="DF899" i="9"/>
  <c r="DE899" i="9"/>
  <c r="CP839" i="9"/>
  <c r="DD818" i="9"/>
  <c r="DF818" i="9"/>
  <c r="CV816" i="9"/>
  <c r="DF752" i="9"/>
  <c r="DD752" i="9"/>
  <c r="CV751" i="9"/>
  <c r="CV750" i="9"/>
  <c r="DD726" i="9"/>
  <c r="DE726" i="9"/>
  <c r="CV725" i="9"/>
  <c r="DE860" i="9"/>
  <c r="DF860" i="9"/>
  <c r="DF886" i="9"/>
  <c r="DD886" i="9"/>
  <c r="DE886" i="9"/>
  <c r="CB1403" i="9"/>
  <c r="CB1293" i="9"/>
  <c r="CV1408" i="9"/>
  <c r="DE1405" i="9"/>
  <c r="CP1384" i="9"/>
  <c r="CV1336" i="9"/>
  <c r="DF1326" i="9"/>
  <c r="DD1323" i="9"/>
  <c r="DF1320" i="9"/>
  <c r="CV1293" i="9"/>
  <c r="DD1285" i="9"/>
  <c r="CV1272" i="9"/>
  <c r="CV1241" i="9"/>
  <c r="CP1221" i="9"/>
  <c r="CV1178" i="9"/>
  <c r="CV1177" i="9"/>
  <c r="DF1156" i="9"/>
  <c r="CP1153" i="9"/>
  <c r="CQ1116" i="9"/>
  <c r="DF1102" i="9"/>
  <c r="CV1095" i="9"/>
  <c r="CP982" i="9"/>
  <c r="CP976" i="9"/>
  <c r="DD862" i="9"/>
  <c r="DE862" i="9"/>
  <c r="DF862" i="9"/>
  <c r="CV817" i="9"/>
  <c r="DD753" i="9"/>
  <c r="DE753" i="9"/>
  <c r="DF753" i="9"/>
  <c r="CQ1378" i="9"/>
  <c r="CV1369" i="9"/>
  <c r="CP1350" i="9"/>
  <c r="CQ1343" i="9"/>
  <c r="CQ1340" i="9"/>
  <c r="DF1319" i="9"/>
  <c r="CQ1306" i="9"/>
  <c r="CV1287" i="9"/>
  <c r="DF1283" i="9"/>
  <c r="DF1263" i="9"/>
  <c r="DF1253" i="9"/>
  <c r="CP1223" i="9"/>
  <c r="DE1156" i="9"/>
  <c r="DE1097" i="9"/>
  <c r="DD1097" i="9"/>
  <c r="DF1050" i="9"/>
  <c r="DD1050" i="9"/>
  <c r="CV1038" i="9"/>
  <c r="CQ978" i="9"/>
  <c r="DF887" i="9"/>
  <c r="DE887" i="9"/>
  <c r="DD887" i="9"/>
  <c r="CP772" i="9"/>
  <c r="DF686" i="9"/>
  <c r="DD686" i="9"/>
  <c r="DE686" i="9"/>
  <c r="CV517" i="9"/>
  <c r="CP1305" i="9"/>
  <c r="CQ1302" i="9"/>
  <c r="CP1295" i="9"/>
  <c r="CP1294" i="9"/>
  <c r="CQ1278" i="9"/>
  <c r="CP1250" i="9"/>
  <c r="CP1231" i="9"/>
  <c r="DF1227" i="9"/>
  <c r="DF1194" i="9"/>
  <c r="CP1189" i="9"/>
  <c r="DE1155" i="9"/>
  <c r="CP1092" i="9"/>
  <c r="CP1066" i="9"/>
  <c r="DE1014" i="9"/>
  <c r="DD1014" i="9"/>
  <c r="DF1014" i="9"/>
  <c r="CQ952" i="9"/>
  <c r="DE940" i="9"/>
  <c r="DF940" i="9"/>
  <c r="CP841" i="9"/>
  <c r="CB1422" i="9"/>
  <c r="CB1224" i="9"/>
  <c r="CB1202" i="9"/>
  <c r="CB1114" i="9"/>
  <c r="CV1422" i="9"/>
  <c r="CP1397" i="9"/>
  <c r="CP1396" i="9"/>
  <c r="CQ1382" i="9"/>
  <c r="CV1366" i="9"/>
  <c r="CP1351" i="9"/>
  <c r="CV1327" i="9"/>
  <c r="CP1297" i="9"/>
  <c r="CP1274" i="9"/>
  <c r="DF1226" i="9"/>
  <c r="DE1194" i="9"/>
  <c r="CQ1183" i="9"/>
  <c r="DD1155" i="9"/>
  <c r="DF1148" i="9"/>
  <c r="CQ1120" i="9"/>
  <c r="DF1109" i="9"/>
  <c r="CP1067" i="9"/>
  <c r="CV1039" i="9"/>
  <c r="CQ1029" i="9"/>
  <c r="CQ895" i="9"/>
  <c r="CQ841" i="9"/>
  <c r="CQ839" i="9"/>
  <c r="DD834" i="9"/>
  <c r="DF834" i="9"/>
  <c r="DE834" i="9"/>
  <c r="CV820" i="9"/>
  <c r="CV819" i="9"/>
  <c r="DE788" i="9"/>
  <c r="DD788" i="9"/>
  <c r="DF788" i="9"/>
  <c r="DD786" i="9"/>
  <c r="DE786" i="9"/>
  <c r="CP780" i="9"/>
  <c r="DE754" i="9"/>
  <c r="DF754" i="9"/>
  <c r="DD547" i="9"/>
  <c r="DE547" i="9"/>
  <c r="DF547" i="9"/>
  <c r="CB1399" i="9"/>
  <c r="CB1377" i="9"/>
  <c r="CB1355" i="9"/>
  <c r="CB1267" i="9"/>
  <c r="CB1245" i="9"/>
  <c r="CB1201" i="9"/>
  <c r="CB1157" i="9"/>
  <c r="CV1364" i="9"/>
  <c r="CV1328" i="9"/>
  <c r="CV1321" i="9"/>
  <c r="CP1300" i="9"/>
  <c r="CV1285" i="9"/>
  <c r="DF1281" i="9"/>
  <c r="CP1273" i="9"/>
  <c r="CV1270" i="9"/>
  <c r="DF1251" i="9"/>
  <c r="CQ1245" i="9"/>
  <c r="DE1226" i="9"/>
  <c r="DE1225" i="9"/>
  <c r="CP1219" i="9"/>
  <c r="CV1208" i="9"/>
  <c r="CV1202" i="9"/>
  <c r="DF1193" i="9"/>
  <c r="CV1166" i="9"/>
  <c r="CV1165" i="9"/>
  <c r="DE1154" i="9"/>
  <c r="DF1153" i="9"/>
  <c r="DE1148" i="9"/>
  <c r="DF1141" i="9"/>
  <c r="CP1128" i="9"/>
  <c r="CP1124" i="9"/>
  <c r="DE1110" i="9"/>
  <c r="DE1109" i="9"/>
  <c r="CQ1031" i="9"/>
  <c r="DE1026" i="9"/>
  <c r="CV1013" i="9"/>
  <c r="DE974" i="9"/>
  <c r="CQ957" i="9"/>
  <c r="CV933" i="9"/>
  <c r="CV887" i="9"/>
  <c r="DF848" i="9"/>
  <c r="DD848" i="9"/>
  <c r="DE787" i="9"/>
  <c r="DF787" i="9"/>
  <c r="CQ694" i="9"/>
  <c r="CP694" i="9"/>
  <c r="DD561" i="9"/>
  <c r="DE561" i="9"/>
  <c r="CV1403" i="9"/>
  <c r="CP1395" i="9"/>
  <c r="CP1376" i="9"/>
  <c r="CV1360" i="9"/>
  <c r="CP1342" i="9"/>
  <c r="CV1330" i="9"/>
  <c r="DF1315" i="9"/>
  <c r="CP1299" i="9"/>
  <c r="CP1298" i="9"/>
  <c r="DE1281" i="9"/>
  <c r="CV1261" i="9"/>
  <c r="CP1241" i="9"/>
  <c r="DD1225" i="9"/>
  <c r="CV1207" i="9"/>
  <c r="DF1190" i="9"/>
  <c r="CQ1172" i="9"/>
  <c r="CV1158" i="9"/>
  <c r="DF1152" i="9"/>
  <c r="DF1145" i="9"/>
  <c r="DE1142" i="9"/>
  <c r="DD1142" i="9"/>
  <c r="DF1142" i="9"/>
  <c r="CP1136" i="9"/>
  <c r="CQ1133" i="9"/>
  <c r="DE1111" i="9"/>
  <c r="DD1110" i="9"/>
  <c r="CQ1068" i="9"/>
  <c r="DE1060" i="9"/>
  <c r="DF1059" i="9"/>
  <c r="DD1026" i="9"/>
  <c r="DE999" i="9"/>
  <c r="DD975" i="9"/>
  <c r="DD974" i="9"/>
  <c r="CV934" i="9"/>
  <c r="CQ928" i="9"/>
  <c r="DF921" i="9"/>
  <c r="DE921" i="9"/>
  <c r="CV919" i="9"/>
  <c r="CQ898" i="9"/>
  <c r="CQ884" i="9"/>
  <c r="CP744" i="9"/>
  <c r="CV586" i="9"/>
  <c r="CQ1295" i="9"/>
  <c r="CV1284" i="9"/>
  <c r="CV1265" i="9"/>
  <c r="CV1235" i="9"/>
  <c r="DD1190" i="9"/>
  <c r="CQ1181" i="9"/>
  <c r="CV1161" i="9"/>
  <c r="CQ1073" i="9"/>
  <c r="DD1057" i="9"/>
  <c r="DF1057" i="9"/>
  <c r="DD1056" i="9"/>
  <c r="DF1056" i="9"/>
  <c r="CP1031" i="9"/>
  <c r="DD1020" i="9"/>
  <c r="DE1020" i="9"/>
  <c r="DF1020" i="9"/>
  <c r="CP961" i="9"/>
  <c r="CP959" i="9"/>
  <c r="DF850" i="9"/>
  <c r="DD850" i="9"/>
  <c r="CP815" i="9"/>
  <c r="DF1144" i="9"/>
  <c r="DD1144" i="9"/>
  <c r="CP1089" i="9"/>
  <c r="DE971" i="9"/>
  <c r="DF971" i="9"/>
  <c r="DE824" i="9"/>
  <c r="DF824" i="9"/>
  <c r="CV1234" i="9"/>
  <c r="CV1199" i="9"/>
  <c r="CV1142" i="9"/>
  <c r="DE1137" i="9"/>
  <c r="DE1113" i="9"/>
  <c r="CV1102" i="9"/>
  <c r="CV1101" i="9"/>
  <c r="CP1034" i="9"/>
  <c r="DE1000" i="9"/>
  <c r="DD1000" i="9"/>
  <c r="CV921" i="9"/>
  <c r="DD812" i="9"/>
  <c r="DE812" i="9"/>
  <c r="DD679" i="9"/>
  <c r="DE679" i="9"/>
  <c r="DF679" i="9"/>
  <c r="CQ1334" i="9"/>
  <c r="CV1317" i="9"/>
  <c r="CV1316" i="9"/>
  <c r="DD1301" i="9"/>
  <c r="CV1283" i="9"/>
  <c r="CQ1269" i="9"/>
  <c r="CV1252" i="9"/>
  <c r="CB1246" i="9"/>
  <c r="CQ1241" i="9"/>
  <c r="DD1186" i="9"/>
  <c r="DD1113" i="9"/>
  <c r="CV1110" i="9"/>
  <c r="CQ1098" i="9"/>
  <c r="DF1066" i="9"/>
  <c r="DE1064" i="9"/>
  <c r="CQ1037" i="9"/>
  <c r="DF992" i="9"/>
  <c r="CQ931" i="9"/>
  <c r="DE893" i="9"/>
  <c r="DF893" i="9"/>
  <c r="CV890" i="9"/>
  <c r="DD867" i="9"/>
  <c r="DE867" i="9"/>
  <c r="DF867" i="9"/>
  <c r="CV866" i="9"/>
  <c r="DD628" i="9"/>
  <c r="DE628" i="9"/>
  <c r="DF628" i="9"/>
  <c r="CV1310" i="9"/>
  <c r="CQ1271" i="9"/>
  <c r="CQ1236" i="9"/>
  <c r="CV1226" i="9"/>
  <c r="CV1225" i="9"/>
  <c r="CP1206" i="9"/>
  <c r="CP1196" i="9"/>
  <c r="CQ1092" i="9"/>
  <c r="CV976" i="9"/>
  <c r="CV975" i="9"/>
  <c r="DD925" i="9"/>
  <c r="DE925" i="9"/>
  <c r="DF925" i="9"/>
  <c r="CQ899" i="9"/>
  <c r="DD868" i="9"/>
  <c r="DE868" i="9"/>
  <c r="DF868" i="9"/>
  <c r="CV867" i="9"/>
  <c r="CQ865" i="9"/>
  <c r="DD838" i="9"/>
  <c r="DE838" i="9"/>
  <c r="DF631" i="9"/>
  <c r="DE631" i="9"/>
  <c r="DD631" i="9"/>
  <c r="DE773" i="9"/>
  <c r="DD773" i="9"/>
  <c r="CB1258" i="9"/>
  <c r="CP1404" i="9"/>
  <c r="CQ1389" i="9"/>
  <c r="CP1388" i="9"/>
  <c r="CV1353" i="9"/>
  <c r="CV1312" i="9"/>
  <c r="DE1273" i="9"/>
  <c r="CP1261" i="9"/>
  <c r="CQ1255" i="9"/>
  <c r="CV1223" i="9"/>
  <c r="CP1161" i="9"/>
  <c r="CQ1057" i="9"/>
  <c r="CQ1050" i="9"/>
  <c r="CP1042" i="9"/>
  <c r="CV1025" i="9"/>
  <c r="DF948" i="9"/>
  <c r="DE948" i="9"/>
  <c r="CP821" i="9"/>
  <c r="DD632" i="9"/>
  <c r="DF632" i="9"/>
  <c r="DE632" i="9"/>
  <c r="CB1324" i="9"/>
  <c r="CB1280" i="9"/>
  <c r="CB1411" i="9"/>
  <c r="CB1279" i="9"/>
  <c r="DE1411" i="9"/>
  <c r="CQ1407" i="9"/>
  <c r="CP1382" i="9"/>
  <c r="DD1378" i="9"/>
  <c r="DE1377" i="9"/>
  <c r="DD1375" i="9"/>
  <c r="DE1374" i="9"/>
  <c r="CV1346" i="9"/>
  <c r="DD1337" i="9"/>
  <c r="CV1311" i="9"/>
  <c r="CV1309" i="9"/>
  <c r="CV1304" i="9"/>
  <c r="CV1302" i="9"/>
  <c r="CV1301" i="9"/>
  <c r="DE1296" i="9"/>
  <c r="CQ1286" i="9"/>
  <c r="CQ1285" i="9"/>
  <c r="DD1273" i="9"/>
  <c r="CC1267" i="9"/>
  <c r="CQ1252" i="9"/>
  <c r="CP1242" i="9"/>
  <c r="CV1221" i="9"/>
  <c r="CV1216" i="9"/>
  <c r="DF1211" i="9"/>
  <c r="CP1198" i="9"/>
  <c r="CV1186" i="9"/>
  <c r="DF1172" i="9"/>
  <c r="CV996" i="9"/>
  <c r="CV979" i="9"/>
  <c r="CQ940" i="9"/>
  <c r="CP807" i="9"/>
  <c r="CQ744" i="9"/>
  <c r="DD670" i="9"/>
  <c r="DF670" i="9"/>
  <c r="CB1346" i="9"/>
  <c r="CB1170" i="9"/>
  <c r="CP1422" i="9"/>
  <c r="CB1300" i="9"/>
  <c r="CB1421" i="9"/>
  <c r="CQ1419" i="9"/>
  <c r="CV1395" i="9"/>
  <c r="CQ1387" i="9"/>
  <c r="CP1360" i="9"/>
  <c r="CP1354" i="9"/>
  <c r="CQ1323" i="9"/>
  <c r="CP1320" i="9"/>
  <c r="CV1278" i="9"/>
  <c r="DE1245" i="9"/>
  <c r="CP1227" i="9"/>
  <c r="DD1211" i="9"/>
  <c r="CQ1207" i="9"/>
  <c r="CV1187" i="9"/>
  <c r="DE1176" i="9"/>
  <c r="DD1172" i="9"/>
  <c r="CQ1144" i="9"/>
  <c r="CV1136" i="9"/>
  <c r="CV1135" i="9"/>
  <c r="CV1086" i="9"/>
  <c r="CQ1059" i="9"/>
  <c r="DF1008" i="9"/>
  <c r="DD1008" i="9"/>
  <c r="DE1008" i="9"/>
  <c r="CQ1004" i="9"/>
  <c r="CQ996" i="9"/>
  <c r="CP940" i="9"/>
  <c r="DF897" i="9"/>
  <c r="DD897" i="9"/>
  <c r="CV881" i="9"/>
  <c r="CQ852" i="9"/>
  <c r="DE842" i="9"/>
  <c r="DD842" i="9"/>
  <c r="DF842" i="9"/>
  <c r="DF780" i="9"/>
  <c r="DD780" i="9"/>
  <c r="DE780" i="9"/>
  <c r="DE779" i="9"/>
  <c r="DF779" i="9"/>
  <c r="CP761" i="9"/>
  <c r="DD1069" i="9"/>
  <c r="DF1069" i="9"/>
  <c r="CP1049" i="9"/>
  <c r="DF1009" i="9"/>
  <c r="DD1009" i="9"/>
  <c r="DE1009" i="9"/>
  <c r="CQ1007" i="9"/>
  <c r="CQ967" i="9"/>
  <c r="DD910" i="9"/>
  <c r="DF910" i="9"/>
  <c r="DE883" i="9"/>
  <c r="DD883" i="9"/>
  <c r="DF883" i="9"/>
  <c r="CP881" i="9"/>
  <c r="CQ835" i="9"/>
  <c r="CQ834" i="9"/>
  <c r="CP746" i="9"/>
  <c r="CB1298" i="9"/>
  <c r="CP1416" i="9"/>
  <c r="CV1413" i="9"/>
  <c r="CQ1405" i="9"/>
  <c r="CP1403" i="9"/>
  <c r="CQ1381" i="9"/>
  <c r="CV1277" i="9"/>
  <c r="CQ1265" i="9"/>
  <c r="CQ1261" i="9"/>
  <c r="CP1235" i="9"/>
  <c r="CQ1234" i="9"/>
  <c r="CQ1200" i="9"/>
  <c r="CV1188" i="9"/>
  <c r="CQ1157" i="9"/>
  <c r="CV1128" i="9"/>
  <c r="CQ1106" i="9"/>
  <c r="CP1104" i="9"/>
  <c r="CQ1103" i="9"/>
  <c r="CQ1052" i="9"/>
  <c r="CP1020" i="9"/>
  <c r="DE911" i="9"/>
  <c r="DD911" i="9"/>
  <c r="CQ909" i="9"/>
  <c r="DF859" i="9"/>
  <c r="DE816" i="9"/>
  <c r="DD816" i="9"/>
  <c r="DF816" i="9"/>
  <c r="CP770" i="9"/>
  <c r="CB1408" i="9"/>
  <c r="CP1419" i="9"/>
  <c r="CQ1385" i="9"/>
  <c r="CP1362" i="9"/>
  <c r="CP1361" i="9"/>
  <c r="CV1341" i="9"/>
  <c r="CV1339" i="9"/>
  <c r="CQ1316" i="9"/>
  <c r="CP1278" i="9"/>
  <c r="CV1276" i="9"/>
  <c r="DF1271" i="9"/>
  <c r="CV1249" i="9"/>
  <c r="CV1214" i="9"/>
  <c r="CV1183" i="9"/>
  <c r="CV1181" i="9"/>
  <c r="CP1160" i="9"/>
  <c r="CQ1101" i="9"/>
  <c r="CV1078" i="9"/>
  <c r="CV1072" i="9"/>
  <c r="CQ1060" i="9"/>
  <c r="DD1011" i="9"/>
  <c r="DE1011" i="9"/>
  <c r="DF1011" i="9"/>
  <c r="CV952" i="9"/>
  <c r="CP946" i="9"/>
  <c r="CP904" i="9"/>
  <c r="CV897" i="9"/>
  <c r="DE885" i="9"/>
  <c r="DD885" i="9"/>
  <c r="DF885" i="9"/>
  <c r="DE859" i="9"/>
  <c r="CP837" i="9"/>
  <c r="DE781" i="9"/>
  <c r="DD781" i="9"/>
  <c r="DF781" i="9"/>
  <c r="DE752" i="9"/>
  <c r="CV982" i="9"/>
  <c r="CV962" i="9"/>
  <c r="CV961" i="9"/>
  <c r="DD926" i="9"/>
  <c r="DF926" i="9"/>
  <c r="CV898" i="9"/>
  <c r="CV878" i="9"/>
  <c r="CV858" i="9"/>
  <c r="CP848" i="9"/>
  <c r="DD827" i="9"/>
  <c r="DE802" i="9"/>
  <c r="DE737" i="9"/>
  <c r="DD732" i="9"/>
  <c r="DE731" i="9"/>
  <c r="CV685" i="9"/>
  <c r="CQ659" i="9"/>
  <c r="CP602" i="9"/>
  <c r="CQ989" i="9"/>
  <c r="CV973" i="9"/>
  <c r="CV966" i="9"/>
  <c r="CV964" i="9"/>
  <c r="CV929" i="9"/>
  <c r="DD906" i="9"/>
  <c r="CQ891" i="9"/>
  <c r="CV859" i="9"/>
  <c r="CP846" i="9"/>
  <c r="CP813" i="9"/>
  <c r="DD802" i="9"/>
  <c r="DF755" i="9"/>
  <c r="DD755" i="9"/>
  <c r="CV753" i="9"/>
  <c r="DD737" i="9"/>
  <c r="CV686" i="9"/>
  <c r="CQ681" i="9"/>
  <c r="DF672" i="9"/>
  <c r="DD672" i="9"/>
  <c r="DF634" i="9"/>
  <c r="DE634" i="9"/>
  <c r="CV518" i="9"/>
  <c r="CV1149" i="9"/>
  <c r="CV1108" i="9"/>
  <c r="CV1106" i="9"/>
  <c r="CV1097" i="9"/>
  <c r="CV1070" i="9"/>
  <c r="CV1069" i="9"/>
  <c r="CV1066" i="9"/>
  <c r="CV1065" i="9"/>
  <c r="CV1062" i="9"/>
  <c r="DE1036" i="9"/>
  <c r="CV1029" i="9"/>
  <c r="DD950" i="9"/>
  <c r="CV941" i="9"/>
  <c r="DD937" i="9"/>
  <c r="CV925" i="9"/>
  <c r="CV900" i="9"/>
  <c r="DE880" i="9"/>
  <c r="DD880" i="9"/>
  <c r="CV862" i="9"/>
  <c r="CQ854" i="9"/>
  <c r="CV781" i="9"/>
  <c r="CV754" i="9"/>
  <c r="CV726" i="9"/>
  <c r="DD697" i="9"/>
  <c r="DE675" i="9"/>
  <c r="DD675" i="9"/>
  <c r="DF675" i="9"/>
  <c r="CP656" i="9"/>
  <c r="CP514" i="9"/>
  <c r="DE498" i="9"/>
  <c r="DF498" i="9"/>
  <c r="DD498" i="9"/>
  <c r="CQ916" i="9"/>
  <c r="DE828" i="9"/>
  <c r="DD828" i="9"/>
  <c r="DD742" i="9"/>
  <c r="DE742" i="9"/>
  <c r="DF742" i="9"/>
  <c r="DE741" i="9"/>
  <c r="DF741" i="9"/>
  <c r="DD730" i="9"/>
  <c r="DE730" i="9"/>
  <c r="CQ654" i="9"/>
  <c r="DF549" i="9"/>
  <c r="DD549" i="9"/>
  <c r="DE549" i="9"/>
  <c r="DE499" i="9"/>
  <c r="DF499" i="9"/>
  <c r="CQ1192" i="9"/>
  <c r="CV1182" i="9"/>
  <c r="CV1179" i="9"/>
  <c r="CV1152" i="9"/>
  <c r="CV1150" i="9"/>
  <c r="CV1122" i="9"/>
  <c r="CP1119" i="9"/>
  <c r="CV1115" i="9"/>
  <c r="CQ1108" i="9"/>
  <c r="CV1064" i="9"/>
  <c r="CQ995" i="9"/>
  <c r="CQ987" i="9"/>
  <c r="CQ962" i="9"/>
  <c r="CV942" i="9"/>
  <c r="CQ920" i="9"/>
  <c r="CQ893" i="9"/>
  <c r="CQ876" i="9"/>
  <c r="CV796" i="9"/>
  <c r="CV794" i="9"/>
  <c r="CV793" i="9"/>
  <c r="DD763" i="9"/>
  <c r="DE763" i="9"/>
  <c r="DF763" i="9"/>
  <c r="DD759" i="9"/>
  <c r="DF759" i="9"/>
  <c r="CV758" i="9"/>
  <c r="DF701" i="9"/>
  <c r="CV691" i="9"/>
  <c r="CQ669" i="9"/>
  <c r="CQ651" i="9"/>
  <c r="DE640" i="9"/>
  <c r="CV634" i="9"/>
  <c r="DD618" i="9"/>
  <c r="DF618" i="9"/>
  <c r="DE511" i="9"/>
  <c r="DD511" i="9"/>
  <c r="DF511" i="9"/>
  <c r="CV509" i="9"/>
  <c r="CV1148" i="9"/>
  <c r="CP1083" i="9"/>
  <c r="CQ1067" i="9"/>
  <c r="CV1043" i="9"/>
  <c r="CP995" i="9"/>
  <c r="DF866" i="9"/>
  <c r="DD866" i="9"/>
  <c r="DE866" i="9"/>
  <c r="CQ851" i="9"/>
  <c r="DF840" i="9"/>
  <c r="CV829" i="9"/>
  <c r="CV738" i="9"/>
  <c r="DE701" i="9"/>
  <c r="DD693" i="9"/>
  <c r="DE693" i="9"/>
  <c r="DF693" i="9"/>
  <c r="DD640" i="9"/>
  <c r="DD536" i="9"/>
  <c r="DE536" i="9"/>
  <c r="CP507" i="9"/>
  <c r="CV830" i="9"/>
  <c r="DD764" i="9"/>
  <c r="DE764" i="9"/>
  <c r="DF678" i="9"/>
  <c r="DD678" i="9"/>
  <c r="DE678" i="9"/>
  <c r="DD565" i="9"/>
  <c r="DE565" i="9"/>
  <c r="DF565" i="9"/>
  <c r="DF804" i="9"/>
  <c r="DD804" i="9"/>
  <c r="DD745" i="9"/>
  <c r="DE745" i="9"/>
  <c r="DF745" i="9"/>
  <c r="CV639" i="9"/>
  <c r="CP637" i="9"/>
  <c r="DD501" i="9"/>
  <c r="DF501" i="9"/>
  <c r="DD845" i="9"/>
  <c r="DE845" i="9"/>
  <c r="CV841" i="9"/>
  <c r="DD805" i="9"/>
  <c r="DF805" i="9"/>
  <c r="CP797" i="9"/>
  <c r="CQ775" i="9"/>
  <c r="CV764" i="9"/>
  <c r="DF709" i="9"/>
  <c r="DD709" i="9"/>
  <c r="CP687" i="9"/>
  <c r="CP669" i="9"/>
  <c r="DD624" i="9"/>
  <c r="DE624" i="9"/>
  <c r="DF624" i="9"/>
  <c r="DF836" i="9"/>
  <c r="DD836" i="9"/>
  <c r="DE806" i="9"/>
  <c r="DD806" i="9"/>
  <c r="DD767" i="9"/>
  <c r="DE767" i="9"/>
  <c r="CQ757" i="9"/>
  <c r="CV745" i="9"/>
  <c r="DE710" i="9"/>
  <c r="DD710" i="9"/>
  <c r="DF710" i="9"/>
  <c r="CV705" i="9"/>
  <c r="CV703" i="9"/>
  <c r="CV702" i="9"/>
  <c r="DF655" i="9"/>
  <c r="DE654" i="9"/>
  <c r="CV551" i="9"/>
  <c r="DD489" i="9"/>
  <c r="DE489" i="9"/>
  <c r="CV889" i="9"/>
  <c r="CV888" i="9"/>
  <c r="CP879" i="9"/>
  <c r="CQ844" i="9"/>
  <c r="CP831" i="9"/>
  <c r="CV807" i="9"/>
  <c r="CV805" i="9"/>
  <c r="CQ772" i="9"/>
  <c r="DD747" i="9"/>
  <c r="DE747" i="9"/>
  <c r="DF747" i="9"/>
  <c r="DE680" i="9"/>
  <c r="DD680" i="9"/>
  <c r="DF680" i="9"/>
  <c r="DD655" i="9"/>
  <c r="CP631" i="9"/>
  <c r="CP758" i="9"/>
  <c r="CP736" i="9"/>
  <c r="CP727" i="9"/>
  <c r="DF711" i="9"/>
  <c r="DE711" i="9"/>
  <c r="DD711" i="9"/>
  <c r="CQ629" i="9"/>
  <c r="CV870" i="9"/>
  <c r="CV836" i="9"/>
  <c r="CV811" i="9"/>
  <c r="CV809" i="9"/>
  <c r="CV806" i="9"/>
  <c r="CV767" i="9"/>
  <c r="DD682" i="9"/>
  <c r="DE682" i="9"/>
  <c r="DF682" i="9"/>
  <c r="DE568" i="9"/>
  <c r="DD568" i="9"/>
  <c r="CQ522" i="9"/>
  <c r="CQ935" i="9"/>
  <c r="DE917" i="9"/>
  <c r="DF917" i="9"/>
  <c r="CP900" i="9"/>
  <c r="CV872" i="9"/>
  <c r="CV837" i="9"/>
  <c r="DF814" i="9"/>
  <c r="DD814" i="9"/>
  <c r="DF770" i="9"/>
  <c r="DE770" i="9"/>
  <c r="DE748" i="9"/>
  <c r="DF748" i="9"/>
  <c r="DD712" i="9"/>
  <c r="DE712" i="9"/>
  <c r="CQ706" i="9"/>
  <c r="CP688" i="9"/>
  <c r="CV681" i="9"/>
  <c r="DD626" i="9"/>
  <c r="DE626" i="9"/>
  <c r="DF626" i="9"/>
  <c r="CQ618" i="9"/>
  <c r="DD876" i="9"/>
  <c r="DE876" i="9"/>
  <c r="CV873" i="9"/>
  <c r="CQ793" i="9"/>
  <c r="CQ703" i="9"/>
  <c r="DD683" i="9"/>
  <c r="DF683" i="9"/>
  <c r="DE683" i="9"/>
  <c r="CV646" i="9"/>
  <c r="DD516" i="9"/>
  <c r="DE516" i="9"/>
  <c r="DF516" i="9"/>
  <c r="DF424" i="9"/>
  <c r="DD424" i="9"/>
  <c r="DE424" i="9"/>
  <c r="CP525" i="9"/>
  <c r="CP500" i="9"/>
  <c r="CV815" i="9"/>
  <c r="DE771" i="9"/>
  <c r="DD771" i="9"/>
  <c r="CV748" i="9"/>
  <c r="CQ743" i="9"/>
  <c r="CV714" i="9"/>
  <c r="DE684" i="9"/>
  <c r="DF684" i="9"/>
  <c r="CQ677" i="9"/>
  <c r="CP676" i="9"/>
  <c r="CV626" i="9"/>
  <c r="CQ596" i="9"/>
  <c r="CV1077" i="9"/>
  <c r="CV1076" i="9"/>
  <c r="CV990" i="9"/>
  <c r="DF953" i="9"/>
  <c r="CV920" i="9"/>
  <c r="CV915" i="9"/>
  <c r="CQ914" i="9"/>
  <c r="DE797" i="9"/>
  <c r="DD772" i="9"/>
  <c r="DE772" i="9"/>
  <c r="DF772" i="9"/>
  <c r="DF725" i="9"/>
  <c r="DD725" i="9"/>
  <c r="DE725" i="9"/>
  <c r="CV719" i="9"/>
  <c r="CP700" i="9"/>
  <c r="CQ698" i="9"/>
  <c r="CV895" i="9"/>
  <c r="CV877" i="9"/>
  <c r="CV869" i="9"/>
  <c r="CV868" i="9"/>
  <c r="CV849" i="9"/>
  <c r="CQ828" i="9"/>
  <c r="CQ824" i="9"/>
  <c r="CV771" i="9"/>
  <c r="CV768" i="9"/>
  <c r="CV766" i="9"/>
  <c r="CV712" i="9"/>
  <c r="CV711" i="9"/>
  <c r="CV709" i="9"/>
  <c r="CV683" i="9"/>
  <c r="CV584" i="9"/>
  <c r="DE495" i="9"/>
  <c r="DF495" i="9"/>
  <c r="CP527" i="9"/>
  <c r="CP490" i="9"/>
  <c r="DF470" i="9"/>
  <c r="DD470" i="9"/>
  <c r="DE470" i="9"/>
  <c r="CP463" i="9"/>
  <c r="CV338" i="9"/>
  <c r="CQ631" i="9"/>
  <c r="CQ546" i="9"/>
  <c r="CV514" i="9"/>
  <c r="CP455" i="9"/>
  <c r="CQ455" i="9"/>
  <c r="CQ407" i="9"/>
  <c r="CQ401" i="9"/>
  <c r="CP393" i="9"/>
  <c r="CQ545" i="9"/>
  <c r="CV950" i="9"/>
  <c r="CV948" i="9"/>
  <c r="CV947" i="9"/>
  <c r="CV799" i="9"/>
  <c r="CV798" i="9"/>
  <c r="CV789" i="9"/>
  <c r="CV759" i="9"/>
  <c r="CV752" i="9"/>
  <c r="CV727" i="9"/>
  <c r="CP718" i="9"/>
  <c r="CV692" i="9"/>
  <c r="CV689" i="9"/>
  <c r="CP654" i="9"/>
  <c r="DE636" i="9"/>
  <c r="DF636" i="9"/>
  <c r="CV591" i="9"/>
  <c r="CP580" i="9"/>
  <c r="CV574" i="9"/>
  <c r="CV572" i="9"/>
  <c r="DD502" i="9"/>
  <c r="DE502" i="9"/>
  <c r="CP457" i="9"/>
  <c r="DE396" i="9"/>
  <c r="DF396" i="9"/>
  <c r="CV536" i="9"/>
  <c r="CQ532" i="9"/>
  <c r="CQ500" i="9"/>
  <c r="CQ440" i="9"/>
  <c r="CV340" i="9"/>
  <c r="CV949" i="9"/>
  <c r="CV930" i="9"/>
  <c r="CV928" i="9"/>
  <c r="CV902" i="9"/>
  <c r="CV884" i="9"/>
  <c r="CQ877" i="9"/>
  <c r="CQ872" i="9"/>
  <c r="CQ853" i="9"/>
  <c r="CV839" i="9"/>
  <c r="CV821" i="9"/>
  <c r="CV797" i="9"/>
  <c r="CP763" i="9"/>
  <c r="CV732" i="9"/>
  <c r="CV730" i="9"/>
  <c r="CV694" i="9"/>
  <c r="CQ585" i="9"/>
  <c r="CQ509" i="9"/>
  <c r="CV502" i="9"/>
  <c r="DD473" i="9"/>
  <c r="DE473" i="9"/>
  <c r="DF473" i="9"/>
  <c r="DE436" i="9"/>
  <c r="CQ481" i="9"/>
  <c r="CQ480" i="9"/>
  <c r="DD398" i="9"/>
  <c r="DE398" i="9"/>
  <c r="DF398" i="9"/>
  <c r="DD544" i="9"/>
  <c r="CQ535" i="9"/>
  <c r="CV503" i="9"/>
  <c r="DD464" i="9"/>
  <c r="DE464" i="9"/>
  <c r="DF464" i="9"/>
  <c r="DF434" i="9"/>
  <c r="DE434" i="9"/>
  <c r="CM341" i="9"/>
  <c r="CP341" i="9" s="1"/>
  <c r="CQ341" i="9"/>
  <c r="CV560" i="9"/>
  <c r="CP549" i="9"/>
  <c r="DD529" i="9"/>
  <c r="DF529" i="9"/>
  <c r="CQ408" i="9"/>
  <c r="CP620" i="9"/>
  <c r="CV600" i="9"/>
  <c r="CP587" i="9"/>
  <c r="DF530" i="9"/>
  <c r="DE530" i="9"/>
  <c r="CV521" i="9"/>
  <c r="CV507" i="9"/>
  <c r="CQ460" i="9"/>
  <c r="DE442" i="9"/>
  <c r="DF442" i="9"/>
  <c r="CV414" i="9"/>
  <c r="CQ365" i="9"/>
  <c r="CV664" i="9"/>
  <c r="CV663" i="9"/>
  <c r="CV662" i="9"/>
  <c r="CV658" i="9"/>
  <c r="CV603" i="9"/>
  <c r="DF843" i="9"/>
  <c r="CP692" i="9"/>
  <c r="CP689" i="9"/>
  <c r="CV669" i="9"/>
  <c r="CV660" i="9"/>
  <c r="CV659" i="9"/>
  <c r="CV653" i="9"/>
  <c r="CQ576" i="9"/>
  <c r="CQ575" i="9"/>
  <c r="DE546" i="9"/>
  <c r="DD546" i="9"/>
  <c r="CV545" i="9"/>
  <c r="DE509" i="9"/>
  <c r="DF509" i="9"/>
  <c r="CV508" i="9"/>
  <c r="CP498" i="9"/>
  <c r="CQ471" i="9"/>
  <c r="CP461" i="9"/>
  <c r="CP441" i="9"/>
  <c r="DF890" i="9"/>
  <c r="DF889" i="9"/>
  <c r="DD871" i="9"/>
  <c r="CP836" i="9"/>
  <c r="CP795" i="9"/>
  <c r="DD723" i="9"/>
  <c r="DE723" i="9"/>
  <c r="DD681" i="9"/>
  <c r="DF681" i="9"/>
  <c r="CV670" i="9"/>
  <c r="CV666" i="9"/>
  <c r="CV657" i="9"/>
  <c r="CV654" i="9"/>
  <c r="CV606" i="9"/>
  <c r="DF566" i="9"/>
  <c r="DD566" i="9"/>
  <c r="DF533" i="9"/>
  <c r="DD533" i="9"/>
  <c r="DE533" i="9"/>
  <c r="DD510" i="9"/>
  <c r="DE510" i="9"/>
  <c r="DD468" i="9"/>
  <c r="DE468" i="9"/>
  <c r="DF468" i="9"/>
  <c r="CV416" i="9"/>
  <c r="CQ351" i="9"/>
  <c r="DD495" i="9"/>
  <c r="CQ474" i="9"/>
  <c r="CP452" i="9"/>
  <c r="DF337" i="9"/>
  <c r="DD337" i="9"/>
  <c r="DE337" i="9"/>
  <c r="DD445" i="9"/>
  <c r="DE445" i="9"/>
  <c r="DF445" i="9"/>
  <c r="CQ412" i="9"/>
  <c r="CP322" i="9"/>
  <c r="CQ543" i="9"/>
  <c r="CP523" i="9"/>
  <c r="DD512" i="9"/>
  <c r="DE512" i="9"/>
  <c r="DF512" i="9"/>
  <c r="CP480" i="9"/>
  <c r="CV444" i="9"/>
  <c r="CQ404" i="9"/>
  <c r="CQ746" i="9"/>
  <c r="CQ732" i="9"/>
  <c r="CP660" i="9"/>
  <c r="CQ645" i="9"/>
  <c r="CP633" i="9"/>
  <c r="DF611" i="9"/>
  <c r="CV581" i="9"/>
  <c r="CV568" i="9"/>
  <c r="CV566" i="9"/>
  <c r="CQ558" i="9"/>
  <c r="CV552" i="9"/>
  <c r="CP484" i="9"/>
  <c r="CV479" i="9"/>
  <c r="CV475" i="9"/>
  <c r="CV420" i="9"/>
  <c r="DD400" i="9"/>
  <c r="CP396" i="9"/>
  <c r="CV381" i="9"/>
  <c r="CV380" i="9"/>
  <c r="CV379" i="9"/>
  <c r="CV378" i="9"/>
  <c r="DF354" i="9"/>
  <c r="DE352" i="9"/>
  <c r="DF350" i="9"/>
  <c r="DF347" i="9"/>
  <c r="CV325" i="9"/>
  <c r="DF311" i="9"/>
  <c r="DE302" i="9"/>
  <c r="DD302" i="9"/>
  <c r="CQ256" i="9"/>
  <c r="DF148" i="9"/>
  <c r="DD148" i="9"/>
  <c r="DE148" i="9"/>
  <c r="CV184" i="9"/>
  <c r="CV463" i="9"/>
  <c r="CV457" i="9"/>
  <c r="DE451" i="9"/>
  <c r="DD449" i="9"/>
  <c r="DE446" i="9"/>
  <c r="CP427" i="9"/>
  <c r="DE415" i="9"/>
  <c r="CV408" i="9"/>
  <c r="DF399" i="9"/>
  <c r="CV386" i="9"/>
  <c r="CV384" i="9"/>
  <c r="CV372" i="9"/>
  <c r="CV362" i="9"/>
  <c r="DF346" i="9"/>
  <c r="DF340" i="9"/>
  <c r="DD308" i="9"/>
  <c r="DE308" i="9"/>
  <c r="CV301" i="9"/>
  <c r="DE210" i="9"/>
  <c r="DF210" i="9"/>
  <c r="CV620" i="9"/>
  <c r="DD609" i="9"/>
  <c r="CV589" i="9"/>
  <c r="CV585" i="9"/>
  <c r="CV542" i="9"/>
  <c r="CV530" i="9"/>
  <c r="DF508" i="9"/>
  <c r="DE503" i="9"/>
  <c r="DF443" i="9"/>
  <c r="CV402" i="9"/>
  <c r="DE399" i="9"/>
  <c r="CV373" i="9"/>
  <c r="DE346" i="9"/>
  <c r="DE340" i="9"/>
  <c r="DE338" i="9"/>
  <c r="CP333" i="9"/>
  <c r="CP292" i="9"/>
  <c r="DF253" i="9"/>
  <c r="CQ216" i="9"/>
  <c r="CQ162" i="9"/>
  <c r="CQ160" i="9"/>
  <c r="DD149" i="9"/>
  <c r="DF149" i="9"/>
  <c r="CQ565" i="9"/>
  <c r="CP481" i="9"/>
  <c r="CV466" i="9"/>
  <c r="DD444" i="9"/>
  <c r="DE443" i="9"/>
  <c r="CQ382" i="9"/>
  <c r="DF345" i="9"/>
  <c r="DD338" i="9"/>
  <c r="DE253" i="9"/>
  <c r="CQ134" i="9"/>
  <c r="CQ118" i="9"/>
  <c r="CV615" i="9"/>
  <c r="CV613" i="9"/>
  <c r="CV599" i="9"/>
  <c r="CQ572" i="9"/>
  <c r="CP483" i="9"/>
  <c r="CV452" i="9"/>
  <c r="DE345" i="9"/>
  <c r="CQ292" i="9"/>
  <c r="CQ263" i="9"/>
  <c r="DD260" i="9"/>
  <c r="CP217" i="9"/>
  <c r="CQ190" i="9"/>
  <c r="CQ560" i="9"/>
  <c r="CV526" i="9"/>
  <c r="CQ459" i="9"/>
  <c r="DF423" i="9"/>
  <c r="CV413" i="9"/>
  <c r="CV405" i="9"/>
  <c r="CV404" i="9"/>
  <c r="CV403" i="9"/>
  <c r="CV400" i="9"/>
  <c r="CV393" i="9"/>
  <c r="CP386" i="9"/>
  <c r="CV357" i="9"/>
  <c r="CV353" i="9"/>
  <c r="CV348" i="9"/>
  <c r="CV341" i="9"/>
  <c r="CV321" i="9"/>
  <c r="CV317" i="9"/>
  <c r="CP306" i="9"/>
  <c r="CQ290" i="9"/>
  <c r="CP232" i="9"/>
  <c r="CQ218" i="9"/>
  <c r="CV354" i="9"/>
  <c r="CQ334" i="9"/>
  <c r="CP330" i="9"/>
  <c r="CV309" i="9"/>
  <c r="CQ484" i="9"/>
  <c r="CP430" i="9"/>
  <c r="CP429" i="9"/>
  <c r="CP417" i="9"/>
  <c r="CV394" i="9"/>
  <c r="CQ303" i="9"/>
  <c r="CP302" i="9"/>
  <c r="CP270" i="9"/>
  <c r="CV212" i="9"/>
  <c r="CP77" i="9"/>
  <c r="CP387" i="9"/>
  <c r="CP370" i="9"/>
  <c r="CQ332" i="9"/>
  <c r="CQ268" i="9"/>
  <c r="CQ224" i="9"/>
  <c r="CQ223" i="9"/>
  <c r="CP275" i="9"/>
  <c r="CP419" i="9"/>
  <c r="CP383" i="9"/>
  <c r="CQ375" i="9"/>
  <c r="DF333" i="9"/>
  <c r="CQ282" i="9"/>
  <c r="CP278" i="9"/>
  <c r="CQ276" i="9"/>
  <c r="CQ232" i="9"/>
  <c r="CQ230" i="9"/>
  <c r="CQ205" i="9"/>
  <c r="DD157" i="9"/>
  <c r="DE157" i="9"/>
  <c r="DF157" i="9"/>
  <c r="CQ389" i="9"/>
  <c r="CP365" i="9"/>
  <c r="CV337" i="9"/>
  <c r="DE333" i="9"/>
  <c r="CP213" i="9"/>
  <c r="CV492" i="9"/>
  <c r="CP468" i="9"/>
  <c r="CV425" i="9"/>
  <c r="CQ409" i="9"/>
  <c r="CQ373" i="9"/>
  <c r="CP359" i="9"/>
  <c r="CQ349" i="9"/>
  <c r="CP348" i="9"/>
  <c r="CP318" i="9"/>
  <c r="DE297" i="9"/>
  <c r="DE296" i="9"/>
  <c r="DD291" i="9"/>
  <c r="CQ277" i="9"/>
  <c r="CP277" i="9"/>
  <c r="CQ244" i="9"/>
  <c r="CQ206" i="9"/>
  <c r="CQ194" i="9"/>
  <c r="CP152" i="9"/>
  <c r="CP347" i="9"/>
  <c r="DF294" i="9"/>
  <c r="DE290" i="9"/>
  <c r="DF290" i="9"/>
  <c r="DF286" i="9"/>
  <c r="CP239" i="9"/>
  <c r="DE234" i="9"/>
  <c r="CP195" i="9"/>
  <c r="DD694" i="9"/>
  <c r="CV642" i="9"/>
  <c r="CV632" i="9"/>
  <c r="DF620" i="9"/>
  <c r="CP616" i="9"/>
  <c r="CQ602" i="9"/>
  <c r="DF578" i="9"/>
  <c r="DF567" i="9"/>
  <c r="DF551" i="9"/>
  <c r="CQ513" i="9"/>
  <c r="CV489" i="9"/>
  <c r="DF457" i="9"/>
  <c r="CV439" i="9"/>
  <c r="CV436" i="9"/>
  <c r="CQ417" i="9"/>
  <c r="CQ414" i="9"/>
  <c r="CP410" i="9"/>
  <c r="CP344" i="9"/>
  <c r="CQ319" i="9"/>
  <c r="CQ318" i="9"/>
  <c r="CQ316" i="9"/>
  <c r="DE294" i="9"/>
  <c r="DE286" i="9"/>
  <c r="DF285" i="9"/>
  <c r="CQ246" i="9"/>
  <c r="DD234" i="9"/>
  <c r="DE551" i="9"/>
  <c r="DF535" i="9"/>
  <c r="DF532" i="9"/>
  <c r="DE456" i="9"/>
  <c r="CQ343" i="9"/>
  <c r="CP317" i="9"/>
  <c r="CQ317" i="9"/>
  <c r="DE304" i="9"/>
  <c r="DD295" i="9"/>
  <c r="DF295" i="9"/>
  <c r="DE285" i="9"/>
  <c r="DF204" i="9"/>
  <c r="CP201" i="9"/>
  <c r="DD145" i="9"/>
  <c r="DE145" i="9"/>
  <c r="CP664" i="9"/>
  <c r="CQ637" i="9"/>
  <c r="DD627" i="9"/>
  <c r="DE588" i="9"/>
  <c r="CV561" i="9"/>
  <c r="DF542" i="9"/>
  <c r="DE540" i="9"/>
  <c r="DE535" i="9"/>
  <c r="DE532" i="9"/>
  <c r="CQ525" i="9"/>
  <c r="CV484" i="9"/>
  <c r="DF462" i="9"/>
  <c r="DF461" i="9"/>
  <c r="DD456" i="9"/>
  <c r="DF454" i="9"/>
  <c r="CV434" i="9"/>
  <c r="DF417" i="9"/>
  <c r="DF407" i="9"/>
  <c r="CQ394" i="9"/>
  <c r="DF385" i="9"/>
  <c r="CV368" i="9"/>
  <c r="CQ346" i="9"/>
  <c r="DF322" i="9"/>
  <c r="CQ320" i="9"/>
  <c r="CQ309" i="9"/>
  <c r="DD304" i="9"/>
  <c r="DE299" i="9"/>
  <c r="DF299" i="9"/>
  <c r="CV291" i="9"/>
  <c r="CP216" i="9"/>
  <c r="CQ195" i="9"/>
  <c r="CP187" i="9"/>
  <c r="CQ167" i="9"/>
  <c r="CP509" i="9"/>
  <c r="DF472" i="9"/>
  <c r="DE471" i="9"/>
  <c r="DE462" i="9"/>
  <c r="DE461" i="9"/>
  <c r="DE454" i="9"/>
  <c r="CQ444" i="9"/>
  <c r="CV428" i="9"/>
  <c r="CV421" i="9"/>
  <c r="DE417" i="9"/>
  <c r="DE407" i="9"/>
  <c r="DE385" i="9"/>
  <c r="CQ215" i="9"/>
  <c r="CV487" i="9"/>
  <c r="CV486" i="9"/>
  <c r="CV482" i="9"/>
  <c r="CV481" i="9"/>
  <c r="CV480" i="9"/>
  <c r="DD471" i="9"/>
  <c r="DF465" i="9"/>
  <c r="DF453" i="9"/>
  <c r="DF411" i="9"/>
  <c r="CV329" i="9"/>
  <c r="DF302" i="9"/>
  <c r="CV297" i="9"/>
  <c r="CV288" i="9"/>
  <c r="DD207" i="9"/>
  <c r="CV576" i="9"/>
  <c r="CV558" i="9"/>
  <c r="CV556" i="9"/>
  <c r="CV539" i="9"/>
  <c r="CV538" i="9"/>
  <c r="DE411" i="9"/>
  <c r="CP332" i="9"/>
  <c r="DE208" i="9"/>
  <c r="DF208" i="9"/>
  <c r="CP16" i="9"/>
  <c r="CQ330" i="9"/>
  <c r="CV319" i="9"/>
  <c r="DE309" i="9"/>
  <c r="CV238" i="9"/>
  <c r="CV236" i="9"/>
  <c r="CV235" i="9"/>
  <c r="CV234" i="9"/>
  <c r="CP206" i="9"/>
  <c r="CQ146" i="9"/>
  <c r="CV278" i="9"/>
  <c r="CV277" i="9"/>
  <c r="CV273" i="9"/>
  <c r="CV272" i="9"/>
  <c r="CV260" i="9"/>
  <c r="CV249" i="9"/>
  <c r="CV233" i="9"/>
  <c r="CQ210" i="9"/>
  <c r="DF192" i="9"/>
  <c r="DF178" i="9"/>
  <c r="DF166" i="9"/>
  <c r="DE163" i="9"/>
  <c r="DE129" i="9"/>
  <c r="DE105" i="9"/>
  <c r="CQ94" i="9"/>
  <c r="DE71" i="9"/>
  <c r="CV56" i="9"/>
  <c r="DD45" i="9"/>
  <c r="DE23" i="9"/>
  <c r="CP20" i="9"/>
  <c r="CV246" i="9"/>
  <c r="CV241" i="9"/>
  <c r="DE216" i="9"/>
  <c r="DF215" i="9"/>
  <c r="DF213" i="9"/>
  <c r="CV198" i="9"/>
  <c r="DF194" i="9"/>
  <c r="DF191" i="9"/>
  <c r="DF185" i="9"/>
  <c r="DE178" i="9"/>
  <c r="DF174" i="9"/>
  <c r="DF173" i="9"/>
  <c r="DE166" i="9"/>
  <c r="DF162" i="9"/>
  <c r="CQ154" i="9"/>
  <c r="DF133" i="9"/>
  <c r="DF123" i="9"/>
  <c r="DF122" i="9"/>
  <c r="DF97" i="9"/>
  <c r="CP95" i="9"/>
  <c r="CQ88" i="9"/>
  <c r="CV79" i="9"/>
  <c r="DD71" i="9"/>
  <c r="DF34" i="9"/>
  <c r="DE301" i="9"/>
  <c r="CV270" i="9"/>
  <c r="CV258" i="9"/>
  <c r="CV256" i="9"/>
  <c r="CV254" i="9"/>
  <c r="CV250" i="9"/>
  <c r="CV243" i="9"/>
  <c r="CV242" i="9"/>
  <c r="CV240" i="9"/>
  <c r="DD216" i="9"/>
  <c r="DE215" i="9"/>
  <c r="DE213" i="9"/>
  <c r="CP212" i="9"/>
  <c r="DE194" i="9"/>
  <c r="DE191" i="9"/>
  <c r="DF186" i="9"/>
  <c r="DE185" i="9"/>
  <c r="DE179" i="9"/>
  <c r="DF177" i="9"/>
  <c r="DE174" i="9"/>
  <c r="DE173" i="9"/>
  <c r="DE162" i="9"/>
  <c r="DE133" i="9"/>
  <c r="DD123" i="9"/>
  <c r="DE122" i="9"/>
  <c r="DD104" i="9"/>
  <c r="DD99" i="9"/>
  <c r="DE97" i="9"/>
  <c r="DE75" i="9"/>
  <c r="DF73" i="9"/>
  <c r="DF69" i="9"/>
  <c r="DD44" i="9"/>
  <c r="DF43" i="9"/>
  <c r="DE39" i="9"/>
  <c r="DE34" i="9"/>
  <c r="DE25" i="9"/>
  <c r="DF21" i="9"/>
  <c r="DF12" i="9"/>
  <c r="CQ8" i="9"/>
  <c r="CQ288" i="9"/>
  <c r="CQ284" i="9"/>
  <c r="CP245" i="9"/>
  <c r="CV223" i="9"/>
  <c r="DF188" i="9"/>
  <c r="DD186" i="9"/>
  <c r="DF184" i="9"/>
  <c r="DE177" i="9"/>
  <c r="DF161" i="9"/>
  <c r="CQ153" i="9"/>
  <c r="CV128" i="9"/>
  <c r="DF121" i="9"/>
  <c r="DF120" i="9"/>
  <c r="DF114" i="9"/>
  <c r="DF109" i="9"/>
  <c r="DE102" i="9"/>
  <c r="DE101" i="9"/>
  <c r="DE73" i="9"/>
  <c r="DF67" i="9"/>
  <c r="CQ58" i="9"/>
  <c r="CV46" i="9"/>
  <c r="DF42" i="9"/>
  <c r="DD25" i="9"/>
  <c r="DF18" i="9"/>
  <c r="DF212" i="9"/>
  <c r="DD188" i="9"/>
  <c r="DE184" i="9"/>
  <c r="CV167" i="9"/>
  <c r="DD161" i="9"/>
  <c r="DE121" i="9"/>
  <c r="DE115" i="9"/>
  <c r="DE109" i="9"/>
  <c r="DD101" i="9"/>
  <c r="DF96" i="9"/>
  <c r="DF95" i="9"/>
  <c r="CP49" i="9"/>
  <c r="CV224" i="9"/>
  <c r="DE212" i="9"/>
  <c r="CP208" i="9"/>
  <c r="CP204" i="9"/>
  <c r="CV172" i="9"/>
  <c r="CV165" i="9"/>
  <c r="DE155" i="9"/>
  <c r="CQ137" i="9"/>
  <c r="DE119" i="9"/>
  <c r="DF116" i="9"/>
  <c r="DD115" i="9"/>
  <c r="DE96" i="9"/>
  <c r="DD68" i="9"/>
  <c r="DE20" i="9"/>
  <c r="DD17" i="9"/>
  <c r="DD16" i="9"/>
  <c r="DF10" i="9"/>
  <c r="DE6" i="9"/>
  <c r="CV310" i="9"/>
  <c r="CP267" i="9"/>
  <c r="CQ238" i="9"/>
  <c r="CP202" i="9"/>
  <c r="DD10" i="9"/>
  <c r="DF9" i="9"/>
  <c r="DF8" i="9"/>
  <c r="CQ259" i="9"/>
  <c r="CP241" i="9"/>
  <c r="CQ234" i="9"/>
  <c r="CV214" i="9"/>
  <c r="DE209" i="9"/>
  <c r="CV193" i="9"/>
  <c r="CV192" i="9"/>
  <c r="CV186" i="9"/>
  <c r="CV169" i="9"/>
  <c r="CV135" i="9"/>
  <c r="CV105" i="9"/>
  <c r="CV76" i="9"/>
  <c r="CV75" i="9"/>
  <c r="CV71" i="9"/>
  <c r="CV70" i="9"/>
  <c r="DF64" i="9"/>
  <c r="CV45" i="9"/>
  <c r="CV38" i="9"/>
  <c r="DE30" i="9"/>
  <c r="CV174" i="9"/>
  <c r="DE159" i="9"/>
  <c r="DE158" i="9"/>
  <c r="CV104" i="9"/>
  <c r="DE90" i="9"/>
  <c r="DF86" i="9"/>
  <c r="DE64" i="9"/>
  <c r="DF63" i="9"/>
  <c r="CQ57" i="9"/>
  <c r="DD30" i="9"/>
  <c r="CV25" i="9"/>
  <c r="CQ260" i="9"/>
  <c r="CP236" i="9"/>
  <c r="CP231" i="9"/>
  <c r="CP205" i="9"/>
  <c r="DF151" i="9"/>
  <c r="CV121" i="9"/>
  <c r="CV115" i="9"/>
  <c r="CV109" i="9"/>
  <c r="CV100" i="9"/>
  <c r="DE86" i="9"/>
  <c r="DE63" i="9"/>
  <c r="CV27" i="9"/>
  <c r="CV26" i="9"/>
  <c r="CQ266" i="9"/>
  <c r="CQ258" i="9"/>
  <c r="CQ252" i="9"/>
  <c r="CQ196" i="9"/>
  <c r="CQ164" i="9"/>
  <c r="DE151" i="9"/>
  <c r="DF150" i="9"/>
  <c r="CQ125" i="9"/>
  <c r="CQ107" i="9"/>
  <c r="CV160" i="9"/>
  <c r="CV120" i="9"/>
  <c r="CV119" i="9"/>
  <c r="CV118" i="9"/>
  <c r="CV113" i="9"/>
  <c r="CV94" i="9"/>
  <c r="CQ47" i="9"/>
  <c r="CV20" i="9"/>
  <c r="CV15" i="9"/>
  <c r="CV11" i="9"/>
  <c r="CV6" i="9"/>
  <c r="CQ101" i="9"/>
  <c r="CV10" i="9"/>
  <c r="CQ111" i="9"/>
  <c r="CV65" i="9"/>
  <c r="CP122" i="9"/>
  <c r="CP73" i="9"/>
  <c r="CP24" i="9"/>
  <c r="CV157" i="9"/>
  <c r="CP78" i="9"/>
  <c r="CV64" i="9"/>
  <c r="DE56" i="9"/>
  <c r="CP18" i="9"/>
  <c r="CP138" i="9"/>
  <c r="CQ124" i="9"/>
  <c r="DF79" i="9"/>
  <c r="DE78" i="9"/>
  <c r="DF48" i="9"/>
  <c r="CQ39" i="9"/>
  <c r="CQ17" i="9"/>
  <c r="CP10" i="9"/>
  <c r="CQ133" i="9"/>
  <c r="CQ121" i="9"/>
  <c r="CQ120" i="9"/>
  <c r="CP112" i="9"/>
  <c r="CP104" i="9"/>
  <c r="DD79" i="9"/>
  <c r="DD78" i="9"/>
  <c r="CP67" i="9"/>
  <c r="DF51" i="9"/>
  <c r="DE48" i="9"/>
  <c r="CQ44" i="9"/>
  <c r="CQ108" i="9"/>
  <c r="CQ98" i="9"/>
  <c r="CQ86" i="9"/>
  <c r="CV82" i="9"/>
  <c r="CV62" i="9"/>
  <c r="DF47" i="9"/>
  <c r="CP27" i="9"/>
  <c r="CQ25" i="9"/>
  <c r="CQ14" i="9"/>
  <c r="CQ13" i="9"/>
  <c r="CP5" i="9"/>
  <c r="CQ3" i="9"/>
  <c r="CQ173" i="9"/>
  <c r="CQ97" i="9"/>
  <c r="CQ96" i="9"/>
  <c r="CQ83" i="9"/>
  <c r="CV283" i="9"/>
  <c r="CP209" i="9"/>
  <c r="CP1386" i="9"/>
  <c r="CP1413" i="9"/>
  <c r="CP1392" i="9"/>
  <c r="CP1402" i="9"/>
  <c r="CP1418" i="9"/>
  <c r="CB1359" i="9"/>
  <c r="CC1359" i="9"/>
  <c r="CB1249" i="9"/>
  <c r="CC1249" i="9"/>
  <c r="CB1161" i="9"/>
  <c r="CC1161" i="9"/>
  <c r="CC1051" i="9"/>
  <c r="CB1051" i="9"/>
  <c r="CB941" i="9"/>
  <c r="CC941" i="9"/>
  <c r="CC831" i="9"/>
  <c r="CB831" i="9"/>
  <c r="CB765" i="9"/>
  <c r="CC765" i="9"/>
  <c r="CB655" i="9"/>
  <c r="CC655" i="9"/>
  <c r="CB523" i="9"/>
  <c r="CC523" i="9"/>
  <c r="CB457" i="9"/>
  <c r="CC457" i="9"/>
  <c r="CB325" i="9"/>
  <c r="CC325" i="9"/>
  <c r="CB259" i="9"/>
  <c r="CC259" i="9"/>
  <c r="CB171" i="9"/>
  <c r="CC171" i="9"/>
  <c r="CC61" i="9"/>
  <c r="CB61" i="9"/>
  <c r="DD1400" i="9"/>
  <c r="DF1400" i="9"/>
  <c r="DE1400" i="9"/>
  <c r="CB972" i="9"/>
  <c r="CC972" i="9"/>
  <c r="CB466" i="9"/>
  <c r="CC466" i="9"/>
  <c r="CB1389" i="9"/>
  <c r="CB1323" i="9"/>
  <c r="CC1323" i="9"/>
  <c r="CB1213" i="9"/>
  <c r="CC1213" i="9"/>
  <c r="CC1081" i="9"/>
  <c r="CB1081" i="9"/>
  <c r="CC949" i="9"/>
  <c r="CB949" i="9"/>
  <c r="CB839" i="9"/>
  <c r="CC839" i="9"/>
  <c r="CC641" i="9"/>
  <c r="CB641" i="9"/>
  <c r="CB245" i="9"/>
  <c r="CC245" i="9"/>
  <c r="DD1151" i="9"/>
  <c r="DE1151" i="9"/>
  <c r="DF1151" i="9"/>
  <c r="DF1149" i="9"/>
  <c r="DD1149" i="9"/>
  <c r="DE1149" i="9"/>
  <c r="CP1145" i="9"/>
  <c r="CQ1145" i="9"/>
  <c r="CV1140" i="9"/>
  <c r="CM1121" i="9"/>
  <c r="DD1080" i="9"/>
  <c r="DE1080" i="9"/>
  <c r="DF1080" i="9"/>
  <c r="CB1366" i="9"/>
  <c r="CB1344" i="9"/>
  <c r="CB1322" i="9"/>
  <c r="CC1322" i="9"/>
  <c r="CB1278" i="9"/>
  <c r="CC1278" i="9"/>
  <c r="CB1256" i="9"/>
  <c r="CB1234" i="9"/>
  <c r="CC1234" i="9"/>
  <c r="CB1212" i="9"/>
  <c r="CB1190" i="9"/>
  <c r="CB1168" i="9"/>
  <c r="CC1168" i="9"/>
  <c r="CB1146" i="9"/>
  <c r="CC1146" i="9"/>
  <c r="CB1124" i="9"/>
  <c r="CC1124" i="9"/>
  <c r="CB1102" i="9"/>
  <c r="CC1102" i="9"/>
  <c r="CB1080" i="9"/>
  <c r="CC1080" i="9"/>
  <c r="CC1058" i="9"/>
  <c r="CB1058" i="9"/>
  <c r="CB1036" i="9"/>
  <c r="CC1036" i="9"/>
  <c r="CB1014" i="9"/>
  <c r="CC1014" i="9"/>
  <c r="CB992" i="9"/>
  <c r="CC992" i="9"/>
  <c r="CB970" i="9"/>
  <c r="CC970" i="9"/>
  <c r="CB948" i="9"/>
  <c r="CC948" i="9"/>
  <c r="CB926" i="9"/>
  <c r="CC926" i="9"/>
  <c r="CB904" i="9"/>
  <c r="CC904" i="9"/>
  <c r="CB882" i="9"/>
  <c r="CC882" i="9"/>
  <c r="CB860" i="9"/>
  <c r="CC860" i="9"/>
  <c r="CC838" i="9"/>
  <c r="CB838" i="9"/>
  <c r="CC816" i="9"/>
  <c r="CB816" i="9"/>
  <c r="CC794" i="9"/>
  <c r="CB794" i="9"/>
  <c r="CB772" i="9"/>
  <c r="CC772" i="9"/>
  <c r="CB750" i="9"/>
  <c r="CC750" i="9"/>
  <c r="CB728" i="9"/>
  <c r="CC728" i="9"/>
  <c r="CB706" i="9"/>
  <c r="CC706" i="9"/>
  <c r="CB684" i="9"/>
  <c r="CC684" i="9"/>
  <c r="CB662" i="9"/>
  <c r="CC662" i="9"/>
  <c r="CB640" i="9"/>
  <c r="CC640" i="9"/>
  <c r="CB618" i="9"/>
  <c r="CC618" i="9"/>
  <c r="CB596" i="9"/>
  <c r="CC596" i="9"/>
  <c r="CB574" i="9"/>
  <c r="CC574" i="9"/>
  <c r="CB552" i="9"/>
  <c r="CC552" i="9"/>
  <c r="CB530" i="9"/>
  <c r="CC530" i="9"/>
  <c r="CB508" i="9"/>
  <c r="CC508" i="9"/>
  <c r="CC486" i="9"/>
  <c r="CB486" i="9"/>
  <c r="CB464" i="9"/>
  <c r="CC464" i="9"/>
  <c r="CB442" i="9"/>
  <c r="CC442" i="9"/>
  <c r="CC420" i="9"/>
  <c r="CB420" i="9"/>
  <c r="CB398" i="9"/>
  <c r="CC398" i="9"/>
  <c r="CB376" i="9"/>
  <c r="CC376" i="9"/>
  <c r="CB354" i="9"/>
  <c r="CC354" i="9"/>
  <c r="CB332" i="9"/>
  <c r="CC332" i="9"/>
  <c r="CB310" i="9"/>
  <c r="CC310" i="9"/>
  <c r="CC288" i="9"/>
  <c r="CB288" i="9"/>
  <c r="CC266" i="9"/>
  <c r="CB266" i="9"/>
  <c r="CC244" i="9"/>
  <c r="CB244" i="9"/>
  <c r="CB222" i="9"/>
  <c r="CC222" i="9"/>
  <c r="CC200" i="9"/>
  <c r="CB200" i="9"/>
  <c r="CB178" i="9"/>
  <c r="CC178" i="9"/>
  <c r="CB156" i="9"/>
  <c r="CC156" i="9"/>
  <c r="CB134" i="9"/>
  <c r="CC134" i="9"/>
  <c r="CB112" i="9"/>
  <c r="CC112" i="9"/>
  <c r="CB90" i="9"/>
  <c r="CC90" i="9"/>
  <c r="CC68" i="9"/>
  <c r="CB68" i="9"/>
  <c r="CB46" i="9"/>
  <c r="CC46" i="9"/>
  <c r="CC24" i="9"/>
  <c r="CB24" i="9"/>
  <c r="CM1424" i="9"/>
  <c r="CP1424" i="9" s="1"/>
  <c r="CC1423" i="9"/>
  <c r="CQ1422" i="9"/>
  <c r="DF1421" i="9"/>
  <c r="DG1411" i="9"/>
  <c r="DB1411" i="9" s="1"/>
  <c r="CD1408" i="9"/>
  <c r="DG1406" i="9"/>
  <c r="DB1406" i="9" s="1"/>
  <c r="DG1404" i="9"/>
  <c r="CQ1388" i="9"/>
  <c r="DG1383" i="9"/>
  <c r="DB1383" i="9" s="1"/>
  <c r="CD1383" i="9"/>
  <c r="CD1381" i="9"/>
  <c r="CD1375" i="9"/>
  <c r="DF1372" i="9"/>
  <c r="DG1366" i="9"/>
  <c r="DB1366" i="9" s="1"/>
  <c r="CP1366" i="9"/>
  <c r="CQ1366" i="9"/>
  <c r="CQ1358" i="9"/>
  <c r="CP1358" i="9"/>
  <c r="CP1352" i="9"/>
  <c r="CQ1352" i="9"/>
  <c r="DD1349" i="9"/>
  <c r="CM1337" i="9"/>
  <c r="CP1337" i="9" s="1"/>
  <c r="CC1335" i="9"/>
  <c r="DD1332" i="9"/>
  <c r="DF1332" i="9"/>
  <c r="DE1329" i="9"/>
  <c r="DF1329" i="9"/>
  <c r="CB1328" i="9"/>
  <c r="DG1254" i="9"/>
  <c r="DF1247" i="9"/>
  <c r="DD1247" i="9"/>
  <c r="DE1247" i="9"/>
  <c r="CD1233" i="9"/>
  <c r="CP1226" i="9"/>
  <c r="CQ1226" i="9"/>
  <c r="DE1216" i="9"/>
  <c r="DF1216" i="9"/>
  <c r="DD1216" i="9"/>
  <c r="CB1198" i="9"/>
  <c r="CQ1193" i="9"/>
  <c r="DD1162" i="9"/>
  <c r="DE1162" i="9"/>
  <c r="DF1162" i="9"/>
  <c r="DF895" i="9"/>
  <c r="DD895" i="9"/>
  <c r="DE895" i="9"/>
  <c r="DE894" i="9"/>
  <c r="DF894" i="9"/>
  <c r="DD894" i="9"/>
  <c r="CB1139" i="9"/>
  <c r="CC1139" i="9"/>
  <c r="CC1082" i="9"/>
  <c r="CB1082" i="9"/>
  <c r="CB1016" i="9"/>
  <c r="CC1016" i="9"/>
  <c r="CC928" i="9"/>
  <c r="CB928" i="9"/>
  <c r="CB818" i="9"/>
  <c r="CC818" i="9"/>
  <c r="CC708" i="9"/>
  <c r="CB708" i="9"/>
  <c r="CB664" i="9"/>
  <c r="CC664" i="9"/>
  <c r="CB598" i="9"/>
  <c r="CC598" i="9"/>
  <c r="CB554" i="9"/>
  <c r="CC554" i="9"/>
  <c r="CC488" i="9"/>
  <c r="CB488" i="9"/>
  <c r="CB444" i="9"/>
  <c r="CC444" i="9"/>
  <c r="CC378" i="9"/>
  <c r="CB378" i="9"/>
  <c r="CC312" i="9"/>
  <c r="CB312" i="9"/>
  <c r="CB268" i="9"/>
  <c r="CC268" i="9"/>
  <c r="CB202" i="9"/>
  <c r="CC202" i="9"/>
  <c r="CB180" i="9"/>
  <c r="CC180" i="9"/>
  <c r="CB136" i="9"/>
  <c r="CC136" i="9"/>
  <c r="CB92" i="9"/>
  <c r="CC92" i="9"/>
  <c r="CC26" i="9"/>
  <c r="CB26" i="9"/>
  <c r="CD1355" i="9"/>
  <c r="CD1347" i="9"/>
  <c r="CB1037" i="9"/>
  <c r="CC1037" i="9"/>
  <c r="CB773" i="9"/>
  <c r="CC773" i="9"/>
  <c r="CB487" i="9"/>
  <c r="CC487" i="9"/>
  <c r="CB223" i="9"/>
  <c r="CC223" i="9"/>
  <c r="CB1415" i="9"/>
  <c r="CC1189" i="9"/>
  <c r="CB1189" i="9"/>
  <c r="CC1079" i="9"/>
  <c r="CB1079" i="9"/>
  <c r="CB925" i="9"/>
  <c r="CC925" i="9"/>
  <c r="CC793" i="9"/>
  <c r="CB793" i="9"/>
  <c r="CB661" i="9"/>
  <c r="CC661" i="9"/>
  <c r="CC551" i="9"/>
  <c r="CB551" i="9"/>
  <c r="CC463" i="9"/>
  <c r="CB463" i="9"/>
  <c r="CB353" i="9"/>
  <c r="CC353" i="9"/>
  <c r="CB243" i="9"/>
  <c r="CC243" i="9"/>
  <c r="CC133" i="9"/>
  <c r="CB133" i="9"/>
  <c r="CC23" i="9"/>
  <c r="CB23" i="9"/>
  <c r="CQ1348" i="9"/>
  <c r="CM1345" i="9"/>
  <c r="CP1345" i="9" s="1"/>
  <c r="CB1338" i="9"/>
  <c r="CV1333" i="9"/>
  <c r="CQ1325" i="9"/>
  <c r="CP1325" i="9"/>
  <c r="CM1323" i="9"/>
  <c r="CP1323" i="9" s="1"/>
  <c r="CD1321" i="9"/>
  <c r="CB1318" i="9"/>
  <c r="DG1304" i="9"/>
  <c r="DB1304" i="9" s="1"/>
  <c r="DD1287" i="9"/>
  <c r="DE1287" i="9"/>
  <c r="DF1287" i="9"/>
  <c r="CP1275" i="9"/>
  <c r="CQ1273" i="9"/>
  <c r="CP1265" i="9"/>
  <c r="DE1258" i="9"/>
  <c r="CD1258" i="9"/>
  <c r="DG1237" i="9"/>
  <c r="CB1226" i="9"/>
  <c r="CQ1214" i="9"/>
  <c r="CD1204" i="9"/>
  <c r="DG1193" i="9"/>
  <c r="CM1154" i="9"/>
  <c r="CQ1154" i="9"/>
  <c r="CP1126" i="9"/>
  <c r="CQ1126" i="9"/>
  <c r="CB1057" i="9"/>
  <c r="CC1073" i="9"/>
  <c r="CB1073" i="9"/>
  <c r="CB875" i="9"/>
  <c r="CC875" i="9"/>
  <c r="CB721" i="9"/>
  <c r="CC721" i="9"/>
  <c r="CC567" i="9"/>
  <c r="CB567" i="9"/>
  <c r="CC435" i="9"/>
  <c r="CB435" i="9"/>
  <c r="CB237" i="9"/>
  <c r="CC237" i="9"/>
  <c r="CB83" i="9"/>
  <c r="CC83" i="9"/>
  <c r="CC17" i="9"/>
  <c r="CB17" i="9"/>
  <c r="CB1214" i="9"/>
  <c r="CC1214" i="9"/>
  <c r="CC1104" i="9"/>
  <c r="CB1104" i="9"/>
  <c r="CB994" i="9"/>
  <c r="CC994" i="9"/>
  <c r="CC884" i="9"/>
  <c r="CB884" i="9"/>
  <c r="CC796" i="9"/>
  <c r="CB796" i="9"/>
  <c r="CB730" i="9"/>
  <c r="CC730" i="9"/>
  <c r="CB642" i="9"/>
  <c r="CC642" i="9"/>
  <c r="CC576" i="9"/>
  <c r="CB576" i="9"/>
  <c r="CB510" i="9"/>
  <c r="CC510" i="9"/>
  <c r="CC422" i="9"/>
  <c r="CB422" i="9"/>
  <c r="CB356" i="9"/>
  <c r="CC356" i="9"/>
  <c r="CC290" i="9"/>
  <c r="CB290" i="9"/>
  <c r="CB224" i="9"/>
  <c r="CC224" i="9"/>
  <c r="CB158" i="9"/>
  <c r="CC158" i="9"/>
  <c r="CB114" i="9"/>
  <c r="CC114" i="9"/>
  <c r="CB70" i="9"/>
  <c r="CC70" i="9"/>
  <c r="CC48" i="9"/>
  <c r="CB48" i="9"/>
  <c r="CB4" i="9"/>
  <c r="CC4" i="9"/>
  <c r="CD1341" i="9"/>
  <c r="CM1306" i="9"/>
  <c r="CP1306" i="9" s="1"/>
  <c r="DD1298" i="9"/>
  <c r="DE1298" i="9"/>
  <c r="CB1367" i="9"/>
  <c r="CC1367" i="9"/>
  <c r="CB1191" i="9"/>
  <c r="CC1191" i="9"/>
  <c r="CB1103" i="9"/>
  <c r="CC1103" i="9"/>
  <c r="CB993" i="9"/>
  <c r="CC993" i="9"/>
  <c r="CB905" i="9"/>
  <c r="CC905" i="9"/>
  <c r="CB817" i="9"/>
  <c r="CC817" i="9"/>
  <c r="CB685" i="9"/>
  <c r="CC685" i="9"/>
  <c r="CB553" i="9"/>
  <c r="CC553" i="9"/>
  <c r="CB355" i="9"/>
  <c r="CC355" i="9"/>
  <c r="DG1421" i="9"/>
  <c r="CB1372" i="9"/>
  <c r="CC1355" i="9"/>
  <c r="CD1338" i="9"/>
  <c r="DG1301" i="9"/>
  <c r="CP1233" i="9"/>
  <c r="CQ1233" i="9"/>
  <c r="CB1233" i="9"/>
  <c r="CC1145" i="9"/>
  <c r="CB1145" i="9"/>
  <c r="CC1101" i="9"/>
  <c r="CB1101" i="9"/>
  <c r="CB969" i="9"/>
  <c r="CC969" i="9"/>
  <c r="CB903" i="9"/>
  <c r="CC903" i="9"/>
  <c r="CB837" i="9"/>
  <c r="CC837" i="9"/>
  <c r="CB771" i="9"/>
  <c r="CC771" i="9"/>
  <c r="CC683" i="9"/>
  <c r="CB683" i="9"/>
  <c r="CB595" i="9"/>
  <c r="CC595" i="9"/>
  <c r="CB507" i="9"/>
  <c r="CC507" i="9"/>
  <c r="CB397" i="9"/>
  <c r="CC397" i="9"/>
  <c r="CB331" i="9"/>
  <c r="CC331" i="9"/>
  <c r="CB265" i="9"/>
  <c r="CC265" i="9"/>
  <c r="CB177" i="9"/>
  <c r="CC177" i="9"/>
  <c r="CC111" i="9"/>
  <c r="CB111" i="9"/>
  <c r="CC45" i="9"/>
  <c r="CB45" i="9"/>
  <c r="DE1421" i="9"/>
  <c r="CQ1403" i="9"/>
  <c r="CB1383" i="9"/>
  <c r="CB1364" i="9"/>
  <c r="CC1364" i="9"/>
  <c r="CB1342" i="9"/>
  <c r="CC1342" i="9"/>
  <c r="CB1320" i="9"/>
  <c r="CC1320" i="9"/>
  <c r="CB1276" i="9"/>
  <c r="CC1276" i="9"/>
  <c r="CB1254" i="9"/>
  <c r="CC1254" i="9"/>
  <c r="CB1232" i="9"/>
  <c r="CC1232" i="9"/>
  <c r="CB1210" i="9"/>
  <c r="CB1188" i="9"/>
  <c r="CC1188" i="9"/>
  <c r="CC1166" i="9"/>
  <c r="CB1166" i="9"/>
  <c r="CB1122" i="9"/>
  <c r="CC1122" i="9"/>
  <c r="CB1100" i="9"/>
  <c r="CC1100" i="9"/>
  <c r="CB1078" i="9"/>
  <c r="CC1078" i="9"/>
  <c r="CB1056" i="9"/>
  <c r="CC1056" i="9"/>
  <c r="CB1034" i="9"/>
  <c r="CB1012" i="9"/>
  <c r="CC1012" i="9"/>
  <c r="CB990" i="9"/>
  <c r="CC990" i="9"/>
  <c r="CB968" i="9"/>
  <c r="CC968" i="9"/>
  <c r="CB946" i="9"/>
  <c r="CC946" i="9"/>
  <c r="CB924" i="9"/>
  <c r="CC924" i="9"/>
  <c r="CB902" i="9"/>
  <c r="CC902" i="9"/>
  <c r="CB880" i="9"/>
  <c r="CC880" i="9"/>
  <c r="CB858" i="9"/>
  <c r="CC858" i="9"/>
  <c r="CB836" i="9"/>
  <c r="CC836" i="9"/>
  <c r="CC814" i="9"/>
  <c r="CB814" i="9"/>
  <c r="CB792" i="9"/>
  <c r="CC792" i="9"/>
  <c r="CB770" i="9"/>
  <c r="CC770" i="9"/>
  <c r="CB748" i="9"/>
  <c r="CC748" i="9"/>
  <c r="CC726" i="9"/>
  <c r="CB726" i="9"/>
  <c r="CB704" i="9"/>
  <c r="CC704" i="9"/>
  <c r="CC682" i="9"/>
  <c r="CB682" i="9"/>
  <c r="CC660" i="9"/>
  <c r="CB660" i="9"/>
  <c r="CB638" i="9"/>
  <c r="CC638" i="9"/>
  <c r="CB616" i="9"/>
  <c r="CC616" i="9"/>
  <c r="CC594" i="9"/>
  <c r="CB594" i="9"/>
  <c r="CB572" i="9"/>
  <c r="CC572" i="9"/>
  <c r="CC550" i="9"/>
  <c r="CB550" i="9"/>
  <c r="CC528" i="9"/>
  <c r="CB528" i="9"/>
  <c r="CB506" i="9"/>
  <c r="CC506" i="9"/>
  <c r="CC484" i="9"/>
  <c r="CB484" i="9"/>
  <c r="CC462" i="9"/>
  <c r="CB462" i="9"/>
  <c r="CC440" i="9"/>
  <c r="CB440" i="9"/>
  <c r="CC418" i="9"/>
  <c r="CB418" i="9"/>
  <c r="CB396" i="9"/>
  <c r="CC396" i="9"/>
  <c r="CB374" i="9"/>
  <c r="CC374" i="9"/>
  <c r="CC352" i="9"/>
  <c r="CB352" i="9"/>
  <c r="CB330" i="9"/>
  <c r="CC330" i="9"/>
  <c r="CC308" i="9"/>
  <c r="CB308" i="9"/>
  <c r="CC286" i="9"/>
  <c r="CB286" i="9"/>
  <c r="CB264" i="9"/>
  <c r="CC264" i="9"/>
  <c r="CB242" i="9"/>
  <c r="CC242" i="9"/>
  <c r="CB220" i="9"/>
  <c r="CC220" i="9"/>
  <c r="CB198" i="9"/>
  <c r="CC198" i="9"/>
  <c r="CB176" i="9"/>
  <c r="CC176" i="9"/>
  <c r="CB154" i="9"/>
  <c r="CC154" i="9"/>
  <c r="CB132" i="9"/>
  <c r="CC132" i="9"/>
  <c r="CB110" i="9"/>
  <c r="CC110" i="9"/>
  <c r="CB88" i="9"/>
  <c r="CC88" i="9"/>
  <c r="CB66" i="9"/>
  <c r="CC66" i="9"/>
  <c r="CB44" i="9"/>
  <c r="CC44" i="9"/>
  <c r="CB22" i="9"/>
  <c r="CC22" i="9"/>
  <c r="CC1418" i="9"/>
  <c r="CQ1417" i="9"/>
  <c r="DF1416" i="9"/>
  <c r="CQ1412" i="9"/>
  <c r="CP1407" i="9"/>
  <c r="DE1404" i="9"/>
  <c r="CQ1404" i="9"/>
  <c r="DF1402" i="9"/>
  <c r="DG1398" i="9"/>
  <c r="DG1396" i="9"/>
  <c r="DB1396" i="9" s="1"/>
  <c r="DD1394" i="9"/>
  <c r="DF1392" i="9"/>
  <c r="CQ1373" i="9"/>
  <c r="CC1366" i="9"/>
  <c r="DE1360" i="9"/>
  <c r="CQ1356" i="9"/>
  <c r="CB1352" i="9"/>
  <c r="CD1349" i="9"/>
  <c r="CP1346" i="9"/>
  <c r="DG1325" i="9"/>
  <c r="DB1325" i="9" s="1"/>
  <c r="CC1321" i="9"/>
  <c r="CQ1305" i="9"/>
  <c r="CC1300" i="9"/>
  <c r="CD1286" i="9"/>
  <c r="CP1282" i="9"/>
  <c r="DD1267" i="9"/>
  <c r="DE1267" i="9"/>
  <c r="DF1267" i="9"/>
  <c r="CP1263" i="9"/>
  <c r="CQ1263" i="9"/>
  <c r="DD1258" i="9"/>
  <c r="CC1258" i="9"/>
  <c r="CD1241" i="9"/>
  <c r="CM1229" i="9"/>
  <c r="CQ1206" i="9"/>
  <c r="CQ1203" i="9"/>
  <c r="DG1198" i="9"/>
  <c r="CQ1182" i="9"/>
  <c r="CP1182" i="9"/>
  <c r="CP1180" i="9"/>
  <c r="DE1174" i="9"/>
  <c r="DF1174" i="9"/>
  <c r="DD1174" i="9"/>
  <c r="CB1144" i="9"/>
  <c r="CV1089" i="9"/>
  <c r="CB1192" i="9"/>
  <c r="CC1192" i="9"/>
  <c r="CC1060" i="9"/>
  <c r="CB1060" i="9"/>
  <c r="CC950" i="9"/>
  <c r="CB950" i="9"/>
  <c r="CB840" i="9"/>
  <c r="CC840" i="9"/>
  <c r="CB752" i="9"/>
  <c r="CC752" i="9"/>
  <c r="CC686" i="9"/>
  <c r="CB686" i="9"/>
  <c r="CB532" i="9"/>
  <c r="CC532" i="9"/>
  <c r="CC246" i="9"/>
  <c r="CB246" i="9"/>
  <c r="CD1386" i="9"/>
  <c r="CD1372" i="9"/>
  <c r="CB1125" i="9"/>
  <c r="CC1125" i="9"/>
  <c r="CC531" i="9"/>
  <c r="CB531" i="9"/>
  <c r="CB1035" i="9"/>
  <c r="CC1035" i="9"/>
  <c r="CD1366" i="9"/>
  <c r="CD1358" i="9"/>
  <c r="CC1319" i="9"/>
  <c r="CB1319" i="9"/>
  <c r="CB1231" i="9"/>
  <c r="CC1231" i="9"/>
  <c r="CB1143" i="9"/>
  <c r="CC1143" i="9"/>
  <c r="CB1033" i="9"/>
  <c r="CC1033" i="9"/>
  <c r="CC945" i="9"/>
  <c r="CB945" i="9"/>
  <c r="CC813" i="9"/>
  <c r="CB813" i="9"/>
  <c r="CC703" i="9"/>
  <c r="CB703" i="9"/>
  <c r="CB593" i="9"/>
  <c r="CC593" i="9"/>
  <c r="CB461" i="9"/>
  <c r="CC461" i="9"/>
  <c r="CC351" i="9"/>
  <c r="CB351" i="9"/>
  <c r="CB219" i="9"/>
  <c r="CC219" i="9"/>
  <c r="CB109" i="9"/>
  <c r="CC109" i="9"/>
  <c r="CC43" i="9"/>
  <c r="CB43" i="9"/>
  <c r="DE1416" i="9"/>
  <c r="DG1400" i="9"/>
  <c r="DE1392" i="9"/>
  <c r="CB1388" i="9"/>
  <c r="CQ1384" i="9"/>
  <c r="DG1377" i="9"/>
  <c r="CP1377" i="9"/>
  <c r="CQ1377" i="9"/>
  <c r="CQ1369" i="9"/>
  <c r="CP1369" i="9"/>
  <c r="CP1363" i="9"/>
  <c r="CQ1363" i="9"/>
  <c r="DD1360" i="9"/>
  <c r="CQ1354" i="9"/>
  <c r="CC1349" i="9"/>
  <c r="CM1348" i="9"/>
  <c r="CP1348" i="9" s="1"/>
  <c r="CD1346" i="9"/>
  <c r="CD1343" i="9"/>
  <c r="DG1328" i="9"/>
  <c r="DB1328" i="9" s="1"/>
  <c r="CP1324" i="9"/>
  <c r="CQ1324" i="9"/>
  <c r="CQ1317" i="9"/>
  <c r="CQ1312" i="9"/>
  <c r="CP1307" i="9"/>
  <c r="CD1304" i="9"/>
  <c r="DD1294" i="9"/>
  <c r="DF1294" i="9"/>
  <c r="DF1279" i="9"/>
  <c r="DE1279" i="9"/>
  <c r="CP1262" i="9"/>
  <c r="CM1260" i="9"/>
  <c r="CQ1253" i="9"/>
  <c r="CD1237" i="9"/>
  <c r="CQ1223" i="9"/>
  <c r="DG1221" i="9"/>
  <c r="CM1177" i="9"/>
  <c r="CD1157" i="9"/>
  <c r="CM1137" i="9"/>
  <c r="CM1110" i="9"/>
  <c r="CP1110" i="9" s="1"/>
  <c r="CB1271" i="9"/>
  <c r="CC1271" i="9"/>
  <c r="CB1029" i="9"/>
  <c r="CC1029" i="9"/>
  <c r="CB853" i="9"/>
  <c r="CC853" i="9"/>
  <c r="CC677" i="9"/>
  <c r="CB677" i="9"/>
  <c r="CC479" i="9"/>
  <c r="CB479" i="9"/>
  <c r="CB149" i="9"/>
  <c r="CC149" i="9"/>
  <c r="CB1236" i="9"/>
  <c r="CC1236" i="9"/>
  <c r="CB1148" i="9"/>
  <c r="CC1148" i="9"/>
  <c r="CB1038" i="9"/>
  <c r="CC1038" i="9"/>
  <c r="CC906" i="9"/>
  <c r="CB906" i="9"/>
  <c r="CB774" i="9"/>
  <c r="CC774" i="9"/>
  <c r="CC620" i="9"/>
  <c r="CB620" i="9"/>
  <c r="CC400" i="9"/>
  <c r="CB400" i="9"/>
  <c r="DD1420" i="9"/>
  <c r="DE1420" i="9"/>
  <c r="CB1169" i="9"/>
  <c r="CC1059" i="9"/>
  <c r="CB1059" i="9"/>
  <c r="CC927" i="9"/>
  <c r="CB927" i="9"/>
  <c r="CB883" i="9"/>
  <c r="CC883" i="9"/>
  <c r="CB795" i="9"/>
  <c r="CC795" i="9"/>
  <c r="CB751" i="9"/>
  <c r="CC751" i="9"/>
  <c r="CB729" i="9"/>
  <c r="CC729" i="9"/>
  <c r="CB663" i="9"/>
  <c r="CC663" i="9"/>
  <c r="CB619" i="9"/>
  <c r="CC619" i="9"/>
  <c r="CB597" i="9"/>
  <c r="CC597" i="9"/>
  <c r="CB509" i="9"/>
  <c r="CC509" i="9"/>
  <c r="CB443" i="9"/>
  <c r="CC443" i="9"/>
  <c r="CB421" i="9"/>
  <c r="CC421" i="9"/>
  <c r="CB377" i="9"/>
  <c r="CC377" i="9"/>
  <c r="CB311" i="9"/>
  <c r="CC311" i="9"/>
  <c r="CB267" i="9"/>
  <c r="CC267" i="9"/>
  <c r="CB179" i="9"/>
  <c r="CC179" i="9"/>
  <c r="CC135" i="9"/>
  <c r="CB135" i="9"/>
  <c r="CB91" i="9"/>
  <c r="CC91" i="9"/>
  <c r="CB47" i="9"/>
  <c r="CC47" i="9"/>
  <c r="CB3" i="9"/>
  <c r="CC3" i="9"/>
  <c r="DG1372" i="9"/>
  <c r="CQ1328" i="9"/>
  <c r="CD1315" i="9"/>
  <c r="CD1294" i="9"/>
  <c r="CB1291" i="9"/>
  <c r="CB1277" i="9"/>
  <c r="CB1211" i="9"/>
  <c r="CC1211" i="9"/>
  <c r="CC1123" i="9"/>
  <c r="CB1123" i="9"/>
  <c r="CC991" i="9"/>
  <c r="CB991" i="9"/>
  <c r="CB881" i="9"/>
  <c r="CC881" i="9"/>
  <c r="CB749" i="9"/>
  <c r="CC749" i="9"/>
  <c r="CB617" i="9"/>
  <c r="CC617" i="9"/>
  <c r="CB485" i="9"/>
  <c r="CC485" i="9"/>
  <c r="CC375" i="9"/>
  <c r="CB375" i="9"/>
  <c r="CB287" i="9"/>
  <c r="CC287" i="9"/>
  <c r="CB155" i="9"/>
  <c r="CC155" i="9"/>
  <c r="CC67" i="9"/>
  <c r="CB67" i="9"/>
  <c r="DG1402" i="9"/>
  <c r="DE1394" i="9"/>
  <c r="CD1388" i="9"/>
  <c r="CV1356" i="9"/>
  <c r="DD1404" i="9"/>
  <c r="CD1404" i="9"/>
  <c r="DD1402" i="9"/>
  <c r="CQ1402" i="9"/>
  <c r="CQ1397" i="9"/>
  <c r="CB1274" i="9"/>
  <c r="CB702" i="9"/>
  <c r="CC702" i="9"/>
  <c r="CD1406" i="9"/>
  <c r="CP1405" i="9"/>
  <c r="CD1402" i="9"/>
  <c r="CQ1393" i="9"/>
  <c r="CC1346" i="9"/>
  <c r="CC1343" i="9"/>
  <c r="DD1335" i="9"/>
  <c r="DE1335" i="9"/>
  <c r="DF1335" i="9"/>
  <c r="CD1324" i="9"/>
  <c r="DD1321" i="9"/>
  <c r="DF1321" i="9"/>
  <c r="CB1317" i="9"/>
  <c r="DG1290" i="9"/>
  <c r="DB1290" i="9" s="1"/>
  <c r="DG1271" i="9"/>
  <c r="DB1271" i="9" s="1"/>
  <c r="DG1263" i="9"/>
  <c r="CQ1249" i="9"/>
  <c r="CB1237" i="9"/>
  <c r="CQ1208" i="9"/>
  <c r="CQ1202" i="9"/>
  <c r="CP1200" i="9"/>
  <c r="DE1184" i="9"/>
  <c r="DD1184" i="9"/>
  <c r="DF1184" i="9"/>
  <c r="CC1170" i="9"/>
  <c r="CC1157" i="9"/>
  <c r="CB1315" i="9"/>
  <c r="CC1315" i="9"/>
  <c r="CB1117" i="9"/>
  <c r="CC1117" i="9"/>
  <c r="CB1007" i="9"/>
  <c r="CC1007" i="9"/>
  <c r="CB809" i="9"/>
  <c r="CC809" i="9"/>
  <c r="CC699" i="9"/>
  <c r="CB699" i="9"/>
  <c r="CB633" i="9"/>
  <c r="CC633" i="9"/>
  <c r="CC545" i="9"/>
  <c r="CB545" i="9"/>
  <c r="CB501" i="9"/>
  <c r="CC501" i="9"/>
  <c r="CB369" i="9"/>
  <c r="CC369" i="9"/>
  <c r="CB281" i="9"/>
  <c r="CC281" i="9"/>
  <c r="CB215" i="9"/>
  <c r="CC215" i="9"/>
  <c r="CC105" i="9"/>
  <c r="CB105" i="9"/>
  <c r="CC39" i="9"/>
  <c r="CB39" i="9"/>
  <c r="CC862" i="9"/>
  <c r="CB862" i="9"/>
  <c r="CB334" i="9"/>
  <c r="CC334" i="9"/>
  <c r="CD1311" i="9"/>
  <c r="CP1308" i="9"/>
  <c r="CQ1308" i="9"/>
  <c r="DD1255" i="9"/>
  <c r="DE1255" i="9"/>
  <c r="DF1255" i="9"/>
  <c r="DD1229" i="9"/>
  <c r="DE1229" i="9"/>
  <c r="CB1227" i="9"/>
  <c r="CB1345" i="9"/>
  <c r="CC1345" i="9"/>
  <c r="CB1257" i="9"/>
  <c r="CC1257" i="9"/>
  <c r="CC1147" i="9"/>
  <c r="CB1147" i="9"/>
  <c r="CB971" i="9"/>
  <c r="CC971" i="9"/>
  <c r="CB861" i="9"/>
  <c r="CC861" i="9"/>
  <c r="CB707" i="9"/>
  <c r="CC707" i="9"/>
  <c r="CB575" i="9"/>
  <c r="CC575" i="9"/>
  <c r="CB465" i="9"/>
  <c r="CC465" i="9"/>
  <c r="CB399" i="9"/>
  <c r="CC399" i="9"/>
  <c r="CC289" i="9"/>
  <c r="CB289" i="9"/>
  <c r="CB201" i="9"/>
  <c r="CC201" i="9"/>
  <c r="CB157" i="9"/>
  <c r="CC157" i="9"/>
  <c r="CC113" i="9"/>
  <c r="CB113" i="9"/>
  <c r="CC69" i="9"/>
  <c r="CB69" i="9"/>
  <c r="CB25" i="9"/>
  <c r="CC25" i="9"/>
  <c r="CB1386" i="9"/>
  <c r="CQ1383" i="9"/>
  <c r="CQ1375" i="9"/>
  <c r="CB1341" i="9"/>
  <c r="CD1335" i="9"/>
  <c r="CD1308" i="9"/>
  <c r="CB1283" i="9"/>
  <c r="CD1198" i="9"/>
  <c r="CB1299" i="9"/>
  <c r="CC1299" i="9"/>
  <c r="CC1167" i="9"/>
  <c r="CB1167" i="9"/>
  <c r="CB1013" i="9"/>
  <c r="CC1013" i="9"/>
  <c r="CC859" i="9"/>
  <c r="CB859" i="9"/>
  <c r="CB727" i="9"/>
  <c r="CC727" i="9"/>
  <c r="CB639" i="9"/>
  <c r="CC639" i="9"/>
  <c r="CC529" i="9"/>
  <c r="CB529" i="9"/>
  <c r="CB441" i="9"/>
  <c r="CC441" i="9"/>
  <c r="CC309" i="9"/>
  <c r="CB309" i="9"/>
  <c r="CB199" i="9"/>
  <c r="CC199" i="9"/>
  <c r="CB89" i="9"/>
  <c r="CC89" i="9"/>
  <c r="CD1418" i="9"/>
  <c r="DG1392" i="9"/>
  <c r="DG1358" i="9"/>
  <c r="CB1253" i="9"/>
  <c r="CC1253" i="9"/>
  <c r="CB1187" i="9"/>
  <c r="CC1187" i="9"/>
  <c r="CB1099" i="9"/>
  <c r="CC1099" i="9"/>
  <c r="CB989" i="9"/>
  <c r="CC989" i="9"/>
  <c r="CB901" i="9"/>
  <c r="CC901" i="9"/>
  <c r="CC835" i="9"/>
  <c r="CB835" i="9"/>
  <c r="CB747" i="9"/>
  <c r="CC747" i="9"/>
  <c r="CB637" i="9"/>
  <c r="CC637" i="9"/>
  <c r="CC549" i="9"/>
  <c r="CB549" i="9"/>
  <c r="CC483" i="9"/>
  <c r="CB483" i="9"/>
  <c r="CC395" i="9"/>
  <c r="CB395" i="9"/>
  <c r="CB307" i="9"/>
  <c r="CC307" i="9"/>
  <c r="CB153" i="9"/>
  <c r="CC153" i="9"/>
  <c r="CB1413" i="9"/>
  <c r="CP1400" i="9"/>
  <c r="CD1394" i="9"/>
  <c r="CB1296" i="9"/>
  <c r="CB1252" i="9"/>
  <c r="CC1252" i="9"/>
  <c r="CB1208" i="9"/>
  <c r="CC1208" i="9"/>
  <c r="CB1142" i="9"/>
  <c r="CC1142" i="9"/>
  <c r="CC1098" i="9"/>
  <c r="CB1098" i="9"/>
  <c r="CB1032" i="9"/>
  <c r="CC1032" i="9"/>
  <c r="CB988" i="9"/>
  <c r="CC988" i="9"/>
  <c r="CB944" i="9"/>
  <c r="CC944" i="9"/>
  <c r="CB900" i="9"/>
  <c r="CC900" i="9"/>
  <c r="CB856" i="9"/>
  <c r="CC856" i="9"/>
  <c r="CC812" i="9"/>
  <c r="CB812" i="9"/>
  <c r="CB746" i="9"/>
  <c r="CC746" i="9"/>
  <c r="CB680" i="9"/>
  <c r="CC680" i="9"/>
  <c r="CB614" i="9"/>
  <c r="CC614" i="9"/>
  <c r="CB570" i="9"/>
  <c r="CC570" i="9"/>
  <c r="CB504" i="9"/>
  <c r="CC504" i="9"/>
  <c r="CC460" i="9"/>
  <c r="CB460" i="9"/>
  <c r="CC416" i="9"/>
  <c r="CB416" i="9"/>
  <c r="CB372" i="9"/>
  <c r="CC372" i="9"/>
  <c r="CB328" i="9"/>
  <c r="CC328" i="9"/>
  <c r="CB284" i="9"/>
  <c r="CC284" i="9"/>
  <c r="CB240" i="9"/>
  <c r="CC240" i="9"/>
  <c r="CC196" i="9"/>
  <c r="CB196" i="9"/>
  <c r="CB152" i="9"/>
  <c r="CC152" i="9"/>
  <c r="CB108" i="9"/>
  <c r="CC108" i="9"/>
  <c r="CB42" i="9"/>
  <c r="CC42" i="9"/>
  <c r="DG1409" i="9"/>
  <c r="CQ1399" i="9"/>
  <c r="CC1394" i="9"/>
  <c r="CD1377" i="9"/>
  <c r="DG1369" i="9"/>
  <c r="CD1369" i="9"/>
  <c r="CQ1359" i="9"/>
  <c r="CB1229" i="9"/>
  <c r="CB1075" i="9"/>
  <c r="DE1424" i="9"/>
  <c r="CV1415" i="9"/>
  <c r="CQ1314" i="9"/>
  <c r="CP1314" i="9"/>
  <c r="CM1312" i="9"/>
  <c r="CP1312" i="9" s="1"/>
  <c r="CD1310" i="9"/>
  <c r="CB1307" i="9"/>
  <c r="DG1293" i="9"/>
  <c r="DB1293" i="9" s="1"/>
  <c r="CD1293" i="9"/>
  <c r="CM1292" i="9"/>
  <c r="DG1266" i="9"/>
  <c r="DB1266" i="9" s="1"/>
  <c r="CB1262" i="9"/>
  <c r="CP1252" i="9"/>
  <c r="CC1245" i="9"/>
  <c r="CM1243" i="9"/>
  <c r="CP1243" i="9" s="1"/>
  <c r="CQ1238" i="9"/>
  <c r="CD1225" i="9"/>
  <c r="CQ1220" i="9"/>
  <c r="CC1202" i="9"/>
  <c r="DG1197" i="9"/>
  <c r="DB1197" i="9" s="1"/>
  <c r="DG1182" i="9"/>
  <c r="DE1173" i="9"/>
  <c r="DF1173" i="9"/>
  <c r="DD1173" i="9"/>
  <c r="DG1170" i="9"/>
  <c r="DB1170" i="9" s="1"/>
  <c r="CC1205" i="9"/>
  <c r="CB1205" i="9"/>
  <c r="CC985" i="9"/>
  <c r="CB985" i="9"/>
  <c r="CB787" i="9"/>
  <c r="CC787" i="9"/>
  <c r="CC611" i="9"/>
  <c r="CB611" i="9"/>
  <c r="CB391" i="9"/>
  <c r="CC391" i="9"/>
  <c r="CB127" i="9"/>
  <c r="CC127" i="9"/>
  <c r="CB1126" i="9"/>
  <c r="CC1126" i="9"/>
  <c r="CB1301" i="9"/>
  <c r="CC1015" i="9"/>
  <c r="CB1015" i="9"/>
  <c r="CB333" i="9"/>
  <c r="CC333" i="9"/>
  <c r="CB1272" i="9"/>
  <c r="CM1240" i="9"/>
  <c r="CB947" i="9"/>
  <c r="CC947" i="9"/>
  <c r="CB815" i="9"/>
  <c r="CC815" i="9"/>
  <c r="CC705" i="9"/>
  <c r="CB705" i="9"/>
  <c r="CC573" i="9"/>
  <c r="CB573" i="9"/>
  <c r="CB419" i="9"/>
  <c r="CC419" i="9"/>
  <c r="CB221" i="9"/>
  <c r="CC221" i="9"/>
  <c r="DG1416" i="9"/>
  <c r="CD1413" i="9"/>
  <c r="CQ1392" i="9"/>
  <c r="CQ1379" i="9"/>
  <c r="CD1352" i="9"/>
  <c r="CB1297" i="9"/>
  <c r="CC1297" i="9"/>
  <c r="CB1275" i="9"/>
  <c r="CC1275" i="9"/>
  <c r="CB1209" i="9"/>
  <c r="CC1209" i="9"/>
  <c r="CB1165" i="9"/>
  <c r="CC1165" i="9"/>
  <c r="CC1121" i="9"/>
  <c r="CB1121" i="9"/>
  <c r="CB1077" i="9"/>
  <c r="CC1077" i="9"/>
  <c r="CB1055" i="9"/>
  <c r="CC1055" i="9"/>
  <c r="CB1011" i="9"/>
  <c r="CC1011" i="9"/>
  <c r="CB967" i="9"/>
  <c r="CC967" i="9"/>
  <c r="CB923" i="9"/>
  <c r="CC923" i="9"/>
  <c r="CB879" i="9"/>
  <c r="CC879" i="9"/>
  <c r="CB857" i="9"/>
  <c r="CC857" i="9"/>
  <c r="CB791" i="9"/>
  <c r="CC791" i="9"/>
  <c r="CC769" i="9"/>
  <c r="CB769" i="9"/>
  <c r="CC725" i="9"/>
  <c r="CB725" i="9"/>
  <c r="CB681" i="9"/>
  <c r="CC681" i="9"/>
  <c r="CB659" i="9"/>
  <c r="CC659" i="9"/>
  <c r="CC615" i="9"/>
  <c r="CB615" i="9"/>
  <c r="CB571" i="9"/>
  <c r="CC571" i="9"/>
  <c r="CB527" i="9"/>
  <c r="CC527" i="9"/>
  <c r="CC505" i="9"/>
  <c r="CB505" i="9"/>
  <c r="CB439" i="9"/>
  <c r="CC439" i="9"/>
  <c r="CB417" i="9"/>
  <c r="CC417" i="9"/>
  <c r="CB373" i="9"/>
  <c r="CC373" i="9"/>
  <c r="CB329" i="9"/>
  <c r="CC329" i="9"/>
  <c r="CC285" i="9"/>
  <c r="CB285" i="9"/>
  <c r="CB263" i="9"/>
  <c r="CC263" i="9"/>
  <c r="CC241" i="9"/>
  <c r="CB241" i="9"/>
  <c r="CB197" i="9"/>
  <c r="CC197" i="9"/>
  <c r="CB175" i="9"/>
  <c r="CC175" i="9"/>
  <c r="CB131" i="9"/>
  <c r="CC131" i="9"/>
  <c r="CB87" i="9"/>
  <c r="CC87" i="9"/>
  <c r="CC65" i="9"/>
  <c r="CB65" i="9"/>
  <c r="CC21" i="9"/>
  <c r="CB21" i="9"/>
  <c r="CB1392" i="9"/>
  <c r="CB1390" i="9"/>
  <c r="CM1389" i="9"/>
  <c r="CP1389" i="9" s="1"/>
  <c r="CB1230" i="9"/>
  <c r="CB1186" i="9"/>
  <c r="CC1186" i="9"/>
  <c r="CB1164" i="9"/>
  <c r="CC1164" i="9"/>
  <c r="CB1120" i="9"/>
  <c r="CC1120" i="9"/>
  <c r="CB1076" i="9"/>
  <c r="CC1076" i="9"/>
  <c r="CB1054" i="9"/>
  <c r="CC1054" i="9"/>
  <c r="CC1010" i="9"/>
  <c r="CB1010" i="9"/>
  <c r="CC966" i="9"/>
  <c r="CB966" i="9"/>
  <c r="CB922" i="9"/>
  <c r="CC922" i="9"/>
  <c r="CB878" i="9"/>
  <c r="CC878" i="9"/>
  <c r="CB834" i="9"/>
  <c r="CC834" i="9"/>
  <c r="CB790" i="9"/>
  <c r="CC790" i="9"/>
  <c r="CB768" i="9"/>
  <c r="CC768" i="9"/>
  <c r="CC724" i="9"/>
  <c r="CB724" i="9"/>
  <c r="CC658" i="9"/>
  <c r="CB658" i="9"/>
  <c r="CC636" i="9"/>
  <c r="CB636" i="9"/>
  <c r="CB592" i="9"/>
  <c r="CC592" i="9"/>
  <c r="CC548" i="9"/>
  <c r="CB548" i="9"/>
  <c r="CC526" i="9"/>
  <c r="CB526" i="9"/>
  <c r="CB482" i="9"/>
  <c r="CC482" i="9"/>
  <c r="CB438" i="9"/>
  <c r="CC438" i="9"/>
  <c r="CB394" i="9"/>
  <c r="CC394" i="9"/>
  <c r="CB350" i="9"/>
  <c r="CC350" i="9"/>
  <c r="CC306" i="9"/>
  <c r="CB306" i="9"/>
  <c r="CB262" i="9"/>
  <c r="CC262" i="9"/>
  <c r="CC218" i="9"/>
  <c r="CB218" i="9"/>
  <c r="CC174" i="9"/>
  <c r="CB174" i="9"/>
  <c r="CB130" i="9"/>
  <c r="CC130" i="9"/>
  <c r="CB86" i="9"/>
  <c r="CC86" i="9"/>
  <c r="CC64" i="9"/>
  <c r="CB64" i="9"/>
  <c r="CB20" i="9"/>
  <c r="CC20" i="9"/>
  <c r="CD1411" i="9"/>
  <c r="CD1363" i="9"/>
  <c r="CM1356" i="9"/>
  <c r="CP1356" i="9" s="1"/>
  <c r="DE1318" i="9"/>
  <c r="DF1318" i="9"/>
  <c r="CB1273" i="9"/>
  <c r="CB1185" i="9"/>
  <c r="CD1421" i="9"/>
  <c r="CC1411" i="9"/>
  <c r="CQ1410" i="9"/>
  <c r="DF1409" i="9"/>
  <c r="CC1406" i="9"/>
  <c r="CB1404" i="9"/>
  <c r="CB1402" i="9"/>
  <c r="CD1400" i="9"/>
  <c r="CP1398" i="9"/>
  <c r="CQ1398" i="9"/>
  <c r="CC1377" i="9"/>
  <c r="DE1371" i="9"/>
  <c r="CQ1367" i="9"/>
  <c r="CB1363" i="9"/>
  <c r="CD1360" i="9"/>
  <c r="CP1357" i="9"/>
  <c r="CQ1326" i="9"/>
  <c r="CC1324" i="9"/>
  <c r="CV1322" i="9"/>
  <c r="CB1294" i="9"/>
  <c r="CB1250" i="9"/>
  <c r="CB1184" i="9"/>
  <c r="CB1162" i="9"/>
  <c r="DD1424" i="9"/>
  <c r="CD1416" i="9"/>
  <c r="DG1414" i="9"/>
  <c r="CD1398" i="9"/>
  <c r="CP1385" i="9"/>
  <c r="CQ1380" i="9"/>
  <c r="CP1380" i="9"/>
  <c r="CP1374" i="9"/>
  <c r="CQ1374" i="9"/>
  <c r="DD1371" i="9"/>
  <c r="CQ1365" i="9"/>
  <c r="CM1359" i="9"/>
  <c r="CP1359" i="9" s="1"/>
  <c r="CD1357" i="9"/>
  <c r="CD1354" i="9"/>
  <c r="CV1344" i="9"/>
  <c r="DD1343" i="9"/>
  <c r="DF1343" i="9"/>
  <c r="CB1340" i="9"/>
  <c r="DG1334" i="9"/>
  <c r="CQ1331" i="9"/>
  <c r="DE1327" i="9"/>
  <c r="DG1314" i="9"/>
  <c r="CM1309" i="9"/>
  <c r="CP1309" i="9" s="1"/>
  <c r="DD1300" i="9"/>
  <c r="DE1300" i="9"/>
  <c r="DF1300" i="9"/>
  <c r="DF1293" i="9"/>
  <c r="CC1293" i="9"/>
  <c r="DG1282" i="9"/>
  <c r="CM1280" i="9"/>
  <c r="CP1280" i="9" s="1"/>
  <c r="CD1274" i="9"/>
  <c r="CP1249" i="9"/>
  <c r="DD1241" i="9"/>
  <c r="DE1241" i="9"/>
  <c r="DF1241" i="9"/>
  <c r="CP1236" i="9"/>
  <c r="CM1234" i="9"/>
  <c r="CP1234" i="9" s="1"/>
  <c r="DG1232" i="9"/>
  <c r="CQ1227" i="9"/>
  <c r="CC1225" i="9"/>
  <c r="CQ1179" i="9"/>
  <c r="CP1179" i="9"/>
  <c r="CP1168" i="9"/>
  <c r="DG1157" i="9"/>
  <c r="CQ1137" i="9"/>
  <c r="CC1034" i="9"/>
  <c r="CQ1224" i="9"/>
  <c r="CP1220" i="9"/>
  <c r="CD1208" i="9"/>
  <c r="DG1203" i="9"/>
  <c r="CP1201" i="9"/>
  <c r="CQ1201" i="9"/>
  <c r="CC1196" i="9"/>
  <c r="CD1169" i="9"/>
  <c r="CB1337" i="9"/>
  <c r="CC1337" i="9"/>
  <c r="CP1281" i="9"/>
  <c r="CQ1281" i="9"/>
  <c r="CD1266" i="9"/>
  <c r="CD1236" i="9"/>
  <c r="DG4" i="9"/>
  <c r="DG15" i="9"/>
  <c r="DG26" i="9"/>
  <c r="DG37" i="9"/>
  <c r="DG48" i="9"/>
  <c r="DG59" i="9"/>
  <c r="DG70" i="9"/>
  <c r="DG81" i="9"/>
  <c r="DG3" i="9"/>
  <c r="DB3" i="9" s="1"/>
  <c r="DG14" i="9"/>
  <c r="DB14" i="9" s="1"/>
  <c r="DG25" i="9"/>
  <c r="DB25" i="9" s="1"/>
  <c r="DG36" i="9"/>
  <c r="DB36" i="9" s="1"/>
  <c r="DG47" i="9"/>
  <c r="DB47" i="9" s="1"/>
  <c r="DG58" i="9"/>
  <c r="DB58" i="9" s="1"/>
  <c r="DG69" i="9"/>
  <c r="DG80" i="9"/>
  <c r="DB80" i="9" s="1"/>
  <c r="DG6" i="9"/>
  <c r="DG17" i="9"/>
  <c r="DB17" i="9" s="1"/>
  <c r="DG28" i="9"/>
  <c r="DG39" i="9"/>
  <c r="DB39" i="9" s="1"/>
  <c r="DG50" i="9"/>
  <c r="DB50" i="9" s="1"/>
  <c r="DG61" i="9"/>
  <c r="DG72" i="9"/>
  <c r="DG5" i="9"/>
  <c r="DG9" i="9"/>
  <c r="DG52" i="9"/>
  <c r="DB52" i="9" s="1"/>
  <c r="DG7" i="9"/>
  <c r="DG11" i="9"/>
  <c r="DG65" i="9"/>
  <c r="DG21" i="9"/>
  <c r="DB21" i="9" s="1"/>
  <c r="DG29" i="9"/>
  <c r="DG54" i="9"/>
  <c r="DG67" i="9"/>
  <c r="DG8" i="9"/>
  <c r="DG10" i="9"/>
  <c r="DG18" i="9"/>
  <c r="DG66" i="9"/>
  <c r="DG73" i="9"/>
  <c r="DG91" i="9"/>
  <c r="DB91" i="9" s="1"/>
  <c r="DG102" i="9"/>
  <c r="DB102" i="9" s="1"/>
  <c r="DG12" i="9"/>
  <c r="DB12" i="9" s="1"/>
  <c r="DG30" i="9"/>
  <c r="DG78" i="9"/>
  <c r="DB78" i="9" s="1"/>
  <c r="DG84" i="9"/>
  <c r="DG77" i="9"/>
  <c r="DG83" i="9"/>
  <c r="DB83" i="9" s="1"/>
  <c r="DG97" i="9"/>
  <c r="DB97" i="9" s="1"/>
  <c r="DG108" i="9"/>
  <c r="DB108" i="9" s="1"/>
  <c r="DG118" i="9"/>
  <c r="DG129" i="9"/>
  <c r="DG140" i="9"/>
  <c r="DG13" i="9"/>
  <c r="DB13" i="9" s="1"/>
  <c r="DG16" i="9"/>
  <c r="DG116" i="9"/>
  <c r="DG127" i="9"/>
  <c r="DG138" i="9"/>
  <c r="DG41" i="9"/>
  <c r="DB41" i="9" s="1"/>
  <c r="DG55" i="9"/>
  <c r="DG68" i="9"/>
  <c r="DG24" i="9"/>
  <c r="DG44" i="9"/>
  <c r="DB44" i="9" s="1"/>
  <c r="DG85" i="9"/>
  <c r="DG87" i="9"/>
  <c r="DG110" i="9"/>
  <c r="DG53" i="9"/>
  <c r="DG63" i="9"/>
  <c r="DG71" i="9"/>
  <c r="DG74" i="9"/>
  <c r="DG89" i="9"/>
  <c r="DG115" i="9"/>
  <c r="DG32" i="9"/>
  <c r="DG45" i="9"/>
  <c r="DG56" i="9"/>
  <c r="DG43" i="9"/>
  <c r="DG82" i="9"/>
  <c r="DG111" i="9"/>
  <c r="DB111" i="9" s="1"/>
  <c r="DG23" i="9"/>
  <c r="DB23" i="9" s="1"/>
  <c r="DG40" i="9"/>
  <c r="DG46" i="9"/>
  <c r="DB46" i="9" s="1"/>
  <c r="DG49" i="9"/>
  <c r="DG90" i="9"/>
  <c r="DB90" i="9" s="1"/>
  <c r="DG64" i="9"/>
  <c r="DG120" i="9"/>
  <c r="DB120" i="9" s="1"/>
  <c r="DG122" i="9"/>
  <c r="DG149" i="9"/>
  <c r="DG162" i="9"/>
  <c r="DB162" i="9" s="1"/>
  <c r="DG38" i="9"/>
  <c r="DG86" i="9"/>
  <c r="DG99" i="9"/>
  <c r="DG126" i="9"/>
  <c r="DB126" i="9" s="1"/>
  <c r="DG128" i="9"/>
  <c r="DG57" i="9"/>
  <c r="DB57" i="9" s="1"/>
  <c r="DG151" i="9"/>
  <c r="DG168" i="9"/>
  <c r="DG179" i="9"/>
  <c r="DG35" i="9"/>
  <c r="DG31" i="9"/>
  <c r="DG96" i="9"/>
  <c r="DB96" i="9" s="1"/>
  <c r="DG143" i="9"/>
  <c r="DG137" i="9"/>
  <c r="DG153" i="9"/>
  <c r="DB153" i="9" s="1"/>
  <c r="DG166" i="9"/>
  <c r="DG190" i="9"/>
  <c r="DB190" i="9" s="1"/>
  <c r="DG201" i="9"/>
  <c r="DG130" i="9"/>
  <c r="DG27" i="9"/>
  <c r="DG51" i="9"/>
  <c r="DG114" i="9"/>
  <c r="DG79" i="9"/>
  <c r="DG95" i="9"/>
  <c r="DG76" i="9"/>
  <c r="DB76" i="9" s="1"/>
  <c r="DG92" i="9"/>
  <c r="DG20" i="9"/>
  <c r="DG60" i="9"/>
  <c r="DB60" i="9" s="1"/>
  <c r="DG33" i="9"/>
  <c r="DB33" i="9" s="1"/>
  <c r="DG132" i="9"/>
  <c r="DG22" i="9"/>
  <c r="DG42" i="9"/>
  <c r="DG117" i="9"/>
  <c r="DG98" i="9"/>
  <c r="DB98" i="9" s="1"/>
  <c r="DG88" i="9"/>
  <c r="DB88" i="9" s="1"/>
  <c r="DG34" i="9"/>
  <c r="DG112" i="9"/>
  <c r="DG62" i="9"/>
  <c r="DG134" i="9"/>
  <c r="DB134" i="9" s="1"/>
  <c r="DG175" i="9"/>
  <c r="DG186" i="9"/>
  <c r="DG205" i="9"/>
  <c r="DB205" i="9" s="1"/>
  <c r="DG212" i="9"/>
  <c r="DG223" i="9"/>
  <c r="DB223" i="9" s="1"/>
  <c r="DG167" i="9"/>
  <c r="DB167" i="9" s="1"/>
  <c r="DG75" i="9"/>
  <c r="DG19" i="9"/>
  <c r="DB19" i="9" s="1"/>
  <c r="DG93" i="9"/>
  <c r="DG107" i="9"/>
  <c r="DB107" i="9" s="1"/>
  <c r="DG169" i="9"/>
  <c r="DG184" i="9"/>
  <c r="DG204" i="9"/>
  <c r="DG131" i="9"/>
  <c r="DG146" i="9"/>
  <c r="DB146" i="9" s="1"/>
  <c r="DG164" i="9"/>
  <c r="DG195" i="9"/>
  <c r="DB195" i="9" s="1"/>
  <c r="DG198" i="9"/>
  <c r="DG213" i="9"/>
  <c r="DB213" i="9" s="1"/>
  <c r="DG226" i="9"/>
  <c r="DG237" i="9"/>
  <c r="DG135" i="9"/>
  <c r="DG141" i="9"/>
  <c r="DG216" i="9"/>
  <c r="DB216" i="9" s="1"/>
  <c r="DG219" i="9"/>
  <c r="DG171" i="9"/>
  <c r="DG176" i="9"/>
  <c r="DG181" i="9"/>
  <c r="DG192" i="9"/>
  <c r="DG109" i="9"/>
  <c r="DG121" i="9"/>
  <c r="DB121" i="9" s="1"/>
  <c r="DG124" i="9"/>
  <c r="DB124" i="9" s="1"/>
  <c r="DG139" i="9"/>
  <c r="DG104" i="9"/>
  <c r="DG133" i="9"/>
  <c r="DB133" i="9" s="1"/>
  <c r="DG136" i="9"/>
  <c r="DG147" i="9"/>
  <c r="DG194" i="9"/>
  <c r="DB194" i="9" s="1"/>
  <c r="DG142" i="9"/>
  <c r="DG100" i="9"/>
  <c r="DG185" i="9"/>
  <c r="DG208" i="9"/>
  <c r="DB208" i="9" s="1"/>
  <c r="DG224" i="9"/>
  <c r="DB224" i="9" s="1"/>
  <c r="DG235" i="9"/>
  <c r="DG94" i="9"/>
  <c r="DB94" i="9" s="1"/>
  <c r="DG165" i="9"/>
  <c r="DG202" i="9"/>
  <c r="DG113" i="9"/>
  <c r="DG145" i="9"/>
  <c r="DG211" i="9"/>
  <c r="DG105" i="9"/>
  <c r="DG152" i="9"/>
  <c r="DG154" i="9"/>
  <c r="DB154" i="9" s="1"/>
  <c r="DG106" i="9"/>
  <c r="DG193" i="9"/>
  <c r="DB193" i="9" s="1"/>
  <c r="DG220" i="9"/>
  <c r="DG119" i="9"/>
  <c r="DG123" i="9"/>
  <c r="DG150" i="9"/>
  <c r="DB150" i="9" s="1"/>
  <c r="DG156" i="9"/>
  <c r="DG160" i="9"/>
  <c r="DB160" i="9" s="1"/>
  <c r="DG187" i="9"/>
  <c r="DG101" i="9"/>
  <c r="DB101" i="9" s="1"/>
  <c r="DG148" i="9"/>
  <c r="DG158" i="9"/>
  <c r="DG174" i="9"/>
  <c r="DG189" i="9"/>
  <c r="DG241" i="9"/>
  <c r="DG252" i="9"/>
  <c r="DB252" i="9" s="1"/>
  <c r="DG263" i="9"/>
  <c r="DB263" i="9" s="1"/>
  <c r="DG274" i="9"/>
  <c r="DG285" i="9"/>
  <c r="DG296" i="9"/>
  <c r="DG155" i="9"/>
  <c r="DG182" i="9"/>
  <c r="DG209" i="9"/>
  <c r="DG161" i="9"/>
  <c r="DG144" i="9"/>
  <c r="DG125" i="9"/>
  <c r="DB125" i="9" s="1"/>
  <c r="DG183" i="9"/>
  <c r="DG157" i="9"/>
  <c r="DG196" i="9"/>
  <c r="DB196" i="9" s="1"/>
  <c r="DG200" i="9"/>
  <c r="DG172" i="9"/>
  <c r="DG159" i="9"/>
  <c r="DG103" i="9"/>
  <c r="DG173" i="9"/>
  <c r="DB173" i="9" s="1"/>
  <c r="DG215" i="9"/>
  <c r="DB215" i="9" s="1"/>
  <c r="DG238" i="9"/>
  <c r="DB238" i="9" s="1"/>
  <c r="DG249" i="9"/>
  <c r="DG260" i="9"/>
  <c r="DB260" i="9" s="1"/>
  <c r="DG271" i="9"/>
  <c r="DB271" i="9" s="1"/>
  <c r="DG282" i="9"/>
  <c r="DG225" i="9"/>
  <c r="DB225" i="9" s="1"/>
  <c r="DG230" i="9"/>
  <c r="DB230" i="9" s="1"/>
  <c r="DG251" i="9"/>
  <c r="DG240" i="9"/>
  <c r="DG221" i="9"/>
  <c r="DG163" i="9"/>
  <c r="DG199" i="9"/>
  <c r="DG227" i="9"/>
  <c r="DG210" i="9"/>
  <c r="DB210" i="9" s="1"/>
  <c r="DG242" i="9"/>
  <c r="DG244" i="9"/>
  <c r="DB244" i="9" s="1"/>
  <c r="DG264" i="9"/>
  <c r="DG280" i="9"/>
  <c r="DG170" i="9"/>
  <c r="DG207" i="9"/>
  <c r="DB207" i="9" s="1"/>
  <c r="DG232" i="9"/>
  <c r="DB232" i="9" s="1"/>
  <c r="DG246" i="9"/>
  <c r="DB246" i="9" s="1"/>
  <c r="DG259" i="9"/>
  <c r="DB259" i="9" s="1"/>
  <c r="DG222" i="9"/>
  <c r="DG299" i="9"/>
  <c r="DG310" i="9"/>
  <c r="DG214" i="9"/>
  <c r="DG268" i="9"/>
  <c r="DB268" i="9" s="1"/>
  <c r="DG306" i="9"/>
  <c r="DG177" i="9"/>
  <c r="DG188" i="9"/>
  <c r="DG261" i="9"/>
  <c r="DG250" i="9"/>
  <c r="DG270" i="9"/>
  <c r="DG275" i="9"/>
  <c r="DG289" i="9"/>
  <c r="DG217" i="9"/>
  <c r="DG239" i="9"/>
  <c r="DG277" i="9"/>
  <c r="DB277" i="9" s="1"/>
  <c r="DG284" i="9"/>
  <c r="DB284" i="9" s="1"/>
  <c r="DG295" i="9"/>
  <c r="DG298" i="9"/>
  <c r="DG309" i="9"/>
  <c r="DB309" i="9" s="1"/>
  <c r="DG178" i="9"/>
  <c r="DG180" i="9"/>
  <c r="DG231" i="9"/>
  <c r="DG258" i="9"/>
  <c r="DB258" i="9" s="1"/>
  <c r="DG245" i="9"/>
  <c r="DG206" i="9"/>
  <c r="DG247" i="9"/>
  <c r="DG197" i="9"/>
  <c r="DG267" i="9"/>
  <c r="DG203" i="9"/>
  <c r="DG218" i="9"/>
  <c r="DB218" i="9" s="1"/>
  <c r="DG229" i="9"/>
  <c r="DG297" i="9"/>
  <c r="DG191" i="9"/>
  <c r="DG236" i="9"/>
  <c r="DG269" i="9"/>
  <c r="DG234" i="9"/>
  <c r="DB234" i="9" s="1"/>
  <c r="DG262" i="9"/>
  <c r="DG281" i="9"/>
  <c r="DG257" i="9"/>
  <c r="DG266" i="9"/>
  <c r="DB266" i="9" s="1"/>
  <c r="DG305" i="9"/>
  <c r="DG327" i="9"/>
  <c r="DG273" i="9"/>
  <c r="DB273" i="9" s="1"/>
  <c r="DG276" i="9"/>
  <c r="DB276" i="9" s="1"/>
  <c r="DG294" i="9"/>
  <c r="DG307" i="9"/>
  <c r="DG320" i="9"/>
  <c r="DB320" i="9" s="1"/>
  <c r="DG333" i="9"/>
  <c r="DG228" i="9"/>
  <c r="DG287" i="9"/>
  <c r="DB287" i="9" s="1"/>
  <c r="DG300" i="9"/>
  <c r="DG253" i="9"/>
  <c r="DG279" i="9"/>
  <c r="DG292" i="9"/>
  <c r="DB292" i="9" s="1"/>
  <c r="DG254" i="9"/>
  <c r="DG302" i="9"/>
  <c r="DG243" i="9"/>
  <c r="DG248" i="9"/>
  <c r="DG335" i="9"/>
  <c r="DG348" i="9"/>
  <c r="DG361" i="9"/>
  <c r="DB361" i="9" s="1"/>
  <c r="DG255" i="9"/>
  <c r="DG265" i="9"/>
  <c r="DG325" i="9"/>
  <c r="DG338" i="9"/>
  <c r="DB338" i="9" s="1"/>
  <c r="DG351" i="9"/>
  <c r="DB351" i="9" s="1"/>
  <c r="DG368" i="9"/>
  <c r="DG379" i="9"/>
  <c r="DG390" i="9"/>
  <c r="DG401" i="9"/>
  <c r="DG412" i="9"/>
  <c r="DG423" i="9"/>
  <c r="DG434" i="9"/>
  <c r="DB434" i="9" s="1"/>
  <c r="DG445" i="9"/>
  <c r="DG456" i="9"/>
  <c r="DG467" i="9"/>
  <c r="DG233" i="9"/>
  <c r="DG256" i="9"/>
  <c r="DB256" i="9" s="1"/>
  <c r="DG283" i="9"/>
  <c r="DG272" i="9"/>
  <c r="DG286" i="9"/>
  <c r="DG329" i="9"/>
  <c r="DG301" i="9"/>
  <c r="DG278" i="9"/>
  <c r="DG304" i="9"/>
  <c r="DG311" i="9"/>
  <c r="DG288" i="9"/>
  <c r="DB288" i="9" s="1"/>
  <c r="DG317" i="9"/>
  <c r="DB317" i="9" s="1"/>
  <c r="DG341" i="9"/>
  <c r="DB341" i="9" s="1"/>
  <c r="DG358" i="9"/>
  <c r="DB358" i="9" s="1"/>
  <c r="DG328" i="9"/>
  <c r="DG353" i="9"/>
  <c r="DB353" i="9" s="1"/>
  <c r="DG326" i="9"/>
  <c r="DG315" i="9"/>
  <c r="DG324" i="9"/>
  <c r="DG330" i="9"/>
  <c r="DB330" i="9" s="1"/>
  <c r="DG332" i="9"/>
  <c r="DG334" i="9"/>
  <c r="DB334" i="9" s="1"/>
  <c r="DG343" i="9"/>
  <c r="DB343" i="9" s="1"/>
  <c r="DG365" i="9"/>
  <c r="DB365" i="9" s="1"/>
  <c r="DG290" i="9"/>
  <c r="DB290" i="9" s="1"/>
  <c r="DG312" i="9"/>
  <c r="DG318" i="9"/>
  <c r="DB318" i="9" s="1"/>
  <c r="DG340" i="9"/>
  <c r="DG357" i="9"/>
  <c r="DG367" i="9"/>
  <c r="DB367" i="9" s="1"/>
  <c r="DG388" i="9"/>
  <c r="DG424" i="9"/>
  <c r="DG446" i="9"/>
  <c r="DG468" i="9"/>
  <c r="DG291" i="9"/>
  <c r="DG352" i="9"/>
  <c r="DG303" i="9"/>
  <c r="DB303" i="9" s="1"/>
  <c r="DG293" i="9"/>
  <c r="DG316" i="9"/>
  <c r="DG322" i="9"/>
  <c r="DG342" i="9"/>
  <c r="DG399" i="9"/>
  <c r="DG418" i="9"/>
  <c r="DG421" i="9"/>
  <c r="DB421" i="9" s="1"/>
  <c r="DG435" i="9"/>
  <c r="DG449" i="9"/>
  <c r="DG460" i="9"/>
  <c r="DG474" i="9"/>
  <c r="DG487" i="9"/>
  <c r="DG530" i="9"/>
  <c r="DG541" i="9"/>
  <c r="DG552" i="9"/>
  <c r="DG563" i="9"/>
  <c r="DG323" i="9"/>
  <c r="DG308" i="9"/>
  <c r="DB308" i="9" s="1"/>
  <c r="DG354" i="9"/>
  <c r="DG363" i="9"/>
  <c r="DG393" i="9"/>
  <c r="DG331" i="9"/>
  <c r="DG346" i="9"/>
  <c r="DB346" i="9" s="1"/>
  <c r="DG359" i="9"/>
  <c r="DB359" i="9" s="1"/>
  <c r="DG369" i="9"/>
  <c r="DG371" i="9"/>
  <c r="DG375" i="9"/>
  <c r="DB375" i="9" s="1"/>
  <c r="DG319" i="9"/>
  <c r="DB319" i="9" s="1"/>
  <c r="DG344" i="9"/>
  <c r="DG336" i="9"/>
  <c r="DG349" i="9"/>
  <c r="DB349" i="9" s="1"/>
  <c r="DG381" i="9"/>
  <c r="DG313" i="9"/>
  <c r="DG355" i="9"/>
  <c r="DG392" i="9"/>
  <c r="DG314" i="9"/>
  <c r="DG321" i="9"/>
  <c r="DG360" i="9"/>
  <c r="DG362" i="9"/>
  <c r="DG372" i="9"/>
  <c r="DG374" i="9"/>
  <c r="DG350" i="9"/>
  <c r="DG366" i="9"/>
  <c r="DG370" i="9"/>
  <c r="DG441" i="9"/>
  <c r="DB441" i="9" s="1"/>
  <c r="DG458" i="9"/>
  <c r="DG478" i="9"/>
  <c r="DB478" i="9" s="1"/>
  <c r="DG501" i="9"/>
  <c r="DG514" i="9"/>
  <c r="DB514" i="9" s="1"/>
  <c r="DG376" i="9"/>
  <c r="DG444" i="9"/>
  <c r="DB444" i="9" s="1"/>
  <c r="DG455" i="9"/>
  <c r="DB455" i="9" s="1"/>
  <c r="DG491" i="9"/>
  <c r="DG356" i="9"/>
  <c r="DG386" i="9"/>
  <c r="DG443" i="9"/>
  <c r="DG402" i="9"/>
  <c r="DG429" i="9"/>
  <c r="DG407" i="9"/>
  <c r="DB407" i="9" s="1"/>
  <c r="DG427" i="9"/>
  <c r="DG433" i="9"/>
  <c r="DB433" i="9" s="1"/>
  <c r="DG469" i="9"/>
  <c r="DB469" i="9" s="1"/>
  <c r="DG471" i="9"/>
  <c r="DB471" i="9" s="1"/>
  <c r="DG483" i="9"/>
  <c r="DG364" i="9"/>
  <c r="DG373" i="9"/>
  <c r="DB373" i="9" s="1"/>
  <c r="DG509" i="9"/>
  <c r="DB509" i="9" s="1"/>
  <c r="DG519" i="9"/>
  <c r="DG527" i="9"/>
  <c r="DG572" i="9"/>
  <c r="DB572" i="9" s="1"/>
  <c r="DG583" i="9"/>
  <c r="DG594" i="9"/>
  <c r="DG605" i="9"/>
  <c r="DG383" i="9"/>
  <c r="DG394" i="9"/>
  <c r="DG431" i="9"/>
  <c r="DB431" i="9" s="1"/>
  <c r="DG380" i="9"/>
  <c r="DG410" i="9"/>
  <c r="DG337" i="9"/>
  <c r="DG387" i="9"/>
  <c r="DG417" i="9"/>
  <c r="DB417" i="9" s="1"/>
  <c r="DG419" i="9"/>
  <c r="DG405" i="9"/>
  <c r="DG384" i="9"/>
  <c r="DG391" i="9"/>
  <c r="DG395" i="9"/>
  <c r="DG403" i="9"/>
  <c r="DG400" i="9"/>
  <c r="DG408" i="9"/>
  <c r="DB408" i="9" s="1"/>
  <c r="DG339" i="9"/>
  <c r="DG398" i="9"/>
  <c r="DG411" i="9"/>
  <c r="DG461" i="9"/>
  <c r="DG498" i="9"/>
  <c r="DG510" i="9"/>
  <c r="DG520" i="9"/>
  <c r="DG377" i="9"/>
  <c r="DB377" i="9" s="1"/>
  <c r="DG385" i="9"/>
  <c r="DG389" i="9"/>
  <c r="DB389" i="9" s="1"/>
  <c r="DG439" i="9"/>
  <c r="DG459" i="9"/>
  <c r="DG479" i="9"/>
  <c r="DG528" i="9"/>
  <c r="DG550" i="9"/>
  <c r="DG566" i="9"/>
  <c r="DG577" i="9"/>
  <c r="DG588" i="9"/>
  <c r="DB588" i="9" s="1"/>
  <c r="DG599" i="9"/>
  <c r="DG610" i="9"/>
  <c r="DG420" i="9"/>
  <c r="DG448" i="9"/>
  <c r="DG450" i="9"/>
  <c r="DG345" i="9"/>
  <c r="DB345" i="9" s="1"/>
  <c r="DG378" i="9"/>
  <c r="DG382" i="9"/>
  <c r="DB382" i="9" s="1"/>
  <c r="DG404" i="9"/>
  <c r="DG409" i="9"/>
  <c r="DB409" i="9" s="1"/>
  <c r="DG416" i="9"/>
  <c r="DG422" i="9"/>
  <c r="DG452" i="9"/>
  <c r="DB452" i="9" s="1"/>
  <c r="DG465" i="9"/>
  <c r="DG476" i="9"/>
  <c r="DG486" i="9"/>
  <c r="DG512" i="9"/>
  <c r="DG516" i="9"/>
  <c r="DG531" i="9"/>
  <c r="DG545" i="9"/>
  <c r="DB545" i="9" s="1"/>
  <c r="DG547" i="9"/>
  <c r="DG576" i="9"/>
  <c r="DB576" i="9" s="1"/>
  <c r="DG581" i="9"/>
  <c r="DG592" i="9"/>
  <c r="DB592" i="9" s="1"/>
  <c r="DG603" i="9"/>
  <c r="DG615" i="9"/>
  <c r="DB615" i="9" s="1"/>
  <c r="DG626" i="9"/>
  <c r="DG637" i="9"/>
  <c r="DG648" i="9"/>
  <c r="DG659" i="9"/>
  <c r="DG670" i="9"/>
  <c r="DG681" i="9"/>
  <c r="DB681" i="9" s="1"/>
  <c r="DG692" i="9"/>
  <c r="DG703" i="9"/>
  <c r="DG714" i="9"/>
  <c r="DB714" i="9" s="1"/>
  <c r="DG725" i="9"/>
  <c r="DG736" i="9"/>
  <c r="DB736" i="9" s="1"/>
  <c r="DG747" i="9"/>
  <c r="DG758" i="9"/>
  <c r="DG769" i="9"/>
  <c r="DG780" i="9"/>
  <c r="DB780" i="9" s="1"/>
  <c r="DG791" i="9"/>
  <c r="DG802" i="9"/>
  <c r="DG813" i="9"/>
  <c r="DB813" i="9" s="1"/>
  <c r="DG824" i="9"/>
  <c r="DB824" i="9" s="1"/>
  <c r="DG835" i="9"/>
  <c r="DG428" i="9"/>
  <c r="DG440" i="9"/>
  <c r="DB440" i="9" s="1"/>
  <c r="DG506" i="9"/>
  <c r="DG518" i="9"/>
  <c r="DB518" i="9" s="1"/>
  <c r="DG554" i="9"/>
  <c r="DG436" i="9"/>
  <c r="DG480" i="9"/>
  <c r="DB480" i="9" s="1"/>
  <c r="DG406" i="9"/>
  <c r="DG463" i="9"/>
  <c r="DG466" i="9"/>
  <c r="DG473" i="9"/>
  <c r="DG482" i="9"/>
  <c r="DG453" i="9"/>
  <c r="DG484" i="9"/>
  <c r="DB484" i="9" s="1"/>
  <c r="DG549" i="9"/>
  <c r="DG586" i="9"/>
  <c r="DG597" i="9"/>
  <c r="DG608" i="9"/>
  <c r="DB608" i="9" s="1"/>
  <c r="DG618" i="9"/>
  <c r="DB618" i="9" s="1"/>
  <c r="DG629" i="9"/>
  <c r="DG640" i="9"/>
  <c r="DG651" i="9"/>
  <c r="DB651" i="9" s="1"/>
  <c r="DG662" i="9"/>
  <c r="DG673" i="9"/>
  <c r="DG684" i="9"/>
  <c r="DG695" i="9"/>
  <c r="DB695" i="9" s="1"/>
  <c r="DG706" i="9"/>
  <c r="DG717" i="9"/>
  <c r="DG728" i="9"/>
  <c r="DB728" i="9" s="1"/>
  <c r="DG739" i="9"/>
  <c r="DG750" i="9"/>
  <c r="DG761" i="9"/>
  <c r="DG772" i="9"/>
  <c r="DB772" i="9" s="1"/>
  <c r="DG783" i="9"/>
  <c r="DG396" i="9"/>
  <c r="DG437" i="9"/>
  <c r="DG347" i="9"/>
  <c r="DG413" i="9"/>
  <c r="DG489" i="9"/>
  <c r="DB489" i="9" s="1"/>
  <c r="DG397" i="9"/>
  <c r="DG451" i="9"/>
  <c r="DB451" i="9" s="1"/>
  <c r="DG464" i="9"/>
  <c r="DG414" i="9"/>
  <c r="DB414" i="9" s="1"/>
  <c r="DG430" i="9"/>
  <c r="DG485" i="9"/>
  <c r="DG425" i="9"/>
  <c r="DG454" i="9"/>
  <c r="DG539" i="9"/>
  <c r="DG415" i="9"/>
  <c r="DG442" i="9"/>
  <c r="DG564" i="9"/>
  <c r="DG426" i="9"/>
  <c r="DG432" i="9"/>
  <c r="DG470" i="9"/>
  <c r="DG477" i="9"/>
  <c r="DG494" i="9"/>
  <c r="DG496" i="9"/>
  <c r="DG543" i="9"/>
  <c r="DG574" i="9"/>
  <c r="DG587" i="9"/>
  <c r="DG598" i="9"/>
  <c r="DG609" i="9"/>
  <c r="DG612" i="9"/>
  <c r="DG623" i="9"/>
  <c r="DG634" i="9"/>
  <c r="DB634" i="9" s="1"/>
  <c r="DG645" i="9"/>
  <c r="DB645" i="9" s="1"/>
  <c r="DG656" i="9"/>
  <c r="DG667" i="9"/>
  <c r="DG678" i="9"/>
  <c r="DG689" i="9"/>
  <c r="DG700" i="9"/>
  <c r="DB700" i="9" s="1"/>
  <c r="DG711" i="9"/>
  <c r="DG722" i="9"/>
  <c r="DG733" i="9"/>
  <c r="DG744" i="9"/>
  <c r="DG755" i="9"/>
  <c r="DG766" i="9"/>
  <c r="DG777" i="9"/>
  <c r="DG788" i="9"/>
  <c r="DB788" i="9" s="1"/>
  <c r="DG799" i="9"/>
  <c r="DG810" i="9"/>
  <c r="DG821" i="9"/>
  <c r="DG832" i="9"/>
  <c r="DG457" i="9"/>
  <c r="DG488" i="9"/>
  <c r="DG529" i="9"/>
  <c r="DG536" i="9"/>
  <c r="DB536" i="9" s="1"/>
  <c r="DG524" i="9"/>
  <c r="DG532" i="9"/>
  <c r="DB532" i="9" s="1"/>
  <c r="DG553" i="9"/>
  <c r="DG565" i="9"/>
  <c r="DB565" i="9" s="1"/>
  <c r="DG639" i="9"/>
  <c r="DG657" i="9"/>
  <c r="DG682" i="9"/>
  <c r="DG507" i="9"/>
  <c r="DG546" i="9"/>
  <c r="DB546" i="9" s="1"/>
  <c r="DG584" i="9"/>
  <c r="DG490" i="9"/>
  <c r="DG504" i="9"/>
  <c r="DG511" i="9"/>
  <c r="DG556" i="9"/>
  <c r="DG582" i="9"/>
  <c r="DG616" i="9"/>
  <c r="DG535" i="9"/>
  <c r="DG475" i="9"/>
  <c r="DG462" i="9"/>
  <c r="DG493" i="9"/>
  <c r="DG513" i="9"/>
  <c r="DB513" i="9" s="1"/>
  <c r="DG526" i="9"/>
  <c r="DG573" i="9"/>
  <c r="DG575" i="9"/>
  <c r="DB575" i="9" s="1"/>
  <c r="DG517" i="9"/>
  <c r="DG523" i="9"/>
  <c r="DG555" i="9"/>
  <c r="DG579" i="9"/>
  <c r="DG604" i="9"/>
  <c r="DG606" i="9"/>
  <c r="DG497" i="9"/>
  <c r="DG503" i="9"/>
  <c r="DG562" i="9"/>
  <c r="DG571" i="9"/>
  <c r="DB571" i="9" s="1"/>
  <c r="DG534" i="9"/>
  <c r="DG548" i="9"/>
  <c r="DB548" i="9" s="1"/>
  <c r="DG472" i="9"/>
  <c r="DG481" i="9"/>
  <c r="DB481" i="9" s="1"/>
  <c r="DG521" i="9"/>
  <c r="DG537" i="9"/>
  <c r="DG540" i="9"/>
  <c r="DG558" i="9"/>
  <c r="DB558" i="9" s="1"/>
  <c r="DG544" i="9"/>
  <c r="DG614" i="9"/>
  <c r="DG620" i="9"/>
  <c r="DG641" i="9"/>
  <c r="DG643" i="9"/>
  <c r="DB643" i="9" s="1"/>
  <c r="DG660" i="9"/>
  <c r="DG675" i="9"/>
  <c r="DG679" i="9"/>
  <c r="DG716" i="9"/>
  <c r="DG734" i="9"/>
  <c r="DG438" i="9"/>
  <c r="DG502" i="9"/>
  <c r="DG568" i="9"/>
  <c r="DG542" i="9"/>
  <c r="DG557" i="9"/>
  <c r="DG593" i="9"/>
  <c r="DG646" i="9"/>
  <c r="DG665" i="9"/>
  <c r="DG505" i="9"/>
  <c r="DG447" i="9"/>
  <c r="DG492" i="9"/>
  <c r="DG500" i="9"/>
  <c r="DB500" i="9" s="1"/>
  <c r="DG515" i="9"/>
  <c r="DG533" i="9"/>
  <c r="DG585" i="9"/>
  <c r="DB585" i="9" s="1"/>
  <c r="DG633" i="9"/>
  <c r="DG635" i="9"/>
  <c r="DB635" i="9" s="1"/>
  <c r="DG654" i="9"/>
  <c r="DG658" i="9"/>
  <c r="DG590" i="9"/>
  <c r="DB590" i="9" s="1"/>
  <c r="DG627" i="9"/>
  <c r="DG650" i="9"/>
  <c r="DG683" i="9"/>
  <c r="DG748" i="9"/>
  <c r="DG538" i="9"/>
  <c r="DG522" i="9"/>
  <c r="DB522" i="9" s="1"/>
  <c r="DG591" i="9"/>
  <c r="DG570" i="9"/>
  <c r="DB570" i="9" s="1"/>
  <c r="DG525" i="9"/>
  <c r="DB525" i="9" s="1"/>
  <c r="DG580" i="9"/>
  <c r="DG624" i="9"/>
  <c r="DG642" i="9"/>
  <c r="DG647" i="9"/>
  <c r="DG663" i="9"/>
  <c r="DG694" i="9"/>
  <c r="DB694" i="9" s="1"/>
  <c r="DG704" i="9"/>
  <c r="DG561" i="9"/>
  <c r="DG619" i="9"/>
  <c r="DG551" i="9"/>
  <c r="DG617" i="9"/>
  <c r="DG631" i="9"/>
  <c r="DG652" i="9"/>
  <c r="DG666" i="9"/>
  <c r="DB666" i="9" s="1"/>
  <c r="DG632" i="9"/>
  <c r="DG708" i="9"/>
  <c r="DG715" i="9"/>
  <c r="DG724" i="9"/>
  <c r="DG754" i="9"/>
  <c r="DG763" i="9"/>
  <c r="DB763" i="9" s="1"/>
  <c r="DG845" i="9"/>
  <c r="DB845" i="9" s="1"/>
  <c r="DG856" i="9"/>
  <c r="DG867" i="9"/>
  <c r="DG878" i="9"/>
  <c r="DB878" i="9" s="1"/>
  <c r="DG559" i="9"/>
  <c r="DB559" i="9" s="1"/>
  <c r="DG595" i="9"/>
  <c r="DG569" i="9"/>
  <c r="DB569" i="9" s="1"/>
  <c r="DG628" i="9"/>
  <c r="DG495" i="9"/>
  <c r="DG499" i="9"/>
  <c r="DG578" i="9"/>
  <c r="DG669" i="9"/>
  <c r="DB669" i="9" s="1"/>
  <c r="DG676" i="9"/>
  <c r="DG691" i="9"/>
  <c r="DG757" i="9"/>
  <c r="DB757" i="9" s="1"/>
  <c r="DG773" i="9"/>
  <c r="DG712" i="9"/>
  <c r="DG721" i="9"/>
  <c r="DG723" i="9"/>
  <c r="DG740" i="9"/>
  <c r="DG793" i="9"/>
  <c r="DG804" i="9"/>
  <c r="DG815" i="9"/>
  <c r="DG601" i="9"/>
  <c r="DG674" i="9"/>
  <c r="DG602" i="9"/>
  <c r="DB602" i="9" s="1"/>
  <c r="DG611" i="9"/>
  <c r="DG672" i="9"/>
  <c r="DG701" i="9"/>
  <c r="DG787" i="9"/>
  <c r="DB787" i="9" s="1"/>
  <c r="DG732" i="9"/>
  <c r="DB732" i="9" s="1"/>
  <c r="DG857" i="9"/>
  <c r="DG630" i="9"/>
  <c r="DB630" i="9" s="1"/>
  <c r="DG596" i="9"/>
  <c r="DB596" i="9" s="1"/>
  <c r="DG607" i="9"/>
  <c r="DG508" i="9"/>
  <c r="DG690" i="9"/>
  <c r="DG693" i="9"/>
  <c r="DG743" i="9"/>
  <c r="DG775" i="9"/>
  <c r="DG781" i="9"/>
  <c r="DG792" i="9"/>
  <c r="DG677" i="9"/>
  <c r="DG685" i="9"/>
  <c r="DG697" i="9"/>
  <c r="DG726" i="9"/>
  <c r="DG753" i="9"/>
  <c r="DB753" i="9" s="1"/>
  <c r="DG767" i="9"/>
  <c r="DG819" i="9"/>
  <c r="DG825" i="9"/>
  <c r="DG827" i="9"/>
  <c r="DG560" i="9"/>
  <c r="DB560" i="9" s="1"/>
  <c r="DG567" i="9"/>
  <c r="DG636" i="9"/>
  <c r="DG731" i="9"/>
  <c r="DG805" i="9"/>
  <c r="DG809" i="9"/>
  <c r="DG811" i="9"/>
  <c r="DG817" i="9"/>
  <c r="DG823" i="9"/>
  <c r="DG661" i="9"/>
  <c r="DB661" i="9" s="1"/>
  <c r="DG688" i="9"/>
  <c r="DB688" i="9" s="1"/>
  <c r="DG653" i="9"/>
  <c r="DG751" i="9"/>
  <c r="DG774" i="9"/>
  <c r="DB774" i="9" s="1"/>
  <c r="DG782" i="9"/>
  <c r="DG795" i="9"/>
  <c r="DB795" i="9" s="1"/>
  <c r="DG801" i="9"/>
  <c r="DG831" i="9"/>
  <c r="DG589" i="9"/>
  <c r="DG613" i="9"/>
  <c r="DG649" i="9"/>
  <c r="DB649" i="9" s="1"/>
  <c r="DG718" i="9"/>
  <c r="DG749" i="9"/>
  <c r="DG778" i="9"/>
  <c r="DG833" i="9"/>
  <c r="DG844" i="9"/>
  <c r="DB844" i="9" s="1"/>
  <c r="DG863" i="9"/>
  <c r="DG869" i="9"/>
  <c r="DG898" i="9"/>
  <c r="DB898" i="9" s="1"/>
  <c r="DG625" i="9"/>
  <c r="DG737" i="9"/>
  <c r="DG837" i="9"/>
  <c r="DG849" i="9"/>
  <c r="DG866" i="9"/>
  <c r="DG887" i="9"/>
  <c r="DG664" i="9"/>
  <c r="DG687" i="9"/>
  <c r="DG729" i="9"/>
  <c r="DG842" i="9"/>
  <c r="DG847" i="9"/>
  <c r="DG873" i="9"/>
  <c r="DG906" i="9"/>
  <c r="DG741" i="9"/>
  <c r="DG765" i="9"/>
  <c r="DG806" i="9"/>
  <c r="DG644" i="9"/>
  <c r="DG779" i="9"/>
  <c r="DG698" i="9"/>
  <c r="DB698" i="9" s="1"/>
  <c r="DG800" i="9"/>
  <c r="DG814" i="9"/>
  <c r="DG822" i="9"/>
  <c r="DG848" i="9"/>
  <c r="DG742" i="9"/>
  <c r="DG746" i="9"/>
  <c r="DB746" i="9" s="1"/>
  <c r="DG770" i="9"/>
  <c r="DG790" i="9"/>
  <c r="DG807" i="9"/>
  <c r="DG668" i="9"/>
  <c r="DG713" i="9"/>
  <c r="DB713" i="9" s="1"/>
  <c r="DG836" i="9"/>
  <c r="DG872" i="9"/>
  <c r="DG880" i="9"/>
  <c r="DG911" i="9"/>
  <c r="DG922" i="9"/>
  <c r="DG933" i="9"/>
  <c r="DG944" i="9"/>
  <c r="DG955" i="9"/>
  <c r="DG727" i="9"/>
  <c r="DG794" i="9"/>
  <c r="DG861" i="9"/>
  <c r="DG884" i="9"/>
  <c r="DB884" i="9" s="1"/>
  <c r="DG893" i="9"/>
  <c r="DG752" i="9"/>
  <c r="DG760" i="9"/>
  <c r="DG784" i="9"/>
  <c r="DG797" i="9"/>
  <c r="DG709" i="9"/>
  <c r="DG828" i="9"/>
  <c r="DB828" i="9" s="1"/>
  <c r="DG853" i="9"/>
  <c r="DB853" i="9" s="1"/>
  <c r="DG600" i="9"/>
  <c r="DG671" i="9"/>
  <c r="DG768" i="9"/>
  <c r="DB768" i="9" s="1"/>
  <c r="DG771" i="9"/>
  <c r="DG621" i="9"/>
  <c r="DG622" i="9"/>
  <c r="DG686" i="9"/>
  <c r="DG696" i="9"/>
  <c r="DG710" i="9"/>
  <c r="DG764" i="9"/>
  <c r="DG785" i="9"/>
  <c r="DG834" i="9"/>
  <c r="DB834" i="9" s="1"/>
  <c r="DG890" i="9"/>
  <c r="DG895" i="9"/>
  <c r="DB895" i="9" s="1"/>
  <c r="DG910" i="9"/>
  <c r="DG921" i="9"/>
  <c r="DG932" i="9"/>
  <c r="DG943" i="9"/>
  <c r="DG954" i="9"/>
  <c r="DG965" i="9"/>
  <c r="DG730" i="9"/>
  <c r="DG786" i="9"/>
  <c r="DG699" i="9"/>
  <c r="DG738" i="9"/>
  <c r="DG638" i="9"/>
  <c r="DG655" i="9"/>
  <c r="DG803" i="9"/>
  <c r="DG808" i="9"/>
  <c r="DG843" i="9"/>
  <c r="DG871" i="9"/>
  <c r="DG888" i="9"/>
  <c r="DG796" i="9"/>
  <c r="DG840" i="9"/>
  <c r="DG868" i="9"/>
  <c r="DG897" i="9"/>
  <c r="DG901" i="9"/>
  <c r="DG926" i="9"/>
  <c r="DG789" i="9"/>
  <c r="DG816" i="9"/>
  <c r="DG820" i="9"/>
  <c r="DG829" i="9"/>
  <c r="DG859" i="9"/>
  <c r="DG862" i="9"/>
  <c r="DG874" i="9"/>
  <c r="DG907" i="9"/>
  <c r="DG914" i="9"/>
  <c r="DB914" i="9" s="1"/>
  <c r="DG967" i="9"/>
  <c r="DG886" i="9"/>
  <c r="DG916" i="9"/>
  <c r="DB916" i="9" s="1"/>
  <c r="DG680" i="9"/>
  <c r="DG705" i="9"/>
  <c r="DG762" i="9"/>
  <c r="DG798" i="9"/>
  <c r="DG812" i="9"/>
  <c r="DG889" i="9"/>
  <c r="DG735" i="9"/>
  <c r="DB735" i="9" s="1"/>
  <c r="DG826" i="9"/>
  <c r="DG707" i="9"/>
  <c r="DG830" i="9"/>
  <c r="DG841" i="9"/>
  <c r="DB841" i="9" s="1"/>
  <c r="DG851" i="9"/>
  <c r="DB851" i="9" s="1"/>
  <c r="DG877" i="9"/>
  <c r="DB877" i="9" s="1"/>
  <c r="DG918" i="9"/>
  <c r="DG925" i="9"/>
  <c r="DG963" i="9"/>
  <c r="DG883" i="9"/>
  <c r="DG905" i="9"/>
  <c r="DG979" i="9"/>
  <c r="DB979" i="9" s="1"/>
  <c r="DG990" i="9"/>
  <c r="DB990" i="9" s="1"/>
  <c r="DG875" i="9"/>
  <c r="DG936" i="9"/>
  <c r="DG946" i="9"/>
  <c r="DG964" i="9"/>
  <c r="DG919" i="9"/>
  <c r="DG934" i="9"/>
  <c r="DG959" i="9"/>
  <c r="DG969" i="9"/>
  <c r="DG702" i="9"/>
  <c r="DG839" i="9"/>
  <c r="DB839" i="9" s="1"/>
  <c r="DG850" i="9"/>
  <c r="DG854" i="9"/>
  <c r="DG858" i="9"/>
  <c r="DG879" i="9"/>
  <c r="DG903" i="9"/>
  <c r="DG908" i="9"/>
  <c r="DG937" i="9"/>
  <c r="DG974" i="9"/>
  <c r="DG985" i="9"/>
  <c r="DB985" i="9" s="1"/>
  <c r="DG996" i="9"/>
  <c r="DG913" i="9"/>
  <c r="DB913" i="9" s="1"/>
  <c r="DG920" i="9"/>
  <c r="DB920" i="9" s="1"/>
  <c r="DG924" i="9"/>
  <c r="DG855" i="9"/>
  <c r="DG876" i="9"/>
  <c r="DG941" i="9"/>
  <c r="DG949" i="9"/>
  <c r="DG745" i="9"/>
  <c r="DG818" i="9"/>
  <c r="DG864" i="9"/>
  <c r="DG899" i="9"/>
  <c r="DB899" i="9" s="1"/>
  <c r="DG904" i="9"/>
  <c r="DG935" i="9"/>
  <c r="DB935" i="9" s="1"/>
  <c r="DG846" i="9"/>
  <c r="DG860" i="9"/>
  <c r="DB860" i="9" s="1"/>
  <c r="DG852" i="9"/>
  <c r="DG909" i="9"/>
  <c r="DB909" i="9" s="1"/>
  <c r="DG927" i="9"/>
  <c r="DG929" i="9"/>
  <c r="DG953" i="9"/>
  <c r="DG960" i="9"/>
  <c r="DG894" i="9"/>
  <c r="DG931" i="9"/>
  <c r="DG973" i="9"/>
  <c r="DG980" i="9"/>
  <c r="DG991" i="9"/>
  <c r="DG1002" i="9"/>
  <c r="DG719" i="9"/>
  <c r="DG756" i="9"/>
  <c r="DG759" i="9"/>
  <c r="DG865" i="9"/>
  <c r="DB865" i="9" s="1"/>
  <c r="DG870" i="9"/>
  <c r="DB870" i="9" s="1"/>
  <c r="DG881" i="9"/>
  <c r="DB881" i="9" s="1"/>
  <c r="DG970" i="9"/>
  <c r="DB970" i="9" s="1"/>
  <c r="DG902" i="9"/>
  <c r="DG976" i="9"/>
  <c r="DG987" i="9"/>
  <c r="DG998" i="9"/>
  <c r="DB998" i="9" s="1"/>
  <c r="DG1009" i="9"/>
  <c r="DB1009" i="9" s="1"/>
  <c r="DG1020" i="9"/>
  <c r="DG1031" i="9"/>
  <c r="DB1031" i="9" s="1"/>
  <c r="DG882" i="9"/>
  <c r="DG885" i="9"/>
  <c r="DG940" i="9"/>
  <c r="DB940" i="9" s="1"/>
  <c r="DG962" i="9"/>
  <c r="DB962" i="9" s="1"/>
  <c r="DG892" i="9"/>
  <c r="DG975" i="9"/>
  <c r="DG1062" i="9"/>
  <c r="DG1071" i="9"/>
  <c r="DG1077" i="9"/>
  <c r="DG1080" i="9"/>
  <c r="DB1080" i="9" s="1"/>
  <c r="DG896" i="9"/>
  <c r="DB896" i="9" s="1"/>
  <c r="DG988" i="9"/>
  <c r="DG995" i="9"/>
  <c r="DB995" i="9" s="1"/>
  <c r="DG999" i="9"/>
  <c r="DG1001" i="9"/>
  <c r="DG930" i="9"/>
  <c r="DG986" i="9"/>
  <c r="DG1003" i="9"/>
  <c r="DG1008" i="9"/>
  <c r="DB1008" i="9" s="1"/>
  <c r="DG1064" i="9"/>
  <c r="DB1064" i="9" s="1"/>
  <c r="DG1076" i="9"/>
  <c r="DG1079" i="9"/>
  <c r="DG956" i="9"/>
  <c r="DG1026" i="9"/>
  <c r="DG1040" i="9"/>
  <c r="DG1049" i="9"/>
  <c r="DG1055" i="9"/>
  <c r="DB1055" i="9" s="1"/>
  <c r="DG1058" i="9"/>
  <c r="DG912" i="9"/>
  <c r="DG947" i="9"/>
  <c r="DG961" i="9"/>
  <c r="DG1005" i="9"/>
  <c r="DG1013" i="9"/>
  <c r="DB1013" i="9" s="1"/>
  <c r="DG1018" i="9"/>
  <c r="DG1043" i="9"/>
  <c r="DG1046" i="9"/>
  <c r="DB1046" i="9" s="1"/>
  <c r="DG720" i="9"/>
  <c r="DG838" i="9"/>
  <c r="DG900" i="9"/>
  <c r="DG948" i="9"/>
  <c r="DG966" i="9"/>
  <c r="DG1034" i="9"/>
  <c r="DG1037" i="9"/>
  <c r="DB1037" i="9" s="1"/>
  <c r="DG1084" i="9"/>
  <c r="DG1093" i="9"/>
  <c r="DG1099" i="9"/>
  <c r="DG1102" i="9"/>
  <c r="DG957" i="9"/>
  <c r="DB957" i="9" s="1"/>
  <c r="DG984" i="9"/>
  <c r="DB984" i="9" s="1"/>
  <c r="DG915" i="9"/>
  <c r="DG942" i="9"/>
  <c r="DG971" i="9"/>
  <c r="DG1010" i="9"/>
  <c r="DB1010" i="9" s="1"/>
  <c r="DG1015" i="9"/>
  <c r="DB1015" i="9" s="1"/>
  <c r="DG952" i="9"/>
  <c r="DB952" i="9" s="1"/>
  <c r="DG989" i="9"/>
  <c r="DB989" i="9" s="1"/>
  <c r="DG1007" i="9"/>
  <c r="DB1007" i="9" s="1"/>
  <c r="DG938" i="9"/>
  <c r="DG982" i="9"/>
  <c r="DG994" i="9"/>
  <c r="DB994" i="9" s="1"/>
  <c r="DG1042" i="9"/>
  <c r="DB1042" i="9" s="1"/>
  <c r="DG1054" i="9"/>
  <c r="DG1057" i="9"/>
  <c r="DB1057" i="9" s="1"/>
  <c r="DG917" i="9"/>
  <c r="DG1095" i="9"/>
  <c r="DG1113" i="9"/>
  <c r="DG1128" i="9"/>
  <c r="DG1139" i="9"/>
  <c r="DG1150" i="9"/>
  <c r="DB1150" i="9" s="1"/>
  <c r="DG1161" i="9"/>
  <c r="DB1161" i="9" s="1"/>
  <c r="DG1172" i="9"/>
  <c r="DG1183" i="9"/>
  <c r="DB1183" i="9" s="1"/>
  <c r="DG1194" i="9"/>
  <c r="DG1205" i="9"/>
  <c r="DG939" i="9"/>
  <c r="DG1011" i="9"/>
  <c r="DG1017" i="9"/>
  <c r="DG1085" i="9"/>
  <c r="DG1087" i="9"/>
  <c r="DG1094" i="9"/>
  <c r="DG1107" i="9"/>
  <c r="DG951" i="9"/>
  <c r="DG1056" i="9"/>
  <c r="DG1122" i="9"/>
  <c r="DG1133" i="9"/>
  <c r="DB1133" i="9" s="1"/>
  <c r="DG1144" i="9"/>
  <c r="DB1144" i="9" s="1"/>
  <c r="DG1155" i="9"/>
  <c r="DG1166" i="9"/>
  <c r="DG1177" i="9"/>
  <c r="DG1188" i="9"/>
  <c r="DG1199" i="9"/>
  <c r="DG972" i="9"/>
  <c r="DG1012" i="9"/>
  <c r="DB1012" i="9" s="1"/>
  <c r="DG1030" i="9"/>
  <c r="DG1038" i="9"/>
  <c r="DG1091" i="9"/>
  <c r="DG928" i="9"/>
  <c r="DB928" i="9" s="1"/>
  <c r="DG1081" i="9"/>
  <c r="DG1156" i="9"/>
  <c r="DG1178" i="9"/>
  <c r="DB1178" i="9" s="1"/>
  <c r="DG1209" i="9"/>
  <c r="DG1220" i="9"/>
  <c r="DB1220" i="9" s="1"/>
  <c r="DG1231" i="9"/>
  <c r="DB1231" i="9" s="1"/>
  <c r="DG1242" i="9"/>
  <c r="DG1253" i="9"/>
  <c r="DG1264" i="9"/>
  <c r="DB1264" i="9" s="1"/>
  <c r="DG1275" i="9"/>
  <c r="DG1286" i="9"/>
  <c r="DB1286" i="9" s="1"/>
  <c r="DG1297" i="9"/>
  <c r="DG1308" i="9"/>
  <c r="DG1319" i="9"/>
  <c r="DG1330" i="9"/>
  <c r="DG1341" i="9"/>
  <c r="DG1352" i="9"/>
  <c r="DB1352" i="9" s="1"/>
  <c r="DG1363" i="9"/>
  <c r="DG1374" i="9"/>
  <c r="DG1385" i="9"/>
  <c r="DB1385" i="9" s="1"/>
  <c r="DG945" i="9"/>
  <c r="DG1006" i="9"/>
  <c r="DG1117" i="9"/>
  <c r="DG1149" i="9"/>
  <c r="DG1173" i="9"/>
  <c r="DB1173" i="9" s="1"/>
  <c r="DG968" i="9"/>
  <c r="DG1023" i="9"/>
  <c r="DG1060" i="9"/>
  <c r="DB1060" i="9" s="1"/>
  <c r="DG1106" i="9"/>
  <c r="DB1106" i="9" s="1"/>
  <c r="DG1115" i="9"/>
  <c r="DG1119" i="9"/>
  <c r="DG1121" i="9"/>
  <c r="DG1142" i="9"/>
  <c r="DB1142" i="9" s="1"/>
  <c r="DG1052" i="9"/>
  <c r="DB1052" i="9" s="1"/>
  <c r="DG1063" i="9"/>
  <c r="DG1068" i="9"/>
  <c r="DB1068" i="9" s="1"/>
  <c r="DG1123" i="9"/>
  <c r="DG958" i="9"/>
  <c r="DG993" i="9"/>
  <c r="DG1041" i="9"/>
  <c r="DG1104" i="9"/>
  <c r="DG1158" i="9"/>
  <c r="DB1158" i="9" s="1"/>
  <c r="DG1163" i="9"/>
  <c r="DG1212" i="9"/>
  <c r="DG776" i="9"/>
  <c r="DG1027" i="9"/>
  <c r="DG1016" i="9"/>
  <c r="DG1044" i="9"/>
  <c r="DG1066" i="9"/>
  <c r="DG950" i="9"/>
  <c r="DG1082" i="9"/>
  <c r="DG1090" i="9"/>
  <c r="DG1028" i="9"/>
  <c r="DG1050" i="9"/>
  <c r="DG1004" i="9"/>
  <c r="DB1004" i="9" s="1"/>
  <c r="DG1025" i="9"/>
  <c r="DG1045" i="9"/>
  <c r="DG1075" i="9"/>
  <c r="DB1075" i="9" s="1"/>
  <c r="DG1116" i="9"/>
  <c r="DB1116" i="9" s="1"/>
  <c r="DG1120" i="9"/>
  <c r="DB1120" i="9" s="1"/>
  <c r="DG1136" i="9"/>
  <c r="DG1169" i="9"/>
  <c r="DG1179" i="9"/>
  <c r="DB1179" i="9" s="1"/>
  <c r="DG1190" i="9"/>
  <c r="DB1190" i="9" s="1"/>
  <c r="DG1201" i="9"/>
  <c r="DG1021" i="9"/>
  <c r="DG1032" i="9"/>
  <c r="DB1032" i="9" s="1"/>
  <c r="DG1039" i="9"/>
  <c r="DG1086" i="9"/>
  <c r="DG1098" i="9"/>
  <c r="DB1098" i="9" s="1"/>
  <c r="DG1129" i="9"/>
  <c r="DG1143" i="9"/>
  <c r="DB1143" i="9" s="1"/>
  <c r="DG1214" i="9"/>
  <c r="DG1225" i="9"/>
  <c r="DG1236" i="9"/>
  <c r="DB1236" i="9" s="1"/>
  <c r="DG1247" i="9"/>
  <c r="DG1258" i="9"/>
  <c r="DB1258" i="9" s="1"/>
  <c r="DG1269" i="9"/>
  <c r="DB1269" i="9" s="1"/>
  <c r="DG1280" i="9"/>
  <c r="DB1280" i="9" s="1"/>
  <c r="DG1291" i="9"/>
  <c r="DG1302" i="9"/>
  <c r="DB1302" i="9" s="1"/>
  <c r="DG1313" i="9"/>
  <c r="DG1324" i="9"/>
  <c r="DG1335" i="9"/>
  <c r="DG1346" i="9"/>
  <c r="DB1346" i="9" s="1"/>
  <c r="DG1357" i="9"/>
  <c r="DB1357" i="9" s="1"/>
  <c r="DG1368" i="9"/>
  <c r="DB1368" i="9" s="1"/>
  <c r="DG1379" i="9"/>
  <c r="DG1390" i="9"/>
  <c r="DB1390" i="9" s="1"/>
  <c r="DG1401" i="9"/>
  <c r="DB1401" i="9" s="1"/>
  <c r="DG1412" i="9"/>
  <c r="DG1035" i="9"/>
  <c r="DG1048" i="9"/>
  <c r="DG1059" i="9"/>
  <c r="DB1059" i="9" s="1"/>
  <c r="DG1083" i="9"/>
  <c r="DB1083" i="9" s="1"/>
  <c r="DG1114" i="9"/>
  <c r="DG1124" i="9"/>
  <c r="DG1145" i="9"/>
  <c r="DG1174" i="9"/>
  <c r="DB1174" i="9" s="1"/>
  <c r="DG1014" i="9"/>
  <c r="DG1051" i="9"/>
  <c r="DB1051" i="9" s="1"/>
  <c r="DG1067" i="9"/>
  <c r="DB1067" i="9" s="1"/>
  <c r="DG1078" i="9"/>
  <c r="DG1105" i="9"/>
  <c r="DG923" i="9"/>
  <c r="DB923" i="9" s="1"/>
  <c r="DG1022" i="9"/>
  <c r="DB1022" i="9" s="1"/>
  <c r="DG1138" i="9"/>
  <c r="DG1171" i="9"/>
  <c r="DG1184" i="9"/>
  <c r="DG1195" i="9"/>
  <c r="DG1065" i="9"/>
  <c r="DG1070" i="9"/>
  <c r="DG1073" i="9"/>
  <c r="DB1073" i="9" s="1"/>
  <c r="DG1112" i="9"/>
  <c r="DB1112" i="9" s="1"/>
  <c r="DG1131" i="9"/>
  <c r="DB1131" i="9" s="1"/>
  <c r="DG997" i="9"/>
  <c r="DB997" i="9" s="1"/>
  <c r="DG1019" i="9"/>
  <c r="DG1029" i="9"/>
  <c r="DG1036" i="9"/>
  <c r="DG1103" i="9"/>
  <c r="DB1103" i="9" s="1"/>
  <c r="DG1147" i="9"/>
  <c r="DB1147" i="9" s="1"/>
  <c r="DG1152" i="9"/>
  <c r="DG1176" i="9"/>
  <c r="DG891" i="9"/>
  <c r="DB891" i="9" s="1"/>
  <c r="DG1000" i="9"/>
  <c r="DG1146" i="9"/>
  <c r="DG1159" i="9"/>
  <c r="DG1189" i="9"/>
  <c r="DG1257" i="9"/>
  <c r="DB1257" i="9" s="1"/>
  <c r="DG1292" i="9"/>
  <c r="DG1419" i="9"/>
  <c r="DB1419" i="9" s="1"/>
  <c r="DG983" i="9"/>
  <c r="DG1072" i="9"/>
  <c r="DG1101" i="9"/>
  <c r="DB1101" i="9" s="1"/>
  <c r="DG1234" i="9"/>
  <c r="DB1234" i="9" s="1"/>
  <c r="DG1238" i="9"/>
  <c r="DG1259" i="9"/>
  <c r="DG1285" i="9"/>
  <c r="DB1285" i="9" s="1"/>
  <c r="DG1088" i="9"/>
  <c r="DG1096" i="9"/>
  <c r="DB1096" i="9" s="1"/>
  <c r="DG1127" i="9"/>
  <c r="DG1132" i="9"/>
  <c r="DG1192" i="9"/>
  <c r="DG1223" i="9"/>
  <c r="DG1227" i="9"/>
  <c r="DB1227" i="9" s="1"/>
  <c r="DG1252" i="9"/>
  <c r="DG1278" i="9"/>
  <c r="DB1278" i="9" s="1"/>
  <c r="DG1165" i="9"/>
  <c r="DG1200" i="9"/>
  <c r="DB1200" i="9" s="1"/>
  <c r="DG1245" i="9"/>
  <c r="DB1245" i="9" s="1"/>
  <c r="DG1309" i="9"/>
  <c r="DG1320" i="9"/>
  <c r="DG1331" i="9"/>
  <c r="DG1342" i="9"/>
  <c r="DG1353" i="9"/>
  <c r="DG1364" i="9"/>
  <c r="DG1375" i="9"/>
  <c r="DG1386" i="9"/>
  <c r="DG1024" i="9"/>
  <c r="DG1089" i="9"/>
  <c r="DG1097" i="9"/>
  <c r="DG1153" i="9"/>
  <c r="DG1162" i="9"/>
  <c r="DG1168" i="9"/>
  <c r="DG1187" i="9"/>
  <c r="DG1216" i="9"/>
  <c r="DG1273" i="9"/>
  <c r="DG1294" i="9"/>
  <c r="DB1294" i="9" s="1"/>
  <c r="DG1299" i="9"/>
  <c r="DG1053" i="9"/>
  <c r="DB1053" i="9" s="1"/>
  <c r="DG1109" i="9"/>
  <c r="DG1160" i="9"/>
  <c r="CB1206" i="9"/>
  <c r="DG1229" i="9"/>
  <c r="DG1074" i="9"/>
  <c r="DG1061" i="9"/>
  <c r="DG1140" i="9"/>
  <c r="DG992" i="9"/>
  <c r="DG1110" i="9"/>
  <c r="DB1110" i="9" s="1"/>
  <c r="DG1125" i="9"/>
  <c r="DG1210" i="9"/>
  <c r="CB1228" i="9"/>
  <c r="DG1092" i="9"/>
  <c r="DB1092" i="9" s="1"/>
  <c r="DG1137" i="9"/>
  <c r="DG1154" i="9"/>
  <c r="DB1154" i="9" s="1"/>
  <c r="DG1204" i="9"/>
  <c r="DG1222" i="9"/>
  <c r="DB1222" i="9" s="1"/>
  <c r="DG1224" i="9"/>
  <c r="DB1224" i="9" s="1"/>
  <c r="DG1226" i="9"/>
  <c r="DB1226" i="9" s="1"/>
  <c r="DG1244" i="9"/>
  <c r="DB1244" i="9" s="1"/>
  <c r="DG1260" i="9"/>
  <c r="DG1265" i="9"/>
  <c r="DB1265" i="9" s="1"/>
  <c r="DG1391" i="9"/>
  <c r="DG1111" i="9"/>
  <c r="DG1134" i="9"/>
  <c r="DG1151" i="9"/>
  <c r="DG1196" i="9"/>
  <c r="DG1239" i="9"/>
  <c r="DG1279" i="9"/>
  <c r="DG1305" i="9"/>
  <c r="DG1316" i="9"/>
  <c r="DG1327" i="9"/>
  <c r="DG1338" i="9"/>
  <c r="DG1349" i="9"/>
  <c r="DG1360" i="9"/>
  <c r="DB1360" i="9" s="1"/>
  <c r="DG1371" i="9"/>
  <c r="DG1382" i="9"/>
  <c r="DG1394" i="9"/>
  <c r="DB1394" i="9" s="1"/>
  <c r="DG1397" i="9"/>
  <c r="DG1413" i="9"/>
  <c r="DG1424" i="9"/>
  <c r="DG1180" i="9"/>
  <c r="DG1228" i="9"/>
  <c r="DG1246" i="9"/>
  <c r="DG1281" i="9"/>
  <c r="DG1033" i="9"/>
  <c r="DG1130" i="9"/>
  <c r="DG1141" i="9"/>
  <c r="DG1167" i="9"/>
  <c r="DG1215" i="9"/>
  <c r="DG1217" i="9"/>
  <c r="DG1248" i="9"/>
  <c r="DG1274" i="9"/>
  <c r="DB1274" i="9" s="1"/>
  <c r="DG1300" i="9"/>
  <c r="DB1300" i="9" s="1"/>
  <c r="DG977" i="9"/>
  <c r="DG1047" i="9"/>
  <c r="DG1069" i="9"/>
  <c r="DG1100" i="9"/>
  <c r="DB1100" i="9" s="1"/>
  <c r="DG1118" i="9"/>
  <c r="DG1230" i="9"/>
  <c r="DG1241" i="9"/>
  <c r="DB1241" i="9" s="1"/>
  <c r="DG1267" i="9"/>
  <c r="DG1403" i="9"/>
  <c r="CB1405" i="9"/>
  <c r="DG978" i="9"/>
  <c r="DB978" i="9" s="1"/>
  <c r="DG1126" i="9"/>
  <c r="DG1164" i="9"/>
  <c r="DB1164" i="9" s="1"/>
  <c r="DG1175" i="9"/>
  <c r="DG1186" i="9"/>
  <c r="DG1191" i="9"/>
  <c r="DG1213" i="9"/>
  <c r="DG1219" i="9"/>
  <c r="DB1219" i="9" s="1"/>
  <c r="DG1295" i="9"/>
  <c r="DG1310" i="9"/>
  <c r="DB1310" i="9" s="1"/>
  <c r="DG1321" i="9"/>
  <c r="DG1332" i="9"/>
  <c r="DG1343" i="9"/>
  <c r="DG1354" i="9"/>
  <c r="DG1365" i="9"/>
  <c r="DG1376" i="9"/>
  <c r="DB1376" i="9" s="1"/>
  <c r="DG1135" i="9"/>
  <c r="DB1135" i="9" s="1"/>
  <c r="DG1148" i="9"/>
  <c r="DB1148" i="9" s="1"/>
  <c r="DG1262" i="9"/>
  <c r="DG1283" i="9"/>
  <c r="DB1283" i="9" s="1"/>
  <c r="DG1288" i="9"/>
  <c r="DG1307" i="9"/>
  <c r="DB1307" i="9" s="1"/>
  <c r="DG1318" i="9"/>
  <c r="DB1318" i="9" s="1"/>
  <c r="DG1329" i="9"/>
  <c r="DB1329" i="9" s="1"/>
  <c r="DG1340" i="9"/>
  <c r="DB1340" i="9" s="1"/>
  <c r="DG1351" i="9"/>
  <c r="DG1362" i="9"/>
  <c r="DB1362" i="9" s="1"/>
  <c r="DG1373" i="9"/>
  <c r="DB1373" i="9" s="1"/>
  <c r="DG1384" i="9"/>
  <c r="DG1387" i="9"/>
  <c r="DB1387" i="9" s="1"/>
  <c r="CC1380" i="9"/>
  <c r="CB1380" i="9"/>
  <c r="CC1358" i="9"/>
  <c r="CB1358" i="9"/>
  <c r="CC1336" i="9"/>
  <c r="CB1336" i="9"/>
  <c r="CC1314" i="9"/>
  <c r="CB1314" i="9"/>
  <c r="CC1292" i="9"/>
  <c r="CB1292" i="9"/>
  <c r="CC1270" i="9"/>
  <c r="CB1270" i="9"/>
  <c r="CB1204" i="9"/>
  <c r="CB1182" i="9"/>
  <c r="CC1182" i="9"/>
  <c r="CB1160" i="9"/>
  <c r="CC1160" i="9"/>
  <c r="CB1138" i="9"/>
  <c r="CC1138" i="9"/>
  <c r="CB1116" i="9"/>
  <c r="CC1116" i="9"/>
  <c r="CC1094" i="9"/>
  <c r="CB1094" i="9"/>
  <c r="CB1072" i="9"/>
  <c r="CC1072" i="9"/>
  <c r="CB1050" i="9"/>
  <c r="CC1050" i="9"/>
  <c r="CB1028" i="9"/>
  <c r="CC1028" i="9"/>
  <c r="CB1006" i="9"/>
  <c r="CC1006" i="9"/>
  <c r="CB984" i="9"/>
  <c r="CC984" i="9"/>
  <c r="CB962" i="9"/>
  <c r="CC962" i="9"/>
  <c r="CB940" i="9"/>
  <c r="CC940" i="9"/>
  <c r="CC918" i="9"/>
  <c r="CB918" i="9"/>
  <c r="CC896" i="9"/>
  <c r="CB896" i="9"/>
  <c r="CB874" i="9"/>
  <c r="CC874" i="9"/>
  <c r="CB852" i="9"/>
  <c r="CC852" i="9"/>
  <c r="CC830" i="9"/>
  <c r="CB830" i="9"/>
  <c r="CC808" i="9"/>
  <c r="CB808" i="9"/>
  <c r="CC786" i="9"/>
  <c r="CB786" i="9"/>
  <c r="CC764" i="9"/>
  <c r="CB764" i="9"/>
  <c r="CC742" i="9"/>
  <c r="CB742" i="9"/>
  <c r="CC720" i="9"/>
  <c r="CB720" i="9"/>
  <c r="CC698" i="9"/>
  <c r="CB698" i="9"/>
  <c r="CC676" i="9"/>
  <c r="CB676" i="9"/>
  <c r="CC654" i="9"/>
  <c r="CB654" i="9"/>
  <c r="CC632" i="9"/>
  <c r="CB632" i="9"/>
  <c r="CB610" i="9"/>
  <c r="CC610" i="9"/>
  <c r="CC588" i="9"/>
  <c r="CB588" i="9"/>
  <c r="CC566" i="9"/>
  <c r="CB566" i="9"/>
  <c r="CB544" i="9"/>
  <c r="CC544" i="9"/>
  <c r="CB522" i="9"/>
  <c r="CC522" i="9"/>
  <c r="CC500" i="9"/>
  <c r="CB500" i="9"/>
  <c r="CB478" i="9"/>
  <c r="CC478" i="9"/>
  <c r="CC456" i="9"/>
  <c r="CB456" i="9"/>
  <c r="CB434" i="9"/>
  <c r="CC434" i="9"/>
  <c r="CB412" i="9"/>
  <c r="CC412" i="9"/>
  <c r="CC390" i="9"/>
  <c r="CB390" i="9"/>
  <c r="CC368" i="9"/>
  <c r="CB368" i="9"/>
  <c r="CC346" i="9"/>
  <c r="CB346" i="9"/>
  <c r="CC324" i="9"/>
  <c r="CB324" i="9"/>
  <c r="CC302" i="9"/>
  <c r="CB302" i="9"/>
  <c r="CC280" i="9"/>
  <c r="CB280" i="9"/>
  <c r="CC258" i="9"/>
  <c r="CB258" i="9"/>
  <c r="CB236" i="9"/>
  <c r="CC236" i="9"/>
  <c r="CB214" i="9"/>
  <c r="CC214" i="9"/>
  <c r="CB192" i="9"/>
  <c r="CC192" i="9"/>
  <c r="CB170" i="9"/>
  <c r="CC170" i="9"/>
  <c r="CB148" i="9"/>
  <c r="CC148" i="9"/>
  <c r="CC126" i="9"/>
  <c r="CB126" i="9"/>
  <c r="CB104" i="9"/>
  <c r="CC104" i="9"/>
  <c r="CB82" i="9"/>
  <c r="CC82" i="9"/>
  <c r="CB60" i="9"/>
  <c r="CC60" i="9"/>
  <c r="CB38" i="9"/>
  <c r="CC38" i="9"/>
  <c r="CC16" i="9"/>
  <c r="CB16" i="9"/>
  <c r="DG1422" i="9"/>
  <c r="CB1416" i="9"/>
  <c r="DG1407" i="9"/>
  <c r="DB1407" i="9" s="1"/>
  <c r="CB1385" i="9"/>
  <c r="DD1382" i="9"/>
  <c r="CB1374" i="9"/>
  <c r="CD1371" i="9"/>
  <c r="CP1368" i="9"/>
  <c r="DE1340" i="9"/>
  <c r="DF1340" i="9"/>
  <c r="CQ1338" i="9"/>
  <c r="DG1337" i="9"/>
  <c r="DB1337" i="9" s="1"/>
  <c r="CD1313" i="9"/>
  <c r="DD1310" i="9"/>
  <c r="DF1310" i="9"/>
  <c r="DE1307" i="9"/>
  <c r="DF1307" i="9"/>
  <c r="CB1306" i="9"/>
  <c r="CD1281" i="9"/>
  <c r="DG1249" i="9"/>
  <c r="DB1249" i="9" s="1"/>
  <c r="CP1212" i="9"/>
  <c r="CD1201" i="9"/>
  <c r="DD1192" i="9"/>
  <c r="DF1192" i="9"/>
  <c r="DE1192" i="9"/>
  <c r="DE1191" i="9"/>
  <c r="DD1191" i="9"/>
  <c r="DF1191" i="9"/>
  <c r="DG1181" i="9"/>
  <c r="DB1181" i="9" s="1"/>
  <c r="CC1169" i="9"/>
  <c r="CP1154" i="9"/>
  <c r="CP1137" i="9"/>
  <c r="CP1121" i="9"/>
  <c r="CQ1121" i="9"/>
  <c r="CC939" i="9"/>
  <c r="CB939" i="9"/>
  <c r="CB763" i="9"/>
  <c r="CC763" i="9"/>
  <c r="CC587" i="9"/>
  <c r="CB587" i="9"/>
  <c r="CB411" i="9"/>
  <c r="CC411" i="9"/>
  <c r="CB235" i="9"/>
  <c r="CC235" i="9"/>
  <c r="CC103" i="9"/>
  <c r="CB103" i="9"/>
  <c r="CC15" i="9"/>
  <c r="CB15" i="9"/>
  <c r="CQ1408" i="9"/>
  <c r="CM1370" i="9"/>
  <c r="CP1370" i="9" s="1"/>
  <c r="CD1368" i="9"/>
  <c r="CD1365" i="9"/>
  <c r="CV1355" i="9"/>
  <c r="DD1354" i="9"/>
  <c r="DF1354" i="9"/>
  <c r="CB1351" i="9"/>
  <c r="CB1327" i="9"/>
  <c r="CC1313" i="9"/>
  <c r="CD1299" i="9"/>
  <c r="CP1296" i="9"/>
  <c r="CQ1296" i="9"/>
  <c r="CP1289" i="9"/>
  <c r="CQ1289" i="9"/>
  <c r="CB1281" i="9"/>
  <c r="CM1276" i="9"/>
  <c r="CP1276" i="9" s="1"/>
  <c r="DD1274" i="9"/>
  <c r="DE1274" i="9"/>
  <c r="DF1274" i="9"/>
  <c r="CP1270" i="9"/>
  <c r="CQ1270" i="9"/>
  <c r="CP1244" i="9"/>
  <c r="DG1240" i="9"/>
  <c r="DB1240" i="9" s="1"/>
  <c r="CB1240" i="9"/>
  <c r="CC1224" i="9"/>
  <c r="DG1208" i="9"/>
  <c r="DB1208" i="9" s="1"/>
  <c r="CC1201" i="9"/>
  <c r="DE1196" i="9"/>
  <c r="CB1381" i="9"/>
  <c r="CC1381" i="9"/>
  <c r="CC963" i="9"/>
  <c r="CB963" i="9"/>
  <c r="CC589" i="9"/>
  <c r="CB589" i="9"/>
  <c r="CB303" i="9"/>
  <c r="CC303" i="9"/>
  <c r="DD1346" i="9"/>
  <c r="DE1346" i="9"/>
  <c r="DF1346" i="9"/>
  <c r="CB1180" i="9"/>
  <c r="CC1180" i="9"/>
  <c r="CB1158" i="9"/>
  <c r="CC1158" i="9"/>
  <c r="CB1136" i="9"/>
  <c r="CC1136" i="9"/>
  <c r="CB1092" i="9"/>
  <c r="CC1092" i="9"/>
  <c r="CB1070" i="9"/>
  <c r="CC1070" i="9"/>
  <c r="CB1048" i="9"/>
  <c r="CC1048" i="9"/>
  <c r="CC1026" i="9"/>
  <c r="CB1026" i="9"/>
  <c r="CC1004" i="9"/>
  <c r="CB1004" i="9"/>
  <c r="CB982" i="9"/>
  <c r="CC982" i="9"/>
  <c r="CC960" i="9"/>
  <c r="CB960" i="9"/>
  <c r="CC938" i="9"/>
  <c r="CB938" i="9"/>
  <c r="CC916" i="9"/>
  <c r="CB916" i="9"/>
  <c r="CC894" i="9"/>
  <c r="CB894" i="9"/>
  <c r="CB872" i="9"/>
  <c r="CC872" i="9"/>
  <c r="CB850" i="9"/>
  <c r="CC850" i="9"/>
  <c r="CB828" i="9"/>
  <c r="CC828" i="9"/>
  <c r="CB806" i="9"/>
  <c r="CC806" i="9"/>
  <c r="CC784" i="9"/>
  <c r="CB784" i="9"/>
  <c r="CB762" i="9"/>
  <c r="CC762" i="9"/>
  <c r="CC740" i="9"/>
  <c r="CB740" i="9"/>
  <c r="CB718" i="9"/>
  <c r="CC718" i="9"/>
  <c r="CC696" i="9"/>
  <c r="CB696" i="9"/>
  <c r="CB674" i="9"/>
  <c r="CC674" i="9"/>
  <c r="CB652" i="9"/>
  <c r="CC652" i="9"/>
  <c r="CB630" i="9"/>
  <c r="CC630" i="9"/>
  <c r="CC608" i="9"/>
  <c r="CB608" i="9"/>
  <c r="CB586" i="9"/>
  <c r="CC586" i="9"/>
  <c r="CC564" i="9"/>
  <c r="CB564" i="9"/>
  <c r="CB542" i="9"/>
  <c r="CC542" i="9"/>
  <c r="CB520" i="9"/>
  <c r="CC520" i="9"/>
  <c r="CB498" i="9"/>
  <c r="CC498" i="9"/>
  <c r="CB476" i="9"/>
  <c r="CC476" i="9"/>
  <c r="CB454" i="9"/>
  <c r="CC454" i="9"/>
  <c r="CC432" i="9"/>
  <c r="CB432" i="9"/>
  <c r="CC410" i="9"/>
  <c r="CB410" i="9"/>
  <c r="CB388" i="9"/>
  <c r="CC388" i="9"/>
  <c r="CB366" i="9"/>
  <c r="CC366" i="9"/>
  <c r="CB344" i="9"/>
  <c r="CC344" i="9"/>
  <c r="CB322" i="9"/>
  <c r="CC322" i="9"/>
  <c r="CB300" i="9"/>
  <c r="CC300" i="9"/>
  <c r="CC278" i="9"/>
  <c r="CB278" i="9"/>
  <c r="CB256" i="9"/>
  <c r="CC256" i="9"/>
  <c r="CB234" i="9"/>
  <c r="CC234" i="9"/>
  <c r="CC212" i="9"/>
  <c r="CB212" i="9"/>
  <c r="CB190" i="9"/>
  <c r="CC190" i="9"/>
  <c r="CC168" i="9"/>
  <c r="CB168" i="9"/>
  <c r="CB146" i="9"/>
  <c r="CC146" i="9"/>
  <c r="CC124" i="9"/>
  <c r="CB124" i="9"/>
  <c r="CB102" i="9"/>
  <c r="CC102" i="9"/>
  <c r="CB80" i="9"/>
  <c r="CC80" i="9"/>
  <c r="CB58" i="9"/>
  <c r="CC58" i="9"/>
  <c r="CB36" i="9"/>
  <c r="CC36" i="9"/>
  <c r="CC14" i="9"/>
  <c r="CB14" i="9"/>
  <c r="CC1424" i="9"/>
  <c r="CQ1423" i="9"/>
  <c r="CQ1418" i="9"/>
  <c r="CP1414" i="9"/>
  <c r="CQ1414" i="9"/>
  <c r="CQ1413" i="9"/>
  <c r="DG1389" i="9"/>
  <c r="DB1389" i="9" s="1"/>
  <c r="DD1387" i="9"/>
  <c r="CD1387" i="9"/>
  <c r="CD1382" i="9"/>
  <c r="CM1378" i="9"/>
  <c r="CP1378" i="9" s="1"/>
  <c r="CB1371" i="9"/>
  <c r="CC1368" i="9"/>
  <c r="DD1357" i="9"/>
  <c r="DE1357" i="9"/>
  <c r="DF1357" i="9"/>
  <c r="CQ1339" i="9"/>
  <c r="CD1337" i="9"/>
  <c r="CQ1335" i="9"/>
  <c r="DD1324" i="9"/>
  <c r="DE1324" i="9"/>
  <c r="DF1324" i="9"/>
  <c r="CQ1320" i="9"/>
  <c r="DG1303" i="9"/>
  <c r="DG1289" i="9"/>
  <c r="DG1284" i="9"/>
  <c r="CP1284" i="9"/>
  <c r="CQ1284" i="9"/>
  <c r="DE1282" i="9"/>
  <c r="DD1282" i="9"/>
  <c r="DF1282" i="9"/>
  <c r="DG1277" i="9"/>
  <c r="CM1264" i="9"/>
  <c r="CP1264" i="9" s="1"/>
  <c r="DD1262" i="9"/>
  <c r="DE1262" i="9"/>
  <c r="DF1262" i="9"/>
  <c r="CB1261" i="9"/>
  <c r="CM1259" i="9"/>
  <c r="CD1244" i="9"/>
  <c r="CQ1218" i="9"/>
  <c r="CP1211" i="9"/>
  <c r="DD1196" i="9"/>
  <c r="CP1155" i="9"/>
  <c r="CQ1155" i="9"/>
  <c r="CB1019" i="9"/>
  <c r="CB1115" i="9"/>
  <c r="CC1115" i="9"/>
  <c r="CC961" i="9"/>
  <c r="CB961" i="9"/>
  <c r="CC829" i="9"/>
  <c r="CB829" i="9"/>
  <c r="CC675" i="9"/>
  <c r="CB675" i="9"/>
  <c r="CB543" i="9"/>
  <c r="CC543" i="9"/>
  <c r="CB367" i="9"/>
  <c r="CC367" i="9"/>
  <c r="CB191" i="9"/>
  <c r="CC191" i="9"/>
  <c r="CC893" i="9"/>
  <c r="CB893" i="9"/>
  <c r="CC277" i="9"/>
  <c r="CB277" i="9"/>
  <c r="CB1365" i="9"/>
  <c r="DE1351" i="9"/>
  <c r="DF1351" i="9"/>
  <c r="CQ1349" i="9"/>
  <c r="DG1348" i="9"/>
  <c r="DB1348" i="9" s="1"/>
  <c r="DG1345" i="9"/>
  <c r="DB1345" i="9" s="1"/>
  <c r="CD1339" i="9"/>
  <c r="DG1333" i="9"/>
  <c r="CP1333" i="9"/>
  <c r="CQ1333" i="9"/>
  <c r="DG1323" i="9"/>
  <c r="DB1323" i="9" s="1"/>
  <c r="CD1320" i="9"/>
  <c r="DD1317" i="9"/>
  <c r="DE1317" i="9"/>
  <c r="CD1316" i="9"/>
  <c r="CM1315" i="9"/>
  <c r="CP1315" i="9" s="1"/>
  <c r="DG1306" i="9"/>
  <c r="DB1306" i="9" s="1"/>
  <c r="CB1303" i="9"/>
  <c r="DG1296" i="9"/>
  <c r="CD1284" i="9"/>
  <c r="CP1277" i="9"/>
  <c r="CQ1277" i="9"/>
  <c r="DG1270" i="9"/>
  <c r="DG1251" i="9"/>
  <c r="CC1244" i="9"/>
  <c r="CB1235" i="9"/>
  <c r="CQ1229" i="9"/>
  <c r="CB1154" i="9"/>
  <c r="CD1116" i="9"/>
  <c r="CM1061" i="9"/>
  <c r="CP1061" i="9" s="1"/>
  <c r="CP1267" i="9"/>
  <c r="CD1265" i="9"/>
  <c r="DG1261" i="9"/>
  <c r="DB1261" i="9" s="1"/>
  <c r="CP1260" i="9"/>
  <c r="CQ1260" i="9"/>
  <c r="DG1256" i="9"/>
  <c r="CP1256" i="9"/>
  <c r="CQ1256" i="9"/>
  <c r="CP1251" i="9"/>
  <c r="CQ1251" i="9"/>
  <c r="CQ1250" i="9"/>
  <c r="DB1250" i="9" s="1"/>
  <c r="CP1239" i="9"/>
  <c r="CQ1239" i="9"/>
  <c r="DG1235" i="9"/>
  <c r="DB1235" i="9" s="1"/>
  <c r="CP1228" i="9"/>
  <c r="CQ1228" i="9"/>
  <c r="DG1207" i="9"/>
  <c r="DB1207" i="9" s="1"/>
  <c r="CM1205" i="9"/>
  <c r="CP1205" i="9" s="1"/>
  <c r="CD1195" i="9"/>
  <c r="CM1192" i="9"/>
  <c r="CP1177" i="9"/>
  <c r="CQ1177" i="9"/>
  <c r="CQ1176" i="9"/>
  <c r="CC1152" i="9"/>
  <c r="CP1113" i="9"/>
  <c r="CQ1113" i="9"/>
  <c r="CQ1077" i="9"/>
  <c r="DG981" i="9"/>
  <c r="CB1181" i="9"/>
  <c r="CC1181" i="9"/>
  <c r="CB1005" i="9"/>
  <c r="CC1005" i="9"/>
  <c r="CC851" i="9"/>
  <c r="CB851" i="9"/>
  <c r="CC719" i="9"/>
  <c r="CB719" i="9"/>
  <c r="CB609" i="9"/>
  <c r="CC609" i="9"/>
  <c r="CC499" i="9"/>
  <c r="CB499" i="9"/>
  <c r="CC389" i="9"/>
  <c r="CB389" i="9"/>
  <c r="CC279" i="9"/>
  <c r="CB279" i="9"/>
  <c r="CC169" i="9"/>
  <c r="CB169" i="9"/>
  <c r="CC59" i="9"/>
  <c r="CB59" i="9"/>
  <c r="CB1268" i="9"/>
  <c r="CC1268" i="9"/>
  <c r="CB629" i="9"/>
  <c r="CC629" i="9"/>
  <c r="CB1046" i="9"/>
  <c r="CC1046" i="9"/>
  <c r="CC606" i="9"/>
  <c r="CB606" i="9"/>
  <c r="CB188" i="9"/>
  <c r="CC188" i="9"/>
  <c r="CP1343" i="9"/>
  <c r="CD1251" i="9"/>
  <c r="CD1248" i="9"/>
  <c r="CD1239" i="9"/>
  <c r="CD1228" i="9"/>
  <c r="CB1217" i="9"/>
  <c r="CD1177" i="9"/>
  <c r="DE1169" i="9"/>
  <c r="DF1169" i="9"/>
  <c r="CC1137" i="9"/>
  <c r="CC1114" i="9"/>
  <c r="CC1095" i="9"/>
  <c r="CB1095" i="9"/>
  <c r="CB413" i="9"/>
  <c r="CC413" i="9"/>
  <c r="CB1269" i="9"/>
  <c r="CC1269" i="9"/>
  <c r="CB1203" i="9"/>
  <c r="CC1203" i="9"/>
  <c r="CB1071" i="9"/>
  <c r="CC1071" i="9"/>
  <c r="CC807" i="9"/>
  <c r="CB807" i="9"/>
  <c r="CB455" i="9"/>
  <c r="CC455" i="9"/>
  <c r="CM1410" i="9"/>
  <c r="CP1410" i="9" s="1"/>
  <c r="CD1409" i="9"/>
  <c r="CB1047" i="9"/>
  <c r="CC1047" i="9"/>
  <c r="CC783" i="9"/>
  <c r="CB783" i="9"/>
  <c r="CB519" i="9"/>
  <c r="CC519" i="9"/>
  <c r="CB233" i="9"/>
  <c r="CC233" i="9"/>
  <c r="CC1178" i="9"/>
  <c r="CB1178" i="9"/>
  <c r="CB1112" i="9"/>
  <c r="CC1112" i="9"/>
  <c r="CB1068" i="9"/>
  <c r="CC1068" i="9"/>
  <c r="CB958" i="9"/>
  <c r="CC958" i="9"/>
  <c r="CB892" i="9"/>
  <c r="CC892" i="9"/>
  <c r="CC804" i="9"/>
  <c r="CB804" i="9"/>
  <c r="CB738" i="9"/>
  <c r="CC738" i="9"/>
  <c r="CB650" i="9"/>
  <c r="CC650" i="9"/>
  <c r="CB562" i="9"/>
  <c r="CC562" i="9"/>
  <c r="CB496" i="9"/>
  <c r="CC496" i="9"/>
  <c r="CC452" i="9"/>
  <c r="CB452" i="9"/>
  <c r="CB386" i="9"/>
  <c r="CC386" i="9"/>
  <c r="CC320" i="9"/>
  <c r="CB320" i="9"/>
  <c r="CC232" i="9"/>
  <c r="CB232" i="9"/>
  <c r="CC122" i="9"/>
  <c r="CB122" i="9"/>
  <c r="DG1410" i="9"/>
  <c r="CC1288" i="9"/>
  <c r="CC1308" i="9"/>
  <c r="CB1308" i="9"/>
  <c r="CB1264" i="9"/>
  <c r="CC1264" i="9"/>
  <c r="CB1176" i="9"/>
  <c r="CC1176" i="9"/>
  <c r="CB1022" i="9"/>
  <c r="CC1022" i="9"/>
  <c r="CB868" i="9"/>
  <c r="CC868" i="9"/>
  <c r="CB670" i="9"/>
  <c r="CC670" i="9"/>
  <c r="CB560" i="9"/>
  <c r="CC560" i="9"/>
  <c r="CB450" i="9"/>
  <c r="CC450" i="9"/>
  <c r="CB340" i="9"/>
  <c r="CC340" i="9"/>
  <c r="CB274" i="9"/>
  <c r="CC274" i="9"/>
  <c r="CB208" i="9"/>
  <c r="CC208" i="9"/>
  <c r="CB142" i="9"/>
  <c r="CC142" i="9"/>
  <c r="CC76" i="9"/>
  <c r="CB76" i="9"/>
  <c r="CC32" i="9"/>
  <c r="CB32" i="9"/>
  <c r="CC10" i="9"/>
  <c r="CB10" i="9"/>
  <c r="CC1422" i="9"/>
  <c r="DG1399" i="9"/>
  <c r="DD1313" i="9"/>
  <c r="DE1313" i="9"/>
  <c r="DF1313" i="9"/>
  <c r="DG1298" i="9"/>
  <c r="CQ1298" i="9"/>
  <c r="CQ1297" i="9"/>
  <c r="CV1271" i="9"/>
  <c r="CB1265" i="9"/>
  <c r="CP1255" i="9"/>
  <c r="CB1248" i="9"/>
  <c r="CQ1246" i="9"/>
  <c r="CB1239" i="9"/>
  <c r="DG1218" i="9"/>
  <c r="CP1216" i="9"/>
  <c r="DG1211" i="9"/>
  <c r="DB1211" i="9" s="1"/>
  <c r="CQ1209" i="9"/>
  <c r="DE1201" i="9"/>
  <c r="DF1201" i="9"/>
  <c r="CQ1194" i="9"/>
  <c r="CP1188" i="9"/>
  <c r="CQ1188" i="9"/>
  <c r="CM1063" i="9"/>
  <c r="CP1063" i="9" s="1"/>
  <c r="CB897" i="9"/>
  <c r="CC897" i="9"/>
  <c r="CB193" i="9"/>
  <c r="CC193" i="9"/>
  <c r="DD1328" i="9"/>
  <c r="DE1328" i="9"/>
  <c r="CS1327" i="9"/>
  <c r="CU1327" i="9"/>
  <c r="CP1313" i="9"/>
  <c r="CQ1313" i="9"/>
  <c r="CB1159" i="9"/>
  <c r="CC1159" i="9"/>
  <c r="CC1093" i="9"/>
  <c r="CB1093" i="9"/>
  <c r="CB1049" i="9"/>
  <c r="CC1049" i="9"/>
  <c r="CB983" i="9"/>
  <c r="CC983" i="9"/>
  <c r="CC917" i="9"/>
  <c r="CB917" i="9"/>
  <c r="CC895" i="9"/>
  <c r="CB895" i="9"/>
  <c r="CC873" i="9"/>
  <c r="CB873" i="9"/>
  <c r="CC785" i="9"/>
  <c r="CB785" i="9"/>
  <c r="CB741" i="9"/>
  <c r="CC741" i="9"/>
  <c r="CB697" i="9"/>
  <c r="CC697" i="9"/>
  <c r="CB653" i="9"/>
  <c r="CC653" i="9"/>
  <c r="CC631" i="9"/>
  <c r="CB631" i="9"/>
  <c r="CB565" i="9"/>
  <c r="CC565" i="9"/>
  <c r="CB521" i="9"/>
  <c r="CC521" i="9"/>
  <c r="CB477" i="9"/>
  <c r="CC477" i="9"/>
  <c r="CB433" i="9"/>
  <c r="CC433" i="9"/>
  <c r="CC345" i="9"/>
  <c r="CB345" i="9"/>
  <c r="CB323" i="9"/>
  <c r="CC323" i="9"/>
  <c r="CC301" i="9"/>
  <c r="CB301" i="9"/>
  <c r="CB257" i="9"/>
  <c r="CC257" i="9"/>
  <c r="CB213" i="9"/>
  <c r="CC213" i="9"/>
  <c r="CC147" i="9"/>
  <c r="CB147" i="9"/>
  <c r="CC125" i="9"/>
  <c r="CB125" i="9"/>
  <c r="CC81" i="9"/>
  <c r="CB81" i="9"/>
  <c r="CC37" i="9"/>
  <c r="CB37" i="9"/>
  <c r="CD1424" i="9"/>
  <c r="CM1420" i="9"/>
  <c r="CP1420" i="9" s="1"/>
  <c r="CB1312" i="9"/>
  <c r="CC1312" i="9"/>
  <c r="CC1091" i="9"/>
  <c r="CB1091" i="9"/>
  <c r="CB981" i="9"/>
  <c r="CC981" i="9"/>
  <c r="CC827" i="9"/>
  <c r="CB827" i="9"/>
  <c r="CB651" i="9"/>
  <c r="CC651" i="9"/>
  <c r="CB431" i="9"/>
  <c r="CC431" i="9"/>
  <c r="CB145" i="9"/>
  <c r="CC145" i="9"/>
  <c r="CB1409" i="9"/>
  <c r="CC1200" i="9"/>
  <c r="CB1200" i="9"/>
  <c r="CB1024" i="9"/>
  <c r="CC1024" i="9"/>
  <c r="CC848" i="9"/>
  <c r="CB848" i="9"/>
  <c r="CB694" i="9"/>
  <c r="CC694" i="9"/>
  <c r="CB518" i="9"/>
  <c r="CC518" i="9"/>
  <c r="CC342" i="9"/>
  <c r="CB342" i="9"/>
  <c r="CB166" i="9"/>
  <c r="CC166" i="9"/>
  <c r="CC56" i="9"/>
  <c r="CB56" i="9"/>
  <c r="CB1375" i="9"/>
  <c r="CC1375" i="9"/>
  <c r="CB1309" i="9"/>
  <c r="CC1309" i="9"/>
  <c r="CB1221" i="9"/>
  <c r="CC1221" i="9"/>
  <c r="CB1155" i="9"/>
  <c r="CC1155" i="9"/>
  <c r="CB1089" i="9"/>
  <c r="CC1089" i="9"/>
  <c r="CB1045" i="9"/>
  <c r="CC1045" i="9"/>
  <c r="CB979" i="9"/>
  <c r="CC979" i="9"/>
  <c r="CB935" i="9"/>
  <c r="CC935" i="9"/>
  <c r="CB891" i="9"/>
  <c r="CC891" i="9"/>
  <c r="CC847" i="9"/>
  <c r="CB847" i="9"/>
  <c r="CB781" i="9"/>
  <c r="CC781" i="9"/>
  <c r="CC737" i="9"/>
  <c r="CB737" i="9"/>
  <c r="CC671" i="9"/>
  <c r="CB671" i="9"/>
  <c r="CC627" i="9"/>
  <c r="CB627" i="9"/>
  <c r="CB561" i="9"/>
  <c r="CC561" i="9"/>
  <c r="CC473" i="9"/>
  <c r="CB473" i="9"/>
  <c r="CC341" i="9"/>
  <c r="CB341" i="9"/>
  <c r="CB187" i="9"/>
  <c r="CC187" i="9"/>
  <c r="CD1273" i="9"/>
  <c r="CD1260" i="9"/>
  <c r="CB1242" i="9"/>
  <c r="CC1242" i="9"/>
  <c r="CC780" i="9"/>
  <c r="CB780" i="9"/>
  <c r="DG1356" i="9"/>
  <c r="DB1356" i="9" s="1"/>
  <c r="CB1197" i="9"/>
  <c r="CB1175" i="9"/>
  <c r="CC1175" i="9"/>
  <c r="CB1153" i="9"/>
  <c r="CC1153" i="9"/>
  <c r="CC1131" i="9"/>
  <c r="CB1131" i="9"/>
  <c r="CC1109" i="9"/>
  <c r="CB1109" i="9"/>
  <c r="CB1087" i="9"/>
  <c r="CC1087" i="9"/>
  <c r="CB1065" i="9"/>
  <c r="CC1065" i="9"/>
  <c r="CB1043" i="9"/>
  <c r="CC1043" i="9"/>
  <c r="CC1021" i="9"/>
  <c r="CB1021" i="9"/>
  <c r="CB999" i="9"/>
  <c r="CC999" i="9"/>
  <c r="CB977" i="9"/>
  <c r="CC977" i="9"/>
  <c r="CB955" i="9"/>
  <c r="CC955" i="9"/>
  <c r="CB933" i="9"/>
  <c r="CC933" i="9"/>
  <c r="CB911" i="9"/>
  <c r="CC911" i="9"/>
  <c r="CB889" i="9"/>
  <c r="CC889" i="9"/>
  <c r="CB867" i="9"/>
  <c r="CC867" i="9"/>
  <c r="CB845" i="9"/>
  <c r="CC845" i="9"/>
  <c r="CB823" i="9"/>
  <c r="CC823" i="9"/>
  <c r="CB801" i="9"/>
  <c r="CC801" i="9"/>
  <c r="CB779" i="9"/>
  <c r="CC779" i="9"/>
  <c r="CB757" i="9"/>
  <c r="CC757" i="9"/>
  <c r="CB735" i="9"/>
  <c r="CC735" i="9"/>
  <c r="CB713" i="9"/>
  <c r="CC713" i="9"/>
  <c r="CB691" i="9"/>
  <c r="CC691" i="9"/>
  <c r="CC669" i="9"/>
  <c r="CB669" i="9"/>
  <c r="CB647" i="9"/>
  <c r="CC647" i="9"/>
  <c r="CC625" i="9"/>
  <c r="CB625" i="9"/>
  <c r="CB603" i="9"/>
  <c r="CC603" i="9"/>
  <c r="CB581" i="9"/>
  <c r="CC581" i="9"/>
  <c r="CB559" i="9"/>
  <c r="CC559" i="9"/>
  <c r="CB537" i="9"/>
  <c r="CC537" i="9"/>
  <c r="CB515" i="9"/>
  <c r="CC515" i="9"/>
  <c r="CB493" i="9"/>
  <c r="CC493" i="9"/>
  <c r="CB471" i="9"/>
  <c r="CC471" i="9"/>
  <c r="CB449" i="9"/>
  <c r="CC449" i="9"/>
  <c r="CB427" i="9"/>
  <c r="CC427" i="9"/>
  <c r="CB405" i="9"/>
  <c r="CC405" i="9"/>
  <c r="CB383" i="9"/>
  <c r="CC383" i="9"/>
  <c r="CB361" i="9"/>
  <c r="CC361" i="9"/>
  <c r="CC339" i="9"/>
  <c r="CB339" i="9"/>
  <c r="CB317" i="9"/>
  <c r="CC317" i="9"/>
  <c r="CC295" i="9"/>
  <c r="CB295" i="9"/>
  <c r="CB273" i="9"/>
  <c r="CC273" i="9"/>
  <c r="CB251" i="9"/>
  <c r="CC251" i="9"/>
  <c r="CB229" i="9"/>
  <c r="CC229" i="9"/>
  <c r="CC207" i="9"/>
  <c r="CB207" i="9"/>
  <c r="CB185" i="9"/>
  <c r="CC185" i="9"/>
  <c r="CC163" i="9"/>
  <c r="CB163" i="9"/>
  <c r="CB141" i="9"/>
  <c r="CC141" i="9"/>
  <c r="CB119" i="9"/>
  <c r="CC119" i="9"/>
  <c r="CC97" i="9"/>
  <c r="CB97" i="9"/>
  <c r="CC75" i="9"/>
  <c r="CB75" i="9"/>
  <c r="CC53" i="9"/>
  <c r="CB53" i="9"/>
  <c r="CB31" i="9"/>
  <c r="CC31" i="9"/>
  <c r="CB9" i="9"/>
  <c r="CC9" i="9"/>
  <c r="DF1420" i="9"/>
  <c r="CC1417" i="9"/>
  <c r="CQ1416" i="9"/>
  <c r="DG1415" i="9"/>
  <c r="DB1415" i="9" s="1"/>
  <c r="CB1412" i="9"/>
  <c r="DD1410" i="9"/>
  <c r="CB1407" i="9"/>
  <c r="CD1405" i="9"/>
  <c r="CC1403" i="9"/>
  <c r="CP1401" i="9"/>
  <c r="CQ1400" i="9"/>
  <c r="CD1397" i="9"/>
  <c r="DF1395" i="9"/>
  <c r="CQ1395" i="9"/>
  <c r="CV1377" i="9"/>
  <c r="DD1376" i="9"/>
  <c r="DF1376" i="9"/>
  <c r="CB1373" i="9"/>
  <c r="CQ1353" i="9"/>
  <c r="DG1350" i="9"/>
  <c r="DB1350" i="9" s="1"/>
  <c r="CB1350" i="9"/>
  <c r="CV1334" i="9"/>
  <c r="CQ1332" i="9"/>
  <c r="DG1326" i="9"/>
  <c r="DB1326" i="9" s="1"/>
  <c r="CP1322" i="9"/>
  <c r="CQ1322" i="9"/>
  <c r="DG1312" i="9"/>
  <c r="DB1312" i="9" s="1"/>
  <c r="CP1310" i="9"/>
  <c r="CD1309" i="9"/>
  <c r="DD1306" i="9"/>
  <c r="DE1306" i="9"/>
  <c r="CD1305" i="9"/>
  <c r="CM1304" i="9"/>
  <c r="CP1304" i="9" s="1"/>
  <c r="CB1302" i="9"/>
  <c r="DF1298" i="9"/>
  <c r="CD1298" i="9"/>
  <c r="CQ1287" i="9"/>
  <c r="CP1287" i="9"/>
  <c r="CC1280" i="9"/>
  <c r="CP1268" i="9"/>
  <c r="CQ1268" i="9"/>
  <c r="DD1261" i="9"/>
  <c r="DE1261" i="9"/>
  <c r="DF1261" i="9"/>
  <c r="DF1260" i="9"/>
  <c r="CP1253" i="9"/>
  <c r="CB1251" i="9"/>
  <c r="CQ1247" i="9"/>
  <c r="DD1224" i="9"/>
  <c r="DF1224" i="9"/>
  <c r="DD1219" i="9"/>
  <c r="DE1219" i="9"/>
  <c r="DF1219" i="9"/>
  <c r="CD1206" i="9"/>
  <c r="CP1183" i="9"/>
  <c r="CP1163" i="9"/>
  <c r="CQ1163" i="9"/>
  <c r="CP1162" i="9"/>
  <c r="CP1150" i="9"/>
  <c r="CQ1100" i="9"/>
  <c r="CM1054" i="9"/>
  <c r="CP1054" i="9" s="1"/>
  <c r="CC1183" i="9"/>
  <c r="CB1183" i="9"/>
  <c r="CC347" i="9"/>
  <c r="CB347" i="9"/>
  <c r="CM1326" i="9"/>
  <c r="CP1326" i="9" s="1"/>
  <c r="CD13" i="9"/>
  <c r="CD24" i="9"/>
  <c r="CD35" i="9"/>
  <c r="CD46" i="9"/>
  <c r="CD12" i="9"/>
  <c r="CD23" i="9"/>
  <c r="CD34" i="9"/>
  <c r="CD45" i="9"/>
  <c r="CD56" i="9"/>
  <c r="CD67" i="9"/>
  <c r="CD4" i="9"/>
  <c r="CD15" i="9"/>
  <c r="CD26" i="9"/>
  <c r="CD37" i="9"/>
  <c r="CD48" i="9"/>
  <c r="CD59" i="9"/>
  <c r="CD70" i="9"/>
  <c r="CD7" i="9"/>
  <c r="CD3" i="9"/>
  <c r="CD82" i="9"/>
  <c r="CD92" i="9"/>
  <c r="CD103" i="9"/>
  <c r="CD114" i="9"/>
  <c r="CD25" i="9"/>
  <c r="CD27" i="9"/>
  <c r="CD41" i="9"/>
  <c r="CD43" i="9"/>
  <c r="CD88" i="9"/>
  <c r="CD58" i="9"/>
  <c r="CD20" i="9"/>
  <c r="CD6" i="9"/>
  <c r="CD68" i="9"/>
  <c r="CD40" i="9"/>
  <c r="CD44" i="9"/>
  <c r="CD97" i="9"/>
  <c r="CD5" i="9"/>
  <c r="CD11" i="9"/>
  <c r="CD14" i="9"/>
  <c r="CD66" i="9"/>
  <c r="CD107" i="9"/>
  <c r="CD19" i="9"/>
  <c r="CD21" i="9"/>
  <c r="CD76" i="9"/>
  <c r="CD8" i="9"/>
  <c r="CD83" i="9"/>
  <c r="CD85" i="9"/>
  <c r="CD87" i="9"/>
  <c r="CD100" i="9"/>
  <c r="CD115" i="9"/>
  <c r="CD9" i="9"/>
  <c r="CD50" i="9"/>
  <c r="CD112" i="9"/>
  <c r="CD32" i="9"/>
  <c r="CD42" i="9"/>
  <c r="CD69" i="9"/>
  <c r="CD74" i="9"/>
  <c r="CD93" i="9"/>
  <c r="CD104" i="9"/>
  <c r="CD109" i="9"/>
  <c r="CD125" i="9"/>
  <c r="CD39" i="9"/>
  <c r="CD64" i="9"/>
  <c r="CD57" i="9"/>
  <c r="CD62" i="9"/>
  <c r="CD80" i="9"/>
  <c r="CD94" i="9"/>
  <c r="CD143" i="9"/>
  <c r="CD154" i="9"/>
  <c r="CD17" i="9"/>
  <c r="CD10" i="9"/>
  <c r="CD79" i="9"/>
  <c r="CD86" i="9"/>
  <c r="CD110" i="9"/>
  <c r="CD142" i="9"/>
  <c r="CD161" i="9"/>
  <c r="CD126" i="9"/>
  <c r="CD60" i="9"/>
  <c r="CD33" i="9"/>
  <c r="CD89" i="9"/>
  <c r="CD102" i="9"/>
  <c r="CD106" i="9"/>
  <c r="CD132" i="9"/>
  <c r="CD144" i="9"/>
  <c r="CD157" i="9"/>
  <c r="CD171" i="9"/>
  <c r="CD182" i="9"/>
  <c r="CD38" i="9"/>
  <c r="CD61" i="9"/>
  <c r="CD119" i="9"/>
  <c r="CD121" i="9"/>
  <c r="CD123" i="9"/>
  <c r="CD150" i="9"/>
  <c r="CD22" i="9"/>
  <c r="CD18" i="9"/>
  <c r="CD71" i="9"/>
  <c r="CD124" i="9"/>
  <c r="CD135" i="9"/>
  <c r="CD140" i="9"/>
  <c r="CD165" i="9"/>
  <c r="CD73" i="9"/>
  <c r="CD111" i="9"/>
  <c r="CD51" i="9"/>
  <c r="CD36" i="9"/>
  <c r="CD63" i="9"/>
  <c r="CD75" i="9"/>
  <c r="CD28" i="9"/>
  <c r="CD30" i="9"/>
  <c r="CD52" i="9"/>
  <c r="CD29" i="9"/>
  <c r="CD53" i="9"/>
  <c r="CD65" i="9"/>
  <c r="CD77" i="9"/>
  <c r="CD54" i="9"/>
  <c r="CD81" i="9"/>
  <c r="CD31" i="9"/>
  <c r="CD49" i="9"/>
  <c r="CD134" i="9"/>
  <c r="CD139" i="9"/>
  <c r="CD146" i="9"/>
  <c r="CD148" i="9"/>
  <c r="CD201" i="9"/>
  <c r="CD127" i="9"/>
  <c r="CD72" i="9"/>
  <c r="CD47" i="9"/>
  <c r="CD16" i="9"/>
  <c r="CD189" i="9"/>
  <c r="CD206" i="9"/>
  <c r="CD131" i="9"/>
  <c r="CD141" i="9"/>
  <c r="CD96" i="9"/>
  <c r="CD153" i="9"/>
  <c r="CD166" i="9"/>
  <c r="CD203" i="9"/>
  <c r="CD120" i="9"/>
  <c r="CD138" i="9"/>
  <c r="CD173" i="9"/>
  <c r="CD178" i="9"/>
  <c r="CD200" i="9"/>
  <c r="CD212" i="9"/>
  <c r="CD218" i="9"/>
  <c r="CD155" i="9"/>
  <c r="CD168" i="9"/>
  <c r="CD183" i="9"/>
  <c r="CD197" i="9"/>
  <c r="CD108" i="9"/>
  <c r="CD116" i="9"/>
  <c r="CD128" i="9"/>
  <c r="CD90" i="9"/>
  <c r="CD55" i="9"/>
  <c r="CD91" i="9"/>
  <c r="CD129" i="9"/>
  <c r="CD133" i="9"/>
  <c r="CD136" i="9"/>
  <c r="CD117" i="9"/>
  <c r="CD199" i="9"/>
  <c r="CD98" i="9"/>
  <c r="CD118" i="9"/>
  <c r="CD167" i="9"/>
  <c r="CD187" i="9"/>
  <c r="CD190" i="9"/>
  <c r="CD207" i="9"/>
  <c r="CD223" i="9"/>
  <c r="CD99" i="9"/>
  <c r="CD152" i="9"/>
  <c r="CD174" i="9"/>
  <c r="CD105" i="9"/>
  <c r="CD156" i="9"/>
  <c r="CD162" i="9"/>
  <c r="CD169" i="9"/>
  <c r="CD204" i="9"/>
  <c r="CD84" i="9"/>
  <c r="CD113" i="9"/>
  <c r="CD137" i="9"/>
  <c r="CD158" i="9"/>
  <c r="CD160" i="9"/>
  <c r="CD78" i="9"/>
  <c r="CD130" i="9"/>
  <c r="CD195" i="9"/>
  <c r="CD216" i="9"/>
  <c r="CD219" i="9"/>
  <c r="CD233" i="9"/>
  <c r="CD95" i="9"/>
  <c r="CD101" i="9"/>
  <c r="CD164" i="9"/>
  <c r="CD176" i="9"/>
  <c r="CD181" i="9"/>
  <c r="CD192" i="9"/>
  <c r="CD198" i="9"/>
  <c r="CD209" i="9"/>
  <c r="CD222" i="9"/>
  <c r="CD122" i="9"/>
  <c r="CD149" i="9"/>
  <c r="CD229" i="9"/>
  <c r="CD247" i="9"/>
  <c r="CD258" i="9"/>
  <c r="CD269" i="9"/>
  <c r="CD280" i="9"/>
  <c r="CD196" i="9"/>
  <c r="CD210" i="9"/>
  <c r="CD179" i="9"/>
  <c r="CD242" i="9"/>
  <c r="CD253" i="9"/>
  <c r="CD145" i="9"/>
  <c r="CD151" i="9"/>
  <c r="CD175" i="9"/>
  <c r="CD184" i="9"/>
  <c r="CD163" i="9"/>
  <c r="CD188" i="9"/>
  <c r="CD177" i="9"/>
  <c r="CD185" i="9"/>
  <c r="CD211" i="9"/>
  <c r="CD227" i="9"/>
  <c r="CD244" i="9"/>
  <c r="CD255" i="9"/>
  <c r="CD266" i="9"/>
  <c r="CD277" i="9"/>
  <c r="CD288" i="9"/>
  <c r="CD213" i="9"/>
  <c r="CD224" i="9"/>
  <c r="CD232" i="9"/>
  <c r="CD193" i="9"/>
  <c r="CD194" i="9"/>
  <c r="CD230" i="9"/>
  <c r="CD248" i="9"/>
  <c r="CD237" i="9"/>
  <c r="CD261" i="9"/>
  <c r="CD298" i="9"/>
  <c r="CD186" i="9"/>
  <c r="CD147" i="9"/>
  <c r="CD239" i="9"/>
  <c r="CD252" i="9"/>
  <c r="CD263" i="9"/>
  <c r="CD170" i="9"/>
  <c r="CD214" i="9"/>
  <c r="CD217" i="9"/>
  <c r="CD241" i="9"/>
  <c r="CD254" i="9"/>
  <c r="CD225" i="9"/>
  <c r="CD228" i="9"/>
  <c r="CD235" i="9"/>
  <c r="CD243" i="9"/>
  <c r="CD265" i="9"/>
  <c r="CD172" i="9"/>
  <c r="CD205" i="9"/>
  <c r="CD208" i="9"/>
  <c r="CD256" i="9"/>
  <c r="CD272" i="9"/>
  <c r="CD286" i="9"/>
  <c r="CD220" i="9"/>
  <c r="CD294" i="9"/>
  <c r="CD215" i="9"/>
  <c r="CD202" i="9"/>
  <c r="CD249" i="9"/>
  <c r="CD238" i="9"/>
  <c r="CD180" i="9"/>
  <c r="CD262" i="9"/>
  <c r="CD226" i="9"/>
  <c r="CD251" i="9"/>
  <c r="CD236" i="9"/>
  <c r="CD240" i="9"/>
  <c r="CD271" i="9"/>
  <c r="CD303" i="9"/>
  <c r="CD314" i="9"/>
  <c r="CD325" i="9"/>
  <c r="CD336" i="9"/>
  <c r="CD347" i="9"/>
  <c r="CD358" i="9"/>
  <c r="CD159" i="9"/>
  <c r="CD191" i="9"/>
  <c r="CD234" i="9"/>
  <c r="CD245" i="9"/>
  <c r="CD257" i="9"/>
  <c r="CD307" i="9"/>
  <c r="CD276" i="9"/>
  <c r="CD284" i="9"/>
  <c r="CD221" i="9"/>
  <c r="CD273" i="9"/>
  <c r="CD246" i="9"/>
  <c r="CD270" i="9"/>
  <c r="CD292" i="9"/>
  <c r="CD302" i="9"/>
  <c r="CD309" i="9"/>
  <c r="CD319" i="9"/>
  <c r="CD332" i="9"/>
  <c r="CD279" i="9"/>
  <c r="CD282" i="9"/>
  <c r="CD264" i="9"/>
  <c r="CD274" i="9"/>
  <c r="CD285" i="9"/>
  <c r="CD290" i="9"/>
  <c r="CD306" i="9"/>
  <c r="CD328" i="9"/>
  <c r="CD341" i="9"/>
  <c r="CD364" i="9"/>
  <c r="CD375" i="9"/>
  <c r="CD386" i="9"/>
  <c r="CD231" i="9"/>
  <c r="CD259" i="9"/>
  <c r="CD295" i="9"/>
  <c r="CD297" i="9"/>
  <c r="CD299" i="9"/>
  <c r="CD318" i="9"/>
  <c r="CD321" i="9"/>
  <c r="CD268" i="9"/>
  <c r="CD293" i="9"/>
  <c r="CD301" i="9"/>
  <c r="CD308" i="9"/>
  <c r="CD334" i="9"/>
  <c r="CD367" i="9"/>
  <c r="CD378" i="9"/>
  <c r="CD389" i="9"/>
  <c r="CD400" i="9"/>
  <c r="CD283" i="9"/>
  <c r="CD315" i="9"/>
  <c r="CD324" i="9"/>
  <c r="CD360" i="9"/>
  <c r="CD291" i="9"/>
  <c r="CD275" i="9"/>
  <c r="CD356" i="9"/>
  <c r="CD287" i="9"/>
  <c r="CD304" i="9"/>
  <c r="CD317" i="9"/>
  <c r="CD278" i="9"/>
  <c r="CD322" i="9"/>
  <c r="CD326" i="9"/>
  <c r="CD343" i="9"/>
  <c r="CD350" i="9"/>
  <c r="CD250" i="9"/>
  <c r="CD355" i="9"/>
  <c r="CD320" i="9"/>
  <c r="CD305" i="9"/>
  <c r="CD388" i="9"/>
  <c r="CD312" i="9"/>
  <c r="CD289" i="9"/>
  <c r="CD281" i="9"/>
  <c r="CD296" i="9"/>
  <c r="CD342" i="9"/>
  <c r="CD354" i="9"/>
  <c r="CD369" i="9"/>
  <c r="CD374" i="9"/>
  <c r="CD484" i="9"/>
  <c r="CD495" i="9"/>
  <c r="CD506" i="9"/>
  <c r="CD517" i="9"/>
  <c r="CD260" i="9"/>
  <c r="CD267" i="9"/>
  <c r="CD316" i="9"/>
  <c r="CD327" i="9"/>
  <c r="CD329" i="9"/>
  <c r="CD335" i="9"/>
  <c r="CD310" i="9"/>
  <c r="CD313" i="9"/>
  <c r="CD323" i="9"/>
  <c r="CD337" i="9"/>
  <c r="CD344" i="9"/>
  <c r="CD409" i="9"/>
  <c r="CD465" i="9"/>
  <c r="CD468" i="9"/>
  <c r="CD496" i="9"/>
  <c r="CD509" i="9"/>
  <c r="CD522" i="9"/>
  <c r="CD348" i="9"/>
  <c r="CD351" i="9"/>
  <c r="CD393" i="9"/>
  <c r="CD420" i="9"/>
  <c r="CD423" i="9"/>
  <c r="CD330" i="9"/>
  <c r="CD346" i="9"/>
  <c r="CD365" i="9"/>
  <c r="CD371" i="9"/>
  <c r="CD373" i="9"/>
  <c r="CD331" i="9"/>
  <c r="CD359" i="9"/>
  <c r="CD361" i="9"/>
  <c r="CD377" i="9"/>
  <c r="CD383" i="9"/>
  <c r="CD385" i="9"/>
  <c r="CD408" i="9"/>
  <c r="CD419" i="9"/>
  <c r="CD425" i="9"/>
  <c r="CD349" i="9"/>
  <c r="CD352" i="9"/>
  <c r="CD340" i="9"/>
  <c r="CD397" i="9"/>
  <c r="CD311" i="9"/>
  <c r="CD333" i="9"/>
  <c r="CD362" i="9"/>
  <c r="CD366" i="9"/>
  <c r="CD370" i="9"/>
  <c r="CD407" i="9"/>
  <c r="CD413" i="9"/>
  <c r="CD300" i="9"/>
  <c r="CD380" i="9"/>
  <c r="CD382" i="9"/>
  <c r="CD345" i="9"/>
  <c r="CD353" i="9"/>
  <c r="CD396" i="9"/>
  <c r="CD399" i="9"/>
  <c r="CD429" i="9"/>
  <c r="CD435" i="9"/>
  <c r="CD449" i="9"/>
  <c r="CD460" i="9"/>
  <c r="CD474" i="9"/>
  <c r="CD477" i="9"/>
  <c r="CD513" i="9"/>
  <c r="CD432" i="9"/>
  <c r="CD440" i="9"/>
  <c r="CD490" i="9"/>
  <c r="CD427" i="9"/>
  <c r="CD431" i="9"/>
  <c r="CD390" i="9"/>
  <c r="CD402" i="9"/>
  <c r="CD412" i="9"/>
  <c r="CD462" i="9"/>
  <c r="CD480" i="9"/>
  <c r="CD485" i="9"/>
  <c r="CD368" i="9"/>
  <c r="CD394" i="9"/>
  <c r="CD417" i="9"/>
  <c r="CD451" i="9"/>
  <c r="CD511" i="9"/>
  <c r="CD379" i="9"/>
  <c r="CD405" i="9"/>
  <c r="CD387" i="9"/>
  <c r="CD403" i="9"/>
  <c r="CD384" i="9"/>
  <c r="CD391" i="9"/>
  <c r="CD428" i="9"/>
  <c r="CD430" i="9"/>
  <c r="CD395" i="9"/>
  <c r="CD338" i="9"/>
  <c r="CD381" i="9"/>
  <c r="CD406" i="9"/>
  <c r="CD411" i="9"/>
  <c r="CD426" i="9"/>
  <c r="CD392" i="9"/>
  <c r="CD401" i="9"/>
  <c r="CD422" i="9"/>
  <c r="CD424" i="9"/>
  <c r="CD439" i="9"/>
  <c r="CD543" i="9"/>
  <c r="CD546" i="9"/>
  <c r="CD565" i="9"/>
  <c r="CD576" i="9"/>
  <c r="CD339" i="9"/>
  <c r="CD404" i="9"/>
  <c r="CD414" i="9"/>
  <c r="CD416" i="9"/>
  <c r="CD443" i="9"/>
  <c r="CD452" i="9"/>
  <c r="CD481" i="9"/>
  <c r="CD488" i="9"/>
  <c r="CD549" i="9"/>
  <c r="CD376" i="9"/>
  <c r="CD437" i="9"/>
  <c r="CD363" i="9"/>
  <c r="CD433" i="9"/>
  <c r="CD471" i="9"/>
  <c r="CD478" i="9"/>
  <c r="CD372" i="9"/>
  <c r="CD504" i="9"/>
  <c r="CD524" i="9"/>
  <c r="CD533" i="9"/>
  <c r="CD535" i="9"/>
  <c r="CD556" i="9"/>
  <c r="CD421" i="9"/>
  <c r="CD436" i="9"/>
  <c r="CD453" i="9"/>
  <c r="CD463" i="9"/>
  <c r="CD526" i="9"/>
  <c r="CD540" i="9"/>
  <c r="CD558" i="9"/>
  <c r="CD446" i="9"/>
  <c r="CD466" i="9"/>
  <c r="CD458" i="9"/>
  <c r="CD461" i="9"/>
  <c r="CD528" i="9"/>
  <c r="CD544" i="9"/>
  <c r="CD575" i="9"/>
  <c r="CD588" i="9"/>
  <c r="CD599" i="9"/>
  <c r="CD610" i="9"/>
  <c r="CD450" i="9"/>
  <c r="CD456" i="9"/>
  <c r="CD464" i="9"/>
  <c r="CD487" i="9"/>
  <c r="CD418" i="9"/>
  <c r="CD444" i="9"/>
  <c r="CD469" i="9"/>
  <c r="CD503" i="9"/>
  <c r="CD515" i="9"/>
  <c r="CD519" i="9"/>
  <c r="CD438" i="9"/>
  <c r="CD459" i="9"/>
  <c r="CD479" i="9"/>
  <c r="CD541" i="9"/>
  <c r="CD398" i="9"/>
  <c r="CD357" i="9"/>
  <c r="CD445" i="9"/>
  <c r="CD448" i="9"/>
  <c r="CD457" i="9"/>
  <c r="CD442" i="9"/>
  <c r="CD470" i="9"/>
  <c r="CD498" i="9"/>
  <c r="CD547" i="9"/>
  <c r="CD581" i="9"/>
  <c r="CD589" i="9"/>
  <c r="CD592" i="9"/>
  <c r="CD600" i="9"/>
  <c r="CD603" i="9"/>
  <c r="CD611" i="9"/>
  <c r="CD622" i="9"/>
  <c r="CD633" i="9"/>
  <c r="CD644" i="9"/>
  <c r="CD655" i="9"/>
  <c r="CD666" i="9"/>
  <c r="CD677" i="9"/>
  <c r="CD688" i="9"/>
  <c r="CD699" i="9"/>
  <c r="CD710" i="9"/>
  <c r="CD721" i="9"/>
  <c r="CD732" i="9"/>
  <c r="CD743" i="9"/>
  <c r="CD754" i="9"/>
  <c r="CD765" i="9"/>
  <c r="CD415" i="9"/>
  <c r="CD500" i="9"/>
  <c r="CD512" i="9"/>
  <c r="CD516" i="9"/>
  <c r="CD531" i="9"/>
  <c r="CD538" i="9"/>
  <c r="CD545" i="9"/>
  <c r="CD554" i="9"/>
  <c r="CD475" i="9"/>
  <c r="CD492" i="9"/>
  <c r="CD518" i="9"/>
  <c r="CD455" i="9"/>
  <c r="CD507" i="9"/>
  <c r="CD582" i="9"/>
  <c r="CD584" i="9"/>
  <c r="CD618" i="9"/>
  <c r="CD625" i="9"/>
  <c r="CD634" i="9"/>
  <c r="CD643" i="9"/>
  <c r="CD686" i="9"/>
  <c r="CD695" i="9"/>
  <c r="CD514" i="9"/>
  <c r="CD527" i="9"/>
  <c r="CD563" i="9"/>
  <c r="CD551" i="9"/>
  <c r="CD572" i="9"/>
  <c r="CD580" i="9"/>
  <c r="CD473" i="9"/>
  <c r="CD530" i="9"/>
  <c r="CD574" i="9"/>
  <c r="CD605" i="9"/>
  <c r="CD620" i="9"/>
  <c r="CD467" i="9"/>
  <c r="CD482" i="9"/>
  <c r="CD410" i="9"/>
  <c r="CD489" i="9"/>
  <c r="CD550" i="9"/>
  <c r="CD555" i="9"/>
  <c r="CD560" i="9"/>
  <c r="CD562" i="9"/>
  <c r="CD567" i="9"/>
  <c r="CD569" i="9"/>
  <c r="CD594" i="9"/>
  <c r="CD608" i="9"/>
  <c r="CD441" i="9"/>
  <c r="CD493" i="9"/>
  <c r="CD510" i="9"/>
  <c r="CD523" i="9"/>
  <c r="CD529" i="9"/>
  <c r="CD548" i="9"/>
  <c r="CD590" i="9"/>
  <c r="CD532" i="9"/>
  <c r="CD534" i="9"/>
  <c r="CD521" i="9"/>
  <c r="CD472" i="9"/>
  <c r="CD476" i="9"/>
  <c r="CD454" i="9"/>
  <c r="CD486" i="9"/>
  <c r="CD494" i="9"/>
  <c r="CD501" i="9"/>
  <c r="CD537" i="9"/>
  <c r="CD553" i="9"/>
  <c r="CD434" i="9"/>
  <c r="CD604" i="9"/>
  <c r="CD647" i="9"/>
  <c r="CD668" i="9"/>
  <c r="CD683" i="9"/>
  <c r="CD696" i="9"/>
  <c r="CD711" i="9"/>
  <c r="CD720" i="9"/>
  <c r="CD502" i="9"/>
  <c r="CD542" i="9"/>
  <c r="CD557" i="9"/>
  <c r="CD568" i="9"/>
  <c r="CD598" i="9"/>
  <c r="CD593" i="9"/>
  <c r="CD654" i="9"/>
  <c r="CD491" i="9"/>
  <c r="CD447" i="9"/>
  <c r="CD483" i="9"/>
  <c r="CD601" i="9"/>
  <c r="CD639" i="9"/>
  <c r="CD664" i="9"/>
  <c r="CD505" i="9"/>
  <c r="CD586" i="9"/>
  <c r="CD615" i="9"/>
  <c r="CD673" i="9"/>
  <c r="CD703" i="9"/>
  <c r="CD705" i="9"/>
  <c r="CD707" i="9"/>
  <c r="CD726" i="9"/>
  <c r="CD730" i="9"/>
  <c r="CD752" i="9"/>
  <c r="CD583" i="9"/>
  <c r="CD591" i="9"/>
  <c r="CD595" i="9"/>
  <c r="CD525" i="9"/>
  <c r="CD566" i="9"/>
  <c r="CD596" i="9"/>
  <c r="CD571" i="9"/>
  <c r="CD585" i="9"/>
  <c r="CD602" i="9"/>
  <c r="CD577" i="9"/>
  <c r="CD609" i="9"/>
  <c r="CD612" i="9"/>
  <c r="CD665" i="9"/>
  <c r="CD692" i="9"/>
  <c r="CD713" i="9"/>
  <c r="CD722" i="9"/>
  <c r="CD737" i="9"/>
  <c r="CD741" i="9"/>
  <c r="CD758" i="9"/>
  <c r="CD767" i="9"/>
  <c r="CD794" i="9"/>
  <c r="CD805" i="9"/>
  <c r="CD816" i="9"/>
  <c r="CD827" i="9"/>
  <c r="CD838" i="9"/>
  <c r="CD508" i="9"/>
  <c r="CD649" i="9"/>
  <c r="CD652" i="9"/>
  <c r="CD559" i="9"/>
  <c r="CD619" i="9"/>
  <c r="CD628" i="9"/>
  <c r="CD678" i="9"/>
  <c r="CD702" i="9"/>
  <c r="CD709" i="9"/>
  <c r="CD570" i="9"/>
  <c r="CD497" i="9"/>
  <c r="CD552" i="9"/>
  <c r="CD642" i="9"/>
  <c r="CD698" i="9"/>
  <c r="CD719" i="9"/>
  <c r="CD734" i="9"/>
  <c r="CD746" i="9"/>
  <c r="CD759" i="9"/>
  <c r="CD768" i="9"/>
  <c r="CD798" i="9"/>
  <c r="CD809" i="9"/>
  <c r="CD820" i="9"/>
  <c r="CD831" i="9"/>
  <c r="CD842" i="9"/>
  <c r="CD849" i="9"/>
  <c r="CD860" i="9"/>
  <c r="CD871" i="9"/>
  <c r="CD499" i="9"/>
  <c r="CD561" i="9"/>
  <c r="CD606" i="9"/>
  <c r="CD651" i="9"/>
  <c r="CD659" i="9"/>
  <c r="CD761" i="9"/>
  <c r="CD614" i="9"/>
  <c r="CD648" i="9"/>
  <c r="CD667" i="9"/>
  <c r="CD564" i="9"/>
  <c r="CD621" i="9"/>
  <c r="CD679" i="9"/>
  <c r="CD539" i="9"/>
  <c r="CD579" i="9"/>
  <c r="CD597" i="9"/>
  <c r="CD607" i="9"/>
  <c r="CD624" i="9"/>
  <c r="CD632" i="9"/>
  <c r="CD657" i="9"/>
  <c r="CD694" i="9"/>
  <c r="CD739" i="9"/>
  <c r="CD756" i="9"/>
  <c r="CD848" i="9"/>
  <c r="CD638" i="9"/>
  <c r="CD658" i="9"/>
  <c r="CD675" i="9"/>
  <c r="CD822" i="9"/>
  <c r="CD824" i="9"/>
  <c r="CD830" i="9"/>
  <c r="CD536" i="9"/>
  <c r="CD630" i="9"/>
  <c r="CD626" i="9"/>
  <c r="CD650" i="9"/>
  <c r="CD573" i="9"/>
  <c r="CD645" i="9"/>
  <c r="CD578" i="9"/>
  <c r="CD640" i="9"/>
  <c r="CD725" i="9"/>
  <c r="CD728" i="9"/>
  <c r="CD748" i="9"/>
  <c r="CD755" i="9"/>
  <c r="CD764" i="9"/>
  <c r="CD771" i="9"/>
  <c r="CD786" i="9"/>
  <c r="CD635" i="9"/>
  <c r="CD680" i="9"/>
  <c r="CD520" i="9"/>
  <c r="CD636" i="9"/>
  <c r="CD691" i="9"/>
  <c r="CD782" i="9"/>
  <c r="CD799" i="9"/>
  <c r="CD801" i="9"/>
  <c r="CD803" i="9"/>
  <c r="CD863" i="9"/>
  <c r="CD866" i="9"/>
  <c r="CD887" i="9"/>
  <c r="CD894" i="9"/>
  <c r="CD905" i="9"/>
  <c r="CD715" i="9"/>
  <c r="CD744" i="9"/>
  <c r="CD772" i="9"/>
  <c r="CD776" i="9"/>
  <c r="CD778" i="9"/>
  <c r="CD780" i="9"/>
  <c r="CD793" i="9"/>
  <c r="CD653" i="9"/>
  <c r="CD661" i="9"/>
  <c r="CD749" i="9"/>
  <c r="CD587" i="9"/>
  <c r="CD670" i="9"/>
  <c r="CD681" i="9"/>
  <c r="CD685" i="9"/>
  <c r="CD729" i="9"/>
  <c r="CD751" i="9"/>
  <c r="CD837" i="9"/>
  <c r="CD839" i="9"/>
  <c r="CD623" i="9"/>
  <c r="CD629" i="9"/>
  <c r="CD613" i="9"/>
  <c r="CD718" i="9"/>
  <c r="CD747" i="9"/>
  <c r="CD763" i="9"/>
  <c r="CD770" i="9"/>
  <c r="CD846" i="9"/>
  <c r="CD880" i="9"/>
  <c r="CD883" i="9"/>
  <c r="CD674" i="9"/>
  <c r="CD701" i="9"/>
  <c r="CD785" i="9"/>
  <c r="CD886" i="9"/>
  <c r="CD893" i="9"/>
  <c r="CD904" i="9"/>
  <c r="CD627" i="9"/>
  <c r="CD662" i="9"/>
  <c r="CD788" i="9"/>
  <c r="CD806" i="9"/>
  <c r="CD812" i="9"/>
  <c r="CD840" i="9"/>
  <c r="CD858" i="9"/>
  <c r="CD881" i="9"/>
  <c r="CD885" i="9"/>
  <c r="CD912" i="9"/>
  <c r="CD923" i="9"/>
  <c r="CD934" i="9"/>
  <c r="CD733" i="9"/>
  <c r="CD769" i="9"/>
  <c r="CD792" i="9"/>
  <c r="CD637" i="9"/>
  <c r="CD779" i="9"/>
  <c r="CD656" i="9"/>
  <c r="CD663" i="9"/>
  <c r="CD697" i="9"/>
  <c r="CD706" i="9"/>
  <c r="CD641" i="9"/>
  <c r="CD616" i="9"/>
  <c r="CD617" i="9"/>
  <c r="CD631" i="9"/>
  <c r="CD646" i="9"/>
  <c r="CD777" i="9"/>
  <c r="CD804" i="9"/>
  <c r="CD833" i="9"/>
  <c r="CD861" i="9"/>
  <c r="CD676" i="9"/>
  <c r="CD689" i="9"/>
  <c r="CD731" i="9"/>
  <c r="CD787" i="9"/>
  <c r="CD810" i="9"/>
  <c r="CD814" i="9"/>
  <c r="CD682" i="9"/>
  <c r="CD717" i="9"/>
  <c r="CD735" i="9"/>
  <c r="CD760" i="9"/>
  <c r="CD790" i="9"/>
  <c r="CD817" i="9"/>
  <c r="CD825" i="9"/>
  <c r="CD836" i="9"/>
  <c r="CD855" i="9"/>
  <c r="CD888" i="9"/>
  <c r="CD774" i="9"/>
  <c r="CD828" i="9"/>
  <c r="CD851" i="9"/>
  <c r="CD868" i="9"/>
  <c r="CD890" i="9"/>
  <c r="CD895" i="9"/>
  <c r="CD917" i="9"/>
  <c r="CD928" i="9"/>
  <c r="CD690" i="9"/>
  <c r="CD727" i="9"/>
  <c r="CD784" i="9"/>
  <c r="CD811" i="9"/>
  <c r="CD844" i="9"/>
  <c r="CD660" i="9"/>
  <c r="CD684" i="9"/>
  <c r="CD791" i="9"/>
  <c r="CD669" i="9"/>
  <c r="CD700" i="9"/>
  <c r="CD704" i="9"/>
  <c r="CD815" i="9"/>
  <c r="CD823" i="9"/>
  <c r="CD834" i="9"/>
  <c r="CD873" i="9"/>
  <c r="CD897" i="9"/>
  <c r="CD736" i="9"/>
  <c r="CD708" i="9"/>
  <c r="CD807" i="9"/>
  <c r="CD813" i="9"/>
  <c r="CD671" i="9"/>
  <c r="CD672" i="9"/>
  <c r="CD757" i="9"/>
  <c r="CD773" i="9"/>
  <c r="CD800" i="9"/>
  <c r="CD750" i="9"/>
  <c r="CD766" i="9"/>
  <c r="CD876" i="9"/>
  <c r="CD795" i="9"/>
  <c r="CD802" i="9"/>
  <c r="CD819" i="9"/>
  <c r="CD832" i="9"/>
  <c r="CD865" i="9"/>
  <c r="CD874" i="9"/>
  <c r="CD907" i="9"/>
  <c r="CD916" i="9"/>
  <c r="CD921" i="9"/>
  <c r="CD740" i="9"/>
  <c r="CD847" i="9"/>
  <c r="CD891" i="9"/>
  <c r="CD909" i="9"/>
  <c r="CD963" i="9"/>
  <c r="CD973" i="9"/>
  <c r="CD723" i="9"/>
  <c r="CD783" i="9"/>
  <c r="CD829" i="9"/>
  <c r="CD889" i="9"/>
  <c r="CD918" i="9"/>
  <c r="CD742" i="9"/>
  <c r="CD753" i="9"/>
  <c r="CD714" i="9"/>
  <c r="CD789" i="9"/>
  <c r="CD869" i="9"/>
  <c r="CD724" i="9"/>
  <c r="CD716" i="9"/>
  <c r="CD762" i="9"/>
  <c r="CD882" i="9"/>
  <c r="CD913" i="9"/>
  <c r="CD920" i="9"/>
  <c r="CD939" i="9"/>
  <c r="CD950" i="9"/>
  <c r="CD962" i="9"/>
  <c r="CD972" i="9"/>
  <c r="CD775" i="9"/>
  <c r="CD853" i="9"/>
  <c r="CD878" i="9"/>
  <c r="CD687" i="9"/>
  <c r="CD843" i="9"/>
  <c r="CD857" i="9"/>
  <c r="CD910" i="9"/>
  <c r="CD930" i="9"/>
  <c r="CD932" i="9"/>
  <c r="CD961" i="9"/>
  <c r="CD966" i="9"/>
  <c r="CD985" i="9"/>
  <c r="CD908" i="9"/>
  <c r="CD954" i="9"/>
  <c r="CD738" i="9"/>
  <c r="CD821" i="9"/>
  <c r="CD862" i="9"/>
  <c r="CD867" i="9"/>
  <c r="CD879" i="9"/>
  <c r="CD898" i="9"/>
  <c r="CD903" i="9"/>
  <c r="CD850" i="9"/>
  <c r="CD854" i="9"/>
  <c r="CD872" i="9"/>
  <c r="CD901" i="9"/>
  <c r="CD906" i="9"/>
  <c r="CD693" i="9"/>
  <c r="CD884" i="9"/>
  <c r="CD896" i="9"/>
  <c r="CD943" i="9"/>
  <c r="CD951" i="9"/>
  <c r="CD945" i="9"/>
  <c r="CD965" i="9"/>
  <c r="CD845" i="9"/>
  <c r="CD859" i="9"/>
  <c r="CD927" i="9"/>
  <c r="CD929" i="9"/>
  <c r="CD933" i="9"/>
  <c r="CD935" i="9"/>
  <c r="CD953" i="9"/>
  <c r="CD970" i="9"/>
  <c r="CD976" i="9"/>
  <c r="CD835" i="9"/>
  <c r="CD841" i="9"/>
  <c r="CD864" i="9"/>
  <c r="CD955" i="9"/>
  <c r="CD983" i="9"/>
  <c r="CD994" i="9"/>
  <c r="CD1005" i="9"/>
  <c r="CD1016" i="9"/>
  <c r="CD1027" i="9"/>
  <c r="CD1038" i="9"/>
  <c r="CD1049" i="9"/>
  <c r="CD1060" i="9"/>
  <c r="CD1071" i="9"/>
  <c r="CD1082" i="9"/>
  <c r="CD1093" i="9"/>
  <c r="CD1104" i="9"/>
  <c r="CD1115" i="9"/>
  <c r="CD745" i="9"/>
  <c r="CD808" i="9"/>
  <c r="CD818" i="9"/>
  <c r="CD826" i="9"/>
  <c r="CD712" i="9"/>
  <c r="CD781" i="9"/>
  <c r="CD902" i="9"/>
  <c r="CD938" i="9"/>
  <c r="CD967" i="9"/>
  <c r="CD979" i="9"/>
  <c r="CD990" i="9"/>
  <c r="CD856" i="9"/>
  <c r="CD877" i="9"/>
  <c r="CD925" i="9"/>
  <c r="CD940" i="9"/>
  <c r="CD957" i="9"/>
  <c r="CD796" i="9"/>
  <c r="CD852" i="9"/>
  <c r="CD914" i="9"/>
  <c r="CD942" i="9"/>
  <c r="CD975" i="9"/>
  <c r="CD986" i="9"/>
  <c r="CD997" i="9"/>
  <c r="CD870" i="9"/>
  <c r="CD944" i="9"/>
  <c r="CD948" i="9"/>
  <c r="CD964" i="9"/>
  <c r="CD969" i="9"/>
  <c r="CD892" i="9"/>
  <c r="CD982" i="9"/>
  <c r="CD993" i="9"/>
  <c r="CD1004" i="9"/>
  <c r="CD1015" i="9"/>
  <c r="CD1026" i="9"/>
  <c r="CD1037" i="9"/>
  <c r="CD1048" i="9"/>
  <c r="CD1059" i="9"/>
  <c r="CD1070" i="9"/>
  <c r="CD1081" i="9"/>
  <c r="CD1092" i="9"/>
  <c r="CD1103" i="9"/>
  <c r="CD1114" i="9"/>
  <c r="CD926" i="9"/>
  <c r="CD968" i="9"/>
  <c r="CD1011" i="9"/>
  <c r="CD1076" i="9"/>
  <c r="CD797" i="9"/>
  <c r="CD981" i="9"/>
  <c r="CD1018" i="9"/>
  <c r="CD1075" i="9"/>
  <c r="CD1084" i="9"/>
  <c r="CD1090" i="9"/>
  <c r="CD936" i="9"/>
  <c r="CD946" i="9"/>
  <c r="CD984" i="9"/>
  <c r="CD1028" i="9"/>
  <c r="CD1054" i="9"/>
  <c r="CD998" i="9"/>
  <c r="CD1020" i="9"/>
  <c r="CD1042" i="9"/>
  <c r="CD1051" i="9"/>
  <c r="CD1057" i="9"/>
  <c r="CD937" i="9"/>
  <c r="CD956" i="9"/>
  <c r="CD971" i="9"/>
  <c r="CD996" i="9"/>
  <c r="CD1007" i="9"/>
  <c r="CD1045" i="9"/>
  <c r="CD1098" i="9"/>
  <c r="CD1119" i="9"/>
  <c r="CD899" i="9"/>
  <c r="CD941" i="9"/>
  <c r="CD989" i="9"/>
  <c r="CD1025" i="9"/>
  <c r="CD1033" i="9"/>
  <c r="CD1036" i="9"/>
  <c r="CD1039" i="9"/>
  <c r="CD924" i="9"/>
  <c r="CD931" i="9"/>
  <c r="CD947" i="9"/>
  <c r="CD1000" i="9"/>
  <c r="CD1002" i="9"/>
  <c r="CD1012" i="9"/>
  <c r="CD900" i="9"/>
  <c r="CD919" i="9"/>
  <c r="CD952" i="9"/>
  <c r="CD974" i="9"/>
  <c r="CD987" i="9"/>
  <c r="CD1009" i="9"/>
  <c r="CD977" i="9"/>
  <c r="CD1022" i="9"/>
  <c r="CD1053" i="9"/>
  <c r="CD1062" i="9"/>
  <c r="CD1068" i="9"/>
  <c r="CD988" i="9"/>
  <c r="CD1055" i="9"/>
  <c r="CD1108" i="9"/>
  <c r="CD1017" i="9"/>
  <c r="CD1040" i="9"/>
  <c r="CD1063" i="9"/>
  <c r="CD1069" i="9"/>
  <c r="CD1077" i="9"/>
  <c r="CD1100" i="9"/>
  <c r="CD1118" i="9"/>
  <c r="CD1132" i="9"/>
  <c r="CD1143" i="9"/>
  <c r="CD1154" i="9"/>
  <c r="CD1165" i="9"/>
  <c r="CD1083" i="9"/>
  <c r="CD1091" i="9"/>
  <c r="CD1121" i="9"/>
  <c r="CD875" i="9"/>
  <c r="CD911" i="9"/>
  <c r="CD1021" i="9"/>
  <c r="CD1030" i="9"/>
  <c r="CD1035" i="9"/>
  <c r="CD1043" i="9"/>
  <c r="CD1086" i="9"/>
  <c r="CD1097" i="9"/>
  <c r="CD1131" i="9"/>
  <c r="CD1142" i="9"/>
  <c r="CD1153" i="9"/>
  <c r="CD1164" i="9"/>
  <c r="CD1175" i="9"/>
  <c r="CD992" i="9"/>
  <c r="CD1019" i="9"/>
  <c r="CD1087" i="9"/>
  <c r="CD1106" i="9"/>
  <c r="CD1130" i="9"/>
  <c r="CD1137" i="9"/>
  <c r="CD1144" i="9"/>
  <c r="CD1170" i="9"/>
  <c r="CD1180" i="9"/>
  <c r="CD1191" i="9"/>
  <c r="CD1202" i="9"/>
  <c r="CD1052" i="9"/>
  <c r="CD1079" i="9"/>
  <c r="CD1094" i="9"/>
  <c r="CD1151" i="9"/>
  <c r="CD1215" i="9"/>
  <c r="CD1006" i="9"/>
  <c r="CD1125" i="9"/>
  <c r="CD1139" i="9"/>
  <c r="CD1146" i="9"/>
  <c r="CD1003" i="9"/>
  <c r="CD1023" i="9"/>
  <c r="CD1066" i="9"/>
  <c r="CD1160" i="9"/>
  <c r="CD999" i="9"/>
  <c r="CD1041" i="9"/>
  <c r="CD1044" i="9"/>
  <c r="CD1074" i="9"/>
  <c r="CD1113" i="9"/>
  <c r="CD1185" i="9"/>
  <c r="CD1196" i="9"/>
  <c r="CD949" i="9"/>
  <c r="CD1034" i="9"/>
  <c r="CD915" i="9"/>
  <c r="CD958" i="9"/>
  <c r="CD1050" i="9"/>
  <c r="CD1085" i="9"/>
  <c r="CD959" i="9"/>
  <c r="CD1008" i="9"/>
  <c r="CD1031" i="9"/>
  <c r="CD1064" i="9"/>
  <c r="CD1072" i="9"/>
  <c r="CD995" i="9"/>
  <c r="CD960" i="9"/>
  <c r="CD978" i="9"/>
  <c r="CD1067" i="9"/>
  <c r="CD1105" i="9"/>
  <c r="CD1152" i="9"/>
  <c r="CD1159" i="9"/>
  <c r="CD1213" i="9"/>
  <c r="CD1224" i="9"/>
  <c r="CD1235" i="9"/>
  <c r="CD1246" i="9"/>
  <c r="CD1257" i="9"/>
  <c r="CD1268" i="9"/>
  <c r="CD1279" i="9"/>
  <c r="CD1290" i="9"/>
  <c r="CD1301" i="9"/>
  <c r="CD1014" i="9"/>
  <c r="CD1078" i="9"/>
  <c r="CD1147" i="9"/>
  <c r="CD1166" i="9"/>
  <c r="CD922" i="9"/>
  <c r="CD1112" i="9"/>
  <c r="CD1161" i="9"/>
  <c r="CD1176" i="9"/>
  <c r="CD1181" i="9"/>
  <c r="CD1189" i="9"/>
  <c r="CD1192" i="9"/>
  <c r="CD1200" i="9"/>
  <c r="CD1203" i="9"/>
  <c r="CD1032" i="9"/>
  <c r="CD1101" i="9"/>
  <c r="CD1126" i="9"/>
  <c r="CD1133" i="9"/>
  <c r="CD1140" i="9"/>
  <c r="CD980" i="9"/>
  <c r="CD991" i="9"/>
  <c r="CD1001" i="9"/>
  <c r="CD1073" i="9"/>
  <c r="CD1178" i="9"/>
  <c r="CD1216" i="9"/>
  <c r="CD1227" i="9"/>
  <c r="CD1238" i="9"/>
  <c r="CD1010" i="9"/>
  <c r="CD1029" i="9"/>
  <c r="CD1065" i="9"/>
  <c r="CD1096" i="9"/>
  <c r="CD1128" i="9"/>
  <c r="CD1135" i="9"/>
  <c r="CD1089" i="9"/>
  <c r="CD1110" i="9"/>
  <c r="CD1183" i="9"/>
  <c r="CD1186" i="9"/>
  <c r="CD1194" i="9"/>
  <c r="CD1197" i="9"/>
  <c r="CD1205" i="9"/>
  <c r="CD1212" i="9"/>
  <c r="CD1223" i="9"/>
  <c r="CD1234" i="9"/>
  <c r="CD1245" i="9"/>
  <c r="CD1256" i="9"/>
  <c r="CD1267" i="9"/>
  <c r="CD1278" i="9"/>
  <c r="CD1289" i="9"/>
  <c r="CD1300" i="9"/>
  <c r="CD1261" i="9"/>
  <c r="CD1280" i="9"/>
  <c r="CD1392" i="9"/>
  <c r="CD1395" i="9"/>
  <c r="CD1325" i="9"/>
  <c r="CD1328" i="9"/>
  <c r="CD1058" i="9"/>
  <c r="CD1095" i="9"/>
  <c r="CD1168" i="9"/>
  <c r="CD1240" i="9"/>
  <c r="CD1247" i="9"/>
  <c r="CD1275" i="9"/>
  <c r="CD1287" i="9"/>
  <c r="CD1306" i="9"/>
  <c r="CD1314" i="9"/>
  <c r="CD1317" i="9"/>
  <c r="CD1127" i="9"/>
  <c r="CD1149" i="9"/>
  <c r="CD1156" i="9"/>
  <c r="CD1162" i="9"/>
  <c r="CD1184" i="9"/>
  <c r="CD1229" i="9"/>
  <c r="CD1231" i="9"/>
  <c r="CD1242" i="9"/>
  <c r="CD1254" i="9"/>
  <c r="CD1282" i="9"/>
  <c r="CD1173" i="9"/>
  <c r="CD1214" i="9"/>
  <c r="CD1218" i="9"/>
  <c r="CD1220" i="9"/>
  <c r="CD1249" i="9"/>
  <c r="CD1296" i="9"/>
  <c r="CD1303" i="9"/>
  <c r="CD1080" i="9"/>
  <c r="CD1136" i="9"/>
  <c r="CD1187" i="9"/>
  <c r="CD1263" i="9"/>
  <c r="CD1270" i="9"/>
  <c r="CD1088" i="9"/>
  <c r="CD1109" i="9"/>
  <c r="CD1120" i="9"/>
  <c r="CD1182" i="9"/>
  <c r="CD1024" i="9"/>
  <c r="CD1102" i="9"/>
  <c r="CD1124" i="9"/>
  <c r="CD1171" i="9"/>
  <c r="CD1179" i="9"/>
  <c r="CD1210" i="9"/>
  <c r="CD1150" i="9"/>
  <c r="CD1190" i="9"/>
  <c r="CD1193" i="9"/>
  <c r="CD1226" i="9"/>
  <c r="CD1253" i="9"/>
  <c r="CD1061" i="9"/>
  <c r="CD1013" i="9"/>
  <c r="CD1099" i="9"/>
  <c r="CD1134" i="9"/>
  <c r="CD1167" i="9"/>
  <c r="CD1199" i="9"/>
  <c r="CD1217" i="9"/>
  <c r="CD1230" i="9"/>
  <c r="CD1288" i="9"/>
  <c r="CD1295" i="9"/>
  <c r="CD1423" i="9"/>
  <c r="CD1056" i="9"/>
  <c r="CD1129" i="9"/>
  <c r="CD1141" i="9"/>
  <c r="CD1172" i="9"/>
  <c r="CD1209" i="9"/>
  <c r="CD1219" i="9"/>
  <c r="CD1255" i="9"/>
  <c r="CD1262" i="9"/>
  <c r="CD1283" i="9"/>
  <c r="CD1302" i="9"/>
  <c r="CD1307" i="9"/>
  <c r="CD1318" i="9"/>
  <c r="CD1329" i="9"/>
  <c r="CD1340" i="9"/>
  <c r="CD1351" i="9"/>
  <c r="CD1362" i="9"/>
  <c r="CD1373" i="9"/>
  <c r="CD1384" i="9"/>
  <c r="CD1390" i="9"/>
  <c r="CD1396" i="9"/>
  <c r="CD1412" i="9"/>
  <c r="CD1111" i="9"/>
  <c r="CD1122" i="9"/>
  <c r="CD1250" i="9"/>
  <c r="CD1269" i="9"/>
  <c r="CD1297" i="9"/>
  <c r="CD1393" i="9"/>
  <c r="CD1046" i="9"/>
  <c r="CD1117" i="9"/>
  <c r="CD1211" i="9"/>
  <c r="CD1232" i="9"/>
  <c r="CD1264" i="9"/>
  <c r="CD1276" i="9"/>
  <c r="CD1148" i="9"/>
  <c r="CD1158" i="9"/>
  <c r="CD1221" i="9"/>
  <c r="CD1243" i="9"/>
  <c r="CD1271" i="9"/>
  <c r="CD1399" i="9"/>
  <c r="CD1047" i="9"/>
  <c r="CD1207" i="9"/>
  <c r="CD1285" i="9"/>
  <c r="CD1292" i="9"/>
  <c r="CD1123" i="9"/>
  <c r="CD1138" i="9"/>
  <c r="CD1145" i="9"/>
  <c r="CD1155" i="9"/>
  <c r="CD1252" i="9"/>
  <c r="CD1259" i="9"/>
  <c r="CD1312" i="9"/>
  <c r="CD1323" i="9"/>
  <c r="CD1334" i="9"/>
  <c r="CD1345" i="9"/>
  <c r="CD1356" i="9"/>
  <c r="CD1367" i="9"/>
  <c r="CD1378" i="9"/>
  <c r="CB1378" i="9"/>
  <c r="CC1378" i="9"/>
  <c r="CB1290" i="9"/>
  <c r="CC1290" i="9"/>
  <c r="CB1135" i="9"/>
  <c r="CC1135" i="9"/>
  <c r="CB1003" i="9"/>
  <c r="CC1003" i="9"/>
  <c r="CC871" i="9"/>
  <c r="CB871" i="9"/>
  <c r="CB739" i="9"/>
  <c r="CC739" i="9"/>
  <c r="CB607" i="9"/>
  <c r="CC607" i="9"/>
  <c r="CC497" i="9"/>
  <c r="CB497" i="9"/>
  <c r="CC387" i="9"/>
  <c r="CB387" i="9"/>
  <c r="CB299" i="9"/>
  <c r="CC299" i="9"/>
  <c r="CB167" i="9"/>
  <c r="CC167" i="9"/>
  <c r="CB101" i="9"/>
  <c r="CC101" i="9"/>
  <c r="CC13" i="9"/>
  <c r="CB13" i="9"/>
  <c r="CB1266" i="9"/>
  <c r="CC1134" i="9"/>
  <c r="CB1134" i="9"/>
  <c r="CC980" i="9"/>
  <c r="CB980" i="9"/>
  <c r="CB826" i="9"/>
  <c r="CC826" i="9"/>
  <c r="CB716" i="9"/>
  <c r="CC716" i="9"/>
  <c r="CC584" i="9"/>
  <c r="CB584" i="9"/>
  <c r="CB430" i="9"/>
  <c r="CC430" i="9"/>
  <c r="CB254" i="9"/>
  <c r="CC254" i="9"/>
  <c r="CB100" i="9"/>
  <c r="CC100" i="9"/>
  <c r="CC12" i="9"/>
  <c r="CB12" i="9"/>
  <c r="DG1393" i="9"/>
  <c r="DB1393" i="9" s="1"/>
  <c r="CD1277" i="9"/>
  <c r="CB1419" i="9"/>
  <c r="CC1419" i="9"/>
  <c r="CB1331" i="9"/>
  <c r="CC1331" i="9"/>
  <c r="CB1243" i="9"/>
  <c r="CC1243" i="9"/>
  <c r="CC1177" i="9"/>
  <c r="CB1177" i="9"/>
  <c r="CB1111" i="9"/>
  <c r="CC1111" i="9"/>
  <c r="CB1001" i="9"/>
  <c r="CC1001" i="9"/>
  <c r="CB803" i="9"/>
  <c r="CC803" i="9"/>
  <c r="CB385" i="9"/>
  <c r="CC385" i="9"/>
  <c r="CD1348" i="9"/>
  <c r="CD1330" i="9"/>
  <c r="DE1410" i="9"/>
  <c r="CP1406" i="9"/>
  <c r="CD1403" i="9"/>
  <c r="DG1395" i="9"/>
  <c r="CP1394" i="9"/>
  <c r="DG1359" i="9"/>
  <c r="DB1359" i="9" s="1"/>
  <c r="CD1350" i="9"/>
  <c r="CB1263" i="9"/>
  <c r="CC1263" i="9"/>
  <c r="CB1284" i="9"/>
  <c r="CB1218" i="9"/>
  <c r="CC1218" i="9"/>
  <c r="CB1174" i="9"/>
  <c r="CB1130" i="9"/>
  <c r="CC1130" i="9"/>
  <c r="CB1108" i="9"/>
  <c r="CC1108" i="9"/>
  <c r="CB1086" i="9"/>
  <c r="CC1086" i="9"/>
  <c r="CC1064" i="9"/>
  <c r="CB1064" i="9"/>
  <c r="CC1042" i="9"/>
  <c r="CB1042" i="9"/>
  <c r="CC1020" i="9"/>
  <c r="CB1020" i="9"/>
  <c r="CC998" i="9"/>
  <c r="CB998" i="9"/>
  <c r="CB976" i="9"/>
  <c r="CB954" i="9"/>
  <c r="CC954" i="9"/>
  <c r="CB932" i="9"/>
  <c r="CC932" i="9"/>
  <c r="CC910" i="9"/>
  <c r="CB910" i="9"/>
  <c r="CB888" i="9"/>
  <c r="CC888" i="9"/>
  <c r="CC866" i="9"/>
  <c r="CB866" i="9"/>
  <c r="CB844" i="9"/>
  <c r="CC844" i="9"/>
  <c r="CC822" i="9"/>
  <c r="CB822" i="9"/>
  <c r="CC800" i="9"/>
  <c r="CB800" i="9"/>
  <c r="CC778" i="9"/>
  <c r="CB778" i="9"/>
  <c r="CC756" i="9"/>
  <c r="CB756" i="9"/>
  <c r="CC734" i="9"/>
  <c r="CB734" i="9"/>
  <c r="CC712" i="9"/>
  <c r="CB712" i="9"/>
  <c r="CC690" i="9"/>
  <c r="CB690" i="9"/>
  <c r="CC668" i="9"/>
  <c r="CB668" i="9"/>
  <c r="CC646" i="9"/>
  <c r="CB646" i="9"/>
  <c r="CC624" i="9"/>
  <c r="CB624" i="9"/>
  <c r="CB602" i="9"/>
  <c r="CC602" i="9"/>
  <c r="CB580" i="9"/>
  <c r="CC580" i="9"/>
  <c r="CC558" i="9"/>
  <c r="CB558" i="9"/>
  <c r="CC536" i="9"/>
  <c r="CB536" i="9"/>
  <c r="CB514" i="9"/>
  <c r="CC514" i="9"/>
  <c r="CB492" i="9"/>
  <c r="CC492" i="9"/>
  <c r="CB470" i="9"/>
  <c r="CC470" i="9"/>
  <c r="CB448" i="9"/>
  <c r="CC448" i="9"/>
  <c r="CB426" i="9"/>
  <c r="CC426" i="9"/>
  <c r="CB404" i="9"/>
  <c r="CC404" i="9"/>
  <c r="CB382" i="9"/>
  <c r="CC382" i="9"/>
  <c r="CC360" i="9"/>
  <c r="CB360" i="9"/>
  <c r="CB338" i="9"/>
  <c r="CC338" i="9"/>
  <c r="CB316" i="9"/>
  <c r="CC316" i="9"/>
  <c r="CB294" i="9"/>
  <c r="CC294" i="9"/>
  <c r="CC272" i="9"/>
  <c r="CB272" i="9"/>
  <c r="CB250" i="9"/>
  <c r="CC250" i="9"/>
  <c r="CB228" i="9"/>
  <c r="CC228" i="9"/>
  <c r="CB206" i="9"/>
  <c r="CC206" i="9"/>
  <c r="CB184" i="9"/>
  <c r="CC184" i="9"/>
  <c r="CB162" i="9"/>
  <c r="CC162" i="9"/>
  <c r="CB140" i="9"/>
  <c r="CC140" i="9"/>
  <c r="CB118" i="9"/>
  <c r="CC118" i="9"/>
  <c r="CB96" i="9"/>
  <c r="CC96" i="9"/>
  <c r="CB74" i="9"/>
  <c r="CC74" i="9"/>
  <c r="CB52" i="9"/>
  <c r="CC52" i="9"/>
  <c r="CB30" i="9"/>
  <c r="CC30" i="9"/>
  <c r="CB8" i="9"/>
  <c r="CC8" i="9"/>
  <c r="DE1403" i="9"/>
  <c r="DD1403" i="9"/>
  <c r="CD1401" i="9"/>
  <c r="CC1397" i="9"/>
  <c r="DE1395" i="9"/>
  <c r="CC1395" i="9"/>
  <c r="CB1384" i="9"/>
  <c r="DD1379" i="9"/>
  <c r="DE1379" i="9"/>
  <c r="DF1379" i="9"/>
  <c r="CQ1361" i="9"/>
  <c r="CD1359" i="9"/>
  <c r="CD1353" i="9"/>
  <c r="DF1350" i="9"/>
  <c r="DG1344" i="9"/>
  <c r="CP1344" i="9"/>
  <c r="CQ1344" i="9"/>
  <c r="CQ1336" i="9"/>
  <c r="CP1336" i="9"/>
  <c r="CQ1327" i="9"/>
  <c r="DG1322" i="9"/>
  <c r="CD1322" i="9"/>
  <c r="CP1319" i="9"/>
  <c r="CQ1319" i="9"/>
  <c r="CM1317" i="9"/>
  <c r="CP1317" i="9" s="1"/>
  <c r="CC1305" i="9"/>
  <c r="CC1298" i="9"/>
  <c r="CB1295" i="9"/>
  <c r="CM1290" i="9"/>
  <c r="CP1290" i="9" s="1"/>
  <c r="DD1288" i="9"/>
  <c r="DE1288" i="9"/>
  <c r="DF1288" i="9"/>
  <c r="CB1287" i="9"/>
  <c r="CQ1267" i="9"/>
  <c r="DD1260" i="9"/>
  <c r="CV1257" i="9"/>
  <c r="CB1255" i="9"/>
  <c r="CB1247" i="9"/>
  <c r="DD1235" i="9"/>
  <c r="DF1235" i="9"/>
  <c r="DF1217" i="9"/>
  <c r="DD1217" i="9"/>
  <c r="DE1217" i="9"/>
  <c r="CQ1210" i="9"/>
  <c r="CP1210" i="9"/>
  <c r="CP1184" i="9"/>
  <c r="CD1163" i="9"/>
  <c r="CU1374" i="9"/>
  <c r="DI1374" i="9"/>
  <c r="DJ1374" i="9" s="1"/>
  <c r="CM1367" i="9"/>
  <c r="CP1367" i="9" s="1"/>
  <c r="CB1356" i="9"/>
  <c r="CC1356" i="9"/>
  <c r="CB1333" i="9"/>
  <c r="CC1333" i="9"/>
  <c r="CB1289" i="9"/>
  <c r="CC1289" i="9"/>
  <c r="CB1179" i="9"/>
  <c r="CC1179" i="9"/>
  <c r="CB1069" i="9"/>
  <c r="CC1069" i="9"/>
  <c r="CB937" i="9"/>
  <c r="CC937" i="9"/>
  <c r="CC805" i="9"/>
  <c r="CB805" i="9"/>
  <c r="CB695" i="9"/>
  <c r="CC695" i="9"/>
  <c r="CB563" i="9"/>
  <c r="CC563" i="9"/>
  <c r="CB453" i="9"/>
  <c r="CC453" i="9"/>
  <c r="CB343" i="9"/>
  <c r="CC343" i="9"/>
  <c r="CC211" i="9"/>
  <c r="CB211" i="9"/>
  <c r="CB57" i="9"/>
  <c r="CC57" i="9"/>
  <c r="CC1156" i="9"/>
  <c r="CB1156" i="9"/>
  <c r="CC1002" i="9"/>
  <c r="CB1002" i="9"/>
  <c r="CB870" i="9"/>
  <c r="CC870" i="9"/>
  <c r="CB760" i="9"/>
  <c r="CC760" i="9"/>
  <c r="CC628" i="9"/>
  <c r="CB628" i="9"/>
  <c r="CB474" i="9"/>
  <c r="CC474" i="9"/>
  <c r="CB364" i="9"/>
  <c r="CC364" i="9"/>
  <c r="CB210" i="9"/>
  <c r="CC210" i="9"/>
  <c r="CB78" i="9"/>
  <c r="CC78" i="9"/>
  <c r="CB1414" i="9"/>
  <c r="CB1387" i="9"/>
  <c r="CM1381" i="9"/>
  <c r="CP1381" i="9" s="1"/>
  <c r="CD1376" i="9"/>
  <c r="DD1365" i="9"/>
  <c r="DF1365" i="9"/>
  <c r="CB1339" i="9"/>
  <c r="CD1333" i="9"/>
  <c r="CP1330" i="9"/>
  <c r="CQ1330" i="9"/>
  <c r="CB1353" i="9"/>
  <c r="CC1353" i="9"/>
  <c r="CB1199" i="9"/>
  <c r="CC1199" i="9"/>
  <c r="CB1133" i="9"/>
  <c r="CC1133" i="9"/>
  <c r="CB1067" i="9"/>
  <c r="CC1067" i="9"/>
  <c r="CB1023" i="9"/>
  <c r="CC1023" i="9"/>
  <c r="CB957" i="9"/>
  <c r="CC957" i="9"/>
  <c r="CB913" i="9"/>
  <c r="CC913" i="9"/>
  <c r="CB869" i="9"/>
  <c r="CC869" i="9"/>
  <c r="CC825" i="9"/>
  <c r="CB825" i="9"/>
  <c r="CC759" i="9"/>
  <c r="CB759" i="9"/>
  <c r="CC715" i="9"/>
  <c r="CB715" i="9"/>
  <c r="CC693" i="9"/>
  <c r="CB693" i="9"/>
  <c r="CB649" i="9"/>
  <c r="CC649" i="9"/>
  <c r="CC605" i="9"/>
  <c r="CB605" i="9"/>
  <c r="CC583" i="9"/>
  <c r="CB583" i="9"/>
  <c r="CC539" i="9"/>
  <c r="CB539" i="9"/>
  <c r="CC517" i="9"/>
  <c r="CB517" i="9"/>
  <c r="CB495" i="9"/>
  <c r="CC495" i="9"/>
  <c r="CC451" i="9"/>
  <c r="CB451" i="9"/>
  <c r="CC429" i="9"/>
  <c r="CB429" i="9"/>
  <c r="CC407" i="9"/>
  <c r="CB407" i="9"/>
  <c r="CB363" i="9"/>
  <c r="CC363" i="9"/>
  <c r="CB319" i="9"/>
  <c r="CC319" i="9"/>
  <c r="CB297" i="9"/>
  <c r="CC297" i="9"/>
  <c r="CC275" i="9"/>
  <c r="CB275" i="9"/>
  <c r="CB253" i="9"/>
  <c r="CC253" i="9"/>
  <c r="CB231" i="9"/>
  <c r="CC231" i="9"/>
  <c r="CB209" i="9"/>
  <c r="CC209" i="9"/>
  <c r="CB165" i="9"/>
  <c r="CC165" i="9"/>
  <c r="CB143" i="9"/>
  <c r="CC143" i="9"/>
  <c r="CB121" i="9"/>
  <c r="CC121" i="9"/>
  <c r="CB99" i="9"/>
  <c r="CC99" i="9"/>
  <c r="CB77" i="9"/>
  <c r="CC77" i="9"/>
  <c r="CB55" i="9"/>
  <c r="CC55" i="9"/>
  <c r="CB33" i="9"/>
  <c r="CC33" i="9"/>
  <c r="CB11" i="9"/>
  <c r="CC11" i="9"/>
  <c r="CC1330" i="9"/>
  <c r="CB1330" i="9"/>
  <c r="CB1110" i="9"/>
  <c r="CC1110" i="9"/>
  <c r="CB1044" i="9"/>
  <c r="CC1044" i="9"/>
  <c r="CB978" i="9"/>
  <c r="CC978" i="9"/>
  <c r="CB934" i="9"/>
  <c r="CC934" i="9"/>
  <c r="CB890" i="9"/>
  <c r="CC890" i="9"/>
  <c r="CB824" i="9"/>
  <c r="CC824" i="9"/>
  <c r="CB758" i="9"/>
  <c r="CC758" i="9"/>
  <c r="CB692" i="9"/>
  <c r="CC692" i="9"/>
  <c r="CB604" i="9"/>
  <c r="CC604" i="9"/>
  <c r="CB516" i="9"/>
  <c r="CC516" i="9"/>
  <c r="CB406" i="9"/>
  <c r="CC406" i="9"/>
  <c r="CB164" i="9"/>
  <c r="CC164" i="9"/>
  <c r="CQ1309" i="9"/>
  <c r="CB1241" i="9"/>
  <c r="CB1393" i="9"/>
  <c r="CC1393" i="9"/>
  <c r="CB1195" i="9"/>
  <c r="CC1195" i="9"/>
  <c r="CC1151" i="9"/>
  <c r="CB1151" i="9"/>
  <c r="CB1129" i="9"/>
  <c r="CC1129" i="9"/>
  <c r="CB1085" i="9"/>
  <c r="CC1085" i="9"/>
  <c r="CB711" i="9"/>
  <c r="CC711" i="9"/>
  <c r="CQ1420" i="9"/>
  <c r="CM1411" i="9"/>
  <c r="CP1411" i="9" s="1"/>
  <c r="CC1401" i="9"/>
  <c r="CC1399" i="9"/>
  <c r="CS1374" i="9"/>
  <c r="DE1373" i="9"/>
  <c r="DF1373" i="9"/>
  <c r="CQ1371" i="9"/>
  <c r="DG1370" i="9"/>
  <c r="DB1370" i="9" s="1"/>
  <c r="DG1367" i="9"/>
  <c r="DB1367" i="9" s="1"/>
  <c r="CD1361" i="9"/>
  <c r="DE1350" i="9"/>
  <c r="CD1344" i="9"/>
  <c r="DG1336" i="9"/>
  <c r="CD1336" i="9"/>
  <c r="CP1329" i="9"/>
  <c r="CD1326" i="9"/>
  <c r="CD1319" i="9"/>
  <c r="CM1293" i="9"/>
  <c r="CP1293" i="9" s="1"/>
  <c r="CP1283" i="9"/>
  <c r="CM1271" i="9"/>
  <c r="CP1271" i="9" s="1"/>
  <c r="DF1269" i="9"/>
  <c r="DD1269" i="9"/>
  <c r="DE1269" i="9"/>
  <c r="CP1246" i="9"/>
  <c r="DG1243" i="9"/>
  <c r="CC1210" i="9"/>
  <c r="DG1206" i="9"/>
  <c r="DB1206" i="9" s="1"/>
  <c r="CD1107" i="9"/>
  <c r="CB919" i="9"/>
  <c r="CC919" i="9"/>
  <c r="CB1027" i="9"/>
  <c r="CC1027" i="9"/>
  <c r="CB1311" i="9"/>
  <c r="CC1311" i="9"/>
  <c r="CB1223" i="9"/>
  <c r="CC1223" i="9"/>
  <c r="CB1113" i="9"/>
  <c r="CC1113" i="9"/>
  <c r="CB959" i="9"/>
  <c r="CC959" i="9"/>
  <c r="CB849" i="9"/>
  <c r="CC849" i="9"/>
  <c r="CB717" i="9"/>
  <c r="CC717" i="9"/>
  <c r="CB585" i="9"/>
  <c r="CC585" i="9"/>
  <c r="CB475" i="9"/>
  <c r="CC475" i="9"/>
  <c r="CB365" i="9"/>
  <c r="CC365" i="9"/>
  <c r="CC255" i="9"/>
  <c r="CB255" i="9"/>
  <c r="CC79" i="9"/>
  <c r="CB79" i="9"/>
  <c r="CB1090" i="9"/>
  <c r="CC1090" i="9"/>
  <c r="CB936" i="9"/>
  <c r="CC936" i="9"/>
  <c r="CB782" i="9"/>
  <c r="CC782" i="9"/>
  <c r="CB672" i="9"/>
  <c r="CC672" i="9"/>
  <c r="CC540" i="9"/>
  <c r="CB540" i="9"/>
  <c r="CB408" i="9"/>
  <c r="CC408" i="9"/>
  <c r="CB276" i="9"/>
  <c r="CC276" i="9"/>
  <c r="CB144" i="9"/>
  <c r="CC144" i="9"/>
  <c r="CC34" i="9"/>
  <c r="CB34" i="9"/>
  <c r="DG1405" i="9"/>
  <c r="DB1405" i="9" s="1"/>
  <c r="CV1394" i="9"/>
  <c r="CD1391" i="9"/>
  <c r="CD1389" i="9"/>
  <c r="CB1382" i="9"/>
  <c r="CD1379" i="9"/>
  <c r="CB1362" i="9"/>
  <c r="DG1339" i="9"/>
  <c r="DB1339" i="9" s="1"/>
  <c r="CM1328" i="9"/>
  <c r="CP1328" i="9" s="1"/>
  <c r="CD1422" i="9"/>
  <c r="DD1368" i="9"/>
  <c r="DE1368" i="9"/>
  <c r="DF1368" i="9"/>
  <c r="CQ1350" i="9"/>
  <c r="CB1316" i="9"/>
  <c r="CC1396" i="9"/>
  <c r="CB1396" i="9"/>
  <c r="CB1220" i="9"/>
  <c r="CC1220" i="9"/>
  <c r="CB714" i="9"/>
  <c r="CC714" i="9"/>
  <c r="CB1379" i="9"/>
  <c r="CB1376" i="9"/>
  <c r="CW1374" i="9"/>
  <c r="DE1362" i="9"/>
  <c r="DF1362" i="9"/>
  <c r="CB1219" i="9"/>
  <c r="CC1219" i="9"/>
  <c r="CC1173" i="9"/>
  <c r="CB1173" i="9"/>
  <c r="CB975" i="9"/>
  <c r="CC975" i="9"/>
  <c r="CC931" i="9"/>
  <c r="CB931" i="9"/>
  <c r="CB887" i="9"/>
  <c r="CC887" i="9"/>
  <c r="CB843" i="9"/>
  <c r="CC843" i="9"/>
  <c r="CB799" i="9"/>
  <c r="CC799" i="9"/>
  <c r="CB755" i="9"/>
  <c r="CC755" i="9"/>
  <c r="CB689" i="9"/>
  <c r="CC689" i="9"/>
  <c r="CC645" i="9"/>
  <c r="CB645" i="9"/>
  <c r="CC601" i="9"/>
  <c r="CB601" i="9"/>
  <c r="CB557" i="9"/>
  <c r="CC557" i="9"/>
  <c r="CB513" i="9"/>
  <c r="CC513" i="9"/>
  <c r="CC469" i="9"/>
  <c r="CB469" i="9"/>
  <c r="CC447" i="9"/>
  <c r="CB447" i="9"/>
  <c r="CB403" i="9"/>
  <c r="CC403" i="9"/>
  <c r="CB359" i="9"/>
  <c r="CC359" i="9"/>
  <c r="CC315" i="9"/>
  <c r="CB315" i="9"/>
  <c r="CC271" i="9"/>
  <c r="CB271" i="9"/>
  <c r="CC227" i="9"/>
  <c r="CB227" i="9"/>
  <c r="CB183" i="9"/>
  <c r="CC183" i="9"/>
  <c r="CB139" i="9"/>
  <c r="CC139" i="9"/>
  <c r="CB95" i="9"/>
  <c r="CC95" i="9"/>
  <c r="CB1370" i="9"/>
  <c r="CC1370" i="9"/>
  <c r="CB1348" i="9"/>
  <c r="CC1348" i="9"/>
  <c r="CB1326" i="9"/>
  <c r="CC1326" i="9"/>
  <c r="CB1304" i="9"/>
  <c r="CC1304" i="9"/>
  <c r="CB1282" i="9"/>
  <c r="CC1282" i="9"/>
  <c r="CB1106" i="9"/>
  <c r="CC1106" i="9"/>
  <c r="CC666" i="9"/>
  <c r="CB666" i="9"/>
  <c r="CD1410" i="9"/>
  <c r="DG1408" i="9"/>
  <c r="DG1388" i="9"/>
  <c r="CP1291" i="9"/>
  <c r="CQ1291" i="9"/>
  <c r="CQ1279" i="9"/>
  <c r="CP1272" i="9"/>
  <c r="DD1265" i="9"/>
  <c r="DE1265" i="9"/>
  <c r="DD1230" i="9"/>
  <c r="DE1230" i="9"/>
  <c r="DF1230" i="9"/>
  <c r="DF1229" i="9"/>
  <c r="DF1228" i="9"/>
  <c r="DD1228" i="9"/>
  <c r="DE1228" i="9"/>
  <c r="DF1222" i="9"/>
  <c r="CP1222" i="9"/>
  <c r="DD1218" i="9"/>
  <c r="DF1218" i="9"/>
  <c r="CD1174" i="9"/>
  <c r="CP1173" i="9"/>
  <c r="CP1171" i="9"/>
  <c r="CQ1171" i="9"/>
  <c r="CP1052" i="9"/>
  <c r="CC743" i="9"/>
  <c r="CB743" i="9"/>
  <c r="CB1334" i="9"/>
  <c r="CC1334" i="9"/>
  <c r="CB1025" i="9"/>
  <c r="CC1025" i="9"/>
  <c r="CB915" i="9"/>
  <c r="CC915" i="9"/>
  <c r="CB761" i="9"/>
  <c r="CC761" i="9"/>
  <c r="CB673" i="9"/>
  <c r="CC673" i="9"/>
  <c r="CB541" i="9"/>
  <c r="CC541" i="9"/>
  <c r="CB409" i="9"/>
  <c r="CC409" i="9"/>
  <c r="CB321" i="9"/>
  <c r="CC321" i="9"/>
  <c r="CB189" i="9"/>
  <c r="CC189" i="9"/>
  <c r="CB123" i="9"/>
  <c r="CC123" i="9"/>
  <c r="CC35" i="9"/>
  <c r="CB35" i="9"/>
  <c r="CD1419" i="9"/>
  <c r="CD1414" i="9"/>
  <c r="CQ1391" i="9"/>
  <c r="CP1391" i="9"/>
  <c r="CC914" i="9"/>
  <c r="CB914" i="9"/>
  <c r="CB298" i="9"/>
  <c r="CC298" i="9"/>
  <c r="CQ1342" i="9"/>
  <c r="CV1404" i="9"/>
  <c r="CV1402" i="9"/>
  <c r="CC1389" i="9"/>
  <c r="CD1342" i="9"/>
  <c r="CW1327" i="9"/>
  <c r="CB1286" i="9"/>
  <c r="CC1286" i="9"/>
  <c r="CB1132" i="9"/>
  <c r="CC1132" i="9"/>
  <c r="CB1088" i="9"/>
  <c r="CC1088" i="9"/>
  <c r="CB1066" i="9"/>
  <c r="CC1066" i="9"/>
  <c r="CB1000" i="9"/>
  <c r="CC1000" i="9"/>
  <c r="CB956" i="9"/>
  <c r="CC956" i="9"/>
  <c r="CB912" i="9"/>
  <c r="CC912" i="9"/>
  <c r="CB846" i="9"/>
  <c r="CC846" i="9"/>
  <c r="CB802" i="9"/>
  <c r="CC802" i="9"/>
  <c r="CB736" i="9"/>
  <c r="CC736" i="9"/>
  <c r="CC648" i="9"/>
  <c r="CB648" i="9"/>
  <c r="CC626" i="9"/>
  <c r="CB626" i="9"/>
  <c r="CB582" i="9"/>
  <c r="CC582" i="9"/>
  <c r="CC538" i="9"/>
  <c r="CB538" i="9"/>
  <c r="CC494" i="9"/>
  <c r="CB494" i="9"/>
  <c r="CB472" i="9"/>
  <c r="CC472" i="9"/>
  <c r="CB428" i="9"/>
  <c r="CC428" i="9"/>
  <c r="CB384" i="9"/>
  <c r="CC384" i="9"/>
  <c r="CC362" i="9"/>
  <c r="CB362" i="9"/>
  <c r="CB318" i="9"/>
  <c r="CC318" i="9"/>
  <c r="CC296" i="9"/>
  <c r="CB296" i="9"/>
  <c r="CB252" i="9"/>
  <c r="CC252" i="9"/>
  <c r="CC230" i="9"/>
  <c r="CB230" i="9"/>
  <c r="CC186" i="9"/>
  <c r="CB186" i="9"/>
  <c r="CB120" i="9"/>
  <c r="CC120" i="9"/>
  <c r="CB98" i="9"/>
  <c r="CC98" i="9"/>
  <c r="CC54" i="9"/>
  <c r="CB54" i="9"/>
  <c r="DG1420" i="9"/>
  <c r="CD1417" i="9"/>
  <c r="CD1407" i="9"/>
  <c r="CB1391" i="9"/>
  <c r="CB1285" i="9"/>
  <c r="CC1285" i="9"/>
  <c r="CB1107" i="9"/>
  <c r="CB1063" i="9"/>
  <c r="CC1063" i="9"/>
  <c r="CB1041" i="9"/>
  <c r="CC1041" i="9"/>
  <c r="CC997" i="9"/>
  <c r="CB997" i="9"/>
  <c r="CC953" i="9"/>
  <c r="CB953" i="9"/>
  <c r="CB909" i="9"/>
  <c r="CC909" i="9"/>
  <c r="CB865" i="9"/>
  <c r="CC865" i="9"/>
  <c r="CB821" i="9"/>
  <c r="CC821" i="9"/>
  <c r="CB777" i="9"/>
  <c r="CC777" i="9"/>
  <c r="CC733" i="9"/>
  <c r="CB733" i="9"/>
  <c r="CB667" i="9"/>
  <c r="CC667" i="9"/>
  <c r="CB623" i="9"/>
  <c r="CC623" i="9"/>
  <c r="CB579" i="9"/>
  <c r="CC579" i="9"/>
  <c r="CB535" i="9"/>
  <c r="CC535" i="9"/>
  <c r="CB491" i="9"/>
  <c r="CC491" i="9"/>
  <c r="CB425" i="9"/>
  <c r="CC425" i="9"/>
  <c r="CB381" i="9"/>
  <c r="CC381" i="9"/>
  <c r="CB337" i="9"/>
  <c r="CC337" i="9"/>
  <c r="CC293" i="9"/>
  <c r="CB293" i="9"/>
  <c r="CB249" i="9"/>
  <c r="CC249" i="9"/>
  <c r="CB205" i="9"/>
  <c r="CC205" i="9"/>
  <c r="CB161" i="9"/>
  <c r="CC161" i="9"/>
  <c r="CB117" i="9"/>
  <c r="CC117" i="9"/>
  <c r="CB73" i="9"/>
  <c r="CC73" i="9"/>
  <c r="CC51" i="9"/>
  <c r="CB51" i="9"/>
  <c r="CC29" i="9"/>
  <c r="CB29" i="9"/>
  <c r="CB7" i="9"/>
  <c r="CC7" i="9"/>
  <c r="DG1423" i="9"/>
  <c r="CB1238" i="9"/>
  <c r="CB1216" i="9"/>
  <c r="CC1216" i="9"/>
  <c r="CC1194" i="9"/>
  <c r="CB1194" i="9"/>
  <c r="CC1172" i="9"/>
  <c r="CB1172" i="9"/>
  <c r="CB1150" i="9"/>
  <c r="CC1150" i="9"/>
  <c r="CB1128" i="9"/>
  <c r="CC1128" i="9"/>
  <c r="CB1084" i="9"/>
  <c r="CC1084" i="9"/>
  <c r="CB1062" i="9"/>
  <c r="CC1062" i="9"/>
  <c r="CC1040" i="9"/>
  <c r="CB1040" i="9"/>
  <c r="CB1018" i="9"/>
  <c r="CC1018" i="9"/>
  <c r="CC996" i="9"/>
  <c r="CB996" i="9"/>
  <c r="CB974" i="9"/>
  <c r="CC974" i="9"/>
  <c r="CB952" i="9"/>
  <c r="CC952" i="9"/>
  <c r="CB930" i="9"/>
  <c r="CC930" i="9"/>
  <c r="CB908" i="9"/>
  <c r="CC908" i="9"/>
  <c r="CC886" i="9"/>
  <c r="CB886" i="9"/>
  <c r="CC864" i="9"/>
  <c r="CB864" i="9"/>
  <c r="CB842" i="9"/>
  <c r="CC842" i="9"/>
  <c r="CB820" i="9"/>
  <c r="CC820" i="9"/>
  <c r="CB798" i="9"/>
  <c r="CC798" i="9"/>
  <c r="CC776" i="9"/>
  <c r="CB776" i="9"/>
  <c r="CB754" i="9"/>
  <c r="CC754" i="9"/>
  <c r="CB732" i="9"/>
  <c r="CC732" i="9"/>
  <c r="CC710" i="9"/>
  <c r="CB710" i="9"/>
  <c r="CC688" i="9"/>
  <c r="CB688" i="9"/>
  <c r="CC644" i="9"/>
  <c r="CB644" i="9"/>
  <c r="CC622" i="9"/>
  <c r="CB622" i="9"/>
  <c r="CC600" i="9"/>
  <c r="CB600" i="9"/>
  <c r="CC578" i="9"/>
  <c r="CB578" i="9"/>
  <c r="CB556" i="9"/>
  <c r="CC556" i="9"/>
  <c r="CB534" i="9"/>
  <c r="CC534" i="9"/>
  <c r="CB512" i="9"/>
  <c r="CC512" i="9"/>
  <c r="CC490" i="9"/>
  <c r="CB490" i="9"/>
  <c r="CB468" i="9"/>
  <c r="CC468" i="9"/>
  <c r="CB446" i="9"/>
  <c r="CC446" i="9"/>
  <c r="CB424" i="9"/>
  <c r="CC424" i="9"/>
  <c r="CC402" i="9"/>
  <c r="CB402" i="9"/>
  <c r="CC380" i="9"/>
  <c r="CB380" i="9"/>
  <c r="CB358" i="9"/>
  <c r="CC358" i="9"/>
  <c r="CB336" i="9"/>
  <c r="CC336" i="9"/>
  <c r="CC314" i="9"/>
  <c r="CB314" i="9"/>
  <c r="CC292" i="9"/>
  <c r="CB292" i="9"/>
  <c r="CC270" i="9"/>
  <c r="CB270" i="9"/>
  <c r="CB248" i="9"/>
  <c r="CC248" i="9"/>
  <c r="CB226" i="9"/>
  <c r="CC226" i="9"/>
  <c r="CC204" i="9"/>
  <c r="CB204" i="9"/>
  <c r="CB182" i="9"/>
  <c r="CC182" i="9"/>
  <c r="CB160" i="9"/>
  <c r="CC160" i="9"/>
  <c r="CC138" i="9"/>
  <c r="CB138" i="9"/>
  <c r="CC116" i="9"/>
  <c r="CB116" i="9"/>
  <c r="CB94" i="9"/>
  <c r="CC94" i="9"/>
  <c r="CB72" i="9"/>
  <c r="CC72" i="9"/>
  <c r="CB50" i="9"/>
  <c r="CC50" i="9"/>
  <c r="CB28" i="9"/>
  <c r="CC28" i="9"/>
  <c r="CB6" i="9"/>
  <c r="CC6" i="9"/>
  <c r="CQ1424" i="9"/>
  <c r="DF1423" i="9"/>
  <c r="CD1420" i="9"/>
  <c r="DG1418" i="9"/>
  <c r="DE1397" i="9"/>
  <c r="DF1397" i="9"/>
  <c r="CQ1364" i="9"/>
  <c r="DG1361" i="9"/>
  <c r="CB1361" i="9"/>
  <c r="CQ1351" i="9"/>
  <c r="CC1344" i="9"/>
  <c r="DE1338" i="9"/>
  <c r="CM1334" i="9"/>
  <c r="CP1334" i="9" s="1"/>
  <c r="CP1301" i="9"/>
  <c r="CQ1299" i="9"/>
  <c r="DG1276" i="9"/>
  <c r="CP1259" i="9"/>
  <c r="CQ1259" i="9"/>
  <c r="DG1255" i="9"/>
  <c r="DB1255" i="9" s="1"/>
  <c r="CB1105" i="9"/>
  <c r="CD1415" i="9"/>
  <c r="DE1413" i="9"/>
  <c r="DF1408" i="9"/>
  <c r="DF1386" i="9"/>
  <c r="CQ1386" i="9"/>
  <c r="DG1381" i="9"/>
  <c r="DB1381" i="9" s="1"/>
  <c r="CQ1372" i="9"/>
  <c r="CD1370" i="9"/>
  <c r="CD1364" i="9"/>
  <c r="DF1361" i="9"/>
  <c r="DG1355" i="9"/>
  <c r="CP1355" i="9"/>
  <c r="CQ1355" i="9"/>
  <c r="CQ1347" i="9"/>
  <c r="CP1347" i="9"/>
  <c r="CP1341" i="9"/>
  <c r="CQ1341" i="9"/>
  <c r="DD1338" i="9"/>
  <c r="DE1332" i="9"/>
  <c r="CD1332" i="9"/>
  <c r="DD1329" i="9"/>
  <c r="CB1329" i="9"/>
  <c r="CQ1321" i="9"/>
  <c r="DG1315" i="9"/>
  <c r="DB1315" i="9" s="1"/>
  <c r="CP1311" i="9"/>
  <c r="CQ1311" i="9"/>
  <c r="DF1302" i="9"/>
  <c r="DE1302" i="9"/>
  <c r="DD1295" i="9"/>
  <c r="DE1295" i="9"/>
  <c r="DF1295" i="9"/>
  <c r="CD1291" i="9"/>
  <c r="DG1287" i="9"/>
  <c r="CM1285" i="9"/>
  <c r="CP1285" i="9" s="1"/>
  <c r="DG1272" i="9"/>
  <c r="DB1272" i="9" s="1"/>
  <c r="CD1272" i="9"/>
  <c r="DG1268" i="9"/>
  <c r="CM1257" i="9"/>
  <c r="CP1257" i="9" s="1"/>
  <c r="CP1254" i="9"/>
  <c r="DG1233" i="9"/>
  <c r="CM1232" i="9"/>
  <c r="CP1232" i="9" s="1"/>
  <c r="CD1222" i="9"/>
  <c r="DE1206" i="9"/>
  <c r="DF1206" i="9"/>
  <c r="DD1206" i="9"/>
  <c r="CQ1205" i="9"/>
  <c r="CQ1185" i="9"/>
  <c r="CC1174" i="9"/>
  <c r="CP1292" i="9"/>
  <c r="CQ1292" i="9"/>
  <c r="DD1290" i="9"/>
  <c r="CP1207" i="9"/>
  <c r="DD1202" i="9"/>
  <c r="CM1166" i="9"/>
  <c r="CP1166" i="9" s="1"/>
  <c r="CP1164" i="9"/>
  <c r="DD1152" i="9"/>
  <c r="CQ1130" i="9"/>
  <c r="CQ1128" i="9"/>
  <c r="CP1118" i="9"/>
  <c r="CQ1118" i="9"/>
  <c r="CP1112" i="9"/>
  <c r="DE1095" i="9"/>
  <c r="CQ1089" i="9"/>
  <c r="DE1087" i="9"/>
  <c r="DF1087" i="9"/>
  <c r="DD1087" i="9"/>
  <c r="CP1047" i="9"/>
  <c r="CQ1033" i="9"/>
  <c r="CP1030" i="9"/>
  <c r="CB1259" i="9"/>
  <c r="CQ1243" i="9"/>
  <c r="CQ1221" i="9"/>
  <c r="DB1221" i="9" s="1"/>
  <c r="CQ1213" i="9"/>
  <c r="CQ1212" i="9"/>
  <c r="CQ1191" i="9"/>
  <c r="CQ1189" i="9"/>
  <c r="CQ1178" i="9"/>
  <c r="CP1175" i="9"/>
  <c r="CQ1175" i="9"/>
  <c r="DD1159" i="9"/>
  <c r="DF1159" i="9"/>
  <c r="CP1148" i="9"/>
  <c r="DE1146" i="9"/>
  <c r="DD1146" i="9"/>
  <c r="DF1146" i="9"/>
  <c r="DB1114" i="9"/>
  <c r="CM1025" i="9"/>
  <c r="CP1025" i="9" s="1"/>
  <c r="CQ994" i="9"/>
  <c r="CQ917" i="9"/>
  <c r="CP917" i="9"/>
  <c r="CQ1276" i="9"/>
  <c r="CQ1232" i="9"/>
  <c r="DB1232" i="9" s="1"/>
  <c r="CB1207" i="9"/>
  <c r="DD1181" i="9"/>
  <c r="DF1181" i="9"/>
  <c r="DF1175" i="9"/>
  <c r="CQ1160" i="9"/>
  <c r="CP1143" i="9"/>
  <c r="CQ1136" i="9"/>
  <c r="CM1133" i="9"/>
  <c r="CP1133" i="9" s="1"/>
  <c r="DD1131" i="9"/>
  <c r="DE1131" i="9"/>
  <c r="DF1131" i="9"/>
  <c r="CP1120" i="9"/>
  <c r="CB1118" i="9"/>
  <c r="CQ1081" i="9"/>
  <c r="CP1076" i="9"/>
  <c r="CQ1076" i="9"/>
  <c r="CP1075" i="9"/>
  <c r="CQ1012" i="9"/>
  <c r="DD930" i="9"/>
  <c r="DE930" i="9"/>
  <c r="DF930" i="9"/>
  <c r="CP1269" i="9"/>
  <c r="DD1175" i="9"/>
  <c r="CV1173" i="9"/>
  <c r="CP1172" i="9"/>
  <c r="CM1140" i="9"/>
  <c r="CP1140" i="9" s="1"/>
  <c r="CP1122" i="9"/>
  <c r="CQ1122" i="9"/>
  <c r="CQ1111" i="9"/>
  <c r="CP1111" i="9"/>
  <c r="DF1100" i="9"/>
  <c r="DF1094" i="9"/>
  <c r="DD1094" i="9"/>
  <c r="DE1094" i="9"/>
  <c r="DD1034" i="9"/>
  <c r="DE1034" i="9"/>
  <c r="DF1034" i="9"/>
  <c r="CB995" i="9"/>
  <c r="CV1303" i="9"/>
  <c r="CP1302" i="9"/>
  <c r="CQ1282" i="9"/>
  <c r="DB1282" i="9" s="1"/>
  <c r="DD1243" i="9"/>
  <c r="DE1243" i="9"/>
  <c r="CQ1242" i="9"/>
  <c r="CQ1231" i="9"/>
  <c r="DD1221" i="9"/>
  <c r="DE1221" i="9"/>
  <c r="CQ1216" i="9"/>
  <c r="CM1203" i="9"/>
  <c r="CP1203" i="9" s="1"/>
  <c r="CQ1180" i="9"/>
  <c r="CQ1149" i="9"/>
  <c r="CV1146" i="9"/>
  <c r="CP1141" i="9"/>
  <c r="CQ1141" i="9"/>
  <c r="DD1138" i="9"/>
  <c r="DE1138" i="9"/>
  <c r="DF1138" i="9"/>
  <c r="CQ1129" i="9"/>
  <c r="CP1129" i="9"/>
  <c r="CQ1115" i="9"/>
  <c r="DD1114" i="9"/>
  <c r="DE1114" i="9"/>
  <c r="DF1114" i="9"/>
  <c r="DE1100" i="9"/>
  <c r="CQ1065" i="9"/>
  <c r="CM1060" i="9"/>
  <c r="CP1060" i="9" s="1"/>
  <c r="CB1031" i="9"/>
  <c r="DD932" i="9"/>
  <c r="DE932" i="9"/>
  <c r="DF932" i="9"/>
  <c r="DE908" i="9"/>
  <c r="DD908" i="9"/>
  <c r="DF908" i="9"/>
  <c r="CB1141" i="9"/>
  <c r="CB1119" i="9"/>
  <c r="CC1119" i="9"/>
  <c r="CB1097" i="9"/>
  <c r="CC1097" i="9"/>
  <c r="CB1053" i="9"/>
  <c r="CC1053" i="9"/>
  <c r="CB1009" i="9"/>
  <c r="CC1009" i="9"/>
  <c r="CB987" i="9"/>
  <c r="CC987" i="9"/>
  <c r="CB965" i="9"/>
  <c r="CC965" i="9"/>
  <c r="CB943" i="9"/>
  <c r="CC943" i="9"/>
  <c r="CB921" i="9"/>
  <c r="CC921" i="9"/>
  <c r="CB899" i="9"/>
  <c r="CC899" i="9"/>
  <c r="CB877" i="9"/>
  <c r="CC877" i="9"/>
  <c r="CB855" i="9"/>
  <c r="CC855" i="9"/>
  <c r="CC833" i="9"/>
  <c r="CB833" i="9"/>
  <c r="CC811" i="9"/>
  <c r="CB811" i="9"/>
  <c r="CC789" i="9"/>
  <c r="CB789" i="9"/>
  <c r="CC767" i="9"/>
  <c r="CB767" i="9"/>
  <c r="CC745" i="9"/>
  <c r="CB745" i="9"/>
  <c r="CC723" i="9"/>
  <c r="CB723" i="9"/>
  <c r="CC701" i="9"/>
  <c r="CB701" i="9"/>
  <c r="CC679" i="9"/>
  <c r="CB679" i="9"/>
  <c r="CC657" i="9"/>
  <c r="CB657" i="9"/>
  <c r="CC635" i="9"/>
  <c r="CB635" i="9"/>
  <c r="CC613" i="9"/>
  <c r="CB613" i="9"/>
  <c r="CB591" i="9"/>
  <c r="CC591" i="9"/>
  <c r="CB569" i="9"/>
  <c r="CC569" i="9"/>
  <c r="CC547" i="9"/>
  <c r="CB547" i="9"/>
  <c r="CB525" i="9"/>
  <c r="CC525" i="9"/>
  <c r="CB503" i="9"/>
  <c r="CC503" i="9"/>
  <c r="CC481" i="9"/>
  <c r="CB481" i="9"/>
  <c r="CB459" i="9"/>
  <c r="CC459" i="9"/>
  <c r="CC437" i="9"/>
  <c r="CB437" i="9"/>
  <c r="CB415" i="9"/>
  <c r="CC415" i="9"/>
  <c r="CC393" i="9"/>
  <c r="CB393" i="9"/>
  <c r="CB371" i="9"/>
  <c r="CC371" i="9"/>
  <c r="CB349" i="9"/>
  <c r="CC349" i="9"/>
  <c r="CB327" i="9"/>
  <c r="CC327" i="9"/>
  <c r="CC305" i="9"/>
  <c r="CB305" i="9"/>
  <c r="CB283" i="9"/>
  <c r="CC283" i="9"/>
  <c r="CC261" i="9"/>
  <c r="CB261" i="9"/>
  <c r="CB239" i="9"/>
  <c r="CC239" i="9"/>
  <c r="CB217" i="9"/>
  <c r="CC217" i="9"/>
  <c r="CC195" i="9"/>
  <c r="CB195" i="9"/>
  <c r="CC173" i="9"/>
  <c r="CB173" i="9"/>
  <c r="CB151" i="9"/>
  <c r="CC151" i="9"/>
  <c r="CB129" i="9"/>
  <c r="CC129" i="9"/>
  <c r="CB107" i="9"/>
  <c r="CC107" i="9"/>
  <c r="CC85" i="9"/>
  <c r="CB85" i="9"/>
  <c r="CB63" i="9"/>
  <c r="CC63" i="9"/>
  <c r="CB41" i="9"/>
  <c r="CC41" i="9"/>
  <c r="CB19" i="9"/>
  <c r="CC19" i="9"/>
  <c r="CQ1301" i="9"/>
  <c r="DB1301" i="9" s="1"/>
  <c r="DD1276" i="9"/>
  <c r="DE1276" i="9"/>
  <c r="CQ1275" i="9"/>
  <c r="CC1250" i="9"/>
  <c r="DE1246" i="9"/>
  <c r="DD1232" i="9"/>
  <c r="DE1232" i="9"/>
  <c r="CP1217" i="9"/>
  <c r="CM1208" i="9"/>
  <c r="CP1208" i="9" s="1"/>
  <c r="CP1199" i="9"/>
  <c r="CQ1199" i="9"/>
  <c r="DF1180" i="9"/>
  <c r="CQ1168" i="9"/>
  <c r="DD1164" i="9"/>
  <c r="DE1164" i="9"/>
  <c r="DF1164" i="9"/>
  <c r="DD1158" i="9"/>
  <c r="DE1158" i="9"/>
  <c r="DF1158" i="9"/>
  <c r="CV1156" i="9"/>
  <c r="CQ1134" i="9"/>
  <c r="CP1103" i="9"/>
  <c r="DF1093" i="9"/>
  <c r="DE1093" i="9"/>
  <c r="DD1093" i="9"/>
  <c r="CC1075" i="9"/>
  <c r="CQ1044" i="9"/>
  <c r="CP1044" i="9"/>
  <c r="CM1038" i="9"/>
  <c r="CP1038" i="9" s="1"/>
  <c r="CP1027" i="9"/>
  <c r="CB1140" i="9"/>
  <c r="CC1140" i="9"/>
  <c r="CB1096" i="9"/>
  <c r="CC1096" i="9"/>
  <c r="CB1074" i="9"/>
  <c r="CC1074" i="9"/>
  <c r="CB1052" i="9"/>
  <c r="CC1052" i="9"/>
  <c r="CB1030" i="9"/>
  <c r="CC1030" i="9"/>
  <c r="CC1008" i="9"/>
  <c r="CB1008" i="9"/>
  <c r="CB986" i="9"/>
  <c r="CC986" i="9"/>
  <c r="CB964" i="9"/>
  <c r="CC964" i="9"/>
  <c r="CC942" i="9"/>
  <c r="CB942" i="9"/>
  <c r="CB920" i="9"/>
  <c r="CC920" i="9"/>
  <c r="CB898" i="9"/>
  <c r="CC898" i="9"/>
  <c r="CB876" i="9"/>
  <c r="CC876" i="9"/>
  <c r="CC854" i="9"/>
  <c r="CB854" i="9"/>
  <c r="CB832" i="9"/>
  <c r="CC832" i="9"/>
  <c r="CC810" i="9"/>
  <c r="CB810" i="9"/>
  <c r="CC788" i="9"/>
  <c r="CB788" i="9"/>
  <c r="CB766" i="9"/>
  <c r="CC766" i="9"/>
  <c r="CC744" i="9"/>
  <c r="CB744" i="9"/>
  <c r="CB722" i="9"/>
  <c r="CC722" i="9"/>
  <c r="CB700" i="9"/>
  <c r="CC700" i="9"/>
  <c r="CB678" i="9"/>
  <c r="CC678" i="9"/>
  <c r="CB656" i="9"/>
  <c r="CC656" i="9"/>
  <c r="CB634" i="9"/>
  <c r="CC634" i="9"/>
  <c r="CC612" i="9"/>
  <c r="CB612" i="9"/>
  <c r="CC590" i="9"/>
  <c r="CB590" i="9"/>
  <c r="CB568" i="9"/>
  <c r="CC568" i="9"/>
  <c r="CB546" i="9"/>
  <c r="CC546" i="9"/>
  <c r="CB524" i="9"/>
  <c r="CC524" i="9"/>
  <c r="CB502" i="9"/>
  <c r="CC502" i="9"/>
  <c r="CB480" i="9"/>
  <c r="CC480" i="9"/>
  <c r="CB458" i="9"/>
  <c r="CC458" i="9"/>
  <c r="CC436" i="9"/>
  <c r="CB436" i="9"/>
  <c r="CC414" i="9"/>
  <c r="CB414" i="9"/>
  <c r="CB392" i="9"/>
  <c r="CC392" i="9"/>
  <c r="CB370" i="9"/>
  <c r="CC370" i="9"/>
  <c r="CC348" i="9"/>
  <c r="CB348" i="9"/>
  <c r="CC326" i="9"/>
  <c r="CB326" i="9"/>
  <c r="CC304" i="9"/>
  <c r="CB304" i="9"/>
  <c r="CB282" i="9"/>
  <c r="CC282" i="9"/>
  <c r="CB260" i="9"/>
  <c r="CC260" i="9"/>
  <c r="CB238" i="9"/>
  <c r="CC238" i="9"/>
  <c r="CB216" i="9"/>
  <c r="CC216" i="9"/>
  <c r="CB194" i="9"/>
  <c r="CC194" i="9"/>
  <c r="CB172" i="9"/>
  <c r="CC172" i="9"/>
  <c r="CB150" i="9"/>
  <c r="CC150" i="9"/>
  <c r="CB128" i="9"/>
  <c r="CC128" i="9"/>
  <c r="CC106" i="9"/>
  <c r="CB106" i="9"/>
  <c r="CC84" i="9"/>
  <c r="CB84" i="9"/>
  <c r="CB62" i="9"/>
  <c r="CC62" i="9"/>
  <c r="CC40" i="9"/>
  <c r="CB40" i="9"/>
  <c r="CB18" i="9"/>
  <c r="CC18" i="9"/>
  <c r="CP1248" i="9"/>
  <c r="CQ1248" i="9"/>
  <c r="DD1246" i="9"/>
  <c r="DE1239" i="9"/>
  <c r="CV1227" i="9"/>
  <c r="CP1215" i="9"/>
  <c r="CQ1215" i="9"/>
  <c r="DD1213" i="9"/>
  <c r="DF1213" i="9"/>
  <c r="CQ1204" i="9"/>
  <c r="CQ1196" i="9"/>
  <c r="DD1180" i="9"/>
  <c r="CC1141" i="9"/>
  <c r="DD1130" i="9"/>
  <c r="DE1130" i="9"/>
  <c r="DD1112" i="9"/>
  <c r="DE1112" i="9"/>
  <c r="DF1112" i="9"/>
  <c r="CC1105" i="9"/>
  <c r="CQ1054" i="9"/>
  <c r="CP1043" i="9"/>
  <c r="CQ1043" i="9"/>
  <c r="CQ1025" i="9"/>
  <c r="CM1176" i="9"/>
  <c r="CP1176" i="9" s="1"/>
  <c r="CP1169" i="9"/>
  <c r="DD1067" i="9"/>
  <c r="DF1067" i="9"/>
  <c r="DE1067" i="9"/>
  <c r="CP1064" i="9"/>
  <c r="CQ1064" i="9"/>
  <c r="CQ1061" i="9"/>
  <c r="CM1000" i="9"/>
  <c r="CM938" i="9"/>
  <c r="CP938" i="9" s="1"/>
  <c r="CQ938" i="9"/>
  <c r="CP1074" i="9"/>
  <c r="CQ1074" i="9"/>
  <c r="CM1036" i="9"/>
  <c r="CP1036" i="9" s="1"/>
  <c r="DE1031" i="9"/>
  <c r="DF1031" i="9"/>
  <c r="CM1002" i="9"/>
  <c r="CP1002" i="9" s="1"/>
  <c r="CQ1002" i="9"/>
  <c r="DB1108" i="9"/>
  <c r="CM1108" i="9"/>
  <c r="CP1108" i="9" s="1"/>
  <c r="CP1057" i="9"/>
  <c r="CP988" i="9"/>
  <c r="CQ988" i="9"/>
  <c r="CP1258" i="9"/>
  <c r="CP1237" i="9"/>
  <c r="CQ1237" i="9"/>
  <c r="DB1237" i="9" s="1"/>
  <c r="CC1185" i="9"/>
  <c r="CM1181" i="9"/>
  <c r="CB1163" i="9"/>
  <c r="DD1157" i="9"/>
  <c r="CV1155" i="9"/>
  <c r="CP1125" i="9"/>
  <c r="CM1107" i="9"/>
  <c r="CP1107" i="9" s="1"/>
  <c r="DF1105" i="9"/>
  <c r="DD1105" i="9"/>
  <c r="DE1105" i="9"/>
  <c r="CP1090" i="9"/>
  <c r="CQ1090" i="9"/>
  <c r="DB1090" i="9" s="1"/>
  <c r="DF1083" i="9"/>
  <c r="DD1083" i="9"/>
  <c r="DE1083" i="9"/>
  <c r="DE1075" i="9"/>
  <c r="DF1075" i="9"/>
  <c r="DD1075" i="9"/>
  <c r="DD1029" i="9"/>
  <c r="DE1029" i="9"/>
  <c r="DF1029" i="9"/>
  <c r="CP1187" i="9"/>
  <c r="CQ1186" i="9"/>
  <c r="CM1170" i="9"/>
  <c r="CP1170" i="9" s="1"/>
  <c r="CP1147" i="9"/>
  <c r="DD1129" i="9"/>
  <c r="DE1129" i="9"/>
  <c r="DF1129" i="9"/>
  <c r="DF1122" i="9"/>
  <c r="DE1122" i="9"/>
  <c r="CQ1041" i="9"/>
  <c r="CP1005" i="9"/>
  <c r="CQ1005" i="9"/>
  <c r="DD955" i="9"/>
  <c r="DE955" i="9"/>
  <c r="DF955" i="9"/>
  <c r="CP1131" i="9"/>
  <c r="DF1116" i="9"/>
  <c r="DD1116" i="9"/>
  <c r="DE1116" i="9"/>
  <c r="CQ1102" i="9"/>
  <c r="CQ1097" i="9"/>
  <c r="CP1053" i="9"/>
  <c r="CQ1053" i="9"/>
  <c r="CP1000" i="9"/>
  <c r="CP1109" i="9"/>
  <c r="CQ1109" i="9"/>
  <c r="DD1091" i="9"/>
  <c r="DE1091" i="9"/>
  <c r="DF1091" i="9"/>
  <c r="DD1044" i="9"/>
  <c r="DE1044" i="9"/>
  <c r="CM1033" i="9"/>
  <c r="CP1033" i="9" s="1"/>
  <c r="CQ1022" i="9"/>
  <c r="CM1178" i="9"/>
  <c r="CP1178" i="9" s="1"/>
  <c r="CP1132" i="9"/>
  <c r="CQ1132" i="9"/>
  <c r="DE1098" i="9"/>
  <c r="DD1098" i="9"/>
  <c r="DF1098" i="9"/>
  <c r="CQ1086" i="9"/>
  <c r="CP1080" i="9"/>
  <c r="CQ1080" i="9"/>
  <c r="CP1072" i="9"/>
  <c r="CQ1072" i="9"/>
  <c r="CP1303" i="9"/>
  <c r="CQ1303" i="9"/>
  <c r="CQ1288" i="9"/>
  <c r="CQ1262" i="9"/>
  <c r="CQ1230" i="9"/>
  <c r="CP1218" i="9"/>
  <c r="CP1214" i="9"/>
  <c r="DD1171" i="9"/>
  <c r="DE1171" i="9"/>
  <c r="DF1166" i="9"/>
  <c r="DE1166" i="9"/>
  <c r="CP1165" i="9"/>
  <c r="CP1159" i="9"/>
  <c r="CQ1159" i="9"/>
  <c r="CQ1153" i="9"/>
  <c r="DB1153" i="9" s="1"/>
  <c r="CP1146" i="9"/>
  <c r="CP1127" i="9"/>
  <c r="CQ1127" i="9"/>
  <c r="CM1117" i="9"/>
  <c r="CP1117" i="9" s="1"/>
  <c r="CP1093" i="9"/>
  <c r="CP1071" i="9"/>
  <c r="DD1062" i="9"/>
  <c r="DE1062" i="9"/>
  <c r="DF1062" i="9"/>
  <c r="DD990" i="9"/>
  <c r="DE990" i="9"/>
  <c r="DF990" i="9"/>
  <c r="CQ1254" i="9"/>
  <c r="DB1254" i="9" s="1"/>
  <c r="CP1229" i="9"/>
  <c r="DD1210" i="9"/>
  <c r="DE1210" i="9"/>
  <c r="DD1198" i="9"/>
  <c r="DE1198" i="9"/>
  <c r="DF1198" i="9"/>
  <c r="CV1196" i="9"/>
  <c r="CP1192" i="9"/>
  <c r="CQ1162" i="9"/>
  <c r="DB1162" i="9" s="1"/>
  <c r="CM1151" i="9"/>
  <c r="CP1151" i="9" s="1"/>
  <c r="DF1104" i="9"/>
  <c r="DE1104" i="9"/>
  <c r="DD1104" i="9"/>
  <c r="DD1103" i="9"/>
  <c r="DE1103" i="9"/>
  <c r="DF1103" i="9"/>
  <c r="CM1084" i="9"/>
  <c r="CP1084" i="9" s="1"/>
  <c r="CP1078" i="9"/>
  <c r="DD1074" i="9"/>
  <c r="DE1074" i="9"/>
  <c r="DF1074" i="9"/>
  <c r="DD1051" i="9"/>
  <c r="DE1051" i="9"/>
  <c r="DF1051" i="9"/>
  <c r="CP1048" i="9"/>
  <c r="CQ1017" i="9"/>
  <c r="CP1247" i="9"/>
  <c r="CP1240" i="9"/>
  <c r="DE1195" i="9"/>
  <c r="DD1195" i="9"/>
  <c r="CP1152" i="9"/>
  <c r="CQ1131" i="9"/>
  <c r="CP1095" i="9"/>
  <c r="CQ1095" i="9"/>
  <c r="CP1079" i="9"/>
  <c r="CP1058" i="9"/>
  <c r="CQ1036" i="9"/>
  <c r="CC1229" i="9"/>
  <c r="DD1203" i="9"/>
  <c r="DF1203" i="9"/>
  <c r="CC1184" i="9"/>
  <c r="CP1174" i="9"/>
  <c r="CQ1169" i="9"/>
  <c r="CC1162" i="9"/>
  <c r="CP1157" i="9"/>
  <c r="CQ1152" i="9"/>
  <c r="DF1143" i="9"/>
  <c r="DE1143" i="9"/>
  <c r="CP1139" i="9"/>
  <c r="CP1138" i="9"/>
  <c r="DE1124" i="9"/>
  <c r="DD1124" i="9"/>
  <c r="DF1124" i="9"/>
  <c r="CQ1094" i="9"/>
  <c r="DF1052" i="9"/>
  <c r="DD1052" i="9"/>
  <c r="DE1052" i="9"/>
  <c r="CM1045" i="9"/>
  <c r="CP1045" i="9" s="1"/>
  <c r="CQ1045" i="9"/>
  <c r="CB1193" i="9"/>
  <c r="CB1171" i="9"/>
  <c r="CB1149" i="9"/>
  <c r="CC1149" i="9"/>
  <c r="CB1127" i="9"/>
  <c r="CC1083" i="9"/>
  <c r="CB1083" i="9"/>
  <c r="CB1061" i="9"/>
  <c r="CB1039" i="9"/>
  <c r="CC1039" i="9"/>
  <c r="CB1017" i="9"/>
  <c r="CC1017" i="9"/>
  <c r="CB973" i="9"/>
  <c r="CC973" i="9"/>
  <c r="CB951" i="9"/>
  <c r="CC951" i="9"/>
  <c r="CC929" i="9"/>
  <c r="CB929" i="9"/>
  <c r="CB907" i="9"/>
  <c r="CC907" i="9"/>
  <c r="CB885" i="9"/>
  <c r="CC885" i="9"/>
  <c r="CC863" i="9"/>
  <c r="CB863" i="9"/>
  <c r="CC841" i="9"/>
  <c r="CB841" i="9"/>
  <c r="CC819" i="9"/>
  <c r="CB819" i="9"/>
  <c r="CC797" i="9"/>
  <c r="CB797" i="9"/>
  <c r="CC775" i="9"/>
  <c r="CB775" i="9"/>
  <c r="CC753" i="9"/>
  <c r="CB753" i="9"/>
  <c r="CC731" i="9"/>
  <c r="CB731" i="9"/>
  <c r="CC709" i="9"/>
  <c r="CB709" i="9"/>
  <c r="CC687" i="9"/>
  <c r="CB687" i="9"/>
  <c r="CC665" i="9"/>
  <c r="CB665" i="9"/>
  <c r="CC643" i="9"/>
  <c r="CB643" i="9"/>
  <c r="CC621" i="9"/>
  <c r="CB621" i="9"/>
  <c r="CB599" i="9"/>
  <c r="CC599" i="9"/>
  <c r="CB577" i="9"/>
  <c r="CC577" i="9"/>
  <c r="CB555" i="9"/>
  <c r="CC555" i="9"/>
  <c r="CB533" i="9"/>
  <c r="CC533" i="9"/>
  <c r="CB511" i="9"/>
  <c r="CC511" i="9"/>
  <c r="CB489" i="9"/>
  <c r="CC489" i="9"/>
  <c r="CC467" i="9"/>
  <c r="CB467" i="9"/>
  <c r="CC445" i="9"/>
  <c r="CB445" i="9"/>
  <c r="CC423" i="9"/>
  <c r="CB423" i="9"/>
  <c r="CB401" i="9"/>
  <c r="CC401" i="9"/>
  <c r="CB379" i="9"/>
  <c r="CC379" i="9"/>
  <c r="CC357" i="9"/>
  <c r="CB357" i="9"/>
  <c r="CB335" i="9"/>
  <c r="CC335" i="9"/>
  <c r="CC313" i="9"/>
  <c r="CB313" i="9"/>
  <c r="CC291" i="9"/>
  <c r="CB291" i="9"/>
  <c r="CC269" i="9"/>
  <c r="CB269" i="9"/>
  <c r="CC247" i="9"/>
  <c r="CB247" i="9"/>
  <c r="CB225" i="9"/>
  <c r="CC225" i="9"/>
  <c r="CB203" i="9"/>
  <c r="CC203" i="9"/>
  <c r="CB181" i="9"/>
  <c r="CC181" i="9"/>
  <c r="CB159" i="9"/>
  <c r="CC159" i="9"/>
  <c r="CB137" i="9"/>
  <c r="CC137" i="9"/>
  <c r="CC115" i="9"/>
  <c r="CB115" i="9"/>
  <c r="CB93" i="9"/>
  <c r="CC93" i="9"/>
  <c r="CC71" i="9"/>
  <c r="CB71" i="9"/>
  <c r="CC49" i="9"/>
  <c r="CB49" i="9"/>
  <c r="CB27" i="9"/>
  <c r="CC27" i="9"/>
  <c r="CB5" i="9"/>
  <c r="CC5" i="9"/>
  <c r="CB1369" i="9"/>
  <c r="CB1347" i="9"/>
  <c r="CB1325" i="9"/>
  <c r="DD1254" i="9"/>
  <c r="DE1254" i="9"/>
  <c r="DF1238" i="9"/>
  <c r="DD1236" i="9"/>
  <c r="DD1227" i="9"/>
  <c r="DD1187" i="9"/>
  <c r="DE1187" i="9"/>
  <c r="DF1187" i="9"/>
  <c r="CV1185" i="9"/>
  <c r="CP1181" i="9"/>
  <c r="CQ1119" i="9"/>
  <c r="CQ1114" i="9"/>
  <c r="CP1114" i="9"/>
  <c r="CM1099" i="9"/>
  <c r="CP1099" i="9" s="1"/>
  <c r="CQ1093" i="9"/>
  <c r="DE1088" i="9"/>
  <c r="CM1065" i="9"/>
  <c r="CP1065" i="9" s="1"/>
  <c r="CQ1173" i="9"/>
  <c r="CP1156" i="9"/>
  <c r="CQ1156" i="9"/>
  <c r="DD1154" i="9"/>
  <c r="DD1135" i="9"/>
  <c r="DD1108" i="9"/>
  <c r="DE1096" i="9"/>
  <c r="CP1096" i="9"/>
  <c r="CM1069" i="9"/>
  <c r="CP1069" i="9" s="1"/>
  <c r="CQ1062" i="9"/>
  <c r="CQ1034" i="9"/>
  <c r="CP1029" i="9"/>
  <c r="CQ1026" i="9"/>
  <c r="CP1022" i="9"/>
  <c r="CV1012" i="9"/>
  <c r="CV1007" i="9"/>
  <c r="CP979" i="9"/>
  <c r="CQ976" i="9"/>
  <c r="DB976" i="9" s="1"/>
  <c r="CP962" i="9"/>
  <c r="CM914" i="9"/>
  <c r="DE896" i="9"/>
  <c r="DF896" i="9"/>
  <c r="CP875" i="9"/>
  <c r="CQ875" i="9"/>
  <c r="CM1100" i="9"/>
  <c r="CP1100" i="9" s="1"/>
  <c r="CV1090" i="9"/>
  <c r="CM1077" i="9"/>
  <c r="CP1077" i="9" s="1"/>
  <c r="CP1018" i="9"/>
  <c r="CM994" i="9"/>
  <c r="CP994" i="9" s="1"/>
  <c r="CP985" i="9"/>
  <c r="CQ1140" i="9"/>
  <c r="CP1101" i="9"/>
  <c r="DD1089" i="9"/>
  <c r="DE1089" i="9"/>
  <c r="DF1089" i="9"/>
  <c r="DD1081" i="9"/>
  <c r="DE1081" i="9"/>
  <c r="DD1046" i="9"/>
  <c r="DF1046" i="9"/>
  <c r="DD1040" i="9"/>
  <c r="DE1040" i="9"/>
  <c r="DF1040" i="9"/>
  <c r="CP1035" i="9"/>
  <c r="CQ1032" i="9"/>
  <c r="CQ1020" i="9"/>
  <c r="CM1007" i="9"/>
  <c r="CP1007" i="9" s="1"/>
  <c r="CP957" i="9"/>
  <c r="DF825" i="9"/>
  <c r="DE825" i="9"/>
  <c r="DD825" i="9"/>
  <c r="CP1070" i="9"/>
  <c r="CQ1070" i="9"/>
  <c r="CQ1035" i="9"/>
  <c r="CQ1027" i="9"/>
  <c r="CV998" i="9"/>
  <c r="CM966" i="9"/>
  <c r="CP966" i="9" s="1"/>
  <c r="CM948" i="9"/>
  <c r="CP948" i="9" s="1"/>
  <c r="CM947" i="9"/>
  <c r="CP947" i="9" s="1"/>
  <c r="DF924" i="9"/>
  <c r="DE924" i="9"/>
  <c r="DD924" i="9"/>
  <c r="CQ922" i="9"/>
  <c r="CP922" i="9"/>
  <c r="CQ1146" i="9"/>
  <c r="CQ1139" i="9"/>
  <c r="CQ1125" i="9"/>
  <c r="CQ1104" i="9"/>
  <c r="CQ1091" i="9"/>
  <c r="CQ1078" i="9"/>
  <c r="DE1054" i="9"/>
  <c r="DF1054" i="9"/>
  <c r="CQ1030" i="9"/>
  <c r="CQ1014" i="9"/>
  <c r="CQ1009" i="9"/>
  <c r="CP1009" i="9"/>
  <c r="CQ1000" i="9"/>
  <c r="CQ982" i="9"/>
  <c r="DE981" i="9"/>
  <c r="DD981" i="9"/>
  <c r="DF981" i="9"/>
  <c r="CM967" i="9"/>
  <c r="CP967" i="9" s="1"/>
  <c r="CM894" i="9"/>
  <c r="CP894" i="9" s="1"/>
  <c r="DD790" i="9"/>
  <c r="DF790" i="9"/>
  <c r="DE790" i="9"/>
  <c r="CQ1165" i="9"/>
  <c r="DD1140" i="9"/>
  <c r="DE1140" i="9"/>
  <c r="CM1134" i="9"/>
  <c r="CP1134" i="9" s="1"/>
  <c r="CP1105" i="9"/>
  <c r="CQ1105" i="9"/>
  <c r="CM1102" i="9"/>
  <c r="CP1102" i="9" s="1"/>
  <c r="CP1098" i="9"/>
  <c r="CQ1079" i="9"/>
  <c r="CV1071" i="9"/>
  <c r="CV1063" i="9"/>
  <c r="CP1039" i="9"/>
  <c r="CQ1039" i="9"/>
  <c r="CQ1021" i="9"/>
  <c r="CM1012" i="9"/>
  <c r="CP1012" i="9" s="1"/>
  <c r="DD1010" i="9"/>
  <c r="DE1010" i="9"/>
  <c r="DF1010" i="9"/>
  <c r="CM932" i="9"/>
  <c r="CP932" i="9" s="1"/>
  <c r="CQ1195" i="9"/>
  <c r="CQ1184" i="9"/>
  <c r="CM1097" i="9"/>
  <c r="CP1097" i="9" s="1"/>
  <c r="DE1073" i="9"/>
  <c r="DF1073" i="9"/>
  <c r="CM1055" i="9"/>
  <c r="CP1055" i="9" s="1"/>
  <c r="CM1041" i="9"/>
  <c r="CP1041" i="9" s="1"/>
  <c r="DE1022" i="9"/>
  <c r="DF1022" i="9"/>
  <c r="DE1005" i="9"/>
  <c r="DF1005" i="9"/>
  <c r="DD1005" i="9"/>
  <c r="DB987" i="9"/>
  <c r="CQ1008" i="9"/>
  <c r="CM965" i="9"/>
  <c r="CP965" i="9" s="1"/>
  <c r="CQ1056" i="9"/>
  <c r="CM1052" i="9"/>
  <c r="CQ1038" i="9"/>
  <c r="CP1013" i="9"/>
  <c r="DD1001" i="9"/>
  <c r="DE1001" i="9"/>
  <c r="CQ983" i="9"/>
  <c r="CP977" i="9"/>
  <c r="CQ977" i="9"/>
  <c r="CQ820" i="9"/>
  <c r="CP1050" i="9"/>
  <c r="CM1046" i="9"/>
  <c r="DE1032" i="9"/>
  <c r="DF1032" i="9"/>
  <c r="CM1015" i="9"/>
  <c r="CP1015" i="9" s="1"/>
  <c r="DD979" i="9"/>
  <c r="DE979" i="9"/>
  <c r="DF979" i="9"/>
  <c r="DE951" i="9"/>
  <c r="DF951" i="9"/>
  <c r="DD951" i="9"/>
  <c r="CM925" i="9"/>
  <c r="CP925" i="9" s="1"/>
  <c r="CQ925" i="9"/>
  <c r="CM1081" i="9"/>
  <c r="CP1081" i="9" s="1"/>
  <c r="CV1073" i="9"/>
  <c r="CQ1058" i="9"/>
  <c r="CV1051" i="9"/>
  <c r="CP1024" i="9"/>
  <c r="CQ1024" i="9"/>
  <c r="CP1023" i="9"/>
  <c r="DD989" i="9"/>
  <c r="DE989" i="9"/>
  <c r="DF989" i="9"/>
  <c r="CP945" i="9"/>
  <c r="CQ975" i="9"/>
  <c r="CP975" i="9"/>
  <c r="CP949" i="9"/>
  <c r="CQ949" i="9"/>
  <c r="CP943" i="9"/>
  <c r="CQ943" i="9"/>
  <c r="CQ932" i="9"/>
  <c r="DB932" i="9" s="1"/>
  <c r="CP908" i="9"/>
  <c r="CQ908" i="9"/>
  <c r="CP906" i="9"/>
  <c r="CQ906" i="9"/>
  <c r="CP1082" i="9"/>
  <c r="CQ1082" i="9"/>
  <c r="CM1062" i="9"/>
  <c r="CP1062" i="9" s="1"/>
  <c r="CQ1047" i="9"/>
  <c r="CQ1018" i="9"/>
  <c r="CP1016" i="9"/>
  <c r="CQ1016" i="9"/>
  <c r="CM923" i="9"/>
  <c r="CP923" i="9" s="1"/>
  <c r="CP903" i="9"/>
  <c r="CQ903" i="9"/>
  <c r="CQ999" i="9"/>
  <c r="CP999" i="9"/>
  <c r="CM996" i="9"/>
  <c r="DD970" i="9"/>
  <c r="DE970" i="9"/>
  <c r="DF970" i="9"/>
  <c r="CP934" i="9"/>
  <c r="CP905" i="9"/>
  <c r="CQ905" i="9"/>
  <c r="CP901" i="9"/>
  <c r="CQ901" i="9"/>
  <c r="DE858" i="9"/>
  <c r="DF858" i="9"/>
  <c r="DD858" i="9"/>
  <c r="CP1167" i="9"/>
  <c r="CQ1167" i="9"/>
  <c r="CQ1166" i="9"/>
  <c r="CV1124" i="9"/>
  <c r="CQ1066" i="9"/>
  <c r="CP1037" i="9"/>
  <c r="CM1032" i="9"/>
  <c r="CP1032" i="9" s="1"/>
  <c r="CQ1023" i="9"/>
  <c r="CP1014" i="9"/>
  <c r="CQ1003" i="9"/>
  <c r="DB1003" i="9" s="1"/>
  <c r="CP1003" i="9"/>
  <c r="CP993" i="9"/>
  <c r="CQ993" i="9"/>
  <c r="CQ1138" i="9"/>
  <c r="CQ1124" i="9"/>
  <c r="DB1124" i="9" s="1"/>
  <c r="CQ1071" i="9"/>
  <c r="DD1058" i="9"/>
  <c r="DF1058" i="9"/>
  <c r="CQ1048" i="9"/>
  <c r="CQ1019" i="9"/>
  <c r="CQ1006" i="9"/>
  <c r="CP986" i="9"/>
  <c r="DD976" i="9"/>
  <c r="DE976" i="9"/>
  <c r="DF976" i="9"/>
  <c r="CQ942" i="9"/>
  <c r="CP892" i="9"/>
  <c r="CQ892" i="9"/>
  <c r="CQ1151" i="9"/>
  <c r="CP1094" i="9"/>
  <c r="CQ1087" i="9"/>
  <c r="CP1068" i="9"/>
  <c r="CQ1049" i="9"/>
  <c r="DE1047" i="9"/>
  <c r="DF1047" i="9"/>
  <c r="DD1007" i="9"/>
  <c r="DE1007" i="9"/>
  <c r="DF1007" i="9"/>
  <c r="CM921" i="9"/>
  <c r="CQ1198" i="9"/>
  <c r="CQ1187" i="9"/>
  <c r="CV1157" i="9"/>
  <c r="CV1145" i="9"/>
  <c r="CP1144" i="9"/>
  <c r="DE1121" i="9"/>
  <c r="CV1107" i="9"/>
  <c r="DE1106" i="9"/>
  <c r="CM1091" i="9"/>
  <c r="CP1091" i="9" s="1"/>
  <c r="CM1086" i="9"/>
  <c r="CP1086" i="9" s="1"/>
  <c r="DF1076" i="9"/>
  <c r="CQ997" i="9"/>
  <c r="CP997" i="9"/>
  <c r="CP992" i="9"/>
  <c r="CQ992" i="9"/>
  <c r="CM972" i="9"/>
  <c r="CP972" i="9" s="1"/>
  <c r="CP963" i="9"/>
  <c r="CQ963" i="9"/>
  <c r="CM960" i="9"/>
  <c r="CP960" i="9" s="1"/>
  <c r="CP1123" i="9"/>
  <c r="CQ1123" i="9"/>
  <c r="DD1121" i="9"/>
  <c r="DD1119" i="9"/>
  <c r="CQ1117" i="9"/>
  <c r="CQ1107" i="9"/>
  <c r="DD1106" i="9"/>
  <c r="CQ1099" i="9"/>
  <c r="CQ1084" i="9"/>
  <c r="DD1060" i="9"/>
  <c r="CP1056" i="9"/>
  <c r="CP1046" i="9"/>
  <c r="DE1037" i="9"/>
  <c r="DF1037" i="9"/>
  <c r="DD1023" i="9"/>
  <c r="DE1023" i="9"/>
  <c r="DF1023" i="9"/>
  <c r="DE1006" i="9"/>
  <c r="CM989" i="9"/>
  <c r="CP989" i="9" s="1"/>
  <c r="CP953" i="9"/>
  <c r="CP927" i="9"/>
  <c r="CQ927" i="9"/>
  <c r="CP921" i="9"/>
  <c r="DE907" i="9"/>
  <c r="DF907" i="9"/>
  <c r="DD907" i="9"/>
  <c r="DD896" i="9"/>
  <c r="CQ889" i="9"/>
  <c r="CQ874" i="9"/>
  <c r="CP874" i="9"/>
  <c r="DF1111" i="9"/>
  <c r="CP1106" i="9"/>
  <c r="DD1059" i="9"/>
  <c r="CP1059" i="9"/>
  <c r="DE1043" i="9"/>
  <c r="DF1035" i="9"/>
  <c r="DD1021" i="9"/>
  <c r="DD1019" i="9"/>
  <c r="DE1019" i="9"/>
  <c r="DE1018" i="9"/>
  <c r="CQ1015" i="9"/>
  <c r="CP1001" i="9"/>
  <c r="CQ1001" i="9"/>
  <c r="DE998" i="9"/>
  <c r="DD998" i="9"/>
  <c r="DF998" i="9"/>
  <c r="DE963" i="9"/>
  <c r="DF963" i="9"/>
  <c r="DD963" i="9"/>
  <c r="CP910" i="9"/>
  <c r="CP902" i="9"/>
  <c r="DD821" i="9"/>
  <c r="DF821" i="9"/>
  <c r="DE821" i="9"/>
  <c r="CQ1069" i="9"/>
  <c r="CQ1063" i="9"/>
  <c r="DF1061" i="9"/>
  <c r="DE1061" i="9"/>
  <c r="CP1040" i="9"/>
  <c r="CQ1040" i="9"/>
  <c r="CM1019" i="9"/>
  <c r="CP1019" i="9" s="1"/>
  <c r="CQ959" i="9"/>
  <c r="CP950" i="9"/>
  <c r="CQ950" i="9"/>
  <c r="CP939" i="9"/>
  <c r="CQ939" i="9"/>
  <c r="CP1085" i="9"/>
  <c r="CP1073" i="9"/>
  <c r="CV1057" i="9"/>
  <c r="CP1011" i="9"/>
  <c r="CQ1011" i="9"/>
  <c r="CP990" i="9"/>
  <c r="CQ990" i="9"/>
  <c r="CP969" i="9"/>
  <c r="CQ969" i="9"/>
  <c r="CV1096" i="9"/>
  <c r="DD1090" i="9"/>
  <c r="DF1090" i="9"/>
  <c r="CP1088" i="9"/>
  <c r="DD1068" i="9"/>
  <c r="DF1068" i="9"/>
  <c r="CV1049" i="9"/>
  <c r="CV1042" i="9"/>
  <c r="DF1028" i="9"/>
  <c r="DD1028" i="9"/>
  <c r="CV1020" i="9"/>
  <c r="DD1013" i="9"/>
  <c r="DF1013" i="9"/>
  <c r="DF973" i="9"/>
  <c r="DE973" i="9"/>
  <c r="CQ933" i="9"/>
  <c r="CP933" i="9"/>
  <c r="CP929" i="9"/>
  <c r="CQ929" i="9"/>
  <c r="CP915" i="9"/>
  <c r="CV1052" i="9"/>
  <c r="DF1045" i="9"/>
  <c r="DE1039" i="9"/>
  <c r="DE1030" i="9"/>
  <c r="DE1027" i="9"/>
  <c r="DF1027" i="9"/>
  <c r="DE1012" i="9"/>
  <c r="CV1008" i="9"/>
  <c r="DF1000" i="9"/>
  <c r="CP987" i="9"/>
  <c r="CV986" i="9"/>
  <c r="DE977" i="9"/>
  <c r="CQ948" i="9"/>
  <c r="DD943" i="9"/>
  <c r="DE943" i="9"/>
  <c r="DE926" i="9"/>
  <c r="CM847" i="9"/>
  <c r="CP847" i="9" s="1"/>
  <c r="CP1017" i="9"/>
  <c r="CP974" i="9"/>
  <c r="CQ974" i="9"/>
  <c r="CP952" i="9"/>
  <c r="CM945" i="9"/>
  <c r="CP931" i="9"/>
  <c r="CQ919" i="9"/>
  <c r="CQ961" i="9"/>
  <c r="CP924" i="9"/>
  <c r="CQ924" i="9"/>
  <c r="CM909" i="9"/>
  <c r="CP909" i="9" s="1"/>
  <c r="CM907" i="9"/>
  <c r="CP907" i="9" s="1"/>
  <c r="CQ897" i="9"/>
  <c r="CP886" i="9"/>
  <c r="CQ886" i="9"/>
  <c r="CV969" i="9"/>
  <c r="DE968" i="9"/>
  <c r="DF968" i="9"/>
  <c r="DD958" i="9"/>
  <c r="DF958" i="9"/>
  <c r="CQ956" i="9"/>
  <c r="CP941" i="9"/>
  <c r="CQ941" i="9"/>
  <c r="CM928" i="9"/>
  <c r="CP928" i="9" s="1"/>
  <c r="CP912" i="9"/>
  <c r="CQ838" i="9"/>
  <c r="CP838" i="9"/>
  <c r="CP996" i="9"/>
  <c r="DD994" i="9"/>
  <c r="DE994" i="9"/>
  <c r="DF994" i="9"/>
  <c r="DD987" i="9"/>
  <c r="DE987" i="9"/>
  <c r="DF987" i="9"/>
  <c r="CM986" i="9"/>
  <c r="CM983" i="9"/>
  <c r="CP983" i="9" s="1"/>
  <c r="CM978" i="9"/>
  <c r="CP978" i="9" s="1"/>
  <c r="CP971" i="9"/>
  <c r="CQ971" i="9"/>
  <c r="CP937" i="9"/>
  <c r="CQ937" i="9"/>
  <c r="CP1116" i="9"/>
  <c r="CQ1088" i="9"/>
  <c r="CQ1085" i="9"/>
  <c r="DD1072" i="9"/>
  <c r="CP1051" i="9"/>
  <c r="CV1019" i="9"/>
  <c r="CM1008" i="9"/>
  <c r="CP1008" i="9" s="1"/>
  <c r="CV997" i="9"/>
  <c r="CM944" i="9"/>
  <c r="CP944" i="9" s="1"/>
  <c r="DD902" i="9"/>
  <c r="DE902" i="9"/>
  <c r="DF902" i="9"/>
  <c r="CQ832" i="9"/>
  <c r="CP832" i="9"/>
  <c r="CV1041" i="9"/>
  <c r="CP1028" i="9"/>
  <c r="CP984" i="9"/>
  <c r="DD967" i="9"/>
  <c r="DE967" i="9"/>
  <c r="DF967" i="9"/>
  <c r="DE966" i="9"/>
  <c r="CQ946" i="9"/>
  <c r="CP935" i="9"/>
  <c r="CQ930" i="9"/>
  <c r="DD920" i="9"/>
  <c r="DF920" i="9"/>
  <c r="CP918" i="9"/>
  <c r="CQ918" i="9"/>
  <c r="DD915" i="9"/>
  <c r="DF915" i="9"/>
  <c r="CQ907" i="9"/>
  <c r="CQ858" i="9"/>
  <c r="CP858" i="9"/>
  <c r="CQ991" i="9"/>
  <c r="CP973" i="9"/>
  <c r="DD966" i="9"/>
  <c r="CQ965" i="9"/>
  <c r="CQ960" i="9"/>
  <c r="DD931" i="9"/>
  <c r="DE931" i="9"/>
  <c r="DF931" i="9"/>
  <c r="CP911" i="9"/>
  <c r="DD901" i="9"/>
  <c r="DE901" i="9"/>
  <c r="CP882" i="9"/>
  <c r="CQ882" i="9"/>
  <c r="CQ829" i="9"/>
  <c r="CP829" i="9"/>
  <c r="DF722" i="9"/>
  <c r="DE722" i="9"/>
  <c r="DD722" i="9"/>
  <c r="CV1074" i="9"/>
  <c r="CV1030" i="9"/>
  <c r="CQ986" i="9"/>
  <c r="CP981" i="9"/>
  <c r="CQ981" i="9"/>
  <c r="CQ964" i="9"/>
  <c r="CP964" i="9"/>
  <c r="DD947" i="9"/>
  <c r="DF947" i="9"/>
  <c r="DE941" i="9"/>
  <c r="DD941" i="9"/>
  <c r="CM916" i="9"/>
  <c r="CP916" i="9" s="1"/>
  <c r="DD898" i="9"/>
  <c r="DE898" i="9"/>
  <c r="DF898" i="9"/>
  <c r="DE864" i="9"/>
  <c r="DD864" i="9"/>
  <c r="DF864" i="9"/>
  <c r="CP954" i="9"/>
  <c r="CQ954" i="9"/>
  <c r="CQ1028" i="9"/>
  <c r="DE1016" i="9"/>
  <c r="DF1016" i="9"/>
  <c r="DD983" i="9"/>
  <c r="DE983" i="9"/>
  <c r="DF983" i="9"/>
  <c r="CQ972" i="9"/>
  <c r="CQ968" i="9"/>
  <c r="CP968" i="9"/>
  <c r="DD945" i="9"/>
  <c r="DF945" i="9"/>
  <c r="CQ934" i="9"/>
  <c r="CP926" i="9"/>
  <c r="CQ926" i="9"/>
  <c r="DB926" i="9" s="1"/>
  <c r="CQ921" i="9"/>
  <c r="DB921" i="9" s="1"/>
  <c r="CQ902" i="9"/>
  <c r="CQ869" i="9"/>
  <c r="DB869" i="9" s="1"/>
  <c r="DB852" i="9"/>
  <c r="CP1006" i="9"/>
  <c r="CQ980" i="9"/>
  <c r="CP958" i="9"/>
  <c r="CQ958" i="9"/>
  <c r="CQ885" i="9"/>
  <c r="DF957" i="9"/>
  <c r="DD948" i="9"/>
  <c r="CQ944" i="9"/>
  <c r="DE942" i="9"/>
  <c r="CV937" i="9"/>
  <c r="DD921" i="9"/>
  <c r="DE892" i="9"/>
  <c r="CP877" i="9"/>
  <c r="CQ870" i="9"/>
  <c r="CQ856" i="9"/>
  <c r="CQ837" i="9"/>
  <c r="CV801" i="9"/>
  <c r="DD738" i="9"/>
  <c r="DE738" i="9"/>
  <c r="CM729" i="9"/>
  <c r="CP729" i="9" s="1"/>
  <c r="CM658" i="9"/>
  <c r="CP658" i="9" s="1"/>
  <c r="DF962" i="9"/>
  <c r="DE957" i="9"/>
  <c r="CV956" i="9"/>
  <c r="DE946" i="9"/>
  <c r="DF946" i="9"/>
  <c r="DF914" i="9"/>
  <c r="CP914" i="9"/>
  <c r="DD892" i="9"/>
  <c r="DE875" i="9"/>
  <c r="DF875" i="9"/>
  <c r="CM873" i="9"/>
  <c r="CP873" i="9" s="1"/>
  <c r="CP852" i="9"/>
  <c r="CQ819" i="9"/>
  <c r="CP819" i="9"/>
  <c r="CP817" i="9"/>
  <c r="CQ817" i="9"/>
  <c r="CP808" i="9"/>
  <c r="CQ808" i="9"/>
  <c r="CQ796" i="9"/>
  <c r="CP796" i="9"/>
  <c r="CQ791" i="9"/>
  <c r="CQ624" i="9"/>
  <c r="DB624" i="9" s="1"/>
  <c r="DD940" i="9"/>
  <c r="DE914" i="9"/>
  <c r="DE897" i="9"/>
  <c r="CQ881" i="9"/>
  <c r="DD878" i="9"/>
  <c r="DE878" i="9"/>
  <c r="DF878" i="9"/>
  <c r="CQ831" i="9"/>
  <c r="CM805" i="9"/>
  <c r="CQ773" i="9"/>
  <c r="CP773" i="9"/>
  <c r="CM728" i="9"/>
  <c r="CP728" i="9" s="1"/>
  <c r="DF905" i="9"/>
  <c r="DD905" i="9"/>
  <c r="DF861" i="9"/>
  <c r="DE861" i="9"/>
  <c r="CQ821" i="9"/>
  <c r="CP818" i="9"/>
  <c r="CQ781" i="9"/>
  <c r="CP781" i="9"/>
  <c r="CP765" i="9"/>
  <c r="CQ765" i="9"/>
  <c r="DF991" i="9"/>
  <c r="DF980" i="9"/>
  <c r="DF965" i="9"/>
  <c r="CQ915" i="9"/>
  <c r="DE900" i="9"/>
  <c r="DD900" i="9"/>
  <c r="CQ894" i="9"/>
  <c r="DD882" i="9"/>
  <c r="DE882" i="9"/>
  <c r="CP880" i="9"/>
  <c r="CQ880" i="9"/>
  <c r="CQ860" i="9"/>
  <c r="DE856" i="9"/>
  <c r="CQ827" i="9"/>
  <c r="CP827" i="9"/>
  <c r="CM822" i="9"/>
  <c r="CP822" i="9" s="1"/>
  <c r="CM652" i="9"/>
  <c r="CP652" i="9" s="1"/>
  <c r="CQ955" i="9"/>
  <c r="DF933" i="9"/>
  <c r="CQ910" i="9"/>
  <c r="DB910" i="9" s="1"/>
  <c r="CM898" i="9"/>
  <c r="CP898" i="9" s="1"/>
  <c r="CP887" i="9"/>
  <c r="DD856" i="9"/>
  <c r="CQ855" i="9"/>
  <c r="CM844" i="9"/>
  <c r="CP844" i="9" s="1"/>
  <c r="DE758" i="9"/>
  <c r="DF758" i="9"/>
  <c r="DD758" i="9"/>
  <c r="CM721" i="9"/>
  <c r="CM956" i="9"/>
  <c r="CP956" i="9" s="1"/>
  <c r="CM883" i="9"/>
  <c r="CP883" i="9" s="1"/>
  <c r="DD881" i="9"/>
  <c r="DE881" i="9"/>
  <c r="DE869" i="9"/>
  <c r="CQ864" i="9"/>
  <c r="CP864" i="9"/>
  <c r="CQ863" i="9"/>
  <c r="CM862" i="9"/>
  <c r="CP862" i="9" s="1"/>
  <c r="DE836" i="9"/>
  <c r="CP806" i="9"/>
  <c r="CQ806" i="9"/>
  <c r="CQ731" i="9"/>
  <c r="CP731" i="9"/>
  <c r="DD869" i="9"/>
  <c r="CM849" i="9"/>
  <c r="CQ801" i="9"/>
  <c r="CP726" i="9"/>
  <c r="CQ947" i="9"/>
  <c r="CP920" i="9"/>
  <c r="CQ911" i="9"/>
  <c r="DD909" i="9"/>
  <c r="DE909" i="9"/>
  <c r="DD899" i="9"/>
  <c r="CP899" i="9"/>
  <c r="DF877" i="9"/>
  <c r="DD877" i="9"/>
  <c r="CQ866" i="9"/>
  <c r="CM857" i="9"/>
  <c r="CP857" i="9" s="1"/>
  <c r="DF837" i="9"/>
  <c r="DE837" i="9"/>
  <c r="DD837" i="9"/>
  <c r="CQ823" i="9"/>
  <c r="CP823" i="9"/>
  <c r="CM814" i="9"/>
  <c r="CP814" i="9" s="1"/>
  <c r="CQ724" i="9"/>
  <c r="CM871" i="9"/>
  <c r="CP871" i="9" s="1"/>
  <c r="CQ779" i="9"/>
  <c r="CP779" i="9"/>
  <c r="DD751" i="9"/>
  <c r="DE751" i="9"/>
  <c r="DF751" i="9"/>
  <c r="CQ730" i="9"/>
  <c r="CP730" i="9"/>
  <c r="CM717" i="9"/>
  <c r="CP717" i="9" s="1"/>
  <c r="CQ665" i="9"/>
  <c r="CP665" i="9"/>
  <c r="DF935" i="9"/>
  <c r="DD935" i="9"/>
  <c r="CP913" i="9"/>
  <c r="CP896" i="9"/>
  <c r="CQ873" i="9"/>
  <c r="CP868" i="9"/>
  <c r="CM866" i="9"/>
  <c r="CP866" i="9" s="1"/>
  <c r="CP854" i="9"/>
  <c r="DD749" i="9"/>
  <c r="DE749" i="9"/>
  <c r="DF749" i="9"/>
  <c r="DE913" i="9"/>
  <c r="DD904" i="9"/>
  <c r="DE904" i="9"/>
  <c r="DD891" i="9"/>
  <c r="DE891" i="9"/>
  <c r="CQ840" i="9"/>
  <c r="CP840" i="9"/>
  <c r="CP824" i="9"/>
  <c r="DB811" i="9"/>
  <c r="DE769" i="9"/>
  <c r="DF769" i="9"/>
  <c r="DD769" i="9"/>
  <c r="CM756" i="9"/>
  <c r="CP756" i="9" s="1"/>
  <c r="CM715" i="9"/>
  <c r="CP715" i="9" s="1"/>
  <c r="CM870" i="9"/>
  <c r="CP870" i="9" s="1"/>
  <c r="CP850" i="9"/>
  <c r="CQ850" i="9"/>
  <c r="CQ822" i="9"/>
  <c r="CQ816" i="9"/>
  <c r="CP816" i="9"/>
  <c r="CQ798" i="9"/>
  <c r="CQ762" i="9"/>
  <c r="CP762" i="9"/>
  <c r="CP893" i="9"/>
  <c r="CP890" i="9"/>
  <c r="CQ890" i="9"/>
  <c r="CM885" i="9"/>
  <c r="CP885" i="9" s="1"/>
  <c r="CQ883" i="9"/>
  <c r="CQ867" i="9"/>
  <c r="CP867" i="9"/>
  <c r="CQ862" i="9"/>
  <c r="CM865" i="9"/>
  <c r="CP865" i="9" s="1"/>
  <c r="DE863" i="9"/>
  <c r="DD863" i="9"/>
  <c r="DF863" i="9"/>
  <c r="CP830" i="9"/>
  <c r="CM782" i="9"/>
  <c r="CP782" i="9" s="1"/>
  <c r="CM869" i="9"/>
  <c r="CP869" i="9" s="1"/>
  <c r="CP849" i="9"/>
  <c r="CQ849" i="9"/>
  <c r="CM794" i="9"/>
  <c r="CP794" i="9" s="1"/>
  <c r="CM771" i="9"/>
  <c r="CP771" i="9" s="1"/>
  <c r="DE765" i="9"/>
  <c r="DD765" i="9"/>
  <c r="DF765" i="9"/>
  <c r="CM732" i="9"/>
  <c r="CP732" i="9" s="1"/>
  <c r="CQ966" i="9"/>
  <c r="CP955" i="9"/>
  <c r="CQ953" i="9"/>
  <c r="CP930" i="9"/>
  <c r="DF912" i="9"/>
  <c r="CQ887" i="9"/>
  <c r="CQ871" i="9"/>
  <c r="DE844" i="9"/>
  <c r="DD844" i="9"/>
  <c r="CP843" i="9"/>
  <c r="CQ843" i="9"/>
  <c r="CP811" i="9"/>
  <c r="CM790" i="9"/>
  <c r="CP713" i="9"/>
  <c r="DF975" i="9"/>
  <c r="CQ973" i="9"/>
  <c r="DE903" i="9"/>
  <c r="DD903" i="9"/>
  <c r="CQ900" i="9"/>
  <c r="DB900" i="9" s="1"/>
  <c r="CP895" i="9"/>
  <c r="CM860" i="9"/>
  <c r="CP860" i="9" s="1"/>
  <c r="DF854" i="9"/>
  <c r="DD854" i="9"/>
  <c r="DE854" i="9"/>
  <c r="CM825" i="9"/>
  <c r="CP825" i="9" s="1"/>
  <c r="DF803" i="9"/>
  <c r="DD803" i="9"/>
  <c r="DE803" i="9"/>
  <c r="CP747" i="9"/>
  <c r="CQ747" i="9"/>
  <c r="CP936" i="9"/>
  <c r="CQ936" i="9"/>
  <c r="CP919" i="9"/>
  <c r="CQ912" i="9"/>
  <c r="CM891" i="9"/>
  <c r="CP891" i="9" s="1"/>
  <c r="CP889" i="9"/>
  <c r="DF872" i="9"/>
  <c r="DD872" i="9"/>
  <c r="DE872" i="9"/>
  <c r="CP861" i="9"/>
  <c r="CQ861" i="9"/>
  <c r="DD832" i="9"/>
  <c r="DE832" i="9"/>
  <c r="DF832" i="9"/>
  <c r="CM791" i="9"/>
  <c r="CP791" i="9" s="1"/>
  <c r="CQ754" i="9"/>
  <c r="CQ720" i="9"/>
  <c r="CP720" i="9"/>
  <c r="CP716" i="9"/>
  <c r="CQ716" i="9"/>
  <c r="CQ686" i="9"/>
  <c r="CP686" i="9"/>
  <c r="CM666" i="9"/>
  <c r="CP666" i="9" s="1"/>
  <c r="CQ945" i="9"/>
  <c r="DE929" i="9"/>
  <c r="DF929" i="9"/>
  <c r="CQ904" i="9"/>
  <c r="CV871" i="9"/>
  <c r="CQ830" i="9"/>
  <c r="DB830" i="9" s="1"/>
  <c r="DE807" i="9"/>
  <c r="DF807" i="9"/>
  <c r="DD807" i="9"/>
  <c r="CM802" i="9"/>
  <c r="CP802" i="9" s="1"/>
  <c r="CQ768" i="9"/>
  <c r="CP755" i="9"/>
  <c r="CQ755" i="9"/>
  <c r="CM691" i="9"/>
  <c r="CP691" i="9" s="1"/>
  <c r="DD857" i="9"/>
  <c r="DF857" i="9"/>
  <c r="CQ848" i="9"/>
  <c r="CM828" i="9"/>
  <c r="CP828" i="9" s="1"/>
  <c r="CQ809" i="9"/>
  <c r="DD799" i="9"/>
  <c r="DF799" i="9"/>
  <c r="DF793" i="9"/>
  <c r="DE793" i="9"/>
  <c r="CP776" i="9"/>
  <c r="CQ776" i="9"/>
  <c r="CP714" i="9"/>
  <c r="CQ714" i="9"/>
  <c r="CM674" i="9"/>
  <c r="CP674" i="9" s="1"/>
  <c r="CV883" i="9"/>
  <c r="CP810" i="9"/>
  <c r="CQ810" i="9"/>
  <c r="CM801" i="9"/>
  <c r="CP801" i="9" s="1"/>
  <c r="CM787" i="9"/>
  <c r="CQ769" i="9"/>
  <c r="CM710" i="9"/>
  <c r="CP710" i="9" s="1"/>
  <c r="DE708" i="9"/>
  <c r="DF708" i="9"/>
  <c r="CQ691" i="9"/>
  <c r="DB691" i="9" s="1"/>
  <c r="CM647" i="9"/>
  <c r="CM765" i="9"/>
  <c r="DE666" i="9"/>
  <c r="DF666" i="9"/>
  <c r="DD666" i="9"/>
  <c r="CQ783" i="9"/>
  <c r="CP783" i="9"/>
  <c r="CP723" i="9"/>
  <c r="CQ723" i="9"/>
  <c r="DE664" i="9"/>
  <c r="DF664" i="9"/>
  <c r="DD664" i="9"/>
  <c r="CQ655" i="9"/>
  <c r="CP655" i="9"/>
  <c r="DF879" i="9"/>
  <c r="CQ847" i="9"/>
  <c r="DF826" i="9"/>
  <c r="DD826" i="9"/>
  <c r="DE826" i="9"/>
  <c r="CP803" i="9"/>
  <c r="CP788" i="9"/>
  <c r="CQ782" i="9"/>
  <c r="DE743" i="9"/>
  <c r="DD743" i="9"/>
  <c r="DF743" i="9"/>
  <c r="CQ740" i="9"/>
  <c r="CQ733" i="9"/>
  <c r="CP693" i="9"/>
  <c r="CQ923" i="9"/>
  <c r="DE918" i="9"/>
  <c r="DF918" i="9"/>
  <c r="CP884" i="9"/>
  <c r="CP793" i="9"/>
  <c r="CP787" i="9"/>
  <c r="CM764" i="9"/>
  <c r="CQ761" i="9"/>
  <c r="CP741" i="9"/>
  <c r="DD685" i="9"/>
  <c r="DE685" i="9"/>
  <c r="DF685" i="9"/>
  <c r="CP678" i="9"/>
  <c r="CP888" i="9"/>
  <c r="CQ888" i="9"/>
  <c r="CP876" i="9"/>
  <c r="CV860" i="9"/>
  <c r="DD853" i="9"/>
  <c r="DE853" i="9"/>
  <c r="DD833" i="9"/>
  <c r="DE833" i="9"/>
  <c r="DF833" i="9"/>
  <c r="DF810" i="9"/>
  <c r="DE810" i="9"/>
  <c r="CV784" i="9"/>
  <c r="DE776" i="9"/>
  <c r="DF776" i="9"/>
  <c r="DD776" i="9"/>
  <c r="CV770" i="9"/>
  <c r="CP750" i="9"/>
  <c r="CQ750" i="9"/>
  <c r="CP749" i="9"/>
  <c r="CQ749" i="9"/>
  <c r="CQ748" i="9"/>
  <c r="CM685" i="9"/>
  <c r="CP685" i="9" s="1"/>
  <c r="CQ868" i="9"/>
  <c r="CM863" i="9"/>
  <c r="CP863" i="9" s="1"/>
  <c r="CP855" i="9"/>
  <c r="DE809" i="9"/>
  <c r="DF809" i="9"/>
  <c r="CM798" i="9"/>
  <c r="CP798" i="9" s="1"/>
  <c r="CP759" i="9"/>
  <c r="CM682" i="9"/>
  <c r="CP682" i="9" s="1"/>
  <c r="CP799" i="9"/>
  <c r="CQ799" i="9"/>
  <c r="CM768" i="9"/>
  <c r="CP768" i="9" s="1"/>
  <c r="CP764" i="9"/>
  <c r="CQ764" i="9"/>
  <c r="CM753" i="9"/>
  <c r="CP753" i="9" s="1"/>
  <c r="CP737" i="9"/>
  <c r="CP697" i="9"/>
  <c r="CQ697" i="9"/>
  <c r="CP845" i="9"/>
  <c r="CM833" i="9"/>
  <c r="CP833" i="9" s="1"/>
  <c r="CP826" i="9"/>
  <c r="CM804" i="9"/>
  <c r="CP804" i="9" s="1"/>
  <c r="CP786" i="9"/>
  <c r="CQ786" i="9"/>
  <c r="CM820" i="9"/>
  <c r="CP820" i="9" s="1"/>
  <c r="CP812" i="9"/>
  <c r="CQ812" i="9"/>
  <c r="CP792" i="9"/>
  <c r="CQ790" i="9"/>
  <c r="CP785" i="9"/>
  <c r="CQ785" i="9"/>
  <c r="CQ745" i="9"/>
  <c r="CM740" i="9"/>
  <c r="CP740" i="9" s="1"/>
  <c r="CQ707" i="9"/>
  <c r="CV896" i="9"/>
  <c r="DE829" i="9"/>
  <c r="DF829" i="9"/>
  <c r="CQ815" i="9"/>
  <c r="DF812" i="9"/>
  <c r="DD798" i="9"/>
  <c r="CQ771" i="9"/>
  <c r="DD748" i="9"/>
  <c r="DF744" i="9"/>
  <c r="DD744" i="9"/>
  <c r="DE744" i="9"/>
  <c r="DE736" i="9"/>
  <c r="CQ704" i="9"/>
  <c r="CP704" i="9"/>
  <c r="CQ683" i="9"/>
  <c r="CP683" i="9"/>
  <c r="DF612" i="9"/>
  <c r="DE612" i="9"/>
  <c r="DD612" i="9"/>
  <c r="CQ778" i="9"/>
  <c r="CP778" i="9"/>
  <c r="DD729" i="9"/>
  <c r="DE729" i="9"/>
  <c r="DF729" i="9"/>
  <c r="CP684" i="9"/>
  <c r="CQ684" i="9"/>
  <c r="DB684" i="9" s="1"/>
  <c r="CM657" i="9"/>
  <c r="CQ650" i="9"/>
  <c r="DF639" i="9"/>
  <c r="DD639" i="9"/>
  <c r="DE639" i="9"/>
  <c r="CP632" i="9"/>
  <c r="CQ632" i="9"/>
  <c r="CQ784" i="9"/>
  <c r="CP784" i="9"/>
  <c r="CQ722" i="9"/>
  <c r="CP722" i="9"/>
  <c r="DE714" i="9"/>
  <c r="DF714" i="9"/>
  <c r="CM707" i="9"/>
  <c r="CP707" i="9" s="1"/>
  <c r="CM614" i="9"/>
  <c r="CP614" i="9" s="1"/>
  <c r="CV852" i="9"/>
  <c r="DE847" i="9"/>
  <c r="DF847" i="9"/>
  <c r="CV845" i="9"/>
  <c r="DD823" i="9"/>
  <c r="DF823" i="9"/>
  <c r="CQ805" i="9"/>
  <c r="CP805" i="9"/>
  <c r="CP790" i="9"/>
  <c r="DF771" i="9"/>
  <c r="CP752" i="9"/>
  <c r="CQ752" i="9"/>
  <c r="DB752" i="9" s="1"/>
  <c r="CQ709" i="9"/>
  <c r="CP709" i="9"/>
  <c r="CP699" i="9"/>
  <c r="CQ699" i="9"/>
  <c r="CM643" i="9"/>
  <c r="CP643" i="9" s="1"/>
  <c r="CM630" i="9"/>
  <c r="CP630" i="9" s="1"/>
  <c r="CM809" i="9"/>
  <c r="CP809" i="9" s="1"/>
  <c r="CM789" i="9"/>
  <c r="CP789" i="9" s="1"/>
  <c r="DE785" i="9"/>
  <c r="DF785" i="9"/>
  <c r="CQ760" i="9"/>
  <c r="CM754" i="9"/>
  <c r="CP754" i="9" s="1"/>
  <c r="CQ751" i="9"/>
  <c r="CP751" i="9"/>
  <c r="CQ735" i="9"/>
  <c r="CP735" i="9"/>
  <c r="CM724" i="9"/>
  <c r="CP724" i="9" s="1"/>
  <c r="CQ721" i="9"/>
  <c r="CQ717" i="9"/>
  <c r="DD575" i="9"/>
  <c r="DE575" i="9"/>
  <c r="DF575" i="9"/>
  <c r="DF849" i="9"/>
  <c r="DE849" i="9"/>
  <c r="CM835" i="9"/>
  <c r="CP835" i="9" s="1"/>
  <c r="DF815" i="9"/>
  <c r="DE815" i="9"/>
  <c r="DE768" i="9"/>
  <c r="DD768" i="9"/>
  <c r="CP767" i="9"/>
  <c r="CQ767" i="9"/>
  <c r="CV715" i="9"/>
  <c r="CP708" i="9"/>
  <c r="CQ708" i="9"/>
  <c r="DE691" i="9"/>
  <c r="DD691" i="9"/>
  <c r="CQ689" i="9"/>
  <c r="DB689" i="9" s="1"/>
  <c r="DE661" i="9"/>
  <c r="DF661" i="9"/>
  <c r="DD661" i="9"/>
  <c r="DD653" i="9"/>
  <c r="DE653" i="9"/>
  <c r="DF653" i="9"/>
  <c r="CQ647" i="9"/>
  <c r="DE622" i="9"/>
  <c r="DF622" i="9"/>
  <c r="DD622" i="9"/>
  <c r="CP878" i="9"/>
  <c r="CP872" i="9"/>
  <c r="CP853" i="9"/>
  <c r="DE831" i="9"/>
  <c r="DD831" i="9"/>
  <c r="DD801" i="9"/>
  <c r="DE801" i="9"/>
  <c r="CQ800" i="9"/>
  <c r="CP800" i="9"/>
  <c r="CQ794" i="9"/>
  <c r="CM749" i="9"/>
  <c r="CM745" i="9"/>
  <c r="CP745" i="9" s="1"/>
  <c r="CP739" i="9"/>
  <c r="CP681" i="9"/>
  <c r="DD811" i="9"/>
  <c r="DF811" i="9"/>
  <c r="CQ804" i="9"/>
  <c r="CV785" i="9"/>
  <c r="CP777" i="9"/>
  <c r="CV736" i="9"/>
  <c r="CP725" i="9"/>
  <c r="CQ725" i="9"/>
  <c r="DE677" i="9"/>
  <c r="DF677" i="9"/>
  <c r="DD677" i="9"/>
  <c r="CP859" i="9"/>
  <c r="CQ859" i="9"/>
  <c r="DD855" i="9"/>
  <c r="DE855" i="9"/>
  <c r="CQ807" i="9"/>
  <c r="CM806" i="9"/>
  <c r="DD774" i="9"/>
  <c r="DE774" i="9"/>
  <c r="CP766" i="9"/>
  <c r="CQ766" i="9"/>
  <c r="CQ738" i="9"/>
  <c r="CP738" i="9"/>
  <c r="CV710" i="9"/>
  <c r="CP702" i="9"/>
  <c r="CQ675" i="9"/>
  <c r="CP675" i="9"/>
  <c r="CM662" i="9"/>
  <c r="CP662" i="9" s="1"/>
  <c r="CP645" i="9"/>
  <c r="CP639" i="9"/>
  <c r="CQ639" i="9"/>
  <c r="CM627" i="9"/>
  <c r="CP627" i="9" s="1"/>
  <c r="CQ614" i="9"/>
  <c r="CM696" i="9"/>
  <c r="CP696" i="9" s="1"/>
  <c r="CP644" i="9"/>
  <c r="CQ644" i="9"/>
  <c r="DF550" i="9"/>
  <c r="DE550" i="9"/>
  <c r="DD550" i="9"/>
  <c r="CQ615" i="9"/>
  <c r="CP615" i="9"/>
  <c r="DE688" i="9"/>
  <c r="DD688" i="9"/>
  <c r="DF688" i="9"/>
  <c r="CM677" i="9"/>
  <c r="CP677" i="9" s="1"/>
  <c r="CQ797" i="9"/>
  <c r="CP769" i="9"/>
  <c r="CP760" i="9"/>
  <c r="CP733" i="9"/>
  <c r="CQ729" i="9"/>
  <c r="CP705" i="9"/>
  <c r="CQ705" i="9"/>
  <c r="CQ687" i="9"/>
  <c r="CP672" i="9"/>
  <c r="CQ672" i="9"/>
  <c r="CQ640" i="9"/>
  <c r="DD789" i="9"/>
  <c r="DF789" i="9"/>
  <c r="CP775" i="9"/>
  <c r="DD762" i="9"/>
  <c r="DE762" i="9"/>
  <c r="CM751" i="9"/>
  <c r="CV746" i="9"/>
  <c r="CQ741" i="9"/>
  <c r="CQ719" i="9"/>
  <c r="CV717" i="9"/>
  <c r="CM695" i="9"/>
  <c r="CP695" i="9" s="1"/>
  <c r="CQ692" i="9"/>
  <c r="CQ670" i="9"/>
  <c r="CQ607" i="9"/>
  <c r="DB607" i="9" s="1"/>
  <c r="DE617" i="9"/>
  <c r="DF617" i="9"/>
  <c r="CQ879" i="9"/>
  <c r="CV874" i="9"/>
  <c r="CP856" i="9"/>
  <c r="DE852" i="9"/>
  <c r="DD852" i="9"/>
  <c r="DF852" i="9"/>
  <c r="CP842" i="9"/>
  <c r="CQ842" i="9"/>
  <c r="DE818" i="9"/>
  <c r="DE813" i="9"/>
  <c r="DF813" i="9"/>
  <c r="CQ802" i="9"/>
  <c r="CQ777" i="9"/>
  <c r="CQ753" i="9"/>
  <c r="CQ728" i="9"/>
  <c r="CQ710" i="9"/>
  <c r="CQ696" i="9"/>
  <c r="DF656" i="9"/>
  <c r="DE656" i="9"/>
  <c r="DD656" i="9"/>
  <c r="DF645" i="9"/>
  <c r="DD645" i="9"/>
  <c r="DE645" i="9"/>
  <c r="CQ621" i="9"/>
  <c r="CQ846" i="9"/>
  <c r="DB846" i="9" s="1"/>
  <c r="DD770" i="9"/>
  <c r="CQ770" i="9"/>
  <c r="DD754" i="9"/>
  <c r="DD740" i="9"/>
  <c r="DE740" i="9"/>
  <c r="DF740" i="9"/>
  <c r="CQ737" i="9"/>
  <c r="DE727" i="9"/>
  <c r="CP721" i="9"/>
  <c r="DD719" i="9"/>
  <c r="DE719" i="9"/>
  <c r="DE671" i="9"/>
  <c r="DD663" i="9"/>
  <c r="DE663" i="9"/>
  <c r="DD650" i="9"/>
  <c r="DE650" i="9"/>
  <c r="CQ649" i="9"/>
  <c r="CV616" i="9"/>
  <c r="DE614" i="9"/>
  <c r="DD614" i="9"/>
  <c r="DF614" i="9"/>
  <c r="CP613" i="9"/>
  <c r="CQ613" i="9"/>
  <c r="CQ612" i="9"/>
  <c r="CQ587" i="9"/>
  <c r="CQ857" i="9"/>
  <c r="CP851" i="9"/>
  <c r="CQ742" i="9"/>
  <c r="CQ678" i="9"/>
  <c r="DB678" i="9" s="1"/>
  <c r="CQ661" i="9"/>
  <c r="CQ598" i="9"/>
  <c r="CM510" i="9"/>
  <c r="CP510" i="9" s="1"/>
  <c r="DF689" i="9"/>
  <c r="DE689" i="9"/>
  <c r="CQ622" i="9"/>
  <c r="CQ833" i="9"/>
  <c r="CQ789" i="9"/>
  <c r="CQ756" i="9"/>
  <c r="CM748" i="9"/>
  <c r="CP748" i="9" s="1"/>
  <c r="DE724" i="9"/>
  <c r="DF724" i="9"/>
  <c r="CP703" i="9"/>
  <c r="DF692" i="9"/>
  <c r="DE692" i="9"/>
  <c r="DF667" i="9"/>
  <c r="DE667" i="9"/>
  <c r="DD667" i="9"/>
  <c r="CP653" i="9"/>
  <c r="CQ653" i="9"/>
  <c r="DE644" i="9"/>
  <c r="DF644" i="9"/>
  <c r="CM743" i="9"/>
  <c r="CP743" i="9" s="1"/>
  <c r="DB743" i="9"/>
  <c r="CQ715" i="9"/>
  <c r="DF638" i="9"/>
  <c r="DE638" i="9"/>
  <c r="CQ628" i="9"/>
  <c r="CP628" i="9"/>
  <c r="CP626" i="9"/>
  <c r="DD619" i="9"/>
  <c r="DE619" i="9"/>
  <c r="DF619" i="9"/>
  <c r="CQ611" i="9"/>
  <c r="CP611" i="9"/>
  <c r="CV735" i="9"/>
  <c r="CQ726" i="9"/>
  <c r="DD718" i="9"/>
  <c r="DE718" i="9"/>
  <c r="DF718" i="9"/>
  <c r="DD674" i="9"/>
  <c r="DE674" i="9"/>
  <c r="DF674" i="9"/>
  <c r="CP659" i="9"/>
  <c r="CM651" i="9"/>
  <c r="CP651" i="9" s="1"/>
  <c r="CP647" i="9"/>
  <c r="CP618" i="9"/>
  <c r="CM578" i="9"/>
  <c r="CM577" i="9"/>
  <c r="CV824" i="9"/>
  <c r="CQ811" i="9"/>
  <c r="CQ758" i="9"/>
  <c r="DE721" i="9"/>
  <c r="DF721" i="9"/>
  <c r="CM650" i="9"/>
  <c r="CP650" i="9" s="1"/>
  <c r="CQ608" i="9"/>
  <c r="CQ580" i="9"/>
  <c r="CM593" i="9"/>
  <c r="CP593" i="9" s="1"/>
  <c r="CQ673" i="9"/>
  <c r="DF623" i="9"/>
  <c r="DD623" i="9"/>
  <c r="DE623" i="9"/>
  <c r="DF604" i="9"/>
  <c r="DE604" i="9"/>
  <c r="DE601" i="9"/>
  <c r="DD601" i="9"/>
  <c r="DF601" i="9"/>
  <c r="CQ599" i="9"/>
  <c r="CP599" i="9"/>
  <c r="CP582" i="9"/>
  <c r="CQ597" i="9"/>
  <c r="CP583" i="9"/>
  <c r="CQ583" i="9"/>
  <c r="CM671" i="9"/>
  <c r="CP671" i="9" s="1"/>
  <c r="CQ664" i="9"/>
  <c r="CQ656" i="9"/>
  <c r="DD642" i="9"/>
  <c r="DE642" i="9"/>
  <c r="DF642" i="9"/>
  <c r="DB637" i="9"/>
  <c r="CP579" i="9"/>
  <c r="CQ579" i="9"/>
  <c r="DF564" i="9"/>
  <c r="DD564" i="9"/>
  <c r="DE564" i="9"/>
  <c r="DE559" i="9"/>
  <c r="DD559" i="9"/>
  <c r="DF559" i="9"/>
  <c r="CP551" i="9"/>
  <c r="CQ551" i="9"/>
  <c r="CM624" i="9"/>
  <c r="CP624" i="9" s="1"/>
  <c r="DF555" i="9"/>
  <c r="DE555" i="9"/>
  <c r="DD555" i="9"/>
  <c r="CV791" i="9"/>
  <c r="DE784" i="9"/>
  <c r="DD784" i="9"/>
  <c r="CV772" i="9"/>
  <c r="CP757" i="9"/>
  <c r="DE746" i="9"/>
  <c r="DD746" i="9"/>
  <c r="CP711" i="9"/>
  <c r="CQ711" i="9"/>
  <c r="CQ702" i="9"/>
  <c r="CP690" i="9"/>
  <c r="CQ690" i="9"/>
  <c r="CQ676" i="9"/>
  <c r="CP663" i="9"/>
  <c r="CM649" i="9"/>
  <c r="CP649" i="9" s="1"/>
  <c r="CQ594" i="9"/>
  <c r="CQ591" i="9"/>
  <c r="DE610" i="9"/>
  <c r="DF610" i="9"/>
  <c r="DD610" i="9"/>
  <c r="CM603" i="9"/>
  <c r="CP603" i="9" s="1"/>
  <c r="CM528" i="9"/>
  <c r="CP528" i="9" s="1"/>
  <c r="CV648" i="9"/>
  <c r="CP634" i="9"/>
  <c r="CQ625" i="9"/>
  <c r="CP625" i="9"/>
  <c r="CP623" i="9"/>
  <c r="CQ595" i="9"/>
  <c r="CP595" i="9"/>
  <c r="CP629" i="9"/>
  <c r="CQ620" i="9"/>
  <c r="CQ605" i="9"/>
  <c r="CP605" i="9"/>
  <c r="DD597" i="9"/>
  <c r="DE597" i="9"/>
  <c r="DF597" i="9"/>
  <c r="CM586" i="9"/>
  <c r="CP586" i="9" s="1"/>
  <c r="CM558" i="9"/>
  <c r="CP558" i="9" s="1"/>
  <c r="DF846" i="9"/>
  <c r="CQ826" i="9"/>
  <c r="CQ818" i="9"/>
  <c r="DF766" i="9"/>
  <c r="DD766" i="9"/>
  <c r="DE766" i="9"/>
  <c r="DE759" i="9"/>
  <c r="CQ727" i="9"/>
  <c r="CQ713" i="9"/>
  <c r="CM706" i="9"/>
  <c r="CP706" i="9" s="1"/>
  <c r="DE702" i="9"/>
  <c r="DD702" i="9"/>
  <c r="CQ682" i="9"/>
  <c r="CP673" i="9"/>
  <c r="CQ671" i="9"/>
  <c r="CQ662" i="9"/>
  <c r="CQ604" i="9"/>
  <c r="CP562" i="9"/>
  <c r="CQ562" i="9"/>
  <c r="CQ836" i="9"/>
  <c r="CQ825" i="9"/>
  <c r="CQ814" i="9"/>
  <c r="DB814" i="9" s="1"/>
  <c r="CQ803" i="9"/>
  <c r="DF795" i="9"/>
  <c r="CQ792" i="9"/>
  <c r="DF726" i="9"/>
  <c r="CV641" i="9"/>
  <c r="DD630" i="9"/>
  <c r="DE630" i="9"/>
  <c r="DF592" i="9"/>
  <c r="DD580" i="9"/>
  <c r="DE580" i="9"/>
  <c r="DF580" i="9"/>
  <c r="DE566" i="9"/>
  <c r="CP621" i="9"/>
  <c r="CM609" i="9"/>
  <c r="CV608" i="9"/>
  <c r="DE603" i="9"/>
  <c r="DF603" i="9"/>
  <c r="DE592" i="9"/>
  <c r="CQ564" i="9"/>
  <c r="CP564" i="9"/>
  <c r="DE548" i="9"/>
  <c r="DD548" i="9"/>
  <c r="DF548" i="9"/>
  <c r="DE531" i="9"/>
  <c r="DF531" i="9"/>
  <c r="DD531" i="9"/>
  <c r="CM516" i="9"/>
  <c r="CP516" i="9" s="1"/>
  <c r="CQ667" i="9"/>
  <c r="CQ648" i="9"/>
  <c r="DF593" i="9"/>
  <c r="DD593" i="9"/>
  <c r="DE593" i="9"/>
  <c r="DF587" i="9"/>
  <c r="DD587" i="9"/>
  <c r="DE587" i="9"/>
  <c r="CP575" i="9"/>
  <c r="CM550" i="9"/>
  <c r="CP550" i="9" s="1"/>
  <c r="CP538" i="9"/>
  <c r="CQ538" i="9"/>
  <c r="CM494" i="9"/>
  <c r="CP494" i="9" s="1"/>
  <c r="CP601" i="9"/>
  <c r="CQ601" i="9"/>
  <c r="CM582" i="9"/>
  <c r="CP554" i="9"/>
  <c r="CQ554" i="9"/>
  <c r="DE602" i="9"/>
  <c r="DF602" i="9"/>
  <c r="DD602" i="9"/>
  <c r="CP585" i="9"/>
  <c r="DD573" i="9"/>
  <c r="DE573" i="9"/>
  <c r="DF545" i="9"/>
  <c r="DE545" i="9"/>
  <c r="DD545" i="9"/>
  <c r="CQ759" i="9"/>
  <c r="CP734" i="9"/>
  <c r="CQ734" i="9"/>
  <c r="CP719" i="9"/>
  <c r="CV713" i="9"/>
  <c r="CP698" i="9"/>
  <c r="CP661" i="9"/>
  <c r="CP642" i="9"/>
  <c r="CQ642" i="9"/>
  <c r="CQ617" i="9"/>
  <c r="DB617" i="9" s="1"/>
  <c r="CP617" i="9"/>
  <c r="CP612" i="9"/>
  <c r="CM588" i="9"/>
  <c r="CP588" i="9" s="1"/>
  <c r="CP552" i="9"/>
  <c r="CQ552" i="9"/>
  <c r="DD696" i="9"/>
  <c r="DE696" i="9"/>
  <c r="CV637" i="9"/>
  <c r="CQ636" i="9"/>
  <c r="CM635" i="9"/>
  <c r="CQ623" i="9"/>
  <c r="CM622" i="9"/>
  <c r="CP622" i="9" s="1"/>
  <c r="CM594" i="9"/>
  <c r="CP594" i="9" s="1"/>
  <c r="DE579" i="9"/>
  <c r="DF579" i="9"/>
  <c r="CQ570" i="9"/>
  <c r="CP533" i="9"/>
  <c r="DB507" i="9"/>
  <c r="CQ496" i="9"/>
  <c r="CP577" i="9"/>
  <c r="CQ577" i="9"/>
  <c r="DD571" i="9"/>
  <c r="DE571" i="9"/>
  <c r="DF571" i="9"/>
  <c r="CM566" i="9"/>
  <c r="CP566" i="9" s="1"/>
  <c r="CM506" i="9"/>
  <c r="CP506" i="9" s="1"/>
  <c r="DD539" i="9"/>
  <c r="DE539" i="9"/>
  <c r="DF539" i="9"/>
  <c r="CQ516" i="9"/>
  <c r="CQ515" i="9"/>
  <c r="CP515" i="9"/>
  <c r="CV562" i="9"/>
  <c r="CM556" i="9"/>
  <c r="CP556" i="9" s="1"/>
  <c r="CM701" i="9"/>
  <c r="CP701" i="9" s="1"/>
  <c r="CQ680" i="9"/>
  <c r="CP680" i="9"/>
  <c r="CP667" i="9"/>
  <c r="DD658" i="9"/>
  <c r="CP648" i="9"/>
  <c r="CP604" i="9"/>
  <c r="CQ563" i="9"/>
  <c r="DF552" i="9"/>
  <c r="DD552" i="9"/>
  <c r="CV524" i="9"/>
  <c r="CQ512" i="9"/>
  <c r="DD569" i="9"/>
  <c r="DE569" i="9"/>
  <c r="DF569" i="9"/>
  <c r="CM563" i="9"/>
  <c r="CP563" i="9" s="1"/>
  <c r="CM540" i="9"/>
  <c r="CP540" i="9" s="1"/>
  <c r="CQ504" i="9"/>
  <c r="CP504" i="9"/>
  <c r="DF496" i="9"/>
  <c r="DE496" i="9"/>
  <c r="DD496" i="9"/>
  <c r="CQ593" i="9"/>
  <c r="DF577" i="9"/>
  <c r="DD577" i="9"/>
  <c r="DD641" i="9"/>
  <c r="DE641" i="9"/>
  <c r="CQ630" i="9"/>
  <c r="DD616" i="9"/>
  <c r="DE616" i="9"/>
  <c r="CQ603" i="9"/>
  <c r="CM590" i="9"/>
  <c r="CP590" i="9" s="1"/>
  <c r="CQ574" i="9"/>
  <c r="CP574" i="9"/>
  <c r="DE670" i="9"/>
  <c r="CP646" i="9"/>
  <c r="CQ646" i="9"/>
  <c r="CP640" i="9"/>
  <c r="DE637" i="9"/>
  <c r="CQ627" i="9"/>
  <c r="DE625" i="9"/>
  <c r="DF625" i="9"/>
  <c r="DD608" i="9"/>
  <c r="DE608" i="9"/>
  <c r="DD599" i="9"/>
  <c r="DE599" i="9"/>
  <c r="CQ547" i="9"/>
  <c r="DD707" i="9"/>
  <c r="DE707" i="9"/>
  <c r="CP657" i="9"/>
  <c r="CQ657" i="9"/>
  <c r="DF633" i="9"/>
  <c r="CQ633" i="9"/>
  <c r="DB626" i="9"/>
  <c r="CM598" i="9"/>
  <c r="CP598" i="9" s="1"/>
  <c r="DE590" i="9"/>
  <c r="DD590" i="9"/>
  <c r="DF590" i="9"/>
  <c r="DD582" i="9"/>
  <c r="DE582" i="9"/>
  <c r="DF582" i="9"/>
  <c r="CV569" i="9"/>
  <c r="CM548" i="9"/>
  <c r="CP548" i="9" s="1"/>
  <c r="CQ548" i="9"/>
  <c r="CM531" i="9"/>
  <c r="CP531" i="9" s="1"/>
  <c r="CQ519" i="9"/>
  <c r="DB519" i="9" s="1"/>
  <c r="CV497" i="9"/>
  <c r="CP526" i="9"/>
  <c r="CQ526" i="9"/>
  <c r="CQ619" i="9"/>
  <c r="CP619" i="9"/>
  <c r="DD586" i="9"/>
  <c r="DF586" i="9"/>
  <c r="CQ566" i="9"/>
  <c r="CM565" i="9"/>
  <c r="CP565" i="9" s="1"/>
  <c r="CP542" i="9"/>
  <c r="CP524" i="9"/>
  <c r="DE505" i="9"/>
  <c r="DF505" i="9"/>
  <c r="DD505" i="9"/>
  <c r="CM604" i="9"/>
  <c r="DD581" i="9"/>
  <c r="DE581" i="9"/>
  <c r="DE562" i="9"/>
  <c r="DF562" i="9"/>
  <c r="CQ541" i="9"/>
  <c r="CP541" i="9"/>
  <c r="CV529" i="9"/>
  <c r="DF491" i="9"/>
  <c r="DD491" i="9"/>
  <c r="DE491" i="9"/>
  <c r="CP712" i="9"/>
  <c r="CQ712" i="9"/>
  <c r="CQ674" i="9"/>
  <c r="CP670" i="9"/>
  <c r="CQ663" i="9"/>
  <c r="CV655" i="9"/>
  <c r="DD652" i="9"/>
  <c r="DE652" i="9"/>
  <c r="CP635" i="9"/>
  <c r="CQ635" i="9"/>
  <c r="CQ592" i="9"/>
  <c r="CQ582" i="9"/>
  <c r="CV573" i="9"/>
  <c r="DD534" i="9"/>
  <c r="DE534" i="9"/>
  <c r="DF534" i="9"/>
  <c r="DE469" i="9"/>
  <c r="DF469" i="9"/>
  <c r="DD469" i="9"/>
  <c r="CM597" i="9"/>
  <c r="CP597" i="9" s="1"/>
  <c r="CQ478" i="9"/>
  <c r="CV543" i="9"/>
  <c r="CQ586" i="9"/>
  <c r="DE584" i="9"/>
  <c r="DD584" i="9"/>
  <c r="DF584" i="9"/>
  <c r="CQ511" i="9"/>
  <c r="CP473" i="9"/>
  <c r="CQ473" i="9"/>
  <c r="CQ536" i="9"/>
  <c r="CV500" i="9"/>
  <c r="CQ701" i="9"/>
  <c r="CQ685" i="9"/>
  <c r="DE681" i="9"/>
  <c r="CP679" i="9"/>
  <c r="CQ679" i="9"/>
  <c r="DE669" i="9"/>
  <c r="DD669" i="9"/>
  <c r="DF648" i="9"/>
  <c r="DD648" i="9"/>
  <c r="CQ638" i="9"/>
  <c r="CP638" i="9"/>
  <c r="CM608" i="9"/>
  <c r="CP608" i="9" s="1"/>
  <c r="CM592" i="9"/>
  <c r="CP592" i="9" s="1"/>
  <c r="CQ581" i="9"/>
  <c r="CM576" i="9"/>
  <c r="CP576" i="9" s="1"/>
  <c r="CQ523" i="9"/>
  <c r="DE513" i="9"/>
  <c r="DD513" i="9"/>
  <c r="DF513" i="9"/>
  <c r="CM485" i="9"/>
  <c r="CP485" i="9" s="1"/>
  <c r="CQ660" i="9"/>
  <c r="CQ658" i="9"/>
  <c r="CQ549" i="9"/>
  <c r="DE517" i="9"/>
  <c r="DF517" i="9"/>
  <c r="DD517" i="9"/>
  <c r="CM497" i="9"/>
  <c r="CP497" i="9" s="1"/>
  <c r="CP482" i="9"/>
  <c r="CQ482" i="9"/>
  <c r="CQ465" i="9"/>
  <c r="DD576" i="9"/>
  <c r="DE576" i="9"/>
  <c r="DF576" i="9"/>
  <c r="CP561" i="9"/>
  <c r="CQ561" i="9"/>
  <c r="CM530" i="9"/>
  <c r="CP530" i="9" s="1"/>
  <c r="CQ491" i="9"/>
  <c r="CP505" i="9"/>
  <c r="CQ505" i="9"/>
  <c r="CP491" i="9"/>
  <c r="CP466" i="9"/>
  <c r="DD484" i="9"/>
  <c r="DF484" i="9"/>
  <c r="CM476" i="9"/>
  <c r="CP476" i="9" s="1"/>
  <c r="DE474" i="9"/>
  <c r="DF474" i="9"/>
  <c r="DD474" i="9"/>
  <c r="DF506" i="9"/>
  <c r="DD506" i="9"/>
  <c r="DE506" i="9"/>
  <c r="CP477" i="9"/>
  <c r="CQ477" i="9"/>
  <c r="CQ652" i="9"/>
  <c r="DE606" i="9"/>
  <c r="DD606" i="9"/>
  <c r="DF606" i="9"/>
  <c r="CP568" i="9"/>
  <c r="CQ568" i="9"/>
  <c r="CP557" i="9"/>
  <c r="CQ557" i="9"/>
  <c r="DF527" i="9"/>
  <c r="DE527" i="9"/>
  <c r="DD527" i="9"/>
  <c r="DE493" i="9"/>
  <c r="DF493" i="9"/>
  <c r="DD493" i="9"/>
  <c r="CP467" i="9"/>
  <c r="CQ467" i="9"/>
  <c r="CM573" i="9"/>
  <c r="CP573" i="9" s="1"/>
  <c r="CM570" i="9"/>
  <c r="CP570" i="9" s="1"/>
  <c r="CQ499" i="9"/>
  <c r="CQ498" i="9"/>
  <c r="CQ490" i="9"/>
  <c r="CM543" i="9"/>
  <c r="CP543" i="9" s="1"/>
  <c r="CP487" i="9"/>
  <c r="CQ487" i="9"/>
  <c r="DD460" i="9"/>
  <c r="DE460" i="9"/>
  <c r="DF460" i="9"/>
  <c r="CP502" i="9"/>
  <c r="CQ502" i="9"/>
  <c r="CQ495" i="9"/>
  <c r="CQ423" i="9"/>
  <c r="DB423" i="9" s="1"/>
  <c r="CP423" i="9"/>
  <c r="CM465" i="9"/>
  <c r="CP465" i="9" s="1"/>
  <c r="CP522" i="9"/>
  <c r="CP508" i="9"/>
  <c r="CQ508" i="9"/>
  <c r="CQ718" i="9"/>
  <c r="DF700" i="9"/>
  <c r="DE700" i="9"/>
  <c r="CM611" i="9"/>
  <c r="CP609" i="9"/>
  <c r="CQ609" i="9"/>
  <c r="CP591" i="9"/>
  <c r="CQ588" i="9"/>
  <c r="DD563" i="9"/>
  <c r="DE563" i="9"/>
  <c r="DF563" i="9"/>
  <c r="CV546" i="9"/>
  <c r="CQ544" i="9"/>
  <c r="CP544" i="9"/>
  <c r="CQ533" i="9"/>
  <c r="CQ528" i="9"/>
  <c r="DF523" i="9"/>
  <c r="DE523" i="9"/>
  <c r="DD523" i="9"/>
  <c r="DD509" i="9"/>
  <c r="CM443" i="9"/>
  <c r="CP443" i="9" s="1"/>
  <c r="DD556" i="9"/>
  <c r="DE556" i="9"/>
  <c r="DE543" i="9"/>
  <c r="DE504" i="9"/>
  <c r="DF504" i="9"/>
  <c r="CQ497" i="9"/>
  <c r="DF477" i="9"/>
  <c r="DE477" i="9"/>
  <c r="CM488" i="9"/>
  <c r="CP488" i="9" s="1"/>
  <c r="DE465" i="9"/>
  <c r="CP462" i="9"/>
  <c r="CQ462" i="9"/>
  <c r="DD426" i="9"/>
  <c r="DF426" i="9"/>
  <c r="DE426" i="9"/>
  <c r="CQ534" i="9"/>
  <c r="CP534" i="9"/>
  <c r="CP532" i="9"/>
  <c r="DE521" i="9"/>
  <c r="CP517" i="9"/>
  <c r="CQ517" i="9"/>
  <c r="CM478" i="9"/>
  <c r="CP478" i="9" s="1"/>
  <c r="DF432" i="9"/>
  <c r="DD432" i="9"/>
  <c r="DE432" i="9"/>
  <c r="CQ550" i="9"/>
  <c r="DF518" i="9"/>
  <c r="DE518" i="9"/>
  <c r="CQ510" i="9"/>
  <c r="CQ506" i="9"/>
  <c r="CM499" i="9"/>
  <c r="CP499" i="9" s="1"/>
  <c r="CP493" i="9"/>
  <c r="CQ493" i="9"/>
  <c r="DD466" i="9"/>
  <c r="DE466" i="9"/>
  <c r="DF466" i="9"/>
  <c r="DE430" i="9"/>
  <c r="DF430" i="9"/>
  <c r="DD430" i="9"/>
  <c r="CV605" i="9"/>
  <c r="CP569" i="9"/>
  <c r="CP567" i="9"/>
  <c r="CQ567" i="9"/>
  <c r="CP560" i="9"/>
  <c r="CP555" i="9"/>
  <c r="CQ555" i="9"/>
  <c r="CM547" i="9"/>
  <c r="CP547" i="9" s="1"/>
  <c r="CM541" i="9"/>
  <c r="CP503" i="9"/>
  <c r="CQ503" i="9"/>
  <c r="DD481" i="9"/>
  <c r="DE481" i="9"/>
  <c r="DF481" i="9"/>
  <c r="CP471" i="9"/>
  <c r="CQ461" i="9"/>
  <c r="CQ610" i="9"/>
  <c r="CQ606" i="9"/>
  <c r="CP606" i="9"/>
  <c r="CP596" i="9"/>
  <c r="CM589" i="9"/>
  <c r="CP589" i="9" s="1"/>
  <c r="CP539" i="9"/>
  <c r="CQ539" i="9"/>
  <c r="DB539" i="9" s="1"/>
  <c r="CM519" i="9"/>
  <c r="CP519" i="9" s="1"/>
  <c r="CP513" i="9"/>
  <c r="CM512" i="9"/>
  <c r="CP512" i="9" s="1"/>
  <c r="DD494" i="9"/>
  <c r="DE494" i="9"/>
  <c r="DF494" i="9"/>
  <c r="CP475" i="9"/>
  <c r="CQ475" i="9"/>
  <c r="DE486" i="9"/>
  <c r="DF486" i="9"/>
  <c r="CQ469" i="9"/>
  <c r="CQ451" i="9"/>
  <c r="CQ450" i="9"/>
  <c r="DB450" i="9" s="1"/>
  <c r="CP450" i="9"/>
  <c r="CQ479" i="9"/>
  <c r="CP479" i="9"/>
  <c r="CQ530" i="9"/>
  <c r="CP607" i="9"/>
  <c r="CM600" i="9"/>
  <c r="CP600" i="9" s="1"/>
  <c r="DE595" i="9"/>
  <c r="DD595" i="9"/>
  <c r="DF595" i="9"/>
  <c r="CV583" i="9"/>
  <c r="CP572" i="9"/>
  <c r="CM545" i="9"/>
  <c r="CP545" i="9" s="1"/>
  <c r="DE541" i="9"/>
  <c r="DF541" i="9"/>
  <c r="DE538" i="9"/>
  <c r="DF538" i="9"/>
  <c r="CQ527" i="9"/>
  <c r="DE519" i="9"/>
  <c r="CP511" i="9"/>
  <c r="CV496" i="9"/>
  <c r="DD477" i="9"/>
  <c r="CP454" i="9"/>
  <c r="CQ454" i="9"/>
  <c r="DB454" i="9" s="1"/>
  <c r="DF556" i="9"/>
  <c r="CQ540" i="9"/>
  <c r="CM469" i="9"/>
  <c r="CP469" i="9" s="1"/>
  <c r="CQ443" i="9"/>
  <c r="CQ584" i="9"/>
  <c r="CP584" i="9"/>
  <c r="CP518" i="9"/>
  <c r="CM496" i="9"/>
  <c r="CP496" i="9" s="1"/>
  <c r="CQ476" i="9"/>
  <c r="CP472" i="9"/>
  <c r="CM449" i="9"/>
  <c r="CP449" i="9" s="1"/>
  <c r="CQ693" i="9"/>
  <c r="CP668" i="9"/>
  <c r="CQ668" i="9"/>
  <c r="CQ641" i="9"/>
  <c r="CQ616" i="9"/>
  <c r="CM581" i="9"/>
  <c r="CP581" i="9" s="1"/>
  <c r="CP578" i="9"/>
  <c r="CQ578" i="9"/>
  <c r="CQ553" i="9"/>
  <c r="CP553" i="9"/>
  <c r="CP537" i="9"/>
  <c r="CQ537" i="9"/>
  <c r="CM536" i="9"/>
  <c r="CP536" i="9" s="1"/>
  <c r="CQ521" i="9"/>
  <c r="DE515" i="9"/>
  <c r="DF515" i="9"/>
  <c r="DE501" i="9"/>
  <c r="CP501" i="9"/>
  <c r="CQ501" i="9"/>
  <c r="CQ494" i="9"/>
  <c r="CP486" i="9"/>
  <c r="CQ486" i="9"/>
  <c r="CQ485" i="9"/>
  <c r="DB458" i="9"/>
  <c r="CM458" i="9"/>
  <c r="CP458" i="9" s="1"/>
  <c r="CP444" i="9"/>
  <c r="DD377" i="9"/>
  <c r="DE377" i="9"/>
  <c r="DF377" i="9"/>
  <c r="CP420" i="9"/>
  <c r="CQ420" i="9"/>
  <c r="CM408" i="9"/>
  <c r="CP408" i="9" s="1"/>
  <c r="CQ531" i="9"/>
  <c r="CM451" i="9"/>
  <c r="CP451" i="9" s="1"/>
  <c r="CQ442" i="9"/>
  <c r="CP442" i="9"/>
  <c r="CQ437" i="9"/>
  <c r="CP415" i="9"/>
  <c r="CQ400" i="9"/>
  <c r="CP394" i="9"/>
  <c r="CQ600" i="9"/>
  <c r="CQ589" i="9"/>
  <c r="DD520" i="9"/>
  <c r="DE520" i="9"/>
  <c r="DD514" i="9"/>
  <c r="DE514" i="9"/>
  <c r="CQ488" i="9"/>
  <c r="CP470" i="9"/>
  <c r="CQ470" i="9"/>
  <c r="DE428" i="9"/>
  <c r="DD428" i="9"/>
  <c r="DF428" i="9"/>
  <c r="CM392" i="9"/>
  <c r="CP392" i="9" s="1"/>
  <c r="CP389" i="9"/>
  <c r="CP559" i="9"/>
  <c r="CM546" i="9"/>
  <c r="CP546" i="9" s="1"/>
  <c r="CP529" i="9"/>
  <c r="CQ529" i="9"/>
  <c r="DF500" i="9"/>
  <c r="DD500" i="9"/>
  <c r="CQ458" i="9"/>
  <c r="CQ457" i="9"/>
  <c r="DD455" i="9"/>
  <c r="DF455" i="9"/>
  <c r="CP448" i="9"/>
  <c r="CQ448" i="9"/>
  <c r="CM437" i="9"/>
  <c r="CP437" i="9" s="1"/>
  <c r="DF427" i="9"/>
  <c r="DD427" i="9"/>
  <c r="DE427" i="9"/>
  <c r="CP398" i="9"/>
  <c r="CQ398" i="9"/>
  <c r="CM456" i="9"/>
  <c r="DE402" i="9"/>
  <c r="DD402" i="9"/>
  <c r="DF402" i="9"/>
  <c r="CP411" i="9"/>
  <c r="CQ411" i="9"/>
  <c r="DD371" i="9"/>
  <c r="DE371" i="9"/>
  <c r="DF371" i="9"/>
  <c r="CV533" i="9"/>
  <c r="DD492" i="9"/>
  <c r="DE492" i="9"/>
  <c r="DE472" i="9"/>
  <c r="CQ463" i="9"/>
  <c r="CP459" i="9"/>
  <c r="CP438" i="9"/>
  <c r="CQ438" i="9"/>
  <c r="CQ433" i="9"/>
  <c r="CQ418" i="9"/>
  <c r="CP474" i="9"/>
  <c r="CQ472" i="9"/>
  <c r="DE459" i="9"/>
  <c r="DF431" i="9"/>
  <c r="DD431" i="9"/>
  <c r="DE431" i="9"/>
  <c r="DE448" i="9"/>
  <c r="DF448" i="9"/>
  <c r="DE439" i="9"/>
  <c r="DF439" i="9"/>
  <c r="CQ427" i="9"/>
  <c r="CP397" i="9"/>
  <c r="CQ397" i="9"/>
  <c r="CM371" i="9"/>
  <c r="CP371" i="9" s="1"/>
  <c r="DD525" i="9"/>
  <c r="DE525" i="9"/>
  <c r="CP464" i="9"/>
  <c r="CQ464" i="9"/>
  <c r="DE444" i="9"/>
  <c r="CP434" i="9"/>
  <c r="CQ387" i="9"/>
  <c r="CV465" i="9"/>
  <c r="CP456" i="9"/>
  <c r="CQ456" i="9"/>
  <c r="DB456" i="9" s="1"/>
  <c r="CP395" i="9"/>
  <c r="CQ395" i="9"/>
  <c r="CQ390" i="9"/>
  <c r="CV470" i="9"/>
  <c r="CQ466" i="9"/>
  <c r="CM460" i="9"/>
  <c r="CP460" i="9" s="1"/>
  <c r="CV445" i="9"/>
  <c r="DE441" i="9"/>
  <c r="DD441" i="9"/>
  <c r="DD412" i="9"/>
  <c r="DE412" i="9"/>
  <c r="DF412" i="9"/>
  <c r="CV424" i="9"/>
  <c r="CP426" i="9"/>
  <c r="CQ426" i="9"/>
  <c r="CM424" i="9"/>
  <c r="CP424" i="9" s="1"/>
  <c r="CQ406" i="9"/>
  <c r="CP406" i="9"/>
  <c r="CP381" i="9"/>
  <c r="CQ381" i="9"/>
  <c r="CP379" i="9"/>
  <c r="CQ379" i="9"/>
  <c r="CV579" i="9"/>
  <c r="DE553" i="9"/>
  <c r="DF553" i="9"/>
  <c r="CQ542" i="9"/>
  <c r="DE537" i="9"/>
  <c r="DD537" i="9"/>
  <c r="CP489" i="9"/>
  <c r="DF458" i="9"/>
  <c r="CP421" i="9"/>
  <c r="DD409" i="9"/>
  <c r="DE409" i="9"/>
  <c r="CP385" i="9"/>
  <c r="CQ385" i="9"/>
  <c r="CQ446" i="9"/>
  <c r="CP446" i="9"/>
  <c r="DD437" i="9"/>
  <c r="DF437" i="9"/>
  <c r="CQ419" i="9"/>
  <c r="CQ483" i="9"/>
  <c r="DF482" i="9"/>
  <c r="CQ468" i="9"/>
  <c r="CP453" i="9"/>
  <c r="CQ453" i="9"/>
  <c r="CV438" i="9"/>
  <c r="CQ436" i="9"/>
  <c r="CM413" i="9"/>
  <c r="CP413" i="9" s="1"/>
  <c r="DB412" i="9"/>
  <c r="CM412" i="9"/>
  <c r="CP412" i="9" s="1"/>
  <c r="DE408" i="9"/>
  <c r="DF408" i="9"/>
  <c r="DD408" i="9"/>
  <c r="DD393" i="9"/>
  <c r="DE393" i="9"/>
  <c r="DF393" i="9"/>
  <c r="CQ371" i="9"/>
  <c r="DF568" i="9"/>
  <c r="DF561" i="9"/>
  <c r="CQ556" i="9"/>
  <c r="CP535" i="9"/>
  <c r="DD524" i="9"/>
  <c r="CQ524" i="9"/>
  <c r="DF520" i="9"/>
  <c r="CV519" i="9"/>
  <c r="DF514" i="9"/>
  <c r="DE508" i="9"/>
  <c r="DE482" i="9"/>
  <c r="DE478" i="9"/>
  <c r="DF478" i="9"/>
  <c r="CV469" i="9"/>
  <c r="CQ449" i="9"/>
  <c r="CP366" i="9"/>
  <c r="CQ366" i="9"/>
  <c r="CM353" i="9"/>
  <c r="CP353" i="9" s="1"/>
  <c r="CQ353" i="9"/>
  <c r="CQ573" i="9"/>
  <c r="CQ520" i="9"/>
  <c r="CV515" i="9"/>
  <c r="DF510" i="9"/>
  <c r="DE463" i="9"/>
  <c r="DD463" i="9"/>
  <c r="DF463" i="9"/>
  <c r="DE450" i="9"/>
  <c r="DF450" i="9"/>
  <c r="CP432" i="9"/>
  <c r="CQ432" i="9"/>
  <c r="CQ403" i="9"/>
  <c r="CQ429" i="9"/>
  <c r="DF379" i="9"/>
  <c r="DE379" i="9"/>
  <c r="CP376" i="9"/>
  <c r="CQ376" i="9"/>
  <c r="CV358" i="9"/>
  <c r="CQ422" i="9"/>
  <c r="CQ421" i="9"/>
  <c r="CP416" i="9"/>
  <c r="CQ416" i="9"/>
  <c r="DF414" i="9"/>
  <c r="CP414" i="9"/>
  <c r="CQ410" i="9"/>
  <c r="CQ396" i="9"/>
  <c r="DD369" i="9"/>
  <c r="DE369" i="9"/>
  <c r="DF369" i="9"/>
  <c r="DF368" i="9"/>
  <c r="DD368" i="9"/>
  <c r="DE368" i="9"/>
  <c r="DE343" i="9"/>
  <c r="DD343" i="9"/>
  <c r="DF343" i="9"/>
  <c r="DF507" i="9"/>
  <c r="DD507" i="9"/>
  <c r="CP439" i="9"/>
  <c r="CQ439" i="9"/>
  <c r="CQ415" i="9"/>
  <c r="CP401" i="9"/>
  <c r="CQ383" i="9"/>
  <c r="CP495" i="9"/>
  <c r="CV462" i="9"/>
  <c r="DE452" i="9"/>
  <c r="DF452" i="9"/>
  <c r="DD452" i="9"/>
  <c r="DF389" i="9"/>
  <c r="CM373" i="9"/>
  <c r="CP373" i="9" s="1"/>
  <c r="DD344" i="9"/>
  <c r="DE344" i="9"/>
  <c r="DF344" i="9"/>
  <c r="CM336" i="9"/>
  <c r="CP336" i="9" s="1"/>
  <c r="DE334" i="9"/>
  <c r="DF334" i="9"/>
  <c r="DE389" i="9"/>
  <c r="CM425" i="9"/>
  <c r="CP425" i="9" s="1"/>
  <c r="DF406" i="9"/>
  <c r="DE392" i="9"/>
  <c r="CQ388" i="9"/>
  <c r="CQ428" i="9"/>
  <c r="CP428" i="9"/>
  <c r="CP391" i="9"/>
  <c r="CQ391" i="9"/>
  <c r="DD381" i="9"/>
  <c r="CP360" i="9"/>
  <c r="CQ360" i="9"/>
  <c r="DD329" i="9"/>
  <c r="DF329" i="9"/>
  <c r="DE329" i="9"/>
  <c r="CQ413" i="9"/>
  <c r="CV409" i="9"/>
  <c r="CM399" i="9"/>
  <c r="CP399" i="9" s="1"/>
  <c r="DE388" i="9"/>
  <c r="CQ384" i="9"/>
  <c r="CQ359" i="9"/>
  <c r="CM355" i="9"/>
  <c r="CP355" i="9" s="1"/>
  <c r="CP403" i="9"/>
  <c r="DD388" i="9"/>
  <c r="CP358" i="9"/>
  <c r="DD339" i="9"/>
  <c r="DE339" i="9"/>
  <c r="DF339" i="9"/>
  <c r="DD395" i="9"/>
  <c r="CV376" i="9"/>
  <c r="CP374" i="9"/>
  <c r="CQ370" i="9"/>
  <c r="CP405" i="9"/>
  <c r="CQ405" i="9"/>
  <c r="CP372" i="9"/>
  <c r="CQ372" i="9"/>
  <c r="CV392" i="9"/>
  <c r="CQ378" i="9"/>
  <c r="CM367" i="9"/>
  <c r="CP367" i="9" s="1"/>
  <c r="CP364" i="9"/>
  <c r="CQ364" i="9"/>
  <c r="CM340" i="9"/>
  <c r="CP340" i="9" s="1"/>
  <c r="CV426" i="9"/>
  <c r="CQ425" i="9"/>
  <c r="DE413" i="9"/>
  <c r="DF413" i="9"/>
  <c r="CM404" i="9"/>
  <c r="CP404" i="9" s="1"/>
  <c r="CM382" i="9"/>
  <c r="CP382" i="9" s="1"/>
  <c r="CP363" i="9"/>
  <c r="CP492" i="9"/>
  <c r="CQ492" i="9"/>
  <c r="DE425" i="9"/>
  <c r="CV406" i="9"/>
  <c r="DF387" i="9"/>
  <c r="DD387" i="9"/>
  <c r="DF359" i="9"/>
  <c r="DD359" i="9"/>
  <c r="DE359" i="9"/>
  <c r="DF348" i="9"/>
  <c r="DD348" i="9"/>
  <c r="DE348" i="9"/>
  <c r="CQ335" i="9"/>
  <c r="CQ447" i="9"/>
  <c r="CP440" i="9"/>
  <c r="DE438" i="9"/>
  <c r="DF438" i="9"/>
  <c r="CM418" i="9"/>
  <c r="CP418" i="9" s="1"/>
  <c r="DF405" i="9"/>
  <c r="DD405" i="9"/>
  <c r="CP402" i="9"/>
  <c r="CQ402" i="9"/>
  <c r="CQ399" i="9"/>
  <c r="CP390" i="9"/>
  <c r="DF380" i="9"/>
  <c r="DD380" i="9"/>
  <c r="DE380" i="9"/>
  <c r="DD379" i="9"/>
  <c r="CP378" i="9"/>
  <c r="CP356" i="9"/>
  <c r="CQ356" i="9"/>
  <c r="CP346" i="9"/>
  <c r="CP431" i="9"/>
  <c r="CQ430" i="9"/>
  <c r="CM426" i="9"/>
  <c r="DD410" i="9"/>
  <c r="DE410" i="9"/>
  <c r="CQ393" i="9"/>
  <c r="DD383" i="9"/>
  <c r="DE383" i="9"/>
  <c r="DF383" i="9"/>
  <c r="CQ445" i="9"/>
  <c r="CP433" i="9"/>
  <c r="DD397" i="9"/>
  <c r="DE397" i="9"/>
  <c r="CQ386" i="9"/>
  <c r="CP407" i="9"/>
  <c r="CP384" i="9"/>
  <c r="DF373" i="9"/>
  <c r="DD373" i="9"/>
  <c r="DE373" i="9"/>
  <c r="CM325" i="9"/>
  <c r="CP325" i="9" s="1"/>
  <c r="DD317" i="9"/>
  <c r="DE317" i="9"/>
  <c r="DF317" i="9"/>
  <c r="CQ321" i="9"/>
  <c r="CQ435" i="9"/>
  <c r="DF394" i="9"/>
  <c r="DE378" i="9"/>
  <c r="DF358" i="9"/>
  <c r="CQ357" i="9"/>
  <c r="DF353" i="9"/>
  <c r="CP345" i="9"/>
  <c r="DE330" i="9"/>
  <c r="DD330" i="9"/>
  <c r="DF330" i="9"/>
  <c r="CP314" i="9"/>
  <c r="CQ314" i="9"/>
  <c r="CQ424" i="9"/>
  <c r="CV398" i="9"/>
  <c r="DE394" i="9"/>
  <c r="CP380" i="9"/>
  <c r="CQ380" i="9"/>
  <c r="DD378" i="9"/>
  <c r="DE376" i="9"/>
  <c r="DE358" i="9"/>
  <c r="DD353" i="9"/>
  <c r="DF342" i="9"/>
  <c r="DE342" i="9"/>
  <c r="DD342" i="9"/>
  <c r="CV339" i="9"/>
  <c r="CQ327" i="9"/>
  <c r="DD376" i="9"/>
  <c r="DF370" i="9"/>
  <c r="CQ368" i="9"/>
  <c r="CM357" i="9"/>
  <c r="CP357" i="9" s="1"/>
  <c r="CQ350" i="9"/>
  <c r="CP337" i="9"/>
  <c r="CQ337" i="9"/>
  <c r="CP285" i="9"/>
  <c r="CQ285" i="9"/>
  <c r="CM388" i="9"/>
  <c r="CP388" i="9" s="1"/>
  <c r="DE362" i="9"/>
  <c r="DD360" i="9"/>
  <c r="CQ348" i="9"/>
  <c r="CM343" i="9"/>
  <c r="CP343" i="9" s="1"/>
  <c r="CQ333" i="9"/>
  <c r="DE328" i="9"/>
  <c r="DF328" i="9"/>
  <c r="CP326" i="9"/>
  <c r="CQ326" i="9"/>
  <c r="DB326" i="9" s="1"/>
  <c r="CQ344" i="9"/>
  <c r="CQ311" i="9"/>
  <c r="CQ355" i="9"/>
  <c r="DD341" i="9"/>
  <c r="DE341" i="9"/>
  <c r="DF341" i="9"/>
  <c r="CQ336" i="9"/>
  <c r="DB316" i="9"/>
  <c r="DD364" i="9"/>
  <c r="DE364" i="9"/>
  <c r="CM354" i="9"/>
  <c r="CP354" i="9" s="1"/>
  <c r="CP352" i="9"/>
  <c r="CQ352" i="9"/>
  <c r="CQ308" i="9"/>
  <c r="CM328" i="9"/>
  <c r="CQ310" i="9"/>
  <c r="CP310" i="9"/>
  <c r="CV435" i="9"/>
  <c r="CP324" i="9"/>
  <c r="CQ324" i="9"/>
  <c r="CQ307" i="9"/>
  <c r="CP307" i="9"/>
  <c r="CP323" i="9"/>
  <c r="CQ323" i="9"/>
  <c r="DE332" i="9"/>
  <c r="DD332" i="9"/>
  <c r="DF332" i="9"/>
  <c r="CM321" i="9"/>
  <c r="CP321" i="9" s="1"/>
  <c r="CM313" i="9"/>
  <c r="CP313" i="9" s="1"/>
  <c r="CP304" i="9"/>
  <c r="CQ304" i="9"/>
  <c r="CP369" i="9"/>
  <c r="CQ369" i="9"/>
  <c r="CV364" i="9"/>
  <c r="CP361" i="9"/>
  <c r="CP350" i="9"/>
  <c r="DE349" i="9"/>
  <c r="DD349" i="9"/>
  <c r="CQ331" i="9"/>
  <c r="CQ329" i="9"/>
  <c r="CV360" i="9"/>
  <c r="CP293" i="9"/>
  <c r="CQ293" i="9"/>
  <c r="CQ374" i="9"/>
  <c r="CM368" i="9"/>
  <c r="CP368" i="9" s="1"/>
  <c r="CM362" i="9"/>
  <c r="CP362" i="9" s="1"/>
  <c r="CQ354" i="9"/>
  <c r="CQ347" i="9"/>
  <c r="CP342" i="9"/>
  <c r="CP335" i="9"/>
  <c r="CP328" i="9"/>
  <c r="CM312" i="9"/>
  <c r="CP312" i="9" s="1"/>
  <c r="CP294" i="9"/>
  <c r="CQ294" i="9"/>
  <c r="CP409" i="9"/>
  <c r="CQ392" i="9"/>
  <c r="DF391" i="9"/>
  <c r="DF384" i="9"/>
  <c r="DF365" i="9"/>
  <c r="DD365" i="9"/>
  <c r="CV344" i="9"/>
  <c r="CQ342" i="9"/>
  <c r="CV498" i="9"/>
  <c r="DE391" i="9"/>
  <c r="DD386" i="9"/>
  <c r="DE386" i="9"/>
  <c r="DD375" i="9"/>
  <c r="DE375" i="9"/>
  <c r="CQ363" i="9"/>
  <c r="CQ340" i="9"/>
  <c r="CQ322" i="9"/>
  <c r="CP349" i="9"/>
  <c r="CV343" i="9"/>
  <c r="CV332" i="9"/>
  <c r="CM309" i="9"/>
  <c r="CP309" i="9" s="1"/>
  <c r="DD307" i="9"/>
  <c r="CQ302" i="9"/>
  <c r="DE276" i="9"/>
  <c r="DD276" i="9"/>
  <c r="DF276" i="9"/>
  <c r="CQ265" i="9"/>
  <c r="CP329" i="9"/>
  <c r="CP327" i="9"/>
  <c r="DE323" i="9"/>
  <c r="DF323" i="9"/>
  <c r="CP316" i="9"/>
  <c r="CV308" i="9"/>
  <c r="DD300" i="9"/>
  <c r="DE300" i="9"/>
  <c r="DF300" i="9"/>
  <c r="DD293" i="9"/>
  <c r="DF293" i="9"/>
  <c r="DE292" i="9"/>
  <c r="DF292" i="9"/>
  <c r="DD292" i="9"/>
  <c r="CQ283" i="9"/>
  <c r="CP283" i="9"/>
  <c r="CP254" i="9"/>
  <c r="CQ254" i="9"/>
  <c r="CV389" i="9"/>
  <c r="CP377" i="9"/>
  <c r="DE372" i="9"/>
  <c r="CM308" i="9"/>
  <c r="CP308" i="9" s="1"/>
  <c r="CQ306" i="9"/>
  <c r="CV304" i="9"/>
  <c r="CQ296" i="9"/>
  <c r="DB296" i="9" s="1"/>
  <c r="CP296" i="9"/>
  <c r="DF273" i="9"/>
  <c r="DD273" i="9"/>
  <c r="DE273" i="9"/>
  <c r="CQ269" i="9"/>
  <c r="CM251" i="9"/>
  <c r="CP251" i="9" s="1"/>
  <c r="DE313" i="9"/>
  <c r="DD313" i="9"/>
  <c r="DF313" i="9"/>
  <c r="CP303" i="9"/>
  <c r="CQ312" i="9"/>
  <c r="CQ305" i="9"/>
  <c r="CM301" i="9"/>
  <c r="CP301" i="9" s="1"/>
  <c r="CP298" i="9"/>
  <c r="CQ279" i="9"/>
  <c r="CM311" i="9"/>
  <c r="CP311" i="9" s="1"/>
  <c r="CP305" i="9"/>
  <c r="CQ362" i="9"/>
  <c r="CV361" i="9"/>
  <c r="DE320" i="9"/>
  <c r="CP320" i="9"/>
  <c r="CM319" i="9"/>
  <c r="CP319" i="9" s="1"/>
  <c r="DD261" i="9"/>
  <c r="DF261" i="9"/>
  <c r="CQ325" i="9"/>
  <c r="CP315" i="9"/>
  <c r="CQ315" i="9"/>
  <c r="DB315" i="9" s="1"/>
  <c r="DE306" i="9"/>
  <c r="DD306" i="9"/>
  <c r="DF306" i="9"/>
  <c r="CQ295" i="9"/>
  <c r="DE259" i="9"/>
  <c r="DF259" i="9"/>
  <c r="DD259" i="9"/>
  <c r="CM351" i="9"/>
  <c r="CP351" i="9" s="1"/>
  <c r="CQ328" i="9"/>
  <c r="CM297" i="9"/>
  <c r="CP297" i="9" s="1"/>
  <c r="DE268" i="9"/>
  <c r="DD268" i="9"/>
  <c r="DF268" i="9"/>
  <c r="CP247" i="9"/>
  <c r="DD355" i="9"/>
  <c r="DF355" i="9"/>
  <c r="DB332" i="9"/>
  <c r="CQ291" i="9"/>
  <c r="CP288" i="9"/>
  <c r="CV282" i="9"/>
  <c r="CP300" i="9"/>
  <c r="DE298" i="9"/>
  <c r="DF298" i="9"/>
  <c r="CP273" i="9"/>
  <c r="DD351" i="9"/>
  <c r="CP339" i="9"/>
  <c r="CQ339" i="9"/>
  <c r="DB339" i="9" s="1"/>
  <c r="DE319" i="9"/>
  <c r="DF308" i="9"/>
  <c r="CV289" i="9"/>
  <c r="CM281" i="9"/>
  <c r="CP281" i="9" s="1"/>
  <c r="CM289" i="9"/>
  <c r="CP289" i="9" s="1"/>
  <c r="DE278" i="9"/>
  <c r="DF278" i="9"/>
  <c r="DD278" i="9"/>
  <c r="CV328" i="9"/>
  <c r="CV315" i="9"/>
  <c r="DD314" i="9"/>
  <c r="DE314" i="9"/>
  <c r="DF314" i="9"/>
  <c r="CQ313" i="9"/>
  <c r="DE307" i="9"/>
  <c r="DD262" i="9"/>
  <c r="DE262" i="9"/>
  <c r="DF262" i="9"/>
  <c r="CQ243" i="9"/>
  <c r="CV263" i="9"/>
  <c r="CP260" i="9"/>
  <c r="DD238" i="9"/>
  <c r="DE238" i="9"/>
  <c r="DE236" i="9"/>
  <c r="DD236" i="9"/>
  <c r="DF236" i="9"/>
  <c r="DD235" i="9"/>
  <c r="DE235" i="9"/>
  <c r="DF235" i="9"/>
  <c r="CM225" i="9"/>
  <c r="CP225" i="9" s="1"/>
  <c r="CP280" i="9"/>
  <c r="CQ280" i="9"/>
  <c r="CM258" i="9"/>
  <c r="CP258" i="9" s="1"/>
  <c r="CP255" i="9"/>
  <c r="CQ255" i="9"/>
  <c r="CQ299" i="9"/>
  <c r="CQ297" i="9"/>
  <c r="CQ289" i="9"/>
  <c r="DF265" i="9"/>
  <c r="CP242" i="9"/>
  <c r="CP229" i="9"/>
  <c r="CQ229" i="9"/>
  <c r="DE265" i="9"/>
  <c r="DD250" i="9"/>
  <c r="DE250" i="9"/>
  <c r="DF250" i="9"/>
  <c r="DD249" i="9"/>
  <c r="DE249" i="9"/>
  <c r="DF249" i="9"/>
  <c r="CQ245" i="9"/>
  <c r="CQ241" i="9"/>
  <c r="CM235" i="9"/>
  <c r="CP235" i="9" s="1"/>
  <c r="DE233" i="9"/>
  <c r="DD233" i="9"/>
  <c r="CP274" i="9"/>
  <c r="DE248" i="9"/>
  <c r="DF248" i="9"/>
  <c r="DD248" i="9"/>
  <c r="CP338" i="9"/>
  <c r="CQ264" i="9"/>
  <c r="CP264" i="9"/>
  <c r="CP240" i="9"/>
  <c r="CV269" i="9"/>
  <c r="CQ267" i="9"/>
  <c r="CM256" i="9"/>
  <c r="CP256" i="9" s="1"/>
  <c r="CQ253" i="9"/>
  <c r="CP253" i="9"/>
  <c r="CV244" i="9"/>
  <c r="DF243" i="9"/>
  <c r="DD243" i="9"/>
  <c r="CM286" i="9"/>
  <c r="CP286" i="9" s="1"/>
  <c r="DD274" i="9"/>
  <c r="DF274" i="9"/>
  <c r="CM272" i="9"/>
  <c r="CP272" i="9" s="1"/>
  <c r="CP263" i="9"/>
  <c r="CQ262" i="9"/>
  <c r="CQ301" i="9"/>
  <c r="CP284" i="9"/>
  <c r="CP246" i="9"/>
  <c r="CQ300" i="9"/>
  <c r="CQ298" i="9"/>
  <c r="DB298" i="9" s="1"/>
  <c r="CM291" i="9"/>
  <c r="CP291" i="9" s="1"/>
  <c r="DD282" i="9"/>
  <c r="DF282" i="9"/>
  <c r="CP287" i="9"/>
  <c r="CQ281" i="9"/>
  <c r="CP276" i="9"/>
  <c r="CM265" i="9"/>
  <c r="CP265" i="9" s="1"/>
  <c r="CM243" i="9"/>
  <c r="CP243" i="9" s="1"/>
  <c r="CP234" i="9"/>
  <c r="CP261" i="9"/>
  <c r="CM259" i="9"/>
  <c r="CP259" i="9" s="1"/>
  <c r="CP257" i="9"/>
  <c r="CQ257" i="9"/>
  <c r="CQ251" i="9"/>
  <c r="CP237" i="9"/>
  <c r="CQ274" i="9"/>
  <c r="CP266" i="9"/>
  <c r="DD263" i="9"/>
  <c r="DE263" i="9"/>
  <c r="DF263" i="9"/>
  <c r="CQ249" i="9"/>
  <c r="DE227" i="9"/>
  <c r="DF227" i="9"/>
  <c r="DF289" i="9"/>
  <c r="DD289" i="9"/>
  <c r="DD284" i="9"/>
  <c r="DF284" i="9"/>
  <c r="CQ278" i="9"/>
  <c r="DD252" i="9"/>
  <c r="DE252" i="9"/>
  <c r="DF252" i="9"/>
  <c r="CQ247" i="9"/>
  <c r="CP250" i="9"/>
  <c r="CP233" i="9"/>
  <c r="CQ233" i="9"/>
  <c r="CP248" i="9"/>
  <c r="CQ248" i="9"/>
  <c r="DF238" i="9"/>
  <c r="CP271" i="9"/>
  <c r="CQ270" i="9"/>
  <c r="DB270" i="9" s="1"/>
  <c r="CQ201" i="9"/>
  <c r="CP290" i="9"/>
  <c r="CQ226" i="9"/>
  <c r="CQ222" i="9"/>
  <c r="CM211" i="9"/>
  <c r="CP197" i="9"/>
  <c r="CQ197" i="9"/>
  <c r="DB197" i="9" s="1"/>
  <c r="DD193" i="9"/>
  <c r="DF193" i="9"/>
  <c r="DF260" i="9"/>
  <c r="CQ237" i="9"/>
  <c r="DF229" i="9"/>
  <c r="CV219" i="9"/>
  <c r="CP189" i="9"/>
  <c r="CM263" i="9"/>
  <c r="CM252" i="9"/>
  <c r="CP252" i="9" s="1"/>
  <c r="CP238" i="9"/>
  <c r="CV230" i="9"/>
  <c r="DE229" i="9"/>
  <c r="CM222" i="9"/>
  <c r="CP222" i="9" s="1"/>
  <c r="CQ219" i="9"/>
  <c r="CP249" i="9"/>
  <c r="CQ202" i="9"/>
  <c r="CM186" i="9"/>
  <c r="CP186" i="9" s="1"/>
  <c r="CQ231" i="9"/>
  <c r="CP223" i="9"/>
  <c r="CP178" i="9"/>
  <c r="CQ178" i="9"/>
  <c r="CP215" i="9"/>
  <c r="CQ204" i="9"/>
  <c r="CQ198" i="9"/>
  <c r="DE226" i="9"/>
  <c r="DF226" i="9"/>
  <c r="CP220" i="9"/>
  <c r="CQ220" i="9"/>
  <c r="CP196" i="9"/>
  <c r="CP177" i="9"/>
  <c r="CQ177" i="9"/>
  <c r="CQ286" i="9"/>
  <c r="DE281" i="9"/>
  <c r="DF281" i="9"/>
  <c r="CQ272" i="9"/>
  <c r="DE267" i="9"/>
  <c r="DF267" i="9"/>
  <c r="DE254" i="9"/>
  <c r="DE241" i="9"/>
  <c r="CQ225" i="9"/>
  <c r="DF220" i="9"/>
  <c r="CP174" i="9"/>
  <c r="CQ174" i="9"/>
  <c r="CP228" i="9"/>
  <c r="CQ228" i="9"/>
  <c r="CP211" i="9"/>
  <c r="CQ211" i="9"/>
  <c r="DE205" i="9"/>
  <c r="CP279" i="9"/>
  <c r="CM273" i="9"/>
  <c r="DE245" i="9"/>
  <c r="DF245" i="9"/>
  <c r="CQ240" i="9"/>
  <c r="DF239" i="9"/>
  <c r="CQ217" i="9"/>
  <c r="CQ214" i="9"/>
  <c r="CP214" i="9"/>
  <c r="DD205" i="9"/>
  <c r="CQ239" i="9"/>
  <c r="DE231" i="9"/>
  <c r="DF231" i="9"/>
  <c r="CP200" i="9"/>
  <c r="CQ200" i="9"/>
  <c r="CM156" i="9"/>
  <c r="CP156" i="9" s="1"/>
  <c r="CQ156" i="9"/>
  <c r="DE256" i="9"/>
  <c r="DF256" i="9"/>
  <c r="CQ250" i="9"/>
  <c r="DB250" i="9" s="1"/>
  <c r="CV229" i="9"/>
  <c r="CQ192" i="9"/>
  <c r="CP199" i="9"/>
  <c r="CQ275" i="9"/>
  <c r="DE270" i="9"/>
  <c r="DF270" i="9"/>
  <c r="CQ261" i="9"/>
  <c r="CM179" i="9"/>
  <c r="CP179" i="9" s="1"/>
  <c r="CV231" i="9"/>
  <c r="CM226" i="9"/>
  <c r="CP226" i="9" s="1"/>
  <c r="CP207" i="9"/>
  <c r="CQ207" i="9"/>
  <c r="CP194" i="9"/>
  <c r="CP163" i="9"/>
  <c r="CQ163" i="9"/>
  <c r="CP282" i="9"/>
  <c r="CP268" i="9"/>
  <c r="CM262" i="9"/>
  <c r="CP262" i="9" s="1"/>
  <c r="CV247" i="9"/>
  <c r="CV245" i="9"/>
  <c r="DE211" i="9"/>
  <c r="DF211" i="9"/>
  <c r="CP210" i="9"/>
  <c r="DD195" i="9"/>
  <c r="DE195" i="9"/>
  <c r="CQ227" i="9"/>
  <c r="CP227" i="9"/>
  <c r="DD222" i="9"/>
  <c r="DE222" i="9"/>
  <c r="DD214" i="9"/>
  <c r="DE214" i="9"/>
  <c r="DF214" i="9"/>
  <c r="CP185" i="9"/>
  <c r="CQ185" i="9"/>
  <c r="CV220" i="9"/>
  <c r="CP224" i="9"/>
  <c r="DD200" i="9"/>
  <c r="DE200" i="9"/>
  <c r="DF200" i="9"/>
  <c r="CQ179" i="9"/>
  <c r="CP244" i="9"/>
  <c r="CQ242" i="9"/>
  <c r="CQ235" i="9"/>
  <c r="CQ221" i="9"/>
  <c r="CQ209" i="9"/>
  <c r="CV195" i="9"/>
  <c r="CP184" i="9"/>
  <c r="CQ184" i="9"/>
  <c r="DD199" i="9"/>
  <c r="DE199" i="9"/>
  <c r="DF199" i="9"/>
  <c r="DE193" i="9"/>
  <c r="CQ191" i="9"/>
  <c r="CP191" i="9"/>
  <c r="CP183" i="9"/>
  <c r="CQ183" i="9"/>
  <c r="CP188" i="9"/>
  <c r="CQ188" i="9"/>
  <c r="DD182" i="9"/>
  <c r="DE182" i="9"/>
  <c r="DF182" i="9"/>
  <c r="CP159" i="9"/>
  <c r="CQ159" i="9"/>
  <c r="DB159" i="9" s="1"/>
  <c r="CP180" i="9"/>
  <c r="CP176" i="9"/>
  <c r="CM171" i="9"/>
  <c r="CP171" i="9" s="1"/>
  <c r="CM166" i="9"/>
  <c r="CP166" i="9" s="1"/>
  <c r="CQ147" i="9"/>
  <c r="CM150" i="9"/>
  <c r="CP150" i="9" s="1"/>
  <c r="DE181" i="9"/>
  <c r="DF181" i="9"/>
  <c r="CQ168" i="9"/>
  <c r="CP168" i="9"/>
  <c r="CP131" i="9"/>
  <c r="CQ171" i="9"/>
  <c r="CP167" i="9"/>
  <c r="CM123" i="9"/>
  <c r="CP123" i="9" s="1"/>
  <c r="CQ123" i="9"/>
  <c r="CP175" i="9"/>
  <c r="CQ175" i="9"/>
  <c r="CP151" i="9"/>
  <c r="CQ151" i="9"/>
  <c r="DF117" i="9"/>
  <c r="DE117" i="9"/>
  <c r="DD117" i="9"/>
  <c r="CP190" i="9"/>
  <c r="DE180" i="9"/>
  <c r="DD180" i="9"/>
  <c r="DE152" i="9"/>
  <c r="DD152" i="9"/>
  <c r="DF152" i="9"/>
  <c r="DE219" i="9"/>
  <c r="DF219" i="9"/>
  <c r="DD217" i="9"/>
  <c r="DE217" i="9"/>
  <c r="DD206" i="9"/>
  <c r="DE206" i="9"/>
  <c r="CP193" i="9"/>
  <c r="CQ193" i="9"/>
  <c r="DE187" i="9"/>
  <c r="CQ236" i="9"/>
  <c r="DD187" i="9"/>
  <c r="DE176" i="9"/>
  <c r="DF176" i="9"/>
  <c r="CP157" i="9"/>
  <c r="CQ157" i="9"/>
  <c r="CV148" i="9"/>
  <c r="CV140" i="9"/>
  <c r="DE136" i="9"/>
  <c r="DD136" i="9"/>
  <c r="DF136" i="9"/>
  <c r="DB75" i="9"/>
  <c r="DF167" i="9"/>
  <c r="DD167" i="9"/>
  <c r="DE167" i="9"/>
  <c r="CQ199" i="9"/>
  <c r="CQ186" i="9"/>
  <c r="DE175" i="9"/>
  <c r="DD175" i="9"/>
  <c r="CM148" i="9"/>
  <c r="CP148" i="9" s="1"/>
  <c r="CQ148" i="9"/>
  <c r="CQ142" i="9"/>
  <c r="DE190" i="9"/>
  <c r="DF190" i="9"/>
  <c r="CP170" i="9"/>
  <c r="CQ170" i="9"/>
  <c r="CM169" i="9"/>
  <c r="CP169" i="9" s="1"/>
  <c r="CP155" i="9"/>
  <c r="CQ155" i="9"/>
  <c r="CP164" i="9"/>
  <c r="CP161" i="9"/>
  <c r="CP182" i="9"/>
  <c r="CQ182" i="9"/>
  <c r="CM172" i="9"/>
  <c r="CP172" i="9" s="1"/>
  <c r="DD170" i="9"/>
  <c r="DE165" i="9"/>
  <c r="CP149" i="9"/>
  <c r="CQ149" i="9"/>
  <c r="CM203" i="9"/>
  <c r="CP203" i="9" s="1"/>
  <c r="CV200" i="9"/>
  <c r="CP192" i="9"/>
  <c r="DD165" i="9"/>
  <c r="DD156" i="9"/>
  <c r="DE156" i="9"/>
  <c r="DF156" i="9"/>
  <c r="CQ115" i="9"/>
  <c r="DB115" i="9" s="1"/>
  <c r="CP218" i="9"/>
  <c r="CQ181" i="9"/>
  <c r="CM158" i="9"/>
  <c r="CP158" i="9" s="1"/>
  <c r="CV163" i="9"/>
  <c r="CP143" i="9"/>
  <c r="CP142" i="9"/>
  <c r="CQ119" i="9"/>
  <c r="CP119" i="9"/>
  <c r="CQ42" i="9"/>
  <c r="CP42" i="9"/>
  <c r="DE164" i="9"/>
  <c r="DD164" i="9"/>
  <c r="DF164" i="9"/>
  <c r="CM142" i="9"/>
  <c r="CQ213" i="9"/>
  <c r="CV194" i="9"/>
  <c r="CP160" i="9"/>
  <c r="DF146" i="9"/>
  <c r="DD146" i="9"/>
  <c r="DE146" i="9"/>
  <c r="CP134" i="9"/>
  <c r="DD160" i="9"/>
  <c r="DE127" i="9"/>
  <c r="DF127" i="9"/>
  <c r="DE126" i="9"/>
  <c r="CV116" i="9"/>
  <c r="CP113" i="9"/>
  <c r="CQ113" i="9"/>
  <c r="DF107" i="9"/>
  <c r="DD107" i="9"/>
  <c r="CQ169" i="9"/>
  <c r="CQ152" i="9"/>
  <c r="DB152" i="9" s="1"/>
  <c r="CM147" i="9"/>
  <c r="CP147" i="9" s="1"/>
  <c r="DF131" i="9"/>
  <c r="DD131" i="9"/>
  <c r="CQ112" i="9"/>
  <c r="CP105" i="9"/>
  <c r="CQ105" i="9"/>
  <c r="CP97" i="9"/>
  <c r="CQ212" i="9"/>
  <c r="DE172" i="9"/>
  <c r="CM144" i="9"/>
  <c r="CP144" i="9" s="1"/>
  <c r="CQ100" i="9"/>
  <c r="CP93" i="9"/>
  <c r="CQ93" i="9"/>
  <c r="CQ203" i="9"/>
  <c r="CQ187" i="9"/>
  <c r="DD172" i="9"/>
  <c r="CQ166" i="9"/>
  <c r="DF106" i="9"/>
  <c r="DD106" i="9"/>
  <c r="DE106" i="9"/>
  <c r="CP102" i="9"/>
  <c r="CP145" i="9"/>
  <c r="CQ145" i="9"/>
  <c r="CM120" i="9"/>
  <c r="CP120" i="9" s="1"/>
  <c r="CQ117" i="9"/>
  <c r="CP117" i="9"/>
  <c r="CQ139" i="9"/>
  <c r="CP139" i="9"/>
  <c r="CM127" i="9"/>
  <c r="CP127" i="9" s="1"/>
  <c r="DE85" i="9"/>
  <c r="DD85" i="9"/>
  <c r="CP165" i="9"/>
  <c r="CQ165" i="9"/>
  <c r="CV143" i="9"/>
  <c r="CP136" i="9"/>
  <c r="DE134" i="9"/>
  <c r="DD134" i="9"/>
  <c r="CP133" i="9"/>
  <c r="CQ129" i="9"/>
  <c r="CP129" i="9"/>
  <c r="DF113" i="9"/>
  <c r="DD113" i="9"/>
  <c r="DE113" i="9"/>
  <c r="CM64" i="9"/>
  <c r="CP64" i="9" s="1"/>
  <c r="CQ143" i="9"/>
  <c r="CM106" i="9"/>
  <c r="CP106" i="9" s="1"/>
  <c r="CQ132" i="9"/>
  <c r="CP132" i="9"/>
  <c r="CP126" i="9"/>
  <c r="CP121" i="9"/>
  <c r="CQ95" i="9"/>
  <c r="DD111" i="9"/>
  <c r="DE111" i="9"/>
  <c r="DF111" i="9"/>
  <c r="CQ109" i="9"/>
  <c r="CP109" i="9"/>
  <c r="DD100" i="9"/>
  <c r="DF100" i="9"/>
  <c r="DE92" i="9"/>
  <c r="DD92" i="9"/>
  <c r="DF92" i="9"/>
  <c r="DD110" i="9"/>
  <c r="DF110" i="9"/>
  <c r="DE110" i="9"/>
  <c r="CM86" i="9"/>
  <c r="CP86" i="9" s="1"/>
  <c r="DB86" i="9"/>
  <c r="DF189" i="9"/>
  <c r="CP173" i="9"/>
  <c r="CQ140" i="9"/>
  <c r="CQ138" i="9"/>
  <c r="DE132" i="9"/>
  <c r="DF128" i="9"/>
  <c r="CP114" i="9"/>
  <c r="DD90" i="9"/>
  <c r="DD189" i="9"/>
  <c r="DF183" i="9"/>
  <c r="DE183" i="9"/>
  <c r="DD183" i="9"/>
  <c r="CQ172" i="9"/>
  <c r="CP153" i="9"/>
  <c r="CM140" i="9"/>
  <c r="CP140" i="9" s="1"/>
  <c r="DD132" i="9"/>
  <c r="DE128" i="9"/>
  <c r="CQ127" i="9"/>
  <c r="CQ122" i="9"/>
  <c r="CM92" i="9"/>
  <c r="CP92" i="9" s="1"/>
  <c r="DF72" i="9"/>
  <c r="DE72" i="9"/>
  <c r="DD72" i="9"/>
  <c r="CQ65" i="9"/>
  <c r="DE192" i="9"/>
  <c r="DF144" i="9"/>
  <c r="DD144" i="9"/>
  <c r="DE144" i="9"/>
  <c r="CQ141" i="9"/>
  <c r="CP141" i="9"/>
  <c r="CQ131" i="9"/>
  <c r="CP135" i="9"/>
  <c r="CQ135" i="9"/>
  <c r="CV117" i="9"/>
  <c r="CQ104" i="9"/>
  <c r="CV185" i="9"/>
  <c r="CP181" i="9"/>
  <c r="DF179" i="9"/>
  <c r="CQ176" i="9"/>
  <c r="CM154" i="9"/>
  <c r="CP154" i="9" s="1"/>
  <c r="DE143" i="9"/>
  <c r="CQ136" i="9"/>
  <c r="DE131" i="9"/>
  <c r="CM110" i="9"/>
  <c r="CP110" i="9" s="1"/>
  <c r="DD108" i="9"/>
  <c r="DF108" i="9"/>
  <c r="DE108" i="9"/>
  <c r="CP80" i="9"/>
  <c r="CP61" i="9"/>
  <c r="CQ61" i="9"/>
  <c r="DB61" i="9" s="1"/>
  <c r="DD103" i="9"/>
  <c r="DF103" i="9"/>
  <c r="CQ161" i="9"/>
  <c r="CM108" i="9"/>
  <c r="CP108" i="9" s="1"/>
  <c r="CQ59" i="9"/>
  <c r="CP59" i="9"/>
  <c r="CQ180" i="9"/>
  <c r="CV179" i="9"/>
  <c r="CP124" i="9"/>
  <c r="CP116" i="9"/>
  <c r="CQ116" i="9"/>
  <c r="CM50" i="9"/>
  <c r="CP50" i="9" s="1"/>
  <c r="CQ35" i="9"/>
  <c r="CQ84" i="9"/>
  <c r="CP84" i="9"/>
  <c r="CM53" i="9"/>
  <c r="CP53" i="9" s="1"/>
  <c r="CQ31" i="9"/>
  <c r="DD112" i="9"/>
  <c r="DE112" i="9"/>
  <c r="CQ99" i="9"/>
  <c r="DB99" i="9" s="1"/>
  <c r="DF60" i="9"/>
  <c r="DD60" i="9"/>
  <c r="DE60" i="9"/>
  <c r="CP22" i="9"/>
  <c r="CQ22" i="9"/>
  <c r="CM74" i="9"/>
  <c r="CP74" i="9" s="1"/>
  <c r="CQ49" i="9"/>
  <c r="CQ87" i="9"/>
  <c r="CP87" i="9"/>
  <c r="DE24" i="9"/>
  <c r="DF24" i="9"/>
  <c r="DD24" i="9"/>
  <c r="CM91" i="9"/>
  <c r="CP91" i="9" s="1"/>
  <c r="CQ66" i="9"/>
  <c r="CP40" i="9"/>
  <c r="CP21" i="9"/>
  <c r="CM115" i="9"/>
  <c r="CP115" i="9" s="1"/>
  <c r="CQ89" i="9"/>
  <c r="CP81" i="9"/>
  <c r="CP71" i="9"/>
  <c r="CQ41" i="9"/>
  <c r="CM28" i="9"/>
  <c r="CP28" i="9" s="1"/>
  <c r="CQ106" i="9"/>
  <c r="CV83" i="9"/>
  <c r="CQ81" i="9"/>
  <c r="CM79" i="9"/>
  <c r="CP79" i="9" s="1"/>
  <c r="CQ77" i="9"/>
  <c r="DB77" i="9" s="1"/>
  <c r="DE62" i="9"/>
  <c r="DF62" i="9"/>
  <c r="DF50" i="9"/>
  <c r="DE50" i="9"/>
  <c r="CV51" i="9"/>
  <c r="CV72" i="9"/>
  <c r="DD40" i="9"/>
  <c r="DF40" i="9"/>
  <c r="DE40" i="9"/>
  <c r="CV139" i="9"/>
  <c r="CV132" i="9"/>
  <c r="CM107" i="9"/>
  <c r="CP107" i="9" s="1"/>
  <c r="DE99" i="9"/>
  <c r="CQ79" i="9"/>
  <c r="CV60" i="9"/>
  <c r="CP45" i="9"/>
  <c r="CQ18" i="9"/>
  <c r="CP69" i="9"/>
  <c r="CQ69" i="9"/>
  <c r="CP57" i="9"/>
  <c r="CP98" i="9"/>
  <c r="CP75" i="9"/>
  <c r="CM60" i="9"/>
  <c r="CP60" i="9" s="1"/>
  <c r="CP15" i="9"/>
  <c r="CQ15" i="9"/>
  <c r="CQ74" i="9"/>
  <c r="CQ54" i="9"/>
  <c r="CQ51" i="9"/>
  <c r="CP51" i="9"/>
  <c r="CM41" i="9"/>
  <c r="CP41" i="9" s="1"/>
  <c r="DD37" i="9"/>
  <c r="DE37" i="9"/>
  <c r="CP111" i="9"/>
  <c r="CM89" i="9"/>
  <c r="CP89" i="9" s="1"/>
  <c r="DD52" i="9"/>
  <c r="DE52" i="9"/>
  <c r="DF52" i="9"/>
  <c r="CQ20" i="9"/>
  <c r="CV129" i="9"/>
  <c r="CP125" i="9"/>
  <c r="CQ114" i="9"/>
  <c r="CQ34" i="9"/>
  <c r="CM32" i="9"/>
  <c r="CQ144" i="9"/>
  <c r="CM100" i="9"/>
  <c r="CP100" i="9" s="1"/>
  <c r="DE98" i="9"/>
  <c r="DF98" i="9"/>
  <c r="DD98" i="9"/>
  <c r="DE29" i="9"/>
  <c r="DD29" i="9"/>
  <c r="DF29" i="9"/>
  <c r="CQ85" i="9"/>
  <c r="CQ82" i="9"/>
  <c r="CQ67" i="9"/>
  <c r="CP31" i="9"/>
  <c r="CQ30" i="9"/>
  <c r="CM65" i="9"/>
  <c r="CP65" i="9" s="1"/>
  <c r="DE46" i="9"/>
  <c r="DF46" i="9"/>
  <c r="DD46" i="9"/>
  <c r="DF19" i="9"/>
  <c r="DE19" i="9"/>
  <c r="DF5" i="9"/>
  <c r="DD5" i="9"/>
  <c r="DE5" i="9"/>
  <c r="DF102" i="9"/>
  <c r="CM101" i="9"/>
  <c r="CP101" i="9" s="1"/>
  <c r="DE87" i="9"/>
  <c r="DF87" i="9"/>
  <c r="DF84" i="9"/>
  <c r="DE84" i="9"/>
  <c r="DF49" i="9"/>
  <c r="DE49" i="9"/>
  <c r="DD49" i="9"/>
  <c r="CV146" i="9"/>
  <c r="DE137" i="9"/>
  <c r="CQ130" i="9"/>
  <c r="CP130" i="9"/>
  <c r="CQ128" i="9"/>
  <c r="CP128" i="9"/>
  <c r="CM96" i="9"/>
  <c r="CP96" i="9" s="1"/>
  <c r="CM85" i="9"/>
  <c r="CP85" i="9" s="1"/>
  <c r="CM76" i="9"/>
  <c r="CP76" i="9" s="1"/>
  <c r="CM63" i="9"/>
  <c r="CP63" i="9" s="1"/>
  <c r="DB63" i="9"/>
  <c r="CQ60" i="9"/>
  <c r="CQ45" i="9"/>
  <c r="CP11" i="9"/>
  <c r="CQ11" i="9"/>
  <c r="CV107" i="9"/>
  <c r="CP72" i="9"/>
  <c r="CQ72" i="9"/>
  <c r="CP68" i="9"/>
  <c r="CQ56" i="9"/>
  <c r="CP56" i="9"/>
  <c r="CQ55" i="9"/>
  <c r="CP43" i="9"/>
  <c r="CQ43" i="9"/>
  <c r="DF27" i="9"/>
  <c r="DE27" i="9"/>
  <c r="DD27" i="9"/>
  <c r="CM17" i="9"/>
  <c r="CP17" i="9" s="1"/>
  <c r="CP12" i="9"/>
  <c r="CP32" i="9"/>
  <c r="CQ32" i="9"/>
  <c r="DD89" i="9"/>
  <c r="DF89" i="9"/>
  <c r="CV81" i="9"/>
  <c r="CQ64" i="9"/>
  <c r="CP36" i="9"/>
  <c r="CP23" i="9"/>
  <c r="CQ7" i="9"/>
  <c r="CQ40" i="9"/>
  <c r="CM35" i="9"/>
  <c r="CP35" i="9" s="1"/>
  <c r="CQ27" i="9"/>
  <c r="CP94" i="9"/>
  <c r="CP90" i="9"/>
  <c r="CQ62" i="9"/>
  <c r="DD41" i="9"/>
  <c r="DF41" i="9"/>
  <c r="DE28" i="9"/>
  <c r="DF28" i="9"/>
  <c r="CQ103" i="9"/>
  <c r="CP103" i="9"/>
  <c r="CQ92" i="9"/>
  <c r="CV89" i="9"/>
  <c r="CQ70" i="9"/>
  <c r="DE55" i="9"/>
  <c r="DD55" i="9"/>
  <c r="DF55" i="9"/>
  <c r="CP33" i="9"/>
  <c r="CM29" i="9"/>
  <c r="CP29" i="9" s="1"/>
  <c r="CQ48" i="9"/>
  <c r="CV37" i="9"/>
  <c r="DE33" i="9"/>
  <c r="DD33" i="9"/>
  <c r="CM7" i="9"/>
  <c r="CP7" i="9" s="1"/>
  <c r="CM37" i="9"/>
  <c r="CP37" i="9" s="1"/>
  <c r="CM13" i="9"/>
  <c r="CP13" i="9" s="1"/>
  <c r="DD81" i="9"/>
  <c r="CQ71" i="9"/>
  <c r="CP70" i="9"/>
  <c r="CP66" i="9"/>
  <c r="CP62" i="9"/>
  <c r="CQ38" i="9"/>
  <c r="DD26" i="9"/>
  <c r="DE26" i="9"/>
  <c r="CQ9" i="9"/>
  <c r="DD66" i="9"/>
  <c r="CP58" i="9"/>
  <c r="CQ53" i="9"/>
  <c r="CP47" i="9"/>
  <c r="CQ24" i="9"/>
  <c r="DE22" i="9"/>
  <c r="DD22" i="9"/>
  <c r="DF22" i="9"/>
  <c r="CQ76" i="9"/>
  <c r="CV59" i="9"/>
  <c r="CV48" i="9"/>
  <c r="CQ37" i="9"/>
  <c r="CP34" i="9"/>
  <c r="DD15" i="9"/>
  <c r="DF15" i="9"/>
  <c r="CV77" i="9"/>
  <c r="DD74" i="9"/>
  <c r="DF74" i="9"/>
  <c r="CQ73" i="9"/>
  <c r="CP55" i="9"/>
  <c r="CP48" i="9"/>
  <c r="CP44" i="9"/>
  <c r="DF38" i="9"/>
  <c r="DD38" i="9"/>
  <c r="CM30" i="9"/>
  <c r="CP30" i="9" s="1"/>
  <c r="CQ6" i="9"/>
  <c r="CP88" i="9"/>
  <c r="CM52" i="9"/>
  <c r="CP52" i="9" s="1"/>
  <c r="CP99" i="9"/>
  <c r="CQ68" i="9"/>
  <c r="CV50" i="9"/>
  <c r="CV28" i="9"/>
  <c r="CM19" i="9"/>
  <c r="CP19" i="9" s="1"/>
  <c r="DD7" i="9"/>
  <c r="DF7" i="9"/>
  <c r="DF14" i="9"/>
  <c r="DD14" i="9"/>
  <c r="DE14" i="9"/>
  <c r="DE11" i="9"/>
  <c r="DD11" i="9"/>
  <c r="CQ10" i="9"/>
  <c r="DB10" i="9" s="1"/>
  <c r="CP26" i="9"/>
  <c r="CQ26" i="9"/>
  <c r="DE57" i="9"/>
  <c r="DF57" i="9"/>
  <c r="CV29" i="9"/>
  <c r="CQ16" i="9"/>
  <c r="CP14" i="9"/>
  <c r="DE4" i="9"/>
  <c r="CP4" i="9"/>
  <c r="CQ4" i="9"/>
  <c r="CV40" i="9"/>
  <c r="CP39" i="9"/>
  <c r="CP25" i="9"/>
  <c r="CM9" i="9"/>
  <c r="CP9" i="9" s="1"/>
  <c r="CM38" i="9"/>
  <c r="CP38" i="9" s="1"/>
  <c r="DE35" i="9"/>
  <c r="DF35" i="9"/>
  <c r="CQ29" i="9"/>
  <c r="CQ28" i="9"/>
  <c r="DE3" i="9"/>
  <c r="CQ5" i="9"/>
  <c r="DB5" i="9" s="1"/>
  <c r="DD3" i="9"/>
  <c r="CP3" i="9"/>
  <c r="CV18" i="9"/>
  <c r="CV4" i="9"/>
  <c r="DE13" i="9"/>
  <c r="DF13" i="9"/>
  <c r="CM8" i="9"/>
  <c r="CP8" i="9" s="1"/>
  <c r="CM6" i="9"/>
  <c r="CP6" i="9" s="1"/>
  <c r="CV2" i="9"/>
  <c r="DF2" i="9"/>
  <c r="DD2" i="9"/>
  <c r="DE2" i="9"/>
  <c r="CM2" i="9"/>
  <c r="CP2" i="9" s="1"/>
  <c r="CB2" i="9"/>
  <c r="DG2" i="9"/>
  <c r="CD2" i="9"/>
  <c r="CQ2" i="9"/>
  <c r="DB866" i="9" l="1"/>
  <c r="DB790" i="9"/>
  <c r="DB734" i="9"/>
  <c r="DB829" i="9"/>
  <c r="DB139" i="9"/>
  <c r="DB279" i="9"/>
  <c r="DB435" i="9"/>
  <c r="DB882" i="9"/>
  <c r="DB37" i="9"/>
  <c r="DB954" i="9"/>
  <c r="DB1025" i="9"/>
  <c r="DB927" i="9"/>
  <c r="DB376" i="9"/>
  <c r="DB797" i="9"/>
  <c r="DB1020" i="9"/>
  <c r="DB837" i="9"/>
  <c r="CU1380" i="9"/>
  <c r="DB1171" i="9"/>
  <c r="CS1380" i="9"/>
  <c r="CW1380" i="9"/>
  <c r="DB1297" i="9"/>
  <c r="DB855" i="9"/>
  <c r="DB170" i="9"/>
  <c r="DB1160" i="9"/>
  <c r="DB1191" i="9"/>
  <c r="DB1189" i="9"/>
  <c r="DB40" i="9"/>
  <c r="DB1062" i="9"/>
  <c r="DB1292" i="9"/>
  <c r="DB1335" i="9"/>
  <c r="DB847" i="9"/>
  <c r="DB810" i="9"/>
  <c r="DB541" i="9"/>
  <c r="DB758" i="9"/>
  <c r="DB429" i="9"/>
  <c r="DB295" i="9"/>
  <c r="DB616" i="9"/>
  <c r="DB347" i="9"/>
  <c r="DB357" i="9"/>
  <c r="DB549" i="9"/>
  <c r="DB487" i="9"/>
  <c r="DB815" i="9"/>
  <c r="DB717" i="9"/>
  <c r="DB1118" i="9"/>
  <c r="DB890" i="9"/>
  <c r="DB1107" i="9"/>
  <c r="DB30" i="9"/>
  <c r="DB656" i="9"/>
  <c r="DB428" i="9"/>
  <c r="DB420" i="9"/>
  <c r="DB390" i="9"/>
  <c r="DB578" i="9"/>
  <c r="DB861" i="9"/>
  <c r="DB731" i="9"/>
  <c r="DB176" i="9"/>
  <c r="DB54" i="9"/>
  <c r="DB485" i="9"/>
  <c r="DB328" i="9"/>
  <c r="DB720" i="9"/>
  <c r="DB897" i="9"/>
  <c r="DB1089" i="9"/>
  <c r="DB145" i="9"/>
  <c r="DB904" i="9"/>
  <c r="DB556" i="9"/>
  <c r="DB633" i="9"/>
  <c r="DB603" i="9"/>
  <c r="DB826" i="9"/>
  <c r="DB476" i="9"/>
  <c r="DB641" i="9"/>
  <c r="DB262" i="9"/>
  <c r="DB331" i="9"/>
  <c r="DB274" i="9"/>
  <c r="DB114" i="9"/>
  <c r="DB214" i="9"/>
  <c r="DB400" i="9"/>
  <c r="DB982" i="9"/>
  <c r="DB1001" i="9"/>
  <c r="DB975" i="9"/>
  <c r="DB619" i="9"/>
  <c r="DB662" i="9"/>
  <c r="DB950" i="9"/>
  <c r="DB392" i="9"/>
  <c r="DB370" i="9"/>
  <c r="DB387" i="9"/>
  <c r="DB512" i="9"/>
  <c r="DB574" i="9"/>
  <c r="DB185" i="9"/>
  <c r="DB803" i="9"/>
  <c r="DB34" i="9"/>
  <c r="DB912" i="9"/>
  <c r="DB674" i="9"/>
  <c r="DB936" i="9"/>
  <c r="DB880" i="9"/>
  <c r="DB1151" i="9"/>
  <c r="DB138" i="9"/>
  <c r="DB257" i="9"/>
  <c r="DB665" i="9"/>
  <c r="DB991" i="9"/>
  <c r="DB942" i="9"/>
  <c r="DB314" i="9"/>
  <c r="DB867" i="9"/>
  <c r="DB831" i="9"/>
  <c r="DB1320" i="9"/>
  <c r="DB301" i="9"/>
  <c r="DB1141" i="9"/>
  <c r="DB479" i="9"/>
  <c r="DB580" i="9"/>
  <c r="DB621" i="9"/>
  <c r="DB848" i="9"/>
  <c r="DB1038" i="9"/>
  <c r="DB396" i="9"/>
  <c r="DB973" i="9"/>
  <c r="DB286" i="9"/>
  <c r="DB410" i="9"/>
  <c r="DB836" i="9"/>
  <c r="DB443" i="9"/>
  <c r="DB496" i="9"/>
  <c r="DB116" i="9"/>
  <c r="DB1033" i="9"/>
  <c r="DB593" i="9"/>
  <c r="DB892" i="9"/>
  <c r="DB439" i="9"/>
  <c r="DB355" i="9"/>
  <c r="DB729" i="9"/>
  <c r="DB1041" i="9"/>
  <c r="DB200" i="9"/>
  <c r="DB453" i="9"/>
  <c r="DB1194" i="9"/>
  <c r="DB142" i="9"/>
  <c r="DB264" i="9"/>
  <c r="DB638" i="9"/>
  <c r="DB1169" i="9"/>
  <c r="DB335" i="9"/>
  <c r="DB1175" i="9"/>
  <c r="DB697" i="9"/>
  <c r="DB1351" i="9"/>
  <c r="DB1111" i="9"/>
  <c r="DB690" i="9"/>
  <c r="DB442" i="9"/>
  <c r="DB93" i="9"/>
  <c r="DB716" i="9"/>
  <c r="DB74" i="9"/>
  <c r="DB15" i="9"/>
  <c r="DB9" i="9"/>
  <c r="DB144" i="9"/>
  <c r="DB239" i="9"/>
  <c r="DB199" i="9"/>
  <c r="DB426" i="9"/>
  <c r="DB1288" i="9"/>
  <c r="DB1045" i="9"/>
  <c r="DB1005" i="9"/>
  <c r="DB1371" i="9"/>
  <c r="DB293" i="9"/>
  <c r="DB1069" i="9"/>
  <c r="DB804" i="9"/>
  <c r="DB156" i="9"/>
  <c r="DB494" i="9"/>
  <c r="DB650" i="9"/>
  <c r="DB918" i="9"/>
  <c r="DB32" i="9"/>
  <c r="DB386" i="9"/>
  <c r="DB738" i="9"/>
  <c r="DB777" i="9"/>
  <c r="DB161" i="9"/>
  <c r="DB151" i="9"/>
  <c r="DB534" i="9"/>
  <c r="DB594" i="9"/>
  <c r="DB1152" i="9"/>
  <c r="DB312" i="9"/>
  <c r="DB591" i="9"/>
  <c r="DB1084" i="9"/>
  <c r="DB511" i="9"/>
  <c r="DB163" i="9"/>
  <c r="DB229" i="9"/>
  <c r="DB557" i="9"/>
  <c r="DB849" i="9"/>
  <c r="DB712" i="9"/>
  <c r="DB1076" i="9"/>
  <c r="DB29" i="9"/>
  <c r="DB606" i="9"/>
  <c r="DB564" i="9"/>
  <c r="DB31" i="9"/>
  <c r="DB117" i="9"/>
  <c r="DB605" i="9"/>
  <c r="DB272" i="9"/>
  <c r="DB313" i="9"/>
  <c r="DB344" i="9"/>
  <c r="DB671" i="9"/>
  <c r="DB908" i="9"/>
  <c r="DB1109" i="9"/>
  <c r="DB248" i="9"/>
  <c r="DB1414" i="9"/>
  <c r="DB510" i="9"/>
  <c r="DB82" i="9"/>
  <c r="DB687" i="9"/>
  <c r="DB497" i="9"/>
  <c r="DB498" i="9"/>
  <c r="DB482" i="9"/>
  <c r="DB683" i="9"/>
  <c r="DB1014" i="9"/>
  <c r="DB783" i="9"/>
  <c r="DB722" i="9"/>
  <c r="DB972" i="9"/>
  <c r="DB993" i="9"/>
  <c r="DB1136" i="9"/>
  <c r="DB169" i="9"/>
  <c r="DB184" i="9"/>
  <c r="DB725" i="9"/>
  <c r="DB1049" i="9"/>
  <c r="DB1391" i="9"/>
  <c r="DB7" i="9"/>
  <c r="DB418" i="9"/>
  <c r="DB1216" i="9"/>
  <c r="DB632" i="9"/>
  <c r="DB782" i="9"/>
  <c r="DB1095" i="9"/>
  <c r="DB465" i="9"/>
  <c r="DB16" i="9"/>
  <c r="DB380" i="9"/>
  <c r="DB685" i="9"/>
  <c r="DB670" i="9"/>
  <c r="DB521" i="9"/>
  <c r="DB946" i="9"/>
  <c r="DB945" i="9"/>
  <c r="DB1213" i="9"/>
  <c r="DB1267" i="9"/>
  <c r="DB327" i="9"/>
  <c r="DB393" i="9"/>
  <c r="DB776" i="9"/>
  <c r="DB68" i="9"/>
  <c r="DB323" i="9"/>
  <c r="DB812" i="9"/>
  <c r="DB362" i="9"/>
  <c r="DB871" i="9"/>
  <c r="DB1081" i="9"/>
  <c r="DB235" i="9"/>
  <c r="DB614" i="9"/>
  <c r="DB135" i="9"/>
  <c r="DB727" i="9"/>
  <c r="DB174" i="9"/>
  <c r="DB178" i="9"/>
  <c r="DB424" i="9"/>
  <c r="DB919" i="9"/>
  <c r="DB756" i="9"/>
  <c r="DB762" i="9"/>
  <c r="DB405" i="9"/>
  <c r="DB69" i="9"/>
  <c r="DB397" i="9"/>
  <c r="DB566" i="9"/>
  <c r="DB85" i="9"/>
  <c r="DB325" i="9"/>
  <c r="DB955" i="9"/>
  <c r="DB791" i="9"/>
  <c r="DB1085" i="9"/>
  <c r="DB27" i="9"/>
  <c r="DB462" i="9"/>
  <c r="DB1159" i="9"/>
  <c r="DB930" i="9"/>
  <c r="DB395" i="9"/>
  <c r="DB533" i="9"/>
  <c r="DB231" i="9"/>
  <c r="DB333" i="9"/>
  <c r="DB544" i="9"/>
  <c r="DB597" i="9"/>
  <c r="DB863" i="9"/>
  <c r="DB889" i="9"/>
  <c r="DB1166" i="9"/>
  <c r="DB206" i="9"/>
  <c r="DB404" i="9"/>
  <c r="DB401" i="9"/>
  <c r="DB629" i="9"/>
  <c r="DB931" i="9"/>
  <c r="DB1172" i="9"/>
  <c r="DB951" i="9"/>
  <c r="DB110" i="9"/>
  <c r="DB1066" i="9"/>
  <c r="DB222" i="9"/>
  <c r="DB1016" i="9"/>
  <c r="DB704" i="9"/>
  <c r="DB1088" i="9"/>
  <c r="DB468" i="9"/>
  <c r="DB818" i="9"/>
  <c r="DB628" i="9"/>
  <c r="DB1018" i="9"/>
  <c r="DB988" i="9"/>
  <c r="DB202" i="9"/>
  <c r="DB310" i="9"/>
  <c r="DB381" i="9"/>
  <c r="DB610" i="9"/>
  <c r="DB561" i="9"/>
  <c r="DB581" i="9"/>
  <c r="DB551" i="9"/>
  <c r="DB833" i="9"/>
  <c r="DB864" i="9"/>
  <c r="DB1047" i="9"/>
  <c r="DB6" i="9"/>
  <c r="DB149" i="9"/>
  <c r="DB186" i="9"/>
  <c r="DB249" i="9"/>
  <c r="DB524" i="9"/>
  <c r="DB483" i="9"/>
  <c r="DB599" i="9"/>
  <c r="DB868" i="9"/>
  <c r="DB1044" i="9"/>
  <c r="DB1125" i="9"/>
  <c r="DB219" i="9"/>
  <c r="DB307" i="9"/>
  <c r="DB53" i="9"/>
  <c r="DB122" i="9"/>
  <c r="DB406" i="9"/>
  <c r="DB526" i="9"/>
  <c r="DB721" i="9"/>
  <c r="DB965" i="9"/>
  <c r="DB1043" i="9"/>
  <c r="DB1327" i="9"/>
  <c r="DB294" i="9"/>
  <c r="DB285" i="9"/>
  <c r="DB553" i="9"/>
  <c r="DB968" i="9"/>
  <c r="DB901" i="9"/>
  <c r="DB925" i="9"/>
  <c r="DB87" i="9"/>
  <c r="DB464" i="9"/>
  <c r="DB430" i="9"/>
  <c r="DB299" i="9"/>
  <c r="DB446" i="9"/>
  <c r="DB805" i="9"/>
  <c r="DB840" i="9"/>
  <c r="DB391" i="9"/>
  <c r="DB573" i="9"/>
  <c r="DB438" i="9"/>
  <c r="DB499" i="9"/>
  <c r="DB959" i="9"/>
  <c r="DB1242" i="9"/>
  <c r="DB364" i="9"/>
  <c r="DB794" i="9"/>
  <c r="DB1386" i="9"/>
  <c r="DB38" i="9"/>
  <c r="DB104" i="9"/>
  <c r="DB448" i="9"/>
  <c r="DB620" i="9"/>
  <c r="DB708" i="9"/>
  <c r="DB764" i="9"/>
  <c r="DB1276" i="9"/>
  <c r="DB1086" i="9"/>
  <c r="DB1209" i="9"/>
  <c r="DB368" i="9"/>
  <c r="DB673" i="9"/>
  <c r="DB857" i="9"/>
  <c r="DB800" i="9"/>
  <c r="DB707" i="9"/>
  <c r="DB655" i="9"/>
  <c r="DB1035" i="9"/>
  <c r="DB1400" i="9"/>
  <c r="DB1311" i="9"/>
  <c r="DB165" i="9"/>
  <c r="DB247" i="9"/>
  <c r="DB363" i="9"/>
  <c r="DB644" i="9"/>
  <c r="DB779" i="9"/>
  <c r="DB1087" i="9"/>
  <c r="DB938" i="9"/>
  <c r="DB1361" i="9"/>
  <c r="DB350" i="9"/>
  <c r="DB354" i="9"/>
  <c r="DB495" i="9"/>
  <c r="DB667" i="9"/>
  <c r="DB28" i="9"/>
  <c r="DB702" i="9"/>
  <c r="DB241" i="9"/>
  <c r="DB291" i="9"/>
  <c r="DB515" i="9"/>
  <c r="DB623" i="9"/>
  <c r="DB640" i="9"/>
  <c r="DB778" i="9"/>
  <c r="DB130" i="9"/>
  <c r="DB181" i="9"/>
  <c r="DB211" i="9"/>
  <c r="DB567" i="9"/>
  <c r="DB517" i="9"/>
  <c r="DB770" i="9"/>
  <c r="DB859" i="9"/>
  <c r="DB785" i="9"/>
  <c r="DB1063" i="9"/>
  <c r="DB79" i="9"/>
  <c r="DB374" i="9"/>
  <c r="DB425" i="9"/>
  <c r="DB636" i="9"/>
  <c r="DB838" i="9"/>
  <c r="DB969" i="9"/>
  <c r="DB1129" i="9"/>
  <c r="DB1259" i="9"/>
  <c r="DB1313" i="9"/>
  <c r="DB527" i="9"/>
  <c r="DB109" i="9"/>
  <c r="DB203" i="9"/>
  <c r="DB668" i="9"/>
  <c r="DB547" i="9"/>
  <c r="DB879" i="9"/>
  <c r="DB639" i="9"/>
  <c r="DB894" i="9"/>
  <c r="DB773" i="9"/>
  <c r="DB960" i="9"/>
  <c r="DB1011" i="9"/>
  <c r="DB1105" i="9"/>
  <c r="DB1034" i="9"/>
  <c r="DB1262" i="9"/>
  <c r="DB1238" i="9"/>
  <c r="DB1308" i="9"/>
  <c r="DB504" i="9"/>
  <c r="DB1121" i="9"/>
  <c r="DB693" i="9"/>
  <c r="DB789" i="9"/>
  <c r="DB217" i="9"/>
  <c r="DB457" i="9"/>
  <c r="DB555" i="9"/>
  <c r="DB95" i="9"/>
  <c r="DB436" i="9"/>
  <c r="DB733" i="9"/>
  <c r="DB1024" i="9"/>
  <c r="DB118" i="9"/>
  <c r="DB48" i="9"/>
  <c r="DB240" i="9"/>
  <c r="DB177" i="9"/>
  <c r="DB297" i="9"/>
  <c r="DB243" i="9"/>
  <c r="DB356" i="9"/>
  <c r="DB378" i="9"/>
  <c r="DB432" i="9"/>
  <c r="DB501" i="9"/>
  <c r="DB508" i="9"/>
  <c r="DB467" i="9"/>
  <c r="DB679" i="9"/>
  <c r="DB715" i="9"/>
  <c r="DB692" i="9"/>
  <c r="DB675" i="9"/>
  <c r="DB699" i="9"/>
  <c r="DB740" i="9"/>
  <c r="DB816" i="9"/>
  <c r="DB724" i="9"/>
  <c r="DB885" i="9"/>
  <c r="DB986" i="9"/>
  <c r="DB1117" i="9"/>
  <c r="DB1185" i="9"/>
  <c r="DB1384" i="9"/>
  <c r="DB1203" i="9"/>
  <c r="DB269" i="9"/>
  <c r="DB123" i="9"/>
  <c r="DB943" i="9"/>
  <c r="DB141" i="9"/>
  <c r="DB155" i="9"/>
  <c r="DB542" i="9"/>
  <c r="DB1260" i="9"/>
  <c r="DB89" i="9"/>
  <c r="DB283" i="9"/>
  <c r="DB1036" i="9"/>
  <c r="DB26" i="9"/>
  <c r="DB212" i="9"/>
  <c r="DB157" i="9"/>
  <c r="DB147" i="9"/>
  <c r="DB251" i="9"/>
  <c r="DB352" i="9"/>
  <c r="DB696" i="9"/>
  <c r="DB784" i="9"/>
  <c r="DB822" i="9"/>
  <c r="DB958" i="9"/>
  <c r="DB1187" i="9"/>
  <c r="DB1019" i="9"/>
  <c r="DB1094" i="9"/>
  <c r="DB917" i="9"/>
  <c r="DB1424" i="9"/>
  <c r="DI1331" i="9"/>
  <c r="DJ1331" i="9" s="1"/>
  <c r="DB261" i="9"/>
  <c r="DB300" i="9"/>
  <c r="DB1078" i="9"/>
  <c r="DB1372" i="9"/>
  <c r="DB72" i="9"/>
  <c r="DB600" i="9"/>
  <c r="DB981" i="9"/>
  <c r="DB948" i="9"/>
  <c r="DB820" i="9"/>
  <c r="DB1291" i="9"/>
  <c r="DB1192" i="9"/>
  <c r="DB835" i="9"/>
  <c r="DB1217" i="9"/>
  <c r="DB51" i="9"/>
  <c r="DB84" i="9"/>
  <c r="DB140" i="9"/>
  <c r="DB209" i="9"/>
  <c r="DB369" i="9"/>
  <c r="DB379" i="9"/>
  <c r="DB411" i="9"/>
  <c r="DB529" i="9"/>
  <c r="DB658" i="9"/>
  <c r="DB627" i="9"/>
  <c r="DB680" i="9"/>
  <c r="DB647" i="9"/>
  <c r="DB809" i="9"/>
  <c r="DB850" i="9"/>
  <c r="DB1028" i="9"/>
  <c r="DB858" i="9"/>
  <c r="DB1198" i="9"/>
  <c r="DB1048" i="9"/>
  <c r="DB1165" i="9"/>
  <c r="DB1146" i="9"/>
  <c r="DB1097" i="9"/>
  <c r="DB1204" i="9"/>
  <c r="DB1115" i="9"/>
  <c r="DB1321" i="9"/>
  <c r="DB56" i="9"/>
  <c r="DB1330" i="9"/>
  <c r="DB1338" i="9"/>
  <c r="DB403" i="9"/>
  <c r="DB427" i="9"/>
  <c r="DB977" i="9"/>
  <c r="DB1353" i="9"/>
  <c r="DB66" i="9"/>
  <c r="DB35" i="9"/>
  <c r="DB65" i="9"/>
  <c r="DB105" i="9"/>
  <c r="DB221" i="9"/>
  <c r="DB192" i="9"/>
  <c r="DB220" i="9"/>
  <c r="DB660" i="9"/>
  <c r="DB604" i="9"/>
  <c r="DB676" i="9"/>
  <c r="DB709" i="9"/>
  <c r="DB823" i="9"/>
  <c r="DB806" i="9"/>
  <c r="DB907" i="9"/>
  <c r="DB1123" i="9"/>
  <c r="DB1082" i="9"/>
  <c r="DB1127" i="9"/>
  <c r="DB1102" i="9"/>
  <c r="DB1168" i="9"/>
  <c r="DB1177" i="9"/>
  <c r="DB766" i="9"/>
  <c r="DB887" i="9"/>
  <c r="DB905" i="9"/>
  <c r="DB1199" i="9"/>
  <c r="CW1331" i="9"/>
  <c r="DB179" i="9"/>
  <c r="DB322" i="9"/>
  <c r="DB336" i="9"/>
  <c r="DB473" i="9"/>
  <c r="DB682" i="9"/>
  <c r="DB711" i="9"/>
  <c r="DB579" i="9"/>
  <c r="DB748" i="9"/>
  <c r="DB92" i="9"/>
  <c r="DB228" i="9"/>
  <c r="DB245" i="9"/>
  <c r="DB399" i="9"/>
  <c r="DB492" i="9"/>
  <c r="DB398" i="9"/>
  <c r="DB523" i="9"/>
  <c r="DB516" i="9"/>
  <c r="DB595" i="9"/>
  <c r="DB742" i="9"/>
  <c r="DB737" i="9"/>
  <c r="DB749" i="9"/>
  <c r="DB754" i="9"/>
  <c r="DB862" i="9"/>
  <c r="DB796" i="9"/>
  <c r="DB902" i="9"/>
  <c r="DB1040" i="9"/>
  <c r="DB1056" i="9"/>
  <c r="DB1132" i="9"/>
  <c r="DB1341" i="9"/>
  <c r="DB445" i="9"/>
  <c r="DB1347" i="9"/>
  <c r="DB883" i="9"/>
  <c r="DB1119" i="9"/>
  <c r="DB1122" i="9"/>
  <c r="DB1202" i="9"/>
  <c r="DB807" i="9"/>
  <c r="DB966" i="9"/>
  <c r="DB657" i="9"/>
  <c r="DB648" i="9"/>
  <c r="DB71" i="9"/>
  <c r="DB128" i="9"/>
  <c r="DB20" i="9"/>
  <c r="DB81" i="9"/>
  <c r="DB113" i="9"/>
  <c r="DB119" i="9"/>
  <c r="DB171" i="9"/>
  <c r="DB306" i="9"/>
  <c r="DB311" i="9"/>
  <c r="DB760" i="9"/>
  <c r="DB730" i="9"/>
  <c r="DB974" i="9"/>
  <c r="DB929" i="9"/>
  <c r="DB1023" i="9"/>
  <c r="DB1079" i="9"/>
  <c r="DB1054" i="9"/>
  <c r="DB1210" i="9"/>
  <c r="DB1319" i="9"/>
  <c r="DB43" i="9"/>
  <c r="DB253" i="9"/>
  <c r="DB488" i="9"/>
  <c r="DB506" i="9"/>
  <c r="DB664" i="9"/>
  <c r="DB956" i="9"/>
  <c r="DB999" i="9"/>
  <c r="DB242" i="9"/>
  <c r="DB42" i="9"/>
  <c r="DB188" i="9"/>
  <c r="DB416" i="9"/>
  <c r="DB371" i="9"/>
  <c r="DB385" i="9"/>
  <c r="DB461" i="9"/>
  <c r="DB625" i="9"/>
  <c r="DB817" i="9"/>
  <c r="DB4" i="9"/>
  <c r="DB106" i="9"/>
  <c r="DB182" i="9"/>
  <c r="DB415" i="9"/>
  <c r="DB652" i="9"/>
  <c r="DB745" i="9"/>
  <c r="DB903" i="9"/>
  <c r="DB1416" i="9"/>
  <c r="DB267" i="9"/>
  <c r="DB342" i="9"/>
  <c r="DB324" i="9"/>
  <c r="DB366" i="9"/>
  <c r="DB463" i="9"/>
  <c r="DB609" i="9"/>
  <c r="DB477" i="9"/>
  <c r="DB554" i="9"/>
  <c r="DB583" i="9"/>
  <c r="DB937" i="9"/>
  <c r="DB933" i="9"/>
  <c r="DB1140" i="9"/>
  <c r="DB1230" i="9"/>
  <c r="DB1275" i="9"/>
  <c r="DB1212" i="9"/>
  <c r="CS1331" i="9"/>
  <c r="DB1392" i="9"/>
  <c r="DB706" i="9"/>
  <c r="DB744" i="9"/>
  <c r="DB1334" i="9"/>
  <c r="DB1295" i="9"/>
  <c r="DB1029" i="9"/>
  <c r="DB1343" i="9"/>
  <c r="DB189" i="9"/>
  <c r="DB739" i="9"/>
  <c r="DB1248" i="9"/>
  <c r="DB1077" i="9"/>
  <c r="DB611" i="9"/>
  <c r="DB531" i="9"/>
  <c r="DB563" i="9"/>
  <c r="DB388" i="9"/>
  <c r="DB265" i="9"/>
  <c r="DB158" i="9"/>
  <c r="DB710" i="9"/>
  <c r="DB540" i="9"/>
  <c r="DB827" i="9"/>
  <c r="DB1058" i="9"/>
  <c r="DB1104" i="9"/>
  <c r="DB1074" i="9"/>
  <c r="DB808" i="9"/>
  <c r="DB413" i="9"/>
  <c r="DB148" i="9"/>
  <c r="DB799" i="9"/>
  <c r="DB100" i="9"/>
  <c r="DB280" i="9"/>
  <c r="DB348" i="9"/>
  <c r="DB741" i="9"/>
  <c r="DB924" i="9"/>
  <c r="DB1149" i="9"/>
  <c r="DB1380" i="9"/>
  <c r="DB1409" i="9"/>
  <c r="DB577" i="9"/>
  <c r="DB340" i="9"/>
  <c r="DB1072" i="9"/>
  <c r="DB474" i="9"/>
  <c r="DB726" i="9"/>
  <c r="DB934" i="9"/>
  <c r="DB281" i="9"/>
  <c r="DB384" i="9"/>
  <c r="DB1138" i="9"/>
  <c r="DB875" i="9"/>
  <c r="DB1156" i="9"/>
  <c r="DB1134" i="9"/>
  <c r="DB1130" i="9"/>
  <c r="DB530" i="9"/>
  <c r="DB1309" i="9"/>
  <c r="DB394" i="9"/>
  <c r="DB1358" i="9"/>
  <c r="DB201" i="9"/>
  <c r="DB601" i="9"/>
  <c r="DB856" i="9"/>
  <c r="DB143" i="9"/>
  <c r="DB486" i="9"/>
  <c r="DB535" i="9"/>
  <c r="DB872" i="9"/>
  <c r="DB631" i="9"/>
  <c r="DB775" i="9"/>
  <c r="DB876" i="9"/>
  <c r="DB654" i="9"/>
  <c r="DB659" i="9"/>
  <c r="DB1157" i="9"/>
  <c r="DB718" i="9"/>
  <c r="DB802" i="9"/>
  <c r="DB842" i="9"/>
  <c r="DB798" i="9"/>
  <c r="DB992" i="9"/>
  <c r="DB582" i="9"/>
  <c r="DB612" i="9"/>
  <c r="DB771" i="9"/>
  <c r="DB801" i="9"/>
  <c r="DB1186" i="9"/>
  <c r="DB24" i="9"/>
  <c r="DB337" i="9"/>
  <c r="DB888" i="9"/>
  <c r="DB1039" i="9"/>
  <c r="DB1065" i="9"/>
  <c r="DB1355" i="9"/>
  <c r="DB1247" i="9"/>
  <c r="DB1246" i="9"/>
  <c r="DB1228" i="9"/>
  <c r="DB137" i="9"/>
  <c r="DB8" i="9"/>
  <c r="DB282" i="9"/>
  <c r="DB543" i="9"/>
  <c r="DB460" i="9"/>
  <c r="DB677" i="9"/>
  <c r="DB793" i="9"/>
  <c r="DB893" i="9"/>
  <c r="DB854" i="9"/>
  <c r="DB967" i="9"/>
  <c r="DB996" i="9"/>
  <c r="DB372" i="9"/>
  <c r="DB127" i="9"/>
  <c r="DB67" i="9"/>
  <c r="DB180" i="9"/>
  <c r="DB493" i="9"/>
  <c r="DB701" i="9"/>
  <c r="DB825" i="9"/>
  <c r="DB672" i="9"/>
  <c r="DB747" i="9"/>
  <c r="DB915" i="9"/>
  <c r="DB949" i="9"/>
  <c r="DB1314" i="9"/>
  <c r="CU1188" i="9"/>
  <c r="DB164" i="9"/>
  <c r="DB1050" i="9"/>
  <c r="DB646" i="9"/>
  <c r="DB944" i="9"/>
  <c r="DB437" i="9"/>
  <c r="DB1382" i="9"/>
  <c r="DB1364" i="9"/>
  <c r="DB329" i="9"/>
  <c r="DB172" i="9"/>
  <c r="DB175" i="9"/>
  <c r="DB759" i="9"/>
  <c r="DB765" i="9"/>
  <c r="DB886" i="9"/>
  <c r="DB1027" i="9"/>
  <c r="DB64" i="9"/>
  <c r="DB402" i="9"/>
  <c r="DB1017" i="9"/>
  <c r="DB663" i="9"/>
  <c r="DB73" i="9"/>
  <c r="DB198" i="9"/>
  <c r="DB472" i="9"/>
  <c r="DB1030" i="9"/>
  <c r="DB1279" i="9"/>
  <c r="DB1268" i="9"/>
  <c r="DB1402" i="9"/>
  <c r="DB187" i="9"/>
  <c r="DB980" i="9"/>
  <c r="DB1070" i="9"/>
  <c r="CW1385" i="9"/>
  <c r="CS1385" i="9"/>
  <c r="DB237" i="9"/>
  <c r="CS1188" i="9"/>
  <c r="DB18" i="9"/>
  <c r="DB112" i="9"/>
  <c r="DB769" i="9"/>
  <c r="DB941" i="9"/>
  <c r="DB1006" i="9"/>
  <c r="DB1167" i="9"/>
  <c r="DB1243" i="9"/>
  <c r="DB1229" i="9"/>
  <c r="DB1413" i="9"/>
  <c r="DB1408" i="9"/>
  <c r="DB459" i="9"/>
  <c r="DB1369" i="9"/>
  <c r="DB1421" i="9"/>
  <c r="DB1273" i="9"/>
  <c r="DB1002" i="9"/>
  <c r="DB587" i="9"/>
  <c r="DB1363" i="9"/>
  <c r="DB505" i="9"/>
  <c r="DB686" i="9"/>
  <c r="DB537" i="9"/>
  <c r="DB550" i="9"/>
  <c r="DB304" i="9"/>
  <c r="DB613" i="9"/>
  <c r="DB964" i="9"/>
  <c r="DB1155" i="9"/>
  <c r="DB1418" i="9"/>
  <c r="DB1375" i="9"/>
  <c r="DB475" i="9"/>
  <c r="DB49" i="9"/>
  <c r="DB166" i="9"/>
  <c r="DB1420" i="9"/>
  <c r="DB1423" i="9"/>
  <c r="DB1000" i="9"/>
  <c r="DB1099" i="9"/>
  <c r="DB1026" i="9"/>
  <c r="DB751" i="9"/>
  <c r="DB562" i="9"/>
  <c r="DB761" i="9"/>
  <c r="DB703" i="9"/>
  <c r="DB449" i="9"/>
  <c r="DB302" i="9"/>
  <c r="DB289" i="9"/>
  <c r="DB1137" i="9"/>
  <c r="DB278" i="9"/>
  <c r="DB360" i="9"/>
  <c r="DB552" i="9"/>
  <c r="DB971" i="9"/>
  <c r="DB983" i="9"/>
  <c r="DB1205" i="9"/>
  <c r="DI1385" i="9"/>
  <c r="DJ1385" i="9" s="1"/>
  <c r="DB1252" i="9"/>
  <c r="DB191" i="9"/>
  <c r="DB132" i="9"/>
  <c r="DB1403" i="9"/>
  <c r="DB1410" i="9"/>
  <c r="DB1184" i="9"/>
  <c r="DB103" i="9"/>
  <c r="DB1091" i="9"/>
  <c r="DB226" i="9"/>
  <c r="DB843" i="9"/>
  <c r="DB589" i="9"/>
  <c r="DB906" i="9"/>
  <c r="DB705" i="9"/>
  <c r="DB947" i="9"/>
  <c r="DB832" i="9"/>
  <c r="DB1251" i="9"/>
  <c r="DB911" i="9"/>
  <c r="DB321" i="9"/>
  <c r="DB1195" i="9"/>
  <c r="DB255" i="9"/>
  <c r="DB447" i="9"/>
  <c r="DB622" i="9"/>
  <c r="DB1344" i="9"/>
  <c r="DB1296" i="9"/>
  <c r="DB1263" i="9"/>
  <c r="DB1225" i="9"/>
  <c r="DB1253" i="9"/>
  <c r="DB1404" i="9"/>
  <c r="DB1061" i="9"/>
  <c r="DB821" i="9"/>
  <c r="DB305" i="9"/>
  <c r="DB586" i="9"/>
  <c r="DB62" i="9"/>
  <c r="DB873" i="9"/>
  <c r="DB819" i="9"/>
  <c r="DB1196" i="9"/>
  <c r="DB1113" i="9"/>
  <c r="DB419" i="9"/>
  <c r="DB642" i="9"/>
  <c r="DB598" i="9"/>
  <c r="DB767" i="9"/>
  <c r="DB1021" i="9"/>
  <c r="DB1163" i="9"/>
  <c r="DB939" i="9"/>
  <c r="DB922" i="9"/>
  <c r="DB1316" i="9"/>
  <c r="DB1417" i="9"/>
  <c r="DB1071" i="9"/>
  <c r="DB528" i="9"/>
  <c r="DB55" i="9"/>
  <c r="DB1176" i="9"/>
  <c r="DI1188" i="9"/>
  <c r="DJ1188" i="9" s="1"/>
  <c r="DB719" i="9"/>
  <c r="DB961" i="9"/>
  <c r="DB1215" i="9"/>
  <c r="DB1342" i="9"/>
  <c r="DB1223" i="9"/>
  <c r="CS1261" i="9"/>
  <c r="CU1261" i="9"/>
  <c r="CW1261" i="9"/>
  <c r="DI1261" i="9"/>
  <c r="DJ1261" i="9" s="1"/>
  <c r="DI556" i="9"/>
  <c r="DJ556" i="9" s="1"/>
  <c r="CW556" i="9"/>
  <c r="CS556" i="9"/>
  <c r="CU556" i="9"/>
  <c r="CS1129" i="9"/>
  <c r="CU1129" i="9"/>
  <c r="DI1129" i="9"/>
  <c r="DJ1129" i="9" s="1"/>
  <c r="CW1129" i="9"/>
  <c r="CS1125" i="9"/>
  <c r="CU1125" i="9"/>
  <c r="CW1125" i="9"/>
  <c r="DI1125" i="9"/>
  <c r="DJ1125" i="9" s="1"/>
  <c r="DI1004" i="9"/>
  <c r="DJ1004" i="9" s="1"/>
  <c r="CW1004" i="9"/>
  <c r="CS1004" i="9"/>
  <c r="CU1004" i="9"/>
  <c r="CW672" i="9"/>
  <c r="CS672" i="9"/>
  <c r="CU672" i="9"/>
  <c r="DI672" i="9"/>
  <c r="DJ672" i="9" s="1"/>
  <c r="CW579" i="9"/>
  <c r="DI579" i="9"/>
  <c r="DJ579" i="9" s="1"/>
  <c r="CU579" i="9"/>
  <c r="CS579" i="9"/>
  <c r="DI383" i="9"/>
  <c r="DJ383" i="9" s="1"/>
  <c r="CS383" i="9"/>
  <c r="CW383" i="9"/>
  <c r="CU383" i="9"/>
  <c r="CW1233" i="9"/>
  <c r="CU1233" i="9"/>
  <c r="DI1233" i="9"/>
  <c r="DJ1233" i="9" s="1"/>
  <c r="CS1233" i="9"/>
  <c r="DB70" i="9"/>
  <c r="DB59" i="9"/>
  <c r="DB227" i="9"/>
  <c r="DB1303" i="9"/>
  <c r="CW1415" i="9"/>
  <c r="DI1415" i="9"/>
  <c r="DJ1415" i="9" s="1"/>
  <c r="CS1415" i="9"/>
  <c r="CU1415" i="9"/>
  <c r="CS1389" i="9"/>
  <c r="CU1389" i="9"/>
  <c r="CW1389" i="9"/>
  <c r="DI1389" i="9"/>
  <c r="DJ1389" i="9" s="1"/>
  <c r="CS1138" i="9"/>
  <c r="DI1138" i="9"/>
  <c r="DJ1138" i="9" s="1"/>
  <c r="CW1138" i="9"/>
  <c r="CU1138" i="9"/>
  <c r="CS1122" i="9"/>
  <c r="CU1122" i="9"/>
  <c r="DI1122" i="9"/>
  <c r="DJ1122" i="9" s="1"/>
  <c r="CW1122" i="9"/>
  <c r="CS1056" i="9"/>
  <c r="CU1056" i="9"/>
  <c r="DI1056" i="9"/>
  <c r="DJ1056" i="9" s="1"/>
  <c r="CW1056" i="9"/>
  <c r="DI1024" i="9"/>
  <c r="DJ1024" i="9" s="1"/>
  <c r="CU1024" i="9"/>
  <c r="CW1024" i="9"/>
  <c r="CS1024" i="9"/>
  <c r="CS1184" i="9"/>
  <c r="DI1184" i="9"/>
  <c r="DJ1184" i="9" s="1"/>
  <c r="CU1184" i="9"/>
  <c r="CW1184" i="9"/>
  <c r="CU1289" i="9"/>
  <c r="CW1289" i="9"/>
  <c r="CS1289" i="9"/>
  <c r="DI1289" i="9"/>
  <c r="DJ1289" i="9" s="1"/>
  <c r="CW1227" i="9"/>
  <c r="DI1227" i="9"/>
  <c r="DJ1227" i="9" s="1"/>
  <c r="CS1227" i="9"/>
  <c r="CU1227" i="9"/>
  <c r="CU1147" i="9"/>
  <c r="CW1147" i="9"/>
  <c r="DI1147" i="9"/>
  <c r="DJ1147" i="9" s="1"/>
  <c r="CS1147" i="9"/>
  <c r="CW1008" i="9"/>
  <c r="CU1008" i="9"/>
  <c r="DI1008" i="9"/>
  <c r="DJ1008" i="9" s="1"/>
  <c r="CS1008" i="9"/>
  <c r="CS1006" i="9"/>
  <c r="CU1006" i="9"/>
  <c r="CW1006" i="9"/>
  <c r="DI1006" i="9"/>
  <c r="DJ1006" i="9" s="1"/>
  <c r="CS1097" i="9"/>
  <c r="CU1097" i="9"/>
  <c r="DI1097" i="9"/>
  <c r="DJ1097" i="9" s="1"/>
  <c r="CW1097" i="9"/>
  <c r="CS1108" i="9"/>
  <c r="DI1108" i="9"/>
  <c r="DJ1108" i="9" s="1"/>
  <c r="CW1108" i="9"/>
  <c r="CU1108" i="9"/>
  <c r="DI1033" i="9"/>
  <c r="DJ1033" i="9" s="1"/>
  <c r="CW1033" i="9"/>
  <c r="CU1033" i="9"/>
  <c r="CS1033" i="9"/>
  <c r="DI936" i="9"/>
  <c r="DJ936" i="9" s="1"/>
  <c r="CS936" i="9"/>
  <c r="CU936" i="9"/>
  <c r="CW936" i="9"/>
  <c r="CW993" i="9"/>
  <c r="DI993" i="9"/>
  <c r="DJ993" i="9" s="1"/>
  <c r="CU993" i="9"/>
  <c r="CS993" i="9"/>
  <c r="CW967" i="9"/>
  <c r="CU967" i="9"/>
  <c r="CS967" i="9"/>
  <c r="DI967" i="9"/>
  <c r="DJ967" i="9" s="1"/>
  <c r="CW955" i="9"/>
  <c r="DI955" i="9"/>
  <c r="DJ955" i="9" s="1"/>
  <c r="CU955" i="9"/>
  <c r="CS955" i="9"/>
  <c r="CS872" i="9"/>
  <c r="CU872" i="9"/>
  <c r="DI872" i="9"/>
  <c r="DJ872" i="9" s="1"/>
  <c r="CW872" i="9"/>
  <c r="CU853" i="9"/>
  <c r="DI853" i="9"/>
  <c r="DJ853" i="9" s="1"/>
  <c r="CS853" i="9"/>
  <c r="CW853" i="9"/>
  <c r="DI973" i="9"/>
  <c r="DJ973" i="9" s="1"/>
  <c r="CS973" i="9"/>
  <c r="CW973" i="9"/>
  <c r="CU973" i="9"/>
  <c r="CU671" i="9"/>
  <c r="DI671" i="9"/>
  <c r="DJ671" i="9" s="1"/>
  <c r="CS671" i="9"/>
  <c r="CW671" i="9"/>
  <c r="CS917" i="9"/>
  <c r="CU917" i="9"/>
  <c r="CW917" i="9"/>
  <c r="DI917" i="9"/>
  <c r="DJ917" i="9" s="1"/>
  <c r="CU676" i="9"/>
  <c r="CW676" i="9"/>
  <c r="CS676" i="9"/>
  <c r="DI676" i="9"/>
  <c r="DJ676" i="9" s="1"/>
  <c r="CS885" i="9"/>
  <c r="CW885" i="9"/>
  <c r="CU885" i="9"/>
  <c r="DI885" i="9"/>
  <c r="DJ885" i="9" s="1"/>
  <c r="CU613" i="9"/>
  <c r="CW613" i="9"/>
  <c r="CS613" i="9"/>
  <c r="DI613" i="9"/>
  <c r="DJ613" i="9" s="1"/>
  <c r="CW894" i="9"/>
  <c r="CS894" i="9"/>
  <c r="DI894" i="9"/>
  <c r="DJ894" i="9" s="1"/>
  <c r="CU894" i="9"/>
  <c r="CS645" i="9"/>
  <c r="CU645" i="9"/>
  <c r="DI645" i="9"/>
  <c r="DJ645" i="9" s="1"/>
  <c r="CW645" i="9"/>
  <c r="CU539" i="9"/>
  <c r="DI539" i="9"/>
  <c r="DJ539" i="9" s="1"/>
  <c r="CS539" i="9"/>
  <c r="CW539" i="9"/>
  <c r="CU759" i="9"/>
  <c r="DI759" i="9"/>
  <c r="DJ759" i="9" s="1"/>
  <c r="CS759" i="9"/>
  <c r="CW759" i="9"/>
  <c r="CW794" i="9"/>
  <c r="CS794" i="9"/>
  <c r="DI794" i="9"/>
  <c r="DJ794" i="9" s="1"/>
  <c r="CU794" i="9"/>
  <c r="CS730" i="9"/>
  <c r="CW730" i="9"/>
  <c r="CU730" i="9"/>
  <c r="DI730" i="9"/>
  <c r="DJ730" i="9" s="1"/>
  <c r="CU720" i="9"/>
  <c r="DI720" i="9"/>
  <c r="DJ720" i="9" s="1"/>
  <c r="CS720" i="9"/>
  <c r="CW720" i="9"/>
  <c r="CU523" i="9"/>
  <c r="CS523" i="9"/>
  <c r="DI523" i="9"/>
  <c r="DJ523" i="9" s="1"/>
  <c r="CW523" i="9"/>
  <c r="CU572" i="9"/>
  <c r="CS572" i="9"/>
  <c r="DI572" i="9"/>
  <c r="DJ572" i="9" s="1"/>
  <c r="CW572" i="9"/>
  <c r="CS516" i="9"/>
  <c r="CW516" i="9"/>
  <c r="CU516" i="9"/>
  <c r="DI516" i="9"/>
  <c r="DJ516" i="9" s="1"/>
  <c r="CU589" i="9"/>
  <c r="CS589" i="9"/>
  <c r="CW589" i="9"/>
  <c r="DI589" i="9"/>
  <c r="DJ589" i="9" s="1"/>
  <c r="CS464" i="9"/>
  <c r="CU464" i="9"/>
  <c r="CW464" i="9"/>
  <c r="DI464" i="9"/>
  <c r="DJ464" i="9" s="1"/>
  <c r="CW533" i="9"/>
  <c r="CU533" i="9"/>
  <c r="CS533" i="9"/>
  <c r="DI533" i="9"/>
  <c r="DJ533" i="9" s="1"/>
  <c r="CW543" i="9"/>
  <c r="DI543" i="9"/>
  <c r="DJ543" i="9" s="1"/>
  <c r="CS543" i="9"/>
  <c r="CU543" i="9"/>
  <c r="CS417" i="9"/>
  <c r="CU417" i="9"/>
  <c r="CW417" i="9"/>
  <c r="DI417" i="9"/>
  <c r="DJ417" i="9" s="1"/>
  <c r="DI396" i="9"/>
  <c r="DJ396" i="9" s="1"/>
  <c r="CW396" i="9"/>
  <c r="CS396" i="9"/>
  <c r="CU396" i="9"/>
  <c r="CU377" i="9"/>
  <c r="DI377" i="9"/>
  <c r="DJ377" i="9" s="1"/>
  <c r="CS377" i="9"/>
  <c r="CW377" i="9"/>
  <c r="CS323" i="9"/>
  <c r="CU323" i="9"/>
  <c r="CW323" i="9"/>
  <c r="DI323" i="9"/>
  <c r="DJ323" i="9" s="1"/>
  <c r="CU305" i="9"/>
  <c r="CW305" i="9"/>
  <c r="DI305" i="9"/>
  <c r="DJ305" i="9" s="1"/>
  <c r="CS305" i="9"/>
  <c r="DI367" i="9"/>
  <c r="DJ367" i="9" s="1"/>
  <c r="CS367" i="9"/>
  <c r="CU367" i="9"/>
  <c r="CW367" i="9"/>
  <c r="DI264" i="9"/>
  <c r="DJ264" i="9" s="1"/>
  <c r="CS264" i="9"/>
  <c r="CU264" i="9"/>
  <c r="CW264" i="9"/>
  <c r="CS336" i="9"/>
  <c r="CU336" i="9"/>
  <c r="DI336" i="9"/>
  <c r="DJ336" i="9" s="1"/>
  <c r="CW336" i="9"/>
  <c r="DI172" i="9"/>
  <c r="DJ172" i="9" s="1"/>
  <c r="CS172" i="9"/>
  <c r="CU172" i="9"/>
  <c r="CW172" i="9"/>
  <c r="CW193" i="9"/>
  <c r="DI193" i="9"/>
  <c r="DJ193" i="9" s="1"/>
  <c r="CS193" i="9"/>
  <c r="CU193" i="9"/>
  <c r="CU210" i="9"/>
  <c r="DI210" i="9"/>
  <c r="DJ210" i="9" s="1"/>
  <c r="CS210" i="9"/>
  <c r="CW210" i="9"/>
  <c r="DI130" i="9"/>
  <c r="DJ130" i="9" s="1"/>
  <c r="CU130" i="9"/>
  <c r="CW130" i="9"/>
  <c r="CS130" i="9"/>
  <c r="CU199" i="9"/>
  <c r="DI199" i="9"/>
  <c r="DJ199" i="9" s="1"/>
  <c r="CS199" i="9"/>
  <c r="CW199" i="9"/>
  <c r="CW203" i="9"/>
  <c r="CU203" i="9"/>
  <c r="DI203" i="9"/>
  <c r="DJ203" i="9" s="1"/>
  <c r="CS203" i="9"/>
  <c r="DI65" i="9"/>
  <c r="DJ65" i="9" s="1"/>
  <c r="CW65" i="9"/>
  <c r="CU65" i="9"/>
  <c r="CS65" i="9"/>
  <c r="CU119" i="9"/>
  <c r="DI119" i="9"/>
  <c r="DJ119" i="9" s="1"/>
  <c r="CS119" i="9"/>
  <c r="CW119" i="9"/>
  <c r="CS143" i="9"/>
  <c r="DI143" i="9"/>
  <c r="DJ143" i="9" s="1"/>
  <c r="CW143" i="9"/>
  <c r="CU143" i="9"/>
  <c r="CW83" i="9"/>
  <c r="DI83" i="9"/>
  <c r="DJ83" i="9" s="1"/>
  <c r="CU83" i="9"/>
  <c r="CS83" i="9"/>
  <c r="CS114" i="9"/>
  <c r="CU114" i="9"/>
  <c r="CW114" i="9"/>
  <c r="DI114" i="9"/>
  <c r="DJ114" i="9" s="1"/>
  <c r="CU13" i="9"/>
  <c r="CW13" i="9"/>
  <c r="DI13" i="9"/>
  <c r="DJ13" i="9" s="1"/>
  <c r="CS13" i="9"/>
  <c r="CS1305" i="9"/>
  <c r="CU1305" i="9"/>
  <c r="DI1305" i="9"/>
  <c r="DJ1305" i="9" s="1"/>
  <c r="CW1305" i="9"/>
  <c r="CU1320" i="9"/>
  <c r="CS1320" i="9"/>
  <c r="CW1320" i="9"/>
  <c r="DI1320" i="9"/>
  <c r="DJ1320" i="9" s="1"/>
  <c r="DB1398" i="9"/>
  <c r="DB1379" i="9"/>
  <c r="CS1358" i="9"/>
  <c r="CU1358" i="9"/>
  <c r="CW1358" i="9"/>
  <c r="DI1358" i="9"/>
  <c r="DJ1358" i="9" s="1"/>
  <c r="CW1141" i="9"/>
  <c r="CU1141" i="9"/>
  <c r="DI1141" i="9"/>
  <c r="DJ1141" i="9" s="1"/>
  <c r="CS1141" i="9"/>
  <c r="CS1324" i="9"/>
  <c r="CU1324" i="9"/>
  <c r="DI1324" i="9"/>
  <c r="DJ1324" i="9" s="1"/>
  <c r="CW1324" i="9"/>
  <c r="CW1222" i="9"/>
  <c r="CS1222" i="9"/>
  <c r="CU1222" i="9"/>
  <c r="DI1222" i="9"/>
  <c r="DJ1222" i="9" s="1"/>
  <c r="DI1102" i="9"/>
  <c r="DJ1102" i="9" s="1"/>
  <c r="CW1102" i="9"/>
  <c r="CS1102" i="9"/>
  <c r="CU1102" i="9"/>
  <c r="CU1131" i="9"/>
  <c r="CS1131" i="9"/>
  <c r="CW1131" i="9"/>
  <c r="DI1131" i="9"/>
  <c r="DJ1131" i="9" s="1"/>
  <c r="CS979" i="9"/>
  <c r="CW979" i="9"/>
  <c r="DI979" i="9"/>
  <c r="DJ979" i="9" s="1"/>
  <c r="CU979" i="9"/>
  <c r="DI928" i="9"/>
  <c r="DJ928" i="9" s="1"/>
  <c r="CS928" i="9"/>
  <c r="CU928" i="9"/>
  <c r="CW928" i="9"/>
  <c r="CU905" i="9"/>
  <c r="DI905" i="9"/>
  <c r="DJ905" i="9" s="1"/>
  <c r="CS905" i="9"/>
  <c r="CW905" i="9"/>
  <c r="CW502" i="9"/>
  <c r="CS502" i="9"/>
  <c r="CU502" i="9"/>
  <c r="DI502" i="9"/>
  <c r="DJ502" i="9" s="1"/>
  <c r="CU592" i="9"/>
  <c r="DI592" i="9"/>
  <c r="DJ592" i="9" s="1"/>
  <c r="CW592" i="9"/>
  <c r="CS592" i="9"/>
  <c r="CW451" i="9"/>
  <c r="CS451" i="9"/>
  <c r="CU451" i="9"/>
  <c r="DI451" i="9"/>
  <c r="DJ451" i="9" s="1"/>
  <c r="CU388" i="9"/>
  <c r="CW388" i="9"/>
  <c r="CS388" i="9"/>
  <c r="DI388" i="9"/>
  <c r="DJ388" i="9" s="1"/>
  <c r="DI194" i="9"/>
  <c r="DJ194" i="9" s="1"/>
  <c r="CU194" i="9"/>
  <c r="CS194" i="9"/>
  <c r="CW194" i="9"/>
  <c r="DI98" i="9"/>
  <c r="DJ98" i="9" s="1"/>
  <c r="CW98" i="9"/>
  <c r="CS98" i="9"/>
  <c r="CU98" i="9"/>
  <c r="CW154" i="9"/>
  <c r="DI154" i="9"/>
  <c r="DJ154" i="9" s="1"/>
  <c r="CS154" i="9"/>
  <c r="CU154" i="9"/>
  <c r="CS1177" i="9"/>
  <c r="CW1177" i="9"/>
  <c r="CU1177" i="9"/>
  <c r="DI1177" i="9"/>
  <c r="DJ1177" i="9" s="1"/>
  <c r="CS1265" i="9"/>
  <c r="CU1265" i="9"/>
  <c r="DI1265" i="9"/>
  <c r="DJ1265" i="9" s="1"/>
  <c r="CW1265" i="9"/>
  <c r="CW1391" i="9"/>
  <c r="DI1391" i="9"/>
  <c r="DJ1391" i="9" s="1"/>
  <c r="CU1391" i="9"/>
  <c r="CS1391" i="9"/>
  <c r="CU1319" i="9"/>
  <c r="DI1319" i="9"/>
  <c r="DJ1319" i="9" s="1"/>
  <c r="CS1319" i="9"/>
  <c r="CW1319" i="9"/>
  <c r="CU1322" i="9"/>
  <c r="CW1322" i="9"/>
  <c r="DI1322" i="9"/>
  <c r="DJ1322" i="9" s="1"/>
  <c r="CS1322" i="9"/>
  <c r="CW1401" i="9"/>
  <c r="DI1401" i="9"/>
  <c r="DJ1401" i="9" s="1"/>
  <c r="CS1401" i="9"/>
  <c r="CU1401" i="9"/>
  <c r="CU1123" i="9"/>
  <c r="CW1123" i="9"/>
  <c r="CS1123" i="9"/>
  <c r="DI1123" i="9"/>
  <c r="DJ1123" i="9" s="1"/>
  <c r="DI1111" i="9"/>
  <c r="DJ1111" i="9" s="1"/>
  <c r="CU1111" i="9"/>
  <c r="CW1111" i="9"/>
  <c r="CS1111" i="9"/>
  <c r="DI1423" i="9"/>
  <c r="DJ1423" i="9" s="1"/>
  <c r="CS1423" i="9"/>
  <c r="CU1423" i="9"/>
  <c r="CW1423" i="9"/>
  <c r="CS1182" i="9"/>
  <c r="CU1182" i="9"/>
  <c r="DI1182" i="9"/>
  <c r="DJ1182" i="9" s="1"/>
  <c r="CW1182" i="9"/>
  <c r="CS1162" i="9"/>
  <c r="CW1162" i="9"/>
  <c r="DI1162" i="9"/>
  <c r="DJ1162" i="9" s="1"/>
  <c r="CU1162" i="9"/>
  <c r="CU1278" i="9"/>
  <c r="DI1278" i="9"/>
  <c r="DJ1278" i="9" s="1"/>
  <c r="CW1278" i="9"/>
  <c r="CS1278" i="9"/>
  <c r="CW1216" i="9"/>
  <c r="DI1216" i="9"/>
  <c r="DJ1216" i="9" s="1"/>
  <c r="CS1216" i="9"/>
  <c r="CU1216" i="9"/>
  <c r="CW1078" i="9"/>
  <c r="DI1078" i="9"/>
  <c r="DJ1078" i="9" s="1"/>
  <c r="CS1078" i="9"/>
  <c r="CU1078" i="9"/>
  <c r="CS959" i="9"/>
  <c r="CU959" i="9"/>
  <c r="CW959" i="9"/>
  <c r="DI959" i="9"/>
  <c r="DJ959" i="9" s="1"/>
  <c r="CS1215" i="9"/>
  <c r="CW1215" i="9"/>
  <c r="DI1215" i="9"/>
  <c r="DJ1215" i="9" s="1"/>
  <c r="CU1215" i="9"/>
  <c r="CU1086" i="9"/>
  <c r="DI1086" i="9"/>
  <c r="DJ1086" i="9" s="1"/>
  <c r="CS1086" i="9"/>
  <c r="CW1086" i="9"/>
  <c r="CW1055" i="9"/>
  <c r="DI1055" i="9"/>
  <c r="DJ1055" i="9" s="1"/>
  <c r="CS1055" i="9"/>
  <c r="CU1055" i="9"/>
  <c r="CS1025" i="9"/>
  <c r="DI1025" i="9"/>
  <c r="DJ1025" i="9" s="1"/>
  <c r="CU1025" i="9"/>
  <c r="CW1025" i="9"/>
  <c r="CW1090" i="9"/>
  <c r="CS1090" i="9"/>
  <c r="CU1090" i="9"/>
  <c r="DI1090" i="9"/>
  <c r="DJ1090" i="9" s="1"/>
  <c r="CW982" i="9"/>
  <c r="CS982" i="9"/>
  <c r="DI982" i="9"/>
  <c r="DJ982" i="9" s="1"/>
  <c r="CU982" i="9"/>
  <c r="CS938" i="9"/>
  <c r="DI938" i="9"/>
  <c r="DJ938" i="9" s="1"/>
  <c r="CU938" i="9"/>
  <c r="CW938" i="9"/>
  <c r="CU864" i="9"/>
  <c r="DI864" i="9"/>
  <c r="DJ864" i="9" s="1"/>
  <c r="CW864" i="9"/>
  <c r="CS864" i="9"/>
  <c r="CU854" i="9"/>
  <c r="CW854" i="9"/>
  <c r="DI854" i="9"/>
  <c r="DJ854" i="9" s="1"/>
  <c r="CS854" i="9"/>
  <c r="CU775" i="9"/>
  <c r="DI775" i="9"/>
  <c r="DJ775" i="9" s="1"/>
  <c r="CW775" i="9"/>
  <c r="CS775" i="9"/>
  <c r="CU963" i="9"/>
  <c r="CW963" i="9"/>
  <c r="DI963" i="9"/>
  <c r="DJ963" i="9" s="1"/>
  <c r="CS963" i="9"/>
  <c r="CS813" i="9"/>
  <c r="CW813" i="9"/>
  <c r="DI813" i="9"/>
  <c r="DJ813" i="9" s="1"/>
  <c r="CU813" i="9"/>
  <c r="DI895" i="9"/>
  <c r="DJ895" i="9" s="1"/>
  <c r="CS895" i="9"/>
  <c r="CU895" i="9"/>
  <c r="CW895" i="9"/>
  <c r="CS861" i="9"/>
  <c r="DI861" i="9"/>
  <c r="DJ861" i="9" s="1"/>
  <c r="CU861" i="9"/>
  <c r="CW861" i="9"/>
  <c r="DI881" i="9"/>
  <c r="DJ881" i="9" s="1"/>
  <c r="CW881" i="9"/>
  <c r="CS881" i="9"/>
  <c r="CU881" i="9"/>
  <c r="DI629" i="9"/>
  <c r="DJ629" i="9" s="1"/>
  <c r="CS629" i="9"/>
  <c r="CU629" i="9"/>
  <c r="CW629" i="9"/>
  <c r="CU887" i="9"/>
  <c r="CS887" i="9"/>
  <c r="CW887" i="9"/>
  <c r="DI887" i="9"/>
  <c r="DJ887" i="9" s="1"/>
  <c r="CW573" i="9"/>
  <c r="DI573" i="9"/>
  <c r="DJ573" i="9" s="1"/>
  <c r="CU573" i="9"/>
  <c r="CS573" i="9"/>
  <c r="CU679" i="9"/>
  <c r="DI679" i="9"/>
  <c r="DJ679" i="9" s="1"/>
  <c r="CS679" i="9"/>
  <c r="CW679" i="9"/>
  <c r="CW746" i="9"/>
  <c r="CS746" i="9"/>
  <c r="DI746" i="9"/>
  <c r="DJ746" i="9" s="1"/>
  <c r="CU746" i="9"/>
  <c r="CU767" i="9"/>
  <c r="CS767" i="9"/>
  <c r="DI767" i="9"/>
  <c r="DJ767" i="9" s="1"/>
  <c r="CW767" i="9"/>
  <c r="CU726" i="9"/>
  <c r="DI726" i="9"/>
  <c r="DJ726" i="9" s="1"/>
  <c r="CS726" i="9"/>
  <c r="CW726" i="9"/>
  <c r="CS711" i="9"/>
  <c r="CU711" i="9"/>
  <c r="CW711" i="9"/>
  <c r="DI711" i="9"/>
  <c r="DJ711" i="9" s="1"/>
  <c r="CU510" i="9"/>
  <c r="DI510" i="9"/>
  <c r="DJ510" i="9" s="1"/>
  <c r="CS510" i="9"/>
  <c r="CW510" i="9"/>
  <c r="CU551" i="9"/>
  <c r="CW551" i="9"/>
  <c r="DI551" i="9"/>
  <c r="DJ551" i="9" s="1"/>
  <c r="CS551" i="9"/>
  <c r="CS512" i="9"/>
  <c r="CW512" i="9"/>
  <c r="CU512" i="9"/>
  <c r="DI512" i="9"/>
  <c r="DJ512" i="9" s="1"/>
  <c r="CU581" i="9"/>
  <c r="DI581" i="9"/>
  <c r="DJ581" i="9" s="1"/>
  <c r="CW581" i="9"/>
  <c r="CS581" i="9"/>
  <c r="CU456" i="9"/>
  <c r="CW456" i="9"/>
  <c r="DI456" i="9"/>
  <c r="DJ456" i="9" s="1"/>
  <c r="CS456" i="9"/>
  <c r="CW524" i="9"/>
  <c r="CS524" i="9"/>
  <c r="DI524" i="9"/>
  <c r="DJ524" i="9" s="1"/>
  <c r="CU524" i="9"/>
  <c r="CS439" i="9"/>
  <c r="CW439" i="9"/>
  <c r="DI439" i="9"/>
  <c r="DJ439" i="9" s="1"/>
  <c r="CU439" i="9"/>
  <c r="DI394" i="9"/>
  <c r="DJ394" i="9" s="1"/>
  <c r="CS394" i="9"/>
  <c r="CW394" i="9"/>
  <c r="CU394" i="9"/>
  <c r="CW353" i="9"/>
  <c r="CU353" i="9"/>
  <c r="DI353" i="9"/>
  <c r="DJ353" i="9" s="1"/>
  <c r="CS353" i="9"/>
  <c r="DI361" i="9"/>
  <c r="DJ361" i="9" s="1"/>
  <c r="CS361" i="9"/>
  <c r="CU361" i="9"/>
  <c r="CW361" i="9"/>
  <c r="DI313" i="9"/>
  <c r="DJ313" i="9" s="1"/>
  <c r="CU313" i="9"/>
  <c r="CS313" i="9"/>
  <c r="CW313" i="9"/>
  <c r="CS320" i="9"/>
  <c r="CU320" i="9"/>
  <c r="DI320" i="9"/>
  <c r="DJ320" i="9" s="1"/>
  <c r="CW320" i="9"/>
  <c r="DI334" i="9"/>
  <c r="DJ334" i="9" s="1"/>
  <c r="CS334" i="9"/>
  <c r="CU334" i="9"/>
  <c r="CW334" i="9"/>
  <c r="DI282" i="9"/>
  <c r="DJ282" i="9" s="1"/>
  <c r="CU282" i="9"/>
  <c r="CS282" i="9"/>
  <c r="CW282" i="9"/>
  <c r="CS325" i="9"/>
  <c r="CW325" i="9"/>
  <c r="CU325" i="9"/>
  <c r="DI325" i="9"/>
  <c r="DJ325" i="9" s="1"/>
  <c r="CW265" i="9"/>
  <c r="CS265" i="9"/>
  <c r="CU265" i="9"/>
  <c r="DI265" i="9"/>
  <c r="DJ265" i="9" s="1"/>
  <c r="CS232" i="9"/>
  <c r="CU232" i="9"/>
  <c r="CW232" i="9"/>
  <c r="DI232" i="9"/>
  <c r="DJ232" i="9" s="1"/>
  <c r="CS196" i="9"/>
  <c r="DI196" i="9"/>
  <c r="DJ196" i="9" s="1"/>
  <c r="CW196" i="9"/>
  <c r="CU196" i="9"/>
  <c r="CU78" i="9"/>
  <c r="CW78" i="9"/>
  <c r="CS78" i="9"/>
  <c r="DI78" i="9"/>
  <c r="DJ78" i="9" s="1"/>
  <c r="CW117" i="9"/>
  <c r="CU117" i="9"/>
  <c r="DI117" i="9"/>
  <c r="DJ117" i="9" s="1"/>
  <c r="CS117" i="9"/>
  <c r="CU166" i="9"/>
  <c r="CW166" i="9"/>
  <c r="CS166" i="9"/>
  <c r="DI166" i="9"/>
  <c r="DJ166" i="9" s="1"/>
  <c r="CS53" i="9"/>
  <c r="DI53" i="9"/>
  <c r="DJ53" i="9" s="1"/>
  <c r="CU53" i="9"/>
  <c r="CW53" i="9"/>
  <c r="CW61" i="9"/>
  <c r="DI61" i="9"/>
  <c r="DJ61" i="9" s="1"/>
  <c r="CU61" i="9"/>
  <c r="CS61" i="9"/>
  <c r="DI94" i="9"/>
  <c r="DJ94" i="9" s="1"/>
  <c r="CS94" i="9"/>
  <c r="CU94" i="9"/>
  <c r="CW94" i="9"/>
  <c r="DI8" i="9"/>
  <c r="DJ8" i="9" s="1"/>
  <c r="CS8" i="9"/>
  <c r="CW8" i="9"/>
  <c r="CU8" i="9"/>
  <c r="CS103" i="9"/>
  <c r="CW103" i="9"/>
  <c r="CU103" i="9"/>
  <c r="DI103" i="9"/>
  <c r="DJ103" i="9" s="1"/>
  <c r="CW1409" i="9"/>
  <c r="CS1409" i="9"/>
  <c r="CU1409" i="9"/>
  <c r="DI1409" i="9"/>
  <c r="DJ1409" i="9" s="1"/>
  <c r="CW1299" i="9"/>
  <c r="CS1299" i="9"/>
  <c r="CU1299" i="9"/>
  <c r="DI1299" i="9"/>
  <c r="DJ1299" i="9" s="1"/>
  <c r="CU1237" i="9"/>
  <c r="CW1237" i="9"/>
  <c r="DI1237" i="9"/>
  <c r="DJ1237" i="9" s="1"/>
  <c r="CS1237" i="9"/>
  <c r="CU1366" i="9"/>
  <c r="CS1366" i="9"/>
  <c r="CW1366" i="9"/>
  <c r="DI1366" i="9"/>
  <c r="DJ1366" i="9" s="1"/>
  <c r="CS1379" i="9"/>
  <c r="DI1379" i="9"/>
  <c r="DJ1379" i="9" s="1"/>
  <c r="CW1379" i="9"/>
  <c r="CU1379" i="9"/>
  <c r="CS984" i="9"/>
  <c r="DI984" i="9"/>
  <c r="DJ984" i="9" s="1"/>
  <c r="CU984" i="9"/>
  <c r="CW984" i="9"/>
  <c r="CS1346" i="9"/>
  <c r="DI1346" i="9"/>
  <c r="DJ1346" i="9" s="1"/>
  <c r="CU1346" i="9"/>
  <c r="CW1346" i="9"/>
  <c r="CS1145" i="9"/>
  <c r="CU1145" i="9"/>
  <c r="DI1145" i="9"/>
  <c r="DJ1145" i="9" s="1"/>
  <c r="CW1145" i="9"/>
  <c r="CU1300" i="9"/>
  <c r="CS1300" i="9"/>
  <c r="DI1300" i="9"/>
  <c r="DJ1300" i="9" s="1"/>
  <c r="CW1300" i="9"/>
  <c r="DI1036" i="9"/>
  <c r="DJ1036" i="9" s="1"/>
  <c r="CW1036" i="9"/>
  <c r="CS1036" i="9"/>
  <c r="CU1036" i="9"/>
  <c r="CW901" i="9"/>
  <c r="DI901" i="9"/>
  <c r="DJ901" i="9" s="1"/>
  <c r="CS901" i="9"/>
  <c r="CU901" i="9"/>
  <c r="CS689" i="9"/>
  <c r="CW689" i="9"/>
  <c r="DI689" i="9"/>
  <c r="DJ689" i="9" s="1"/>
  <c r="CU689" i="9"/>
  <c r="CW578" i="9"/>
  <c r="DI578" i="9"/>
  <c r="DJ578" i="9" s="1"/>
  <c r="CS578" i="9"/>
  <c r="CU578" i="9"/>
  <c r="DI529" i="9"/>
  <c r="DJ529" i="9" s="1"/>
  <c r="CU529" i="9"/>
  <c r="CS529" i="9"/>
  <c r="CW529" i="9"/>
  <c r="CS487" i="9"/>
  <c r="CU487" i="9"/>
  <c r="CW487" i="9"/>
  <c r="DI487" i="9"/>
  <c r="DJ487" i="9" s="1"/>
  <c r="CU399" i="9"/>
  <c r="DI399" i="9"/>
  <c r="DJ399" i="9" s="1"/>
  <c r="CS399" i="9"/>
  <c r="CW399" i="9"/>
  <c r="DI347" i="9"/>
  <c r="DJ347" i="9" s="1"/>
  <c r="CW347" i="9"/>
  <c r="CS347" i="9"/>
  <c r="CU347" i="9"/>
  <c r="DI179" i="9"/>
  <c r="DJ179" i="9" s="1"/>
  <c r="CS179" i="9"/>
  <c r="CW179" i="9"/>
  <c r="CU179" i="9"/>
  <c r="CS195" i="9"/>
  <c r="DI195" i="9"/>
  <c r="DJ195" i="9" s="1"/>
  <c r="CW195" i="9"/>
  <c r="CU195" i="9"/>
  <c r="CS77" i="9"/>
  <c r="CW77" i="9"/>
  <c r="DI77" i="9"/>
  <c r="DJ77" i="9" s="1"/>
  <c r="CU77" i="9"/>
  <c r="DI85" i="9"/>
  <c r="DJ85" i="9" s="1"/>
  <c r="CW85" i="9"/>
  <c r="CS85" i="9"/>
  <c r="CU85" i="9"/>
  <c r="CU24" i="9"/>
  <c r="CW24" i="9"/>
  <c r="DI24" i="9"/>
  <c r="DJ24" i="9" s="1"/>
  <c r="CS24" i="9"/>
  <c r="CU1397" i="9"/>
  <c r="DI1397" i="9"/>
  <c r="DJ1397" i="9" s="1"/>
  <c r="CW1397" i="9"/>
  <c r="CS1397" i="9"/>
  <c r="DB781" i="9"/>
  <c r="DB466" i="9"/>
  <c r="DB1128" i="9"/>
  <c r="CW1332" i="9"/>
  <c r="DI1332" i="9"/>
  <c r="DJ1332" i="9" s="1"/>
  <c r="CS1332" i="9"/>
  <c r="CU1332" i="9"/>
  <c r="CW1174" i="9"/>
  <c r="CU1174" i="9"/>
  <c r="DI1174" i="9"/>
  <c r="DJ1174" i="9" s="1"/>
  <c r="CS1174" i="9"/>
  <c r="CU1410" i="9"/>
  <c r="DI1410" i="9"/>
  <c r="DJ1410" i="9" s="1"/>
  <c r="CS1410" i="9"/>
  <c r="CW1410" i="9"/>
  <c r="CW1326" i="9"/>
  <c r="DI1326" i="9"/>
  <c r="DJ1326" i="9" s="1"/>
  <c r="CS1326" i="9"/>
  <c r="CU1326" i="9"/>
  <c r="DI1292" i="9"/>
  <c r="DJ1292" i="9" s="1"/>
  <c r="CW1292" i="9"/>
  <c r="CU1292" i="9"/>
  <c r="CS1292" i="9"/>
  <c r="DI1412" i="9"/>
  <c r="DJ1412" i="9" s="1"/>
  <c r="CW1412" i="9"/>
  <c r="CS1412" i="9"/>
  <c r="CU1412" i="9"/>
  <c r="CU1295" i="9"/>
  <c r="DI1295" i="9"/>
  <c r="DJ1295" i="9" s="1"/>
  <c r="CW1295" i="9"/>
  <c r="CS1295" i="9"/>
  <c r="CS1120" i="9"/>
  <c r="CU1120" i="9"/>
  <c r="DI1120" i="9"/>
  <c r="DJ1120" i="9" s="1"/>
  <c r="CW1120" i="9"/>
  <c r="DI1156" i="9"/>
  <c r="DJ1156" i="9" s="1"/>
  <c r="CS1156" i="9"/>
  <c r="CU1156" i="9"/>
  <c r="CW1156" i="9"/>
  <c r="CU1267" i="9"/>
  <c r="DI1267" i="9"/>
  <c r="DJ1267" i="9" s="1"/>
  <c r="CS1267" i="9"/>
  <c r="CW1267" i="9"/>
  <c r="CS1178" i="9"/>
  <c r="DI1178" i="9"/>
  <c r="DJ1178" i="9" s="1"/>
  <c r="CU1178" i="9"/>
  <c r="CW1178" i="9"/>
  <c r="CS1014" i="9"/>
  <c r="CU1014" i="9"/>
  <c r="CW1014" i="9"/>
  <c r="DI1014" i="9"/>
  <c r="DJ1014" i="9" s="1"/>
  <c r="CW1085" i="9"/>
  <c r="CU1085" i="9"/>
  <c r="CS1085" i="9"/>
  <c r="DI1085" i="9"/>
  <c r="DJ1085" i="9" s="1"/>
  <c r="CS1151" i="9"/>
  <c r="CU1151" i="9"/>
  <c r="CW1151" i="9"/>
  <c r="DI1151" i="9"/>
  <c r="DJ1151" i="9" s="1"/>
  <c r="DI1043" i="9"/>
  <c r="DJ1043" i="9" s="1"/>
  <c r="CW1043" i="9"/>
  <c r="CS1043" i="9"/>
  <c r="CU1043" i="9"/>
  <c r="CU988" i="9"/>
  <c r="CS988" i="9"/>
  <c r="DI988" i="9"/>
  <c r="DJ988" i="9" s="1"/>
  <c r="CW988" i="9"/>
  <c r="DI989" i="9"/>
  <c r="DJ989" i="9" s="1"/>
  <c r="CU989" i="9"/>
  <c r="CW989" i="9"/>
  <c r="CS989" i="9"/>
  <c r="DI1084" i="9"/>
  <c r="DJ1084" i="9" s="1"/>
  <c r="CU1084" i="9"/>
  <c r="CW1084" i="9"/>
  <c r="CS1084" i="9"/>
  <c r="CS892" i="9"/>
  <c r="CW892" i="9"/>
  <c r="DI892" i="9"/>
  <c r="DJ892" i="9" s="1"/>
  <c r="CU892" i="9"/>
  <c r="CW902" i="9"/>
  <c r="CS902" i="9"/>
  <c r="CU902" i="9"/>
  <c r="DI902" i="9"/>
  <c r="DJ902" i="9" s="1"/>
  <c r="CU841" i="9"/>
  <c r="CS841" i="9"/>
  <c r="DI841" i="9"/>
  <c r="DJ841" i="9" s="1"/>
  <c r="CW841" i="9"/>
  <c r="CS850" i="9"/>
  <c r="CW850" i="9"/>
  <c r="CU850" i="9"/>
  <c r="DI850" i="9"/>
  <c r="DJ850" i="9" s="1"/>
  <c r="CS972" i="9"/>
  <c r="CU972" i="9"/>
  <c r="CW972" i="9"/>
  <c r="DI972" i="9"/>
  <c r="DJ972" i="9" s="1"/>
  <c r="CU909" i="9"/>
  <c r="CW909" i="9"/>
  <c r="DI909" i="9"/>
  <c r="DJ909" i="9" s="1"/>
  <c r="CS909" i="9"/>
  <c r="CS807" i="9"/>
  <c r="CU807" i="9"/>
  <c r="DI807" i="9"/>
  <c r="DJ807" i="9" s="1"/>
  <c r="CW807" i="9"/>
  <c r="CS890" i="9"/>
  <c r="CU890" i="9"/>
  <c r="CW890" i="9"/>
  <c r="DI890" i="9"/>
  <c r="DJ890" i="9" s="1"/>
  <c r="CU833" i="9"/>
  <c r="DI833" i="9"/>
  <c r="DJ833" i="9" s="1"/>
  <c r="CW833" i="9"/>
  <c r="CS833" i="9"/>
  <c r="CW858" i="9"/>
  <c r="CS858" i="9"/>
  <c r="DI858" i="9"/>
  <c r="DJ858" i="9" s="1"/>
  <c r="CU858" i="9"/>
  <c r="CS623" i="9"/>
  <c r="DI623" i="9"/>
  <c r="DJ623" i="9" s="1"/>
  <c r="CU623" i="9"/>
  <c r="CW623" i="9"/>
  <c r="CU866" i="9"/>
  <c r="CS866" i="9"/>
  <c r="DI866" i="9"/>
  <c r="DJ866" i="9" s="1"/>
  <c r="CW866" i="9"/>
  <c r="CW650" i="9"/>
  <c r="CS650" i="9"/>
  <c r="CU650" i="9"/>
  <c r="DI650" i="9"/>
  <c r="DJ650" i="9" s="1"/>
  <c r="CU621" i="9"/>
  <c r="DI621" i="9"/>
  <c r="DJ621" i="9" s="1"/>
  <c r="CS621" i="9"/>
  <c r="CW621" i="9"/>
  <c r="CU734" i="9"/>
  <c r="CW734" i="9"/>
  <c r="DI734" i="9"/>
  <c r="DJ734" i="9" s="1"/>
  <c r="CS734" i="9"/>
  <c r="CW758" i="9"/>
  <c r="CU758" i="9"/>
  <c r="DI758" i="9"/>
  <c r="DJ758" i="9" s="1"/>
  <c r="CS758" i="9"/>
  <c r="DI707" i="9"/>
  <c r="DJ707" i="9" s="1"/>
  <c r="CW707" i="9"/>
  <c r="CS707" i="9"/>
  <c r="CU707" i="9"/>
  <c r="DI696" i="9"/>
  <c r="DJ696" i="9" s="1"/>
  <c r="CS696" i="9"/>
  <c r="CU696" i="9"/>
  <c r="CW696" i="9"/>
  <c r="CW493" i="9"/>
  <c r="CU493" i="9"/>
  <c r="DI493" i="9"/>
  <c r="DJ493" i="9" s="1"/>
  <c r="CS493" i="9"/>
  <c r="CU563" i="9"/>
  <c r="DI563" i="9"/>
  <c r="DJ563" i="9" s="1"/>
  <c r="CW563" i="9"/>
  <c r="CS563" i="9"/>
  <c r="DI500" i="9"/>
  <c r="DJ500" i="9" s="1"/>
  <c r="CW500" i="9"/>
  <c r="CS500" i="9"/>
  <c r="CU500" i="9"/>
  <c r="CU547" i="9"/>
  <c r="DI547" i="9"/>
  <c r="DJ547" i="9" s="1"/>
  <c r="CW547" i="9"/>
  <c r="CS547" i="9"/>
  <c r="CS450" i="9"/>
  <c r="DI450" i="9"/>
  <c r="DJ450" i="9" s="1"/>
  <c r="CU450" i="9"/>
  <c r="CW450" i="9"/>
  <c r="CS504" i="9"/>
  <c r="CW504" i="9"/>
  <c r="DI504" i="9"/>
  <c r="DJ504" i="9" s="1"/>
  <c r="CU504" i="9"/>
  <c r="DI424" i="9"/>
  <c r="DJ424" i="9" s="1"/>
  <c r="CS424" i="9"/>
  <c r="CW424" i="9"/>
  <c r="CU424" i="9"/>
  <c r="DI368" i="9"/>
  <c r="DJ368" i="9" s="1"/>
  <c r="CU368" i="9"/>
  <c r="CW368" i="9"/>
  <c r="CS368" i="9"/>
  <c r="DI345" i="9"/>
  <c r="DJ345" i="9" s="1"/>
  <c r="CS345" i="9"/>
  <c r="CU345" i="9"/>
  <c r="CW345" i="9"/>
  <c r="CS359" i="9"/>
  <c r="CU359" i="9"/>
  <c r="CW359" i="9"/>
  <c r="DI359" i="9"/>
  <c r="DJ359" i="9" s="1"/>
  <c r="DI310" i="9"/>
  <c r="DJ310" i="9" s="1"/>
  <c r="CU310" i="9"/>
  <c r="CW310" i="9"/>
  <c r="CS310" i="9"/>
  <c r="CS355" i="9"/>
  <c r="CU355" i="9"/>
  <c r="DI355" i="9"/>
  <c r="DJ355" i="9" s="1"/>
  <c r="CW355" i="9"/>
  <c r="CU308" i="9"/>
  <c r="CW308" i="9"/>
  <c r="DI308" i="9"/>
  <c r="DJ308" i="9" s="1"/>
  <c r="CS308" i="9"/>
  <c r="CS279" i="9"/>
  <c r="CW279" i="9"/>
  <c r="CU279" i="9"/>
  <c r="DI279" i="9"/>
  <c r="DJ279" i="9" s="1"/>
  <c r="CS314" i="9"/>
  <c r="DI314" i="9"/>
  <c r="DJ314" i="9" s="1"/>
  <c r="CU314" i="9"/>
  <c r="CW314" i="9"/>
  <c r="CW243" i="9"/>
  <c r="CS243" i="9"/>
  <c r="CU243" i="9"/>
  <c r="DI243" i="9"/>
  <c r="DJ243" i="9" s="1"/>
  <c r="CU224" i="9"/>
  <c r="CW224" i="9"/>
  <c r="DI224" i="9"/>
  <c r="DJ224" i="9" s="1"/>
  <c r="CS224" i="9"/>
  <c r="CU280" i="9"/>
  <c r="DI280" i="9"/>
  <c r="DJ280" i="9" s="1"/>
  <c r="CS280" i="9"/>
  <c r="CW280" i="9"/>
  <c r="CS160" i="9"/>
  <c r="DI160" i="9"/>
  <c r="DJ160" i="9" s="1"/>
  <c r="CU160" i="9"/>
  <c r="CW160" i="9"/>
  <c r="CU136" i="9"/>
  <c r="CS136" i="9"/>
  <c r="DI136" i="9"/>
  <c r="DJ136" i="9" s="1"/>
  <c r="CW136" i="9"/>
  <c r="CU153" i="9"/>
  <c r="CS153" i="9"/>
  <c r="CW153" i="9"/>
  <c r="DI153" i="9"/>
  <c r="DJ153" i="9" s="1"/>
  <c r="DI29" i="9"/>
  <c r="DJ29" i="9" s="1"/>
  <c r="CS29" i="9"/>
  <c r="CW29" i="9"/>
  <c r="CU29" i="9"/>
  <c r="CW38" i="9"/>
  <c r="CS38" i="9"/>
  <c r="CU38" i="9"/>
  <c r="DI38" i="9"/>
  <c r="DJ38" i="9" s="1"/>
  <c r="DI80" i="9"/>
  <c r="DJ80" i="9" s="1"/>
  <c r="CU80" i="9"/>
  <c r="CW80" i="9"/>
  <c r="CS80" i="9"/>
  <c r="DI76" i="9"/>
  <c r="DJ76" i="9" s="1"/>
  <c r="CS76" i="9"/>
  <c r="CW76" i="9"/>
  <c r="CU76" i="9"/>
  <c r="CS92" i="9"/>
  <c r="CW92" i="9"/>
  <c r="CU92" i="9"/>
  <c r="DI92" i="9"/>
  <c r="DJ92" i="9" s="1"/>
  <c r="CS1228" i="9"/>
  <c r="CU1228" i="9"/>
  <c r="DI1228" i="9"/>
  <c r="DJ1228" i="9" s="1"/>
  <c r="CW1228" i="9"/>
  <c r="DB1333" i="9"/>
  <c r="CU1398" i="9"/>
  <c r="CS1398" i="9"/>
  <c r="CW1398" i="9"/>
  <c r="DI1398" i="9"/>
  <c r="DJ1398" i="9" s="1"/>
  <c r="CS1400" i="9"/>
  <c r="CU1400" i="9"/>
  <c r="CW1400" i="9"/>
  <c r="DI1400" i="9"/>
  <c r="DJ1400" i="9" s="1"/>
  <c r="DI1231" i="9"/>
  <c r="DJ1231" i="9" s="1"/>
  <c r="CS1231" i="9"/>
  <c r="CU1231" i="9"/>
  <c r="CW1231" i="9"/>
  <c r="CW1040" i="9"/>
  <c r="DI1040" i="9"/>
  <c r="DJ1040" i="9" s="1"/>
  <c r="CS1040" i="9"/>
  <c r="CU1040" i="9"/>
  <c r="CW906" i="9"/>
  <c r="CU906" i="9"/>
  <c r="DI906" i="9"/>
  <c r="DJ906" i="9" s="1"/>
  <c r="CS906" i="9"/>
  <c r="CU690" i="9"/>
  <c r="CS690" i="9"/>
  <c r="CW690" i="9"/>
  <c r="DI690" i="9"/>
  <c r="DJ690" i="9" s="1"/>
  <c r="CU715" i="9"/>
  <c r="DI715" i="9"/>
  <c r="DJ715" i="9" s="1"/>
  <c r="CW715" i="9"/>
  <c r="CS715" i="9"/>
  <c r="CW816" i="9"/>
  <c r="CU816" i="9"/>
  <c r="CS816" i="9"/>
  <c r="DI816" i="9"/>
  <c r="DJ816" i="9" s="1"/>
  <c r="CU473" i="9"/>
  <c r="CW473" i="9"/>
  <c r="CS473" i="9"/>
  <c r="DI473" i="9"/>
  <c r="DJ473" i="9" s="1"/>
  <c r="DI511" i="9"/>
  <c r="DJ511" i="9" s="1"/>
  <c r="CS511" i="9"/>
  <c r="CU511" i="9"/>
  <c r="CW511" i="9"/>
  <c r="CW344" i="9"/>
  <c r="CS344" i="9"/>
  <c r="CU344" i="9"/>
  <c r="DI344" i="9"/>
  <c r="DJ344" i="9" s="1"/>
  <c r="DI285" i="9"/>
  <c r="DJ285" i="9" s="1"/>
  <c r="CS285" i="9"/>
  <c r="CU285" i="9"/>
  <c r="CW285" i="9"/>
  <c r="DI230" i="9"/>
  <c r="DJ230" i="9" s="1"/>
  <c r="CW230" i="9"/>
  <c r="CS230" i="9"/>
  <c r="CU230" i="9"/>
  <c r="CU138" i="9"/>
  <c r="DI138" i="9"/>
  <c r="DJ138" i="9" s="1"/>
  <c r="CS138" i="9"/>
  <c r="CW138" i="9"/>
  <c r="CW17" i="9"/>
  <c r="CS17" i="9"/>
  <c r="DI17" i="9"/>
  <c r="DJ17" i="9" s="1"/>
  <c r="CU17" i="9"/>
  <c r="DI87" i="9"/>
  <c r="DJ87" i="9" s="1"/>
  <c r="CU87" i="9"/>
  <c r="CW87" i="9"/>
  <c r="CS87" i="9"/>
  <c r="CU1352" i="9"/>
  <c r="DI1352" i="9"/>
  <c r="DJ1352" i="9" s="1"/>
  <c r="CS1352" i="9"/>
  <c r="CW1352" i="9"/>
  <c r="DI1031" i="9"/>
  <c r="DJ1031" i="9" s="1"/>
  <c r="CU1031" i="9"/>
  <c r="CS1031" i="9"/>
  <c r="CW1031" i="9"/>
  <c r="CW580" i="9"/>
  <c r="CS580" i="9"/>
  <c r="DI580" i="9"/>
  <c r="DJ580" i="9" s="1"/>
  <c r="CU580" i="9"/>
  <c r="DB233" i="9"/>
  <c r="CU1333" i="9"/>
  <c r="DI1333" i="9"/>
  <c r="DJ1333" i="9" s="1"/>
  <c r="CS1333" i="9"/>
  <c r="CW1333" i="9"/>
  <c r="CU1350" i="9"/>
  <c r="DI1350" i="9"/>
  <c r="DJ1350" i="9" s="1"/>
  <c r="CS1350" i="9"/>
  <c r="CW1350" i="9"/>
  <c r="CS1285" i="9"/>
  <c r="DI1285" i="9"/>
  <c r="DJ1285" i="9" s="1"/>
  <c r="CW1285" i="9"/>
  <c r="CU1285" i="9"/>
  <c r="CU1396" i="9"/>
  <c r="CW1396" i="9"/>
  <c r="CS1396" i="9"/>
  <c r="DI1396" i="9"/>
  <c r="DJ1396" i="9" s="1"/>
  <c r="CW1288" i="9"/>
  <c r="CU1288" i="9"/>
  <c r="DI1288" i="9"/>
  <c r="DJ1288" i="9" s="1"/>
  <c r="CS1288" i="9"/>
  <c r="CU1109" i="9"/>
  <c r="CW1109" i="9"/>
  <c r="DI1109" i="9"/>
  <c r="DJ1109" i="9" s="1"/>
  <c r="CS1109" i="9"/>
  <c r="CS1149" i="9"/>
  <c r="DI1149" i="9"/>
  <c r="DJ1149" i="9" s="1"/>
  <c r="CW1149" i="9"/>
  <c r="CU1149" i="9"/>
  <c r="CU1256" i="9"/>
  <c r="CW1256" i="9"/>
  <c r="DI1256" i="9"/>
  <c r="DJ1256" i="9" s="1"/>
  <c r="CS1256" i="9"/>
  <c r="CU1073" i="9"/>
  <c r="CS1073" i="9"/>
  <c r="DI1073" i="9"/>
  <c r="DJ1073" i="9" s="1"/>
  <c r="CW1073" i="9"/>
  <c r="DI1301" i="9"/>
  <c r="DJ1301" i="9" s="1"/>
  <c r="CU1301" i="9"/>
  <c r="CS1301" i="9"/>
  <c r="CW1301" i="9"/>
  <c r="CS1050" i="9"/>
  <c r="CU1050" i="9"/>
  <c r="DI1050" i="9"/>
  <c r="DJ1050" i="9" s="1"/>
  <c r="CW1050" i="9"/>
  <c r="CW1094" i="9"/>
  <c r="CS1094" i="9"/>
  <c r="CU1094" i="9"/>
  <c r="DI1094" i="9"/>
  <c r="DJ1094" i="9" s="1"/>
  <c r="DI1035" i="9"/>
  <c r="DJ1035" i="9" s="1"/>
  <c r="CU1035" i="9"/>
  <c r="CS1035" i="9"/>
  <c r="CW1035" i="9"/>
  <c r="CU1068" i="9"/>
  <c r="CS1068" i="9"/>
  <c r="CW1068" i="9"/>
  <c r="DI1068" i="9"/>
  <c r="DJ1068" i="9" s="1"/>
  <c r="CU941" i="9"/>
  <c r="DI941" i="9"/>
  <c r="DJ941" i="9" s="1"/>
  <c r="CW941" i="9"/>
  <c r="CS941" i="9"/>
  <c r="CS1075" i="9"/>
  <c r="CU1075" i="9"/>
  <c r="CW1075" i="9"/>
  <c r="DI1075" i="9"/>
  <c r="DJ1075" i="9" s="1"/>
  <c r="CS969" i="9"/>
  <c r="CU969" i="9"/>
  <c r="CW969" i="9"/>
  <c r="DI969" i="9"/>
  <c r="DJ969" i="9" s="1"/>
  <c r="CU781" i="9"/>
  <c r="DI781" i="9"/>
  <c r="DJ781" i="9" s="1"/>
  <c r="CS781" i="9"/>
  <c r="CW781" i="9"/>
  <c r="CS835" i="9"/>
  <c r="CU835" i="9"/>
  <c r="DI835" i="9"/>
  <c r="DJ835" i="9" s="1"/>
  <c r="CW835" i="9"/>
  <c r="CW903" i="9"/>
  <c r="DI903" i="9"/>
  <c r="DJ903" i="9" s="1"/>
  <c r="CS903" i="9"/>
  <c r="CU903" i="9"/>
  <c r="CW962" i="9"/>
  <c r="CU962" i="9"/>
  <c r="CS962" i="9"/>
  <c r="DI962" i="9"/>
  <c r="DJ962" i="9" s="1"/>
  <c r="DI891" i="9"/>
  <c r="DJ891" i="9" s="1"/>
  <c r="CU891" i="9"/>
  <c r="CW891" i="9"/>
  <c r="CS891" i="9"/>
  <c r="CS708" i="9"/>
  <c r="CW708" i="9"/>
  <c r="CU708" i="9"/>
  <c r="DI708" i="9"/>
  <c r="DJ708" i="9" s="1"/>
  <c r="CU868" i="9"/>
  <c r="DI868" i="9"/>
  <c r="DJ868" i="9" s="1"/>
  <c r="CW868" i="9"/>
  <c r="CS868" i="9"/>
  <c r="CW804" i="9"/>
  <c r="CS804" i="9"/>
  <c r="CU804" i="9"/>
  <c r="DI804" i="9"/>
  <c r="DJ804" i="9" s="1"/>
  <c r="CS840" i="9"/>
  <c r="CU840" i="9"/>
  <c r="CW840" i="9"/>
  <c r="DI840" i="9"/>
  <c r="DJ840" i="9" s="1"/>
  <c r="DI839" i="9"/>
  <c r="DJ839" i="9" s="1"/>
  <c r="CS839" i="9"/>
  <c r="CW839" i="9"/>
  <c r="CU839" i="9"/>
  <c r="DI863" i="9"/>
  <c r="DJ863" i="9" s="1"/>
  <c r="CU863" i="9"/>
  <c r="CW863" i="9"/>
  <c r="CS863" i="9"/>
  <c r="CU626" i="9"/>
  <c r="DI626" i="9"/>
  <c r="DJ626" i="9" s="1"/>
  <c r="CS626" i="9"/>
  <c r="CW626" i="9"/>
  <c r="CU564" i="9"/>
  <c r="CS564" i="9"/>
  <c r="CW564" i="9"/>
  <c r="DI564" i="9"/>
  <c r="DJ564" i="9" s="1"/>
  <c r="CS719" i="9"/>
  <c r="CW719" i="9"/>
  <c r="CU719" i="9"/>
  <c r="DI719" i="9"/>
  <c r="DJ719" i="9" s="1"/>
  <c r="CS741" i="9"/>
  <c r="CW741" i="9"/>
  <c r="CU741" i="9"/>
  <c r="DI741" i="9"/>
  <c r="DJ741" i="9" s="1"/>
  <c r="CW705" i="9"/>
  <c r="CS705" i="9"/>
  <c r="DI705" i="9"/>
  <c r="DJ705" i="9" s="1"/>
  <c r="CU705" i="9"/>
  <c r="CW683" i="9"/>
  <c r="CS683" i="9"/>
  <c r="DI683" i="9"/>
  <c r="DJ683" i="9" s="1"/>
  <c r="CU683" i="9"/>
  <c r="CW441" i="9"/>
  <c r="CS441" i="9"/>
  <c r="CU441" i="9"/>
  <c r="DI441" i="9"/>
  <c r="DJ441" i="9" s="1"/>
  <c r="CW527" i="9"/>
  <c r="DI527" i="9"/>
  <c r="DJ527" i="9" s="1"/>
  <c r="CU527" i="9"/>
  <c r="CS527" i="9"/>
  <c r="CW415" i="9"/>
  <c r="DI415" i="9"/>
  <c r="DJ415" i="9" s="1"/>
  <c r="CS415" i="9"/>
  <c r="CU415" i="9"/>
  <c r="CS498" i="9"/>
  <c r="DI498" i="9"/>
  <c r="DJ498" i="9" s="1"/>
  <c r="CU498" i="9"/>
  <c r="CW498" i="9"/>
  <c r="CS610" i="9"/>
  <c r="CW610" i="9"/>
  <c r="CU610" i="9"/>
  <c r="DI610" i="9"/>
  <c r="DJ610" i="9" s="1"/>
  <c r="DI372" i="9"/>
  <c r="DJ372" i="9" s="1"/>
  <c r="CW372" i="9"/>
  <c r="CS372" i="9"/>
  <c r="CU372" i="9"/>
  <c r="DI422" i="9"/>
  <c r="DJ422" i="9" s="1"/>
  <c r="CS422" i="9"/>
  <c r="CW422" i="9"/>
  <c r="CU422" i="9"/>
  <c r="CS485" i="9"/>
  <c r="CU485" i="9"/>
  <c r="DI485" i="9"/>
  <c r="DJ485" i="9" s="1"/>
  <c r="CW485" i="9"/>
  <c r="DI382" i="9"/>
  <c r="DJ382" i="9" s="1"/>
  <c r="CU382" i="9"/>
  <c r="CS382" i="9"/>
  <c r="CW382" i="9"/>
  <c r="CS331" i="9"/>
  <c r="DI331" i="9"/>
  <c r="DJ331" i="9" s="1"/>
  <c r="CW331" i="9"/>
  <c r="CU331" i="9"/>
  <c r="DI335" i="9"/>
  <c r="DJ335" i="9" s="1"/>
  <c r="CS335" i="9"/>
  <c r="CU335" i="9"/>
  <c r="CW335" i="9"/>
  <c r="CU250" i="9"/>
  <c r="DI250" i="9"/>
  <c r="DJ250" i="9" s="1"/>
  <c r="CS250" i="9"/>
  <c r="CW250" i="9"/>
  <c r="CW301" i="9"/>
  <c r="CU301" i="9"/>
  <c r="CS301" i="9"/>
  <c r="DI301" i="9"/>
  <c r="DJ301" i="9" s="1"/>
  <c r="DI332" i="9"/>
  <c r="DJ332" i="9" s="1"/>
  <c r="CS332" i="9"/>
  <c r="CW332" i="9"/>
  <c r="CU332" i="9"/>
  <c r="DI303" i="9"/>
  <c r="DJ303" i="9" s="1"/>
  <c r="CS303" i="9"/>
  <c r="CU303" i="9"/>
  <c r="CW303" i="9"/>
  <c r="CU235" i="9"/>
  <c r="DI235" i="9"/>
  <c r="DJ235" i="9" s="1"/>
  <c r="CW235" i="9"/>
  <c r="CS235" i="9"/>
  <c r="CW213" i="9"/>
  <c r="CU213" i="9"/>
  <c r="DI213" i="9"/>
  <c r="DJ213" i="9" s="1"/>
  <c r="CS213" i="9"/>
  <c r="CU269" i="9"/>
  <c r="CS269" i="9"/>
  <c r="CW269" i="9"/>
  <c r="DI269" i="9"/>
  <c r="DJ269" i="9" s="1"/>
  <c r="DI158" i="9"/>
  <c r="DJ158" i="9" s="1"/>
  <c r="CS158" i="9"/>
  <c r="CU158" i="9"/>
  <c r="CW158" i="9"/>
  <c r="DI133" i="9"/>
  <c r="DJ133" i="9" s="1"/>
  <c r="CU133" i="9"/>
  <c r="CS133" i="9"/>
  <c r="CW133" i="9"/>
  <c r="CS96" i="9"/>
  <c r="CW96" i="9"/>
  <c r="DI96" i="9"/>
  <c r="DJ96" i="9" s="1"/>
  <c r="CU96" i="9"/>
  <c r="DI52" i="9"/>
  <c r="DJ52" i="9" s="1"/>
  <c r="CS52" i="9"/>
  <c r="CW52" i="9"/>
  <c r="CU52" i="9"/>
  <c r="CW182" i="9"/>
  <c r="DI182" i="9"/>
  <c r="DJ182" i="9" s="1"/>
  <c r="CS182" i="9"/>
  <c r="CU182" i="9"/>
  <c r="DI62" i="9"/>
  <c r="DJ62" i="9" s="1"/>
  <c r="CU62" i="9"/>
  <c r="CW62" i="9"/>
  <c r="CS62" i="9"/>
  <c r="DI21" i="9"/>
  <c r="DJ21" i="9" s="1"/>
  <c r="CU21" i="9"/>
  <c r="CW21" i="9"/>
  <c r="CS21" i="9"/>
  <c r="CS82" i="9"/>
  <c r="CU82" i="9"/>
  <c r="DI82" i="9"/>
  <c r="DJ82" i="9" s="1"/>
  <c r="CW82" i="9"/>
  <c r="CU1309" i="9"/>
  <c r="DI1309" i="9"/>
  <c r="DJ1309" i="9" s="1"/>
  <c r="CW1309" i="9"/>
  <c r="CS1309" i="9"/>
  <c r="DI1405" i="9"/>
  <c r="DJ1405" i="9" s="1"/>
  <c r="CU1405" i="9"/>
  <c r="CS1405" i="9"/>
  <c r="CW1405" i="9"/>
  <c r="CS1239" i="9"/>
  <c r="DI1239" i="9"/>
  <c r="DJ1239" i="9" s="1"/>
  <c r="CW1239" i="9"/>
  <c r="CU1239" i="9"/>
  <c r="CS1116" i="9"/>
  <c r="DI1116" i="9"/>
  <c r="DJ1116" i="9" s="1"/>
  <c r="CU1116" i="9"/>
  <c r="CW1116" i="9"/>
  <c r="CU1382" i="9"/>
  <c r="CW1382" i="9"/>
  <c r="CS1382" i="9"/>
  <c r="DI1382" i="9"/>
  <c r="DJ1382" i="9" s="1"/>
  <c r="CS1281" i="9"/>
  <c r="CU1281" i="9"/>
  <c r="DI1281" i="9"/>
  <c r="DJ1281" i="9" s="1"/>
  <c r="CW1281" i="9"/>
  <c r="CS1413" i="9"/>
  <c r="DI1413" i="9"/>
  <c r="DJ1413" i="9" s="1"/>
  <c r="CU1413" i="9"/>
  <c r="CW1413" i="9"/>
  <c r="CS1225" i="9"/>
  <c r="DI1225" i="9"/>
  <c r="DJ1225" i="9" s="1"/>
  <c r="CU1225" i="9"/>
  <c r="CW1225" i="9"/>
  <c r="DB1354" i="9"/>
  <c r="CS1139" i="9"/>
  <c r="CU1139" i="9"/>
  <c r="DI1139" i="9"/>
  <c r="DJ1139" i="9" s="1"/>
  <c r="CW1139" i="9"/>
  <c r="CU687" i="9"/>
  <c r="CW687" i="9"/>
  <c r="CS687" i="9"/>
  <c r="DI687" i="9"/>
  <c r="DJ687" i="9" s="1"/>
  <c r="CU597" i="9"/>
  <c r="CW597" i="9"/>
  <c r="CS597" i="9"/>
  <c r="DI597" i="9"/>
  <c r="DJ597" i="9" s="1"/>
  <c r="CS548" i="9"/>
  <c r="CW548" i="9"/>
  <c r="DI548" i="9"/>
  <c r="DJ548" i="9" s="1"/>
  <c r="CU548" i="9"/>
  <c r="CS385" i="9"/>
  <c r="DI385" i="9"/>
  <c r="DJ385" i="9" s="1"/>
  <c r="CU385" i="9"/>
  <c r="CW385" i="9"/>
  <c r="CU208" i="9"/>
  <c r="DI208" i="9"/>
  <c r="DJ208" i="9" s="1"/>
  <c r="CS208" i="9"/>
  <c r="CW208" i="9"/>
  <c r="DI54" i="9"/>
  <c r="DJ54" i="9" s="1"/>
  <c r="CU54" i="9"/>
  <c r="CS54" i="9"/>
  <c r="CW54" i="9"/>
  <c r="CW27" i="9"/>
  <c r="CU27" i="9"/>
  <c r="DI27" i="9"/>
  <c r="DJ27" i="9" s="1"/>
  <c r="CS27" i="9"/>
  <c r="CU1229" i="9"/>
  <c r="DI1229" i="9"/>
  <c r="DJ1229" i="9" s="1"/>
  <c r="CS1229" i="9"/>
  <c r="CW1229" i="9"/>
  <c r="DI1017" i="9"/>
  <c r="DJ1017" i="9" s="1"/>
  <c r="CS1017" i="9"/>
  <c r="CW1017" i="9"/>
  <c r="CU1017" i="9"/>
  <c r="DI983" i="9"/>
  <c r="DJ983" i="9" s="1"/>
  <c r="CU983" i="9"/>
  <c r="CS983" i="9"/>
  <c r="CW983" i="9"/>
  <c r="CW912" i="9"/>
  <c r="DI912" i="9"/>
  <c r="DJ912" i="9" s="1"/>
  <c r="CS912" i="9"/>
  <c r="CU912" i="9"/>
  <c r="CW805" i="9"/>
  <c r="DI805" i="9"/>
  <c r="DJ805" i="9" s="1"/>
  <c r="CS805" i="9"/>
  <c r="CU805" i="9"/>
  <c r="CS535" i="9"/>
  <c r="CW535" i="9"/>
  <c r="CU535" i="9"/>
  <c r="DI535" i="9"/>
  <c r="DJ535" i="9" s="1"/>
  <c r="CU378" i="9"/>
  <c r="CW378" i="9"/>
  <c r="DI378" i="9"/>
  <c r="DJ378" i="9" s="1"/>
  <c r="CS378" i="9"/>
  <c r="CS121" i="9"/>
  <c r="DI121" i="9"/>
  <c r="DJ121" i="9" s="1"/>
  <c r="CU121" i="9"/>
  <c r="CW121" i="9"/>
  <c r="DB11" i="9"/>
  <c r="CS1336" i="9"/>
  <c r="CU1336" i="9"/>
  <c r="CW1336" i="9"/>
  <c r="DI1336" i="9"/>
  <c r="DJ1336" i="9" s="1"/>
  <c r="CU1207" i="9"/>
  <c r="DI1207" i="9"/>
  <c r="DJ1207" i="9" s="1"/>
  <c r="CS1207" i="9"/>
  <c r="CW1207" i="9"/>
  <c r="DI1390" i="9"/>
  <c r="DJ1390" i="9" s="1"/>
  <c r="CS1390" i="9"/>
  <c r="CU1390" i="9"/>
  <c r="CW1390" i="9"/>
  <c r="CS1230" i="9"/>
  <c r="DI1230" i="9"/>
  <c r="DJ1230" i="9" s="1"/>
  <c r="CU1230" i="9"/>
  <c r="CW1230" i="9"/>
  <c r="CU1088" i="9"/>
  <c r="CS1088" i="9"/>
  <c r="CW1088" i="9"/>
  <c r="DI1088" i="9"/>
  <c r="DJ1088" i="9" s="1"/>
  <c r="CS1127" i="9"/>
  <c r="CU1127" i="9"/>
  <c r="CW1127" i="9"/>
  <c r="DI1127" i="9"/>
  <c r="DJ1127" i="9" s="1"/>
  <c r="CU1245" i="9"/>
  <c r="CS1245" i="9"/>
  <c r="CW1245" i="9"/>
  <c r="DI1245" i="9"/>
  <c r="DJ1245" i="9" s="1"/>
  <c r="CS1001" i="9"/>
  <c r="CW1001" i="9"/>
  <c r="CU1001" i="9"/>
  <c r="DI1001" i="9"/>
  <c r="DJ1001" i="9" s="1"/>
  <c r="DI1290" i="9"/>
  <c r="DJ1290" i="9" s="1"/>
  <c r="CW1290" i="9"/>
  <c r="CS1290" i="9"/>
  <c r="CU1290" i="9"/>
  <c r="DI958" i="9"/>
  <c r="DJ958" i="9" s="1"/>
  <c r="CU958" i="9"/>
  <c r="CW958" i="9"/>
  <c r="CS958" i="9"/>
  <c r="DI1079" i="9"/>
  <c r="DJ1079" i="9" s="1"/>
  <c r="CS1079" i="9"/>
  <c r="CU1079" i="9"/>
  <c r="CW1079" i="9"/>
  <c r="CU1030" i="9"/>
  <c r="CW1030" i="9"/>
  <c r="DI1030" i="9"/>
  <c r="DJ1030" i="9" s="1"/>
  <c r="CS1030" i="9"/>
  <c r="CU1062" i="9"/>
  <c r="CW1062" i="9"/>
  <c r="CS1062" i="9"/>
  <c r="DI1062" i="9"/>
  <c r="DJ1062" i="9" s="1"/>
  <c r="CU899" i="9"/>
  <c r="CS899" i="9"/>
  <c r="CW899" i="9"/>
  <c r="DI899" i="9"/>
  <c r="DJ899" i="9" s="1"/>
  <c r="CU1018" i="9"/>
  <c r="CS1018" i="9"/>
  <c r="DI1018" i="9"/>
  <c r="DJ1018" i="9" s="1"/>
  <c r="CW1018" i="9"/>
  <c r="CW964" i="9"/>
  <c r="CU964" i="9"/>
  <c r="CS964" i="9"/>
  <c r="DI964" i="9"/>
  <c r="DJ964" i="9" s="1"/>
  <c r="CU712" i="9"/>
  <c r="DI712" i="9"/>
  <c r="DJ712" i="9" s="1"/>
  <c r="CW712" i="9"/>
  <c r="CS712" i="9"/>
  <c r="CW976" i="9"/>
  <c r="CS976" i="9"/>
  <c r="DI976" i="9"/>
  <c r="DJ976" i="9" s="1"/>
  <c r="CU976" i="9"/>
  <c r="CS898" i="9"/>
  <c r="CW898" i="9"/>
  <c r="DI898" i="9"/>
  <c r="DJ898" i="9" s="1"/>
  <c r="CU898" i="9"/>
  <c r="CU950" i="9"/>
  <c r="DI950" i="9"/>
  <c r="DJ950" i="9" s="1"/>
  <c r="CS950" i="9"/>
  <c r="CW950" i="9"/>
  <c r="CW847" i="9"/>
  <c r="CU847" i="9"/>
  <c r="DI847" i="9"/>
  <c r="DJ847" i="9" s="1"/>
  <c r="CS847" i="9"/>
  <c r="CS736" i="9"/>
  <c r="CU736" i="9"/>
  <c r="CW736" i="9"/>
  <c r="DI736" i="9"/>
  <c r="DJ736" i="9" s="1"/>
  <c r="CW851" i="9"/>
  <c r="DI851" i="9"/>
  <c r="DJ851" i="9" s="1"/>
  <c r="CS851" i="9"/>
  <c r="CU851" i="9"/>
  <c r="CS777" i="9"/>
  <c r="CU777" i="9"/>
  <c r="CW777" i="9"/>
  <c r="DI777" i="9"/>
  <c r="DJ777" i="9" s="1"/>
  <c r="CW812" i="9"/>
  <c r="DI812" i="9"/>
  <c r="DJ812" i="9" s="1"/>
  <c r="CS812" i="9"/>
  <c r="CU812" i="9"/>
  <c r="CW837" i="9"/>
  <c r="CS837" i="9"/>
  <c r="DI837" i="9"/>
  <c r="DJ837" i="9" s="1"/>
  <c r="CU837" i="9"/>
  <c r="DI803" i="9"/>
  <c r="DJ803" i="9" s="1"/>
  <c r="CW803" i="9"/>
  <c r="CU803" i="9"/>
  <c r="CS803" i="9"/>
  <c r="DI630" i="9"/>
  <c r="DJ630" i="9" s="1"/>
  <c r="CW630" i="9"/>
  <c r="CS630" i="9"/>
  <c r="CU630" i="9"/>
  <c r="CS667" i="9"/>
  <c r="CW667" i="9"/>
  <c r="DI667" i="9"/>
  <c r="DJ667" i="9" s="1"/>
  <c r="CU667" i="9"/>
  <c r="CU698" i="9"/>
  <c r="DI698" i="9"/>
  <c r="DJ698" i="9" s="1"/>
  <c r="CS698" i="9"/>
  <c r="CW698" i="9"/>
  <c r="CU737" i="9"/>
  <c r="DI737" i="9"/>
  <c r="DJ737" i="9" s="1"/>
  <c r="CS737" i="9"/>
  <c r="CW737" i="9"/>
  <c r="CW703" i="9"/>
  <c r="CU703" i="9"/>
  <c r="DI703" i="9"/>
  <c r="DJ703" i="9" s="1"/>
  <c r="CS703" i="9"/>
  <c r="CU668" i="9"/>
  <c r="DI668" i="9"/>
  <c r="DJ668" i="9" s="1"/>
  <c r="CS668" i="9"/>
  <c r="CW668" i="9"/>
  <c r="CU608" i="9"/>
  <c r="CW608" i="9"/>
  <c r="DI608" i="9"/>
  <c r="DJ608" i="9" s="1"/>
  <c r="CS608" i="9"/>
  <c r="CU514" i="9"/>
  <c r="CS514" i="9"/>
  <c r="DI514" i="9"/>
  <c r="DJ514" i="9" s="1"/>
  <c r="CW514" i="9"/>
  <c r="DI765" i="9"/>
  <c r="DJ765" i="9" s="1"/>
  <c r="CU765" i="9"/>
  <c r="CS765" i="9"/>
  <c r="CW765" i="9"/>
  <c r="CU470" i="9"/>
  <c r="CW470" i="9"/>
  <c r="CS470" i="9"/>
  <c r="DI470" i="9"/>
  <c r="DJ470" i="9" s="1"/>
  <c r="CS599" i="9"/>
  <c r="CW599" i="9"/>
  <c r="DI599" i="9"/>
  <c r="DJ599" i="9" s="1"/>
  <c r="CU599" i="9"/>
  <c r="CW478" i="9"/>
  <c r="CS478" i="9"/>
  <c r="CU478" i="9"/>
  <c r="DI478" i="9"/>
  <c r="DJ478" i="9" s="1"/>
  <c r="CU401" i="9"/>
  <c r="DI401" i="9"/>
  <c r="DJ401" i="9" s="1"/>
  <c r="CS401" i="9"/>
  <c r="CW401" i="9"/>
  <c r="CS480" i="9"/>
  <c r="DI480" i="9"/>
  <c r="DJ480" i="9" s="1"/>
  <c r="CU480" i="9"/>
  <c r="CW480" i="9"/>
  <c r="CW380" i="9"/>
  <c r="CU380" i="9"/>
  <c r="DI380" i="9"/>
  <c r="DJ380" i="9" s="1"/>
  <c r="CS380" i="9"/>
  <c r="CS373" i="9"/>
  <c r="DI373" i="9"/>
  <c r="DJ373" i="9" s="1"/>
  <c r="CU373" i="9"/>
  <c r="CW373" i="9"/>
  <c r="CS329" i="9"/>
  <c r="CU329" i="9"/>
  <c r="CW329" i="9"/>
  <c r="DI329" i="9"/>
  <c r="DJ329" i="9" s="1"/>
  <c r="CU350" i="9"/>
  <c r="CW350" i="9"/>
  <c r="CS350" i="9"/>
  <c r="DI350" i="9"/>
  <c r="DJ350" i="9" s="1"/>
  <c r="CS293" i="9"/>
  <c r="CU293" i="9"/>
  <c r="CW293" i="9"/>
  <c r="DI293" i="9"/>
  <c r="DJ293" i="9" s="1"/>
  <c r="DI319" i="9"/>
  <c r="DJ319" i="9" s="1"/>
  <c r="CS319" i="9"/>
  <c r="CU319" i="9"/>
  <c r="CW319" i="9"/>
  <c r="DI271" i="9"/>
  <c r="DJ271" i="9" s="1"/>
  <c r="CS271" i="9"/>
  <c r="CU271" i="9"/>
  <c r="CW271" i="9"/>
  <c r="CW228" i="9"/>
  <c r="DI228" i="9"/>
  <c r="DJ228" i="9" s="1"/>
  <c r="CS228" i="9"/>
  <c r="CU228" i="9"/>
  <c r="CS288" i="9"/>
  <c r="CU288" i="9"/>
  <c r="CW288" i="9"/>
  <c r="DI288" i="9"/>
  <c r="DJ288" i="9" s="1"/>
  <c r="CU258" i="9"/>
  <c r="CW258" i="9"/>
  <c r="DI258" i="9"/>
  <c r="DJ258" i="9" s="1"/>
  <c r="CS258" i="9"/>
  <c r="CW137" i="9"/>
  <c r="CS137" i="9"/>
  <c r="CU137" i="9"/>
  <c r="DI137" i="9"/>
  <c r="DJ137" i="9" s="1"/>
  <c r="CW129" i="9"/>
  <c r="CS129" i="9"/>
  <c r="CU129" i="9"/>
  <c r="DI129" i="9"/>
  <c r="DJ129" i="9" s="1"/>
  <c r="CS141" i="9"/>
  <c r="CW141" i="9"/>
  <c r="CU141" i="9"/>
  <c r="DI141" i="9"/>
  <c r="DJ141" i="9" s="1"/>
  <c r="DI30" i="9"/>
  <c r="DJ30" i="9" s="1"/>
  <c r="CS30" i="9"/>
  <c r="CW30" i="9"/>
  <c r="CU30" i="9"/>
  <c r="CU171" i="9"/>
  <c r="CW171" i="9"/>
  <c r="CS171" i="9"/>
  <c r="DI171" i="9"/>
  <c r="DJ171" i="9" s="1"/>
  <c r="CU57" i="9"/>
  <c r="CW57" i="9"/>
  <c r="DI57" i="9"/>
  <c r="DJ57" i="9" s="1"/>
  <c r="CS57" i="9"/>
  <c r="DI19" i="9"/>
  <c r="DJ19" i="9" s="1"/>
  <c r="CS19" i="9"/>
  <c r="CW19" i="9"/>
  <c r="CU19" i="9"/>
  <c r="DI3" i="9"/>
  <c r="DJ3" i="9" s="1"/>
  <c r="CS3" i="9"/>
  <c r="CU3" i="9"/>
  <c r="CW3" i="9"/>
  <c r="CS1248" i="9"/>
  <c r="DI1248" i="9"/>
  <c r="DJ1248" i="9" s="1"/>
  <c r="CW1248" i="9"/>
  <c r="CU1248" i="9"/>
  <c r="CS1195" i="9"/>
  <c r="DI1195" i="9"/>
  <c r="DJ1195" i="9" s="1"/>
  <c r="CW1195" i="9"/>
  <c r="CU1195" i="9"/>
  <c r="CW1387" i="9"/>
  <c r="CS1387" i="9"/>
  <c r="CU1387" i="9"/>
  <c r="DI1387" i="9"/>
  <c r="DJ1387" i="9" s="1"/>
  <c r="CU1416" i="9"/>
  <c r="CS1416" i="9"/>
  <c r="CW1416" i="9"/>
  <c r="DI1416" i="9"/>
  <c r="DJ1416" i="9" s="1"/>
  <c r="CS1294" i="9"/>
  <c r="CU1294" i="9"/>
  <c r="CW1294" i="9"/>
  <c r="DI1294" i="9"/>
  <c r="DJ1294" i="9" s="1"/>
  <c r="CS1286" i="9"/>
  <c r="CU1286" i="9"/>
  <c r="DI1286" i="9"/>
  <c r="DJ1286" i="9" s="1"/>
  <c r="CW1286" i="9"/>
  <c r="CU1375" i="9"/>
  <c r="DI1375" i="9"/>
  <c r="DJ1375" i="9" s="1"/>
  <c r="CS1375" i="9"/>
  <c r="CW1375" i="9"/>
  <c r="CS1269" i="9"/>
  <c r="CW1269" i="9"/>
  <c r="DI1269" i="9"/>
  <c r="DJ1269" i="9" s="1"/>
  <c r="CU1269" i="9"/>
  <c r="CU1142" i="9"/>
  <c r="DI1142" i="9"/>
  <c r="DJ1142" i="9" s="1"/>
  <c r="CW1142" i="9"/>
  <c r="CS1142" i="9"/>
  <c r="CW757" i="9"/>
  <c r="DI757" i="9"/>
  <c r="DJ757" i="9" s="1"/>
  <c r="CU757" i="9"/>
  <c r="CS757" i="9"/>
  <c r="DI798" i="9"/>
  <c r="DJ798" i="9" s="1"/>
  <c r="CW798" i="9"/>
  <c r="CU798" i="9"/>
  <c r="CS798" i="9"/>
  <c r="CS418" i="9"/>
  <c r="CW418" i="9"/>
  <c r="DI418" i="9"/>
  <c r="DJ418" i="9" s="1"/>
  <c r="CU418" i="9"/>
  <c r="DI312" i="9"/>
  <c r="DJ312" i="9" s="1"/>
  <c r="CU312" i="9"/>
  <c r="CW312" i="9"/>
  <c r="CS312" i="9"/>
  <c r="CW118" i="9"/>
  <c r="DI118" i="9"/>
  <c r="DJ118" i="9" s="1"/>
  <c r="CS118" i="9"/>
  <c r="CU118" i="9"/>
  <c r="CU1388" i="9"/>
  <c r="DI1388" i="9"/>
  <c r="DJ1388" i="9" s="1"/>
  <c r="CS1388" i="9"/>
  <c r="CW1388" i="9"/>
  <c r="DB136" i="9"/>
  <c r="DB538" i="9"/>
  <c r="DI1250" i="9"/>
  <c r="DJ1250" i="9" s="1"/>
  <c r="CS1250" i="9"/>
  <c r="CU1250" i="9"/>
  <c r="CW1250" i="9"/>
  <c r="CS1166" i="9"/>
  <c r="DI1166" i="9"/>
  <c r="DJ1166" i="9" s="1"/>
  <c r="CU1166" i="9"/>
  <c r="CW1166" i="9"/>
  <c r="CW946" i="9"/>
  <c r="CS946" i="9"/>
  <c r="CU946" i="9"/>
  <c r="DI946" i="9"/>
  <c r="DJ946" i="9" s="1"/>
  <c r="CU723" i="9"/>
  <c r="DI723" i="9"/>
  <c r="DJ723" i="9" s="1"/>
  <c r="CS723" i="9"/>
  <c r="CW723" i="9"/>
  <c r="DI718" i="9"/>
  <c r="DJ718" i="9" s="1"/>
  <c r="CW718" i="9"/>
  <c r="CU718" i="9"/>
  <c r="CS718" i="9"/>
  <c r="CW768" i="9"/>
  <c r="CS768" i="9"/>
  <c r="CU768" i="9"/>
  <c r="DI768" i="9"/>
  <c r="DJ768" i="9" s="1"/>
  <c r="CW531" i="9"/>
  <c r="CS531" i="9"/>
  <c r="CU531" i="9"/>
  <c r="DI531" i="9"/>
  <c r="DJ531" i="9" s="1"/>
  <c r="CS546" i="9"/>
  <c r="CU546" i="9"/>
  <c r="DI546" i="9"/>
  <c r="DJ546" i="9" s="1"/>
  <c r="CW546" i="9"/>
  <c r="DI337" i="9"/>
  <c r="DJ337" i="9" s="1"/>
  <c r="CW337" i="9"/>
  <c r="CS337" i="9"/>
  <c r="CU337" i="9"/>
  <c r="DI205" i="9"/>
  <c r="DJ205" i="9" s="1"/>
  <c r="CU205" i="9"/>
  <c r="CW205" i="9"/>
  <c r="CS205" i="9"/>
  <c r="CW120" i="9"/>
  <c r="DI120" i="9"/>
  <c r="DJ120" i="9" s="1"/>
  <c r="CS120" i="9"/>
  <c r="CU120" i="9"/>
  <c r="DI25" i="9"/>
  <c r="DJ25" i="9" s="1"/>
  <c r="CU25" i="9"/>
  <c r="CS25" i="9"/>
  <c r="CW25" i="9"/>
  <c r="CS1424" i="9"/>
  <c r="CW1424" i="9"/>
  <c r="CU1424" i="9"/>
  <c r="DI1424" i="9"/>
  <c r="DJ1424" i="9" s="1"/>
  <c r="DB275" i="9"/>
  <c r="DB383" i="9"/>
  <c r="DB45" i="9"/>
  <c r="CU1342" i="9"/>
  <c r="CW1342" i="9"/>
  <c r="DI1342" i="9"/>
  <c r="DJ1342" i="9" s="1"/>
  <c r="CS1342" i="9"/>
  <c r="CS1047" i="9"/>
  <c r="CW1047" i="9"/>
  <c r="DI1047" i="9"/>
  <c r="DJ1047" i="9" s="1"/>
  <c r="CU1047" i="9"/>
  <c r="CS1384" i="9"/>
  <c r="DI1384" i="9"/>
  <c r="DJ1384" i="9" s="1"/>
  <c r="CU1384" i="9"/>
  <c r="CW1384" i="9"/>
  <c r="CW1217" i="9"/>
  <c r="DI1217" i="9"/>
  <c r="DJ1217" i="9" s="1"/>
  <c r="CU1217" i="9"/>
  <c r="CS1217" i="9"/>
  <c r="CS1270" i="9"/>
  <c r="CU1270" i="9"/>
  <c r="CW1270" i="9"/>
  <c r="DI1270" i="9"/>
  <c r="DJ1270" i="9" s="1"/>
  <c r="CU1317" i="9"/>
  <c r="DI1317" i="9"/>
  <c r="DJ1317" i="9" s="1"/>
  <c r="CS1317" i="9"/>
  <c r="CW1317" i="9"/>
  <c r="CU1234" i="9"/>
  <c r="DI1234" i="9"/>
  <c r="DJ1234" i="9" s="1"/>
  <c r="CW1234" i="9"/>
  <c r="CS1234" i="9"/>
  <c r="DI991" i="9"/>
  <c r="DJ991" i="9" s="1"/>
  <c r="CS991" i="9"/>
  <c r="CU991" i="9"/>
  <c r="CW991" i="9"/>
  <c r="DI1279" i="9"/>
  <c r="DJ1279" i="9" s="1"/>
  <c r="CS1279" i="9"/>
  <c r="CU1279" i="9"/>
  <c r="CW1279" i="9"/>
  <c r="DI915" i="9"/>
  <c r="DJ915" i="9" s="1"/>
  <c r="CS915" i="9"/>
  <c r="CU915" i="9"/>
  <c r="CW915" i="9"/>
  <c r="DI1052" i="9"/>
  <c r="DJ1052" i="9" s="1"/>
  <c r="CS1052" i="9"/>
  <c r="CU1052" i="9"/>
  <c r="CW1052" i="9"/>
  <c r="CW1021" i="9"/>
  <c r="DI1021" i="9"/>
  <c r="DJ1021" i="9" s="1"/>
  <c r="CS1021" i="9"/>
  <c r="CU1021" i="9"/>
  <c r="CS1053" i="9"/>
  <c r="CU1053" i="9"/>
  <c r="CW1053" i="9"/>
  <c r="DI1053" i="9"/>
  <c r="DJ1053" i="9" s="1"/>
  <c r="DI1119" i="9"/>
  <c r="DJ1119" i="9" s="1"/>
  <c r="CU1119" i="9"/>
  <c r="CW1119" i="9"/>
  <c r="CS1119" i="9"/>
  <c r="CW981" i="9"/>
  <c r="CS981" i="9"/>
  <c r="DI981" i="9"/>
  <c r="DJ981" i="9" s="1"/>
  <c r="CU981" i="9"/>
  <c r="DI948" i="9"/>
  <c r="DJ948" i="9" s="1"/>
  <c r="CS948" i="9"/>
  <c r="CU948" i="9"/>
  <c r="CW948" i="9"/>
  <c r="CW826" i="9"/>
  <c r="CS826" i="9"/>
  <c r="CU826" i="9"/>
  <c r="DI826" i="9"/>
  <c r="DJ826" i="9" s="1"/>
  <c r="CW970" i="9"/>
  <c r="DI970" i="9"/>
  <c r="DJ970" i="9" s="1"/>
  <c r="CS970" i="9"/>
  <c r="CU970" i="9"/>
  <c r="CU879" i="9"/>
  <c r="CS879" i="9"/>
  <c r="DI879" i="9"/>
  <c r="DJ879" i="9" s="1"/>
  <c r="CW879" i="9"/>
  <c r="CU939" i="9"/>
  <c r="DI939" i="9"/>
  <c r="DJ939" i="9" s="1"/>
  <c r="CS939" i="9"/>
  <c r="CW939" i="9"/>
  <c r="DI740" i="9"/>
  <c r="DJ740" i="9" s="1"/>
  <c r="CS740" i="9"/>
  <c r="CU740" i="9"/>
  <c r="CW740" i="9"/>
  <c r="CU897" i="9"/>
  <c r="DI897" i="9"/>
  <c r="DJ897" i="9" s="1"/>
  <c r="CS897" i="9"/>
  <c r="CW897" i="9"/>
  <c r="DI828" i="9"/>
  <c r="DJ828" i="9" s="1"/>
  <c r="CS828" i="9"/>
  <c r="CU828" i="9"/>
  <c r="CW828" i="9"/>
  <c r="CU646" i="9"/>
  <c r="DI646" i="9"/>
  <c r="DJ646" i="9" s="1"/>
  <c r="CW646" i="9"/>
  <c r="CS646" i="9"/>
  <c r="DI806" i="9"/>
  <c r="DJ806" i="9" s="1"/>
  <c r="CS806" i="9"/>
  <c r="CU806" i="9"/>
  <c r="CW806" i="9"/>
  <c r="DI751" i="9"/>
  <c r="DJ751" i="9" s="1"/>
  <c r="CS751" i="9"/>
  <c r="CW751" i="9"/>
  <c r="CU751" i="9"/>
  <c r="CW801" i="9"/>
  <c r="DI801" i="9"/>
  <c r="DJ801" i="9" s="1"/>
  <c r="CS801" i="9"/>
  <c r="CU801" i="9"/>
  <c r="CW536" i="9"/>
  <c r="CS536" i="9"/>
  <c r="DI536" i="9"/>
  <c r="DJ536" i="9" s="1"/>
  <c r="CU536" i="9"/>
  <c r="CS648" i="9"/>
  <c r="CU648" i="9"/>
  <c r="DI648" i="9"/>
  <c r="DJ648" i="9" s="1"/>
  <c r="CW648" i="9"/>
  <c r="CS642" i="9"/>
  <c r="CW642" i="9"/>
  <c r="DI642" i="9"/>
  <c r="DJ642" i="9" s="1"/>
  <c r="CU642" i="9"/>
  <c r="CS722" i="9"/>
  <c r="CW722" i="9"/>
  <c r="DI722" i="9"/>
  <c r="DJ722" i="9" s="1"/>
  <c r="CU722" i="9"/>
  <c r="DI673" i="9"/>
  <c r="DJ673" i="9" s="1"/>
  <c r="CW673" i="9"/>
  <c r="CS673" i="9"/>
  <c r="CU673" i="9"/>
  <c r="CW647" i="9"/>
  <c r="CS647" i="9"/>
  <c r="CU647" i="9"/>
  <c r="DI647" i="9"/>
  <c r="DJ647" i="9" s="1"/>
  <c r="CW594" i="9"/>
  <c r="CS594" i="9"/>
  <c r="DI594" i="9"/>
  <c r="DJ594" i="9" s="1"/>
  <c r="CU594" i="9"/>
  <c r="CU695" i="9"/>
  <c r="DI695" i="9"/>
  <c r="DJ695" i="9" s="1"/>
  <c r="CS695" i="9"/>
  <c r="CW695" i="9"/>
  <c r="DI754" i="9"/>
  <c r="DJ754" i="9" s="1"/>
  <c r="CW754" i="9"/>
  <c r="CU754" i="9"/>
  <c r="CS754" i="9"/>
  <c r="CU442" i="9"/>
  <c r="CW442" i="9"/>
  <c r="CS442" i="9"/>
  <c r="DI442" i="9"/>
  <c r="DJ442" i="9" s="1"/>
  <c r="CS588" i="9"/>
  <c r="CW588" i="9"/>
  <c r="CU588" i="9"/>
  <c r="DI588" i="9"/>
  <c r="DJ588" i="9" s="1"/>
  <c r="DI471" i="9"/>
  <c r="DJ471" i="9" s="1"/>
  <c r="CW471" i="9"/>
  <c r="CS471" i="9"/>
  <c r="CU471" i="9"/>
  <c r="CW392" i="9"/>
  <c r="CS392" i="9"/>
  <c r="CU392" i="9"/>
  <c r="DI392" i="9"/>
  <c r="DJ392" i="9" s="1"/>
  <c r="CW462" i="9"/>
  <c r="CS462" i="9"/>
  <c r="CU462" i="9"/>
  <c r="DI462" i="9"/>
  <c r="DJ462" i="9" s="1"/>
  <c r="CS300" i="9"/>
  <c r="CW300" i="9"/>
  <c r="CU300" i="9"/>
  <c r="DI300" i="9"/>
  <c r="DJ300" i="9" s="1"/>
  <c r="CU371" i="9"/>
  <c r="CS371" i="9"/>
  <c r="DI371" i="9"/>
  <c r="DJ371" i="9" s="1"/>
  <c r="CW371" i="9"/>
  <c r="DI327" i="9"/>
  <c r="DJ327" i="9" s="1"/>
  <c r="CS327" i="9"/>
  <c r="CU327" i="9"/>
  <c r="CW327" i="9"/>
  <c r="CU343" i="9"/>
  <c r="CS343" i="9"/>
  <c r="DI343" i="9"/>
  <c r="DJ343" i="9" s="1"/>
  <c r="CW343" i="9"/>
  <c r="CS268" i="9"/>
  <c r="DI268" i="9"/>
  <c r="DJ268" i="9" s="1"/>
  <c r="CU268" i="9"/>
  <c r="CW268" i="9"/>
  <c r="CS309" i="9"/>
  <c r="CW309" i="9"/>
  <c r="DI309" i="9"/>
  <c r="DJ309" i="9" s="1"/>
  <c r="CU309" i="9"/>
  <c r="CW240" i="9"/>
  <c r="CS240" i="9"/>
  <c r="CU240" i="9"/>
  <c r="DI240" i="9"/>
  <c r="DJ240" i="9" s="1"/>
  <c r="CU225" i="9"/>
  <c r="CW225" i="9"/>
  <c r="DI225" i="9"/>
  <c r="DJ225" i="9" s="1"/>
  <c r="CS225" i="9"/>
  <c r="CS277" i="9"/>
  <c r="CU277" i="9"/>
  <c r="CW277" i="9"/>
  <c r="DI277" i="9"/>
  <c r="DJ277" i="9" s="1"/>
  <c r="CU247" i="9"/>
  <c r="CS247" i="9"/>
  <c r="DI247" i="9"/>
  <c r="DJ247" i="9" s="1"/>
  <c r="CW247" i="9"/>
  <c r="DI113" i="9"/>
  <c r="DJ113" i="9" s="1"/>
  <c r="CU113" i="9"/>
  <c r="CW113" i="9"/>
  <c r="CS113" i="9"/>
  <c r="CS91" i="9"/>
  <c r="DI91" i="9"/>
  <c r="DJ91" i="9" s="1"/>
  <c r="CU91" i="9"/>
  <c r="CW91" i="9"/>
  <c r="CW131" i="9"/>
  <c r="DI131" i="9"/>
  <c r="DJ131" i="9" s="1"/>
  <c r="CS131" i="9"/>
  <c r="CU131" i="9"/>
  <c r="CW28" i="9"/>
  <c r="CS28" i="9"/>
  <c r="DI28" i="9"/>
  <c r="DJ28" i="9" s="1"/>
  <c r="CU28" i="9"/>
  <c r="CU157" i="9"/>
  <c r="DI157" i="9"/>
  <c r="DJ157" i="9" s="1"/>
  <c r="CW157" i="9"/>
  <c r="CS157" i="9"/>
  <c r="CS64" i="9"/>
  <c r="CU64" i="9"/>
  <c r="CW64" i="9"/>
  <c r="DI64" i="9"/>
  <c r="DJ64" i="9" s="1"/>
  <c r="CS107" i="9"/>
  <c r="CW107" i="9"/>
  <c r="CU107" i="9"/>
  <c r="DI107" i="9"/>
  <c r="DJ107" i="9" s="1"/>
  <c r="DI7" i="9"/>
  <c r="DJ7" i="9" s="1"/>
  <c r="CS7" i="9"/>
  <c r="CU7" i="9"/>
  <c r="CW7" i="9"/>
  <c r="CU1251" i="9"/>
  <c r="DI1251" i="9"/>
  <c r="DJ1251" i="9" s="1"/>
  <c r="CW1251" i="9"/>
  <c r="CS1251" i="9"/>
  <c r="CU1339" i="9"/>
  <c r="DI1339" i="9"/>
  <c r="DJ1339" i="9" s="1"/>
  <c r="CS1339" i="9"/>
  <c r="CW1339" i="9"/>
  <c r="DB1284" i="9"/>
  <c r="CS1236" i="9"/>
  <c r="DI1236" i="9"/>
  <c r="DJ1236" i="9" s="1"/>
  <c r="CU1236" i="9"/>
  <c r="CW1236" i="9"/>
  <c r="DB1331" i="9"/>
  <c r="CS1369" i="9"/>
  <c r="CU1369" i="9"/>
  <c r="CW1369" i="9"/>
  <c r="DI1369" i="9"/>
  <c r="DJ1369" i="9" s="1"/>
  <c r="CW1315" i="9"/>
  <c r="DI1315" i="9"/>
  <c r="DJ1315" i="9" s="1"/>
  <c r="CS1315" i="9"/>
  <c r="CU1315" i="9"/>
  <c r="CW1381" i="9"/>
  <c r="DI1381" i="9"/>
  <c r="DJ1381" i="9" s="1"/>
  <c r="CS1381" i="9"/>
  <c r="CU1381" i="9"/>
  <c r="CS990" i="9"/>
  <c r="CU990" i="9"/>
  <c r="CW990" i="9"/>
  <c r="DI990" i="9"/>
  <c r="DJ990" i="9" s="1"/>
  <c r="CW1238" i="9"/>
  <c r="DI1238" i="9"/>
  <c r="DJ1238" i="9" s="1"/>
  <c r="CS1238" i="9"/>
  <c r="CU1238" i="9"/>
  <c r="DI878" i="9"/>
  <c r="DJ878" i="9" s="1"/>
  <c r="CS878" i="9"/>
  <c r="CU878" i="9"/>
  <c r="CW878" i="9"/>
  <c r="CS752" i="9"/>
  <c r="CW752" i="9"/>
  <c r="DI752" i="9"/>
  <c r="DJ752" i="9" s="1"/>
  <c r="CU752" i="9"/>
  <c r="CW274" i="9"/>
  <c r="CS274" i="9"/>
  <c r="CU274" i="9"/>
  <c r="DI274" i="9"/>
  <c r="DJ274" i="9" s="1"/>
  <c r="DI1394" i="9"/>
  <c r="DJ1394" i="9" s="1"/>
  <c r="CS1394" i="9"/>
  <c r="CW1394" i="9"/>
  <c r="CU1394" i="9"/>
  <c r="DB502" i="9"/>
  <c r="DB470" i="9"/>
  <c r="DB723" i="9"/>
  <c r="DB1299" i="9"/>
  <c r="DB1336" i="9"/>
  <c r="CU1399" i="9"/>
  <c r="CW1399" i="9"/>
  <c r="DI1399" i="9"/>
  <c r="DJ1399" i="9" s="1"/>
  <c r="CS1399" i="9"/>
  <c r="CS1373" i="9"/>
  <c r="CW1373" i="9"/>
  <c r="DI1373" i="9"/>
  <c r="DJ1373" i="9" s="1"/>
  <c r="CU1373" i="9"/>
  <c r="CS1199" i="9"/>
  <c r="CW1199" i="9"/>
  <c r="DI1199" i="9"/>
  <c r="DJ1199" i="9" s="1"/>
  <c r="CU1199" i="9"/>
  <c r="CS1263" i="9"/>
  <c r="CW1263" i="9"/>
  <c r="CU1263" i="9"/>
  <c r="DI1263" i="9"/>
  <c r="DJ1263" i="9" s="1"/>
  <c r="CS1314" i="9"/>
  <c r="CU1314" i="9"/>
  <c r="CW1314" i="9"/>
  <c r="DI1314" i="9"/>
  <c r="DJ1314" i="9" s="1"/>
  <c r="CU1223" i="9"/>
  <c r="DI1223" i="9"/>
  <c r="DJ1223" i="9" s="1"/>
  <c r="CW1223" i="9"/>
  <c r="CS1223" i="9"/>
  <c r="DI980" i="9"/>
  <c r="DJ980" i="9" s="1"/>
  <c r="CS980" i="9"/>
  <c r="CU980" i="9"/>
  <c r="CW980" i="9"/>
  <c r="DI1268" i="9"/>
  <c r="DJ1268" i="9" s="1"/>
  <c r="CS1268" i="9"/>
  <c r="CU1268" i="9"/>
  <c r="CW1268" i="9"/>
  <c r="CU1034" i="9"/>
  <c r="CW1034" i="9"/>
  <c r="CS1034" i="9"/>
  <c r="DI1034" i="9"/>
  <c r="DJ1034" i="9" s="1"/>
  <c r="CS1202" i="9"/>
  <c r="CU1202" i="9"/>
  <c r="CW1202" i="9"/>
  <c r="DI1202" i="9"/>
  <c r="DJ1202" i="9" s="1"/>
  <c r="CU911" i="9"/>
  <c r="CS911" i="9"/>
  <c r="DI911" i="9"/>
  <c r="DJ911" i="9" s="1"/>
  <c r="CW911" i="9"/>
  <c r="CW1022" i="9"/>
  <c r="CS1022" i="9"/>
  <c r="CU1022" i="9"/>
  <c r="DI1022" i="9"/>
  <c r="DJ1022" i="9" s="1"/>
  <c r="CU1098" i="9"/>
  <c r="CS1098" i="9"/>
  <c r="DI1098" i="9"/>
  <c r="DJ1098" i="9" s="1"/>
  <c r="CW1098" i="9"/>
  <c r="CU797" i="9"/>
  <c r="CS797" i="9"/>
  <c r="CW797" i="9"/>
  <c r="DI797" i="9"/>
  <c r="DJ797" i="9" s="1"/>
  <c r="DI944" i="9"/>
  <c r="DJ944" i="9" s="1"/>
  <c r="CS944" i="9"/>
  <c r="CU944" i="9"/>
  <c r="CW944" i="9"/>
  <c r="CS818" i="9"/>
  <c r="CU818" i="9"/>
  <c r="DI818" i="9"/>
  <c r="DJ818" i="9" s="1"/>
  <c r="CW818" i="9"/>
  <c r="CU953" i="9"/>
  <c r="CS953" i="9"/>
  <c r="DI953" i="9"/>
  <c r="DJ953" i="9" s="1"/>
  <c r="CW953" i="9"/>
  <c r="CU867" i="9"/>
  <c r="DI867" i="9"/>
  <c r="DJ867" i="9" s="1"/>
  <c r="CW867" i="9"/>
  <c r="CS867" i="9"/>
  <c r="CU920" i="9"/>
  <c r="CW920" i="9"/>
  <c r="CS920" i="9"/>
  <c r="DI920" i="9"/>
  <c r="DJ920" i="9" s="1"/>
  <c r="DI921" i="9"/>
  <c r="DJ921" i="9" s="1"/>
  <c r="CW921" i="9"/>
  <c r="CS921" i="9"/>
  <c r="CU921" i="9"/>
  <c r="CW873" i="9"/>
  <c r="CU873" i="9"/>
  <c r="DI873" i="9"/>
  <c r="DJ873" i="9" s="1"/>
  <c r="CS873" i="9"/>
  <c r="CS774" i="9"/>
  <c r="CW774" i="9"/>
  <c r="CU774" i="9"/>
  <c r="DI774" i="9"/>
  <c r="DJ774" i="9" s="1"/>
  <c r="CS631" i="9"/>
  <c r="CW631" i="9"/>
  <c r="DI631" i="9"/>
  <c r="DJ631" i="9" s="1"/>
  <c r="CU631" i="9"/>
  <c r="CU788" i="9"/>
  <c r="DI788" i="9"/>
  <c r="DJ788" i="9" s="1"/>
  <c r="CW788" i="9"/>
  <c r="CS788" i="9"/>
  <c r="DI729" i="9"/>
  <c r="DJ729" i="9" s="1"/>
  <c r="CU729" i="9"/>
  <c r="CS729" i="9"/>
  <c r="CW729" i="9"/>
  <c r="CU799" i="9"/>
  <c r="DI799" i="9"/>
  <c r="DJ799" i="9" s="1"/>
  <c r="CS799" i="9"/>
  <c r="CW799" i="9"/>
  <c r="CU830" i="9"/>
  <c r="CS830" i="9"/>
  <c r="DI830" i="9"/>
  <c r="DJ830" i="9" s="1"/>
  <c r="CW830" i="9"/>
  <c r="CW614" i="9"/>
  <c r="DI614" i="9"/>
  <c r="DJ614" i="9" s="1"/>
  <c r="CS614" i="9"/>
  <c r="CU614" i="9"/>
  <c r="CW552" i="9"/>
  <c r="DI552" i="9"/>
  <c r="DJ552" i="9" s="1"/>
  <c r="CS552" i="9"/>
  <c r="CU552" i="9"/>
  <c r="CW713" i="9"/>
  <c r="CS713" i="9"/>
  <c r="CU713" i="9"/>
  <c r="DI713" i="9"/>
  <c r="DJ713" i="9" s="1"/>
  <c r="CU615" i="9"/>
  <c r="DI615" i="9"/>
  <c r="DJ615" i="9" s="1"/>
  <c r="CS615" i="9"/>
  <c r="CW615" i="9"/>
  <c r="CS604" i="9"/>
  <c r="CW604" i="9"/>
  <c r="CU604" i="9"/>
  <c r="DI604" i="9"/>
  <c r="DJ604" i="9" s="1"/>
  <c r="CS569" i="9"/>
  <c r="DI569" i="9"/>
  <c r="DJ569" i="9" s="1"/>
  <c r="CU569" i="9"/>
  <c r="CW569" i="9"/>
  <c r="CS686" i="9"/>
  <c r="CW686" i="9"/>
  <c r="DI686" i="9"/>
  <c r="DJ686" i="9" s="1"/>
  <c r="CU686" i="9"/>
  <c r="DI743" i="9"/>
  <c r="DJ743" i="9" s="1"/>
  <c r="CS743" i="9"/>
  <c r="CW743" i="9"/>
  <c r="CU743" i="9"/>
  <c r="CS457" i="9"/>
  <c r="DI457" i="9"/>
  <c r="DJ457" i="9" s="1"/>
  <c r="CW457" i="9"/>
  <c r="CU457" i="9"/>
  <c r="CU575" i="9"/>
  <c r="CW575" i="9"/>
  <c r="DI575" i="9"/>
  <c r="DJ575" i="9" s="1"/>
  <c r="CS575" i="9"/>
  <c r="DI433" i="9"/>
  <c r="DJ433" i="9" s="1"/>
  <c r="CW433" i="9"/>
  <c r="CS433" i="9"/>
  <c r="CU433" i="9"/>
  <c r="CW426" i="9"/>
  <c r="DI426" i="9"/>
  <c r="DJ426" i="9" s="1"/>
  <c r="CU426" i="9"/>
  <c r="CS426" i="9"/>
  <c r="CS412" i="9"/>
  <c r="CW412" i="9"/>
  <c r="DI412" i="9"/>
  <c r="DJ412" i="9" s="1"/>
  <c r="CU412" i="9"/>
  <c r="CU413" i="9"/>
  <c r="CS413" i="9"/>
  <c r="CW413" i="9"/>
  <c r="DI413" i="9"/>
  <c r="DJ413" i="9" s="1"/>
  <c r="DI365" i="9"/>
  <c r="DJ365" i="9" s="1"/>
  <c r="CS365" i="9"/>
  <c r="CU365" i="9"/>
  <c r="CW365" i="9"/>
  <c r="CU316" i="9"/>
  <c r="DI316" i="9"/>
  <c r="DJ316" i="9" s="1"/>
  <c r="CS316" i="9"/>
  <c r="CW316" i="9"/>
  <c r="DI326" i="9"/>
  <c r="DJ326" i="9" s="1"/>
  <c r="CW326" i="9"/>
  <c r="CS326" i="9"/>
  <c r="CU326" i="9"/>
  <c r="CS321" i="9"/>
  <c r="CW321" i="9"/>
  <c r="CU321" i="9"/>
  <c r="DI321" i="9"/>
  <c r="DJ321" i="9" s="1"/>
  <c r="DI302" i="9"/>
  <c r="DJ302" i="9" s="1"/>
  <c r="CW302" i="9"/>
  <c r="CU302" i="9"/>
  <c r="CS302" i="9"/>
  <c r="CU236" i="9"/>
  <c r="DI236" i="9"/>
  <c r="DJ236" i="9" s="1"/>
  <c r="CS236" i="9"/>
  <c r="CW236" i="9"/>
  <c r="CW254" i="9"/>
  <c r="CS254" i="9"/>
  <c r="DI254" i="9"/>
  <c r="DJ254" i="9" s="1"/>
  <c r="CU254" i="9"/>
  <c r="CW266" i="9"/>
  <c r="DI266" i="9"/>
  <c r="DJ266" i="9" s="1"/>
  <c r="CS266" i="9"/>
  <c r="CU266" i="9"/>
  <c r="CS229" i="9"/>
  <c r="CW229" i="9"/>
  <c r="CU229" i="9"/>
  <c r="DI229" i="9"/>
  <c r="DJ229" i="9" s="1"/>
  <c r="DI84" i="9"/>
  <c r="DJ84" i="9" s="1"/>
  <c r="CU84" i="9"/>
  <c r="CS84" i="9"/>
  <c r="CW84" i="9"/>
  <c r="CS55" i="9"/>
  <c r="CU55" i="9"/>
  <c r="CW55" i="9"/>
  <c r="DI55" i="9"/>
  <c r="DJ55" i="9" s="1"/>
  <c r="CS206" i="9"/>
  <c r="CU206" i="9"/>
  <c r="CW206" i="9"/>
  <c r="DI206" i="9"/>
  <c r="DJ206" i="9" s="1"/>
  <c r="CS75" i="9"/>
  <c r="CU75" i="9"/>
  <c r="CW75" i="9"/>
  <c r="DI75" i="9"/>
  <c r="DJ75" i="9" s="1"/>
  <c r="CU144" i="9"/>
  <c r="CW144" i="9"/>
  <c r="CS144" i="9"/>
  <c r="DI144" i="9"/>
  <c r="DJ144" i="9" s="1"/>
  <c r="CW39" i="9"/>
  <c r="CS39" i="9"/>
  <c r="CU39" i="9"/>
  <c r="DI39" i="9"/>
  <c r="DJ39" i="9" s="1"/>
  <c r="CS66" i="9"/>
  <c r="CU66" i="9"/>
  <c r="CW66" i="9"/>
  <c r="DI66" i="9"/>
  <c r="DJ66" i="9" s="1"/>
  <c r="CU70" i="9"/>
  <c r="DI70" i="9"/>
  <c r="DJ70" i="9" s="1"/>
  <c r="CW70" i="9"/>
  <c r="CS70" i="9"/>
  <c r="DB1322" i="9"/>
  <c r="CW1266" i="9"/>
  <c r="CS1266" i="9"/>
  <c r="CU1266" i="9"/>
  <c r="DI1266" i="9"/>
  <c r="DJ1266" i="9" s="1"/>
  <c r="DB1412" i="9"/>
  <c r="CU1383" i="9"/>
  <c r="DI1383" i="9"/>
  <c r="DJ1383" i="9" s="1"/>
  <c r="CS1383" i="9"/>
  <c r="CW1383" i="9"/>
  <c r="CS1064" i="9"/>
  <c r="CU1064" i="9"/>
  <c r="CW1064" i="9"/>
  <c r="DI1064" i="9"/>
  <c r="DJ1064" i="9" s="1"/>
  <c r="CW1107" i="9"/>
  <c r="CS1107" i="9"/>
  <c r="CU1107" i="9"/>
  <c r="DI1107" i="9"/>
  <c r="DJ1107" i="9" s="1"/>
  <c r="CU1344" i="9"/>
  <c r="DI1344" i="9"/>
  <c r="DJ1344" i="9" s="1"/>
  <c r="CS1344" i="9"/>
  <c r="CW1344" i="9"/>
  <c r="CW1403" i="9"/>
  <c r="CU1403" i="9"/>
  <c r="DI1403" i="9"/>
  <c r="DJ1403" i="9" s="1"/>
  <c r="CS1403" i="9"/>
  <c r="CW1277" i="9"/>
  <c r="CU1277" i="9"/>
  <c r="DI1277" i="9"/>
  <c r="DJ1277" i="9" s="1"/>
  <c r="CS1277" i="9"/>
  <c r="CU977" i="9"/>
  <c r="CW977" i="9"/>
  <c r="CS977" i="9"/>
  <c r="DI977" i="9"/>
  <c r="DJ977" i="9" s="1"/>
  <c r="CW567" i="9"/>
  <c r="DI567" i="9"/>
  <c r="DJ567" i="9" s="1"/>
  <c r="CU567" i="9"/>
  <c r="CS567" i="9"/>
  <c r="CW1402" i="9"/>
  <c r="CS1402" i="9"/>
  <c r="CU1402" i="9"/>
  <c r="DI1402" i="9"/>
  <c r="DJ1402" i="9" s="1"/>
  <c r="DB1305" i="9"/>
  <c r="CS1347" i="9"/>
  <c r="CU1347" i="9"/>
  <c r="CW1347" i="9"/>
  <c r="DI1347" i="9"/>
  <c r="DJ1347" i="9" s="1"/>
  <c r="CU731" i="9"/>
  <c r="DI731" i="9"/>
  <c r="DJ731" i="9" s="1"/>
  <c r="CS731" i="9"/>
  <c r="CW731" i="9"/>
  <c r="DB422" i="9"/>
  <c r="CS1272" i="9"/>
  <c r="CU1272" i="9"/>
  <c r="CW1272" i="9"/>
  <c r="DI1272" i="9"/>
  <c r="DJ1272" i="9" s="1"/>
  <c r="CW1376" i="9"/>
  <c r="CU1376" i="9"/>
  <c r="DI1376" i="9"/>
  <c r="DJ1376" i="9" s="1"/>
  <c r="CS1376" i="9"/>
  <c r="CW1271" i="9"/>
  <c r="DI1271" i="9"/>
  <c r="DJ1271" i="9" s="1"/>
  <c r="CS1271" i="9"/>
  <c r="CU1271" i="9"/>
  <c r="CS1362" i="9"/>
  <c r="CU1362" i="9"/>
  <c r="CW1362" i="9"/>
  <c r="DI1362" i="9"/>
  <c r="DJ1362" i="9" s="1"/>
  <c r="CW1167" i="9"/>
  <c r="CS1167" i="9"/>
  <c r="CU1167" i="9"/>
  <c r="DI1167" i="9"/>
  <c r="DJ1167" i="9" s="1"/>
  <c r="DI1187" i="9"/>
  <c r="DJ1187" i="9" s="1"/>
  <c r="CS1187" i="9"/>
  <c r="CU1187" i="9"/>
  <c r="CW1187" i="9"/>
  <c r="CU1306" i="9"/>
  <c r="DI1306" i="9"/>
  <c r="DJ1306" i="9" s="1"/>
  <c r="CS1306" i="9"/>
  <c r="CW1306" i="9"/>
  <c r="CU1212" i="9"/>
  <c r="CW1212" i="9"/>
  <c r="CS1212" i="9"/>
  <c r="DI1212" i="9"/>
  <c r="DJ1212" i="9" s="1"/>
  <c r="DI1140" i="9"/>
  <c r="DJ1140" i="9" s="1"/>
  <c r="CW1140" i="9"/>
  <c r="CS1140" i="9"/>
  <c r="CU1140" i="9"/>
  <c r="DI1257" i="9"/>
  <c r="DJ1257" i="9" s="1"/>
  <c r="CW1257" i="9"/>
  <c r="CS1257" i="9"/>
  <c r="CU1257" i="9"/>
  <c r="CS949" i="9"/>
  <c r="DI949" i="9"/>
  <c r="DJ949" i="9" s="1"/>
  <c r="CW949" i="9"/>
  <c r="CU949" i="9"/>
  <c r="CS1191" i="9"/>
  <c r="CU1191" i="9"/>
  <c r="CW1191" i="9"/>
  <c r="DI1191" i="9"/>
  <c r="DJ1191" i="9" s="1"/>
  <c r="CS875" i="9"/>
  <c r="CU875" i="9"/>
  <c r="CW875" i="9"/>
  <c r="DI875" i="9"/>
  <c r="DJ875" i="9" s="1"/>
  <c r="CU1045" i="9"/>
  <c r="DI1045" i="9"/>
  <c r="DJ1045" i="9" s="1"/>
  <c r="CS1045" i="9"/>
  <c r="CW1045" i="9"/>
  <c r="CU1076" i="9"/>
  <c r="DI1076" i="9"/>
  <c r="DJ1076" i="9" s="1"/>
  <c r="CW1076" i="9"/>
  <c r="CS1076" i="9"/>
  <c r="CS870" i="9"/>
  <c r="CW870" i="9"/>
  <c r="CU870" i="9"/>
  <c r="DI870" i="9"/>
  <c r="DJ870" i="9" s="1"/>
  <c r="CU808" i="9"/>
  <c r="CS808" i="9"/>
  <c r="CW808" i="9"/>
  <c r="DI808" i="9"/>
  <c r="DJ808" i="9" s="1"/>
  <c r="CW935" i="9"/>
  <c r="DI935" i="9"/>
  <c r="DJ935" i="9" s="1"/>
  <c r="CU935" i="9"/>
  <c r="CS935" i="9"/>
  <c r="CU862" i="9"/>
  <c r="DI862" i="9"/>
  <c r="DJ862" i="9" s="1"/>
  <c r="CS862" i="9"/>
  <c r="CW862" i="9"/>
  <c r="CW913" i="9"/>
  <c r="CU913" i="9"/>
  <c r="CS913" i="9"/>
  <c r="DI913" i="9"/>
  <c r="DJ913" i="9" s="1"/>
  <c r="CS916" i="9"/>
  <c r="CU916" i="9"/>
  <c r="DI916" i="9"/>
  <c r="DJ916" i="9" s="1"/>
  <c r="CW916" i="9"/>
  <c r="CW834" i="9"/>
  <c r="DI834" i="9"/>
  <c r="DJ834" i="9" s="1"/>
  <c r="CU834" i="9"/>
  <c r="CS834" i="9"/>
  <c r="DI888" i="9"/>
  <c r="DJ888" i="9" s="1"/>
  <c r="CS888" i="9"/>
  <c r="CU888" i="9"/>
  <c r="CW888" i="9"/>
  <c r="CW617" i="9"/>
  <c r="CS617" i="9"/>
  <c r="DI617" i="9"/>
  <c r="DJ617" i="9" s="1"/>
  <c r="CU617" i="9"/>
  <c r="CW662" i="9"/>
  <c r="CU662" i="9"/>
  <c r="CS662" i="9"/>
  <c r="DI662" i="9"/>
  <c r="DJ662" i="9" s="1"/>
  <c r="DI685" i="9"/>
  <c r="DJ685" i="9" s="1"/>
  <c r="CU685" i="9"/>
  <c r="CW685" i="9"/>
  <c r="CS685" i="9"/>
  <c r="CW782" i="9"/>
  <c r="CS782" i="9"/>
  <c r="DI782" i="9"/>
  <c r="DJ782" i="9" s="1"/>
  <c r="CU782" i="9"/>
  <c r="CS824" i="9"/>
  <c r="CW824" i="9"/>
  <c r="CU824" i="9"/>
  <c r="DI824" i="9"/>
  <c r="DJ824" i="9" s="1"/>
  <c r="CU761" i="9"/>
  <c r="CW761" i="9"/>
  <c r="DI761" i="9"/>
  <c r="DJ761" i="9" s="1"/>
  <c r="CS761" i="9"/>
  <c r="CW497" i="9"/>
  <c r="DI497" i="9"/>
  <c r="DJ497" i="9" s="1"/>
  <c r="CS497" i="9"/>
  <c r="CU497" i="9"/>
  <c r="CU692" i="9"/>
  <c r="CW692" i="9"/>
  <c r="CS692" i="9"/>
  <c r="DI692" i="9"/>
  <c r="DJ692" i="9" s="1"/>
  <c r="CU586" i="9"/>
  <c r="CW586" i="9"/>
  <c r="DI586" i="9"/>
  <c r="DJ586" i="9" s="1"/>
  <c r="CS586" i="9"/>
  <c r="CS434" i="9"/>
  <c r="CU434" i="9"/>
  <c r="CW434" i="9"/>
  <c r="DI434" i="9"/>
  <c r="DJ434" i="9" s="1"/>
  <c r="CU643" i="9"/>
  <c r="CW643" i="9"/>
  <c r="DI643" i="9"/>
  <c r="DJ643" i="9" s="1"/>
  <c r="CS643" i="9"/>
  <c r="DI732" i="9"/>
  <c r="DJ732" i="9" s="1"/>
  <c r="CU732" i="9"/>
  <c r="CW732" i="9"/>
  <c r="CS732" i="9"/>
  <c r="CS448" i="9"/>
  <c r="DI448" i="9"/>
  <c r="DJ448" i="9" s="1"/>
  <c r="CU448" i="9"/>
  <c r="CW448" i="9"/>
  <c r="DI544" i="9"/>
  <c r="DJ544" i="9" s="1"/>
  <c r="CW544" i="9"/>
  <c r="CU544" i="9"/>
  <c r="CS544" i="9"/>
  <c r="CW363" i="9"/>
  <c r="DI363" i="9"/>
  <c r="DJ363" i="9" s="1"/>
  <c r="CS363" i="9"/>
  <c r="CU363" i="9"/>
  <c r="CS411" i="9"/>
  <c r="DI411" i="9"/>
  <c r="DJ411" i="9" s="1"/>
  <c r="CU411" i="9"/>
  <c r="CW411" i="9"/>
  <c r="CU402" i="9"/>
  <c r="DI402" i="9"/>
  <c r="DJ402" i="9" s="1"/>
  <c r="CW402" i="9"/>
  <c r="CS402" i="9"/>
  <c r="DI407" i="9"/>
  <c r="DJ407" i="9" s="1"/>
  <c r="CS407" i="9"/>
  <c r="CU407" i="9"/>
  <c r="CW407" i="9"/>
  <c r="CS346" i="9"/>
  <c r="CU346" i="9"/>
  <c r="CW346" i="9"/>
  <c r="DI346" i="9"/>
  <c r="DJ346" i="9" s="1"/>
  <c r="DI267" i="9"/>
  <c r="DJ267" i="9" s="1"/>
  <c r="CS267" i="9"/>
  <c r="CU267" i="9"/>
  <c r="CW267" i="9"/>
  <c r="DI322" i="9"/>
  <c r="DJ322" i="9" s="1"/>
  <c r="CU322" i="9"/>
  <c r="CS322" i="9"/>
  <c r="CW322" i="9"/>
  <c r="CU318" i="9"/>
  <c r="CS318" i="9"/>
  <c r="CW318" i="9"/>
  <c r="DI318" i="9"/>
  <c r="DJ318" i="9" s="1"/>
  <c r="DI292" i="9"/>
  <c r="DJ292" i="9" s="1"/>
  <c r="CU292" i="9"/>
  <c r="CW292" i="9"/>
  <c r="CS292" i="9"/>
  <c r="CW251" i="9"/>
  <c r="CS251" i="9"/>
  <c r="DI251" i="9"/>
  <c r="DJ251" i="9" s="1"/>
  <c r="CU251" i="9"/>
  <c r="CU241" i="9"/>
  <c r="CW241" i="9"/>
  <c r="DI241" i="9"/>
  <c r="DJ241" i="9" s="1"/>
  <c r="CS241" i="9"/>
  <c r="DI255" i="9"/>
  <c r="DJ255" i="9" s="1"/>
  <c r="CS255" i="9"/>
  <c r="CU255" i="9"/>
  <c r="CW255" i="9"/>
  <c r="CS149" i="9"/>
  <c r="CW149" i="9"/>
  <c r="DI149" i="9"/>
  <c r="DJ149" i="9" s="1"/>
  <c r="CU149" i="9"/>
  <c r="DI204" i="9"/>
  <c r="DJ204" i="9" s="1"/>
  <c r="CU204" i="9"/>
  <c r="CS204" i="9"/>
  <c r="CW204" i="9"/>
  <c r="DI90" i="9"/>
  <c r="DJ90" i="9" s="1"/>
  <c r="CW90" i="9"/>
  <c r="CU90" i="9"/>
  <c r="CS90" i="9"/>
  <c r="CS189" i="9"/>
  <c r="CW189" i="9"/>
  <c r="CU189" i="9"/>
  <c r="DI189" i="9"/>
  <c r="DJ189" i="9" s="1"/>
  <c r="DI63" i="9"/>
  <c r="DJ63" i="9" s="1"/>
  <c r="CS63" i="9"/>
  <c r="CW63" i="9"/>
  <c r="CU63" i="9"/>
  <c r="CS132" i="9"/>
  <c r="DI132" i="9"/>
  <c r="DJ132" i="9" s="1"/>
  <c r="CW132" i="9"/>
  <c r="CU132" i="9"/>
  <c r="CU125" i="9"/>
  <c r="CW125" i="9"/>
  <c r="CS125" i="9"/>
  <c r="DI125" i="9"/>
  <c r="DJ125" i="9" s="1"/>
  <c r="CW14" i="9"/>
  <c r="DI14" i="9"/>
  <c r="DJ14" i="9" s="1"/>
  <c r="CS14" i="9"/>
  <c r="CU14" i="9"/>
  <c r="CU59" i="9"/>
  <c r="CW59" i="9"/>
  <c r="CS59" i="9"/>
  <c r="DI59" i="9"/>
  <c r="DJ59" i="9" s="1"/>
  <c r="DB520" i="9"/>
  <c r="DB584" i="9"/>
  <c r="DB963" i="9"/>
  <c r="DB1180" i="9"/>
  <c r="DI1243" i="9"/>
  <c r="DJ1243" i="9" s="1"/>
  <c r="CS1243" i="9"/>
  <c r="CW1243" i="9"/>
  <c r="CU1243" i="9"/>
  <c r="CS1351" i="9"/>
  <c r="CW1351" i="9"/>
  <c r="CU1351" i="9"/>
  <c r="DI1351" i="9"/>
  <c r="DJ1351" i="9" s="1"/>
  <c r="CS1134" i="9"/>
  <c r="CU1134" i="9"/>
  <c r="CW1134" i="9"/>
  <c r="DI1134" i="9"/>
  <c r="DJ1134" i="9" s="1"/>
  <c r="CS1136" i="9"/>
  <c r="CU1136" i="9"/>
  <c r="DI1136" i="9"/>
  <c r="DJ1136" i="9" s="1"/>
  <c r="CW1136" i="9"/>
  <c r="CS1287" i="9"/>
  <c r="CU1287" i="9"/>
  <c r="CW1287" i="9"/>
  <c r="DI1287" i="9"/>
  <c r="DJ1287" i="9" s="1"/>
  <c r="CU1205" i="9"/>
  <c r="DI1205" i="9"/>
  <c r="DJ1205" i="9" s="1"/>
  <c r="CW1205" i="9"/>
  <c r="CS1205" i="9"/>
  <c r="CS1133" i="9"/>
  <c r="CW1133" i="9"/>
  <c r="DI1133" i="9"/>
  <c r="DJ1133" i="9" s="1"/>
  <c r="CU1133" i="9"/>
  <c r="DI1246" i="9"/>
  <c r="DJ1246" i="9" s="1"/>
  <c r="CS1246" i="9"/>
  <c r="CU1246" i="9"/>
  <c r="CW1246" i="9"/>
  <c r="CW1196" i="9"/>
  <c r="CS1196" i="9"/>
  <c r="DI1196" i="9"/>
  <c r="DJ1196" i="9" s="1"/>
  <c r="CU1196" i="9"/>
  <c r="CS1180" i="9"/>
  <c r="CU1180" i="9"/>
  <c r="CW1180" i="9"/>
  <c r="DI1180" i="9"/>
  <c r="DJ1180" i="9" s="1"/>
  <c r="DI1121" i="9"/>
  <c r="DJ1121" i="9" s="1"/>
  <c r="CU1121" i="9"/>
  <c r="CW1121" i="9"/>
  <c r="CS1121" i="9"/>
  <c r="CU1009" i="9"/>
  <c r="CW1009" i="9"/>
  <c r="CS1009" i="9"/>
  <c r="DI1009" i="9"/>
  <c r="DJ1009" i="9" s="1"/>
  <c r="CU1007" i="9"/>
  <c r="DI1007" i="9"/>
  <c r="DJ1007" i="9" s="1"/>
  <c r="CW1007" i="9"/>
  <c r="CS1007" i="9"/>
  <c r="CW1011" i="9"/>
  <c r="CS1011" i="9"/>
  <c r="CU1011" i="9"/>
  <c r="DI1011" i="9"/>
  <c r="DJ1011" i="9" s="1"/>
  <c r="CS997" i="9"/>
  <c r="CU997" i="9"/>
  <c r="CW997" i="9"/>
  <c r="DI997" i="9"/>
  <c r="DJ997" i="9" s="1"/>
  <c r="CU745" i="9"/>
  <c r="CS745" i="9"/>
  <c r="CW745" i="9"/>
  <c r="DI745" i="9"/>
  <c r="DJ745" i="9" s="1"/>
  <c r="DI933" i="9"/>
  <c r="DJ933" i="9" s="1"/>
  <c r="CS933" i="9"/>
  <c r="CW933" i="9"/>
  <c r="CU933" i="9"/>
  <c r="CU821" i="9"/>
  <c r="DI821" i="9"/>
  <c r="DJ821" i="9" s="1"/>
  <c r="CS821" i="9"/>
  <c r="CW821" i="9"/>
  <c r="DI882" i="9"/>
  <c r="DJ882" i="9" s="1"/>
  <c r="CW882" i="9"/>
  <c r="CS882" i="9"/>
  <c r="CU882" i="9"/>
  <c r="CS907" i="9"/>
  <c r="CU907" i="9"/>
  <c r="DI907" i="9"/>
  <c r="DJ907" i="9" s="1"/>
  <c r="CW907" i="9"/>
  <c r="CW823" i="9"/>
  <c r="DI823" i="9"/>
  <c r="DJ823" i="9" s="1"/>
  <c r="CU823" i="9"/>
  <c r="CS823" i="9"/>
  <c r="DI855" i="9"/>
  <c r="DJ855" i="9" s="1"/>
  <c r="CS855" i="9"/>
  <c r="CU855" i="9"/>
  <c r="CW855" i="9"/>
  <c r="CU616" i="9"/>
  <c r="DI616" i="9"/>
  <c r="DJ616" i="9" s="1"/>
  <c r="CS616" i="9"/>
  <c r="CW616" i="9"/>
  <c r="CU627" i="9"/>
  <c r="DI627" i="9"/>
  <c r="DJ627" i="9" s="1"/>
  <c r="CW627" i="9"/>
  <c r="CS627" i="9"/>
  <c r="CU681" i="9"/>
  <c r="CS681" i="9"/>
  <c r="CW681" i="9"/>
  <c r="DI681" i="9"/>
  <c r="DJ681" i="9" s="1"/>
  <c r="CW691" i="9"/>
  <c r="CS691" i="9"/>
  <c r="CU691" i="9"/>
  <c r="DI691" i="9"/>
  <c r="DJ691" i="9" s="1"/>
  <c r="CU822" i="9"/>
  <c r="CS822" i="9"/>
  <c r="CW822" i="9"/>
  <c r="DI822" i="9"/>
  <c r="DJ822" i="9" s="1"/>
  <c r="CS659" i="9"/>
  <c r="CU659" i="9"/>
  <c r="CW659" i="9"/>
  <c r="DI659" i="9"/>
  <c r="DJ659" i="9" s="1"/>
  <c r="CU570" i="9"/>
  <c r="DI570" i="9"/>
  <c r="DJ570" i="9" s="1"/>
  <c r="CS570" i="9"/>
  <c r="CW570" i="9"/>
  <c r="CU665" i="9"/>
  <c r="CS665" i="9"/>
  <c r="CW665" i="9"/>
  <c r="DI665" i="9"/>
  <c r="DJ665" i="9" s="1"/>
  <c r="CU505" i="9"/>
  <c r="CS505" i="9"/>
  <c r="CW505" i="9"/>
  <c r="DI505" i="9"/>
  <c r="DJ505" i="9" s="1"/>
  <c r="CU553" i="9"/>
  <c r="DI553" i="9"/>
  <c r="DJ553" i="9" s="1"/>
  <c r="CW553" i="9"/>
  <c r="CS553" i="9"/>
  <c r="CS562" i="9"/>
  <c r="DI562" i="9"/>
  <c r="DJ562" i="9" s="1"/>
  <c r="CW562" i="9"/>
  <c r="CU562" i="9"/>
  <c r="CS634" i="9"/>
  <c r="CW634" i="9"/>
  <c r="DI634" i="9"/>
  <c r="DJ634" i="9" s="1"/>
  <c r="CU634" i="9"/>
  <c r="DI721" i="9"/>
  <c r="DJ721" i="9" s="1"/>
  <c r="CU721" i="9"/>
  <c r="CS721" i="9"/>
  <c r="CW721" i="9"/>
  <c r="CW445" i="9"/>
  <c r="CS445" i="9"/>
  <c r="CU445" i="9"/>
  <c r="DI445" i="9"/>
  <c r="DJ445" i="9" s="1"/>
  <c r="CU528" i="9"/>
  <c r="CS528" i="9"/>
  <c r="CW528" i="9"/>
  <c r="DI528" i="9"/>
  <c r="DJ528" i="9" s="1"/>
  <c r="DI437" i="9"/>
  <c r="DJ437" i="9" s="1"/>
  <c r="CU437" i="9"/>
  <c r="CW437" i="9"/>
  <c r="CS437" i="9"/>
  <c r="CS406" i="9"/>
  <c r="CU406" i="9"/>
  <c r="DI406" i="9"/>
  <c r="DJ406" i="9" s="1"/>
  <c r="CW406" i="9"/>
  <c r="CU390" i="9"/>
  <c r="CS390" i="9"/>
  <c r="CW390" i="9"/>
  <c r="DI390" i="9"/>
  <c r="DJ390" i="9" s="1"/>
  <c r="CW370" i="9"/>
  <c r="CU370" i="9"/>
  <c r="DI370" i="9"/>
  <c r="DJ370" i="9" s="1"/>
  <c r="CS370" i="9"/>
  <c r="DI330" i="9"/>
  <c r="DJ330" i="9" s="1"/>
  <c r="CW330" i="9"/>
  <c r="CU330" i="9"/>
  <c r="CS330" i="9"/>
  <c r="CS260" i="9"/>
  <c r="CW260" i="9"/>
  <c r="DI260" i="9"/>
  <c r="DJ260" i="9" s="1"/>
  <c r="CU260" i="9"/>
  <c r="DI278" i="9"/>
  <c r="DJ278" i="9" s="1"/>
  <c r="CS278" i="9"/>
  <c r="CW278" i="9"/>
  <c r="CU278" i="9"/>
  <c r="DI299" i="9"/>
  <c r="DJ299" i="9" s="1"/>
  <c r="CS299" i="9"/>
  <c r="CU299" i="9"/>
  <c r="CW299" i="9"/>
  <c r="CW270" i="9"/>
  <c r="DI270" i="9"/>
  <c r="DJ270" i="9" s="1"/>
  <c r="CS270" i="9"/>
  <c r="CU270" i="9"/>
  <c r="CW226" i="9"/>
  <c r="CU226" i="9"/>
  <c r="CS226" i="9"/>
  <c r="DI226" i="9"/>
  <c r="DJ226" i="9" s="1"/>
  <c r="CS217" i="9"/>
  <c r="DI217" i="9"/>
  <c r="DJ217" i="9" s="1"/>
  <c r="CU217" i="9"/>
  <c r="CW217" i="9"/>
  <c r="DI244" i="9"/>
  <c r="DJ244" i="9" s="1"/>
  <c r="CU244" i="9"/>
  <c r="CW244" i="9"/>
  <c r="CS244" i="9"/>
  <c r="DI122" i="9"/>
  <c r="DJ122" i="9" s="1"/>
  <c r="CU122" i="9"/>
  <c r="CS122" i="9"/>
  <c r="CW122" i="9"/>
  <c r="DI169" i="9"/>
  <c r="DJ169" i="9" s="1"/>
  <c r="CS169" i="9"/>
  <c r="CU169" i="9"/>
  <c r="CW169" i="9"/>
  <c r="CW128" i="9"/>
  <c r="CU128" i="9"/>
  <c r="DI128" i="9"/>
  <c r="DJ128" i="9" s="1"/>
  <c r="CS128" i="9"/>
  <c r="CW16" i="9"/>
  <c r="DI16" i="9"/>
  <c r="DJ16" i="9" s="1"/>
  <c r="CS16" i="9"/>
  <c r="CU16" i="9"/>
  <c r="CW36" i="9"/>
  <c r="DI36" i="9"/>
  <c r="DJ36" i="9" s="1"/>
  <c r="CS36" i="9"/>
  <c r="CU36" i="9"/>
  <c r="CS106" i="9"/>
  <c r="CU106" i="9"/>
  <c r="DI106" i="9"/>
  <c r="DJ106" i="9" s="1"/>
  <c r="CW106" i="9"/>
  <c r="CU109" i="9"/>
  <c r="CW109" i="9"/>
  <c r="DI109" i="9"/>
  <c r="DJ109" i="9" s="1"/>
  <c r="CS109" i="9"/>
  <c r="CS11" i="9"/>
  <c r="DI11" i="9"/>
  <c r="DJ11" i="9" s="1"/>
  <c r="CU11" i="9"/>
  <c r="CW11" i="9"/>
  <c r="CU48" i="9"/>
  <c r="CW48" i="9"/>
  <c r="DI48" i="9"/>
  <c r="DJ48" i="9" s="1"/>
  <c r="CS48" i="9"/>
  <c r="DB1349" i="9"/>
  <c r="CW1365" i="9"/>
  <c r="CS1365" i="9"/>
  <c r="DI1365" i="9"/>
  <c r="DJ1365" i="9" s="1"/>
  <c r="CU1365" i="9"/>
  <c r="DB1281" i="9"/>
  <c r="CU1377" i="9"/>
  <c r="CW1377" i="9"/>
  <c r="CS1377" i="9"/>
  <c r="DI1377" i="9"/>
  <c r="DJ1377" i="9" s="1"/>
  <c r="CS1418" i="9"/>
  <c r="DI1418" i="9"/>
  <c r="DJ1418" i="9" s="1"/>
  <c r="CW1418" i="9"/>
  <c r="CU1418" i="9"/>
  <c r="CU1372" i="9"/>
  <c r="DI1372" i="9"/>
  <c r="DJ1372" i="9" s="1"/>
  <c r="CS1372" i="9"/>
  <c r="CW1372" i="9"/>
  <c r="DB1126" i="9"/>
  <c r="CW1321" i="9"/>
  <c r="CU1321" i="9"/>
  <c r="CS1321" i="9"/>
  <c r="DI1321" i="9"/>
  <c r="DJ1321" i="9" s="1"/>
  <c r="DB1388" i="9"/>
  <c r="CS1206" i="9"/>
  <c r="CU1206" i="9"/>
  <c r="DI1206" i="9"/>
  <c r="DJ1206" i="9" s="1"/>
  <c r="CW1206" i="9"/>
  <c r="DI1221" i="9"/>
  <c r="DJ1221" i="9" s="1"/>
  <c r="CS1221" i="9"/>
  <c r="CW1221" i="9"/>
  <c r="CU1221" i="9"/>
  <c r="CS1340" i="9"/>
  <c r="CU1340" i="9"/>
  <c r="CW1340" i="9"/>
  <c r="DI1340" i="9"/>
  <c r="DJ1340" i="9" s="1"/>
  <c r="CW1099" i="9"/>
  <c r="DI1099" i="9"/>
  <c r="DJ1099" i="9" s="1"/>
  <c r="CU1099" i="9"/>
  <c r="CS1099" i="9"/>
  <c r="CW1080" i="9"/>
  <c r="CS1080" i="9"/>
  <c r="CU1080" i="9"/>
  <c r="DI1080" i="9"/>
  <c r="DJ1080" i="9" s="1"/>
  <c r="CS1275" i="9"/>
  <c r="CU1275" i="9"/>
  <c r="CW1275" i="9"/>
  <c r="DI1275" i="9"/>
  <c r="DJ1275" i="9" s="1"/>
  <c r="CU1197" i="9"/>
  <c r="DI1197" i="9"/>
  <c r="DJ1197" i="9" s="1"/>
  <c r="CW1197" i="9"/>
  <c r="CS1197" i="9"/>
  <c r="CU1126" i="9"/>
  <c r="DI1126" i="9"/>
  <c r="DJ1126" i="9" s="1"/>
  <c r="CS1126" i="9"/>
  <c r="CW1126" i="9"/>
  <c r="DI1235" i="9"/>
  <c r="DJ1235" i="9" s="1"/>
  <c r="CS1235" i="9"/>
  <c r="CU1235" i="9"/>
  <c r="CW1235" i="9"/>
  <c r="CW1185" i="9"/>
  <c r="CS1185" i="9"/>
  <c r="CU1185" i="9"/>
  <c r="DI1185" i="9"/>
  <c r="DJ1185" i="9" s="1"/>
  <c r="CU1170" i="9"/>
  <c r="DI1170" i="9"/>
  <c r="DJ1170" i="9" s="1"/>
  <c r="CS1170" i="9"/>
  <c r="CW1170" i="9"/>
  <c r="CS1091" i="9"/>
  <c r="DI1091" i="9"/>
  <c r="DJ1091" i="9" s="1"/>
  <c r="CU1091" i="9"/>
  <c r="CW1091" i="9"/>
  <c r="CW987" i="9"/>
  <c r="CU987" i="9"/>
  <c r="DI987" i="9"/>
  <c r="DJ987" i="9" s="1"/>
  <c r="CS987" i="9"/>
  <c r="CS996" i="9"/>
  <c r="CU996" i="9"/>
  <c r="DI996" i="9"/>
  <c r="DJ996" i="9" s="1"/>
  <c r="CW996" i="9"/>
  <c r="CW968" i="9"/>
  <c r="CU968" i="9"/>
  <c r="DI968" i="9"/>
  <c r="DJ968" i="9" s="1"/>
  <c r="CS968" i="9"/>
  <c r="CW986" i="9"/>
  <c r="DI986" i="9"/>
  <c r="DJ986" i="9" s="1"/>
  <c r="CS986" i="9"/>
  <c r="CU986" i="9"/>
  <c r="CU1115" i="9"/>
  <c r="DI1115" i="9"/>
  <c r="DJ1115" i="9" s="1"/>
  <c r="CS1115" i="9"/>
  <c r="CW1115" i="9"/>
  <c r="CS929" i="9"/>
  <c r="DI929" i="9"/>
  <c r="DJ929" i="9" s="1"/>
  <c r="CU929" i="9"/>
  <c r="CW929" i="9"/>
  <c r="CW738" i="9"/>
  <c r="CS738" i="9"/>
  <c r="DI738" i="9"/>
  <c r="DJ738" i="9" s="1"/>
  <c r="CU738" i="9"/>
  <c r="DI762" i="9"/>
  <c r="DJ762" i="9" s="1"/>
  <c r="CS762" i="9"/>
  <c r="CW762" i="9"/>
  <c r="CU762" i="9"/>
  <c r="DI874" i="9"/>
  <c r="DJ874" i="9" s="1"/>
  <c r="CS874" i="9"/>
  <c r="CU874" i="9"/>
  <c r="CW874" i="9"/>
  <c r="CW815" i="9"/>
  <c r="CS815" i="9"/>
  <c r="CU815" i="9"/>
  <c r="DI815" i="9"/>
  <c r="DJ815" i="9" s="1"/>
  <c r="DI836" i="9"/>
  <c r="DJ836" i="9" s="1"/>
  <c r="CW836" i="9"/>
  <c r="CS836" i="9"/>
  <c r="CU836" i="9"/>
  <c r="DI641" i="9"/>
  <c r="DJ641" i="9" s="1"/>
  <c r="CW641" i="9"/>
  <c r="CU641" i="9"/>
  <c r="CS641" i="9"/>
  <c r="CW904" i="9"/>
  <c r="CS904" i="9"/>
  <c r="CU904" i="9"/>
  <c r="DI904" i="9"/>
  <c r="DJ904" i="9" s="1"/>
  <c r="CS670" i="9"/>
  <c r="CW670" i="9"/>
  <c r="CU670" i="9"/>
  <c r="DI670" i="9"/>
  <c r="DJ670" i="9" s="1"/>
  <c r="CW636" i="9"/>
  <c r="DI636" i="9"/>
  <c r="DJ636" i="9" s="1"/>
  <c r="CS636" i="9"/>
  <c r="CU636" i="9"/>
  <c r="CS675" i="9"/>
  <c r="CW675" i="9"/>
  <c r="DI675" i="9"/>
  <c r="DJ675" i="9" s="1"/>
  <c r="CU675" i="9"/>
  <c r="CW651" i="9"/>
  <c r="CU651" i="9"/>
  <c r="CS651" i="9"/>
  <c r="DI651" i="9"/>
  <c r="DJ651" i="9" s="1"/>
  <c r="CU709" i="9"/>
  <c r="CW709" i="9"/>
  <c r="DI709" i="9"/>
  <c r="DJ709" i="9" s="1"/>
  <c r="CS709" i="9"/>
  <c r="CS612" i="9"/>
  <c r="CW612" i="9"/>
  <c r="DI612" i="9"/>
  <c r="DJ612" i="9" s="1"/>
  <c r="CU612" i="9"/>
  <c r="CS664" i="9"/>
  <c r="CW664" i="9"/>
  <c r="DI664" i="9"/>
  <c r="DJ664" i="9" s="1"/>
  <c r="CU664" i="9"/>
  <c r="CU537" i="9"/>
  <c r="DI537" i="9"/>
  <c r="DJ537" i="9" s="1"/>
  <c r="CS537" i="9"/>
  <c r="CW537" i="9"/>
  <c r="CW560" i="9"/>
  <c r="CU560" i="9"/>
  <c r="DI560" i="9"/>
  <c r="DJ560" i="9" s="1"/>
  <c r="CS560" i="9"/>
  <c r="CW625" i="9"/>
  <c r="CS625" i="9"/>
  <c r="DI625" i="9"/>
  <c r="DJ625" i="9" s="1"/>
  <c r="CU625" i="9"/>
  <c r="DI710" i="9"/>
  <c r="DJ710" i="9" s="1"/>
  <c r="CW710" i="9"/>
  <c r="CS710" i="9"/>
  <c r="CU710" i="9"/>
  <c r="CW357" i="9"/>
  <c r="CU357" i="9"/>
  <c r="DI357" i="9"/>
  <c r="DJ357" i="9" s="1"/>
  <c r="CS357" i="9"/>
  <c r="CS461" i="9"/>
  <c r="DI461" i="9"/>
  <c r="DJ461" i="9" s="1"/>
  <c r="CU461" i="9"/>
  <c r="CW461" i="9"/>
  <c r="DI376" i="9"/>
  <c r="DJ376" i="9" s="1"/>
  <c r="CS376" i="9"/>
  <c r="CW376" i="9"/>
  <c r="CU376" i="9"/>
  <c r="CS431" i="9"/>
  <c r="CW431" i="9"/>
  <c r="CU431" i="9"/>
  <c r="DI431" i="9"/>
  <c r="DJ431" i="9" s="1"/>
  <c r="CU366" i="9"/>
  <c r="CS366" i="9"/>
  <c r="DI366" i="9"/>
  <c r="DJ366" i="9" s="1"/>
  <c r="CW366" i="9"/>
  <c r="CU423" i="9"/>
  <c r="CS423" i="9"/>
  <c r="CW423" i="9"/>
  <c r="DI423" i="9"/>
  <c r="DJ423" i="9" s="1"/>
  <c r="CU517" i="9"/>
  <c r="DI517" i="9"/>
  <c r="DJ517" i="9" s="1"/>
  <c r="CS517" i="9"/>
  <c r="CW517" i="9"/>
  <c r="DI317" i="9"/>
  <c r="DJ317" i="9" s="1"/>
  <c r="CS317" i="9"/>
  <c r="CU317" i="9"/>
  <c r="CW317" i="9"/>
  <c r="CS297" i="9"/>
  <c r="CU297" i="9"/>
  <c r="CW297" i="9"/>
  <c r="DI297" i="9"/>
  <c r="DJ297" i="9" s="1"/>
  <c r="CS246" i="9"/>
  <c r="CU246" i="9"/>
  <c r="CW246" i="9"/>
  <c r="DI246" i="9"/>
  <c r="DJ246" i="9" s="1"/>
  <c r="CW262" i="9"/>
  <c r="CS262" i="9"/>
  <c r="CU262" i="9"/>
  <c r="DI262" i="9"/>
  <c r="DJ262" i="9" s="1"/>
  <c r="CW214" i="9"/>
  <c r="DI214" i="9"/>
  <c r="DJ214" i="9" s="1"/>
  <c r="CU214" i="9"/>
  <c r="CS214" i="9"/>
  <c r="DI227" i="9"/>
  <c r="DJ227" i="9" s="1"/>
  <c r="CS227" i="9"/>
  <c r="CU227" i="9"/>
  <c r="CW227" i="9"/>
  <c r="CS222" i="9"/>
  <c r="CW222" i="9"/>
  <c r="CU222" i="9"/>
  <c r="DI222" i="9"/>
  <c r="DJ222" i="9" s="1"/>
  <c r="CU162" i="9"/>
  <c r="CS162" i="9"/>
  <c r="CW162" i="9"/>
  <c r="DI162" i="9"/>
  <c r="DJ162" i="9" s="1"/>
  <c r="CU116" i="9"/>
  <c r="CS116" i="9"/>
  <c r="DI116" i="9"/>
  <c r="DJ116" i="9" s="1"/>
  <c r="CW116" i="9"/>
  <c r="CU47" i="9"/>
  <c r="CW47" i="9"/>
  <c r="DI47" i="9"/>
  <c r="DJ47" i="9" s="1"/>
  <c r="CS47" i="9"/>
  <c r="DI51" i="9"/>
  <c r="DJ51" i="9" s="1"/>
  <c r="CS51" i="9"/>
  <c r="CU51" i="9"/>
  <c r="CW51" i="9"/>
  <c r="CU102" i="9"/>
  <c r="CS102" i="9"/>
  <c r="CW102" i="9"/>
  <c r="DI102" i="9"/>
  <c r="DJ102" i="9" s="1"/>
  <c r="CW104" i="9"/>
  <c r="CU104" i="9"/>
  <c r="DI104" i="9"/>
  <c r="DJ104" i="9" s="1"/>
  <c r="CS104" i="9"/>
  <c r="CW5" i="9"/>
  <c r="DI5" i="9"/>
  <c r="DJ5" i="9" s="1"/>
  <c r="CS5" i="9"/>
  <c r="CU5" i="9"/>
  <c r="CU37" i="9"/>
  <c r="DI37" i="9"/>
  <c r="DJ37" i="9" s="1"/>
  <c r="CS37" i="9"/>
  <c r="CW37" i="9"/>
  <c r="CS1368" i="9"/>
  <c r="DI1368" i="9"/>
  <c r="DJ1368" i="9" s="1"/>
  <c r="CU1368" i="9"/>
  <c r="CW1368" i="9"/>
  <c r="CS1406" i="9"/>
  <c r="CU1406" i="9"/>
  <c r="CW1406" i="9"/>
  <c r="DI1406" i="9"/>
  <c r="DJ1406" i="9" s="1"/>
  <c r="CU1386" i="9"/>
  <c r="DI1386" i="9"/>
  <c r="DJ1386" i="9" s="1"/>
  <c r="CS1386" i="9"/>
  <c r="CW1386" i="9"/>
  <c r="DB1233" i="9"/>
  <c r="CU1355" i="9"/>
  <c r="DI1355" i="9"/>
  <c r="DJ1355" i="9" s="1"/>
  <c r="CS1355" i="9"/>
  <c r="CW1355" i="9"/>
  <c r="CS600" i="9"/>
  <c r="DI600" i="9"/>
  <c r="DJ600" i="9" s="1"/>
  <c r="CU600" i="9"/>
  <c r="CW600" i="9"/>
  <c r="CU1361" i="9"/>
  <c r="DI1361" i="9"/>
  <c r="DJ1361" i="9" s="1"/>
  <c r="CS1361" i="9"/>
  <c r="CW1361" i="9"/>
  <c r="CW381" i="9"/>
  <c r="DI381" i="9"/>
  <c r="DJ381" i="9" s="1"/>
  <c r="CU381" i="9"/>
  <c r="CS381" i="9"/>
  <c r="DB491" i="9"/>
  <c r="CS1158" i="9"/>
  <c r="CW1158" i="9"/>
  <c r="DI1158" i="9"/>
  <c r="DJ1158" i="9" s="1"/>
  <c r="CU1158" i="9"/>
  <c r="CS1329" i="9"/>
  <c r="DI1329" i="9"/>
  <c r="DJ1329" i="9" s="1"/>
  <c r="CU1329" i="9"/>
  <c r="CW1329" i="9"/>
  <c r="DI1013" i="9"/>
  <c r="DJ1013" i="9" s="1"/>
  <c r="CU1013" i="9"/>
  <c r="CS1013" i="9"/>
  <c r="CW1013" i="9"/>
  <c r="CU1303" i="9"/>
  <c r="CW1303" i="9"/>
  <c r="DI1303" i="9"/>
  <c r="DJ1303" i="9" s="1"/>
  <c r="CS1303" i="9"/>
  <c r="CS1247" i="9"/>
  <c r="CU1247" i="9"/>
  <c r="CW1247" i="9"/>
  <c r="DI1247" i="9"/>
  <c r="DJ1247" i="9" s="1"/>
  <c r="CU1194" i="9"/>
  <c r="CS1194" i="9"/>
  <c r="DI1194" i="9"/>
  <c r="DJ1194" i="9" s="1"/>
  <c r="CW1194" i="9"/>
  <c r="CU1101" i="9"/>
  <c r="DI1101" i="9"/>
  <c r="DJ1101" i="9" s="1"/>
  <c r="CS1101" i="9"/>
  <c r="CW1101" i="9"/>
  <c r="DI1224" i="9"/>
  <c r="DJ1224" i="9" s="1"/>
  <c r="CS1224" i="9"/>
  <c r="CU1224" i="9"/>
  <c r="CW1224" i="9"/>
  <c r="CU1113" i="9"/>
  <c r="CW1113" i="9"/>
  <c r="CS1113" i="9"/>
  <c r="DI1113" i="9"/>
  <c r="DJ1113" i="9" s="1"/>
  <c r="CS1144" i="9"/>
  <c r="CU1144" i="9"/>
  <c r="CW1144" i="9"/>
  <c r="DI1144" i="9"/>
  <c r="DJ1144" i="9" s="1"/>
  <c r="DI1083" i="9"/>
  <c r="DJ1083" i="9" s="1"/>
  <c r="CS1083" i="9"/>
  <c r="CW1083" i="9"/>
  <c r="CU1083" i="9"/>
  <c r="CS974" i="9"/>
  <c r="CU974" i="9"/>
  <c r="DI974" i="9"/>
  <c r="DJ974" i="9" s="1"/>
  <c r="CW974" i="9"/>
  <c r="CW971" i="9"/>
  <c r="CS971" i="9"/>
  <c r="DI971" i="9"/>
  <c r="DJ971" i="9" s="1"/>
  <c r="CU971" i="9"/>
  <c r="DI926" i="9"/>
  <c r="DJ926" i="9" s="1"/>
  <c r="CS926" i="9"/>
  <c r="CU926" i="9"/>
  <c r="CW926" i="9"/>
  <c r="CS975" i="9"/>
  <c r="CU975" i="9"/>
  <c r="CW975" i="9"/>
  <c r="DI975" i="9"/>
  <c r="DJ975" i="9" s="1"/>
  <c r="CU1104" i="9"/>
  <c r="CW1104" i="9"/>
  <c r="CS1104" i="9"/>
  <c r="DI1104" i="9"/>
  <c r="DJ1104" i="9" s="1"/>
  <c r="CS927" i="9"/>
  <c r="CU927" i="9"/>
  <c r="DI927" i="9"/>
  <c r="DJ927" i="9" s="1"/>
  <c r="CW927" i="9"/>
  <c r="DI954" i="9"/>
  <c r="DJ954" i="9" s="1"/>
  <c r="CS954" i="9"/>
  <c r="CU954" i="9"/>
  <c r="CW954" i="9"/>
  <c r="CW716" i="9"/>
  <c r="CS716" i="9"/>
  <c r="DI716" i="9"/>
  <c r="DJ716" i="9" s="1"/>
  <c r="CU716" i="9"/>
  <c r="CU865" i="9"/>
  <c r="CS865" i="9"/>
  <c r="DI865" i="9"/>
  <c r="DJ865" i="9" s="1"/>
  <c r="CW865" i="9"/>
  <c r="CU704" i="9"/>
  <c r="DI704" i="9"/>
  <c r="DJ704" i="9" s="1"/>
  <c r="CW704" i="9"/>
  <c r="CS704" i="9"/>
  <c r="DI825" i="9"/>
  <c r="DJ825" i="9" s="1"/>
  <c r="CW825" i="9"/>
  <c r="CU825" i="9"/>
  <c r="CS825" i="9"/>
  <c r="CW706" i="9"/>
  <c r="CU706" i="9"/>
  <c r="DI706" i="9"/>
  <c r="DJ706" i="9" s="1"/>
  <c r="CS706" i="9"/>
  <c r="CS893" i="9"/>
  <c r="DI893" i="9"/>
  <c r="DJ893" i="9" s="1"/>
  <c r="CU893" i="9"/>
  <c r="CW893" i="9"/>
  <c r="DI587" i="9"/>
  <c r="DJ587" i="9" s="1"/>
  <c r="CU587" i="9"/>
  <c r="CW587" i="9"/>
  <c r="CS587" i="9"/>
  <c r="DI520" i="9"/>
  <c r="DJ520" i="9" s="1"/>
  <c r="CS520" i="9"/>
  <c r="CU520" i="9"/>
  <c r="CW520" i="9"/>
  <c r="CW658" i="9"/>
  <c r="CU658" i="9"/>
  <c r="CS658" i="9"/>
  <c r="DI658" i="9"/>
  <c r="DJ658" i="9" s="1"/>
  <c r="DI606" i="9"/>
  <c r="DJ606" i="9" s="1"/>
  <c r="CS606" i="9"/>
  <c r="CU606" i="9"/>
  <c r="CW606" i="9"/>
  <c r="CW702" i="9"/>
  <c r="DI702" i="9"/>
  <c r="DJ702" i="9" s="1"/>
  <c r="CS702" i="9"/>
  <c r="CU702" i="9"/>
  <c r="DI609" i="9"/>
  <c r="DJ609" i="9" s="1"/>
  <c r="CU609" i="9"/>
  <c r="CS609" i="9"/>
  <c r="CW609" i="9"/>
  <c r="CW639" i="9"/>
  <c r="CS639" i="9"/>
  <c r="DI639" i="9"/>
  <c r="DJ639" i="9" s="1"/>
  <c r="CU639" i="9"/>
  <c r="CU501" i="9"/>
  <c r="DI501" i="9"/>
  <c r="DJ501" i="9" s="1"/>
  <c r="CW501" i="9"/>
  <c r="CS501" i="9"/>
  <c r="CW555" i="9"/>
  <c r="DI555" i="9"/>
  <c r="DJ555" i="9" s="1"/>
  <c r="CU555" i="9"/>
  <c r="CS555" i="9"/>
  <c r="CU618" i="9"/>
  <c r="DI618" i="9"/>
  <c r="DJ618" i="9" s="1"/>
  <c r="CS618" i="9"/>
  <c r="CW618" i="9"/>
  <c r="DI699" i="9"/>
  <c r="DJ699" i="9" s="1"/>
  <c r="CU699" i="9"/>
  <c r="CS699" i="9"/>
  <c r="CW699" i="9"/>
  <c r="DI398" i="9"/>
  <c r="DJ398" i="9" s="1"/>
  <c r="CS398" i="9"/>
  <c r="CU398" i="9"/>
  <c r="CW398" i="9"/>
  <c r="CW458" i="9"/>
  <c r="CS458" i="9"/>
  <c r="CU458" i="9"/>
  <c r="DI458" i="9"/>
  <c r="DJ458" i="9" s="1"/>
  <c r="CU549" i="9"/>
  <c r="CS549" i="9"/>
  <c r="CW549" i="9"/>
  <c r="DI549" i="9"/>
  <c r="DJ549" i="9" s="1"/>
  <c r="CS338" i="9"/>
  <c r="CU338" i="9"/>
  <c r="DI338" i="9"/>
  <c r="DJ338" i="9" s="1"/>
  <c r="CW338" i="9"/>
  <c r="DI427" i="9"/>
  <c r="DJ427" i="9" s="1"/>
  <c r="CU427" i="9"/>
  <c r="CW427" i="9"/>
  <c r="CS427" i="9"/>
  <c r="DI362" i="9"/>
  <c r="DJ362" i="9" s="1"/>
  <c r="CS362" i="9"/>
  <c r="CW362" i="9"/>
  <c r="CU362" i="9"/>
  <c r="CU420" i="9"/>
  <c r="CS420" i="9"/>
  <c r="DI420" i="9"/>
  <c r="DJ420" i="9" s="1"/>
  <c r="CW420" i="9"/>
  <c r="CW506" i="9"/>
  <c r="DI506" i="9"/>
  <c r="DJ506" i="9" s="1"/>
  <c r="CU506" i="9"/>
  <c r="CS506" i="9"/>
  <c r="CS304" i="9"/>
  <c r="CU304" i="9"/>
  <c r="DI304" i="9"/>
  <c r="DJ304" i="9" s="1"/>
  <c r="CW304" i="9"/>
  <c r="CS295" i="9"/>
  <c r="CW295" i="9"/>
  <c r="DI295" i="9"/>
  <c r="DJ295" i="9" s="1"/>
  <c r="CU295" i="9"/>
  <c r="CW273" i="9"/>
  <c r="CU273" i="9"/>
  <c r="DI273" i="9"/>
  <c r="DJ273" i="9" s="1"/>
  <c r="CS273" i="9"/>
  <c r="CU180" i="9"/>
  <c r="DI180" i="9"/>
  <c r="DJ180" i="9" s="1"/>
  <c r="CW180" i="9"/>
  <c r="CS180" i="9"/>
  <c r="CW170" i="9"/>
  <c r="CS170" i="9"/>
  <c r="DI170" i="9"/>
  <c r="DJ170" i="9" s="1"/>
  <c r="CU170" i="9"/>
  <c r="CS211" i="9"/>
  <c r="DI211" i="9"/>
  <c r="DJ211" i="9" s="1"/>
  <c r="CU211" i="9"/>
  <c r="CW211" i="9"/>
  <c r="CS209" i="9"/>
  <c r="DI209" i="9"/>
  <c r="DJ209" i="9" s="1"/>
  <c r="CU209" i="9"/>
  <c r="CW209" i="9"/>
  <c r="CW156" i="9"/>
  <c r="DI156" i="9"/>
  <c r="DJ156" i="9" s="1"/>
  <c r="CU156" i="9"/>
  <c r="CS156" i="9"/>
  <c r="CW108" i="9"/>
  <c r="CS108" i="9"/>
  <c r="DI108" i="9"/>
  <c r="DJ108" i="9" s="1"/>
  <c r="CU108" i="9"/>
  <c r="CW72" i="9"/>
  <c r="DI72" i="9"/>
  <c r="DJ72" i="9" s="1"/>
  <c r="CU72" i="9"/>
  <c r="CS72" i="9"/>
  <c r="CS111" i="9"/>
  <c r="CW111" i="9"/>
  <c r="CU111" i="9"/>
  <c r="DI111" i="9"/>
  <c r="DJ111" i="9" s="1"/>
  <c r="CU89" i="9"/>
  <c r="CS89" i="9"/>
  <c r="CW89" i="9"/>
  <c r="DI89" i="9"/>
  <c r="DJ89" i="9" s="1"/>
  <c r="CW93" i="9"/>
  <c r="DI93" i="9"/>
  <c r="DJ93" i="9" s="1"/>
  <c r="CS93" i="9"/>
  <c r="CU93" i="9"/>
  <c r="CW97" i="9"/>
  <c r="CS97" i="9"/>
  <c r="DI97" i="9"/>
  <c r="DJ97" i="9" s="1"/>
  <c r="CU97" i="9"/>
  <c r="CU26" i="9"/>
  <c r="CS26" i="9"/>
  <c r="CW26" i="9"/>
  <c r="DI26" i="9"/>
  <c r="DJ26" i="9" s="1"/>
  <c r="DB1332" i="9"/>
  <c r="DB1239" i="9"/>
  <c r="DB1277" i="9"/>
  <c r="DB1270" i="9"/>
  <c r="CS1313" i="9"/>
  <c r="CU1313" i="9"/>
  <c r="DI1313" i="9"/>
  <c r="DJ1313" i="9" s="1"/>
  <c r="CW1313" i="9"/>
  <c r="DI1198" i="9"/>
  <c r="DJ1198" i="9" s="1"/>
  <c r="CW1198" i="9"/>
  <c r="CS1198" i="9"/>
  <c r="CU1198" i="9"/>
  <c r="DB1377" i="9"/>
  <c r="CW923" i="9"/>
  <c r="DI923" i="9"/>
  <c r="DJ923" i="9" s="1"/>
  <c r="CS923" i="9"/>
  <c r="CU923" i="9"/>
  <c r="CS1291" i="9"/>
  <c r="CU1291" i="9"/>
  <c r="DI1291" i="9"/>
  <c r="DJ1291" i="9" s="1"/>
  <c r="CW1291" i="9"/>
  <c r="CU1330" i="9"/>
  <c r="DI1330" i="9"/>
  <c r="DJ1330" i="9" s="1"/>
  <c r="CW1330" i="9"/>
  <c r="CS1330" i="9"/>
  <c r="DI1378" i="9"/>
  <c r="DJ1378" i="9" s="1"/>
  <c r="CU1378" i="9"/>
  <c r="CW1378" i="9"/>
  <c r="CS1378" i="9"/>
  <c r="CU1148" i="9"/>
  <c r="DI1148" i="9"/>
  <c r="DJ1148" i="9" s="1"/>
  <c r="CW1148" i="9"/>
  <c r="CS1148" i="9"/>
  <c r="CS1318" i="9"/>
  <c r="CU1318" i="9"/>
  <c r="CW1318" i="9"/>
  <c r="DI1318" i="9"/>
  <c r="DJ1318" i="9" s="1"/>
  <c r="CS1061" i="9"/>
  <c r="DI1061" i="9"/>
  <c r="DJ1061" i="9" s="1"/>
  <c r="CU1061" i="9"/>
  <c r="CW1061" i="9"/>
  <c r="CS1296" i="9"/>
  <c r="CU1296" i="9"/>
  <c r="CW1296" i="9"/>
  <c r="DI1296" i="9"/>
  <c r="DJ1296" i="9" s="1"/>
  <c r="CU1240" i="9"/>
  <c r="DI1240" i="9"/>
  <c r="DJ1240" i="9" s="1"/>
  <c r="CS1240" i="9"/>
  <c r="CW1240" i="9"/>
  <c r="CU1186" i="9"/>
  <c r="DI1186" i="9"/>
  <c r="DJ1186" i="9" s="1"/>
  <c r="CW1186" i="9"/>
  <c r="CS1186" i="9"/>
  <c r="DI1032" i="9"/>
  <c r="DJ1032" i="9" s="1"/>
  <c r="CS1032" i="9"/>
  <c r="CW1032" i="9"/>
  <c r="CU1032" i="9"/>
  <c r="DI1213" i="9"/>
  <c r="DJ1213" i="9" s="1"/>
  <c r="CU1213" i="9"/>
  <c r="CS1213" i="9"/>
  <c r="CW1213" i="9"/>
  <c r="DI1074" i="9"/>
  <c r="DJ1074" i="9" s="1"/>
  <c r="CW1074" i="9"/>
  <c r="CU1074" i="9"/>
  <c r="CS1074" i="9"/>
  <c r="CU1137" i="9"/>
  <c r="DI1137" i="9"/>
  <c r="DJ1137" i="9" s="1"/>
  <c r="CS1137" i="9"/>
  <c r="CW1137" i="9"/>
  <c r="DI1165" i="9"/>
  <c r="DJ1165" i="9" s="1"/>
  <c r="CS1165" i="9"/>
  <c r="CU1165" i="9"/>
  <c r="CW1165" i="9"/>
  <c r="CU952" i="9"/>
  <c r="DI952" i="9"/>
  <c r="DJ952" i="9" s="1"/>
  <c r="CS952" i="9"/>
  <c r="CW952" i="9"/>
  <c r="CW956" i="9"/>
  <c r="CU956" i="9"/>
  <c r="DI956" i="9"/>
  <c r="DJ956" i="9" s="1"/>
  <c r="CS956" i="9"/>
  <c r="DI1114" i="9"/>
  <c r="DJ1114" i="9" s="1"/>
  <c r="CS1114" i="9"/>
  <c r="CU1114" i="9"/>
  <c r="CW1114" i="9"/>
  <c r="CU942" i="9"/>
  <c r="CS942" i="9"/>
  <c r="DI942" i="9"/>
  <c r="DJ942" i="9" s="1"/>
  <c r="CW942" i="9"/>
  <c r="CW1093" i="9"/>
  <c r="DI1093" i="9"/>
  <c r="DJ1093" i="9" s="1"/>
  <c r="CS1093" i="9"/>
  <c r="CU1093" i="9"/>
  <c r="CU859" i="9"/>
  <c r="CS859" i="9"/>
  <c r="DI859" i="9"/>
  <c r="DJ859" i="9" s="1"/>
  <c r="CW859" i="9"/>
  <c r="CU908" i="9"/>
  <c r="CS908" i="9"/>
  <c r="DI908" i="9"/>
  <c r="DJ908" i="9" s="1"/>
  <c r="CW908" i="9"/>
  <c r="CW724" i="9"/>
  <c r="CS724" i="9"/>
  <c r="CU724" i="9"/>
  <c r="DI724" i="9"/>
  <c r="DJ724" i="9" s="1"/>
  <c r="CU832" i="9"/>
  <c r="DI832" i="9"/>
  <c r="DJ832" i="9" s="1"/>
  <c r="CS832" i="9"/>
  <c r="CW832" i="9"/>
  <c r="CS700" i="9"/>
  <c r="CW700" i="9"/>
  <c r="DI700" i="9"/>
  <c r="DJ700" i="9" s="1"/>
  <c r="CU700" i="9"/>
  <c r="DI817" i="9"/>
  <c r="DJ817" i="9" s="1"/>
  <c r="CU817" i="9"/>
  <c r="CS817" i="9"/>
  <c r="CW817" i="9"/>
  <c r="CS697" i="9"/>
  <c r="CW697" i="9"/>
  <c r="CU697" i="9"/>
  <c r="DI697" i="9"/>
  <c r="DJ697" i="9" s="1"/>
  <c r="CU886" i="9"/>
  <c r="CS886" i="9"/>
  <c r="CW886" i="9"/>
  <c r="DI886" i="9"/>
  <c r="DJ886" i="9" s="1"/>
  <c r="CW749" i="9"/>
  <c r="CS749" i="9"/>
  <c r="DI749" i="9"/>
  <c r="DJ749" i="9" s="1"/>
  <c r="CU749" i="9"/>
  <c r="CW680" i="9"/>
  <c r="DI680" i="9"/>
  <c r="DJ680" i="9" s="1"/>
  <c r="CS680" i="9"/>
  <c r="CU680" i="9"/>
  <c r="CU638" i="9"/>
  <c r="DI638" i="9"/>
  <c r="DJ638" i="9" s="1"/>
  <c r="CW638" i="9"/>
  <c r="CS638" i="9"/>
  <c r="CU561" i="9"/>
  <c r="DI561" i="9"/>
  <c r="DJ561" i="9" s="1"/>
  <c r="CW561" i="9"/>
  <c r="CS561" i="9"/>
  <c r="CS678" i="9"/>
  <c r="CW678" i="9"/>
  <c r="CU678" i="9"/>
  <c r="DI678" i="9"/>
  <c r="DJ678" i="9" s="1"/>
  <c r="CS577" i="9"/>
  <c r="CW577" i="9"/>
  <c r="CU577" i="9"/>
  <c r="DI577" i="9"/>
  <c r="DJ577" i="9" s="1"/>
  <c r="CW601" i="9"/>
  <c r="DI601" i="9"/>
  <c r="DJ601" i="9" s="1"/>
  <c r="CS601" i="9"/>
  <c r="CU601" i="9"/>
  <c r="DI494" i="9"/>
  <c r="DJ494" i="9" s="1"/>
  <c r="CW494" i="9"/>
  <c r="CU494" i="9"/>
  <c r="CS494" i="9"/>
  <c r="CU550" i="9"/>
  <c r="DI550" i="9"/>
  <c r="DJ550" i="9" s="1"/>
  <c r="CS550" i="9"/>
  <c r="CW550" i="9"/>
  <c r="DI584" i="9"/>
  <c r="DJ584" i="9" s="1"/>
  <c r="CW584" i="9"/>
  <c r="CS584" i="9"/>
  <c r="CU584" i="9"/>
  <c r="DI688" i="9"/>
  <c r="DJ688" i="9" s="1"/>
  <c r="CW688" i="9"/>
  <c r="CS688" i="9"/>
  <c r="CU688" i="9"/>
  <c r="CU541" i="9"/>
  <c r="DI541" i="9"/>
  <c r="DJ541" i="9" s="1"/>
  <c r="CW541" i="9"/>
  <c r="CS541" i="9"/>
  <c r="CU466" i="9"/>
  <c r="CW466" i="9"/>
  <c r="CS466" i="9"/>
  <c r="DI466" i="9"/>
  <c r="DJ466" i="9" s="1"/>
  <c r="DI488" i="9"/>
  <c r="DJ488" i="9" s="1"/>
  <c r="CS488" i="9"/>
  <c r="CU488" i="9"/>
  <c r="CW488" i="9"/>
  <c r="CS395" i="9"/>
  <c r="CW395" i="9"/>
  <c r="CU395" i="9"/>
  <c r="DI395" i="9"/>
  <c r="DJ395" i="9" s="1"/>
  <c r="DI490" i="9"/>
  <c r="DJ490" i="9" s="1"/>
  <c r="CS490" i="9"/>
  <c r="CU490" i="9"/>
  <c r="CW490" i="9"/>
  <c r="CS333" i="9"/>
  <c r="CU333" i="9"/>
  <c r="CW333" i="9"/>
  <c r="DI333" i="9"/>
  <c r="DJ333" i="9" s="1"/>
  <c r="CS393" i="9"/>
  <c r="CU393" i="9"/>
  <c r="CW393" i="9"/>
  <c r="DI393" i="9"/>
  <c r="DJ393" i="9" s="1"/>
  <c r="CS495" i="9"/>
  <c r="CU495" i="9"/>
  <c r="CW495" i="9"/>
  <c r="DI495" i="9"/>
  <c r="DJ495" i="9" s="1"/>
  <c r="CW287" i="9"/>
  <c r="CS287" i="9"/>
  <c r="CU287" i="9"/>
  <c r="DI287" i="9"/>
  <c r="DJ287" i="9" s="1"/>
  <c r="CS259" i="9"/>
  <c r="CU259" i="9"/>
  <c r="CW259" i="9"/>
  <c r="DI259" i="9"/>
  <c r="DJ259" i="9" s="1"/>
  <c r="CU221" i="9"/>
  <c r="CW221" i="9"/>
  <c r="DI221" i="9"/>
  <c r="DJ221" i="9" s="1"/>
  <c r="CS221" i="9"/>
  <c r="DI238" i="9"/>
  <c r="DJ238" i="9" s="1"/>
  <c r="CS238" i="9"/>
  <c r="CU238" i="9"/>
  <c r="CW238" i="9"/>
  <c r="CW263" i="9"/>
  <c r="CU263" i="9"/>
  <c r="DI263" i="9"/>
  <c r="DJ263" i="9" s="1"/>
  <c r="CS263" i="9"/>
  <c r="CU185" i="9"/>
  <c r="CW185" i="9"/>
  <c r="DI185" i="9"/>
  <c r="DJ185" i="9" s="1"/>
  <c r="CS185" i="9"/>
  <c r="DI198" i="9"/>
  <c r="DJ198" i="9" s="1"/>
  <c r="CS198" i="9"/>
  <c r="CW198" i="9"/>
  <c r="CU198" i="9"/>
  <c r="CW105" i="9"/>
  <c r="DI105" i="9"/>
  <c r="DJ105" i="9" s="1"/>
  <c r="CS105" i="9"/>
  <c r="CU105" i="9"/>
  <c r="CU197" i="9"/>
  <c r="CW197" i="9"/>
  <c r="DI197" i="9"/>
  <c r="DJ197" i="9" s="1"/>
  <c r="CS197" i="9"/>
  <c r="CU127" i="9"/>
  <c r="CS127" i="9"/>
  <c r="CW127" i="9"/>
  <c r="DI127" i="9"/>
  <c r="DJ127" i="9" s="1"/>
  <c r="DI73" i="9"/>
  <c r="DJ73" i="9" s="1"/>
  <c r="CS73" i="9"/>
  <c r="CU73" i="9"/>
  <c r="CW73" i="9"/>
  <c r="CS33" i="9"/>
  <c r="DI33" i="9"/>
  <c r="DJ33" i="9" s="1"/>
  <c r="CU33" i="9"/>
  <c r="CW33" i="9"/>
  <c r="DI74" i="9"/>
  <c r="DJ74" i="9" s="1"/>
  <c r="CS74" i="9"/>
  <c r="CW74" i="9"/>
  <c r="CU74" i="9"/>
  <c r="CS44" i="9"/>
  <c r="CU44" i="9"/>
  <c r="CW44" i="9"/>
  <c r="DI44" i="9"/>
  <c r="DJ44" i="9" s="1"/>
  <c r="CU15" i="9"/>
  <c r="DI15" i="9"/>
  <c r="DJ15" i="9" s="1"/>
  <c r="CS15" i="9"/>
  <c r="CW15" i="9"/>
  <c r="CW1354" i="9"/>
  <c r="CU1354" i="9"/>
  <c r="CS1354" i="9"/>
  <c r="DI1354" i="9"/>
  <c r="DJ1354" i="9" s="1"/>
  <c r="CW1421" i="9"/>
  <c r="DI1421" i="9"/>
  <c r="DJ1421" i="9" s="1"/>
  <c r="CS1421" i="9"/>
  <c r="CU1421" i="9"/>
  <c r="DB1182" i="9"/>
  <c r="DI216" i="9"/>
  <c r="DJ216" i="9" s="1"/>
  <c r="CW216" i="9"/>
  <c r="CS216" i="9"/>
  <c r="CU216" i="9"/>
  <c r="DB168" i="9"/>
  <c r="DB183" i="9"/>
  <c r="DB953" i="9"/>
  <c r="CW1407" i="9"/>
  <c r="CU1407" i="9"/>
  <c r="DI1407" i="9"/>
  <c r="DJ1407" i="9" s="1"/>
  <c r="CS1407" i="9"/>
  <c r="CU1353" i="9"/>
  <c r="DI1353" i="9"/>
  <c r="DJ1353" i="9" s="1"/>
  <c r="CS1353" i="9"/>
  <c r="CW1353" i="9"/>
  <c r="CW1348" i="9"/>
  <c r="CU1348" i="9"/>
  <c r="DI1348" i="9"/>
  <c r="DJ1348" i="9" s="1"/>
  <c r="CS1348" i="9"/>
  <c r="DI1367" i="9"/>
  <c r="DJ1367" i="9" s="1"/>
  <c r="CU1367" i="9"/>
  <c r="CW1367" i="9"/>
  <c r="CS1367" i="9"/>
  <c r="DI1276" i="9"/>
  <c r="DJ1276" i="9" s="1"/>
  <c r="CS1276" i="9"/>
  <c r="CU1276" i="9"/>
  <c r="CW1276" i="9"/>
  <c r="CS1307" i="9"/>
  <c r="CU1307" i="9"/>
  <c r="CW1307" i="9"/>
  <c r="DI1307" i="9"/>
  <c r="DJ1307" i="9" s="1"/>
  <c r="CS1253" i="9"/>
  <c r="CU1253" i="9"/>
  <c r="DI1253" i="9"/>
  <c r="DJ1253" i="9" s="1"/>
  <c r="CW1253" i="9"/>
  <c r="CW1249" i="9"/>
  <c r="CS1249" i="9"/>
  <c r="CU1249" i="9"/>
  <c r="DI1249" i="9"/>
  <c r="DJ1249" i="9" s="1"/>
  <c r="CW1168" i="9"/>
  <c r="DI1168" i="9"/>
  <c r="DJ1168" i="9" s="1"/>
  <c r="CS1168" i="9"/>
  <c r="CU1168" i="9"/>
  <c r="CU1183" i="9"/>
  <c r="CS1183" i="9"/>
  <c r="DI1183" i="9"/>
  <c r="DJ1183" i="9" s="1"/>
  <c r="CW1183" i="9"/>
  <c r="CU1203" i="9"/>
  <c r="DI1203" i="9"/>
  <c r="DJ1203" i="9" s="1"/>
  <c r="CS1203" i="9"/>
  <c r="CW1203" i="9"/>
  <c r="CU1159" i="9"/>
  <c r="DI1159" i="9"/>
  <c r="DJ1159" i="9" s="1"/>
  <c r="CS1159" i="9"/>
  <c r="CW1159" i="9"/>
  <c r="CS1044" i="9"/>
  <c r="CU1044" i="9"/>
  <c r="DI1044" i="9"/>
  <c r="DJ1044" i="9" s="1"/>
  <c r="CW1044" i="9"/>
  <c r="CW1130" i="9"/>
  <c r="CS1130" i="9"/>
  <c r="CU1130" i="9"/>
  <c r="DI1130" i="9"/>
  <c r="DJ1130" i="9" s="1"/>
  <c r="DI1154" i="9"/>
  <c r="DJ1154" i="9" s="1"/>
  <c r="CW1154" i="9"/>
  <c r="CS1154" i="9"/>
  <c r="CU1154" i="9"/>
  <c r="CU919" i="9"/>
  <c r="CS919" i="9"/>
  <c r="CW919" i="9"/>
  <c r="DI919" i="9"/>
  <c r="DJ919" i="9" s="1"/>
  <c r="DI937" i="9"/>
  <c r="DJ937" i="9" s="1"/>
  <c r="CS937" i="9"/>
  <c r="CW937" i="9"/>
  <c r="CU937" i="9"/>
  <c r="CS1103" i="9"/>
  <c r="DI1103" i="9"/>
  <c r="DJ1103" i="9" s="1"/>
  <c r="CW1103" i="9"/>
  <c r="CU1103" i="9"/>
  <c r="DI914" i="9"/>
  <c r="DJ914" i="9" s="1"/>
  <c r="CS914" i="9"/>
  <c r="CW914" i="9"/>
  <c r="CU914" i="9"/>
  <c r="CU1082" i="9"/>
  <c r="CS1082" i="9"/>
  <c r="CW1082" i="9"/>
  <c r="DI1082" i="9"/>
  <c r="DJ1082" i="9" s="1"/>
  <c r="CS845" i="9"/>
  <c r="CW845" i="9"/>
  <c r="CU845" i="9"/>
  <c r="DI845" i="9"/>
  <c r="DJ845" i="9" s="1"/>
  <c r="CS985" i="9"/>
  <c r="CU985" i="9"/>
  <c r="DI985" i="9"/>
  <c r="DJ985" i="9" s="1"/>
  <c r="CW985" i="9"/>
  <c r="CW869" i="9"/>
  <c r="CS869" i="9"/>
  <c r="DI869" i="9"/>
  <c r="DJ869" i="9" s="1"/>
  <c r="CU869" i="9"/>
  <c r="CU819" i="9"/>
  <c r="CS819" i="9"/>
  <c r="CW819" i="9"/>
  <c r="DI819" i="9"/>
  <c r="DJ819" i="9" s="1"/>
  <c r="CW669" i="9"/>
  <c r="CU669" i="9"/>
  <c r="DI669" i="9"/>
  <c r="DJ669" i="9" s="1"/>
  <c r="CS669" i="9"/>
  <c r="CW790" i="9"/>
  <c r="DI790" i="9"/>
  <c r="DJ790" i="9" s="1"/>
  <c r="CS790" i="9"/>
  <c r="CU790" i="9"/>
  <c r="DI663" i="9"/>
  <c r="DJ663" i="9" s="1"/>
  <c r="CW663" i="9"/>
  <c r="CS663" i="9"/>
  <c r="CU663" i="9"/>
  <c r="CS785" i="9"/>
  <c r="CW785" i="9"/>
  <c r="CU785" i="9"/>
  <c r="DI785" i="9"/>
  <c r="DJ785" i="9" s="1"/>
  <c r="CW661" i="9"/>
  <c r="CS661" i="9"/>
  <c r="DI661" i="9"/>
  <c r="DJ661" i="9" s="1"/>
  <c r="CU661" i="9"/>
  <c r="CU635" i="9"/>
  <c r="DI635" i="9"/>
  <c r="DJ635" i="9" s="1"/>
  <c r="CS635" i="9"/>
  <c r="CW635" i="9"/>
  <c r="CW848" i="9"/>
  <c r="CU848" i="9"/>
  <c r="CS848" i="9"/>
  <c r="DI848" i="9"/>
  <c r="DJ848" i="9" s="1"/>
  <c r="CU499" i="9"/>
  <c r="CS499" i="9"/>
  <c r="CW499" i="9"/>
  <c r="DI499" i="9"/>
  <c r="DJ499" i="9" s="1"/>
  <c r="CW628" i="9"/>
  <c r="CS628" i="9"/>
  <c r="CU628" i="9"/>
  <c r="DI628" i="9"/>
  <c r="DJ628" i="9" s="1"/>
  <c r="CS602" i="9"/>
  <c r="CW602" i="9"/>
  <c r="DI602" i="9"/>
  <c r="DJ602" i="9" s="1"/>
  <c r="CU602" i="9"/>
  <c r="CW483" i="9"/>
  <c r="CS483" i="9"/>
  <c r="CU483" i="9"/>
  <c r="DI483" i="9"/>
  <c r="DJ483" i="9" s="1"/>
  <c r="CU486" i="9"/>
  <c r="CW486" i="9"/>
  <c r="DI486" i="9"/>
  <c r="DJ486" i="9" s="1"/>
  <c r="CS486" i="9"/>
  <c r="CS489" i="9"/>
  <c r="DI489" i="9"/>
  <c r="DJ489" i="9" s="1"/>
  <c r="CU489" i="9"/>
  <c r="CW489" i="9"/>
  <c r="CS582" i="9"/>
  <c r="CW582" i="9"/>
  <c r="DI582" i="9"/>
  <c r="DJ582" i="9" s="1"/>
  <c r="CU582" i="9"/>
  <c r="DI677" i="9"/>
  <c r="DJ677" i="9" s="1"/>
  <c r="CW677" i="9"/>
  <c r="CU677" i="9"/>
  <c r="CS677" i="9"/>
  <c r="CW479" i="9"/>
  <c r="DI479" i="9"/>
  <c r="DJ479" i="9" s="1"/>
  <c r="CS479" i="9"/>
  <c r="CU479" i="9"/>
  <c r="CS446" i="9"/>
  <c r="CU446" i="9"/>
  <c r="DI446" i="9"/>
  <c r="DJ446" i="9" s="1"/>
  <c r="CW446" i="9"/>
  <c r="CS481" i="9"/>
  <c r="CU481" i="9"/>
  <c r="DI481" i="9"/>
  <c r="DJ481" i="9" s="1"/>
  <c r="CW481" i="9"/>
  <c r="CW430" i="9"/>
  <c r="DI430" i="9"/>
  <c r="DJ430" i="9" s="1"/>
  <c r="CS430" i="9"/>
  <c r="CU430" i="9"/>
  <c r="CU440" i="9"/>
  <c r="DI440" i="9"/>
  <c r="DJ440" i="9" s="1"/>
  <c r="CS440" i="9"/>
  <c r="CW440" i="9"/>
  <c r="CS311" i="9"/>
  <c r="CW311" i="9"/>
  <c r="CU311" i="9"/>
  <c r="DI311" i="9"/>
  <c r="DJ311" i="9" s="1"/>
  <c r="CU351" i="9"/>
  <c r="DI351" i="9"/>
  <c r="DJ351" i="9" s="1"/>
  <c r="CW351" i="9"/>
  <c r="CS351" i="9"/>
  <c r="CS484" i="9"/>
  <c r="DI484" i="9"/>
  <c r="DJ484" i="9" s="1"/>
  <c r="CW484" i="9"/>
  <c r="CU484" i="9"/>
  <c r="CU356" i="9"/>
  <c r="CW356" i="9"/>
  <c r="DI356" i="9"/>
  <c r="DJ356" i="9" s="1"/>
  <c r="CS356" i="9"/>
  <c r="CS231" i="9"/>
  <c r="CW231" i="9"/>
  <c r="DI231" i="9"/>
  <c r="DJ231" i="9" s="1"/>
  <c r="CU231" i="9"/>
  <c r="CW284" i="9"/>
  <c r="DI284" i="9"/>
  <c r="DJ284" i="9" s="1"/>
  <c r="CU284" i="9"/>
  <c r="CS284" i="9"/>
  <c r="DI249" i="9"/>
  <c r="DJ249" i="9" s="1"/>
  <c r="CU249" i="9"/>
  <c r="CW249" i="9"/>
  <c r="CS249" i="9"/>
  <c r="CW252" i="9"/>
  <c r="DI252" i="9"/>
  <c r="DJ252" i="9" s="1"/>
  <c r="CU252" i="9"/>
  <c r="CS252" i="9"/>
  <c r="CU177" i="9"/>
  <c r="DI177" i="9"/>
  <c r="DJ177" i="9" s="1"/>
  <c r="CS177" i="9"/>
  <c r="CW177" i="9"/>
  <c r="CW192" i="9"/>
  <c r="CS192" i="9"/>
  <c r="CU192" i="9"/>
  <c r="DI192" i="9"/>
  <c r="DJ192" i="9" s="1"/>
  <c r="CW174" i="9"/>
  <c r="DI174" i="9"/>
  <c r="DJ174" i="9" s="1"/>
  <c r="CU174" i="9"/>
  <c r="CS174" i="9"/>
  <c r="CS183" i="9"/>
  <c r="CU183" i="9"/>
  <c r="DI183" i="9"/>
  <c r="DJ183" i="9" s="1"/>
  <c r="CW183" i="9"/>
  <c r="DI201" i="9"/>
  <c r="DJ201" i="9" s="1"/>
  <c r="CU201" i="9"/>
  <c r="CS201" i="9"/>
  <c r="CW201" i="9"/>
  <c r="CU165" i="9"/>
  <c r="DI165" i="9"/>
  <c r="DJ165" i="9" s="1"/>
  <c r="CS165" i="9"/>
  <c r="CW165" i="9"/>
  <c r="CW60" i="9"/>
  <c r="CU60" i="9"/>
  <c r="DI60" i="9"/>
  <c r="DJ60" i="9" s="1"/>
  <c r="CS60" i="9"/>
  <c r="CW69" i="9"/>
  <c r="CU69" i="9"/>
  <c r="CS69" i="9"/>
  <c r="DI69" i="9"/>
  <c r="DJ69" i="9" s="1"/>
  <c r="DI40" i="9"/>
  <c r="DJ40" i="9" s="1"/>
  <c r="CU40" i="9"/>
  <c r="CW40" i="9"/>
  <c r="CS40" i="9"/>
  <c r="CU4" i="9"/>
  <c r="CS4" i="9"/>
  <c r="DI4" i="9"/>
  <c r="DJ4" i="9" s="1"/>
  <c r="CW4" i="9"/>
  <c r="DB1298" i="9"/>
  <c r="CU1284" i="9"/>
  <c r="DI1284" i="9"/>
  <c r="DJ1284" i="9" s="1"/>
  <c r="CW1284" i="9"/>
  <c r="CS1284" i="9"/>
  <c r="CS1169" i="9"/>
  <c r="CW1169" i="9"/>
  <c r="DI1169" i="9"/>
  <c r="DJ1169" i="9" s="1"/>
  <c r="CU1169" i="9"/>
  <c r="CS1357" i="9"/>
  <c r="DI1357" i="9"/>
  <c r="DJ1357" i="9" s="1"/>
  <c r="CU1357" i="9"/>
  <c r="CW1357" i="9"/>
  <c r="DB1399" i="9"/>
  <c r="CW1304" i="9"/>
  <c r="DI1304" i="9"/>
  <c r="DJ1304" i="9" s="1"/>
  <c r="CS1304" i="9"/>
  <c r="CU1304" i="9"/>
  <c r="CU1338" i="9"/>
  <c r="DI1338" i="9"/>
  <c r="DJ1338" i="9" s="1"/>
  <c r="CS1338" i="9"/>
  <c r="CW1338" i="9"/>
  <c r="CU1408" i="9"/>
  <c r="DI1408" i="9"/>
  <c r="DJ1408" i="9" s="1"/>
  <c r="CW1408" i="9"/>
  <c r="CS1408" i="9"/>
  <c r="DI565" i="9"/>
  <c r="DJ565" i="9" s="1"/>
  <c r="CS565" i="9"/>
  <c r="CU565" i="9"/>
  <c r="CW565" i="9"/>
  <c r="CU786" i="9"/>
  <c r="CW786" i="9"/>
  <c r="CS786" i="9"/>
  <c r="DI786" i="9"/>
  <c r="DJ786" i="9" s="1"/>
  <c r="DI275" i="9"/>
  <c r="DJ275" i="9" s="1"/>
  <c r="CS275" i="9"/>
  <c r="CU275" i="9"/>
  <c r="CW275" i="9"/>
  <c r="DI126" i="9"/>
  <c r="DJ126" i="9" s="1"/>
  <c r="CW126" i="9"/>
  <c r="CU126" i="9"/>
  <c r="CS126" i="9"/>
  <c r="CW1293" i="9"/>
  <c r="CU1293" i="9"/>
  <c r="DI1293" i="9"/>
  <c r="DJ1293" i="9" s="1"/>
  <c r="CS1293" i="9"/>
  <c r="CU1308" i="9"/>
  <c r="DI1308" i="9"/>
  <c r="DJ1308" i="9" s="1"/>
  <c r="CS1308" i="9"/>
  <c r="CW1308" i="9"/>
  <c r="CU1311" i="9"/>
  <c r="CW1311" i="9"/>
  <c r="DI1311" i="9"/>
  <c r="DJ1311" i="9" s="1"/>
  <c r="CS1311" i="9"/>
  <c r="DB1397" i="9"/>
  <c r="DB1145" i="9"/>
  <c r="CW1124" i="9"/>
  <c r="DI1124" i="9"/>
  <c r="DJ1124" i="9" s="1"/>
  <c r="CS1124" i="9"/>
  <c r="CU1124" i="9"/>
  <c r="DI994" i="9"/>
  <c r="DJ994" i="9" s="1"/>
  <c r="CU994" i="9"/>
  <c r="CW994" i="9"/>
  <c r="CS994" i="9"/>
  <c r="CW583" i="9"/>
  <c r="CS583" i="9"/>
  <c r="DI583" i="9"/>
  <c r="DJ583" i="9" s="1"/>
  <c r="CU583" i="9"/>
  <c r="DI358" i="9"/>
  <c r="DJ358" i="9" s="1"/>
  <c r="CS358" i="9"/>
  <c r="CU358" i="9"/>
  <c r="CW358" i="9"/>
  <c r="DB568" i="9"/>
  <c r="DI1356" i="9"/>
  <c r="DJ1356" i="9" s="1"/>
  <c r="CU1356" i="9"/>
  <c r="CW1356" i="9"/>
  <c r="CS1356" i="9"/>
  <c r="DI1264" i="9"/>
  <c r="DJ1264" i="9" s="1"/>
  <c r="CW1264" i="9"/>
  <c r="CS1264" i="9"/>
  <c r="CU1264" i="9"/>
  <c r="CS1302" i="9"/>
  <c r="DI1302" i="9"/>
  <c r="DJ1302" i="9" s="1"/>
  <c r="CW1302" i="9"/>
  <c r="CU1302" i="9"/>
  <c r="CS1226" i="9"/>
  <c r="CU1226" i="9"/>
  <c r="CW1226" i="9"/>
  <c r="DI1226" i="9"/>
  <c r="DJ1226" i="9" s="1"/>
  <c r="CW1220" i="9"/>
  <c r="CS1220" i="9"/>
  <c r="CU1220" i="9"/>
  <c r="DI1220" i="9"/>
  <c r="DJ1220" i="9" s="1"/>
  <c r="CU1095" i="9"/>
  <c r="CW1095" i="9"/>
  <c r="CS1095" i="9"/>
  <c r="DI1095" i="9"/>
  <c r="DJ1095" i="9" s="1"/>
  <c r="CW1110" i="9"/>
  <c r="CS1110" i="9"/>
  <c r="DI1110" i="9"/>
  <c r="DJ1110" i="9" s="1"/>
  <c r="CU1110" i="9"/>
  <c r="DI1200" i="9"/>
  <c r="DJ1200" i="9" s="1"/>
  <c r="CU1200" i="9"/>
  <c r="CW1200" i="9"/>
  <c r="CS1200" i="9"/>
  <c r="CW1152" i="9"/>
  <c r="DI1152" i="9"/>
  <c r="DJ1152" i="9" s="1"/>
  <c r="CS1152" i="9"/>
  <c r="CU1152" i="9"/>
  <c r="CS1041" i="9"/>
  <c r="CU1041" i="9"/>
  <c r="CW1041" i="9"/>
  <c r="DI1041" i="9"/>
  <c r="DJ1041" i="9" s="1"/>
  <c r="CW1106" i="9"/>
  <c r="DI1106" i="9"/>
  <c r="DJ1106" i="9" s="1"/>
  <c r="CS1106" i="9"/>
  <c r="CU1106" i="9"/>
  <c r="DI1143" i="9"/>
  <c r="DJ1143" i="9" s="1"/>
  <c r="CS1143" i="9"/>
  <c r="CU1143" i="9"/>
  <c r="CW1143" i="9"/>
  <c r="CW900" i="9"/>
  <c r="CU900" i="9"/>
  <c r="DI900" i="9"/>
  <c r="DJ900" i="9" s="1"/>
  <c r="CS900" i="9"/>
  <c r="CS1057" i="9"/>
  <c r="DI1057" i="9"/>
  <c r="DJ1057" i="9" s="1"/>
  <c r="CU1057" i="9"/>
  <c r="CW1057" i="9"/>
  <c r="CW1092" i="9"/>
  <c r="CS1092" i="9"/>
  <c r="CU1092" i="9"/>
  <c r="DI1092" i="9"/>
  <c r="DJ1092" i="9" s="1"/>
  <c r="CU852" i="9"/>
  <c r="CS852" i="9"/>
  <c r="CW852" i="9"/>
  <c r="DI852" i="9"/>
  <c r="DJ852" i="9" s="1"/>
  <c r="CU1071" i="9"/>
  <c r="DI1071" i="9"/>
  <c r="DJ1071" i="9" s="1"/>
  <c r="CS1071" i="9"/>
  <c r="CW1071" i="9"/>
  <c r="CS965" i="9"/>
  <c r="DI965" i="9"/>
  <c r="DJ965" i="9" s="1"/>
  <c r="CU965" i="9"/>
  <c r="CW965" i="9"/>
  <c r="DI966" i="9"/>
  <c r="DJ966" i="9" s="1"/>
  <c r="CS966" i="9"/>
  <c r="CU966" i="9"/>
  <c r="CW966" i="9"/>
  <c r="CU789" i="9"/>
  <c r="DI789" i="9"/>
  <c r="DJ789" i="9" s="1"/>
  <c r="CW789" i="9"/>
  <c r="CS789" i="9"/>
  <c r="CS802" i="9"/>
  <c r="DI802" i="9"/>
  <c r="DJ802" i="9" s="1"/>
  <c r="CW802" i="9"/>
  <c r="CU802" i="9"/>
  <c r="CS791" i="9"/>
  <c r="DI791" i="9"/>
  <c r="DJ791" i="9" s="1"/>
  <c r="CU791" i="9"/>
  <c r="CW791" i="9"/>
  <c r="CS656" i="9"/>
  <c r="CU656" i="9"/>
  <c r="DI656" i="9"/>
  <c r="DJ656" i="9" s="1"/>
  <c r="CW656" i="9"/>
  <c r="CU701" i="9"/>
  <c r="CW701" i="9"/>
  <c r="DI701" i="9"/>
  <c r="DJ701" i="9" s="1"/>
  <c r="CS701" i="9"/>
  <c r="CS653" i="9"/>
  <c r="CW653" i="9"/>
  <c r="CU653" i="9"/>
  <c r="DI653" i="9"/>
  <c r="DJ653" i="9" s="1"/>
  <c r="CU756" i="9"/>
  <c r="CW756" i="9"/>
  <c r="CS756" i="9"/>
  <c r="DI756" i="9"/>
  <c r="DJ756" i="9" s="1"/>
  <c r="DI871" i="9"/>
  <c r="DJ871" i="9" s="1"/>
  <c r="CW871" i="9"/>
  <c r="CS871" i="9"/>
  <c r="CU871" i="9"/>
  <c r="DI619" i="9"/>
  <c r="DJ619" i="9" s="1"/>
  <c r="CS619" i="9"/>
  <c r="CU619" i="9"/>
  <c r="CW619" i="9"/>
  <c r="CW585" i="9"/>
  <c r="CU585" i="9"/>
  <c r="CS585" i="9"/>
  <c r="DI585" i="9"/>
  <c r="DJ585" i="9" s="1"/>
  <c r="CW447" i="9"/>
  <c r="DI447" i="9"/>
  <c r="DJ447" i="9" s="1"/>
  <c r="CU447" i="9"/>
  <c r="CS447" i="9"/>
  <c r="CU454" i="9"/>
  <c r="CW454" i="9"/>
  <c r="DI454" i="9"/>
  <c r="DJ454" i="9" s="1"/>
  <c r="CS454" i="9"/>
  <c r="CU410" i="9"/>
  <c r="CW410" i="9"/>
  <c r="DI410" i="9"/>
  <c r="DJ410" i="9" s="1"/>
  <c r="CS410" i="9"/>
  <c r="DI507" i="9"/>
  <c r="DJ507" i="9" s="1"/>
  <c r="CS507" i="9"/>
  <c r="CU507" i="9"/>
  <c r="CW507" i="9"/>
  <c r="DI666" i="9"/>
  <c r="DJ666" i="9" s="1"/>
  <c r="CS666" i="9"/>
  <c r="CU666" i="9"/>
  <c r="CW666" i="9"/>
  <c r="CW459" i="9"/>
  <c r="CS459" i="9"/>
  <c r="CU459" i="9"/>
  <c r="DI459" i="9"/>
  <c r="DJ459" i="9" s="1"/>
  <c r="CW558" i="9"/>
  <c r="CU558" i="9"/>
  <c r="DI558" i="9"/>
  <c r="DJ558" i="9" s="1"/>
  <c r="CS558" i="9"/>
  <c r="DI452" i="9"/>
  <c r="DJ452" i="9" s="1"/>
  <c r="CW452" i="9"/>
  <c r="CS452" i="9"/>
  <c r="CU452" i="9"/>
  <c r="CS428" i="9"/>
  <c r="CW428" i="9"/>
  <c r="CU428" i="9"/>
  <c r="DI428" i="9"/>
  <c r="DJ428" i="9" s="1"/>
  <c r="CU432" i="9"/>
  <c r="CW432" i="9"/>
  <c r="CS432" i="9"/>
  <c r="DI432" i="9"/>
  <c r="DJ432" i="9" s="1"/>
  <c r="CS348" i="9"/>
  <c r="DI348" i="9"/>
  <c r="DJ348" i="9" s="1"/>
  <c r="CU348" i="9"/>
  <c r="CW348" i="9"/>
  <c r="CW276" i="9"/>
  <c r="CS276" i="9"/>
  <c r="CU276" i="9"/>
  <c r="DI276" i="9"/>
  <c r="DJ276" i="9" s="1"/>
  <c r="CU239" i="9"/>
  <c r="CS239" i="9"/>
  <c r="DI239" i="9"/>
  <c r="DJ239" i="9" s="1"/>
  <c r="CW239" i="9"/>
  <c r="CU188" i="9"/>
  <c r="CS188" i="9"/>
  <c r="CW188" i="9"/>
  <c r="DI188" i="9"/>
  <c r="DJ188" i="9" s="1"/>
  <c r="CW181" i="9"/>
  <c r="CU181" i="9"/>
  <c r="CS181" i="9"/>
  <c r="DI181" i="9"/>
  <c r="DJ181" i="9" s="1"/>
  <c r="CU152" i="9"/>
  <c r="DI152" i="9"/>
  <c r="DJ152" i="9" s="1"/>
  <c r="CS152" i="9"/>
  <c r="CW152" i="9"/>
  <c r="CW168" i="9"/>
  <c r="CS168" i="9"/>
  <c r="CU168" i="9"/>
  <c r="DI168" i="9"/>
  <c r="DJ168" i="9" s="1"/>
  <c r="DI148" i="9"/>
  <c r="DJ148" i="9" s="1"/>
  <c r="CW148" i="9"/>
  <c r="CS148" i="9"/>
  <c r="CU148" i="9"/>
  <c r="CW140" i="9"/>
  <c r="DI140" i="9"/>
  <c r="DJ140" i="9" s="1"/>
  <c r="CS140" i="9"/>
  <c r="CU140" i="9"/>
  <c r="CS42" i="9"/>
  <c r="CW42" i="9"/>
  <c r="DI42" i="9"/>
  <c r="DJ42" i="9" s="1"/>
  <c r="CU42" i="9"/>
  <c r="CU68" i="9"/>
  <c r="DI68" i="9"/>
  <c r="DJ68" i="9" s="1"/>
  <c r="CW68" i="9"/>
  <c r="CS68" i="9"/>
  <c r="CU67" i="9"/>
  <c r="CS67" i="9"/>
  <c r="CW67" i="9"/>
  <c r="DI67" i="9"/>
  <c r="DJ67" i="9" s="1"/>
  <c r="DB254" i="9"/>
  <c r="DB503" i="9"/>
  <c r="CU1364" i="9"/>
  <c r="DI1364" i="9"/>
  <c r="DJ1364" i="9" s="1"/>
  <c r="CS1364" i="9"/>
  <c r="CW1364" i="9"/>
  <c r="DI1345" i="9"/>
  <c r="DJ1345" i="9" s="1"/>
  <c r="CU1345" i="9"/>
  <c r="CW1345" i="9"/>
  <c r="CS1345" i="9"/>
  <c r="DI1232" i="9"/>
  <c r="DJ1232" i="9" s="1"/>
  <c r="CS1232" i="9"/>
  <c r="CU1232" i="9"/>
  <c r="CW1232" i="9"/>
  <c r="DI1283" i="9"/>
  <c r="DJ1283" i="9" s="1"/>
  <c r="CS1283" i="9"/>
  <c r="CU1283" i="9"/>
  <c r="CW1283" i="9"/>
  <c r="CS1193" i="9"/>
  <c r="CU1193" i="9"/>
  <c r="DI1193" i="9"/>
  <c r="DJ1193" i="9" s="1"/>
  <c r="CW1193" i="9"/>
  <c r="CU1218" i="9"/>
  <c r="DI1218" i="9"/>
  <c r="DJ1218" i="9" s="1"/>
  <c r="CS1218" i="9"/>
  <c r="CW1218" i="9"/>
  <c r="CW1058" i="9"/>
  <c r="DI1058" i="9"/>
  <c r="DJ1058" i="9" s="1"/>
  <c r="CU1058" i="9"/>
  <c r="CS1058" i="9"/>
  <c r="CS1089" i="9"/>
  <c r="DI1089" i="9"/>
  <c r="DJ1089" i="9" s="1"/>
  <c r="CU1089" i="9"/>
  <c r="CW1089" i="9"/>
  <c r="CU1192" i="9"/>
  <c r="DI1192" i="9"/>
  <c r="DJ1192" i="9" s="1"/>
  <c r="CS1192" i="9"/>
  <c r="CW1192" i="9"/>
  <c r="DI1105" i="9"/>
  <c r="DJ1105" i="9" s="1"/>
  <c r="CS1105" i="9"/>
  <c r="CU1105" i="9"/>
  <c r="CW1105" i="9"/>
  <c r="CS999" i="9"/>
  <c r="CU999" i="9"/>
  <c r="CW999" i="9"/>
  <c r="DI999" i="9"/>
  <c r="DJ999" i="9" s="1"/>
  <c r="DI1087" i="9"/>
  <c r="DJ1087" i="9" s="1"/>
  <c r="CS1087" i="9"/>
  <c r="CU1087" i="9"/>
  <c r="CW1087" i="9"/>
  <c r="DI1132" i="9"/>
  <c r="DJ1132" i="9" s="1"/>
  <c r="CW1132" i="9"/>
  <c r="CS1132" i="9"/>
  <c r="CU1132" i="9"/>
  <c r="DI1012" i="9"/>
  <c r="DJ1012" i="9" s="1"/>
  <c r="CS1012" i="9"/>
  <c r="CW1012" i="9"/>
  <c r="CU1012" i="9"/>
  <c r="CW1051" i="9"/>
  <c r="CS1051" i="9"/>
  <c r="DI1051" i="9"/>
  <c r="DJ1051" i="9" s="1"/>
  <c r="CU1051" i="9"/>
  <c r="CS1081" i="9"/>
  <c r="DI1081" i="9"/>
  <c r="DJ1081" i="9" s="1"/>
  <c r="CU1081" i="9"/>
  <c r="CW1081" i="9"/>
  <c r="CS796" i="9"/>
  <c r="CU796" i="9"/>
  <c r="DI796" i="9"/>
  <c r="DJ796" i="9" s="1"/>
  <c r="CW796" i="9"/>
  <c r="CW1060" i="9"/>
  <c r="CU1060" i="9"/>
  <c r="DI1060" i="9"/>
  <c r="DJ1060" i="9" s="1"/>
  <c r="CS1060" i="9"/>
  <c r="CW945" i="9"/>
  <c r="CS945" i="9"/>
  <c r="DI945" i="9"/>
  <c r="DJ945" i="9" s="1"/>
  <c r="CU945" i="9"/>
  <c r="CS961" i="9"/>
  <c r="CU961" i="9"/>
  <c r="CW961" i="9"/>
  <c r="DI961" i="9"/>
  <c r="DJ961" i="9" s="1"/>
  <c r="DI714" i="9"/>
  <c r="DJ714" i="9" s="1"/>
  <c r="CS714" i="9"/>
  <c r="CU714" i="9"/>
  <c r="CW714" i="9"/>
  <c r="DI795" i="9"/>
  <c r="DJ795" i="9" s="1"/>
  <c r="CU795" i="9"/>
  <c r="CS795" i="9"/>
  <c r="CW795" i="9"/>
  <c r="CS684" i="9"/>
  <c r="DI684" i="9"/>
  <c r="DJ684" i="9" s="1"/>
  <c r="CW684" i="9"/>
  <c r="CU684" i="9"/>
  <c r="CW735" i="9"/>
  <c r="DI735" i="9"/>
  <c r="DJ735" i="9" s="1"/>
  <c r="CS735" i="9"/>
  <c r="CU735" i="9"/>
  <c r="CW779" i="9"/>
  <c r="CS779" i="9"/>
  <c r="CU779" i="9"/>
  <c r="DI779" i="9"/>
  <c r="DJ779" i="9" s="1"/>
  <c r="DI674" i="9"/>
  <c r="DJ674" i="9" s="1"/>
  <c r="CU674" i="9"/>
  <c r="CS674" i="9"/>
  <c r="CW674" i="9"/>
  <c r="CW793" i="9"/>
  <c r="CS793" i="9"/>
  <c r="DI793" i="9"/>
  <c r="DJ793" i="9" s="1"/>
  <c r="CU793" i="9"/>
  <c r="CW771" i="9"/>
  <c r="CS771" i="9"/>
  <c r="CU771" i="9"/>
  <c r="DI771" i="9"/>
  <c r="DJ771" i="9" s="1"/>
  <c r="CU739" i="9"/>
  <c r="CW739" i="9"/>
  <c r="DI739" i="9"/>
  <c r="DJ739" i="9" s="1"/>
  <c r="CS739" i="9"/>
  <c r="DI860" i="9"/>
  <c r="DJ860" i="9" s="1"/>
  <c r="CS860" i="9"/>
  <c r="CW860" i="9"/>
  <c r="CU860" i="9"/>
  <c r="CS559" i="9"/>
  <c r="CU559" i="9"/>
  <c r="CW559" i="9"/>
  <c r="DI559" i="9"/>
  <c r="DJ559" i="9" s="1"/>
  <c r="CS571" i="9"/>
  <c r="DI571" i="9"/>
  <c r="DJ571" i="9" s="1"/>
  <c r="CU571" i="9"/>
  <c r="CW571" i="9"/>
  <c r="CS491" i="9"/>
  <c r="DI491" i="9"/>
  <c r="DJ491" i="9" s="1"/>
  <c r="CU491" i="9"/>
  <c r="CW491" i="9"/>
  <c r="CS476" i="9"/>
  <c r="DI476" i="9"/>
  <c r="DJ476" i="9" s="1"/>
  <c r="CW476" i="9"/>
  <c r="CU476" i="9"/>
  <c r="CW482" i="9"/>
  <c r="CU482" i="9"/>
  <c r="DI482" i="9"/>
  <c r="DJ482" i="9" s="1"/>
  <c r="CS482" i="9"/>
  <c r="CS455" i="9"/>
  <c r="CU455" i="9"/>
  <c r="DI455" i="9"/>
  <c r="DJ455" i="9" s="1"/>
  <c r="CW455" i="9"/>
  <c r="DI655" i="9"/>
  <c r="DJ655" i="9" s="1"/>
  <c r="CS655" i="9"/>
  <c r="CU655" i="9"/>
  <c r="CW655" i="9"/>
  <c r="DI438" i="9"/>
  <c r="DJ438" i="9" s="1"/>
  <c r="CU438" i="9"/>
  <c r="CW438" i="9"/>
  <c r="CS438" i="9"/>
  <c r="CU540" i="9"/>
  <c r="DI540" i="9"/>
  <c r="DJ540" i="9" s="1"/>
  <c r="CS540" i="9"/>
  <c r="CW540" i="9"/>
  <c r="CU443" i="9"/>
  <c r="DI443" i="9"/>
  <c r="DJ443" i="9" s="1"/>
  <c r="CW443" i="9"/>
  <c r="CS443" i="9"/>
  <c r="DI391" i="9"/>
  <c r="DJ391" i="9" s="1"/>
  <c r="CS391" i="9"/>
  <c r="CU391" i="9"/>
  <c r="CW391" i="9"/>
  <c r="CW513" i="9"/>
  <c r="CS513" i="9"/>
  <c r="DI513" i="9"/>
  <c r="DJ513" i="9" s="1"/>
  <c r="CU513" i="9"/>
  <c r="CS340" i="9"/>
  <c r="CW340" i="9"/>
  <c r="CU340" i="9"/>
  <c r="DI340" i="9"/>
  <c r="DJ340" i="9" s="1"/>
  <c r="CU522" i="9"/>
  <c r="CS522" i="9"/>
  <c r="CW522" i="9"/>
  <c r="DI522" i="9"/>
  <c r="DJ522" i="9" s="1"/>
  <c r="CU369" i="9"/>
  <c r="CW369" i="9"/>
  <c r="CS369" i="9"/>
  <c r="DI369" i="9"/>
  <c r="DJ369" i="9" s="1"/>
  <c r="CU291" i="9"/>
  <c r="CW291" i="9"/>
  <c r="DI291" i="9"/>
  <c r="DJ291" i="9" s="1"/>
  <c r="CS291" i="9"/>
  <c r="DI375" i="9"/>
  <c r="DJ375" i="9" s="1"/>
  <c r="CS375" i="9"/>
  <c r="CU375" i="9"/>
  <c r="CW375" i="9"/>
  <c r="CU307" i="9"/>
  <c r="CS307" i="9"/>
  <c r="CW307" i="9"/>
  <c r="DI307" i="9"/>
  <c r="DJ307" i="9" s="1"/>
  <c r="CS215" i="9"/>
  <c r="CW215" i="9"/>
  <c r="CU215" i="9"/>
  <c r="DI215" i="9"/>
  <c r="DJ215" i="9" s="1"/>
  <c r="CS147" i="9"/>
  <c r="CU147" i="9"/>
  <c r="CW147" i="9"/>
  <c r="DI147" i="9"/>
  <c r="DJ147" i="9" s="1"/>
  <c r="CW163" i="9"/>
  <c r="CS163" i="9"/>
  <c r="CU163" i="9"/>
  <c r="DI163" i="9"/>
  <c r="DJ163" i="9" s="1"/>
  <c r="CW176" i="9"/>
  <c r="CU176" i="9"/>
  <c r="DI176" i="9"/>
  <c r="DJ176" i="9" s="1"/>
  <c r="CS176" i="9"/>
  <c r="CU99" i="9"/>
  <c r="CW99" i="9"/>
  <c r="DI99" i="9"/>
  <c r="DJ99" i="9" s="1"/>
  <c r="CS99" i="9"/>
  <c r="DI155" i="9"/>
  <c r="DJ155" i="9" s="1"/>
  <c r="CW155" i="9"/>
  <c r="CS155" i="9"/>
  <c r="CU155" i="9"/>
  <c r="CU146" i="9"/>
  <c r="DI146" i="9"/>
  <c r="DJ146" i="9" s="1"/>
  <c r="CS146" i="9"/>
  <c r="CW146" i="9"/>
  <c r="DI135" i="9"/>
  <c r="DJ135" i="9" s="1"/>
  <c r="CU135" i="9"/>
  <c r="CW135" i="9"/>
  <c r="CS135" i="9"/>
  <c r="CW161" i="9"/>
  <c r="CS161" i="9"/>
  <c r="CU161" i="9"/>
  <c r="DI161" i="9"/>
  <c r="DJ161" i="9" s="1"/>
  <c r="DI32" i="9"/>
  <c r="DJ32" i="9" s="1"/>
  <c r="CW32" i="9"/>
  <c r="CS32" i="9"/>
  <c r="CU32" i="9"/>
  <c r="CW6" i="9"/>
  <c r="CS6" i="9"/>
  <c r="DI6" i="9"/>
  <c r="DJ6" i="9" s="1"/>
  <c r="CU6" i="9"/>
  <c r="CU56" i="9"/>
  <c r="CW56" i="9"/>
  <c r="DI56" i="9"/>
  <c r="DJ56" i="9" s="1"/>
  <c r="CS56" i="9"/>
  <c r="DB1218" i="9"/>
  <c r="DB1201" i="9"/>
  <c r="CS1335" i="9"/>
  <c r="CU1335" i="9"/>
  <c r="DI1335" i="9"/>
  <c r="DJ1335" i="9" s="1"/>
  <c r="CW1335" i="9"/>
  <c r="CU1349" i="9"/>
  <c r="DI1349" i="9"/>
  <c r="DJ1349" i="9" s="1"/>
  <c r="CS1349" i="9"/>
  <c r="CW1349" i="9"/>
  <c r="CS1204" i="9"/>
  <c r="CU1204" i="9"/>
  <c r="DI1204" i="9"/>
  <c r="DJ1204" i="9" s="1"/>
  <c r="CW1204" i="9"/>
  <c r="DB1193" i="9"/>
  <c r="CS1155" i="9"/>
  <c r="CU1155" i="9"/>
  <c r="CW1155" i="9"/>
  <c r="DI1155" i="9"/>
  <c r="DJ1155" i="9" s="1"/>
  <c r="CW538" i="9"/>
  <c r="DI538" i="9"/>
  <c r="DJ538" i="9" s="1"/>
  <c r="CU538" i="9"/>
  <c r="CS538" i="9"/>
  <c r="DB755" i="9"/>
  <c r="CW1359" i="9"/>
  <c r="DI1359" i="9"/>
  <c r="DJ1359" i="9" s="1"/>
  <c r="CS1359" i="9"/>
  <c r="CU1359" i="9"/>
  <c r="CS374" i="9"/>
  <c r="CU374" i="9"/>
  <c r="DI374" i="9"/>
  <c r="DJ374" i="9" s="1"/>
  <c r="CW374" i="9"/>
  <c r="DB22" i="9"/>
  <c r="CW1370" i="9"/>
  <c r="DI1370" i="9"/>
  <c r="DJ1370" i="9" s="1"/>
  <c r="CS1370" i="9"/>
  <c r="CU1370" i="9"/>
  <c r="CU1422" i="9"/>
  <c r="CW1422" i="9"/>
  <c r="DI1422" i="9"/>
  <c r="DJ1422" i="9" s="1"/>
  <c r="CS1422" i="9"/>
  <c r="DI1334" i="9"/>
  <c r="DJ1334" i="9" s="1"/>
  <c r="CU1334" i="9"/>
  <c r="CW1334" i="9"/>
  <c r="CS1334" i="9"/>
  <c r="CW1211" i="9"/>
  <c r="DI1211" i="9"/>
  <c r="DJ1211" i="9" s="1"/>
  <c r="CS1211" i="9"/>
  <c r="CU1211" i="9"/>
  <c r="CU1262" i="9"/>
  <c r="DI1262" i="9"/>
  <c r="DJ1262" i="9" s="1"/>
  <c r="CS1262" i="9"/>
  <c r="CW1262" i="9"/>
  <c r="CW1190" i="9"/>
  <c r="CS1190" i="9"/>
  <c r="DI1190" i="9"/>
  <c r="DJ1190" i="9" s="1"/>
  <c r="CU1190" i="9"/>
  <c r="CS1214" i="9"/>
  <c r="CU1214" i="9"/>
  <c r="CW1214" i="9"/>
  <c r="DI1214" i="9"/>
  <c r="DJ1214" i="9" s="1"/>
  <c r="CU1328" i="9"/>
  <c r="DI1328" i="9"/>
  <c r="DJ1328" i="9" s="1"/>
  <c r="CS1328" i="9"/>
  <c r="CW1328" i="9"/>
  <c r="CW1135" i="9"/>
  <c r="DI1135" i="9"/>
  <c r="DJ1135" i="9" s="1"/>
  <c r="CU1135" i="9"/>
  <c r="CS1135" i="9"/>
  <c r="DI1189" i="9"/>
  <c r="DJ1189" i="9" s="1"/>
  <c r="CS1189" i="9"/>
  <c r="CW1189" i="9"/>
  <c r="CU1189" i="9"/>
  <c r="CS1067" i="9"/>
  <c r="CU1067" i="9"/>
  <c r="CW1067" i="9"/>
  <c r="DI1067" i="9"/>
  <c r="DJ1067" i="9" s="1"/>
  <c r="CS1160" i="9"/>
  <c r="CU1160" i="9"/>
  <c r="DI1160" i="9"/>
  <c r="DJ1160" i="9" s="1"/>
  <c r="CW1160" i="9"/>
  <c r="CS1019" i="9"/>
  <c r="CW1019" i="9"/>
  <c r="CU1019" i="9"/>
  <c r="DI1019" i="9"/>
  <c r="DJ1019" i="9" s="1"/>
  <c r="DI1118" i="9"/>
  <c r="DJ1118" i="9" s="1"/>
  <c r="CU1118" i="9"/>
  <c r="CW1118" i="9"/>
  <c r="CS1118" i="9"/>
  <c r="DI1002" i="9"/>
  <c r="DJ1002" i="9" s="1"/>
  <c r="CW1002" i="9"/>
  <c r="CS1002" i="9"/>
  <c r="CU1002" i="9"/>
  <c r="CS1042" i="9"/>
  <c r="CU1042" i="9"/>
  <c r="DI1042" i="9"/>
  <c r="DJ1042" i="9" s="1"/>
  <c r="CW1042" i="9"/>
  <c r="CS1070" i="9"/>
  <c r="CU1070" i="9"/>
  <c r="CW1070" i="9"/>
  <c r="DI1070" i="9"/>
  <c r="DJ1070" i="9" s="1"/>
  <c r="DI957" i="9"/>
  <c r="DJ957" i="9" s="1"/>
  <c r="CS957" i="9"/>
  <c r="CU957" i="9"/>
  <c r="CW957" i="9"/>
  <c r="DI1049" i="9"/>
  <c r="DJ1049" i="9" s="1"/>
  <c r="CS1049" i="9"/>
  <c r="CU1049" i="9"/>
  <c r="CW1049" i="9"/>
  <c r="CS951" i="9"/>
  <c r="DI951" i="9"/>
  <c r="DJ951" i="9" s="1"/>
  <c r="CU951" i="9"/>
  <c r="CW951" i="9"/>
  <c r="CS932" i="9"/>
  <c r="CW932" i="9"/>
  <c r="CU932" i="9"/>
  <c r="DI932" i="9"/>
  <c r="DJ932" i="9" s="1"/>
  <c r="CU753" i="9"/>
  <c r="DI753" i="9"/>
  <c r="DJ753" i="9" s="1"/>
  <c r="CW753" i="9"/>
  <c r="CS753" i="9"/>
  <c r="CU876" i="9"/>
  <c r="DI876" i="9"/>
  <c r="DJ876" i="9" s="1"/>
  <c r="CW876" i="9"/>
  <c r="CS876" i="9"/>
  <c r="CU660" i="9"/>
  <c r="DI660" i="9"/>
  <c r="DJ660" i="9" s="1"/>
  <c r="CS660" i="9"/>
  <c r="CW660" i="9"/>
  <c r="CS717" i="9"/>
  <c r="CU717" i="9"/>
  <c r="DI717" i="9"/>
  <c r="DJ717" i="9" s="1"/>
  <c r="CW717" i="9"/>
  <c r="DI637" i="9"/>
  <c r="DJ637" i="9" s="1"/>
  <c r="CS637" i="9"/>
  <c r="CU637" i="9"/>
  <c r="CW637" i="9"/>
  <c r="CS883" i="9"/>
  <c r="CW883" i="9"/>
  <c r="CU883" i="9"/>
  <c r="DI883" i="9"/>
  <c r="DJ883" i="9" s="1"/>
  <c r="DI780" i="9"/>
  <c r="DJ780" i="9" s="1"/>
  <c r="CS780" i="9"/>
  <c r="CU780" i="9"/>
  <c r="CW780" i="9"/>
  <c r="CU764" i="9"/>
  <c r="CS764" i="9"/>
  <c r="DI764" i="9"/>
  <c r="DJ764" i="9" s="1"/>
  <c r="CW764" i="9"/>
  <c r="CW694" i="9"/>
  <c r="CS694" i="9"/>
  <c r="CU694" i="9"/>
  <c r="DI694" i="9"/>
  <c r="DJ694" i="9" s="1"/>
  <c r="DI849" i="9"/>
  <c r="DJ849" i="9" s="1"/>
  <c r="CU849" i="9"/>
  <c r="CW849" i="9"/>
  <c r="CS849" i="9"/>
  <c r="DI652" i="9"/>
  <c r="DJ652" i="9" s="1"/>
  <c r="CU652" i="9"/>
  <c r="CW652" i="9"/>
  <c r="CS652" i="9"/>
  <c r="CW596" i="9"/>
  <c r="DI596" i="9"/>
  <c r="DJ596" i="9" s="1"/>
  <c r="CS596" i="9"/>
  <c r="CU596" i="9"/>
  <c r="CU654" i="9"/>
  <c r="DI654" i="9"/>
  <c r="DJ654" i="9" s="1"/>
  <c r="CW654" i="9"/>
  <c r="CS654" i="9"/>
  <c r="CS472" i="9"/>
  <c r="DI472" i="9"/>
  <c r="DJ472" i="9" s="1"/>
  <c r="CU472" i="9"/>
  <c r="CW472" i="9"/>
  <c r="CS467" i="9"/>
  <c r="CW467" i="9"/>
  <c r="DI467" i="9"/>
  <c r="DJ467" i="9" s="1"/>
  <c r="CU467" i="9"/>
  <c r="CW518" i="9"/>
  <c r="DI518" i="9"/>
  <c r="DJ518" i="9" s="1"/>
  <c r="CU518" i="9"/>
  <c r="CS518" i="9"/>
  <c r="DI644" i="9"/>
  <c r="DJ644" i="9" s="1"/>
  <c r="CS644" i="9"/>
  <c r="CU644" i="9"/>
  <c r="CW644" i="9"/>
  <c r="CW519" i="9"/>
  <c r="CU519" i="9"/>
  <c r="DI519" i="9"/>
  <c r="DJ519" i="9" s="1"/>
  <c r="CS519" i="9"/>
  <c r="CU526" i="9"/>
  <c r="CW526" i="9"/>
  <c r="DI526" i="9"/>
  <c r="DJ526" i="9" s="1"/>
  <c r="CS526" i="9"/>
  <c r="DI416" i="9"/>
  <c r="DJ416" i="9" s="1"/>
  <c r="CU416" i="9"/>
  <c r="CS416" i="9"/>
  <c r="CW416" i="9"/>
  <c r="CS384" i="9"/>
  <c r="CU384" i="9"/>
  <c r="DI384" i="9"/>
  <c r="DJ384" i="9" s="1"/>
  <c r="CW384" i="9"/>
  <c r="CW477" i="9"/>
  <c r="CS477" i="9"/>
  <c r="CU477" i="9"/>
  <c r="DI477" i="9"/>
  <c r="DJ477" i="9" s="1"/>
  <c r="CW352" i="9"/>
  <c r="CU352" i="9"/>
  <c r="DI352" i="9"/>
  <c r="DJ352" i="9" s="1"/>
  <c r="CS352" i="9"/>
  <c r="CU509" i="9"/>
  <c r="CW509" i="9"/>
  <c r="CS509" i="9"/>
  <c r="DI509" i="9"/>
  <c r="DJ509" i="9" s="1"/>
  <c r="CS354" i="9"/>
  <c r="CU354" i="9"/>
  <c r="CW354" i="9"/>
  <c r="DI354" i="9"/>
  <c r="DJ354" i="9" s="1"/>
  <c r="CS360" i="9"/>
  <c r="DI360" i="9"/>
  <c r="DJ360" i="9" s="1"/>
  <c r="CU360" i="9"/>
  <c r="CW360" i="9"/>
  <c r="CS364" i="9"/>
  <c r="CW364" i="9"/>
  <c r="DI364" i="9"/>
  <c r="DJ364" i="9" s="1"/>
  <c r="CU364" i="9"/>
  <c r="CS257" i="9"/>
  <c r="DI257" i="9"/>
  <c r="DJ257" i="9" s="1"/>
  <c r="CU257" i="9"/>
  <c r="CW257" i="9"/>
  <c r="CU294" i="9"/>
  <c r="CW294" i="9"/>
  <c r="DI294" i="9"/>
  <c r="DJ294" i="9" s="1"/>
  <c r="CS294" i="9"/>
  <c r="CS186" i="9"/>
  <c r="CW186" i="9"/>
  <c r="CU186" i="9"/>
  <c r="DI186" i="9"/>
  <c r="DJ186" i="9" s="1"/>
  <c r="DI184" i="9"/>
  <c r="DJ184" i="9" s="1"/>
  <c r="CS184" i="9"/>
  <c r="CU184" i="9"/>
  <c r="CW184" i="9"/>
  <c r="DI164" i="9"/>
  <c r="DJ164" i="9" s="1"/>
  <c r="CS164" i="9"/>
  <c r="CU164" i="9"/>
  <c r="CW164" i="9"/>
  <c r="CS223" i="9"/>
  <c r="CU223" i="9"/>
  <c r="CW223" i="9"/>
  <c r="DI223" i="9"/>
  <c r="DJ223" i="9" s="1"/>
  <c r="CS218" i="9"/>
  <c r="CU218" i="9"/>
  <c r="CW218" i="9"/>
  <c r="DI218" i="9"/>
  <c r="DJ218" i="9" s="1"/>
  <c r="CW139" i="9"/>
  <c r="CU139" i="9"/>
  <c r="DI139" i="9"/>
  <c r="DJ139" i="9" s="1"/>
  <c r="CS139" i="9"/>
  <c r="DI124" i="9"/>
  <c r="DJ124" i="9" s="1"/>
  <c r="CS124" i="9"/>
  <c r="CW124" i="9"/>
  <c r="CU124" i="9"/>
  <c r="CW142" i="9"/>
  <c r="CS142" i="9"/>
  <c r="CU142" i="9"/>
  <c r="DI142" i="9"/>
  <c r="DJ142" i="9" s="1"/>
  <c r="CW112" i="9"/>
  <c r="CU112" i="9"/>
  <c r="DI112" i="9"/>
  <c r="DJ112" i="9" s="1"/>
  <c r="CS112" i="9"/>
  <c r="CS20" i="9"/>
  <c r="DI20" i="9"/>
  <c r="DJ20" i="9" s="1"/>
  <c r="CU20" i="9"/>
  <c r="CW20" i="9"/>
  <c r="CU45" i="9"/>
  <c r="DI45" i="9"/>
  <c r="DJ45" i="9" s="1"/>
  <c r="CS45" i="9"/>
  <c r="CW45" i="9"/>
  <c r="DB1256" i="9"/>
  <c r="CW1244" i="9"/>
  <c r="CS1244" i="9"/>
  <c r="CU1244" i="9"/>
  <c r="DI1244" i="9"/>
  <c r="DJ1244" i="9" s="1"/>
  <c r="CW1337" i="9"/>
  <c r="CS1337" i="9"/>
  <c r="CU1337" i="9"/>
  <c r="DI1337" i="9"/>
  <c r="DJ1337" i="9" s="1"/>
  <c r="CS1274" i="9"/>
  <c r="DI1274" i="9"/>
  <c r="DJ1274" i="9" s="1"/>
  <c r="CU1274" i="9"/>
  <c r="CW1274" i="9"/>
  <c r="CU1360" i="9"/>
  <c r="CS1360" i="9"/>
  <c r="CW1360" i="9"/>
  <c r="DI1360" i="9"/>
  <c r="DJ1360" i="9" s="1"/>
  <c r="DB1214" i="9"/>
  <c r="CU747" i="9"/>
  <c r="CW747" i="9"/>
  <c r="CS747" i="9"/>
  <c r="DI747" i="9"/>
  <c r="DJ747" i="9" s="1"/>
  <c r="CS397" i="9"/>
  <c r="CW397" i="9"/>
  <c r="DI397" i="9"/>
  <c r="DJ397" i="9" s="1"/>
  <c r="CU397" i="9"/>
  <c r="DB874" i="9"/>
  <c r="DB129" i="9"/>
  <c r="DB653" i="9"/>
  <c r="DB750" i="9"/>
  <c r="DB1139" i="9"/>
  <c r="CU1414" i="9"/>
  <c r="CW1414" i="9"/>
  <c r="DI1414" i="9"/>
  <c r="DJ1414" i="9" s="1"/>
  <c r="CS1414" i="9"/>
  <c r="CW1163" i="9"/>
  <c r="CS1163" i="9"/>
  <c r="CU1163" i="9"/>
  <c r="DI1163" i="9"/>
  <c r="DJ1163" i="9" s="1"/>
  <c r="DI1323" i="9"/>
  <c r="DJ1323" i="9" s="1"/>
  <c r="CU1323" i="9"/>
  <c r="CW1323" i="9"/>
  <c r="CS1323" i="9"/>
  <c r="CS1117" i="9"/>
  <c r="DI1117" i="9"/>
  <c r="DJ1117" i="9" s="1"/>
  <c r="CW1117" i="9"/>
  <c r="CU1117" i="9"/>
  <c r="CW1255" i="9"/>
  <c r="DI1255" i="9"/>
  <c r="DJ1255" i="9" s="1"/>
  <c r="CU1255" i="9"/>
  <c r="CS1255" i="9"/>
  <c r="CS1150" i="9"/>
  <c r="CU1150" i="9"/>
  <c r="CW1150" i="9"/>
  <c r="DI1150" i="9"/>
  <c r="DJ1150" i="9" s="1"/>
  <c r="CW1173" i="9"/>
  <c r="DI1173" i="9"/>
  <c r="DJ1173" i="9" s="1"/>
  <c r="CS1173" i="9"/>
  <c r="CU1173" i="9"/>
  <c r="CS1325" i="9"/>
  <c r="CU1325" i="9"/>
  <c r="CW1325" i="9"/>
  <c r="DI1325" i="9"/>
  <c r="DJ1325" i="9" s="1"/>
  <c r="DI1128" i="9"/>
  <c r="DJ1128" i="9" s="1"/>
  <c r="CU1128" i="9"/>
  <c r="CW1128" i="9"/>
  <c r="CS1128" i="9"/>
  <c r="CU1181" i="9"/>
  <c r="DI1181" i="9"/>
  <c r="DJ1181" i="9" s="1"/>
  <c r="CS1181" i="9"/>
  <c r="CW1181" i="9"/>
  <c r="DI978" i="9"/>
  <c r="DJ978" i="9" s="1"/>
  <c r="CU978" i="9"/>
  <c r="CW978" i="9"/>
  <c r="CS978" i="9"/>
  <c r="CU1066" i="9"/>
  <c r="DI1066" i="9"/>
  <c r="DJ1066" i="9" s="1"/>
  <c r="CS1066" i="9"/>
  <c r="CW1066" i="9"/>
  <c r="CW992" i="9"/>
  <c r="CS992" i="9"/>
  <c r="DI992" i="9"/>
  <c r="DJ992" i="9" s="1"/>
  <c r="CU992" i="9"/>
  <c r="CW1100" i="9"/>
  <c r="DI1100" i="9"/>
  <c r="DJ1100" i="9" s="1"/>
  <c r="CS1100" i="9"/>
  <c r="CU1100" i="9"/>
  <c r="DI1000" i="9"/>
  <c r="DJ1000" i="9" s="1"/>
  <c r="CU1000" i="9"/>
  <c r="CW1000" i="9"/>
  <c r="CS1000" i="9"/>
  <c r="CW1020" i="9"/>
  <c r="DI1020" i="9"/>
  <c r="DJ1020" i="9" s="1"/>
  <c r="CS1020" i="9"/>
  <c r="CU1020" i="9"/>
  <c r="CS1059" i="9"/>
  <c r="CU1059" i="9"/>
  <c r="DI1059" i="9"/>
  <c r="DJ1059" i="9" s="1"/>
  <c r="CW1059" i="9"/>
  <c r="CW940" i="9"/>
  <c r="CS940" i="9"/>
  <c r="CU940" i="9"/>
  <c r="DI940" i="9"/>
  <c r="DJ940" i="9" s="1"/>
  <c r="CS1038" i="9"/>
  <c r="CW1038" i="9"/>
  <c r="CU1038" i="9"/>
  <c r="DI1038" i="9"/>
  <c r="DJ1038" i="9" s="1"/>
  <c r="CW943" i="9"/>
  <c r="DI943" i="9"/>
  <c r="DJ943" i="9" s="1"/>
  <c r="CS943" i="9"/>
  <c r="CU943" i="9"/>
  <c r="CU930" i="9"/>
  <c r="CS930" i="9"/>
  <c r="CW930" i="9"/>
  <c r="DI930" i="9"/>
  <c r="DJ930" i="9" s="1"/>
  <c r="CU742" i="9"/>
  <c r="CS742" i="9"/>
  <c r="CW742" i="9"/>
  <c r="DI742" i="9"/>
  <c r="DJ742" i="9" s="1"/>
  <c r="CS766" i="9"/>
  <c r="DI766" i="9"/>
  <c r="DJ766" i="9" s="1"/>
  <c r="CU766" i="9"/>
  <c r="CW766" i="9"/>
  <c r="CW844" i="9"/>
  <c r="CU844" i="9"/>
  <c r="DI844" i="9"/>
  <c r="DJ844" i="9" s="1"/>
  <c r="CS844" i="9"/>
  <c r="CU682" i="9"/>
  <c r="DI682" i="9"/>
  <c r="DJ682" i="9" s="1"/>
  <c r="CS682" i="9"/>
  <c r="CW682" i="9"/>
  <c r="DI792" i="9"/>
  <c r="DJ792" i="9" s="1"/>
  <c r="CW792" i="9"/>
  <c r="CU792" i="9"/>
  <c r="CS792" i="9"/>
  <c r="CW880" i="9"/>
  <c r="CU880" i="9"/>
  <c r="DI880" i="9"/>
  <c r="DJ880" i="9" s="1"/>
  <c r="CS880" i="9"/>
  <c r="CU778" i="9"/>
  <c r="DI778" i="9"/>
  <c r="DJ778" i="9" s="1"/>
  <c r="CW778" i="9"/>
  <c r="CS778" i="9"/>
  <c r="CS755" i="9"/>
  <c r="DI755" i="9"/>
  <c r="DJ755" i="9" s="1"/>
  <c r="CU755" i="9"/>
  <c r="CW755" i="9"/>
  <c r="CU657" i="9"/>
  <c r="DI657" i="9"/>
  <c r="DJ657" i="9" s="1"/>
  <c r="CW657" i="9"/>
  <c r="CS657" i="9"/>
  <c r="DI842" i="9"/>
  <c r="DJ842" i="9" s="1"/>
  <c r="CS842" i="9"/>
  <c r="CW842" i="9"/>
  <c r="CU842" i="9"/>
  <c r="CU649" i="9"/>
  <c r="DI649" i="9"/>
  <c r="DJ649" i="9" s="1"/>
  <c r="CS649" i="9"/>
  <c r="CW649" i="9"/>
  <c r="CS566" i="9"/>
  <c r="DI566" i="9"/>
  <c r="DJ566" i="9" s="1"/>
  <c r="CU566" i="9"/>
  <c r="CW566" i="9"/>
  <c r="CS593" i="9"/>
  <c r="CW593" i="9"/>
  <c r="CU593" i="9"/>
  <c r="DI593" i="9"/>
  <c r="DJ593" i="9" s="1"/>
  <c r="CS521" i="9"/>
  <c r="DI521" i="9"/>
  <c r="DJ521" i="9" s="1"/>
  <c r="CU521" i="9"/>
  <c r="CW521" i="9"/>
  <c r="CS620" i="9"/>
  <c r="CW620" i="9"/>
  <c r="DI620" i="9"/>
  <c r="DJ620" i="9" s="1"/>
  <c r="CU620" i="9"/>
  <c r="CU492" i="9"/>
  <c r="DI492" i="9"/>
  <c r="DJ492" i="9" s="1"/>
  <c r="CS492" i="9"/>
  <c r="CW492" i="9"/>
  <c r="DI633" i="9"/>
  <c r="DJ633" i="9" s="1"/>
  <c r="CW633" i="9"/>
  <c r="CS633" i="9"/>
  <c r="CU633" i="9"/>
  <c r="CS515" i="9"/>
  <c r="CW515" i="9"/>
  <c r="DI515" i="9"/>
  <c r="DJ515" i="9" s="1"/>
  <c r="CU515" i="9"/>
  <c r="DI463" i="9"/>
  <c r="DJ463" i="9" s="1"/>
  <c r="CU463" i="9"/>
  <c r="CW463" i="9"/>
  <c r="CS463" i="9"/>
  <c r="CW414" i="9"/>
  <c r="CU414" i="9"/>
  <c r="CS414" i="9"/>
  <c r="DI414" i="9"/>
  <c r="DJ414" i="9" s="1"/>
  <c r="CW403" i="9"/>
  <c r="CU403" i="9"/>
  <c r="CS403" i="9"/>
  <c r="DI403" i="9"/>
  <c r="DJ403" i="9" s="1"/>
  <c r="CS474" i="9"/>
  <c r="CW474" i="9"/>
  <c r="CU474" i="9"/>
  <c r="DI474" i="9"/>
  <c r="DJ474" i="9" s="1"/>
  <c r="CS349" i="9"/>
  <c r="CU349" i="9"/>
  <c r="CW349" i="9"/>
  <c r="DI349" i="9"/>
  <c r="DJ349" i="9" s="1"/>
  <c r="CU496" i="9"/>
  <c r="CS496" i="9"/>
  <c r="CW496" i="9"/>
  <c r="DI496" i="9"/>
  <c r="DJ496" i="9" s="1"/>
  <c r="DI342" i="9"/>
  <c r="DJ342" i="9" s="1"/>
  <c r="CS342" i="9"/>
  <c r="CU342" i="9"/>
  <c r="CW342" i="9"/>
  <c r="CU324" i="9"/>
  <c r="DI324" i="9"/>
  <c r="DJ324" i="9" s="1"/>
  <c r="CS324" i="9"/>
  <c r="CW324" i="9"/>
  <c r="CW341" i="9"/>
  <c r="DI341" i="9"/>
  <c r="DJ341" i="9" s="1"/>
  <c r="CS341" i="9"/>
  <c r="CU341" i="9"/>
  <c r="DI245" i="9"/>
  <c r="DJ245" i="9" s="1"/>
  <c r="CS245" i="9"/>
  <c r="CW245" i="9"/>
  <c r="CU245" i="9"/>
  <c r="CW220" i="9"/>
  <c r="CS220" i="9"/>
  <c r="CU220" i="9"/>
  <c r="DI220" i="9"/>
  <c r="DJ220" i="9" s="1"/>
  <c r="CW298" i="9"/>
  <c r="CU298" i="9"/>
  <c r="DI298" i="9"/>
  <c r="DJ298" i="9" s="1"/>
  <c r="CS298" i="9"/>
  <c r="CU175" i="9"/>
  <c r="DI175" i="9"/>
  <c r="DJ175" i="9" s="1"/>
  <c r="CS175" i="9"/>
  <c r="CW175" i="9"/>
  <c r="CU101" i="9"/>
  <c r="DI101" i="9"/>
  <c r="DJ101" i="9" s="1"/>
  <c r="CS101" i="9"/>
  <c r="CW101" i="9"/>
  <c r="DI207" i="9"/>
  <c r="DJ207" i="9" s="1"/>
  <c r="CS207" i="9"/>
  <c r="CU207" i="9"/>
  <c r="CW207" i="9"/>
  <c r="DI212" i="9"/>
  <c r="DJ212" i="9" s="1"/>
  <c r="CU212" i="9"/>
  <c r="CS212" i="9"/>
  <c r="CW212" i="9"/>
  <c r="CS134" i="9"/>
  <c r="CW134" i="9"/>
  <c r="CU134" i="9"/>
  <c r="DI134" i="9"/>
  <c r="DJ134" i="9" s="1"/>
  <c r="CW71" i="9"/>
  <c r="CU71" i="9"/>
  <c r="CS71" i="9"/>
  <c r="DI71" i="9"/>
  <c r="DJ71" i="9" s="1"/>
  <c r="DI110" i="9"/>
  <c r="DJ110" i="9" s="1"/>
  <c r="CW110" i="9"/>
  <c r="CS110" i="9"/>
  <c r="CU110" i="9"/>
  <c r="CW50" i="9"/>
  <c r="DI50" i="9"/>
  <c r="DJ50" i="9" s="1"/>
  <c r="CU50" i="9"/>
  <c r="CS50" i="9"/>
  <c r="CW58" i="9"/>
  <c r="DI58" i="9"/>
  <c r="DJ58" i="9" s="1"/>
  <c r="CU58" i="9"/>
  <c r="CS58" i="9"/>
  <c r="CU34" i="9"/>
  <c r="DI34" i="9"/>
  <c r="DJ34" i="9" s="1"/>
  <c r="CS34" i="9"/>
  <c r="CW34" i="9"/>
  <c r="DB1287" i="9"/>
  <c r="DB1365" i="9"/>
  <c r="CW1310" i="9"/>
  <c r="CS1310" i="9"/>
  <c r="CU1310" i="9"/>
  <c r="DI1310" i="9"/>
  <c r="DJ1310" i="9" s="1"/>
  <c r="CW1404" i="9"/>
  <c r="CS1404" i="9"/>
  <c r="CU1404" i="9"/>
  <c r="DI1404" i="9"/>
  <c r="DJ1404" i="9" s="1"/>
  <c r="CW1157" i="9"/>
  <c r="CS1157" i="9"/>
  <c r="CU1157" i="9"/>
  <c r="DI1157" i="9"/>
  <c r="DJ1157" i="9" s="1"/>
  <c r="DB1324" i="9"/>
  <c r="DB1422" i="9"/>
  <c r="CU1039" i="9"/>
  <c r="CS1039" i="9"/>
  <c r="CW1039" i="9"/>
  <c r="DI1039" i="9"/>
  <c r="DJ1039" i="9" s="1"/>
  <c r="DB490" i="9"/>
  <c r="DI386" i="9"/>
  <c r="DJ386" i="9" s="1"/>
  <c r="CS386" i="9"/>
  <c r="CU386" i="9"/>
  <c r="CW386" i="9"/>
  <c r="CS1419" i="9"/>
  <c r="CW1419" i="9"/>
  <c r="CU1419" i="9"/>
  <c r="DI1419" i="9"/>
  <c r="DJ1419" i="9" s="1"/>
  <c r="DI1312" i="9"/>
  <c r="DJ1312" i="9" s="1"/>
  <c r="CU1312" i="9"/>
  <c r="CW1312" i="9"/>
  <c r="CS1312" i="9"/>
  <c r="CU1046" i="9"/>
  <c r="DI1046" i="9"/>
  <c r="DJ1046" i="9" s="1"/>
  <c r="CW1046" i="9"/>
  <c r="CS1046" i="9"/>
  <c r="CS1219" i="9"/>
  <c r="CW1219" i="9"/>
  <c r="CU1219" i="9"/>
  <c r="DI1219" i="9"/>
  <c r="DJ1219" i="9" s="1"/>
  <c r="CU1210" i="9"/>
  <c r="CW1210" i="9"/>
  <c r="DI1210" i="9"/>
  <c r="DJ1210" i="9" s="1"/>
  <c r="CS1210" i="9"/>
  <c r="CW1282" i="9"/>
  <c r="CS1282" i="9"/>
  <c r="CU1282" i="9"/>
  <c r="DI1282" i="9"/>
  <c r="DJ1282" i="9" s="1"/>
  <c r="CS1395" i="9"/>
  <c r="DI1395" i="9"/>
  <c r="DJ1395" i="9" s="1"/>
  <c r="CU1395" i="9"/>
  <c r="CW1395" i="9"/>
  <c r="DI1096" i="9"/>
  <c r="DJ1096" i="9" s="1"/>
  <c r="CW1096" i="9"/>
  <c r="CS1096" i="9"/>
  <c r="CU1096" i="9"/>
  <c r="DI1176" i="9"/>
  <c r="DJ1176" i="9" s="1"/>
  <c r="CS1176" i="9"/>
  <c r="CU1176" i="9"/>
  <c r="CW1176" i="9"/>
  <c r="DI960" i="9"/>
  <c r="DJ960" i="9" s="1"/>
  <c r="CS960" i="9"/>
  <c r="CU960" i="9"/>
  <c r="CW960" i="9"/>
  <c r="DI1023" i="9"/>
  <c r="DJ1023" i="9" s="1"/>
  <c r="CS1023" i="9"/>
  <c r="CU1023" i="9"/>
  <c r="CW1023" i="9"/>
  <c r="CU1175" i="9"/>
  <c r="CW1175" i="9"/>
  <c r="CS1175" i="9"/>
  <c r="DI1175" i="9"/>
  <c r="DJ1175" i="9" s="1"/>
  <c r="CW1077" i="9"/>
  <c r="CS1077" i="9"/>
  <c r="CU1077" i="9"/>
  <c r="DI1077" i="9"/>
  <c r="DJ1077" i="9" s="1"/>
  <c r="DI947" i="9"/>
  <c r="DJ947" i="9" s="1"/>
  <c r="CS947" i="9"/>
  <c r="CU947" i="9"/>
  <c r="CW947" i="9"/>
  <c r="CW998" i="9"/>
  <c r="CU998" i="9"/>
  <c r="DI998" i="9"/>
  <c r="DJ998" i="9" s="1"/>
  <c r="CS998" i="9"/>
  <c r="CS1048" i="9"/>
  <c r="CU1048" i="9"/>
  <c r="DI1048" i="9"/>
  <c r="DJ1048" i="9" s="1"/>
  <c r="CW1048" i="9"/>
  <c r="DI925" i="9"/>
  <c r="DJ925" i="9" s="1"/>
  <c r="CU925" i="9"/>
  <c r="CW925" i="9"/>
  <c r="CS925" i="9"/>
  <c r="CS1027" i="9"/>
  <c r="CU1027" i="9"/>
  <c r="DI1027" i="9"/>
  <c r="DJ1027" i="9" s="1"/>
  <c r="CW1027" i="9"/>
  <c r="CU896" i="9"/>
  <c r="CW896" i="9"/>
  <c r="CS896" i="9"/>
  <c r="DI896" i="9"/>
  <c r="DJ896" i="9" s="1"/>
  <c r="DI910" i="9"/>
  <c r="DJ910" i="9" s="1"/>
  <c r="CS910" i="9"/>
  <c r="CU910" i="9"/>
  <c r="CW910" i="9"/>
  <c r="CU918" i="9"/>
  <c r="DI918" i="9"/>
  <c r="DJ918" i="9" s="1"/>
  <c r="CS918" i="9"/>
  <c r="CW918" i="9"/>
  <c r="DI750" i="9"/>
  <c r="DJ750" i="9" s="1"/>
  <c r="CW750" i="9"/>
  <c r="CS750" i="9"/>
  <c r="CU750" i="9"/>
  <c r="CU811" i="9"/>
  <c r="CW811" i="9"/>
  <c r="DI811" i="9"/>
  <c r="DJ811" i="9" s="1"/>
  <c r="CS811" i="9"/>
  <c r="DI814" i="9"/>
  <c r="DJ814" i="9" s="1"/>
  <c r="CW814" i="9"/>
  <c r="CS814" i="9"/>
  <c r="CU814" i="9"/>
  <c r="CW769" i="9"/>
  <c r="CS769" i="9"/>
  <c r="CU769" i="9"/>
  <c r="DI769" i="9"/>
  <c r="DJ769" i="9" s="1"/>
  <c r="CW846" i="9"/>
  <c r="DI846" i="9"/>
  <c r="DJ846" i="9" s="1"/>
  <c r="CU846" i="9"/>
  <c r="CS846" i="9"/>
  <c r="DI776" i="9"/>
  <c r="DJ776" i="9" s="1"/>
  <c r="CW776" i="9"/>
  <c r="CS776" i="9"/>
  <c r="CU776" i="9"/>
  <c r="CU748" i="9"/>
  <c r="DI748" i="9"/>
  <c r="DJ748" i="9" s="1"/>
  <c r="CW748" i="9"/>
  <c r="CS748" i="9"/>
  <c r="CU632" i="9"/>
  <c r="CW632" i="9"/>
  <c r="CS632" i="9"/>
  <c r="DI632" i="9"/>
  <c r="DJ632" i="9" s="1"/>
  <c r="CU831" i="9"/>
  <c r="DI831" i="9"/>
  <c r="DJ831" i="9" s="1"/>
  <c r="CS831" i="9"/>
  <c r="CW831" i="9"/>
  <c r="DI508" i="9"/>
  <c r="DJ508" i="9" s="1"/>
  <c r="CU508" i="9"/>
  <c r="CS508" i="9"/>
  <c r="CW508" i="9"/>
  <c r="CW525" i="9"/>
  <c r="DI525" i="9"/>
  <c r="DJ525" i="9" s="1"/>
  <c r="CS525" i="9"/>
  <c r="CU525" i="9"/>
  <c r="DI598" i="9"/>
  <c r="DJ598" i="9" s="1"/>
  <c r="CS598" i="9"/>
  <c r="CU598" i="9"/>
  <c r="CW598" i="9"/>
  <c r="DI534" i="9"/>
  <c r="DJ534" i="9" s="1"/>
  <c r="CS534" i="9"/>
  <c r="CW534" i="9"/>
  <c r="CU534" i="9"/>
  <c r="CW605" i="9"/>
  <c r="CS605" i="9"/>
  <c r="CU605" i="9"/>
  <c r="DI605" i="9"/>
  <c r="DJ605" i="9" s="1"/>
  <c r="DI475" i="9"/>
  <c r="DJ475" i="9" s="1"/>
  <c r="CS475" i="9"/>
  <c r="CU475" i="9"/>
  <c r="CW475" i="9"/>
  <c r="DI622" i="9"/>
  <c r="DJ622" i="9" s="1"/>
  <c r="CU622" i="9"/>
  <c r="CW622" i="9"/>
  <c r="CS622" i="9"/>
  <c r="DI503" i="9"/>
  <c r="DJ503" i="9" s="1"/>
  <c r="CW503" i="9"/>
  <c r="CS503" i="9"/>
  <c r="CU503" i="9"/>
  <c r="CU453" i="9"/>
  <c r="CW453" i="9"/>
  <c r="CS453" i="9"/>
  <c r="DI453" i="9"/>
  <c r="DJ453" i="9" s="1"/>
  <c r="CW404" i="9"/>
  <c r="DI404" i="9"/>
  <c r="DJ404" i="9" s="1"/>
  <c r="CS404" i="9"/>
  <c r="CU404" i="9"/>
  <c r="CW387" i="9"/>
  <c r="DI387" i="9"/>
  <c r="DJ387" i="9" s="1"/>
  <c r="CS387" i="9"/>
  <c r="CU387" i="9"/>
  <c r="DI460" i="9"/>
  <c r="DJ460" i="9" s="1"/>
  <c r="CU460" i="9"/>
  <c r="CS460" i="9"/>
  <c r="CW460" i="9"/>
  <c r="CW425" i="9"/>
  <c r="CS425" i="9"/>
  <c r="CU425" i="9"/>
  <c r="DI425" i="9"/>
  <c r="DJ425" i="9" s="1"/>
  <c r="CW468" i="9"/>
  <c r="CS468" i="9"/>
  <c r="DI468" i="9"/>
  <c r="DJ468" i="9" s="1"/>
  <c r="CU468" i="9"/>
  <c r="DI296" i="9"/>
  <c r="DJ296" i="9" s="1"/>
  <c r="CS296" i="9"/>
  <c r="CU296" i="9"/>
  <c r="CW296" i="9"/>
  <c r="CU315" i="9"/>
  <c r="CW315" i="9"/>
  <c r="DI315" i="9"/>
  <c r="DJ315" i="9" s="1"/>
  <c r="CS315" i="9"/>
  <c r="CU328" i="9"/>
  <c r="CW328" i="9"/>
  <c r="DI328" i="9"/>
  <c r="DJ328" i="9" s="1"/>
  <c r="CS328" i="9"/>
  <c r="DI234" i="9"/>
  <c r="DJ234" i="9" s="1"/>
  <c r="CU234" i="9"/>
  <c r="CW234" i="9"/>
  <c r="CS234" i="9"/>
  <c r="DI286" i="9"/>
  <c r="DJ286" i="9" s="1"/>
  <c r="CU286" i="9"/>
  <c r="CW286" i="9"/>
  <c r="CS286" i="9"/>
  <c r="CU261" i="9"/>
  <c r="DI261" i="9"/>
  <c r="DJ261" i="9" s="1"/>
  <c r="CS261" i="9"/>
  <c r="CW261" i="9"/>
  <c r="CU151" i="9"/>
  <c r="CW151" i="9"/>
  <c r="DI151" i="9"/>
  <c r="DJ151" i="9" s="1"/>
  <c r="CS151" i="9"/>
  <c r="DI95" i="9"/>
  <c r="DJ95" i="9" s="1"/>
  <c r="CU95" i="9"/>
  <c r="CS95" i="9"/>
  <c r="CW95" i="9"/>
  <c r="DI190" i="9"/>
  <c r="DJ190" i="9" s="1"/>
  <c r="CW190" i="9"/>
  <c r="CS190" i="9"/>
  <c r="CU190" i="9"/>
  <c r="CS200" i="9"/>
  <c r="CU200" i="9"/>
  <c r="CW200" i="9"/>
  <c r="DI200" i="9"/>
  <c r="DJ200" i="9" s="1"/>
  <c r="CW49" i="9"/>
  <c r="CS49" i="9"/>
  <c r="CU49" i="9"/>
  <c r="DI49" i="9"/>
  <c r="DJ49" i="9" s="1"/>
  <c r="DI18" i="9"/>
  <c r="DJ18" i="9" s="1"/>
  <c r="CW18" i="9"/>
  <c r="CS18" i="9"/>
  <c r="CU18" i="9"/>
  <c r="CS86" i="9"/>
  <c r="DI86" i="9"/>
  <c r="DJ86" i="9" s="1"/>
  <c r="CU86" i="9"/>
  <c r="CW86" i="9"/>
  <c r="CS9" i="9"/>
  <c r="DI9" i="9"/>
  <c r="DJ9" i="9" s="1"/>
  <c r="CW9" i="9"/>
  <c r="CU9" i="9"/>
  <c r="DI88" i="9"/>
  <c r="DJ88" i="9" s="1"/>
  <c r="CS88" i="9"/>
  <c r="CU88" i="9"/>
  <c r="CW88" i="9"/>
  <c r="CU23" i="9"/>
  <c r="DI23" i="9"/>
  <c r="DJ23" i="9" s="1"/>
  <c r="CS23" i="9"/>
  <c r="CW23" i="9"/>
  <c r="CS1298" i="9"/>
  <c r="CW1298" i="9"/>
  <c r="DI1298" i="9"/>
  <c r="DJ1298" i="9" s="1"/>
  <c r="CU1298" i="9"/>
  <c r="CW1260" i="9"/>
  <c r="CS1260" i="9"/>
  <c r="DI1260" i="9"/>
  <c r="DJ1260" i="9" s="1"/>
  <c r="CU1260" i="9"/>
  <c r="CU1371" i="9"/>
  <c r="CW1371" i="9"/>
  <c r="CS1371" i="9"/>
  <c r="DI1371" i="9"/>
  <c r="DJ1371" i="9" s="1"/>
  <c r="CS1208" i="9"/>
  <c r="CW1208" i="9"/>
  <c r="DI1208" i="9"/>
  <c r="DJ1208" i="9" s="1"/>
  <c r="CU1208" i="9"/>
  <c r="CS1241" i="9"/>
  <c r="DI1241" i="9"/>
  <c r="DJ1241" i="9" s="1"/>
  <c r="CU1241" i="9"/>
  <c r="CW1241" i="9"/>
  <c r="CS922" i="9"/>
  <c r="CW922" i="9"/>
  <c r="DI922" i="9"/>
  <c r="DJ922" i="9" s="1"/>
  <c r="CU922" i="9"/>
  <c r="CW760" i="9"/>
  <c r="CS760" i="9"/>
  <c r="CU760" i="9"/>
  <c r="DI760" i="9"/>
  <c r="DJ760" i="9" s="1"/>
  <c r="DI1259" i="9"/>
  <c r="DJ1259" i="9" s="1"/>
  <c r="CW1259" i="9"/>
  <c r="CS1259" i="9"/>
  <c r="CU1259" i="9"/>
  <c r="DI1393" i="9"/>
  <c r="DJ1393" i="9" s="1"/>
  <c r="CS1393" i="9"/>
  <c r="CU1393" i="9"/>
  <c r="CW1393" i="9"/>
  <c r="CU1209" i="9"/>
  <c r="CS1209" i="9"/>
  <c r="CW1209" i="9"/>
  <c r="DI1209" i="9"/>
  <c r="DJ1209" i="9" s="1"/>
  <c r="CW1179" i="9"/>
  <c r="CU1179" i="9"/>
  <c r="DI1179" i="9"/>
  <c r="DJ1179" i="9" s="1"/>
  <c r="CS1179" i="9"/>
  <c r="CS1254" i="9"/>
  <c r="CU1254" i="9"/>
  <c r="CW1254" i="9"/>
  <c r="DI1254" i="9"/>
  <c r="DJ1254" i="9" s="1"/>
  <c r="CW1392" i="9"/>
  <c r="CS1392" i="9"/>
  <c r="CU1392" i="9"/>
  <c r="DI1392" i="9"/>
  <c r="DJ1392" i="9" s="1"/>
  <c r="CU1065" i="9"/>
  <c r="DI1065" i="9"/>
  <c r="DJ1065" i="9" s="1"/>
  <c r="CS1065" i="9"/>
  <c r="CW1065" i="9"/>
  <c r="DI1161" i="9"/>
  <c r="DJ1161" i="9" s="1"/>
  <c r="CS1161" i="9"/>
  <c r="CW1161" i="9"/>
  <c r="CU1161" i="9"/>
  <c r="CS995" i="9"/>
  <c r="DI995" i="9"/>
  <c r="DJ995" i="9" s="1"/>
  <c r="CU995" i="9"/>
  <c r="CW995" i="9"/>
  <c r="CS1003" i="9"/>
  <c r="CU1003" i="9"/>
  <c r="DI1003" i="9"/>
  <c r="DJ1003" i="9" s="1"/>
  <c r="CW1003" i="9"/>
  <c r="CU1164" i="9"/>
  <c r="CS1164" i="9"/>
  <c r="CW1164" i="9"/>
  <c r="DI1164" i="9"/>
  <c r="DJ1164" i="9" s="1"/>
  <c r="DI1069" i="9"/>
  <c r="DJ1069" i="9" s="1"/>
  <c r="CS1069" i="9"/>
  <c r="CU1069" i="9"/>
  <c r="CW1069" i="9"/>
  <c r="CU931" i="9"/>
  <c r="DI931" i="9"/>
  <c r="DJ931" i="9" s="1"/>
  <c r="CW931" i="9"/>
  <c r="CS931" i="9"/>
  <c r="CW1054" i="9"/>
  <c r="CS1054" i="9"/>
  <c r="CU1054" i="9"/>
  <c r="DI1054" i="9"/>
  <c r="DJ1054" i="9" s="1"/>
  <c r="CU1037" i="9"/>
  <c r="DI1037" i="9"/>
  <c r="DJ1037" i="9" s="1"/>
  <c r="CS1037" i="9"/>
  <c r="CW1037" i="9"/>
  <c r="CW877" i="9"/>
  <c r="CU877" i="9"/>
  <c r="CS877" i="9"/>
  <c r="DI877" i="9"/>
  <c r="DJ877" i="9" s="1"/>
  <c r="CS1016" i="9"/>
  <c r="DI1016" i="9"/>
  <c r="DJ1016" i="9" s="1"/>
  <c r="CU1016" i="9"/>
  <c r="CW1016" i="9"/>
  <c r="DI884" i="9"/>
  <c r="DJ884" i="9" s="1"/>
  <c r="CU884" i="9"/>
  <c r="CW884" i="9"/>
  <c r="CS884" i="9"/>
  <c r="CW857" i="9"/>
  <c r="CS857" i="9"/>
  <c r="DI857" i="9"/>
  <c r="DJ857" i="9" s="1"/>
  <c r="CU857" i="9"/>
  <c r="CS889" i="9"/>
  <c r="CW889" i="9"/>
  <c r="DI889" i="9"/>
  <c r="DJ889" i="9" s="1"/>
  <c r="CU889" i="9"/>
  <c r="CU800" i="9"/>
  <c r="DI800" i="9"/>
  <c r="DJ800" i="9" s="1"/>
  <c r="CS800" i="9"/>
  <c r="CW800" i="9"/>
  <c r="DI784" i="9"/>
  <c r="DJ784" i="9" s="1"/>
  <c r="CU784" i="9"/>
  <c r="CS784" i="9"/>
  <c r="CW784" i="9"/>
  <c r="CU810" i="9"/>
  <c r="DI810" i="9"/>
  <c r="DJ810" i="9" s="1"/>
  <c r="CS810" i="9"/>
  <c r="CW810" i="9"/>
  <c r="CS733" i="9"/>
  <c r="CU733" i="9"/>
  <c r="DI733" i="9"/>
  <c r="DJ733" i="9" s="1"/>
  <c r="CW733" i="9"/>
  <c r="CU770" i="9"/>
  <c r="DI770" i="9"/>
  <c r="DJ770" i="9" s="1"/>
  <c r="CS770" i="9"/>
  <c r="CW770" i="9"/>
  <c r="CW772" i="9"/>
  <c r="DI772" i="9"/>
  <c r="DJ772" i="9" s="1"/>
  <c r="CS772" i="9"/>
  <c r="CU772" i="9"/>
  <c r="CU728" i="9"/>
  <c r="CS728" i="9"/>
  <c r="CW728" i="9"/>
  <c r="DI728" i="9"/>
  <c r="DJ728" i="9" s="1"/>
  <c r="CU624" i="9"/>
  <c r="CS624" i="9"/>
  <c r="DI624" i="9"/>
  <c r="DJ624" i="9" s="1"/>
  <c r="CW624" i="9"/>
  <c r="CS820" i="9"/>
  <c r="CW820" i="9"/>
  <c r="DI820" i="9"/>
  <c r="DJ820" i="9" s="1"/>
  <c r="CU820" i="9"/>
  <c r="CW838" i="9"/>
  <c r="CS838" i="9"/>
  <c r="DI838" i="9"/>
  <c r="DJ838" i="9" s="1"/>
  <c r="CU838" i="9"/>
  <c r="CW595" i="9"/>
  <c r="CS595" i="9"/>
  <c r="DI595" i="9"/>
  <c r="DJ595" i="9" s="1"/>
  <c r="CU595" i="9"/>
  <c r="CW568" i="9"/>
  <c r="DI568" i="9"/>
  <c r="DJ568" i="9" s="1"/>
  <c r="CU568" i="9"/>
  <c r="CS568" i="9"/>
  <c r="CW532" i="9"/>
  <c r="CS532" i="9"/>
  <c r="DI532" i="9"/>
  <c r="DJ532" i="9" s="1"/>
  <c r="CU532" i="9"/>
  <c r="CW574" i="9"/>
  <c r="CS574" i="9"/>
  <c r="CU574" i="9"/>
  <c r="DI574" i="9"/>
  <c r="DJ574" i="9" s="1"/>
  <c r="CW554" i="9"/>
  <c r="CU554" i="9"/>
  <c r="CS554" i="9"/>
  <c r="DI554" i="9"/>
  <c r="DJ554" i="9" s="1"/>
  <c r="DI611" i="9"/>
  <c r="DJ611" i="9" s="1"/>
  <c r="CS611" i="9"/>
  <c r="CU611" i="9"/>
  <c r="CW611" i="9"/>
  <c r="CW469" i="9"/>
  <c r="CS469" i="9"/>
  <c r="CU469" i="9"/>
  <c r="DI469" i="9"/>
  <c r="DJ469" i="9" s="1"/>
  <c r="CW436" i="9"/>
  <c r="CU436" i="9"/>
  <c r="DI436" i="9"/>
  <c r="DJ436" i="9" s="1"/>
  <c r="CS436" i="9"/>
  <c r="DI339" i="9"/>
  <c r="DJ339" i="9" s="1"/>
  <c r="CU339" i="9"/>
  <c r="CW339" i="9"/>
  <c r="CS339" i="9"/>
  <c r="DI405" i="9"/>
  <c r="DJ405" i="9" s="1"/>
  <c r="CW405" i="9"/>
  <c r="CS405" i="9"/>
  <c r="CU405" i="9"/>
  <c r="DI449" i="9"/>
  <c r="DJ449" i="9" s="1"/>
  <c r="CW449" i="9"/>
  <c r="CS449" i="9"/>
  <c r="CU449" i="9"/>
  <c r="CS419" i="9"/>
  <c r="CU419" i="9"/>
  <c r="CW419" i="9"/>
  <c r="DI419" i="9"/>
  <c r="DJ419" i="9" s="1"/>
  <c r="CU465" i="9"/>
  <c r="CW465" i="9"/>
  <c r="DI465" i="9"/>
  <c r="DJ465" i="9" s="1"/>
  <c r="CS465" i="9"/>
  <c r="CS281" i="9"/>
  <c r="CU281" i="9"/>
  <c r="CW281" i="9"/>
  <c r="DI281" i="9"/>
  <c r="DJ281" i="9" s="1"/>
  <c r="CU283" i="9"/>
  <c r="CW283" i="9"/>
  <c r="CS283" i="9"/>
  <c r="DI283" i="9"/>
  <c r="DJ283" i="9" s="1"/>
  <c r="CU306" i="9"/>
  <c r="CW306" i="9"/>
  <c r="CS306" i="9"/>
  <c r="DI306" i="9"/>
  <c r="DJ306" i="9" s="1"/>
  <c r="CW191" i="9"/>
  <c r="DI191" i="9"/>
  <c r="DJ191" i="9" s="1"/>
  <c r="CS191" i="9"/>
  <c r="CU191" i="9"/>
  <c r="CU272" i="9"/>
  <c r="CS272" i="9"/>
  <c r="CW272" i="9"/>
  <c r="DI272" i="9"/>
  <c r="DJ272" i="9" s="1"/>
  <c r="CW237" i="9"/>
  <c r="CU237" i="9"/>
  <c r="DI237" i="9"/>
  <c r="DJ237" i="9" s="1"/>
  <c r="CS237" i="9"/>
  <c r="CS145" i="9"/>
  <c r="DI145" i="9"/>
  <c r="DJ145" i="9" s="1"/>
  <c r="CU145" i="9"/>
  <c r="CW145" i="9"/>
  <c r="CU233" i="9"/>
  <c r="CW233" i="9"/>
  <c r="DI233" i="9"/>
  <c r="DJ233" i="9" s="1"/>
  <c r="CS233" i="9"/>
  <c r="DI187" i="9"/>
  <c r="DJ187" i="9" s="1"/>
  <c r="CS187" i="9"/>
  <c r="CU187" i="9"/>
  <c r="CW187" i="9"/>
  <c r="CW178" i="9"/>
  <c r="DI178" i="9"/>
  <c r="DJ178" i="9" s="1"/>
  <c r="CU178" i="9"/>
  <c r="CS178" i="9"/>
  <c r="CS31" i="9"/>
  <c r="CU31" i="9"/>
  <c r="DI31" i="9"/>
  <c r="DJ31" i="9" s="1"/>
  <c r="CW31" i="9"/>
  <c r="CS22" i="9"/>
  <c r="CU22" i="9"/>
  <c r="DI22" i="9"/>
  <c r="DJ22" i="9" s="1"/>
  <c r="CW22" i="9"/>
  <c r="CU79" i="9"/>
  <c r="CS79" i="9"/>
  <c r="DI79" i="9"/>
  <c r="DJ79" i="9" s="1"/>
  <c r="CW79" i="9"/>
  <c r="CU115" i="9"/>
  <c r="CS115" i="9"/>
  <c r="CW115" i="9"/>
  <c r="DI115" i="9"/>
  <c r="DJ115" i="9" s="1"/>
  <c r="DI43" i="9"/>
  <c r="DJ43" i="9" s="1"/>
  <c r="CS43" i="9"/>
  <c r="CU43" i="9"/>
  <c r="CW43" i="9"/>
  <c r="CU12" i="9"/>
  <c r="CW12" i="9"/>
  <c r="CS12" i="9"/>
  <c r="DI12" i="9"/>
  <c r="DJ12" i="9" s="1"/>
  <c r="CU1273" i="9"/>
  <c r="DI1273" i="9"/>
  <c r="DJ1273" i="9" s="1"/>
  <c r="CS1273" i="9"/>
  <c r="CW1273" i="9"/>
  <c r="DB1188" i="9"/>
  <c r="DB1374" i="9"/>
  <c r="CU1363" i="9"/>
  <c r="DI1363" i="9"/>
  <c r="DJ1363" i="9" s="1"/>
  <c r="CS1363" i="9"/>
  <c r="CW1363" i="9"/>
  <c r="CU1341" i="9"/>
  <c r="DI1341" i="9"/>
  <c r="DJ1341" i="9" s="1"/>
  <c r="CS1341" i="9"/>
  <c r="CW1341" i="9"/>
  <c r="CS1258" i="9"/>
  <c r="CU1258" i="9"/>
  <c r="CW1258" i="9"/>
  <c r="DI1258" i="9"/>
  <c r="DJ1258" i="9" s="1"/>
  <c r="CS1010" i="9"/>
  <c r="DI1010" i="9"/>
  <c r="DJ1010" i="9" s="1"/>
  <c r="CU1010" i="9"/>
  <c r="CW1010" i="9"/>
  <c r="DI1015" i="9"/>
  <c r="DJ1015" i="9" s="1"/>
  <c r="CW1015" i="9"/>
  <c r="CU1015" i="9"/>
  <c r="CS1015" i="9"/>
  <c r="DI783" i="9"/>
  <c r="DJ783" i="9" s="1"/>
  <c r="CW783" i="9"/>
  <c r="CS783" i="9"/>
  <c r="CU783" i="9"/>
  <c r="CS640" i="9"/>
  <c r="CU640" i="9"/>
  <c r="CW640" i="9"/>
  <c r="DI640" i="9"/>
  <c r="DJ640" i="9" s="1"/>
  <c r="CU542" i="9"/>
  <c r="CS542" i="9"/>
  <c r="DI542" i="9"/>
  <c r="DJ542" i="9" s="1"/>
  <c r="CW542" i="9"/>
  <c r="DI429" i="9"/>
  <c r="DJ429" i="9" s="1"/>
  <c r="CS429" i="9"/>
  <c r="CU429" i="9"/>
  <c r="CW429" i="9"/>
  <c r="DI389" i="9"/>
  <c r="DJ389" i="9" s="1"/>
  <c r="CS389" i="9"/>
  <c r="CW389" i="9"/>
  <c r="CU389" i="9"/>
  <c r="DI242" i="9"/>
  <c r="DJ242" i="9" s="1"/>
  <c r="CS242" i="9"/>
  <c r="CW242" i="9"/>
  <c r="CU242" i="9"/>
  <c r="CS123" i="9"/>
  <c r="DI123" i="9"/>
  <c r="DJ123" i="9" s="1"/>
  <c r="CW123" i="9"/>
  <c r="CU123" i="9"/>
  <c r="CU35" i="9"/>
  <c r="CW35" i="9"/>
  <c r="DI35" i="9"/>
  <c r="DJ35" i="9" s="1"/>
  <c r="CS35" i="9"/>
  <c r="DB131" i="9"/>
  <c r="CU1417" i="9"/>
  <c r="DI1417" i="9"/>
  <c r="DJ1417" i="9" s="1"/>
  <c r="CW1417" i="9"/>
  <c r="CS1417" i="9"/>
  <c r="CU202" i="9"/>
  <c r="CW202" i="9"/>
  <c r="DI202" i="9"/>
  <c r="DJ202" i="9" s="1"/>
  <c r="CS202" i="9"/>
  <c r="DB236" i="9"/>
  <c r="DB204" i="9"/>
  <c r="DB792" i="9"/>
  <c r="DB786" i="9"/>
  <c r="DB1093" i="9"/>
  <c r="DI1420" i="9"/>
  <c r="DJ1420" i="9" s="1"/>
  <c r="CS1420" i="9"/>
  <c r="CU1420" i="9"/>
  <c r="CW1420" i="9"/>
  <c r="CS1252" i="9"/>
  <c r="DI1252" i="9"/>
  <c r="DJ1252" i="9" s="1"/>
  <c r="CU1252" i="9"/>
  <c r="CW1252" i="9"/>
  <c r="DI1297" i="9"/>
  <c r="DJ1297" i="9" s="1"/>
  <c r="CS1297" i="9"/>
  <c r="CU1297" i="9"/>
  <c r="CW1297" i="9"/>
  <c r="CW1172" i="9"/>
  <c r="CS1172" i="9"/>
  <c r="CU1172" i="9"/>
  <c r="DI1172" i="9"/>
  <c r="DJ1172" i="9" s="1"/>
  <c r="CS1171" i="9"/>
  <c r="DI1171" i="9"/>
  <c r="DJ1171" i="9" s="1"/>
  <c r="CU1171" i="9"/>
  <c r="CW1171" i="9"/>
  <c r="CS1242" i="9"/>
  <c r="CU1242" i="9"/>
  <c r="DI1242" i="9"/>
  <c r="DJ1242" i="9" s="1"/>
  <c r="CW1242" i="9"/>
  <c r="CS1280" i="9"/>
  <c r="CU1280" i="9"/>
  <c r="CW1280" i="9"/>
  <c r="DI1280" i="9"/>
  <c r="DJ1280" i="9" s="1"/>
  <c r="CU1029" i="9"/>
  <c r="CS1029" i="9"/>
  <c r="DI1029" i="9"/>
  <c r="DJ1029" i="9" s="1"/>
  <c r="CW1029" i="9"/>
  <c r="CS1112" i="9"/>
  <c r="CU1112" i="9"/>
  <c r="DI1112" i="9"/>
  <c r="DJ1112" i="9" s="1"/>
  <c r="CW1112" i="9"/>
  <c r="CS1072" i="9"/>
  <c r="CU1072" i="9"/>
  <c r="CW1072" i="9"/>
  <c r="DI1072" i="9"/>
  <c r="DJ1072" i="9" s="1"/>
  <c r="CW1146" i="9"/>
  <c r="CS1146" i="9"/>
  <c r="CU1146" i="9"/>
  <c r="DI1146" i="9"/>
  <c r="DJ1146" i="9" s="1"/>
  <c r="CU1153" i="9"/>
  <c r="CW1153" i="9"/>
  <c r="CS1153" i="9"/>
  <c r="DI1153" i="9"/>
  <c r="DJ1153" i="9" s="1"/>
  <c r="CS1063" i="9"/>
  <c r="CU1063" i="9"/>
  <c r="CW1063" i="9"/>
  <c r="DI1063" i="9"/>
  <c r="DJ1063" i="9" s="1"/>
  <c r="CW924" i="9"/>
  <c r="DI924" i="9"/>
  <c r="DJ924" i="9" s="1"/>
  <c r="CU924" i="9"/>
  <c r="CS924" i="9"/>
  <c r="DI1028" i="9"/>
  <c r="DJ1028" i="9" s="1"/>
  <c r="CS1028" i="9"/>
  <c r="CU1028" i="9"/>
  <c r="CW1028" i="9"/>
  <c r="CW1026" i="9"/>
  <c r="DI1026" i="9"/>
  <c r="DJ1026" i="9" s="1"/>
  <c r="CU1026" i="9"/>
  <c r="CS1026" i="9"/>
  <c r="CU856" i="9"/>
  <c r="CS856" i="9"/>
  <c r="CW856" i="9"/>
  <c r="DI856" i="9"/>
  <c r="DJ856" i="9" s="1"/>
  <c r="CS1005" i="9"/>
  <c r="DI1005" i="9"/>
  <c r="DJ1005" i="9" s="1"/>
  <c r="CW1005" i="9"/>
  <c r="CU1005" i="9"/>
  <c r="CU693" i="9"/>
  <c r="DI693" i="9"/>
  <c r="DJ693" i="9" s="1"/>
  <c r="CS693" i="9"/>
  <c r="CW693" i="9"/>
  <c r="CU843" i="9"/>
  <c r="CS843" i="9"/>
  <c r="CW843" i="9"/>
  <c r="DI843" i="9"/>
  <c r="DJ843" i="9" s="1"/>
  <c r="CS829" i="9"/>
  <c r="CU829" i="9"/>
  <c r="CW829" i="9"/>
  <c r="DI829" i="9"/>
  <c r="DJ829" i="9" s="1"/>
  <c r="DI773" i="9"/>
  <c r="DJ773" i="9" s="1"/>
  <c r="CS773" i="9"/>
  <c r="CW773" i="9"/>
  <c r="CU773" i="9"/>
  <c r="CW727" i="9"/>
  <c r="CS727" i="9"/>
  <c r="CU727" i="9"/>
  <c r="DI727" i="9"/>
  <c r="DJ727" i="9" s="1"/>
  <c r="DI787" i="9"/>
  <c r="DJ787" i="9" s="1"/>
  <c r="CS787" i="9"/>
  <c r="CW787" i="9"/>
  <c r="CU787" i="9"/>
  <c r="CW934" i="9"/>
  <c r="CU934" i="9"/>
  <c r="CS934" i="9"/>
  <c r="DI934" i="9"/>
  <c r="DJ934" i="9" s="1"/>
  <c r="CS763" i="9"/>
  <c r="CW763" i="9"/>
  <c r="DI763" i="9"/>
  <c r="DJ763" i="9" s="1"/>
  <c r="CU763" i="9"/>
  <c r="CS744" i="9"/>
  <c r="DI744" i="9"/>
  <c r="DJ744" i="9" s="1"/>
  <c r="CU744" i="9"/>
  <c r="CW744" i="9"/>
  <c r="DI725" i="9"/>
  <c r="DJ725" i="9" s="1"/>
  <c r="CU725" i="9"/>
  <c r="CS725" i="9"/>
  <c r="CW725" i="9"/>
  <c r="CW607" i="9"/>
  <c r="CS607" i="9"/>
  <c r="DI607" i="9"/>
  <c r="DJ607" i="9" s="1"/>
  <c r="CU607" i="9"/>
  <c r="DI809" i="9"/>
  <c r="DJ809" i="9" s="1"/>
  <c r="CS809" i="9"/>
  <c r="CU809" i="9"/>
  <c r="CW809" i="9"/>
  <c r="CW827" i="9"/>
  <c r="CS827" i="9"/>
  <c r="CU827" i="9"/>
  <c r="DI827" i="9"/>
  <c r="DJ827" i="9" s="1"/>
  <c r="CS591" i="9"/>
  <c r="CU591" i="9"/>
  <c r="DI591" i="9"/>
  <c r="DJ591" i="9" s="1"/>
  <c r="CW591" i="9"/>
  <c r="CS557" i="9"/>
  <c r="DI557" i="9"/>
  <c r="DJ557" i="9" s="1"/>
  <c r="CU557" i="9"/>
  <c r="CW557" i="9"/>
  <c r="CW590" i="9"/>
  <c r="DI590" i="9"/>
  <c r="DJ590" i="9" s="1"/>
  <c r="CS590" i="9"/>
  <c r="CU590" i="9"/>
  <c r="CW530" i="9"/>
  <c r="CU530" i="9"/>
  <c r="DI530" i="9"/>
  <c r="DJ530" i="9" s="1"/>
  <c r="CS530" i="9"/>
  <c r="DI545" i="9"/>
  <c r="DJ545" i="9" s="1"/>
  <c r="CS545" i="9"/>
  <c r="CU545" i="9"/>
  <c r="CW545" i="9"/>
  <c r="CU603" i="9"/>
  <c r="DI603" i="9"/>
  <c r="DJ603" i="9" s="1"/>
  <c r="CS603" i="9"/>
  <c r="CW603" i="9"/>
  <c r="CS444" i="9"/>
  <c r="CU444" i="9"/>
  <c r="CW444" i="9"/>
  <c r="DI444" i="9"/>
  <c r="DJ444" i="9" s="1"/>
  <c r="CU421" i="9"/>
  <c r="CW421" i="9"/>
  <c r="DI421" i="9"/>
  <c r="DJ421" i="9" s="1"/>
  <c r="CS421" i="9"/>
  <c r="DI576" i="9"/>
  <c r="DJ576" i="9" s="1"/>
  <c r="CU576" i="9"/>
  <c r="CS576" i="9"/>
  <c r="CW576" i="9"/>
  <c r="CU379" i="9"/>
  <c r="CW379" i="9"/>
  <c r="DI379" i="9"/>
  <c r="DJ379" i="9" s="1"/>
  <c r="CS379" i="9"/>
  <c r="DI435" i="9"/>
  <c r="DJ435" i="9" s="1"/>
  <c r="CS435" i="9"/>
  <c r="CW435" i="9"/>
  <c r="CU435" i="9"/>
  <c r="CS408" i="9"/>
  <c r="CU408" i="9"/>
  <c r="CW408" i="9"/>
  <c r="DI408" i="9"/>
  <c r="DJ408" i="9" s="1"/>
  <c r="DI409" i="9"/>
  <c r="DJ409" i="9" s="1"/>
  <c r="CS409" i="9"/>
  <c r="CW409" i="9"/>
  <c r="CU409" i="9"/>
  <c r="DI289" i="9"/>
  <c r="DJ289" i="9" s="1"/>
  <c r="CS289" i="9"/>
  <c r="CU289" i="9"/>
  <c r="CW289" i="9"/>
  <c r="CS400" i="9"/>
  <c r="DI400" i="9"/>
  <c r="DJ400" i="9" s="1"/>
  <c r="CU400" i="9"/>
  <c r="CW400" i="9"/>
  <c r="CS290" i="9"/>
  <c r="CU290" i="9"/>
  <c r="DI290" i="9"/>
  <c r="DJ290" i="9" s="1"/>
  <c r="CW290" i="9"/>
  <c r="DI159" i="9"/>
  <c r="DJ159" i="9" s="1"/>
  <c r="CU159" i="9"/>
  <c r="CW159" i="9"/>
  <c r="CS159" i="9"/>
  <c r="DI256" i="9"/>
  <c r="DJ256" i="9" s="1"/>
  <c r="CU256" i="9"/>
  <c r="CW256" i="9"/>
  <c r="CS256" i="9"/>
  <c r="DI248" i="9"/>
  <c r="DJ248" i="9" s="1"/>
  <c r="CS248" i="9"/>
  <c r="CW248" i="9"/>
  <c r="CU248" i="9"/>
  <c r="DI253" i="9"/>
  <c r="DJ253" i="9" s="1"/>
  <c r="CS253" i="9"/>
  <c r="CW253" i="9"/>
  <c r="CU253" i="9"/>
  <c r="CU219" i="9"/>
  <c r="DI219" i="9"/>
  <c r="DJ219" i="9" s="1"/>
  <c r="CS219" i="9"/>
  <c r="CW219" i="9"/>
  <c r="CW167" i="9"/>
  <c r="DI167" i="9"/>
  <c r="DJ167" i="9" s="1"/>
  <c r="CS167" i="9"/>
  <c r="CU167" i="9"/>
  <c r="CS173" i="9"/>
  <c r="CW173" i="9"/>
  <c r="CU173" i="9"/>
  <c r="DI173" i="9"/>
  <c r="DJ173" i="9" s="1"/>
  <c r="CS81" i="9"/>
  <c r="CU81" i="9"/>
  <c r="CW81" i="9"/>
  <c r="DI81" i="9"/>
  <c r="DJ81" i="9" s="1"/>
  <c r="CW150" i="9"/>
  <c r="DI150" i="9"/>
  <c r="DJ150" i="9" s="1"/>
  <c r="CU150" i="9"/>
  <c r="CS150" i="9"/>
  <c r="DI10" i="9"/>
  <c r="DJ10" i="9" s="1"/>
  <c r="CS10" i="9"/>
  <c r="CU10" i="9"/>
  <c r="CW10" i="9"/>
  <c r="CU100" i="9"/>
  <c r="CW100" i="9"/>
  <c r="CS100" i="9"/>
  <c r="DI100" i="9"/>
  <c r="DJ100" i="9" s="1"/>
  <c r="DI41" i="9"/>
  <c r="DJ41" i="9" s="1"/>
  <c r="CS41" i="9"/>
  <c r="CW41" i="9"/>
  <c r="CU41" i="9"/>
  <c r="CU46" i="9"/>
  <c r="DI46" i="9"/>
  <c r="DJ46" i="9" s="1"/>
  <c r="CW46" i="9"/>
  <c r="CS46" i="9"/>
  <c r="DB1395" i="9"/>
  <c r="CS1316" i="9"/>
  <c r="CU1316" i="9"/>
  <c r="CW1316" i="9"/>
  <c r="DI1316" i="9"/>
  <c r="DJ1316" i="9" s="1"/>
  <c r="DB1289" i="9"/>
  <c r="CW1201" i="9"/>
  <c r="CS1201" i="9"/>
  <c r="DI1201" i="9"/>
  <c r="DJ1201" i="9" s="1"/>
  <c r="CU1201" i="9"/>
  <c r="CS1411" i="9"/>
  <c r="CU1411" i="9"/>
  <c r="CW1411" i="9"/>
  <c r="DI1411" i="9"/>
  <c r="DJ1411" i="9" s="1"/>
  <c r="CW1343" i="9"/>
  <c r="CS1343" i="9"/>
  <c r="CU1343" i="9"/>
  <c r="DI1343" i="9"/>
  <c r="DJ1343" i="9" s="1"/>
  <c r="AI35" i="11" a="1"/>
  <c r="AI35" i="11" s="1"/>
  <c r="AH36" i="11" a="1"/>
  <c r="AH36" i="11" s="1"/>
  <c r="AI30" i="11" a="1"/>
  <c r="AI30" i="11" s="1"/>
  <c r="AI36" i="11" a="1"/>
  <c r="AI36" i="11" s="1"/>
  <c r="AH31" i="11" a="1"/>
  <c r="AH31" i="11" s="1"/>
  <c r="AH37" i="11" a="1"/>
  <c r="AH37" i="11" s="1"/>
  <c r="AI31" i="11" a="1"/>
  <c r="AI31" i="11" s="1"/>
  <c r="AI37" i="11" a="1"/>
  <c r="AI37" i="11" s="1"/>
  <c r="AH32" i="11" a="1"/>
  <c r="AH32" i="11" s="1"/>
  <c r="AI32" i="11" a="1"/>
  <c r="AI32" i="11" s="1"/>
  <c r="AH38" i="11" a="1"/>
  <c r="AH38" i="11" s="1"/>
  <c r="AI38" i="11" a="1"/>
  <c r="AI38" i="11" s="1"/>
  <c r="AH33" i="11" a="1"/>
  <c r="AH33" i="11" s="1"/>
  <c r="AI33" i="11" a="1"/>
  <c r="AI33" i="11" s="1"/>
  <c r="AH34" i="11" a="1"/>
  <c r="AH34" i="11" s="1"/>
  <c r="AI39" i="11" a="1"/>
  <c r="AI39" i="11" s="1"/>
  <c r="AI34" i="11" a="1"/>
  <c r="AI34" i="11" s="1"/>
  <c r="AH35" i="11" a="1"/>
  <c r="AH35" i="11" s="1"/>
  <c r="AH39" i="11" a="1"/>
  <c r="AH39" i="11" s="1"/>
  <c r="AH30" i="11" a="1"/>
  <c r="AH30" i="11" s="1"/>
  <c r="AH29" i="11" a="1"/>
  <c r="AH29" i="11" s="1"/>
  <c r="AI29" i="11" a="1"/>
  <c r="AI29" i="11" s="1"/>
  <c r="F8" i="11" a="1"/>
  <c r="F8" i="11" s="1"/>
  <c r="F9" i="11" a="1"/>
  <c r="F9" i="11" s="1"/>
  <c r="M9" i="11" a="1"/>
  <c r="M9" i="11" s="1"/>
  <c r="M8" i="11" a="1"/>
  <c r="M8" i="11" s="1"/>
  <c r="G8" i="11" a="1"/>
  <c r="G8" i="11" s="1"/>
  <c r="K10" i="11" a="1"/>
  <c r="K10" i="11" s="1"/>
  <c r="O12" i="11" a="1"/>
  <c r="O12" i="11" s="1"/>
  <c r="H14" i="11" a="1"/>
  <c r="H14" i="11" s="1"/>
  <c r="L16" i="11" a="1"/>
  <c r="L16" i="11" s="1"/>
  <c r="F12" i="11" a="1"/>
  <c r="F12" i="11" s="1"/>
  <c r="H8" i="11" a="1"/>
  <c r="H8" i="11" s="1"/>
  <c r="L10" i="11" a="1"/>
  <c r="L10" i="11" s="1"/>
  <c r="I14" i="11" a="1"/>
  <c r="I14" i="11" s="1"/>
  <c r="M16" i="11" a="1"/>
  <c r="M16" i="11" s="1"/>
  <c r="J9" i="11" a="1"/>
  <c r="J9" i="11" s="1"/>
  <c r="N11" i="11" a="1"/>
  <c r="N11" i="11" s="1"/>
  <c r="G13" i="11" a="1"/>
  <c r="G13" i="11" s="1"/>
  <c r="K15" i="11" a="1"/>
  <c r="K15" i="11" s="1"/>
  <c r="O17" i="11" a="1"/>
  <c r="O17" i="11" s="1"/>
  <c r="I8" i="11" a="1"/>
  <c r="I8" i="11" s="1"/>
  <c r="M10" i="11" a="1"/>
  <c r="M10" i="11" s="1"/>
  <c r="H13" i="11" a="1"/>
  <c r="H13" i="11" s="1"/>
  <c r="L15" i="11" a="1"/>
  <c r="L15" i="11" s="1"/>
  <c r="G18" i="11" a="1"/>
  <c r="G18" i="11" s="1"/>
  <c r="H18" i="11" a="1"/>
  <c r="H18" i="11" s="1"/>
  <c r="K9" i="11" a="1"/>
  <c r="K9" i="11" s="1"/>
  <c r="O11" i="11" a="1"/>
  <c r="O11" i="11" s="1"/>
  <c r="J14" i="11" a="1"/>
  <c r="J14" i="11" s="1"/>
  <c r="N16" i="11" a="1"/>
  <c r="N16" i="11" s="1"/>
  <c r="F11" i="11" a="1"/>
  <c r="F11" i="11" s="1"/>
  <c r="L9" i="11" a="1"/>
  <c r="L9" i="11" s="1"/>
  <c r="G12" i="11" a="1"/>
  <c r="G12" i="11" s="1"/>
  <c r="I13" i="11" a="1"/>
  <c r="I13" i="11" s="1"/>
  <c r="M15" i="11" a="1"/>
  <c r="M15" i="11" s="1"/>
  <c r="F15" i="11" a="1"/>
  <c r="F15" i="11" s="1"/>
  <c r="J8" i="11" a="1"/>
  <c r="J8" i="11" s="1"/>
  <c r="N10" i="11" a="1"/>
  <c r="N10" i="11" s="1"/>
  <c r="K14" i="11" a="1"/>
  <c r="K14" i="11" s="1"/>
  <c r="O16" i="11" a="1"/>
  <c r="O16" i="11" s="1"/>
  <c r="H12" i="11" a="1"/>
  <c r="H12" i="11" s="1"/>
  <c r="N15" i="11" a="1"/>
  <c r="N15" i="11" s="1"/>
  <c r="I18" i="11" a="1"/>
  <c r="I18" i="11" s="1"/>
  <c r="O18" i="11" a="1"/>
  <c r="O18" i="11" s="1"/>
  <c r="K8" i="11" a="1"/>
  <c r="K8" i="11" s="1"/>
  <c r="O10" i="11" a="1"/>
  <c r="O10" i="11" s="1"/>
  <c r="J13" i="11" a="1"/>
  <c r="J13" i="11" s="1"/>
  <c r="L14" i="11" a="1"/>
  <c r="L14" i="11" s="1"/>
  <c r="G17" i="11" a="1"/>
  <c r="G17" i="11" s="1"/>
  <c r="F13" i="11" a="1"/>
  <c r="F13" i="11" s="1"/>
  <c r="K18" i="11" a="1"/>
  <c r="K18" i="11" s="1"/>
  <c r="L8" i="11" a="1"/>
  <c r="L8" i="11" s="1"/>
  <c r="G11" i="11" a="1"/>
  <c r="G11" i="11" s="1"/>
  <c r="K13" i="11" a="1"/>
  <c r="K13" i="11" s="1"/>
  <c r="O15" i="11" a="1"/>
  <c r="O15" i="11" s="1"/>
  <c r="F14" i="11" a="1"/>
  <c r="F14" i="11" s="1"/>
  <c r="N9" i="11" a="1"/>
  <c r="N9" i="11" s="1"/>
  <c r="I12" i="11" a="1"/>
  <c r="I12" i="11" s="1"/>
  <c r="M14" i="11" a="1"/>
  <c r="M14" i="11" s="1"/>
  <c r="H17" i="11" a="1"/>
  <c r="H17" i="11" s="1"/>
  <c r="J18" i="11" a="1"/>
  <c r="J18" i="11" s="1"/>
  <c r="H11" i="11" a="1"/>
  <c r="H11" i="11" s="1"/>
  <c r="L13" i="11" a="1"/>
  <c r="L13" i="11" s="1"/>
  <c r="G16" i="11" a="1"/>
  <c r="G16" i="11" s="1"/>
  <c r="O9" i="11" a="1"/>
  <c r="O9" i="11" s="1"/>
  <c r="J12" i="11" a="1"/>
  <c r="J12" i="11" s="1"/>
  <c r="N14" i="11" a="1"/>
  <c r="N14" i="11" s="1"/>
  <c r="I17" i="11" a="1"/>
  <c r="I17" i="11" s="1"/>
  <c r="G10" i="11" a="1"/>
  <c r="G10" i="11" s="1"/>
  <c r="K12" i="11" a="1"/>
  <c r="K12" i="11" s="1"/>
  <c r="O14" i="11" a="1"/>
  <c r="O14" i="11" s="1"/>
  <c r="L18" i="11" a="1"/>
  <c r="L18" i="11" s="1"/>
  <c r="N8" i="11" a="1"/>
  <c r="N8" i="11" s="1"/>
  <c r="I11" i="11" a="1"/>
  <c r="I11" i="11" s="1"/>
  <c r="M13" i="11" a="1"/>
  <c r="M13" i="11" s="1"/>
  <c r="H16" i="11" a="1"/>
  <c r="H16" i="11" s="1"/>
  <c r="J17" i="11" a="1"/>
  <c r="J17" i="11" s="1"/>
  <c r="F16" i="11" a="1"/>
  <c r="F16" i="11" s="1"/>
  <c r="O8" i="11" a="1"/>
  <c r="O8" i="11" s="1"/>
  <c r="L12" i="11" a="1"/>
  <c r="L12" i="11" s="1"/>
  <c r="G15" i="11" a="1"/>
  <c r="G15" i="11" s="1"/>
  <c r="K17" i="11" a="1"/>
  <c r="K17" i="11" s="1"/>
  <c r="F17" i="11" a="1"/>
  <c r="F17" i="11" s="1"/>
  <c r="F18" i="11" a="1"/>
  <c r="F18" i="11" s="1"/>
  <c r="H10" i="11" a="1"/>
  <c r="H10" i="11" s="1"/>
  <c r="J11" i="11" a="1"/>
  <c r="J11" i="11" s="1"/>
  <c r="N13" i="11" a="1"/>
  <c r="N13" i="11" s="1"/>
  <c r="I16" i="11" a="1"/>
  <c r="I16" i="11" s="1"/>
  <c r="M18" i="11" a="1"/>
  <c r="M18" i="11" s="1"/>
  <c r="N18" i="11" a="1"/>
  <c r="N18" i="11" s="1"/>
  <c r="I10" i="11" a="1"/>
  <c r="I10" i="11" s="1"/>
  <c r="M12" i="11" a="1"/>
  <c r="M12" i="11" s="1"/>
  <c r="H15" i="11" a="1"/>
  <c r="H15" i="11" s="1"/>
  <c r="L17" i="11" a="1"/>
  <c r="L17" i="11" s="1"/>
  <c r="G9" i="11" a="1"/>
  <c r="G9" i="11" s="1"/>
  <c r="K11" i="11" a="1"/>
  <c r="K11" i="11" s="1"/>
  <c r="O13" i="11" a="1"/>
  <c r="O13" i="11" s="1"/>
  <c r="J16" i="11" a="1"/>
  <c r="J16" i="11" s="1"/>
  <c r="H9" i="11" a="1"/>
  <c r="H9" i="11" s="1"/>
  <c r="N12" i="11" a="1"/>
  <c r="N12" i="11" s="1"/>
  <c r="I15" i="11" a="1"/>
  <c r="I15" i="11" s="1"/>
  <c r="M17" i="11" a="1"/>
  <c r="M17" i="11" s="1"/>
  <c r="J10" i="11" a="1"/>
  <c r="J10" i="11" s="1"/>
  <c r="L11" i="11" a="1"/>
  <c r="L11" i="11" s="1"/>
  <c r="G14" i="11" a="1"/>
  <c r="G14" i="11" s="1"/>
  <c r="K16" i="11" a="1"/>
  <c r="K16" i="11" s="1"/>
  <c r="I9" i="11" a="1"/>
  <c r="I9" i="11" s="1"/>
  <c r="M11" i="11" a="1"/>
  <c r="M11" i="11" s="1"/>
  <c r="J15" i="11" a="1"/>
  <c r="J15" i="11" s="1"/>
  <c r="N17" i="11" a="1"/>
  <c r="N17" i="11" s="1"/>
  <c r="F10" i="11" a="1"/>
  <c r="F10" i="11" s="1"/>
  <c r="DB2" i="9"/>
  <c r="CW2" i="9"/>
  <c r="Y8" i="11" s="1" a="1"/>
  <c r="Y8" i="11" s="1"/>
  <c r="DI2" i="9"/>
  <c r="DJ2" i="9" s="1"/>
  <c r="AA35" i="11" s="1" a="1"/>
  <c r="AA35" i="11" s="1"/>
  <c r="CS2" i="9"/>
  <c r="AQ9" i="11" s="1" a="1"/>
  <c r="AQ9" i="11" s="1"/>
  <c r="CU2" i="9"/>
  <c r="BC10" i="11" l="1" a="1"/>
  <c r="BC10" i="11" s="1"/>
  <c r="BF15" i="11" a="1"/>
  <c r="BF15" i="11" s="1"/>
  <c r="BC13" i="11" a="1"/>
  <c r="BC13" i="11" s="1"/>
  <c r="BD10" i="11" a="1"/>
  <c r="BD10" i="11" s="1"/>
  <c r="BE18" i="11" a="1"/>
  <c r="BE18" i="11" s="1"/>
  <c r="BD13" i="11" a="1"/>
  <c r="BD13" i="11" s="1"/>
  <c r="BE10" i="11" a="1"/>
  <c r="BE10" i="11" s="1"/>
  <c r="BE13" i="11" a="1"/>
  <c r="BE13" i="11" s="1"/>
  <c r="BF10" i="11" a="1"/>
  <c r="BF10" i="11" s="1"/>
  <c r="BD16" i="11" a="1"/>
  <c r="BD16" i="11" s="1"/>
  <c r="BF13" i="11" a="1"/>
  <c r="BF13" i="11" s="1"/>
  <c r="BE16" i="11" a="1"/>
  <c r="BE16" i="11" s="1"/>
  <c r="BC11" i="11" a="1"/>
  <c r="BC11" i="11" s="1"/>
  <c r="BD19" i="11" a="1"/>
  <c r="BD19" i="11" s="1"/>
  <c r="BC14" i="11" a="1"/>
  <c r="BC14" i="11" s="1"/>
  <c r="BD11" i="11" a="1"/>
  <c r="BD11" i="11" s="1"/>
  <c r="BD14" i="11" a="1"/>
  <c r="BD14" i="11" s="1"/>
  <c r="BC17" i="11" a="1"/>
  <c r="BC17" i="11" s="1"/>
  <c r="BE19" i="11" a="1"/>
  <c r="BE19" i="11" s="1"/>
  <c r="BE11" i="11" a="1"/>
  <c r="BE11" i="11" s="1"/>
  <c r="BF19" i="11" a="1"/>
  <c r="BF19" i="11" s="1"/>
  <c r="BE14" i="11" a="1"/>
  <c r="BE14" i="11" s="1"/>
  <c r="BD17" i="11" a="1"/>
  <c r="BD17" i="11" s="1"/>
  <c r="BF11" i="11" a="1"/>
  <c r="BF11" i="11" s="1"/>
  <c r="BF17" i="11" a="1"/>
  <c r="BF17" i="11" s="1"/>
  <c r="BF14" i="11" a="1"/>
  <c r="BF14" i="11" s="1"/>
  <c r="BE17" i="11" a="1"/>
  <c r="BE17" i="11" s="1"/>
  <c r="BC12" i="11" a="1"/>
  <c r="BC12" i="11" s="1"/>
  <c r="BC16" i="11" a="1"/>
  <c r="BC16" i="11" s="1"/>
  <c r="BC15" i="11" a="1"/>
  <c r="BC15" i="11" s="1"/>
  <c r="BD12" i="11" a="1"/>
  <c r="BD12" i="11" s="1"/>
  <c r="BD15" i="11" a="1"/>
  <c r="BD15" i="11" s="1"/>
  <c r="BD18" i="11" a="1"/>
  <c r="BD18" i="11" s="1"/>
  <c r="BF16" i="11" a="1"/>
  <c r="BF16" i="11" s="1"/>
  <c r="BE12" i="11" a="1"/>
  <c r="BE12" i="11" s="1"/>
  <c r="BC18" i="11" a="1"/>
  <c r="BC18" i="11" s="1"/>
  <c r="BC19" i="11" a="1"/>
  <c r="BC19" i="11" s="1"/>
  <c r="BF12" i="11" a="1"/>
  <c r="BF12" i="11" s="1"/>
  <c r="BE15" i="11" a="1"/>
  <c r="BE15" i="11" s="1"/>
  <c r="BF18" i="11" a="1"/>
  <c r="BF18" i="11" s="1"/>
  <c r="BC9" i="11" a="1"/>
  <c r="BC9" i="11" s="1"/>
  <c r="BD9" i="11" a="1"/>
  <c r="BD9" i="11" s="1"/>
  <c r="BE9" i="11" a="1"/>
  <c r="BE9" i="11" s="1"/>
  <c r="BF9" i="11" a="1"/>
  <c r="BF9" i="11" s="1"/>
  <c r="AP9" i="11" a="1"/>
  <c r="AP9" i="11" s="1"/>
  <c r="AP10" i="11" a="1"/>
  <c r="AP10" i="11" s="1"/>
  <c r="Y29" i="11" a="1"/>
  <c r="Y29" i="11" s="1"/>
  <c r="Z36" i="11" a="1"/>
  <c r="Z36" i="11" s="1"/>
  <c r="Z33" i="11" a="1"/>
  <c r="Z33" i="11" s="1"/>
  <c r="Y34" i="11" a="1"/>
  <c r="Y34" i="11" s="1"/>
  <c r="AA37" i="11" a="1"/>
  <c r="AA37" i="11" s="1"/>
  <c r="AA38" i="11" a="1"/>
  <c r="AA38" i="11" s="1"/>
  <c r="Y33" i="11" a="1"/>
  <c r="Y33" i="11" s="1"/>
  <c r="AC31" i="11" a="1"/>
  <c r="AC31" i="11" s="1"/>
  <c r="AB39" i="11" a="1"/>
  <c r="AB39" i="11" s="1"/>
  <c r="Y37" i="11" a="1"/>
  <c r="Y37" i="11" s="1"/>
  <c r="Z35" i="11" a="1"/>
  <c r="Z35" i="11" s="1"/>
  <c r="AB31" i="11" a="1"/>
  <c r="AB31" i="11" s="1"/>
  <c r="AC30" i="11" a="1"/>
  <c r="AC30" i="11" s="1"/>
  <c r="Z38" i="11" a="1"/>
  <c r="Z38" i="11" s="1"/>
  <c r="Y35" i="11" a="1"/>
  <c r="Y35" i="11" s="1"/>
  <c r="Y36" i="11" a="1"/>
  <c r="Y36" i="11" s="1"/>
  <c r="AB30" i="11" a="1"/>
  <c r="AB30" i="11" s="1"/>
  <c r="AC33" i="11" a="1"/>
  <c r="AC33" i="11" s="1"/>
  <c r="Z37" i="11" a="1"/>
  <c r="Z37" i="11" s="1"/>
  <c r="AA39" i="11" a="1"/>
  <c r="AA39" i="11" s="1"/>
  <c r="AC32" i="11" a="1"/>
  <c r="AC32" i="11" s="1"/>
  <c r="AC35" i="11" a="1"/>
  <c r="AC35" i="11" s="1"/>
  <c r="AC34" i="11" a="1"/>
  <c r="AC34" i="11" s="1"/>
  <c r="AC29" i="11" a="1"/>
  <c r="AC29" i="11" s="1"/>
  <c r="AA31" i="11" a="1"/>
  <c r="AA31" i="11" s="1"/>
  <c r="AA30" i="11" a="1"/>
  <c r="AA30" i="11" s="1"/>
  <c r="AB29" i="11" a="1"/>
  <c r="AB29" i="11" s="1"/>
  <c r="Y38" i="11" a="1"/>
  <c r="Y38" i="11" s="1"/>
  <c r="Z39" i="11" a="1"/>
  <c r="Z39" i="11" s="1"/>
  <c r="AA29" i="11" a="1"/>
  <c r="AA29" i="11" s="1"/>
  <c r="AB33" i="11" a="1"/>
  <c r="AB33" i="11" s="1"/>
  <c r="AB32" i="11" a="1"/>
  <c r="AB32" i="11" s="1"/>
  <c r="Z29" i="11" a="1"/>
  <c r="Z29" i="11" s="1"/>
  <c r="AC37" i="11" a="1"/>
  <c r="AC37" i="11" s="1"/>
  <c r="AB34" i="11" a="1"/>
  <c r="AB34" i="11" s="1"/>
  <c r="AB36" i="11" a="1"/>
  <c r="AB36" i="11" s="1"/>
  <c r="AA33" i="11" a="1"/>
  <c r="AA33" i="11" s="1"/>
  <c r="AA32" i="11" a="1"/>
  <c r="AA32" i="11" s="1"/>
  <c r="Z32" i="11" a="1"/>
  <c r="Z32" i="11" s="1"/>
  <c r="AB35" i="11" a="1"/>
  <c r="AB35" i="11" s="1"/>
  <c r="AC36" i="11" a="1"/>
  <c r="AC36" i="11" s="1"/>
  <c r="AA36" i="11" a="1"/>
  <c r="AA36" i="11" s="1"/>
  <c r="Z31" i="11" a="1"/>
  <c r="Z31" i="11" s="1"/>
  <c r="Z30" i="11" a="1"/>
  <c r="Z30" i="11" s="1"/>
  <c r="Y32" i="11" a="1"/>
  <c r="Y32" i="11" s="1"/>
  <c r="AB37" i="11" a="1"/>
  <c r="AB37" i="11" s="1"/>
  <c r="AC38" i="11" a="1"/>
  <c r="AC38" i="11" s="1"/>
  <c r="AB38" i="11" a="1"/>
  <c r="AB38" i="11" s="1"/>
  <c r="Y31" i="11" a="1"/>
  <c r="Y31" i="11" s="1"/>
  <c r="AA34" i="11" a="1"/>
  <c r="AA34" i="11" s="1"/>
  <c r="Z34" i="11" a="1"/>
  <c r="Z34" i="11" s="1"/>
  <c r="AC39" i="11" a="1"/>
  <c r="AC39" i="11" s="1"/>
  <c r="Y30" i="11" a="1"/>
  <c r="Y30" i="11" s="1"/>
  <c r="Y39" i="11" a="1"/>
  <c r="Y39" i="11" s="1"/>
  <c r="AF29" i="11" a="1"/>
  <c r="AF29" i="11" s="1"/>
  <c r="AF30" i="11" a="1"/>
  <c r="AF30" i="11" s="1"/>
  <c r="AF31" i="11" a="1"/>
  <c r="AF31" i="11" s="1"/>
  <c r="AF38" i="11" a="1"/>
  <c r="AF38" i="11" s="1"/>
  <c r="AF32" i="11" a="1"/>
  <c r="AF32" i="11" s="1"/>
  <c r="AF33" i="11" a="1"/>
  <c r="AF33" i="11" s="1"/>
  <c r="AF34" i="11" a="1"/>
  <c r="AF34" i="11" s="1"/>
  <c r="AF35" i="11" a="1"/>
  <c r="AF35" i="11" s="1"/>
  <c r="AF36" i="11" a="1"/>
  <c r="AF36" i="11" s="1"/>
  <c r="AF37" i="11" a="1"/>
  <c r="AF37" i="11" s="1"/>
  <c r="AF39" i="11" a="1"/>
  <c r="AF39" i="11" s="1"/>
  <c r="AE29" i="11" a="1"/>
  <c r="AE29" i="11" s="1"/>
  <c r="AE30" i="11" a="1"/>
  <c r="AE30" i="11" s="1"/>
  <c r="AE31" i="11" a="1"/>
  <c r="AE31" i="11" s="1"/>
  <c r="AE32" i="11" a="1"/>
  <c r="AE32" i="11" s="1"/>
  <c r="AE36" i="11" a="1"/>
  <c r="AE36" i="11" s="1"/>
  <c r="AE33" i="11" a="1"/>
  <c r="AE33" i="11" s="1"/>
  <c r="AE35" i="11" a="1"/>
  <c r="AE35" i="11" s="1"/>
  <c r="AE34" i="11" a="1"/>
  <c r="AE34" i="11" s="1"/>
  <c r="AE37" i="11" a="1"/>
  <c r="AE37" i="11" s="1"/>
  <c r="AE38" i="11" a="1"/>
  <c r="AE38" i="11" s="1"/>
  <c r="AE39" i="11" a="1"/>
  <c r="AE39" i="11" s="1"/>
  <c r="BJ9" i="11" a="1"/>
  <c r="BJ9" i="11" s="1"/>
  <c r="BJ10" i="11" a="1"/>
  <c r="BJ10" i="11" s="1"/>
  <c r="BJ12" i="11" a="1"/>
  <c r="BJ12" i="11" s="1"/>
  <c r="BJ11" i="11" a="1"/>
  <c r="BJ11" i="11" s="1"/>
  <c r="BJ14" i="11" a="1"/>
  <c r="BJ14" i="11" s="1"/>
  <c r="BJ13" i="11" a="1"/>
  <c r="BJ13" i="11" s="1"/>
  <c r="BJ15" i="11" a="1"/>
  <c r="BJ15" i="11" s="1"/>
  <c r="BJ17" i="11" a="1"/>
  <c r="BJ17" i="11" s="1"/>
  <c r="BJ16" i="11" a="1"/>
  <c r="BJ16" i="11" s="1"/>
  <c r="BJ18" i="11" a="1"/>
  <c r="BJ18" i="11" s="1"/>
  <c r="BJ19" i="11" a="1"/>
  <c r="BJ19" i="11" s="1"/>
  <c r="BI9" i="11"/>
  <c r="BI10" i="11"/>
  <c r="BI14" i="11"/>
  <c r="BI13" i="11"/>
  <c r="BI15" i="11"/>
  <c r="BI16" i="11"/>
  <c r="BI17" i="11"/>
  <c r="BI18" i="11"/>
  <c r="BI19" i="11"/>
  <c r="BI11" i="11"/>
  <c r="BI12" i="11"/>
  <c r="BG16" i="11" a="1"/>
  <c r="BG16" i="11" s="1"/>
  <c r="BG14" i="11" a="1"/>
  <c r="BG14" i="11" s="1"/>
  <c r="BG12" i="11" a="1"/>
  <c r="BG12" i="11" s="1"/>
  <c r="BG10" i="11" a="1"/>
  <c r="BG10" i="11" s="1"/>
  <c r="BG19" i="11" a="1"/>
  <c r="BG19" i="11" s="1"/>
  <c r="BG17" i="11" a="1"/>
  <c r="BG17" i="11" s="1"/>
  <c r="BG15" i="11" a="1"/>
  <c r="BG15" i="11" s="1"/>
  <c r="BG18" i="11" a="1"/>
  <c r="BG18" i="11" s="1"/>
  <c r="BG13" i="11" a="1"/>
  <c r="BG13" i="11" s="1"/>
  <c r="BG11" i="11" a="1"/>
  <c r="BG11" i="11" s="1"/>
  <c r="BG9" i="11" a="1"/>
  <c r="BG9" i="11" s="1"/>
  <c r="AV12" i="11" a="1"/>
  <c r="AV12" i="11" s="1"/>
  <c r="AV11" i="11" a="1"/>
  <c r="AV11" i="11" s="1"/>
  <c r="AV13" i="11" a="1"/>
  <c r="AV13" i="11" s="1"/>
  <c r="AV15" i="11" a="1"/>
  <c r="AV15" i="11" s="1"/>
  <c r="AV14" i="11" a="1"/>
  <c r="AV14" i="11" s="1"/>
  <c r="AV16" i="11" a="1"/>
  <c r="AV16" i="11" s="1"/>
  <c r="AV17" i="11" a="1"/>
  <c r="AV17" i="11" s="1"/>
  <c r="AV18" i="11" a="1"/>
  <c r="AV18" i="11" s="1"/>
  <c r="AV19" i="11" a="1"/>
  <c r="AV19" i="11" s="1"/>
  <c r="AV10" i="11" a="1"/>
  <c r="AV10" i="11" s="1"/>
  <c r="AV9" i="11" a="1"/>
  <c r="AV9" i="11" s="1"/>
  <c r="AU9" i="11" a="1"/>
  <c r="AU9" i="11" s="1"/>
  <c r="AU10" i="11" a="1"/>
  <c r="AU10" i="11" s="1"/>
  <c r="AU16" i="11" a="1"/>
  <c r="AU16" i="11" s="1"/>
  <c r="AU11" i="11" a="1"/>
  <c r="AU11" i="11" s="1"/>
  <c r="AU13" i="11" a="1"/>
  <c r="AU13" i="11" s="1"/>
  <c r="AU17" i="11" a="1"/>
  <c r="AU17" i="11" s="1"/>
  <c r="AU14" i="11" a="1"/>
  <c r="AU14" i="11" s="1"/>
  <c r="AU18" i="11" a="1"/>
  <c r="AU18" i="11" s="1"/>
  <c r="AU12" i="11" a="1"/>
  <c r="AU12" i="11" s="1"/>
  <c r="AU19" i="11" a="1"/>
  <c r="AU19" i="11" s="1"/>
  <c r="AU15" i="11" a="1"/>
  <c r="AU15" i="11" s="1"/>
  <c r="AQ13" i="11" a="1"/>
  <c r="AQ13" i="11" s="1"/>
  <c r="AS16" i="11" a="1"/>
  <c r="AS16" i="11" s="1"/>
  <c r="AR9" i="11" a="1"/>
  <c r="AR9" i="11" s="1"/>
  <c r="AR17" i="11" a="1"/>
  <c r="AR17" i="11" s="1"/>
  <c r="AR13" i="11" a="1"/>
  <c r="AR13" i="11" s="1"/>
  <c r="AS9" i="11" a="1"/>
  <c r="AS9" i="11" s="1"/>
  <c r="AQ17" i="11" a="1"/>
  <c r="AQ17" i="11" s="1"/>
  <c r="AQ10" i="11" a="1"/>
  <c r="AQ10" i="11" s="1"/>
  <c r="AS13" i="11" a="1"/>
  <c r="AS13" i="11" s="1"/>
  <c r="AQ14" i="11" a="1"/>
  <c r="AQ14" i="11" s="1"/>
  <c r="AR18" i="11" a="1"/>
  <c r="AR18" i="11" s="1"/>
  <c r="AR10" i="11" a="1"/>
  <c r="AR10" i="11" s="1"/>
  <c r="AS17" i="11" a="1"/>
  <c r="AS17" i="11" s="1"/>
  <c r="AR14" i="11" a="1"/>
  <c r="AR14" i="11" s="1"/>
  <c r="AQ18" i="11" a="1"/>
  <c r="AQ18" i="11" s="1"/>
  <c r="AS10" i="11" a="1"/>
  <c r="AS10" i="11" s="1"/>
  <c r="AR19" i="11" a="1"/>
  <c r="AR19" i="11" s="1"/>
  <c r="AS14" i="11" a="1"/>
  <c r="AS14" i="11" s="1"/>
  <c r="AQ11" i="11" a="1"/>
  <c r="AQ11" i="11" s="1"/>
  <c r="AR11" i="11" a="1"/>
  <c r="AR11" i="11" s="1"/>
  <c r="AS18" i="11" a="1"/>
  <c r="AS18" i="11" s="1"/>
  <c r="AQ15" i="11" a="1"/>
  <c r="AQ15" i="11" s="1"/>
  <c r="AR15" i="11" a="1"/>
  <c r="AR15" i="11" s="1"/>
  <c r="AQ19" i="11" a="1"/>
  <c r="AQ19" i="11" s="1"/>
  <c r="AS11" i="11" a="1"/>
  <c r="AS11" i="11" s="1"/>
  <c r="AR16" i="11" a="1"/>
  <c r="AR16" i="11" s="1"/>
  <c r="AS15" i="11" a="1"/>
  <c r="AS15" i="11" s="1"/>
  <c r="AQ12" i="11" a="1"/>
  <c r="AQ12" i="11" s="1"/>
  <c r="AS19" i="11" a="1"/>
  <c r="AS19" i="11" s="1"/>
  <c r="AR12" i="11" a="1"/>
  <c r="AR12" i="11" s="1"/>
  <c r="AQ16" i="11" a="1"/>
  <c r="AQ16" i="11" s="1"/>
  <c r="AS12" i="11" a="1"/>
  <c r="AS12" i="11" s="1"/>
  <c r="AP12" i="11" a="1"/>
  <c r="AP12" i="11" s="1"/>
  <c r="AP13" i="11" a="1"/>
  <c r="AP13" i="11" s="1"/>
  <c r="AP14" i="11" a="1"/>
  <c r="AP14" i="11" s="1"/>
  <c r="AP16" i="11" a="1"/>
  <c r="AP16" i="11" s="1"/>
  <c r="AP15" i="11" a="1"/>
  <c r="AP15" i="11" s="1"/>
  <c r="AP17" i="11" a="1"/>
  <c r="AP17" i="11" s="1"/>
  <c r="AP11" i="11" a="1"/>
  <c r="AP11" i="11" s="1"/>
  <c r="AP18" i="11" a="1"/>
  <c r="AP18" i="11" s="1"/>
  <c r="AP19" i="11" a="1"/>
  <c r="AP19" i="11" s="1"/>
  <c r="AI8" i="11" a="1"/>
  <c r="AI8" i="11" s="1"/>
  <c r="AI12" i="11" a="1"/>
  <c r="AI12" i="11" s="1"/>
  <c r="AI10" i="11" a="1"/>
  <c r="AI10" i="11" s="1"/>
  <c r="AI11" i="11" a="1"/>
  <c r="AI11" i="11" s="1"/>
  <c r="AI15" i="11" a="1"/>
  <c r="AI15" i="11" s="1"/>
  <c r="AI13" i="11" a="1"/>
  <c r="AI13" i="11" s="1"/>
  <c r="AI16" i="11" a="1"/>
  <c r="AI16" i="11" s="1"/>
  <c r="AI14" i="11" a="1"/>
  <c r="AI14" i="11" s="1"/>
  <c r="AI17" i="11" a="1"/>
  <c r="AI17" i="11" s="1"/>
  <c r="AI9" i="11" a="1"/>
  <c r="AI9" i="11" s="1"/>
  <c r="AI18" i="11" a="1"/>
  <c r="AI18" i="11" s="1"/>
  <c r="AH8" i="11" a="1"/>
  <c r="AH8" i="11" s="1"/>
  <c r="AH9" i="11" a="1"/>
  <c r="AH9" i="11" s="1"/>
  <c r="AH17" i="11" a="1"/>
  <c r="AH17" i="11" s="1"/>
  <c r="AH10" i="11" a="1"/>
  <c r="AH10" i="11" s="1"/>
  <c r="AH16" i="11" a="1"/>
  <c r="AH16" i="11" s="1"/>
  <c r="AH11" i="11" a="1"/>
  <c r="AH11" i="11" s="1"/>
  <c r="AH12" i="11" a="1"/>
  <c r="AH12" i="11" s="1"/>
  <c r="AH15" i="11" a="1"/>
  <c r="AH15" i="11" s="1"/>
  <c r="AH13" i="11" a="1"/>
  <c r="AH13" i="11" s="1"/>
  <c r="AH14" i="11" a="1"/>
  <c r="AH14" i="11" s="1"/>
  <c r="AH18" i="11" a="1"/>
  <c r="AH18" i="11" s="1"/>
  <c r="R8" i="11" a="1"/>
  <c r="R8" i="11" s="1"/>
  <c r="R9" i="11" a="1"/>
  <c r="R9" i="11" s="1"/>
  <c r="R11" i="11" a="1"/>
  <c r="R11" i="11" s="1"/>
  <c r="R12" i="11" a="1"/>
  <c r="R12" i="11" s="1"/>
  <c r="R13" i="11" a="1"/>
  <c r="R13" i="11" s="1"/>
  <c r="R14" i="11" a="1"/>
  <c r="R14" i="11" s="1"/>
  <c r="R17" i="11" a="1"/>
  <c r="R17" i="11" s="1"/>
  <c r="R18" i="11" a="1"/>
  <c r="R18" i="11" s="1"/>
  <c r="R15" i="11" a="1"/>
  <c r="R15" i="11" s="1"/>
  <c r="R16" i="11" a="1"/>
  <c r="R16" i="11" s="1"/>
  <c r="R10" i="11" a="1"/>
  <c r="R10" i="11" s="1"/>
  <c r="Q12" i="11" a="1"/>
  <c r="Q12" i="11" s="1"/>
  <c r="Q10" i="11" a="1"/>
  <c r="Q10" i="11" s="1"/>
  <c r="Q11" i="11" a="1"/>
  <c r="Q11" i="11" s="1"/>
  <c r="Q15" i="11" a="1"/>
  <c r="Q15" i="11" s="1"/>
  <c r="Q13" i="11" a="1"/>
  <c r="Q13" i="11" s="1"/>
  <c r="Q14" i="11" a="1"/>
  <c r="Q14" i="11" s="1"/>
  <c r="Q9" i="11" a="1"/>
  <c r="Q9" i="11" s="1"/>
  <c r="Q16" i="11" a="1"/>
  <c r="Q16" i="11" s="1"/>
  <c r="Q17" i="11" a="1"/>
  <c r="Q17" i="11" s="1"/>
  <c r="Q18" i="11" a="1"/>
  <c r="Q18" i="11" s="1"/>
  <c r="Q8" i="11" a="1"/>
  <c r="Q8" i="11" s="1"/>
  <c r="AD15" i="11" a="1"/>
  <c r="AD15" i="11" s="1"/>
  <c r="AE13" i="11" a="1"/>
  <c r="AE13" i="11" s="1"/>
  <c r="AC8" i="11" a="1"/>
  <c r="AC8" i="11" s="1"/>
  <c r="Y17" i="11" a="1"/>
  <c r="Y17" i="11" s="1"/>
  <c r="AC12" i="11" a="1"/>
  <c r="AC12" i="11" s="1"/>
  <c r="AD10" i="11" a="1"/>
  <c r="AD10" i="11" s="1"/>
  <c r="AE14" i="11" a="1"/>
  <c r="AE14" i="11" s="1"/>
  <c r="Y18" i="11" a="1"/>
  <c r="Y18" i="11" s="1"/>
  <c r="AB9" i="11" a="1"/>
  <c r="AB9" i="11" s="1"/>
  <c r="AE16" i="11" a="1"/>
  <c r="AE16" i="11" s="1"/>
  <c r="AD11" i="11" a="1"/>
  <c r="AD11" i="11" s="1"/>
  <c r="Y16" i="11" a="1"/>
  <c r="Y16" i="11" s="1"/>
  <c r="AF18" i="11" a="1"/>
  <c r="AF18" i="11" s="1"/>
  <c r="AD13" i="11" a="1"/>
  <c r="AD13" i="11" s="1"/>
  <c r="Z10" i="11" a="1"/>
  <c r="Z10" i="11" s="1"/>
  <c r="Y15" i="11" a="1"/>
  <c r="Y15" i="11" s="1"/>
  <c r="AA17" i="11" a="1"/>
  <c r="AA17" i="11" s="1"/>
  <c r="AF8" i="11" a="1"/>
  <c r="AF8" i="11" s="1"/>
  <c r="AA16" i="11" a="1"/>
  <c r="AA16" i="11" s="1"/>
  <c r="Y14" i="11" a="1"/>
  <c r="Y14" i="11" s="1"/>
  <c r="Z14" i="11" a="1"/>
  <c r="Z14" i="11" s="1"/>
  <c r="AA15" i="11" a="1"/>
  <c r="AA15" i="11" s="1"/>
  <c r="AC11" i="11" a="1"/>
  <c r="AC11" i="11" s="1"/>
  <c r="Y13" i="11" a="1"/>
  <c r="Y13" i="11" s="1"/>
  <c r="AF10" i="11" a="1"/>
  <c r="AF10" i="11" s="1"/>
  <c r="Z12" i="11" a="1"/>
  <c r="Z12" i="11" s="1"/>
  <c r="AB8" i="11" a="1"/>
  <c r="AB8" i="11" s="1"/>
  <c r="Y12" i="11" a="1"/>
  <c r="Y12" i="11" s="1"/>
  <c r="AE15" i="11" a="1"/>
  <c r="AE15" i="11" s="1"/>
  <c r="AC10" i="11" a="1"/>
  <c r="AC10" i="11" s="1"/>
  <c r="AD14" i="11" a="1"/>
  <c r="AD14" i="11" s="1"/>
  <c r="Y11" i="11" a="1"/>
  <c r="Y11" i="11" s="1"/>
  <c r="Z17" i="11" a="1"/>
  <c r="Z17" i="11" s="1"/>
  <c r="AD16" i="11" a="1"/>
  <c r="AD16" i="11" s="1"/>
  <c r="Z13" i="11" a="1"/>
  <c r="Z13" i="11" s="1"/>
  <c r="Y10" i="11" a="1"/>
  <c r="Y10" i="11" s="1"/>
  <c r="AF13" i="11" a="1"/>
  <c r="AF13" i="11" s="1"/>
  <c r="AC13" i="11" a="1"/>
  <c r="AC13" i="11" s="1"/>
  <c r="AF9" i="11" a="1"/>
  <c r="AF9" i="11" s="1"/>
  <c r="Y9" i="11" a="1"/>
  <c r="Y9" i="11" s="1"/>
  <c r="AE10" i="11" a="1"/>
  <c r="AE10" i="11" s="1"/>
  <c r="AE8" i="11" a="1"/>
  <c r="AE8" i="11" s="1"/>
  <c r="Z16" i="11" a="1"/>
  <c r="Z16" i="11" s="1"/>
  <c r="AC17" i="11" a="1"/>
  <c r="AC17" i="11" s="1"/>
  <c r="AA18" i="11" a="1"/>
  <c r="AA18" i="11" s="1"/>
  <c r="Z15" i="11" a="1"/>
  <c r="Z15" i="11" s="1"/>
  <c r="AF12" i="11" a="1"/>
  <c r="AF12" i="11" s="1"/>
  <c r="AE12" i="11" a="1"/>
  <c r="AE12" i="11" s="1"/>
  <c r="AD18" i="11" a="1"/>
  <c r="AD18" i="11" s="1"/>
  <c r="AF11" i="11" a="1"/>
  <c r="AF11" i="11" s="1"/>
  <c r="AE9" i="11" a="1"/>
  <c r="AE9" i="11" s="1"/>
  <c r="AD9" i="11" a="1"/>
  <c r="AD9" i="11" s="1"/>
  <c r="AC15" i="11" a="1"/>
  <c r="AC15" i="11" s="1"/>
  <c r="AB10" i="11" a="1"/>
  <c r="AB10" i="11" s="1"/>
  <c r="AD17" i="11" a="1"/>
  <c r="AD17" i="11" s="1"/>
  <c r="AB17" i="11" a="1"/>
  <c r="AB17" i="11" s="1"/>
  <c r="AB12" i="11" a="1"/>
  <c r="AB12" i="11" s="1"/>
  <c r="AC16" i="11" a="1"/>
  <c r="AC16" i="11" s="1"/>
  <c r="AC14" i="11" a="1"/>
  <c r="AC14" i="11" s="1"/>
  <c r="AD12" i="11" a="1"/>
  <c r="AD12" i="11" s="1"/>
  <c r="AA9" i="11" a="1"/>
  <c r="AA9" i="11" s="1"/>
  <c r="AB13" i="11" a="1"/>
  <c r="AB13" i="11" s="1"/>
  <c r="AB11" i="11" a="1"/>
  <c r="AB11" i="11" s="1"/>
  <c r="AC9" i="11" a="1"/>
  <c r="AC9" i="11" s="1"/>
  <c r="AB18" i="11" a="1"/>
  <c r="AB18" i="11" s="1"/>
  <c r="AE11" i="11" a="1"/>
  <c r="AE11" i="11" s="1"/>
  <c r="AA8" i="11" a="1"/>
  <c r="AA8" i="11" s="1"/>
  <c r="Z18" i="11" a="1"/>
  <c r="Z18" i="11" s="1"/>
  <c r="AF16" i="11" a="1"/>
  <c r="AF16" i="11" s="1"/>
  <c r="AA10" i="11" a="1"/>
  <c r="AA10" i="11" s="1"/>
  <c r="AE17" i="11" a="1"/>
  <c r="AE17" i="11" s="1"/>
  <c r="AA14" i="11" a="1"/>
  <c r="AA14" i="11" s="1"/>
  <c r="AB15" i="11" a="1"/>
  <c r="AB15" i="11" s="1"/>
  <c r="AF14" i="11" a="1"/>
  <c r="AF14" i="11" s="1"/>
  <c r="AF15" i="11" a="1"/>
  <c r="AF15" i="11" s="1"/>
  <c r="Z11" i="11" a="1"/>
  <c r="Z11" i="11" s="1"/>
  <c r="AA12" i="11" a="1"/>
  <c r="AA12" i="11" s="1"/>
  <c r="AD8" i="11" a="1"/>
  <c r="AD8" i="11" s="1"/>
  <c r="AB14" i="11" a="1"/>
  <c r="AB14" i="11" s="1"/>
  <c r="AB16" i="11" a="1"/>
  <c r="AB16" i="11" s="1"/>
  <c r="Z9" i="11" a="1"/>
  <c r="Z9" i="11" s="1"/>
  <c r="AF17" i="11" a="1"/>
  <c r="AF17" i="11" s="1"/>
  <c r="AA11" i="11" a="1"/>
  <c r="AA11" i="11" s="1"/>
  <c r="AE18" i="11" a="1"/>
  <c r="AE18" i="11" s="1"/>
  <c r="AC18" i="11" a="1"/>
  <c r="AC18" i="11" s="1"/>
  <c r="AA13" i="11" a="1"/>
  <c r="AA13" i="11" s="1"/>
  <c r="Z8" i="11" a="1"/>
  <c r="Z8" i="11" s="1"/>
  <c r="BK9" i="11"/>
  <c r="BL9" i="11" s="1"/>
  <c r="BM9" i="11" s="1"/>
  <c r="BK15" i="11"/>
  <c r="BL15" i="11" s="1"/>
  <c r="BM15" i="11" s="1"/>
  <c r="BK12" i="11"/>
  <c r="BL12" i="11" s="1"/>
  <c r="BM12" i="11" s="1"/>
  <c r="AJ39" i="11"/>
  <c r="AK39" i="11" s="1"/>
  <c r="AL39" i="11" s="1"/>
  <c r="AJ29" i="11"/>
  <c r="AK29" i="11" s="1"/>
  <c r="AL29" i="11" s="1"/>
  <c r="AJ33" i="11"/>
  <c r="AK33" i="11" s="1"/>
  <c r="AL33" i="11" s="1"/>
  <c r="AJ37" i="11"/>
  <c r="AK37" i="11" s="1"/>
  <c r="AL37" i="11" s="1"/>
  <c r="AJ35" i="11"/>
  <c r="AK35" i="11" s="1"/>
  <c r="AL35" i="11" s="1"/>
  <c r="AJ31" i="11"/>
  <c r="AK31" i="11" s="1"/>
  <c r="AL31" i="11" s="1"/>
  <c r="AJ32" i="11"/>
  <c r="AK32" i="11" s="1"/>
  <c r="AL32" i="11" s="1"/>
  <c r="AJ38" i="11"/>
  <c r="AK38" i="11" s="1"/>
  <c r="AL38" i="11" s="1"/>
  <c r="AJ30" i="11"/>
  <c r="AK30" i="11" s="1"/>
  <c r="AL30" i="11" s="1"/>
  <c r="AJ36" i="11"/>
  <c r="AK36" i="11" s="1"/>
  <c r="AL36" i="11" s="1"/>
  <c r="AI40" i="11"/>
  <c r="AJ34" i="11"/>
  <c r="AK34" i="11" s="1"/>
  <c r="AL34" i="11" s="1"/>
  <c r="AH40" i="11"/>
  <c r="BH13" i="11"/>
  <c r="P14" i="11"/>
  <c r="P17" i="11"/>
  <c r="P12" i="11"/>
  <c r="I19" i="11"/>
  <c r="J19" i="11"/>
  <c r="P8" i="11"/>
  <c r="N19" i="11"/>
  <c r="L19" i="11"/>
  <c r="P11" i="11"/>
  <c r="P10" i="11"/>
  <c r="K19" i="11"/>
  <c r="BH11" i="11"/>
  <c r="O19" i="11"/>
  <c r="P15" i="11"/>
  <c r="P18" i="11"/>
  <c r="F19" i="11"/>
  <c r="P13" i="11"/>
  <c r="P16" i="11"/>
  <c r="BG20" i="11"/>
  <c r="BE20" i="11"/>
  <c r="G19" i="11"/>
  <c r="H19" i="11"/>
  <c r="BH10" i="11"/>
  <c r="BC20" i="11"/>
  <c r="S18" i="11" l="1"/>
  <c r="T18" i="11" s="1"/>
  <c r="U18" i="11" s="1"/>
  <c r="AT17" i="11"/>
  <c r="AT16" i="11"/>
  <c r="BH19" i="11"/>
  <c r="AJ10" i="11"/>
  <c r="AK10" i="11" s="1"/>
  <c r="AL10" i="11" s="1"/>
  <c r="AT13" i="11"/>
  <c r="BH12" i="11"/>
  <c r="BF20" i="11"/>
  <c r="AT11" i="11"/>
  <c r="BH17" i="11"/>
  <c r="AT15" i="11"/>
  <c r="BH9" i="11"/>
  <c r="AS20" i="11"/>
  <c r="BH15" i="11"/>
  <c r="AT14" i="11"/>
  <c r="AQ20" i="11"/>
  <c r="BH14" i="11"/>
  <c r="BH16" i="11"/>
  <c r="AR20" i="11"/>
  <c r="BH18" i="11"/>
  <c r="BD20" i="11"/>
  <c r="AT10" i="11"/>
  <c r="AT9" i="11"/>
  <c r="AT18" i="11"/>
  <c r="AT19" i="11"/>
  <c r="AT12" i="11"/>
  <c r="AP20" i="11"/>
  <c r="S8" i="11"/>
  <c r="T8" i="11" s="1"/>
  <c r="U8" i="11" s="1"/>
  <c r="AJ17" i="11"/>
  <c r="AK17" i="11" s="1"/>
  <c r="AL17" i="11" s="1"/>
  <c r="AJ9" i="11"/>
  <c r="AK9" i="11" s="1"/>
  <c r="AL9" i="11" s="1"/>
  <c r="BK16" i="11"/>
  <c r="BL16" i="11" s="1"/>
  <c r="BM16" i="11" s="1"/>
  <c r="AW16" i="11"/>
  <c r="AX16" i="11" s="1"/>
  <c r="AY16" i="11" s="1"/>
  <c r="BK11" i="11"/>
  <c r="BL11" i="11" s="1"/>
  <c r="BM11" i="11" s="1"/>
  <c r="AG38" i="11"/>
  <c r="AG36" i="11"/>
  <c r="S11" i="11"/>
  <c r="T11" i="11" s="1"/>
  <c r="U11" i="11" s="1"/>
  <c r="AW11" i="11"/>
  <c r="AX11" i="11" s="1"/>
  <c r="AY11" i="11" s="1"/>
  <c r="AG35" i="11"/>
  <c r="AJ13" i="11"/>
  <c r="AK13" i="11" s="1"/>
  <c r="AL13" i="11" s="1"/>
  <c r="AJ14" i="11"/>
  <c r="AK14" i="11" s="1"/>
  <c r="AL14" i="11" s="1"/>
  <c r="AJ11" i="11"/>
  <c r="AK11" i="11" s="1"/>
  <c r="AL11" i="11" s="1"/>
  <c r="AG32" i="11"/>
  <c r="AD31" i="11"/>
  <c r="AG37" i="11"/>
  <c r="AW12" i="11"/>
  <c r="AX12" i="11" s="1"/>
  <c r="AY12" i="11" s="1"/>
  <c r="AW9" i="11"/>
  <c r="AX9" i="11" s="1"/>
  <c r="AY9" i="11" s="1"/>
  <c r="AG30" i="11"/>
  <c r="S9" i="11"/>
  <c r="T9" i="11" s="1"/>
  <c r="U9" i="11" s="1"/>
  <c r="AG11" i="11"/>
  <c r="AG31" i="11"/>
  <c r="AG15" i="11"/>
  <c r="BK10" i="11"/>
  <c r="BL10" i="11" s="1"/>
  <c r="BM10" i="11" s="1"/>
  <c r="AD38" i="11"/>
  <c r="AD32" i="11"/>
  <c r="AD29" i="11"/>
  <c r="AW17" i="11"/>
  <c r="AX17" i="11" s="1"/>
  <c r="AY17" i="11" s="1"/>
  <c r="S10" i="11"/>
  <c r="T10" i="11" s="1"/>
  <c r="U10" i="11" s="1"/>
  <c r="S15" i="11"/>
  <c r="T15" i="11" s="1"/>
  <c r="U15" i="11" s="1"/>
  <c r="AD30" i="11"/>
  <c r="BK17" i="11"/>
  <c r="BL17" i="11" s="1"/>
  <c r="BM17" i="11" s="1"/>
  <c r="Z40" i="11"/>
  <c r="AD36" i="11"/>
  <c r="AG13" i="11"/>
  <c r="AD34" i="11"/>
  <c r="AG10" i="11"/>
  <c r="AG17" i="11"/>
  <c r="AJ16" i="11"/>
  <c r="AK16" i="11" s="1"/>
  <c r="AL16" i="11" s="1"/>
  <c r="Z19" i="11"/>
  <c r="AG9" i="11"/>
  <c r="AD37" i="11"/>
  <c r="AG33" i="11"/>
  <c r="AG12" i="11"/>
  <c r="AG8" i="11"/>
  <c r="AC40" i="11"/>
  <c r="AD35" i="11"/>
  <c r="AG34" i="11"/>
  <c r="AA40" i="11"/>
  <c r="AD33" i="11"/>
  <c r="AB19" i="11"/>
  <c r="AA19" i="11"/>
  <c r="AF40" i="11"/>
  <c r="AG14" i="11"/>
  <c r="AG29" i="11"/>
  <c r="Y19" i="11"/>
  <c r="AJ15" i="11"/>
  <c r="AK15" i="11" s="1"/>
  <c r="AL15" i="11" s="1"/>
  <c r="AC19" i="11"/>
  <c r="AJ8" i="11"/>
  <c r="AK8" i="11" s="1"/>
  <c r="AL8" i="11" s="1"/>
  <c r="AB40" i="11"/>
  <c r="Y40" i="11"/>
  <c r="AD19" i="11"/>
  <c r="S13" i="11"/>
  <c r="T13" i="11" s="1"/>
  <c r="U13" i="11" s="1"/>
  <c r="S17" i="11"/>
  <c r="T17" i="11" s="1"/>
  <c r="U17" i="11" s="1"/>
  <c r="AW10" i="11"/>
  <c r="AX10" i="11" s="1"/>
  <c r="AY10" i="11" s="1"/>
  <c r="S14" i="11"/>
  <c r="T14" i="11" s="1"/>
  <c r="U14" i="11" s="1"/>
  <c r="AJ18" i="11"/>
  <c r="AK18" i="11" s="1"/>
  <c r="AL18" i="11" s="1"/>
  <c r="AW19" i="11"/>
  <c r="AX19" i="11" s="1"/>
  <c r="AY19" i="11" s="1"/>
  <c r="S16" i="11"/>
  <c r="T16" i="11" s="1"/>
  <c r="U16" i="11" s="1"/>
  <c r="AI19" i="11"/>
  <c r="BK19" i="11"/>
  <c r="BL19" i="11" s="1"/>
  <c r="BM19" i="11" s="1"/>
  <c r="AW18" i="11"/>
  <c r="AX18" i="11" s="1"/>
  <c r="AY18" i="11" s="1"/>
  <c r="BI20" i="11"/>
  <c r="AW15" i="11"/>
  <c r="AX15" i="11" s="1"/>
  <c r="AY15" i="11" s="1"/>
  <c r="AJ12" i="11"/>
  <c r="AK12" i="11" s="1"/>
  <c r="AL12" i="11" s="1"/>
  <c r="BK14" i="11"/>
  <c r="BL14" i="11" s="1"/>
  <c r="BM14" i="11" s="1"/>
  <c r="BK18" i="11"/>
  <c r="BL18" i="11" s="1"/>
  <c r="BM18" i="11" s="1"/>
  <c r="Q19" i="11"/>
  <c r="AG16" i="11"/>
  <c r="AU20" i="11"/>
  <c r="AW13" i="11"/>
  <c r="AX13" i="11" s="1"/>
  <c r="AY13" i="11" s="1"/>
  <c r="S12" i="11"/>
  <c r="T12" i="11" s="1"/>
  <c r="U12" i="11" s="1"/>
  <c r="AF19" i="11"/>
  <c r="AG39" i="11"/>
  <c r="AD39" i="11"/>
  <c r="BJ20" i="11"/>
  <c r="AE19" i="11"/>
  <c r="AH19" i="11"/>
  <c r="AE40" i="11"/>
  <c r="AV20" i="11"/>
  <c r="R19" i="11"/>
  <c r="BK13" i="11"/>
  <c r="BL13" i="11" s="1"/>
  <c r="BM13" i="11" s="1"/>
  <c r="AW14" i="11"/>
  <c r="AX14" i="11" s="1"/>
  <c r="AY14" i="11" s="1"/>
  <c r="AG18" i="11"/>
  <c r="AJ40" i="11"/>
  <c r="AK40" i="11" s="1"/>
  <c r="AL40" i="11" s="1"/>
  <c r="AT20" i="11" l="1"/>
  <c r="BH20" i="11"/>
  <c r="AD40" i="11"/>
  <c r="AG40" i="11"/>
  <c r="AJ19" i="11"/>
  <c r="AK19" i="11" s="1"/>
  <c r="AL19" i="11" s="1"/>
  <c r="AG19" i="11"/>
  <c r="BK20" i="11"/>
  <c r="BL20" i="11" s="1"/>
  <c r="BM20" i="11" s="1"/>
  <c r="S19" i="11"/>
  <c r="T19" i="11" s="1"/>
  <c r="U19" i="11" s="1"/>
  <c r="AW20" i="11"/>
  <c r="AX20" i="11" s="1"/>
  <c r="AY20" i="11" s="1"/>
  <c r="M19" i="11" l="1"/>
  <c r="P19" i="11" s="1"/>
  <c r="P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<sst xmlns="http://schemas.openxmlformats.org/spreadsheetml/2006/main" count="394" uniqueCount="250">
  <si>
    <t>INCIDENT</t>
  </si>
  <si>
    <t>TTR CUSTOMER</t>
  </si>
  <si>
    <t>SUMMARY</t>
  </si>
  <si>
    <t>REPORTED DATE</t>
  </si>
  <si>
    <t>OWNER GROUP</t>
  </si>
  <si>
    <t>OWNER</t>
  </si>
  <si>
    <t>CUSTOMER SEGMENT</t>
  </si>
  <si>
    <t>SERVICE TYPE</t>
  </si>
  <si>
    <t>WITEL</t>
  </si>
  <si>
    <t>WORKZONE</t>
  </si>
  <si>
    <t>STATUS</t>
  </si>
  <si>
    <t>STATUS DATE</t>
  </si>
  <si>
    <t>TICKET ID GAMAS</t>
  </si>
  <si>
    <t>REPORTED BY</t>
  </si>
  <si>
    <t>CONTACT PHONE</t>
  </si>
  <si>
    <t>CONTACT NAME</t>
  </si>
  <si>
    <t>CONTACT EMAIL</t>
  </si>
  <si>
    <t>BOOKING DATE</t>
  </si>
  <si>
    <t>DESCRIPTION ASSIGMENT</t>
  </si>
  <si>
    <t>REPORTED PRIORITY</t>
  </si>
  <si>
    <t>SOURCE TICKET</t>
  </si>
  <si>
    <t>SUBSIDIARY</t>
  </si>
  <si>
    <t>EXTERNAL TICKET ID</t>
  </si>
  <si>
    <t>CHANNEL</t>
  </si>
  <si>
    <t>CUSTOMER TYPE</t>
  </si>
  <si>
    <t>CLOSED BY</t>
  </si>
  <si>
    <t>CLOSED / REOPEN by</t>
  </si>
  <si>
    <t>CUSTOMER ID</t>
  </si>
  <si>
    <t>CUSTOMER NAME</t>
  </si>
  <si>
    <t>SERVICE ID</t>
  </si>
  <si>
    <t>SERVICE NO</t>
  </si>
  <si>
    <t>SLG</t>
  </si>
  <si>
    <t>TECHNOLOGY</t>
  </si>
  <si>
    <t>LAPUL</t>
  </si>
  <si>
    <t>GAUL</t>
  </si>
  <si>
    <t>ONU RX</t>
  </si>
  <si>
    <t>PENDING REASON</t>
  </si>
  <si>
    <t>DATEMODIFIED</t>
  </si>
  <si>
    <t>INCIDENT DOMAIN</t>
  </si>
  <si>
    <t>REGION</t>
  </si>
  <si>
    <t>SYMPTOM</t>
  </si>
  <si>
    <t>HIERARCHY PATH</t>
  </si>
  <si>
    <t>SOLUTION</t>
  </si>
  <si>
    <t>DESCRIPTION ACTUAL SOLUTION</t>
  </si>
  <si>
    <t>KODE PRODUK</t>
  </si>
  <si>
    <t>PERANGKAT</t>
  </si>
  <si>
    <t>TECHNICIAN</t>
  </si>
  <si>
    <t>DEVICE NAME</t>
  </si>
  <si>
    <t>WORKLOG SUMMARY</t>
  </si>
  <si>
    <t>CLASSIFICATION FLAG</t>
  </si>
  <si>
    <t>REALM</t>
  </si>
  <si>
    <t>RELATED TO GAMAS</t>
  </si>
  <si>
    <t>TSC RESULT</t>
  </si>
  <si>
    <t>SCC RESULT</t>
  </si>
  <si>
    <t>TTR AGENT</t>
  </si>
  <si>
    <t>TTR MITRA</t>
  </si>
  <si>
    <t>TTR NASIONAL</t>
  </si>
  <si>
    <t>TTR PENDING</t>
  </si>
  <si>
    <t>TTR REGION</t>
  </si>
  <si>
    <t>TTR WITEL</t>
  </si>
  <si>
    <t>TTR END TO END</t>
  </si>
  <si>
    <t>NOTE</t>
  </si>
  <si>
    <t>GUARANTE STATUS</t>
  </si>
  <si>
    <t>RESOLVE DATE</t>
  </si>
  <si>
    <t>SN ONT</t>
  </si>
  <si>
    <t>TIPE ONT</t>
  </si>
  <si>
    <t>MANUFACTURE ONT</t>
  </si>
  <si>
    <t>IMPACTED SITE</t>
  </si>
  <si>
    <t>CAUSE</t>
  </si>
  <si>
    <t>RESOLUTION</t>
  </si>
  <si>
    <t>NOTES ESKALASI</t>
  </si>
  <si>
    <t>RK INFORMATION</t>
  </si>
  <si>
    <t>EXTERNAL TICKET TIER 3</t>
  </si>
  <si>
    <t>CUSTOMER CATEGORY</t>
  </si>
  <si>
    <t>CLASSIFICATION PATH</t>
  </si>
  <si>
    <t>TERITORY NEAR END</t>
  </si>
  <si>
    <t>TERITORY FAR END</t>
  </si>
  <si>
    <t>DURASI MANJA</t>
  </si>
  <si>
    <t>TODAY WO</t>
  </si>
  <si>
    <t>JAM MANJA</t>
  </si>
  <si>
    <t>DURASI TIKET</t>
  </si>
  <si>
    <t>REG-1</t>
  </si>
  <si>
    <t>SERVICE TYPE?</t>
  </si>
  <si>
    <t>CUST SEGMENT (PL TSEL)</t>
  </si>
  <si>
    <t>CUSTOMER ONLY</t>
  </si>
  <si>
    <t>CLASSIFICATION (TECH ONLY)</t>
  </si>
  <si>
    <t>VALID TICKET GRUP</t>
  </si>
  <si>
    <t>PDA</t>
  </si>
  <si>
    <t>NON GUARANTEE</t>
  </si>
  <si>
    <t>TIKET AKTIF</t>
  </si>
  <si>
    <t>GUARANTEE</t>
  </si>
  <si>
    <t>CLOSED</t>
  </si>
  <si>
    <t>FILTER ASSURANCE</t>
  </si>
  <si>
    <t>ASSURANCE CLOSE</t>
  </si>
  <si>
    <t>HVC DIAMOND</t>
  </si>
  <si>
    <t>GRUP DIAMOND</t>
  </si>
  <si>
    <t>HVC PLATINUM</t>
  </si>
  <si>
    <t>GRUP PLATINUM</t>
  </si>
  <si>
    <t>NON HVC</t>
  </si>
  <si>
    <t>GRUP NON HVC</t>
  </si>
  <si>
    <t xml:space="preserve">FCR </t>
  </si>
  <si>
    <t>TTR RESOLVED dari OPEN</t>
  </si>
  <si>
    <t>Manja</t>
  </si>
  <si>
    <t>TTR RESOLVED dari MANJA</t>
  </si>
  <si>
    <t>VALID CLOSED</t>
  </si>
  <si>
    <t>COMPLY TTR 3 Jam Manja</t>
  </si>
  <si>
    <t>COMPLY TTR Diamond</t>
  </si>
  <si>
    <t>COMPLY Platinum</t>
  </si>
  <si>
    <t>COMPLY Non HVC</t>
  </si>
  <si>
    <t>CLOSED HI</t>
  </si>
  <si>
    <t>IS MANJA</t>
  </si>
  <si>
    <t>SISA DURASI TTR OPEN</t>
  </si>
  <si>
    <t>GRUP DURASI  SISA ORDER TTR OPEN</t>
  </si>
  <si>
    <t>IS NOT GAMAS</t>
  </si>
  <si>
    <t>IS DUPLICATE</t>
  </si>
  <si>
    <t>INC22433425</t>
  </si>
  <si>
    <t>22:42:59</t>
  </si>
  <si>
    <t>111768103419  inet TBC, - PABX _ 6281381277878_- NoIndihome _ 111768103419 _- Nama Pelapor _ RICHARD _- Nama Pelanggan __- NIK Pelanggan __- CP pelanggan _ 6281381277878_- Email Pelanggan __- Tanggal Kejadian __- Loker __- Detail Case _ Inet TBC _- Solusi _ add case _- Jadwal Booking Teknisi __- Id Permintaan __- Capture lightshoot _ https___prnt.sc_u8riyVEB49DW</t>
  </si>
  <si>
    <t>TIER1-BDG-SLMSPTK</t>
  </si>
  <si>
    <t/>
  </si>
  <si>
    <t>PL-TSEL</t>
  </si>
  <si>
    <t>INTERNET</t>
  </si>
  <si>
    <t>SUMSEL</t>
  </si>
  <si>
    <t>MEM</t>
  </si>
  <si>
    <t>2025-01-06 07:33:10</t>
  </si>
  <si>
    <t>INC22335179</t>
  </si>
  <si>
    <t>Richard</t>
  </si>
  <si>
    <t>Reassigned By HD</t>
  </si>
  <si>
    <t>CUSTOMER</t>
  </si>
  <si>
    <t>1-LJM3M96</t>
  </si>
  <si>
    <t>GOLD</t>
  </si>
  <si>
    <t>Closed by Gamas</t>
  </si>
  <si>
    <t>36558111_111768103419_INTERNET</t>
  </si>
  <si>
    <t>SILVER</t>
  </si>
  <si>
    <t>Fiber</t>
  </si>
  <si>
    <t>null | -504</t>
  </si>
  <si>
    <t>INTERNET | TECHNICAL | Tidak Bisa Browsing - 2P / 3P Mati Total</t>
  </si>
  <si>
    <t>Auto Closed S Q M Tidak ada tindak lanjut</t>
  </si>
  <si>
    <t>FS89142197</t>
  </si>
  <si>
    <t>ODP-MEM-FK/050 FK/D04/050.01</t>
  </si>
  <si>
    <t xml:space="preserve">BANTU DORONG CLOSE </t>
  </si>
  <si>
    <t>TECHNICAL</t>
  </si>
  <si>
    <t>telkom.net</t>
  </si>
  <si>
    <t>YES</t>
  </si>
  <si>
    <t>N/A | N/A</t>
  </si>
  <si>
    <t>OTHERSOTHERS</t>
  </si>
  <si>
    <t>00:00:00</t>
  </si>
  <si>
    <t>NOT GUARANTEE</t>
  </si>
  <si>
    <t>2025-01-05 20:22:29</t>
  </si>
  <si>
    <t>ZTEGC84C3691</t>
  </si>
  <si>
    <t>ZTEG-F609</t>
  </si>
  <si>
    <t>ODC-MEM-FK ODC-MEM-FK</t>
  </si>
  <si>
    <t>INC000011571655</t>
  </si>
  <si>
    <t>RESIDENSIAL</t>
  </si>
  <si>
    <t>A_INTERNET_001_001_002</t>
  </si>
  <si>
    <t>ACEH</t>
  </si>
  <si>
    <t>RIDAR</t>
  </si>
  <si>
    <t>REGULER</t>
  </si>
  <si>
    <t>IPTV</t>
  </si>
  <si>
    <t>SUMUT</t>
  </si>
  <si>
    <t>BACKEND</t>
  </si>
  <si>
    <t>BABEL</t>
  </si>
  <si>
    <t>PLATINUM</t>
  </si>
  <si>
    <t>RIKEP</t>
  </si>
  <si>
    <t>SUMBAR</t>
  </si>
  <si>
    <t>MEDAN</t>
  </si>
  <si>
    <t>LAMPUNG</t>
  </si>
  <si>
    <t>DRAFT</t>
  </si>
  <si>
    <t>VOICE</t>
  </si>
  <si>
    <t>JAMBI</t>
  </si>
  <si>
    <t>ANALYSIS</t>
  </si>
  <si>
    <t>BENGKULU</t>
  </si>
  <si>
    <t>SALAMSIM</t>
  </si>
  <si>
    <t>DIAMOND</t>
  </si>
  <si>
    <t>MEDIACARE</t>
  </si>
  <si>
    <t>HVC_GOLD</t>
  </si>
  <si>
    <t>HVC_PLATINUM</t>
  </si>
  <si>
    <t>Target</t>
  </si>
  <si>
    <r>
      <rPr>
        <b/>
        <sz val="14"/>
        <color rgb="FF000000"/>
        <rFont val="Calibri"/>
        <charset val="134"/>
      </rPr>
      <t xml:space="preserve">MONITORING KPI </t>
    </r>
    <r>
      <rPr>
        <b/>
        <sz val="14"/>
        <color rgb="FFC00000"/>
        <rFont val="Calibri"/>
        <charset val="134"/>
      </rPr>
      <t>WSA</t>
    </r>
    <r>
      <rPr>
        <b/>
        <sz val="14"/>
        <color rgb="FF000000"/>
        <rFont val="Calibri"/>
        <charset val="134"/>
      </rPr>
      <t xml:space="preserve"> 3 JAM MANJA (TARGET : 94.79%)</t>
    </r>
  </si>
  <si>
    <r>
      <rPr>
        <b/>
        <sz val="14"/>
        <color theme="1"/>
        <rFont val="Aptos Narrow"/>
        <charset val="134"/>
        <scheme val="minor"/>
      </rPr>
      <t xml:space="preserve">MONITORING TIKET </t>
    </r>
    <r>
      <rPr>
        <b/>
        <sz val="14"/>
        <color rgb="FFC00000"/>
        <rFont val="Aptos Narrow"/>
        <charset val="134"/>
        <scheme val="minor"/>
      </rPr>
      <t>WSA</t>
    </r>
    <r>
      <rPr>
        <b/>
        <sz val="14"/>
        <color theme="1"/>
        <rFont val="Aptos Narrow"/>
        <charset val="134"/>
        <scheme val="minor"/>
      </rPr>
      <t xml:space="preserve"> 36 JAM NON HVC (TARGET: 99.04%)</t>
    </r>
  </si>
  <si>
    <r>
      <rPr>
        <b/>
        <sz val="14"/>
        <color rgb="FF000000"/>
        <rFont val="Aptos Narrow"/>
        <charset val="134"/>
        <scheme val="minor"/>
      </rPr>
      <t xml:space="preserve">MONITORING </t>
    </r>
    <r>
      <rPr>
        <b/>
        <sz val="14"/>
        <color rgb="FFFF0000"/>
        <rFont val="Aptos Narrow"/>
        <charset val="134"/>
        <scheme val="minor"/>
      </rPr>
      <t>WSA</t>
    </r>
    <r>
      <rPr>
        <b/>
        <sz val="14"/>
        <color rgb="FF000000"/>
        <rFont val="Aptos Narrow"/>
        <charset val="134"/>
        <scheme val="minor"/>
      </rPr>
      <t xml:space="preserve"> TTR </t>
    </r>
    <r>
      <rPr>
        <b/>
        <sz val="14"/>
        <color rgb="FFFF0000"/>
        <rFont val="Aptos Narrow"/>
        <charset val="134"/>
        <scheme val="minor"/>
      </rPr>
      <t>3 JAM DIAMOND</t>
    </r>
    <r>
      <rPr>
        <b/>
        <sz val="14"/>
        <color rgb="FF000000"/>
        <rFont val="Aptos Narrow"/>
        <charset val="134"/>
        <scheme val="minor"/>
      </rPr>
      <t xml:space="preserve"> (TARGET 82,24%)</t>
    </r>
  </si>
  <si>
    <r>
      <rPr>
        <b/>
        <sz val="14"/>
        <color rgb="FF000000"/>
        <rFont val="Aptos Narrow"/>
        <charset val="134"/>
        <scheme val="minor"/>
      </rPr>
      <t xml:space="preserve">MONITORING </t>
    </r>
    <r>
      <rPr>
        <b/>
        <sz val="14"/>
        <color rgb="FFFF0000"/>
        <rFont val="Aptos Narrow"/>
        <charset val="134"/>
        <scheme val="minor"/>
      </rPr>
      <t>WSA</t>
    </r>
    <r>
      <rPr>
        <b/>
        <sz val="14"/>
        <color rgb="FF000000"/>
        <rFont val="Aptos Narrow"/>
        <charset val="134"/>
        <scheme val="minor"/>
      </rPr>
      <t xml:space="preserve"> TTR </t>
    </r>
    <r>
      <rPr>
        <b/>
        <sz val="14"/>
        <color rgb="FFFF0000"/>
        <rFont val="Aptos Narrow"/>
        <charset val="134"/>
        <scheme val="minor"/>
      </rPr>
      <t>6 JAM PLATINUM</t>
    </r>
    <r>
      <rPr>
        <b/>
        <sz val="14"/>
        <color rgb="FF000000"/>
        <rFont val="Aptos Narrow"/>
        <charset val="134"/>
        <scheme val="minor"/>
      </rPr>
      <t xml:space="preserve"> (TARGET 90,58%)</t>
    </r>
  </si>
  <si>
    <t>TOTAL</t>
  </si>
  <si>
    <t>CLOSED (HI)</t>
  </si>
  <si>
    <t>TERITORY</t>
  </si>
  <si>
    <t>COMP</t>
  </si>
  <si>
    <t>NCOMP</t>
  </si>
  <si>
    <t>REAL</t>
  </si>
  <si>
    <t>ACH</t>
  </si>
  <si>
    <t>AREA</t>
  </si>
  <si>
    <t>DURASI TIKET (JAM)</t>
  </si>
  <si>
    <t>&lt; 1 Jam</t>
  </si>
  <si>
    <t>1-2 Jam</t>
  </si>
  <si>
    <t>2-3 Jam</t>
  </si>
  <si>
    <t>&gt; 3 Jam</t>
  </si>
  <si>
    <t>3-6 Jam</t>
  </si>
  <si>
    <t>&gt; 6 Jam</t>
  </si>
  <si>
    <t>Update: 06 Januari 2025 Pkl 08:00</t>
  </si>
  <si>
    <t>Source: insera.telkom.co.id</t>
  </si>
  <si>
    <r>
      <rPr>
        <sz val="11"/>
        <color indexed="8"/>
        <rFont val="Aptos Narrow"/>
        <charset val="134"/>
        <scheme val="minor"/>
      </rPr>
      <t xml:space="preserve">BOOKMARK FILTER INSERA: </t>
    </r>
    <r>
      <rPr>
        <b/>
        <sz val="11"/>
        <color rgb="FF000000"/>
        <rFont val="Aptos Narrow"/>
        <charset val="134"/>
        <scheme val="minor"/>
      </rPr>
      <t>SECURING WSA (ALL)</t>
    </r>
    <r>
      <rPr>
        <sz val="11"/>
        <color indexed="8"/>
        <rFont val="Aptos Narrow"/>
        <charset val="134"/>
        <scheme val="minor"/>
      </rPr>
      <t xml:space="preserve"> &amp; </t>
    </r>
    <r>
      <rPr>
        <b/>
        <sz val="11"/>
        <color rgb="FF000000"/>
        <rFont val="Aptos Narrow"/>
        <charset val="134"/>
        <scheme val="minor"/>
      </rPr>
      <t>SECURING WSA (CLOSED)</t>
    </r>
  </si>
  <si>
    <t>table baru, pakai ini</t>
  </si>
  <si>
    <t>REPORT SETIAP JAM (Jangan lupa ganti tanggal dan jam)</t>
  </si>
  <si>
    <r>
      <rPr>
        <b/>
        <sz val="14"/>
        <color theme="1"/>
        <rFont val="Calibri"/>
        <charset val="134"/>
      </rPr>
      <t xml:space="preserve">MONITORING TIKET </t>
    </r>
    <r>
      <rPr>
        <b/>
        <sz val="14"/>
        <color rgb="FFC00000"/>
        <rFont val="Calibri"/>
        <charset val="134"/>
      </rPr>
      <t>WSA</t>
    </r>
    <r>
      <rPr>
        <b/>
        <sz val="14"/>
        <color theme="1"/>
        <rFont val="Calibri"/>
        <charset val="134"/>
      </rPr>
      <t xml:space="preserve"> 36 JAM NON HVC (TARGET: 99.04%)</t>
    </r>
  </si>
  <si>
    <t>Berikut Tiket 3 Jam Manja posisi 06/01/2025 pukul 08.00 WIB</t>
  </si>
  <si>
    <t>SISA DURASI TTR 36 JAM</t>
  </si>
  <si>
    <t>TTR &gt; 36 JAM</t>
  </si>
  <si>
    <t>GAMAS</t>
  </si>
  <si>
    <t>Berikut Tiket 3 Jam Diamond posisi 06/01/2025 pukul 08.00 WIB</t>
  </si>
  <si>
    <t>Berikut Tiket 6 Jam Platinum posisi 06/01/2025 pukul 08.00 WIB</t>
  </si>
  <si>
    <t>Berikut Tiket 36 Jam NON HVC posisi 06/01/2025 pukul 08.00 WIB</t>
  </si>
  <si>
    <t>Close Bound</t>
  </si>
  <si>
    <t>&lt;= … Jam</t>
  </si>
  <si>
    <t>Marking 36 Jam Non HVC</t>
  </si>
  <si>
    <t>Marking Platinum</t>
  </si>
  <si>
    <t>Marking Diamond</t>
  </si>
  <si>
    <t>TYPE</t>
  </si>
  <si>
    <t>SEGMEN</t>
  </si>
  <si>
    <t>CLASSIFICATION</t>
  </si>
  <si>
    <t>Z</t>
  </si>
  <si>
    <t>STATUS CLOSED</t>
  </si>
  <si>
    <t>TTR 3 Jam Manja</t>
  </si>
  <si>
    <t>Max</t>
  </si>
  <si>
    <t>CLOSED by FCR Front Liner</t>
  </si>
  <si>
    <t>TTR Diamond</t>
  </si>
  <si>
    <t>&lt;= 3 JAM</t>
  </si>
  <si>
    <t>&lt;= 1 JAM</t>
  </si>
  <si>
    <t>TTR Platinum</t>
  </si>
  <si>
    <t>3-6 JAM</t>
  </si>
  <si>
    <t>1-2 JAM</t>
  </si>
  <si>
    <t>TTR Non HVC</t>
  </si>
  <si>
    <t>6-12 JAM</t>
  </si>
  <si>
    <t>2-3 JAM</t>
  </si>
  <si>
    <t>NEW</t>
  </si>
  <si>
    <t>12-24 JAM</t>
  </si>
  <si>
    <t>&gt;3</t>
  </si>
  <si>
    <t>&gt; 3 JAM</t>
  </si>
  <si>
    <t>24-36 JAM</t>
  </si>
  <si>
    <t>&gt;6</t>
  </si>
  <si>
    <t>&gt; 6 JAM</t>
  </si>
  <si>
    <t>36-48 JAM</t>
  </si>
  <si>
    <t>48-72 JAM</t>
  </si>
  <si>
    <t>HVC_DIAMOND</t>
  </si>
  <si>
    <t>&gt;72</t>
  </si>
  <si>
    <t>&gt;= 72 JAM</t>
  </si>
  <si>
    <t>HVC_SILVER</t>
  </si>
  <si>
    <t>&gt;= 12 JAM</t>
  </si>
  <si>
    <t>9-12 JAM</t>
  </si>
  <si>
    <t>6-9 JAM</t>
  </si>
  <si>
    <t>&lt; 0</t>
  </si>
  <si>
    <t>Overdue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</si>
</sst>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_ "/>
    <numFmt numFmtId="165" formatCode="0.00_);[Red]\(0.00\)"/>
  </numFmts>
  <fonts count="35">
    <font>
      <sz val="11"/>
      <color indexed="8"/>
      <name val="Aptos Narrow"/>
      <charset val="134"/>
      <scheme val="minor"/>
    </font>
    <font>
      <b/>
      <sz val="11"/>
      <color indexed="8"/>
      <name val="Aptos Narrow"/>
      <charset val="134"/>
      <scheme val="minor"/>
    </font>
    <font>
      <b/>
      <sz val="14"/>
      <color rgb="FF000000"/>
      <name val="Calibri"/>
      <charset val="134"/>
    </font>
    <font>
      <b/>
      <sz val="11"/>
      <color indexed="8"/>
      <name val="Calibri"/>
      <charset val="134"/>
    </font>
    <font>
      <b/>
      <sz val="11"/>
      <name val="Calibri"/>
      <charset val="134"/>
    </font>
    <font>
      <sz val="11"/>
      <name val="Calibri"/>
      <charset val="134"/>
    </font>
    <font>
      <sz val="11"/>
      <name val="Aptos Narrow"/>
      <charset val="134"/>
      <scheme val="minor"/>
    </font>
    <font>
      <i/>
      <sz val="10"/>
      <name val="Aptos Narrow"/>
      <charset val="134"/>
      <scheme val="minor"/>
    </font>
    <font>
      <b/>
      <sz val="12"/>
      <color indexed="8"/>
      <name val="Calibri"/>
      <charset val="134"/>
    </font>
    <font>
      <sz val="12"/>
      <color indexed="8"/>
      <name val="Calibri"/>
      <charset val="134"/>
    </font>
    <font>
      <b/>
      <sz val="14"/>
      <color theme="1"/>
      <name val="Aptos Narrow"/>
      <charset val="134"/>
      <scheme val="minor"/>
    </font>
    <font>
      <b/>
      <sz val="11"/>
      <color theme="0"/>
      <name val="Calibri"/>
      <charset val="134"/>
    </font>
    <font>
      <b/>
      <sz val="9.85"/>
      <name val="Segoe UI"/>
      <charset val="134"/>
    </font>
    <font>
      <sz val="11"/>
      <color indexed="8"/>
      <name val="Calibri"/>
      <charset val="134"/>
    </font>
    <font>
      <b/>
      <sz val="9"/>
      <name val="Segoe UI"/>
      <charset val="134"/>
    </font>
    <font>
      <b/>
      <sz val="14"/>
      <color theme="1"/>
      <name val="Calibri"/>
      <charset val="134"/>
    </font>
    <font>
      <b/>
      <sz val="9.85"/>
      <name val="Calibri"/>
      <charset val="134"/>
    </font>
    <font>
      <b/>
      <sz val="10"/>
      <name val="Calibri"/>
      <charset val="134"/>
    </font>
    <font>
      <b/>
      <sz val="9.85"/>
      <color theme="8" tint="-0.249977111117893"/>
      <name val="Segoe UI"/>
      <charset val="134"/>
    </font>
    <font>
      <b/>
      <sz val="11"/>
      <color theme="0"/>
      <name val="Aptos Narrow"/>
      <charset val="134"/>
      <scheme val="minor"/>
    </font>
    <font>
      <b/>
      <sz val="9.85"/>
      <color rgb="FFFFFFFF"/>
      <name val="Calibri"/>
      <charset val="134"/>
    </font>
    <font>
      <b/>
      <sz val="11"/>
      <color theme="1"/>
      <name val="Calibri"/>
      <charset val="134"/>
    </font>
    <font>
      <b/>
      <sz val="10"/>
      <color indexed="8"/>
      <name val="Calibri"/>
      <charset val="134"/>
    </font>
    <font>
      <b/>
      <sz val="10"/>
      <color theme="0"/>
      <name val="Calibri"/>
      <charset val="134"/>
    </font>
    <font>
      <b/>
      <sz val="14"/>
      <color rgb="FF000000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b/>
      <sz val="11"/>
      <color rgb="FFFF0000"/>
      <name val="Aptos Narrow"/>
      <charset val="134"/>
      <scheme val="minor"/>
    </font>
    <font>
      <b/>
      <u/>
      <sz val="9"/>
      <name val="Segoe UI"/>
      <charset val="134"/>
    </font>
    <font>
      <i/>
      <sz val="9"/>
      <color indexed="8"/>
      <name val="Aptos Narrow"/>
      <charset val="134"/>
      <scheme val="minor"/>
    </font>
    <font>
      <sz val="11"/>
      <color indexed="8"/>
      <name val="Aptos Narrow"/>
      <charset val="134"/>
      <scheme val="minor"/>
    </font>
    <font>
      <sz val="11"/>
      <color theme="1"/>
      <name val="Aptos Narrow"/>
      <charset val="134"/>
      <scheme val="minor"/>
    </font>
    <font>
      <b/>
      <sz val="14"/>
      <color rgb="FFC00000"/>
      <name val="Calibri"/>
      <charset val="134"/>
    </font>
    <font>
      <b/>
      <sz val="14"/>
      <color rgb="FFFF0000"/>
      <name val="Aptos Narrow"/>
      <charset val="134"/>
      <scheme val="minor"/>
    </font>
    <font>
      <b/>
      <sz val="11"/>
      <color rgb="FF000000"/>
      <name val="Aptos Narrow"/>
      <charset val="134"/>
      <scheme val="minor"/>
    </font>
    <font>
      <b/>
      <sz val="14"/>
      <color rgb="FFC00000"/>
      <name val="Aptos Narrow"/>
      <charset val="134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CFDD4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7860C"/>
        <bgColor indexed="64"/>
      </patternFill>
    </fill>
    <fill>
      <patternFill patternType="solid">
        <fgColor theme="0" tint="-0.14978484450819421"/>
        <bgColor indexed="64"/>
      </patternFill>
    </fill>
    <fill>
      <patternFill patternType="solid">
        <fgColor rgb="FFF8520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ECC2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7314371166112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73754081850645"/>
        <bgColor indexed="64"/>
      </patternFill>
    </fill>
    <fill>
      <patternFill patternType="solid">
        <fgColor theme="4" tint="0.7997985778374584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9" fontId="30" fillId="0" borderId="0" applyFont="0" applyFill="0" applyBorder="0" applyAlignment="0" applyProtection="0">
      <alignment vertical="center"/>
    </xf>
    <xf numFmtId="0" fontId="29" fillId="0" borderId="0"/>
    <xf numFmtId="0" fontId="29" fillId="0" borderId="0"/>
    <xf numFmtId="9" fontId="30" fillId="0" borderId="0" applyFont="0" applyFill="0" applyBorder="0" applyAlignment="0" applyProtection="0">
      <alignment vertical="center"/>
    </xf>
  </cellStyleXfs>
  <cellXfs count="122">
    <xf numFmtId="0" fontId="0" fillId="0" borderId="0" xfId="0"/>
    <xf numFmtId="14" fontId="0" fillId="0" borderId="0" xfId="0" applyNumberFormat="1"/>
    <xf numFmtId="10" fontId="0" fillId="0" borderId="0" xfId="1" applyNumberFormat="1" applyFont="1" applyAlignment="1"/>
    <xf numFmtId="0" fontId="4" fillId="2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3" borderId="0" xfId="0" applyFill="1"/>
    <xf numFmtId="0" fontId="8" fillId="4" borderId="0" xfId="0" applyFont="1" applyFill="1"/>
    <xf numFmtId="0" fontId="0" fillId="4" borderId="0" xfId="0" applyFill="1"/>
    <xf numFmtId="0" fontId="9" fillId="0" borderId="0" xfId="0" applyFont="1"/>
    <xf numFmtId="164" fontId="0" fillId="0" borderId="0" xfId="0" applyNumberFormat="1"/>
    <xf numFmtId="0" fontId="11" fillId="5" borderId="4" xfId="0" applyFont="1" applyFill="1" applyBorder="1" applyAlignment="1">
      <alignment horizontal="center"/>
    </xf>
    <xf numFmtId="0" fontId="11" fillId="7" borderId="4" xfId="0" applyFont="1" applyFill="1" applyBorder="1" applyAlignment="1">
      <alignment horizontal="center"/>
    </xf>
    <xf numFmtId="0" fontId="12" fillId="6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0" fontId="13" fillId="0" borderId="4" xfId="1" applyNumberFormat="1" applyFont="1" applyBorder="1" applyAlignment="1">
      <alignment horizontal="center" vertical="center"/>
    </xf>
    <xf numFmtId="0" fontId="14" fillId="8" borderId="4" xfId="0" applyFont="1" applyFill="1" applyBorder="1" applyAlignment="1">
      <alignment horizontal="left" vertical="center"/>
    </xf>
    <xf numFmtId="0" fontId="11" fillId="5" borderId="4" xfId="0" applyFont="1" applyFill="1" applyBorder="1" applyAlignment="1">
      <alignment horizontal="center" vertical="center"/>
    </xf>
    <xf numFmtId="10" fontId="3" fillId="2" borderId="4" xfId="1" applyNumberFormat="1" applyFont="1" applyFill="1" applyBorder="1" applyAlignment="1">
      <alignment horizontal="center" vertical="center"/>
    </xf>
    <xf numFmtId="10" fontId="3" fillId="9" borderId="4" xfId="1" applyNumberFormat="1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left" vertical="center"/>
    </xf>
    <xf numFmtId="0" fontId="16" fillId="6" borderId="4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left" vertical="center"/>
    </xf>
    <xf numFmtId="0" fontId="17" fillId="10" borderId="4" xfId="0" applyFont="1" applyFill="1" applyBorder="1" applyAlignment="1">
      <alignment horizontal="left" vertical="center"/>
    </xf>
    <xf numFmtId="0" fontId="18" fillId="11" borderId="4" xfId="0" applyFont="1" applyFill="1" applyBorder="1" applyAlignment="1">
      <alignment horizontal="center" vertical="center"/>
    </xf>
    <xf numFmtId="0" fontId="19" fillId="12" borderId="0" xfId="0" applyFont="1" applyFill="1" applyAlignment="1">
      <alignment horizontal="center"/>
    </xf>
    <xf numFmtId="0" fontId="14" fillId="8" borderId="4" xfId="0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center" vertical="center"/>
    </xf>
    <xf numFmtId="0" fontId="21" fillId="13" borderId="4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/>
    </xf>
    <xf numFmtId="0" fontId="17" fillId="10" borderId="4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/>
    </xf>
    <xf numFmtId="10" fontId="11" fillId="15" borderId="4" xfId="1" applyNumberFormat="1" applyFont="1" applyFill="1" applyBorder="1" applyAlignment="1">
      <alignment horizontal="center"/>
    </xf>
    <xf numFmtId="0" fontId="11" fillId="15" borderId="4" xfId="0" applyFont="1" applyFill="1" applyBorder="1" applyAlignment="1">
      <alignment horizontal="center"/>
    </xf>
    <xf numFmtId="0" fontId="3" fillId="0" borderId="4" xfId="1" applyNumberFormat="1" applyFont="1" applyBorder="1" applyAlignment="1">
      <alignment horizontal="center" vertical="center"/>
    </xf>
    <xf numFmtId="10" fontId="3" fillId="0" borderId="4" xfId="1" applyNumberFormat="1" applyFont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3" fillId="16" borderId="4" xfId="1" applyNumberFormat="1" applyFont="1" applyFill="1" applyBorder="1" applyAlignment="1">
      <alignment horizontal="center" vertical="center"/>
    </xf>
    <xf numFmtId="10" fontId="3" fillId="16" borderId="4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22" fillId="0" borderId="4" xfId="0" applyFont="1" applyBorder="1" applyAlignment="1">
      <alignment horizontal="center" vertical="center"/>
    </xf>
    <xf numFmtId="0" fontId="22" fillId="0" borderId="4" xfId="1" applyNumberFormat="1" applyFont="1" applyBorder="1" applyAlignment="1">
      <alignment horizontal="center" vertical="center"/>
    </xf>
    <xf numFmtId="10" fontId="22" fillId="0" borderId="4" xfId="1" applyNumberFormat="1" applyFont="1" applyBorder="1" applyAlignment="1">
      <alignment horizontal="center" vertical="center"/>
    </xf>
    <xf numFmtId="0" fontId="23" fillId="14" borderId="4" xfId="0" applyFont="1" applyFill="1" applyBorder="1" applyAlignment="1">
      <alignment horizontal="center" vertical="center"/>
    </xf>
    <xf numFmtId="0" fontId="22" fillId="16" borderId="4" xfId="1" applyNumberFormat="1" applyFont="1" applyFill="1" applyBorder="1" applyAlignment="1">
      <alignment horizontal="center" vertical="center"/>
    </xf>
    <xf numFmtId="10" fontId="22" fillId="16" borderId="4" xfId="1" applyNumberFormat="1" applyFont="1" applyFill="1" applyBorder="1" applyAlignment="1">
      <alignment horizontal="center" vertical="center"/>
    </xf>
    <xf numFmtId="0" fontId="25" fillId="17" borderId="4" xfId="0" applyFont="1" applyFill="1" applyBorder="1" applyAlignment="1">
      <alignment horizontal="center" vertical="center"/>
    </xf>
    <xf numFmtId="0" fontId="26" fillId="17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27" fillId="8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9" fillId="18" borderId="4" xfId="0" applyFont="1" applyFill="1" applyBorder="1" applyAlignment="1">
      <alignment horizontal="center"/>
    </xf>
    <xf numFmtId="0" fontId="25" fillId="19" borderId="4" xfId="0" applyFont="1" applyFill="1" applyBorder="1" applyAlignment="1">
      <alignment horizontal="center" vertical="center"/>
    </xf>
    <xf numFmtId="165" fontId="3" fillId="16" borderId="4" xfId="1" applyNumberFormat="1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6" fillId="19" borderId="4" xfId="0" applyFont="1" applyFill="1" applyBorder="1" applyAlignment="1">
      <alignment horizontal="center"/>
    </xf>
    <xf numFmtId="0" fontId="26" fillId="19" borderId="4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20" borderId="0" xfId="0" applyFill="1"/>
    <xf numFmtId="0" fontId="0" fillId="8" borderId="0" xfId="0" applyFill="1"/>
    <xf numFmtId="2" fontId="0" fillId="0" borderId="0" xfId="0" applyNumberFormat="1"/>
    <xf numFmtId="0" fontId="0" fillId="0" borderId="0" xfId="0" applyAlignment="1">
      <alignment vertical="center"/>
    </xf>
    <xf numFmtId="0" fontId="29" fillId="0" borderId="0" xfId="0" applyFont="1" applyAlignment="1">
      <alignment vertical="center"/>
    </xf>
    <xf numFmtId="0" fontId="0" fillId="21" borderId="0" xfId="0" applyFill="1"/>
    <xf numFmtId="1" fontId="0" fillId="21" borderId="0" xfId="0" applyNumberFormat="1" applyFill="1"/>
    <xf numFmtId="2" fontId="0" fillId="21" borderId="0" xfId="0" applyNumberFormat="1" applyFill="1"/>
    <xf numFmtId="0" fontId="0" fillId="22" borderId="0" xfId="0" applyFill="1"/>
    <xf numFmtId="1" fontId="0" fillId="8" borderId="0" xfId="0" applyNumberFormat="1" applyFill="1"/>
    <xf numFmtId="0" fontId="0" fillId="4" borderId="0" xfId="0" applyFill="1" applyAlignment="1">
      <alignment horizontal="center"/>
    </xf>
    <xf numFmtId="0" fontId="30" fillId="0" borderId="0" xfId="0" applyFont="1" applyAlignment="1">
      <alignment vertical="center"/>
    </xf>
    <xf numFmtId="21" fontId="30" fillId="0" borderId="0" xfId="0" applyNumberFormat="1" applyFont="1" applyAlignment="1">
      <alignment vertical="center"/>
    </xf>
    <xf numFmtId="22" fontId="30" fillId="0" borderId="0" xfId="0" applyNumberFormat="1" applyFont="1" applyAlignment="1">
      <alignment vertical="center"/>
    </xf>
    <xf numFmtId="47" fontId="30" fillId="0" borderId="0" xfId="0" applyNumberFormat="1" applyFont="1" applyAlignment="1">
      <alignment vertical="center"/>
    </xf>
    <xf numFmtId="46" fontId="30" fillId="0" borderId="0" xfId="0" applyNumberFormat="1" applyFont="1" applyAlignment="1">
      <alignment vertical="center"/>
    </xf>
    <xf numFmtId="22" fontId="29" fillId="0" borderId="0" xfId="0" applyNumberFormat="1" applyFont="1" applyAlignment="1">
      <alignment vertical="center"/>
    </xf>
    <xf numFmtId="0" fontId="25" fillId="19" borderId="3" xfId="0" applyFont="1" applyFill="1" applyBorder="1" applyAlignment="1">
      <alignment horizontal="center" vertical="center"/>
    </xf>
    <xf numFmtId="0" fontId="25" fillId="19" borderId="4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0" fillId="12" borderId="1" xfId="0" applyFont="1" applyFill="1" applyBorder="1" applyAlignment="1">
      <alignment horizontal="center" vertical="center"/>
    </xf>
    <xf numFmtId="0" fontId="20" fillId="12" borderId="2" xfId="0" applyFont="1" applyFill="1" applyBorder="1" applyAlignment="1">
      <alignment horizontal="center" vertical="center"/>
    </xf>
    <xf numFmtId="0" fontId="20" fillId="12" borderId="5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25" fillId="17" borderId="4" xfId="0" applyFont="1" applyFill="1" applyBorder="1" applyAlignment="1">
      <alignment horizontal="center" vertical="center"/>
    </xf>
    <xf numFmtId="0" fontId="11" fillId="15" borderId="4" xfId="0" applyFont="1" applyFill="1" applyBorder="1" applyAlignment="1">
      <alignment horizontal="center"/>
    </xf>
    <xf numFmtId="0" fontId="11" fillId="15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12" borderId="3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</cellXfs>
  <cellStyles count="5">
    <cellStyle name="Normal" xfId="0" builtinId="0"/>
    <cellStyle name="Normal 2" xfId="2" xr:uid="{00000000-0005-0000-0000-000031000000}"/>
    <cellStyle name="Normal 2 2" xfId="3" xr:uid="{00000000-0005-0000-0000-000032000000}"/>
    <cellStyle name="Percent" xfId="1" builtinId="5"/>
    <cellStyle name="Percent 2" xfId="4" xr:uid="{00000000-0005-0000-0000-000033000000}"/>
  </cellStyles>
  <dxfs count="31">
    <dxf>
      <font>
        <color rgb="FFFF0000"/>
      </font>
      <numFmt numFmtId="0" formatCode="General"/>
    </dxf>
    <dxf>
      <font>
        <color theme="9" tint="-0.249977111117893"/>
      </font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theme="0"/>
      </font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rgb="FFFF0000"/>
      </font>
      <numFmt numFmtId="14" formatCode="0.00%"/>
    </dxf>
    <dxf>
      <font>
        <color theme="9" tint="-0.249977111117893"/>
      </font>
      <numFmt numFmtId="14" formatCode="0.00%"/>
    </dxf>
    <dxf>
      <font>
        <color theme="0"/>
      </font>
      <fill>
        <patternFill patternType="solid">
          <bgColor theme="0"/>
        </patternFill>
      </fill>
    </dxf>
    <dxf>
      <font>
        <color theme="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E9B1C"/>
      <color rgb="FFF7860C"/>
      <color rgb="FFFCFDD4"/>
      <color rgb="FFFECC2B"/>
      <color rgb="FFF9680D"/>
      <color rgb="FFF85208"/>
      <color rgb="FFFFFF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998"/>
  <sheetViews>
    <sheetView topLeftCell="BS1" zoomScale="85" zoomScaleNormal="85" workbookViewId="0">
      <selection activeCell="CB8" sqref="CB8"/>
    </sheetView>
  </sheetViews>
  <sheetFormatPr defaultColWidth="9" defaultRowHeight="14"/>
  <cols>
    <col min="1" max="1" width="12.90625" customWidth="1"/>
    <col min="4" max="4" width="19.08984375" customWidth="1"/>
    <col min="12" max="12" width="25.453125" customWidth="1"/>
    <col min="13" max="13" width="17.08984375" customWidth="1"/>
    <col min="18" max="18" width="17.08984375" customWidth="1"/>
    <col min="38" max="38" width="18.6328125" customWidth="1"/>
    <col min="78" max="78" width="30.26953125" customWidth="1"/>
    <col min="79" max="79" width="11.81640625" customWidth="1"/>
    <col min="82" max="82" width="17.1796875" customWidth="1"/>
    <col min="84" max="84" width="13.08984375" customWidth="1"/>
    <col min="88" max="88" width="9" style="65"/>
    <col min="94" max="95" width="8.7265625" style="12"/>
    <col min="96" max="96" width="15.1796875" customWidth="1"/>
    <col min="98" max="98" width="15.6328125" customWidth="1"/>
    <col min="100" max="100" width="10" customWidth="1"/>
    <col min="101" max="101" width="8.7265625" style="66"/>
    <col min="102" max="102" width="7.26953125" customWidth="1"/>
    <col min="103" max="104" width="23.08984375" style="67" customWidth="1"/>
    <col min="105" max="105" width="24.08984375" style="67" customWidth="1"/>
    <col min="106" max="106" width="15.453125" customWidth="1"/>
    <col min="107" max="107" width="29.26953125" customWidth="1"/>
    <col min="108" max="108" width="25.1796875" customWidth="1"/>
    <col min="109" max="109" width="22.08984375" customWidth="1"/>
    <col min="110" max="110" width="21.08984375" customWidth="1"/>
    <col min="113" max="113" width="18.1796875" customWidth="1"/>
    <col min="114" max="114" width="22.7265625" customWidth="1"/>
  </cols>
  <sheetData>
    <row r="1" spans="1:116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68" t="s">
        <v>14</v>
      </c>
      <c r="P1" s="68" t="s">
        <v>15</v>
      </c>
      <c r="Q1" s="68" t="s">
        <v>16</v>
      </c>
      <c r="R1" s="68" t="s">
        <v>17</v>
      </c>
      <c r="S1" s="68" t="s">
        <v>18</v>
      </c>
      <c r="T1" s="68" t="s">
        <v>19</v>
      </c>
      <c r="U1" s="68" t="s">
        <v>20</v>
      </c>
      <c r="V1" s="68" t="s">
        <v>21</v>
      </c>
      <c r="W1" s="68" t="s">
        <v>22</v>
      </c>
      <c r="X1" s="68" t="s">
        <v>23</v>
      </c>
      <c r="Y1" s="68" t="s">
        <v>24</v>
      </c>
      <c r="Z1" s="68" t="s">
        <v>25</v>
      </c>
      <c r="AA1" s="68" t="s">
        <v>26</v>
      </c>
      <c r="AB1" s="68" t="s">
        <v>27</v>
      </c>
      <c r="AC1" s="68" t="s">
        <v>28</v>
      </c>
      <c r="AD1" s="68" t="s">
        <v>29</v>
      </c>
      <c r="AE1" s="68" t="s">
        <v>30</v>
      </c>
      <c r="AF1" s="68" t="s">
        <v>31</v>
      </c>
      <c r="AG1" s="68" t="s">
        <v>32</v>
      </c>
      <c r="AH1" s="68" t="s">
        <v>33</v>
      </c>
      <c r="AI1" s="68" t="s">
        <v>34</v>
      </c>
      <c r="AJ1" s="68" t="s">
        <v>35</v>
      </c>
      <c r="AK1" s="68" t="s">
        <v>36</v>
      </c>
      <c r="AL1" s="68" t="s">
        <v>37</v>
      </c>
      <c r="AM1" s="68" t="s">
        <v>38</v>
      </c>
      <c r="AN1" s="68" t="s">
        <v>39</v>
      </c>
      <c r="AO1" s="68" t="s">
        <v>40</v>
      </c>
      <c r="AP1" s="68" t="s">
        <v>41</v>
      </c>
      <c r="AQ1" s="68" t="s">
        <v>42</v>
      </c>
      <c r="AR1" s="68" t="s">
        <v>43</v>
      </c>
      <c r="AS1" s="68" t="s">
        <v>44</v>
      </c>
      <c r="AT1" s="68" t="s">
        <v>45</v>
      </c>
      <c r="AU1" s="68" t="s">
        <v>46</v>
      </c>
      <c r="AV1" s="68" t="s">
        <v>47</v>
      </c>
      <c r="AW1" s="68" t="s">
        <v>48</v>
      </c>
      <c r="AX1" s="68" t="s">
        <v>49</v>
      </c>
      <c r="AY1" s="68" t="s">
        <v>50</v>
      </c>
      <c r="AZ1" s="68" t="s">
        <v>51</v>
      </c>
      <c r="BA1" s="68" t="s">
        <v>52</v>
      </c>
      <c r="BB1" s="68" t="s">
        <v>53</v>
      </c>
      <c r="BC1" s="68" t="s">
        <v>54</v>
      </c>
      <c r="BD1" s="68" t="s">
        <v>55</v>
      </c>
      <c r="BE1" s="68" t="s">
        <v>56</v>
      </c>
      <c r="BF1" s="68" t="s">
        <v>57</v>
      </c>
      <c r="BG1" s="68" t="s">
        <v>58</v>
      </c>
      <c r="BH1" s="68" t="s">
        <v>59</v>
      </c>
      <c r="BI1" s="68" t="s">
        <v>60</v>
      </c>
      <c r="BJ1" s="68" t="s">
        <v>61</v>
      </c>
      <c r="BK1" s="68" t="s">
        <v>62</v>
      </c>
      <c r="BL1" s="68" t="s">
        <v>63</v>
      </c>
      <c r="BM1" s="68" t="s">
        <v>64</v>
      </c>
      <c r="BN1" s="68" t="s">
        <v>65</v>
      </c>
      <c r="BO1" s="68" t="s">
        <v>66</v>
      </c>
      <c r="BP1" s="68" t="s">
        <v>67</v>
      </c>
      <c r="BQ1" s="68" t="s">
        <v>68</v>
      </c>
      <c r="BR1" s="68" t="s">
        <v>69</v>
      </c>
      <c r="BS1" s="68" t="s">
        <v>70</v>
      </c>
      <c r="BT1" s="68" t="s">
        <v>71</v>
      </c>
      <c r="BU1" s="68" t="s">
        <v>72</v>
      </c>
      <c r="BV1" s="68" t="s">
        <v>73</v>
      </c>
      <c r="BW1" s="68" t="s">
        <v>74</v>
      </c>
      <c r="BX1" s="68" t="s">
        <v>75</v>
      </c>
      <c r="BY1" s="68" t="s">
        <v>76</v>
      </c>
      <c r="BZ1" s="70" t="str">
        <f>R1</f>
        <v>BOOKING DATE</v>
      </c>
      <c r="CA1" s="70" t="s">
        <v>77</v>
      </c>
      <c r="CB1" s="70" t="s">
        <v>78</v>
      </c>
      <c r="CC1" s="70" t="s">
        <v>79</v>
      </c>
      <c r="CD1" s="70" t="s">
        <v>80</v>
      </c>
      <c r="CE1" s="70" t="s">
        <v>81</v>
      </c>
      <c r="CF1" t="s">
        <v>82</v>
      </c>
      <c r="CG1" t="s">
        <v>83</v>
      </c>
      <c r="CH1" t="s">
        <v>84</v>
      </c>
      <c r="CI1" t="s">
        <v>85</v>
      </c>
      <c r="CJ1" s="65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s="12" t="s">
        <v>92</v>
      </c>
      <c r="CQ1" s="12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s="66" t="s">
        <v>99</v>
      </c>
      <c r="CX1" s="73" t="s">
        <v>100</v>
      </c>
      <c r="CY1" s="67" t="s">
        <v>101</v>
      </c>
      <c r="CZ1" s="67" t="s">
        <v>102</v>
      </c>
      <c r="DA1" s="67" t="s">
        <v>103</v>
      </c>
      <c r="DB1" s="75" t="s">
        <v>104</v>
      </c>
      <c r="DC1" s="75" t="s">
        <v>105</v>
      </c>
      <c r="DD1" s="75" t="s">
        <v>106</v>
      </c>
      <c r="DE1" s="75" t="s">
        <v>107</v>
      </c>
      <c r="DF1" s="75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</row>
    <row r="2" spans="1:116">
      <c r="A2" s="69" t="s">
        <v>115</v>
      </c>
      <c r="B2" s="69" t="s">
        <v>116</v>
      </c>
      <c r="C2" s="69" t="s">
        <v>117</v>
      </c>
      <c r="D2" s="81">
        <v>45679.939375000002</v>
      </c>
      <c r="E2" s="69" t="s">
        <v>118</v>
      </c>
      <c r="F2" s="69" t="s">
        <v>119</v>
      </c>
      <c r="G2" s="69" t="s">
        <v>120</v>
      </c>
      <c r="H2" s="69" t="s">
        <v>121</v>
      </c>
      <c r="I2" s="69" t="s">
        <v>122</v>
      </c>
      <c r="J2" s="69" t="s">
        <v>123</v>
      </c>
      <c r="K2" s="69" t="s">
        <v>91</v>
      </c>
      <c r="L2" s="69" t="s">
        <v>124</v>
      </c>
      <c r="M2" s="69" t="s">
        <v>125</v>
      </c>
      <c r="N2" s="69">
        <v>23255091</v>
      </c>
      <c r="O2" s="69">
        <v>6281381277878</v>
      </c>
      <c r="P2" s="69" t="s">
        <v>126</v>
      </c>
      <c r="Q2" s="69" t="s">
        <v>119</v>
      </c>
      <c r="R2" s="69" t="s">
        <v>119</v>
      </c>
      <c r="S2" s="69" t="s">
        <v>127</v>
      </c>
      <c r="T2" s="69" t="s">
        <v>119</v>
      </c>
      <c r="U2" s="69" t="s">
        <v>128</v>
      </c>
      <c r="V2" s="69" t="s">
        <v>119</v>
      </c>
      <c r="W2" s="69" t="s">
        <v>129</v>
      </c>
      <c r="X2" s="69">
        <v>21</v>
      </c>
      <c r="Y2" s="69" t="s">
        <v>130</v>
      </c>
      <c r="Z2" s="69">
        <v>19</v>
      </c>
      <c r="AA2" s="69" t="s">
        <v>131</v>
      </c>
      <c r="AB2" s="69">
        <v>36558111</v>
      </c>
      <c r="AC2" s="69" t="s">
        <v>126</v>
      </c>
      <c r="AD2" s="69" t="s">
        <v>132</v>
      </c>
      <c r="AE2" s="69">
        <v>111768103419</v>
      </c>
      <c r="AF2" s="69" t="s">
        <v>133</v>
      </c>
      <c r="AG2" s="69" t="s">
        <v>134</v>
      </c>
      <c r="AH2" s="69">
        <v>0</v>
      </c>
      <c r="AI2" s="69">
        <v>0</v>
      </c>
      <c r="AJ2" s="69" t="s">
        <v>135</v>
      </c>
      <c r="AK2" s="69" t="s">
        <v>119</v>
      </c>
      <c r="AL2" s="69" t="s">
        <v>124</v>
      </c>
      <c r="AM2" s="69" t="s">
        <v>119</v>
      </c>
      <c r="AN2" s="69" t="s">
        <v>81</v>
      </c>
      <c r="AO2" s="69" t="s">
        <v>136</v>
      </c>
      <c r="AP2" s="69" t="s">
        <v>119</v>
      </c>
      <c r="AQ2" s="69" t="s">
        <v>119</v>
      </c>
      <c r="AR2" s="69" t="s">
        <v>137</v>
      </c>
      <c r="AS2" s="69" t="s">
        <v>119</v>
      </c>
      <c r="AT2" s="69" t="s">
        <v>119</v>
      </c>
      <c r="AU2" s="69" t="s">
        <v>138</v>
      </c>
      <c r="AV2" s="69" t="s">
        <v>139</v>
      </c>
      <c r="AW2" s="69" t="s">
        <v>140</v>
      </c>
      <c r="AX2" s="69" t="s">
        <v>141</v>
      </c>
      <c r="AY2" s="69" t="s">
        <v>142</v>
      </c>
      <c r="AZ2" s="69" t="s">
        <v>143</v>
      </c>
      <c r="BA2" s="69" t="s">
        <v>144</v>
      </c>
      <c r="BB2" s="69" t="s">
        <v>145</v>
      </c>
      <c r="BC2" s="69" t="s">
        <v>146</v>
      </c>
      <c r="BD2" s="69" t="s">
        <v>146</v>
      </c>
      <c r="BE2" s="69" t="s">
        <v>116</v>
      </c>
      <c r="BF2" s="69" t="s">
        <v>146</v>
      </c>
      <c r="BG2" s="69" t="s">
        <v>116</v>
      </c>
      <c r="BH2" s="69" t="s">
        <v>116</v>
      </c>
      <c r="BI2" s="69" t="s">
        <v>116</v>
      </c>
      <c r="BJ2" s="69" t="s">
        <v>119</v>
      </c>
      <c r="BK2" s="69" t="s">
        <v>147</v>
      </c>
      <c r="BL2" s="69" t="s">
        <v>148</v>
      </c>
      <c r="BM2" s="69" t="s">
        <v>149</v>
      </c>
      <c r="BN2" s="69" t="s">
        <v>150</v>
      </c>
      <c r="BO2" s="69" t="s">
        <v>119</v>
      </c>
      <c r="BP2" s="69" t="s">
        <v>119</v>
      </c>
      <c r="BQ2" s="69" t="s">
        <v>119</v>
      </c>
      <c r="BR2" s="69" t="s">
        <v>119</v>
      </c>
      <c r="BS2" s="69" t="s">
        <v>119</v>
      </c>
      <c r="BT2" s="69" t="s">
        <v>151</v>
      </c>
      <c r="BU2" s="69" t="s">
        <v>152</v>
      </c>
      <c r="BV2" s="69" t="s">
        <v>153</v>
      </c>
      <c r="BW2" s="69" t="s">
        <v>154</v>
      </c>
      <c r="BX2" s="68"/>
      <c r="BY2" s="68"/>
      <c r="BZ2" s="70" t="str">
        <f t="shared" ref="BZ2" si="0">LEFT(R2,19)</f>
        <v/>
      </c>
      <c r="CA2" s="71" t="e">
        <f t="shared" ref="CA2" ca="1" si="1">(NOW()-R2)*24</f>
        <v>#VALUE!</v>
      </c>
      <c r="CB2" s="70" t="b">
        <f ca="1">AND(LEN(BZ2)&gt;0,TEXT(BZ2,"YYYY-MM-DD")=TEXT(Konstanta!$B$1,"YYYY-MM-DD"))</f>
        <v>0</v>
      </c>
      <c r="CC2" s="70" t="str">
        <f t="shared" ref="CC2" si="2">TEXT(BZ2,"HH")</f>
        <v/>
      </c>
      <c r="CD2" s="72">
        <f ca="1">(Konstanta!$B$2-D2)*24</f>
        <v>376.12127499998314</v>
      </c>
      <c r="CE2" t="b">
        <f t="shared" ref="CE2" si="3">AN2=$CE$1</f>
        <v>1</v>
      </c>
      <c r="CF2" t="b">
        <f>LEN(_xlfn.IFNA(VLOOKUP(H2,Konstanta!$M:$M,1,FALSE),""))&gt;0</f>
        <v>1</v>
      </c>
      <c r="CG2" t="b">
        <f>LEN(_xlfn.IFNA(VLOOKUP(G2,Konstanta!$T:$T,1,FALSE),""))&gt;0</f>
        <v>1</v>
      </c>
      <c r="CH2" t="b">
        <f>_xlfn.IFNA(VLOOKUP(U2,Konstanta!$O:$O,1,FALSE),"-")&lt;&gt;"-"</f>
        <v>1</v>
      </c>
      <c r="CI2" t="b">
        <f>LEN(_xlfn.IFNA(VLOOKUP(AX2,Konstanta!$X:$X,1,FALSE),""))&gt;0</f>
        <v>1</v>
      </c>
      <c r="CJ2" t="b">
        <f>OR(LEN(_xlfn.IFNA(VLOOKUP(Y2,Konstanta!$Q:$Q,1,FALSE),""))&gt;0,LEN(Y2)=0)</f>
        <v>1</v>
      </c>
      <c r="CK2" t="b">
        <f t="shared" ref="CK2" si="4">NOT(ISNUMBER(SEARCH($CK$1,AO2)))</f>
        <v>1</v>
      </c>
      <c r="CL2" t="b">
        <f>OR(LEN(_xlfn.IFNA(VLOOKUP(BK2,Konstanta!$Z:$Z,1,FALSE),""))&gt;0,LEN(BK2)=0)</f>
        <v>1</v>
      </c>
      <c r="CM2" t="b">
        <f t="shared" ref="CM2" si="5">NOT(CO2)</f>
        <v>0</v>
      </c>
      <c r="CN2" t="b">
        <f t="shared" ref="CN2" si="6">BK2=$CN$1</f>
        <v>0</v>
      </c>
      <c r="CO2" t="b">
        <f>LEN(_xlfn.IFNA(VLOOKUP(Data!K2,Konstanta!$AB:$AB,1,FALSE),""))&gt;0</f>
        <v>1</v>
      </c>
      <c r="CP2" s="12" t="b">
        <f>AND(CE2:CK2,CL2,CM2)</f>
        <v>0</v>
      </c>
      <c r="CQ2" s="12" t="b">
        <f>AND(CE2:CL2,CO2)</f>
        <v>1</v>
      </c>
      <c r="CR2" t="b">
        <f>ISNUMBER(SEARCH(Konstanta!$Q$5,Y2))</f>
        <v>0</v>
      </c>
      <c r="CS2">
        <f ca="1">IF(CD2&lt;=Konstanta!$J$5,Konstanta!$I$5,IF(CD2&lt;=Konstanta!$J$6,Konstanta!$I$6,IF(CD2&lt;=Konstanta!$J$7,Konstanta!$I$7,Konstanta!$I$8)))</f>
        <v>4</v>
      </c>
      <c r="CT2" t="b">
        <f>ISNUMBER(SEARCH(Konstanta!$Q$6,Y2))</f>
        <v>0</v>
      </c>
      <c r="CU2">
        <f ca="1">IF(CD2&lt;=Konstanta!$F$5,Konstanta!$E$5,IF(CD2&lt;=Konstanta!$F$6,Konstanta!$E$6,IF(CD2&lt;=Konstanta!$F$7,Konstanta!$E$7,IF(CD2&lt;=Konstanta!$F$8,Konstanta!$E$8,Konstanta!$E$9))))</f>
        <v>5</v>
      </c>
      <c r="CV2" t="b">
        <f t="shared" ref="CV2" si="7">AND(NOT(CR2),NOT(CT2))</f>
        <v>1</v>
      </c>
      <c r="CW2" s="74">
        <f ca="1">IF(CD2&lt;=Konstanta!$B$5,Konstanta!$A$5,IF(CD2&lt;=Konstanta!$B$6,Konstanta!$A$6,IF(CD2&lt;=Konstanta!$B$7,Konstanta!$A$7,IF(CD2&lt;=Konstanta!$B$8,Konstanta!$A$8,IF(CD2&lt;=Konstanta!$B$9,Konstanta!$A$9,IF(CD2&lt;=Konstanta!$B$10,Konstanta!$A$10,IF(CD2&lt;=Konstanta!$B$11,Konstanta!$A$11,Konstanta!$A$12)))))))</f>
        <v>8</v>
      </c>
      <c r="CX2" t="b">
        <f>LEN(_xlfn.IFNA(VLOOKUP(AA2,Konstanta!$AD:$AD,1,FALSE),""))=0</f>
        <v>1</v>
      </c>
      <c r="CY2" s="67">
        <f t="shared" ref="CY2" si="8">IF(LEN(BL2)&gt;0,BL2-D2,0)*24</f>
        <v>-410.17027777782641</v>
      </c>
      <c r="CZ2" s="67" t="str">
        <f t="shared" ref="CZ2" si="9">IF(LEN(R2)&gt;19,VALUE(LEFT(R2,19)),R2)</f>
        <v/>
      </c>
      <c r="DA2" s="67">
        <f t="shared" ref="DA2" si="10">(IF(LEN(BL2)&gt;0,BL2,0)-IF(LEN(CZ2)&gt;0,CZ2,0))*24</f>
        <v>1095908.3747222223</v>
      </c>
      <c r="DB2" t="b">
        <f ca="1">AND(CO2,CQ2,CX2,DG2,DL2)</f>
        <v>0</v>
      </c>
      <c r="DC2" s="67" t="b">
        <f>DA2&lt;=Konstanta!$AH$3</f>
        <v>0</v>
      </c>
      <c r="DD2" t="b">
        <f>CY2&lt;=Konstanta!$AH$4</f>
        <v>1</v>
      </c>
      <c r="DE2" t="b">
        <f>CY2&lt;=Konstanta!$AH$5</f>
        <v>1</v>
      </c>
      <c r="DF2" t="b">
        <f>CY2&lt;=Konstanta!$AH$6</f>
        <v>1</v>
      </c>
      <c r="DG2" t="b">
        <f ca="1">TEXT(BL2,"YYYYMMDD")=TEXT(Konstanta!$B$1,"YYYYMMDD")</f>
        <v>0</v>
      </c>
      <c r="DH2" t="b">
        <f t="shared" ref="DH2" si="11">LEN(R2)&gt;0</f>
        <v>0</v>
      </c>
      <c r="DI2" s="67">
        <f ca="1">Konstanta!$C$4-Data!CD2</f>
        <v>-340.12127499998314</v>
      </c>
      <c r="DJ2">
        <f ca="1">IF(Data!DI2&gt;=Konstanta!$B$14,Konstanta!$A$14,IF(Data!DI2&gt;=Konstanta!$B$15,Konstanta!$A$15,IF(Data!DI2&gt;=Konstanta!$B$16,Konstanta!$A$16,IF(Data!DI2&gt;=Konstanta!$B$17,Konstanta!$A$17,IF(Data!DI2&gt;=Konstanta!$B$18,Konstanta!$A$18,Konstanta!$A$19)))))</f>
        <v>6</v>
      </c>
      <c r="DK2" t="b">
        <f t="shared" ref="DK2" si="12">LEN(M2)&gt;0</f>
        <v>1</v>
      </c>
      <c r="DL2" t="b">
        <f>COUNTIFS(A$1:A1,A2)=0</f>
        <v>1</v>
      </c>
    </row>
    <row r="3" spans="1:116">
      <c r="A3" s="69"/>
      <c r="B3" s="69"/>
      <c r="C3" s="69"/>
      <c r="D3" s="81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8"/>
      <c r="BY3" s="68"/>
      <c r="BZ3" s="70" t="str">
        <f t="shared" ref="BZ3:BZ66" si="13">LEFT(R3,19)</f>
        <v/>
      </c>
      <c r="CA3" s="71">
        <f t="shared" ref="CA3:CA66" ca="1" si="14">(NOW()-R3)*24</f>
        <v>1096694.6662277777</v>
      </c>
      <c r="CB3" s="70" t="b">
        <f ca="1">AND(LEN(BZ3)&gt;0,TEXT(BZ3,"YYYY-MM-DD")=TEXT(Konstanta!$B$1,"YYYY-MM-DD"))</f>
        <v>0</v>
      </c>
      <c r="CC3" s="70" t="str">
        <f t="shared" ref="CC3:CC66" si="15">TEXT(BZ3,"HH")</f>
        <v/>
      </c>
      <c r="CD3" s="72">
        <f ca="1">(Konstanta!$B$2-D3)*24</f>
        <v>1096694.666275</v>
      </c>
      <c r="CE3" t="b">
        <f t="shared" ref="CE3:CE66" si="16">AN3=$CE$1</f>
        <v>0</v>
      </c>
      <c r="CF3" t="b">
        <f>LEN(_xlfn.IFNA(VLOOKUP(H3,Konstanta!$M:$M,1,FALSE),""))&gt;0</f>
        <v>0</v>
      </c>
      <c r="CG3" t="b">
        <f>LEN(_xlfn.IFNA(VLOOKUP(G3,Konstanta!$T:$T,1,FALSE),""))&gt;0</f>
        <v>0</v>
      </c>
      <c r="CH3" t="b">
        <f>_xlfn.IFNA(VLOOKUP(U3,Konstanta!$O:$O,1,FALSE),"-")&lt;&gt;"-"</f>
        <v>0</v>
      </c>
      <c r="CI3" t="b">
        <f>LEN(_xlfn.IFNA(VLOOKUP(AX3,Konstanta!$X:$X,1,FALSE),""))&gt;0</f>
        <v>0</v>
      </c>
      <c r="CJ3" t="b">
        <f>OR(LEN(_xlfn.IFNA(VLOOKUP(Y3,Konstanta!$Q:$Q,1,FALSE),""))&gt;0,LEN(Y3)=0)</f>
        <v>1</v>
      </c>
      <c r="CK3" t="b">
        <f t="shared" ref="CK3:CK66" si="17">NOT(ISNUMBER(SEARCH($CK$1,AO3)))</f>
        <v>1</v>
      </c>
      <c r="CL3" t="b">
        <f>OR(LEN(_xlfn.IFNA(VLOOKUP(BK3,Konstanta!$Z:$Z,1,FALSE),""))&gt;0,LEN(BK3)=0)</f>
        <v>1</v>
      </c>
      <c r="CM3" t="b">
        <f t="shared" ref="CM3:CM66" si="18">NOT(CO3)</f>
        <v>1</v>
      </c>
      <c r="CN3" t="b">
        <f t="shared" ref="CN3:CN66" si="19">BK3=$CN$1</f>
        <v>0</v>
      </c>
      <c r="CO3" t="b">
        <f>LEN(_xlfn.IFNA(VLOOKUP(Data!K3,Konstanta!$AB:$AB,1,FALSE),""))&gt;0</f>
        <v>0</v>
      </c>
      <c r="CP3" s="12" t="b">
        <f t="shared" ref="CP3:CP66" si="20">AND(CE3:CK3,CL3,CM3)</f>
        <v>0</v>
      </c>
      <c r="CQ3" s="12" t="b">
        <f t="shared" ref="CQ3:CQ66" si="21">AND(CE3:CL3,CO3)</f>
        <v>0</v>
      </c>
      <c r="CR3" t="b">
        <f>ISNUMBER(SEARCH(Konstanta!$Q$5,Y3))</f>
        <v>0</v>
      </c>
      <c r="CS3">
        <f ca="1">IF(CD3&lt;=Konstanta!$J$5,Konstanta!$I$5,IF(CD3&lt;=Konstanta!$J$6,Konstanta!$I$6,IF(CD3&lt;=Konstanta!$J$7,Konstanta!$I$7,Konstanta!$I$8)))</f>
        <v>4</v>
      </c>
      <c r="CT3" t="b">
        <f>ISNUMBER(SEARCH(Konstanta!$Q$6,Y3))</f>
        <v>0</v>
      </c>
      <c r="CU3">
        <f ca="1">IF(CD3&lt;=Konstanta!$F$5,Konstanta!$E$5,IF(CD3&lt;=Konstanta!$F$6,Konstanta!$E$6,IF(CD3&lt;=Konstanta!$F$7,Konstanta!$E$7,IF(CD3&lt;=Konstanta!$F$8,Konstanta!$E$8,Konstanta!$E$9))))</f>
        <v>5</v>
      </c>
      <c r="CV3" t="b">
        <f t="shared" ref="CV3:CV66" si="22">AND(NOT(CR3),NOT(CT3))</f>
        <v>1</v>
      </c>
      <c r="CW3" s="74">
        <f ca="1">IF(CD3&lt;=Konstanta!$B$5,Konstanta!$A$5,IF(CD3&lt;=Konstanta!$B$6,Konstanta!$A$6,IF(CD3&lt;=Konstanta!$B$7,Konstanta!$A$7,IF(CD3&lt;=Konstanta!$B$8,Konstanta!$A$8,IF(CD3&lt;=Konstanta!$B$9,Konstanta!$A$9,IF(CD3&lt;=Konstanta!$B$10,Konstanta!$A$10,IF(CD3&lt;=Konstanta!$B$11,Konstanta!$A$11,Konstanta!$A$12)))))))</f>
        <v>8</v>
      </c>
      <c r="CX3" t="b">
        <f>LEN(_xlfn.IFNA(VLOOKUP(AA3,Konstanta!$AD:$AD,1,FALSE),""))=0</f>
        <v>1</v>
      </c>
      <c r="CY3" s="67">
        <f t="shared" ref="CY3:CY66" si="23">IF(LEN(BL3)&gt;0,BL3-D3,0)*24</f>
        <v>0</v>
      </c>
      <c r="CZ3" s="67">
        <f t="shared" ref="CZ3:CZ66" si="24">IF(LEN(R3)&gt;19,VALUE(LEFT(R3,19)),R3)</f>
        <v>0</v>
      </c>
      <c r="DA3" s="67">
        <f t="shared" ref="DA3:DA66" si="25">(IF(LEN(BL3)&gt;0,BL3,0)-IF(LEN(CZ3)&gt;0,CZ3,0))*24</f>
        <v>0</v>
      </c>
      <c r="DB3" t="b">
        <f t="shared" ref="DB3:DB66" ca="1" si="26">AND(CO3,CQ3,CX3,DG3,DL3)</f>
        <v>0</v>
      </c>
      <c r="DC3" s="67" t="b">
        <f>DA3&lt;=Konstanta!$AH$3</f>
        <v>1</v>
      </c>
      <c r="DD3" t="b">
        <f>CY3&lt;=Konstanta!$AH$4</f>
        <v>1</v>
      </c>
      <c r="DE3" t="b">
        <f>CY3&lt;=Konstanta!$AH$5</f>
        <v>1</v>
      </c>
      <c r="DF3" t="b">
        <f>CY3&lt;=Konstanta!$AH$6</f>
        <v>1</v>
      </c>
      <c r="DG3" t="b">
        <f ca="1">TEXT(BL3,"YYYYMMDD")=TEXT(Konstanta!$B$1,"YYYYMMDD")</f>
        <v>0</v>
      </c>
      <c r="DH3" t="b">
        <f t="shared" ref="DH3:DH66" si="27">LEN(R3)&gt;0</f>
        <v>0</v>
      </c>
      <c r="DI3" s="67">
        <f ca="1">Konstanta!$C$4-Data!CD3</f>
        <v>-1096658.666275</v>
      </c>
      <c r="DJ3">
        <f ca="1">IF(Data!DI3&gt;=Konstanta!$B$14,Konstanta!$A$14,IF(Data!DI3&gt;=Konstanta!$B$15,Konstanta!$A$15,IF(Data!DI3&gt;=Konstanta!$B$16,Konstanta!$A$16,IF(Data!DI3&gt;=Konstanta!$B$17,Konstanta!$A$17,IF(Data!DI3&gt;=Konstanta!$B$18,Konstanta!$A$18,Konstanta!$A$19)))))</f>
        <v>6</v>
      </c>
      <c r="DK3" t="b">
        <f t="shared" ref="DK3:DK66" si="28">LEN(M3)&gt;0</f>
        <v>0</v>
      </c>
      <c r="DL3" t="b">
        <f>COUNTIFS(A$1:A2,A3)=0</f>
        <v>1</v>
      </c>
    </row>
    <row r="4" spans="1:116">
      <c r="A4" s="69"/>
      <c r="B4" s="69"/>
      <c r="C4" s="69"/>
      <c r="D4" s="81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8"/>
      <c r="BY4" s="68"/>
      <c r="BZ4" s="70" t="str">
        <f t="shared" si="13"/>
        <v/>
      </c>
      <c r="CA4" s="71">
        <f t="shared" ca="1" si="14"/>
        <v>1096694.6659916667</v>
      </c>
      <c r="CB4" s="70" t="b">
        <f ca="1">AND(LEN(BZ4)&gt;0,TEXT(BZ4,"YYYY-MM-DD")=TEXT(Konstanta!$B$1,"YYYY-MM-DD"))</f>
        <v>0</v>
      </c>
      <c r="CC4" s="70" t="str">
        <f t="shared" si="15"/>
        <v/>
      </c>
      <c r="CD4" s="72">
        <f ca="1">(Konstanta!$B$2-D4)*24</f>
        <v>1096694.666275</v>
      </c>
      <c r="CE4" t="b">
        <f t="shared" si="16"/>
        <v>0</v>
      </c>
      <c r="CF4" t="b">
        <f>LEN(_xlfn.IFNA(VLOOKUP(H4,Konstanta!$M:$M,1,FALSE),""))&gt;0</f>
        <v>0</v>
      </c>
      <c r="CG4" t="b">
        <f>LEN(_xlfn.IFNA(VLOOKUP(G4,Konstanta!$T:$T,1,FALSE),""))&gt;0</f>
        <v>0</v>
      </c>
      <c r="CH4" t="b">
        <f>_xlfn.IFNA(VLOOKUP(U4,Konstanta!$O:$O,1,FALSE),"-")&lt;&gt;"-"</f>
        <v>0</v>
      </c>
      <c r="CI4" t="b">
        <f>LEN(_xlfn.IFNA(VLOOKUP(AX4,Konstanta!$X:$X,1,FALSE),""))&gt;0</f>
        <v>0</v>
      </c>
      <c r="CJ4" t="b">
        <f>OR(LEN(_xlfn.IFNA(VLOOKUP(Y4,Konstanta!$Q:$Q,1,FALSE),""))&gt;0,LEN(Y4)=0)</f>
        <v>1</v>
      </c>
      <c r="CK4" t="b">
        <f t="shared" si="17"/>
        <v>1</v>
      </c>
      <c r="CL4" t="b">
        <f>OR(LEN(_xlfn.IFNA(VLOOKUP(BK4,Konstanta!$Z:$Z,1,FALSE),""))&gt;0,LEN(BK4)=0)</f>
        <v>1</v>
      </c>
      <c r="CM4" t="b">
        <f t="shared" si="18"/>
        <v>1</v>
      </c>
      <c r="CN4" t="b">
        <f t="shared" si="19"/>
        <v>0</v>
      </c>
      <c r="CO4" t="b">
        <f>LEN(_xlfn.IFNA(VLOOKUP(Data!K4,Konstanta!$AB:$AB,1,FALSE),""))&gt;0</f>
        <v>0</v>
      </c>
      <c r="CP4" s="12" t="b">
        <f t="shared" si="20"/>
        <v>0</v>
      </c>
      <c r="CQ4" s="12" t="b">
        <f t="shared" si="21"/>
        <v>0</v>
      </c>
      <c r="CR4" t="b">
        <f>ISNUMBER(SEARCH(Konstanta!$Q$5,Y4))</f>
        <v>0</v>
      </c>
      <c r="CS4">
        <f ca="1">IF(CD4&lt;=Konstanta!$J$5,Konstanta!$I$5,IF(CD4&lt;=Konstanta!$J$6,Konstanta!$I$6,IF(CD4&lt;=Konstanta!$J$7,Konstanta!$I$7,Konstanta!$I$8)))</f>
        <v>4</v>
      </c>
      <c r="CT4" t="b">
        <f>ISNUMBER(SEARCH(Konstanta!$Q$6,Y4))</f>
        <v>0</v>
      </c>
      <c r="CU4">
        <f ca="1">IF(CD4&lt;=Konstanta!$F$5,Konstanta!$E$5,IF(CD4&lt;=Konstanta!$F$6,Konstanta!$E$6,IF(CD4&lt;=Konstanta!$F$7,Konstanta!$E$7,IF(CD4&lt;=Konstanta!$F$8,Konstanta!$E$8,Konstanta!$E$9))))</f>
        <v>5</v>
      </c>
      <c r="CV4" t="b">
        <f t="shared" si="22"/>
        <v>1</v>
      </c>
      <c r="CW4" s="74">
        <f ca="1">IF(CD4&lt;=Konstanta!$B$5,Konstanta!$A$5,IF(CD4&lt;=Konstanta!$B$6,Konstanta!$A$6,IF(CD4&lt;=Konstanta!$B$7,Konstanta!$A$7,IF(CD4&lt;=Konstanta!$B$8,Konstanta!$A$8,IF(CD4&lt;=Konstanta!$B$9,Konstanta!$A$9,IF(CD4&lt;=Konstanta!$B$10,Konstanta!$A$10,IF(CD4&lt;=Konstanta!$B$11,Konstanta!$A$11,Konstanta!$A$12)))))))</f>
        <v>8</v>
      </c>
      <c r="CX4" t="b">
        <f>LEN(_xlfn.IFNA(VLOOKUP(AA4,Konstanta!$AD:$AD,1,FALSE),""))=0</f>
        <v>1</v>
      </c>
      <c r="CY4" s="67">
        <f t="shared" si="23"/>
        <v>0</v>
      </c>
      <c r="CZ4" s="67">
        <f t="shared" si="24"/>
        <v>0</v>
      </c>
      <c r="DA4" s="67">
        <f t="shared" si="25"/>
        <v>0</v>
      </c>
      <c r="DB4" t="b">
        <f t="shared" ca="1" si="26"/>
        <v>0</v>
      </c>
      <c r="DC4" s="67" t="b">
        <f>DA4&lt;=Konstanta!$AH$3</f>
        <v>1</v>
      </c>
      <c r="DD4" t="b">
        <f>CY4&lt;=Konstanta!$AH$4</f>
        <v>1</v>
      </c>
      <c r="DE4" t="b">
        <f>CY4&lt;=Konstanta!$AH$5</f>
        <v>1</v>
      </c>
      <c r="DF4" t="b">
        <f>CY4&lt;=Konstanta!$AH$6</f>
        <v>1</v>
      </c>
      <c r="DG4" t="b">
        <f ca="1">TEXT(BL4,"YYYYMMDD")=TEXT(Konstanta!$B$1,"YYYYMMDD")</f>
        <v>0</v>
      </c>
      <c r="DH4" t="b">
        <f t="shared" si="27"/>
        <v>0</v>
      </c>
      <c r="DI4" s="67">
        <f ca="1">Konstanta!$C$4-Data!CD4</f>
        <v>-1096658.666275</v>
      </c>
      <c r="DJ4">
        <f ca="1">IF(Data!DI4&gt;=Konstanta!$B$14,Konstanta!$A$14,IF(Data!DI4&gt;=Konstanta!$B$15,Konstanta!$A$15,IF(Data!DI4&gt;=Konstanta!$B$16,Konstanta!$A$16,IF(Data!DI4&gt;=Konstanta!$B$17,Konstanta!$A$17,IF(Data!DI4&gt;=Konstanta!$B$18,Konstanta!$A$18,Konstanta!$A$19)))))</f>
        <v>6</v>
      </c>
      <c r="DK4" t="b">
        <f t="shared" si="28"/>
        <v>0</v>
      </c>
      <c r="DL4" t="b">
        <f>COUNTIFS(A$1:A3,A4)=0</f>
        <v>1</v>
      </c>
    </row>
    <row r="5" spans="1:116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8"/>
      <c r="BY5" s="68"/>
      <c r="BZ5" s="70" t="str">
        <f t="shared" si="13"/>
        <v/>
      </c>
      <c r="CA5" s="71">
        <f t="shared" ca="1" si="14"/>
        <v>1096694.6664305555</v>
      </c>
      <c r="CB5" s="70" t="b">
        <f ca="1">AND(LEN(BZ5)&gt;0,TEXT(BZ5,"YYYY-MM-DD")=TEXT(Konstanta!$B$1,"YYYY-MM-DD"))</f>
        <v>0</v>
      </c>
      <c r="CC5" s="70" t="str">
        <f t="shared" si="15"/>
        <v/>
      </c>
      <c r="CD5" s="72">
        <f ca="1">(Konstanta!$B$2-D5)*24</f>
        <v>1096694.666275</v>
      </c>
      <c r="CE5" t="b">
        <f t="shared" si="16"/>
        <v>0</v>
      </c>
      <c r="CF5" t="b">
        <f>LEN(_xlfn.IFNA(VLOOKUP(H5,Konstanta!$M:$M,1,FALSE),""))&gt;0</f>
        <v>0</v>
      </c>
      <c r="CG5" t="b">
        <f>LEN(_xlfn.IFNA(VLOOKUP(G5,Konstanta!$T:$T,1,FALSE),""))&gt;0</f>
        <v>0</v>
      </c>
      <c r="CH5" t="b">
        <f>_xlfn.IFNA(VLOOKUP(U5,Konstanta!$O:$O,1,FALSE),"-")&lt;&gt;"-"</f>
        <v>0</v>
      </c>
      <c r="CI5" t="b">
        <f>LEN(_xlfn.IFNA(VLOOKUP(AX5,Konstanta!$X:$X,1,FALSE),""))&gt;0</f>
        <v>0</v>
      </c>
      <c r="CJ5" t="b">
        <f>OR(LEN(_xlfn.IFNA(VLOOKUP(Y5,Konstanta!$Q:$Q,1,FALSE),""))&gt;0,LEN(Y5)=0)</f>
        <v>1</v>
      </c>
      <c r="CK5" t="b">
        <f t="shared" si="17"/>
        <v>1</v>
      </c>
      <c r="CL5" t="b">
        <f>OR(LEN(_xlfn.IFNA(VLOOKUP(BK5,Konstanta!$Z:$Z,1,FALSE),""))&gt;0,LEN(BK5)=0)</f>
        <v>1</v>
      </c>
      <c r="CM5" t="b">
        <f t="shared" si="18"/>
        <v>1</v>
      </c>
      <c r="CN5" t="b">
        <f t="shared" si="19"/>
        <v>0</v>
      </c>
      <c r="CO5" t="b">
        <f>LEN(_xlfn.IFNA(VLOOKUP(Data!K5,Konstanta!$AB:$AB,1,FALSE),""))&gt;0</f>
        <v>0</v>
      </c>
      <c r="CP5" s="12" t="b">
        <f t="shared" si="20"/>
        <v>0</v>
      </c>
      <c r="CQ5" s="12" t="b">
        <f t="shared" si="21"/>
        <v>0</v>
      </c>
      <c r="CR5" t="b">
        <f>ISNUMBER(SEARCH(Konstanta!$Q$5,Y5))</f>
        <v>0</v>
      </c>
      <c r="CS5">
        <f ca="1">IF(CD5&lt;=Konstanta!$J$5,Konstanta!$I$5,IF(CD5&lt;=Konstanta!$J$6,Konstanta!$I$6,IF(CD5&lt;=Konstanta!$J$7,Konstanta!$I$7,Konstanta!$I$8)))</f>
        <v>4</v>
      </c>
      <c r="CT5" t="b">
        <f>ISNUMBER(SEARCH(Konstanta!$Q$6,Y5))</f>
        <v>0</v>
      </c>
      <c r="CU5">
        <f ca="1">IF(CD5&lt;=Konstanta!$F$5,Konstanta!$E$5,IF(CD5&lt;=Konstanta!$F$6,Konstanta!$E$6,IF(CD5&lt;=Konstanta!$F$7,Konstanta!$E$7,IF(CD5&lt;=Konstanta!$F$8,Konstanta!$E$8,Konstanta!$E$9))))</f>
        <v>5</v>
      </c>
      <c r="CV5" t="b">
        <f t="shared" si="22"/>
        <v>1</v>
      </c>
      <c r="CW5" s="74">
        <f ca="1">IF(CD5&lt;=Konstanta!$B$5,Konstanta!$A$5,IF(CD5&lt;=Konstanta!$B$6,Konstanta!$A$6,IF(CD5&lt;=Konstanta!$B$7,Konstanta!$A$7,IF(CD5&lt;=Konstanta!$B$8,Konstanta!$A$8,IF(CD5&lt;=Konstanta!$B$9,Konstanta!$A$9,IF(CD5&lt;=Konstanta!$B$10,Konstanta!$A$10,IF(CD5&lt;=Konstanta!$B$11,Konstanta!$A$11,Konstanta!$A$12)))))))</f>
        <v>8</v>
      </c>
      <c r="CX5" t="b">
        <f>LEN(_xlfn.IFNA(VLOOKUP(AA5,Konstanta!$AD:$AD,1,FALSE),""))=0</f>
        <v>1</v>
      </c>
      <c r="CY5" s="67">
        <f t="shared" si="23"/>
        <v>0</v>
      </c>
      <c r="CZ5" s="67">
        <f t="shared" si="24"/>
        <v>0</v>
      </c>
      <c r="DA5" s="67">
        <f t="shared" si="25"/>
        <v>0</v>
      </c>
      <c r="DB5" t="b">
        <f t="shared" ca="1" si="26"/>
        <v>0</v>
      </c>
      <c r="DC5" s="67" t="b">
        <f>DA5&lt;=Konstanta!$AH$3</f>
        <v>1</v>
      </c>
      <c r="DD5" t="b">
        <f>CY5&lt;=Konstanta!$AH$4</f>
        <v>1</v>
      </c>
      <c r="DE5" t="b">
        <f>CY5&lt;=Konstanta!$AH$5</f>
        <v>1</v>
      </c>
      <c r="DF5" t="b">
        <f>CY5&lt;=Konstanta!$AH$6</f>
        <v>1</v>
      </c>
      <c r="DG5" t="b">
        <f ca="1">TEXT(BL5,"YYYYMMDD")=TEXT(Konstanta!$B$1,"YYYYMMDD")</f>
        <v>0</v>
      </c>
      <c r="DH5" t="b">
        <f t="shared" si="27"/>
        <v>0</v>
      </c>
      <c r="DI5" s="67">
        <f ca="1">Konstanta!$C$4-Data!CD5</f>
        <v>-1096658.666275</v>
      </c>
      <c r="DJ5">
        <f ca="1">IF(Data!DI5&gt;=Konstanta!$B$14,Konstanta!$A$14,IF(Data!DI5&gt;=Konstanta!$B$15,Konstanta!$A$15,IF(Data!DI5&gt;=Konstanta!$B$16,Konstanta!$A$16,IF(Data!DI5&gt;=Konstanta!$B$17,Konstanta!$A$17,IF(Data!DI5&gt;=Konstanta!$B$18,Konstanta!$A$18,Konstanta!$A$19)))))</f>
        <v>6</v>
      </c>
      <c r="DK5" t="b">
        <f t="shared" si="28"/>
        <v>0</v>
      </c>
      <c r="DL5" t="b">
        <f>COUNTIFS(A$1:A4,A5)=0</f>
        <v>1</v>
      </c>
    </row>
    <row r="6" spans="1:116">
      <c r="A6" s="69"/>
      <c r="B6" s="69"/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8"/>
      <c r="BY6" s="68"/>
      <c r="BZ6" s="70" t="str">
        <f t="shared" si="13"/>
        <v/>
      </c>
      <c r="CA6" s="71">
        <f t="shared" ca="1" si="14"/>
        <v>1096694.6659916667</v>
      </c>
      <c r="CB6" s="70" t="b">
        <f ca="1">AND(LEN(BZ6)&gt;0,TEXT(BZ6,"YYYY-MM-DD")=TEXT(Konstanta!$B$1,"YYYY-MM-DD"))</f>
        <v>0</v>
      </c>
      <c r="CC6" s="70" t="str">
        <f t="shared" si="15"/>
        <v/>
      </c>
      <c r="CD6" s="72">
        <f ca="1">(Konstanta!$B$2-D6)*24</f>
        <v>1096694.666275</v>
      </c>
      <c r="CE6" t="b">
        <f t="shared" si="16"/>
        <v>0</v>
      </c>
      <c r="CF6" t="b">
        <f>LEN(_xlfn.IFNA(VLOOKUP(H6,Konstanta!$M:$M,1,FALSE),""))&gt;0</f>
        <v>0</v>
      </c>
      <c r="CG6" t="b">
        <f>LEN(_xlfn.IFNA(VLOOKUP(G6,Konstanta!$T:$T,1,FALSE),""))&gt;0</f>
        <v>0</v>
      </c>
      <c r="CH6" t="b">
        <f>_xlfn.IFNA(VLOOKUP(U6,Konstanta!$O:$O,1,FALSE),"-")&lt;&gt;"-"</f>
        <v>0</v>
      </c>
      <c r="CI6" t="b">
        <f>LEN(_xlfn.IFNA(VLOOKUP(AX6,Konstanta!$X:$X,1,FALSE),""))&gt;0</f>
        <v>0</v>
      </c>
      <c r="CJ6" t="b">
        <f>OR(LEN(_xlfn.IFNA(VLOOKUP(Y6,Konstanta!$Q:$Q,1,FALSE),""))&gt;0,LEN(Y6)=0)</f>
        <v>1</v>
      </c>
      <c r="CK6" t="b">
        <f t="shared" si="17"/>
        <v>1</v>
      </c>
      <c r="CL6" t="b">
        <f>OR(LEN(_xlfn.IFNA(VLOOKUP(BK6,Konstanta!$Z:$Z,1,FALSE),""))&gt;0,LEN(BK6)=0)</f>
        <v>1</v>
      </c>
      <c r="CM6" t="b">
        <f t="shared" si="18"/>
        <v>1</v>
      </c>
      <c r="CN6" t="b">
        <f t="shared" si="19"/>
        <v>0</v>
      </c>
      <c r="CO6" t="b">
        <f>LEN(_xlfn.IFNA(VLOOKUP(Data!K6,Konstanta!$AB:$AB,1,FALSE),""))&gt;0</f>
        <v>0</v>
      </c>
      <c r="CP6" s="12" t="b">
        <f t="shared" si="20"/>
        <v>0</v>
      </c>
      <c r="CQ6" s="12" t="b">
        <f t="shared" si="21"/>
        <v>0</v>
      </c>
      <c r="CR6" t="b">
        <f>ISNUMBER(SEARCH(Konstanta!$Q$5,Y6))</f>
        <v>0</v>
      </c>
      <c r="CS6">
        <f ca="1">IF(CD6&lt;=Konstanta!$J$5,Konstanta!$I$5,IF(CD6&lt;=Konstanta!$J$6,Konstanta!$I$6,IF(CD6&lt;=Konstanta!$J$7,Konstanta!$I$7,Konstanta!$I$8)))</f>
        <v>4</v>
      </c>
      <c r="CT6" t="b">
        <f>ISNUMBER(SEARCH(Konstanta!$Q$6,Y6))</f>
        <v>0</v>
      </c>
      <c r="CU6">
        <f ca="1">IF(CD6&lt;=Konstanta!$F$5,Konstanta!$E$5,IF(CD6&lt;=Konstanta!$F$6,Konstanta!$E$6,IF(CD6&lt;=Konstanta!$F$7,Konstanta!$E$7,IF(CD6&lt;=Konstanta!$F$8,Konstanta!$E$8,Konstanta!$E$9))))</f>
        <v>5</v>
      </c>
      <c r="CV6" t="b">
        <f t="shared" si="22"/>
        <v>1</v>
      </c>
      <c r="CW6" s="74">
        <f ca="1">IF(CD6&lt;=Konstanta!$B$5,Konstanta!$A$5,IF(CD6&lt;=Konstanta!$B$6,Konstanta!$A$6,IF(CD6&lt;=Konstanta!$B$7,Konstanta!$A$7,IF(CD6&lt;=Konstanta!$B$8,Konstanta!$A$8,IF(CD6&lt;=Konstanta!$B$9,Konstanta!$A$9,IF(CD6&lt;=Konstanta!$B$10,Konstanta!$A$10,IF(CD6&lt;=Konstanta!$B$11,Konstanta!$A$11,Konstanta!$A$12)))))))</f>
        <v>8</v>
      </c>
      <c r="CX6" t="b">
        <f>LEN(_xlfn.IFNA(VLOOKUP(AA6,Konstanta!$AD:$AD,1,FALSE),""))=0</f>
        <v>1</v>
      </c>
      <c r="CY6" s="67">
        <f t="shared" si="23"/>
        <v>0</v>
      </c>
      <c r="CZ6" s="67">
        <f t="shared" si="24"/>
        <v>0</v>
      </c>
      <c r="DA6" s="67">
        <f t="shared" si="25"/>
        <v>0</v>
      </c>
      <c r="DB6" t="b">
        <f t="shared" ca="1" si="26"/>
        <v>0</v>
      </c>
      <c r="DC6" s="67" t="b">
        <f>DA6&lt;=Konstanta!$AH$3</f>
        <v>1</v>
      </c>
      <c r="DD6" t="b">
        <f>CY6&lt;=Konstanta!$AH$4</f>
        <v>1</v>
      </c>
      <c r="DE6" t="b">
        <f>CY6&lt;=Konstanta!$AH$5</f>
        <v>1</v>
      </c>
      <c r="DF6" t="b">
        <f>CY6&lt;=Konstanta!$AH$6</f>
        <v>1</v>
      </c>
      <c r="DG6" t="b">
        <f ca="1">TEXT(BL6,"YYYYMMDD")=TEXT(Konstanta!$B$1,"YYYYMMDD")</f>
        <v>0</v>
      </c>
      <c r="DH6" t="b">
        <f t="shared" si="27"/>
        <v>0</v>
      </c>
      <c r="DI6" s="67">
        <f ca="1">Konstanta!$C$4-Data!CD6</f>
        <v>-1096658.666275</v>
      </c>
      <c r="DJ6">
        <f ca="1">IF(Data!DI6&gt;=Konstanta!$B$14,Konstanta!$A$14,IF(Data!DI6&gt;=Konstanta!$B$15,Konstanta!$A$15,IF(Data!DI6&gt;=Konstanta!$B$16,Konstanta!$A$16,IF(Data!DI6&gt;=Konstanta!$B$17,Konstanta!$A$17,IF(Data!DI6&gt;=Konstanta!$B$18,Konstanta!$A$18,Konstanta!$A$19)))))</f>
        <v>6</v>
      </c>
      <c r="DK6" t="b">
        <f t="shared" si="28"/>
        <v>0</v>
      </c>
      <c r="DL6" t="b">
        <f>COUNTIFS(A$1:A5,A6)=0</f>
        <v>1</v>
      </c>
    </row>
    <row r="7" spans="1:116">
      <c r="A7" s="69"/>
      <c r="B7" s="69"/>
      <c r="C7" s="69"/>
      <c r="D7" s="81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  <c r="BC7" s="69"/>
      <c r="BD7" s="69"/>
      <c r="BE7" s="69"/>
      <c r="BF7" s="69"/>
      <c r="BG7" s="69"/>
      <c r="BH7" s="69"/>
      <c r="BI7" s="69"/>
      <c r="BJ7" s="69"/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8"/>
      <c r="BY7" s="68"/>
      <c r="BZ7" s="70" t="str">
        <f t="shared" si="13"/>
        <v/>
      </c>
      <c r="CA7" s="71">
        <f t="shared" ca="1" si="14"/>
        <v>1096694.666013889</v>
      </c>
      <c r="CB7" s="70" t="b">
        <f ca="1">AND(LEN(BZ7)&gt;0,TEXT(BZ7,"YYYY-MM-DD")=TEXT(Konstanta!$B$1,"YYYY-MM-DD"))</f>
        <v>0</v>
      </c>
      <c r="CC7" s="70" t="str">
        <f t="shared" si="15"/>
        <v/>
      </c>
      <c r="CD7" s="72">
        <f ca="1">(Konstanta!$B$2-D7)*24</f>
        <v>1096694.666275</v>
      </c>
      <c r="CE7" t="b">
        <f t="shared" si="16"/>
        <v>0</v>
      </c>
      <c r="CF7" t="b">
        <f>LEN(_xlfn.IFNA(VLOOKUP(H7,Konstanta!$M:$M,1,FALSE),""))&gt;0</f>
        <v>0</v>
      </c>
      <c r="CG7" t="b">
        <f>LEN(_xlfn.IFNA(VLOOKUP(G7,Konstanta!$T:$T,1,FALSE),""))&gt;0</f>
        <v>0</v>
      </c>
      <c r="CH7" t="b">
        <f>_xlfn.IFNA(VLOOKUP(U7,Konstanta!$O:$O,1,FALSE),"-")&lt;&gt;"-"</f>
        <v>0</v>
      </c>
      <c r="CI7" t="b">
        <f>LEN(_xlfn.IFNA(VLOOKUP(AX7,Konstanta!$X:$X,1,FALSE),""))&gt;0</f>
        <v>0</v>
      </c>
      <c r="CJ7" t="b">
        <f>OR(LEN(_xlfn.IFNA(VLOOKUP(Y7,Konstanta!$Q:$Q,1,FALSE),""))&gt;0,LEN(Y7)=0)</f>
        <v>1</v>
      </c>
      <c r="CK7" t="b">
        <f t="shared" si="17"/>
        <v>1</v>
      </c>
      <c r="CL7" t="b">
        <f>OR(LEN(_xlfn.IFNA(VLOOKUP(BK7,Konstanta!$Z:$Z,1,FALSE),""))&gt;0,LEN(BK7)=0)</f>
        <v>1</v>
      </c>
      <c r="CM7" t="b">
        <f t="shared" si="18"/>
        <v>1</v>
      </c>
      <c r="CN7" t="b">
        <f t="shared" si="19"/>
        <v>0</v>
      </c>
      <c r="CO7" t="b">
        <f>LEN(_xlfn.IFNA(VLOOKUP(Data!K7,Konstanta!$AB:$AB,1,FALSE),""))&gt;0</f>
        <v>0</v>
      </c>
      <c r="CP7" s="12" t="b">
        <f t="shared" si="20"/>
        <v>0</v>
      </c>
      <c r="CQ7" s="12" t="b">
        <f t="shared" si="21"/>
        <v>0</v>
      </c>
      <c r="CR7" t="b">
        <f>ISNUMBER(SEARCH(Konstanta!$Q$5,Y7))</f>
        <v>0</v>
      </c>
      <c r="CS7">
        <f ca="1">IF(CD7&lt;=Konstanta!$J$5,Konstanta!$I$5,IF(CD7&lt;=Konstanta!$J$6,Konstanta!$I$6,IF(CD7&lt;=Konstanta!$J$7,Konstanta!$I$7,Konstanta!$I$8)))</f>
        <v>4</v>
      </c>
      <c r="CT7" t="b">
        <f>ISNUMBER(SEARCH(Konstanta!$Q$6,Y7))</f>
        <v>0</v>
      </c>
      <c r="CU7">
        <f ca="1">IF(CD7&lt;=Konstanta!$F$5,Konstanta!$E$5,IF(CD7&lt;=Konstanta!$F$6,Konstanta!$E$6,IF(CD7&lt;=Konstanta!$F$7,Konstanta!$E$7,IF(CD7&lt;=Konstanta!$F$8,Konstanta!$E$8,Konstanta!$E$9))))</f>
        <v>5</v>
      </c>
      <c r="CV7" t="b">
        <f t="shared" si="22"/>
        <v>1</v>
      </c>
      <c r="CW7" s="74">
        <f ca="1">IF(CD7&lt;=Konstanta!$B$5,Konstanta!$A$5,IF(CD7&lt;=Konstanta!$B$6,Konstanta!$A$6,IF(CD7&lt;=Konstanta!$B$7,Konstanta!$A$7,IF(CD7&lt;=Konstanta!$B$8,Konstanta!$A$8,IF(CD7&lt;=Konstanta!$B$9,Konstanta!$A$9,IF(CD7&lt;=Konstanta!$B$10,Konstanta!$A$10,IF(CD7&lt;=Konstanta!$B$11,Konstanta!$A$11,Konstanta!$A$12)))))))</f>
        <v>8</v>
      </c>
      <c r="CX7" t="b">
        <f>LEN(_xlfn.IFNA(VLOOKUP(AA7,Konstanta!$AD:$AD,1,FALSE),""))=0</f>
        <v>1</v>
      </c>
      <c r="CY7" s="67">
        <f t="shared" si="23"/>
        <v>0</v>
      </c>
      <c r="CZ7" s="67">
        <f t="shared" si="24"/>
        <v>0</v>
      </c>
      <c r="DA7" s="67">
        <f t="shared" si="25"/>
        <v>0</v>
      </c>
      <c r="DB7" t="b">
        <f t="shared" ca="1" si="26"/>
        <v>0</v>
      </c>
      <c r="DC7" s="67" t="b">
        <f>DA7&lt;=Konstanta!$AH$3</f>
        <v>1</v>
      </c>
      <c r="DD7" t="b">
        <f>CY7&lt;=Konstanta!$AH$4</f>
        <v>1</v>
      </c>
      <c r="DE7" t="b">
        <f>CY7&lt;=Konstanta!$AH$5</f>
        <v>1</v>
      </c>
      <c r="DF7" t="b">
        <f>CY7&lt;=Konstanta!$AH$6</f>
        <v>1</v>
      </c>
      <c r="DG7" t="b">
        <f ca="1">TEXT(BL7,"YYYYMMDD")=TEXT(Konstanta!$B$1,"YYYYMMDD")</f>
        <v>0</v>
      </c>
      <c r="DH7" t="b">
        <f t="shared" si="27"/>
        <v>0</v>
      </c>
      <c r="DI7" s="67">
        <f ca="1">Konstanta!$C$4-Data!CD7</f>
        <v>-1096658.666275</v>
      </c>
      <c r="DJ7">
        <f ca="1">IF(Data!DI7&gt;=Konstanta!$B$14,Konstanta!$A$14,IF(Data!DI7&gt;=Konstanta!$B$15,Konstanta!$A$15,IF(Data!DI7&gt;=Konstanta!$B$16,Konstanta!$A$16,IF(Data!DI7&gt;=Konstanta!$B$17,Konstanta!$A$17,IF(Data!DI7&gt;=Konstanta!$B$18,Konstanta!$A$18,Konstanta!$A$19)))))</f>
        <v>6</v>
      </c>
      <c r="DK7" t="b">
        <f t="shared" si="28"/>
        <v>0</v>
      </c>
      <c r="DL7" t="b">
        <f>COUNTIFS(A$1:A6,A7)=0</f>
        <v>1</v>
      </c>
    </row>
    <row r="8" spans="1:116">
      <c r="A8" s="69"/>
      <c r="B8" s="69"/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8"/>
      <c r="BY8" s="68"/>
      <c r="BZ8" s="70" t="str">
        <f t="shared" si="13"/>
        <v/>
      </c>
      <c r="CA8" s="71">
        <f t="shared" ca="1" si="14"/>
        <v>1096694.666275</v>
      </c>
      <c r="CB8" s="70" t="b">
        <f ca="1">AND(LEN(BZ8)&gt;0,TEXT(BZ8,"YYYY-MM-DD")=TEXT(Konstanta!$B$1,"YYYY-MM-DD"))</f>
        <v>0</v>
      </c>
      <c r="CC8" s="70" t="str">
        <f t="shared" si="15"/>
        <v/>
      </c>
      <c r="CD8" s="72">
        <f ca="1">(Konstanta!$B$2-D8)*24</f>
        <v>1096694.666275</v>
      </c>
      <c r="CE8" t="b">
        <f t="shared" si="16"/>
        <v>0</v>
      </c>
      <c r="CF8" t="b">
        <f>LEN(_xlfn.IFNA(VLOOKUP(H8,Konstanta!$M:$M,1,FALSE),""))&gt;0</f>
        <v>0</v>
      </c>
      <c r="CG8" t="b">
        <f>LEN(_xlfn.IFNA(VLOOKUP(G8,Konstanta!$T:$T,1,FALSE),""))&gt;0</f>
        <v>0</v>
      </c>
      <c r="CH8" t="b">
        <f>_xlfn.IFNA(VLOOKUP(U8,Konstanta!$O:$O,1,FALSE),"-")&lt;&gt;"-"</f>
        <v>0</v>
      </c>
      <c r="CI8" t="b">
        <f>LEN(_xlfn.IFNA(VLOOKUP(AX8,Konstanta!$X:$X,1,FALSE),""))&gt;0</f>
        <v>0</v>
      </c>
      <c r="CJ8" t="b">
        <f>OR(LEN(_xlfn.IFNA(VLOOKUP(Y8,Konstanta!$Q:$Q,1,FALSE),""))&gt;0,LEN(Y8)=0)</f>
        <v>1</v>
      </c>
      <c r="CK8" t="b">
        <f t="shared" si="17"/>
        <v>1</v>
      </c>
      <c r="CL8" t="b">
        <f>OR(LEN(_xlfn.IFNA(VLOOKUP(BK8,Konstanta!$Z:$Z,1,FALSE),""))&gt;0,LEN(BK8)=0)</f>
        <v>1</v>
      </c>
      <c r="CM8" t="b">
        <f t="shared" si="18"/>
        <v>1</v>
      </c>
      <c r="CN8" t="b">
        <f t="shared" si="19"/>
        <v>0</v>
      </c>
      <c r="CO8" t="b">
        <f>LEN(_xlfn.IFNA(VLOOKUP(Data!K8,Konstanta!$AB:$AB,1,FALSE),""))&gt;0</f>
        <v>0</v>
      </c>
      <c r="CP8" s="12" t="b">
        <f t="shared" si="20"/>
        <v>0</v>
      </c>
      <c r="CQ8" s="12" t="b">
        <f t="shared" si="21"/>
        <v>0</v>
      </c>
      <c r="CR8" t="b">
        <f>ISNUMBER(SEARCH(Konstanta!$Q$5,Y8))</f>
        <v>0</v>
      </c>
      <c r="CS8">
        <f ca="1">IF(CD8&lt;=Konstanta!$J$5,Konstanta!$I$5,IF(CD8&lt;=Konstanta!$J$6,Konstanta!$I$6,IF(CD8&lt;=Konstanta!$J$7,Konstanta!$I$7,Konstanta!$I$8)))</f>
        <v>4</v>
      </c>
      <c r="CT8" t="b">
        <f>ISNUMBER(SEARCH(Konstanta!$Q$6,Y8))</f>
        <v>0</v>
      </c>
      <c r="CU8">
        <f ca="1">IF(CD8&lt;=Konstanta!$F$5,Konstanta!$E$5,IF(CD8&lt;=Konstanta!$F$6,Konstanta!$E$6,IF(CD8&lt;=Konstanta!$F$7,Konstanta!$E$7,IF(CD8&lt;=Konstanta!$F$8,Konstanta!$E$8,Konstanta!$E$9))))</f>
        <v>5</v>
      </c>
      <c r="CV8" t="b">
        <f t="shared" si="22"/>
        <v>1</v>
      </c>
      <c r="CW8" s="74">
        <f ca="1">IF(CD8&lt;=Konstanta!$B$5,Konstanta!$A$5,IF(CD8&lt;=Konstanta!$B$6,Konstanta!$A$6,IF(CD8&lt;=Konstanta!$B$7,Konstanta!$A$7,IF(CD8&lt;=Konstanta!$B$8,Konstanta!$A$8,IF(CD8&lt;=Konstanta!$B$9,Konstanta!$A$9,IF(CD8&lt;=Konstanta!$B$10,Konstanta!$A$10,IF(CD8&lt;=Konstanta!$B$11,Konstanta!$A$11,Konstanta!$A$12)))))))</f>
        <v>8</v>
      </c>
      <c r="CX8" t="b">
        <f>LEN(_xlfn.IFNA(VLOOKUP(AA8,Konstanta!$AD:$AD,1,FALSE),""))=0</f>
        <v>1</v>
      </c>
      <c r="CY8" s="67">
        <f t="shared" si="23"/>
        <v>0</v>
      </c>
      <c r="CZ8" s="67">
        <f t="shared" si="24"/>
        <v>0</v>
      </c>
      <c r="DA8" s="67">
        <f t="shared" si="25"/>
        <v>0</v>
      </c>
      <c r="DB8" t="b">
        <f t="shared" ca="1" si="26"/>
        <v>0</v>
      </c>
      <c r="DC8" s="67" t="b">
        <f>DA8&lt;=Konstanta!$AH$3</f>
        <v>1</v>
      </c>
      <c r="DD8" t="b">
        <f>CY8&lt;=Konstanta!$AH$4</f>
        <v>1</v>
      </c>
      <c r="DE8" t="b">
        <f>CY8&lt;=Konstanta!$AH$5</f>
        <v>1</v>
      </c>
      <c r="DF8" t="b">
        <f>CY8&lt;=Konstanta!$AH$6</f>
        <v>1</v>
      </c>
      <c r="DG8" t="b">
        <f ca="1">TEXT(BL8,"YYYYMMDD")=TEXT(Konstanta!$B$1,"YYYYMMDD")</f>
        <v>0</v>
      </c>
      <c r="DH8" t="b">
        <f t="shared" si="27"/>
        <v>0</v>
      </c>
      <c r="DI8" s="67">
        <f ca="1">Konstanta!$C$4-Data!CD8</f>
        <v>-1096658.666275</v>
      </c>
      <c r="DJ8">
        <f ca="1">IF(Data!DI8&gt;=Konstanta!$B$14,Konstanta!$A$14,IF(Data!DI8&gt;=Konstanta!$B$15,Konstanta!$A$15,IF(Data!DI8&gt;=Konstanta!$B$16,Konstanta!$A$16,IF(Data!DI8&gt;=Konstanta!$B$17,Konstanta!$A$17,IF(Data!DI8&gt;=Konstanta!$B$18,Konstanta!$A$18,Konstanta!$A$19)))))</f>
        <v>6</v>
      </c>
      <c r="DK8" t="b">
        <f t="shared" si="28"/>
        <v>0</v>
      </c>
      <c r="DL8" t="b">
        <f>COUNTIFS(A$1:A7,A8)=0</f>
        <v>1</v>
      </c>
    </row>
    <row r="9" spans="1:116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8"/>
      <c r="BY9" s="68"/>
      <c r="BZ9" s="70" t="str">
        <f t="shared" si="13"/>
        <v/>
      </c>
      <c r="CA9" s="71">
        <f t="shared" ca="1" si="14"/>
        <v>1096694.6662277777</v>
      </c>
      <c r="CB9" s="70" t="b">
        <f ca="1">AND(LEN(BZ9)&gt;0,TEXT(BZ9,"YYYY-MM-DD")=TEXT(Konstanta!$B$1,"YYYY-MM-DD"))</f>
        <v>0</v>
      </c>
      <c r="CC9" s="70" t="str">
        <f t="shared" si="15"/>
        <v/>
      </c>
      <c r="CD9" s="72">
        <f ca="1">(Konstanta!$B$2-D9)*24</f>
        <v>1096694.666275</v>
      </c>
      <c r="CE9" t="b">
        <f t="shared" si="16"/>
        <v>0</v>
      </c>
      <c r="CF9" t="b">
        <f>LEN(_xlfn.IFNA(VLOOKUP(H9,Konstanta!$M:$M,1,FALSE),""))&gt;0</f>
        <v>0</v>
      </c>
      <c r="CG9" t="b">
        <f>LEN(_xlfn.IFNA(VLOOKUP(G9,Konstanta!$T:$T,1,FALSE),""))&gt;0</f>
        <v>0</v>
      </c>
      <c r="CH9" t="b">
        <f>_xlfn.IFNA(VLOOKUP(U9,Konstanta!$O:$O,1,FALSE),"-")&lt;&gt;"-"</f>
        <v>0</v>
      </c>
      <c r="CI9" t="b">
        <f>LEN(_xlfn.IFNA(VLOOKUP(AX9,Konstanta!$X:$X,1,FALSE),""))&gt;0</f>
        <v>0</v>
      </c>
      <c r="CJ9" t="b">
        <f>OR(LEN(_xlfn.IFNA(VLOOKUP(Y9,Konstanta!$Q:$Q,1,FALSE),""))&gt;0,LEN(Y9)=0)</f>
        <v>1</v>
      </c>
      <c r="CK9" t="b">
        <f t="shared" si="17"/>
        <v>1</v>
      </c>
      <c r="CL9" t="b">
        <f>OR(LEN(_xlfn.IFNA(VLOOKUP(BK9,Konstanta!$Z:$Z,1,FALSE),""))&gt;0,LEN(BK9)=0)</f>
        <v>1</v>
      </c>
      <c r="CM9" t="b">
        <f t="shared" si="18"/>
        <v>1</v>
      </c>
      <c r="CN9" t="b">
        <f t="shared" si="19"/>
        <v>0</v>
      </c>
      <c r="CO9" t="b">
        <f>LEN(_xlfn.IFNA(VLOOKUP(Data!K9,Konstanta!$AB:$AB,1,FALSE),""))&gt;0</f>
        <v>0</v>
      </c>
      <c r="CP9" s="12" t="b">
        <f t="shared" si="20"/>
        <v>0</v>
      </c>
      <c r="CQ9" s="12" t="b">
        <f t="shared" si="21"/>
        <v>0</v>
      </c>
      <c r="CR9" t="b">
        <f>ISNUMBER(SEARCH(Konstanta!$Q$5,Y9))</f>
        <v>0</v>
      </c>
      <c r="CS9">
        <f ca="1">IF(CD9&lt;=Konstanta!$J$5,Konstanta!$I$5,IF(CD9&lt;=Konstanta!$J$6,Konstanta!$I$6,IF(CD9&lt;=Konstanta!$J$7,Konstanta!$I$7,Konstanta!$I$8)))</f>
        <v>4</v>
      </c>
      <c r="CT9" t="b">
        <f>ISNUMBER(SEARCH(Konstanta!$Q$6,Y9))</f>
        <v>0</v>
      </c>
      <c r="CU9">
        <f ca="1">IF(CD9&lt;=Konstanta!$F$5,Konstanta!$E$5,IF(CD9&lt;=Konstanta!$F$6,Konstanta!$E$6,IF(CD9&lt;=Konstanta!$F$7,Konstanta!$E$7,IF(CD9&lt;=Konstanta!$F$8,Konstanta!$E$8,Konstanta!$E$9))))</f>
        <v>5</v>
      </c>
      <c r="CV9" t="b">
        <f t="shared" si="22"/>
        <v>1</v>
      </c>
      <c r="CW9" s="74">
        <f ca="1">IF(CD9&lt;=Konstanta!$B$5,Konstanta!$A$5,IF(CD9&lt;=Konstanta!$B$6,Konstanta!$A$6,IF(CD9&lt;=Konstanta!$B$7,Konstanta!$A$7,IF(CD9&lt;=Konstanta!$B$8,Konstanta!$A$8,IF(CD9&lt;=Konstanta!$B$9,Konstanta!$A$9,IF(CD9&lt;=Konstanta!$B$10,Konstanta!$A$10,IF(CD9&lt;=Konstanta!$B$11,Konstanta!$A$11,Konstanta!$A$12)))))))</f>
        <v>8</v>
      </c>
      <c r="CX9" t="b">
        <f>LEN(_xlfn.IFNA(VLOOKUP(AA9,Konstanta!$AD:$AD,1,FALSE),""))=0</f>
        <v>1</v>
      </c>
      <c r="CY9" s="67">
        <f t="shared" si="23"/>
        <v>0</v>
      </c>
      <c r="CZ9" s="67">
        <f t="shared" si="24"/>
        <v>0</v>
      </c>
      <c r="DA9" s="67">
        <f t="shared" si="25"/>
        <v>0</v>
      </c>
      <c r="DB9" t="b">
        <f t="shared" ca="1" si="26"/>
        <v>0</v>
      </c>
      <c r="DC9" s="67" t="b">
        <f>DA9&lt;=Konstanta!$AH$3</f>
        <v>1</v>
      </c>
      <c r="DD9" t="b">
        <f>CY9&lt;=Konstanta!$AH$4</f>
        <v>1</v>
      </c>
      <c r="DE9" t="b">
        <f>CY9&lt;=Konstanta!$AH$5</f>
        <v>1</v>
      </c>
      <c r="DF9" t="b">
        <f>CY9&lt;=Konstanta!$AH$6</f>
        <v>1</v>
      </c>
      <c r="DG9" t="b">
        <f ca="1">TEXT(BL9,"YYYYMMDD")=TEXT(Konstanta!$B$1,"YYYYMMDD")</f>
        <v>0</v>
      </c>
      <c r="DH9" t="b">
        <f t="shared" si="27"/>
        <v>0</v>
      </c>
      <c r="DI9" s="67">
        <f ca="1">Konstanta!$C$4-Data!CD9</f>
        <v>-1096658.666275</v>
      </c>
      <c r="DJ9">
        <f ca="1">IF(Data!DI9&gt;=Konstanta!$B$14,Konstanta!$A$14,IF(Data!DI9&gt;=Konstanta!$B$15,Konstanta!$A$15,IF(Data!DI9&gt;=Konstanta!$B$16,Konstanta!$A$16,IF(Data!DI9&gt;=Konstanta!$B$17,Konstanta!$A$17,IF(Data!DI9&gt;=Konstanta!$B$18,Konstanta!$A$18,Konstanta!$A$19)))))</f>
        <v>6</v>
      </c>
      <c r="DK9" t="b">
        <f t="shared" si="28"/>
        <v>0</v>
      </c>
      <c r="DL9" t="b">
        <f>COUNTIFS(A$1:A8,A9)=0</f>
        <v>1</v>
      </c>
    </row>
    <row r="10" spans="1:116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8"/>
      <c r="BY10" s="68"/>
      <c r="BZ10" s="70" t="str">
        <f t="shared" si="13"/>
        <v/>
      </c>
      <c r="CA10" s="71">
        <f t="shared" ca="1" si="14"/>
        <v>1096694.6659972221</v>
      </c>
      <c r="CB10" s="70" t="b">
        <f ca="1">AND(LEN(BZ10)&gt;0,TEXT(BZ10,"YYYY-MM-DD")=TEXT(Konstanta!$B$1,"YYYY-MM-DD"))</f>
        <v>0</v>
      </c>
      <c r="CC10" s="70" t="str">
        <f t="shared" si="15"/>
        <v/>
      </c>
      <c r="CD10" s="72">
        <f ca="1">(Konstanta!$B$2-D10)*24</f>
        <v>1096694.666275</v>
      </c>
      <c r="CE10" t="b">
        <f t="shared" si="16"/>
        <v>0</v>
      </c>
      <c r="CF10" t="b">
        <f>LEN(_xlfn.IFNA(VLOOKUP(H10,Konstanta!$M:$M,1,FALSE),""))&gt;0</f>
        <v>0</v>
      </c>
      <c r="CG10" t="b">
        <f>LEN(_xlfn.IFNA(VLOOKUP(G10,Konstanta!$T:$T,1,FALSE),""))&gt;0</f>
        <v>0</v>
      </c>
      <c r="CH10" t="b">
        <f>_xlfn.IFNA(VLOOKUP(U10,Konstanta!$O:$O,1,FALSE),"-")&lt;&gt;"-"</f>
        <v>0</v>
      </c>
      <c r="CI10" t="b">
        <f>LEN(_xlfn.IFNA(VLOOKUP(AX10,Konstanta!$X:$X,1,FALSE),""))&gt;0</f>
        <v>0</v>
      </c>
      <c r="CJ10" t="b">
        <f>OR(LEN(_xlfn.IFNA(VLOOKUP(Y10,Konstanta!$Q:$Q,1,FALSE),""))&gt;0,LEN(Y10)=0)</f>
        <v>1</v>
      </c>
      <c r="CK10" t="b">
        <f t="shared" si="17"/>
        <v>1</v>
      </c>
      <c r="CL10" t="b">
        <f>OR(LEN(_xlfn.IFNA(VLOOKUP(BK10,Konstanta!$Z:$Z,1,FALSE),""))&gt;0,LEN(BK10)=0)</f>
        <v>1</v>
      </c>
      <c r="CM10" t="b">
        <f t="shared" si="18"/>
        <v>1</v>
      </c>
      <c r="CN10" t="b">
        <f t="shared" si="19"/>
        <v>0</v>
      </c>
      <c r="CO10" t="b">
        <f>LEN(_xlfn.IFNA(VLOOKUP(Data!K10,Konstanta!$AB:$AB,1,FALSE),""))&gt;0</f>
        <v>0</v>
      </c>
      <c r="CP10" s="12" t="b">
        <f t="shared" si="20"/>
        <v>0</v>
      </c>
      <c r="CQ10" s="12" t="b">
        <f t="shared" si="21"/>
        <v>0</v>
      </c>
      <c r="CR10" t="b">
        <f>ISNUMBER(SEARCH(Konstanta!$Q$5,Y10))</f>
        <v>0</v>
      </c>
      <c r="CS10">
        <f ca="1">IF(CD10&lt;=Konstanta!$J$5,Konstanta!$I$5,IF(CD10&lt;=Konstanta!$J$6,Konstanta!$I$6,IF(CD10&lt;=Konstanta!$J$7,Konstanta!$I$7,Konstanta!$I$8)))</f>
        <v>4</v>
      </c>
      <c r="CT10" t="b">
        <f>ISNUMBER(SEARCH(Konstanta!$Q$6,Y10))</f>
        <v>0</v>
      </c>
      <c r="CU10">
        <f ca="1">IF(CD10&lt;=Konstanta!$F$5,Konstanta!$E$5,IF(CD10&lt;=Konstanta!$F$6,Konstanta!$E$6,IF(CD10&lt;=Konstanta!$F$7,Konstanta!$E$7,IF(CD10&lt;=Konstanta!$F$8,Konstanta!$E$8,Konstanta!$E$9))))</f>
        <v>5</v>
      </c>
      <c r="CV10" t="b">
        <f t="shared" si="22"/>
        <v>1</v>
      </c>
      <c r="CW10" s="74">
        <f ca="1">IF(CD10&lt;=Konstanta!$B$5,Konstanta!$A$5,IF(CD10&lt;=Konstanta!$B$6,Konstanta!$A$6,IF(CD10&lt;=Konstanta!$B$7,Konstanta!$A$7,IF(CD10&lt;=Konstanta!$B$8,Konstanta!$A$8,IF(CD10&lt;=Konstanta!$B$9,Konstanta!$A$9,IF(CD10&lt;=Konstanta!$B$10,Konstanta!$A$10,IF(CD10&lt;=Konstanta!$B$11,Konstanta!$A$11,Konstanta!$A$12)))))))</f>
        <v>8</v>
      </c>
      <c r="CX10" t="b">
        <f>LEN(_xlfn.IFNA(VLOOKUP(AA10,Konstanta!$AD:$AD,1,FALSE),""))=0</f>
        <v>1</v>
      </c>
      <c r="CY10" s="67">
        <f t="shared" si="23"/>
        <v>0</v>
      </c>
      <c r="CZ10" s="67">
        <f t="shared" si="24"/>
        <v>0</v>
      </c>
      <c r="DA10" s="67">
        <f t="shared" si="25"/>
        <v>0</v>
      </c>
      <c r="DB10" t="b">
        <f t="shared" ca="1" si="26"/>
        <v>0</v>
      </c>
      <c r="DC10" s="67" t="b">
        <f>DA10&lt;=Konstanta!$AH$3</f>
        <v>1</v>
      </c>
      <c r="DD10" t="b">
        <f>CY10&lt;=Konstanta!$AH$4</f>
        <v>1</v>
      </c>
      <c r="DE10" t="b">
        <f>CY10&lt;=Konstanta!$AH$5</f>
        <v>1</v>
      </c>
      <c r="DF10" t="b">
        <f>CY10&lt;=Konstanta!$AH$6</f>
        <v>1</v>
      </c>
      <c r="DG10" t="b">
        <f ca="1">TEXT(BL10,"YYYYMMDD")=TEXT(Konstanta!$B$1,"YYYYMMDD")</f>
        <v>0</v>
      </c>
      <c r="DH10" t="b">
        <f t="shared" si="27"/>
        <v>0</v>
      </c>
      <c r="DI10" s="67">
        <f ca="1">Konstanta!$C$4-Data!CD10</f>
        <v>-1096658.666275</v>
      </c>
      <c r="DJ10">
        <f ca="1">IF(Data!DI10&gt;=Konstanta!$B$14,Konstanta!$A$14,IF(Data!DI10&gt;=Konstanta!$B$15,Konstanta!$A$15,IF(Data!DI10&gt;=Konstanta!$B$16,Konstanta!$A$16,IF(Data!DI10&gt;=Konstanta!$B$17,Konstanta!$A$17,IF(Data!DI10&gt;=Konstanta!$B$18,Konstanta!$A$18,Konstanta!$A$19)))))</f>
        <v>6</v>
      </c>
      <c r="DK10" t="b">
        <f t="shared" si="28"/>
        <v>0</v>
      </c>
      <c r="DL10" t="b">
        <f>COUNTIFS(A$1:A9,A10)=0</f>
        <v>1</v>
      </c>
    </row>
    <row r="11" spans="1:116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81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8"/>
      <c r="BY11" s="68"/>
      <c r="BZ11" s="70" t="str">
        <f t="shared" si="13"/>
        <v/>
      </c>
      <c r="CA11" s="71">
        <f t="shared" ca="1" si="14"/>
        <v>1096694.6662277777</v>
      </c>
      <c r="CB11" s="70" t="b">
        <f ca="1">AND(LEN(BZ11)&gt;0,TEXT(BZ11,"YYYY-MM-DD")=TEXT(Konstanta!$B$1,"YYYY-MM-DD"))</f>
        <v>0</v>
      </c>
      <c r="CC11" s="70" t="str">
        <f t="shared" si="15"/>
        <v/>
      </c>
      <c r="CD11" s="72">
        <f ca="1">(Konstanta!$B$2-D11)*24</f>
        <v>1096694.666275</v>
      </c>
      <c r="CE11" t="b">
        <f t="shared" si="16"/>
        <v>0</v>
      </c>
      <c r="CF11" t="b">
        <f>LEN(_xlfn.IFNA(VLOOKUP(H11,Konstanta!$M:$M,1,FALSE),""))&gt;0</f>
        <v>0</v>
      </c>
      <c r="CG11" t="b">
        <f>LEN(_xlfn.IFNA(VLOOKUP(G11,Konstanta!$T:$T,1,FALSE),""))&gt;0</f>
        <v>0</v>
      </c>
      <c r="CH11" t="b">
        <f>_xlfn.IFNA(VLOOKUP(U11,Konstanta!$O:$O,1,FALSE),"-")&lt;&gt;"-"</f>
        <v>0</v>
      </c>
      <c r="CI11" t="b">
        <f>LEN(_xlfn.IFNA(VLOOKUP(AX11,Konstanta!$X:$X,1,FALSE),""))&gt;0</f>
        <v>0</v>
      </c>
      <c r="CJ11" t="b">
        <f>OR(LEN(_xlfn.IFNA(VLOOKUP(Y11,Konstanta!$Q:$Q,1,FALSE),""))&gt;0,LEN(Y11)=0)</f>
        <v>1</v>
      </c>
      <c r="CK11" t="b">
        <f t="shared" si="17"/>
        <v>1</v>
      </c>
      <c r="CL11" t="b">
        <f>OR(LEN(_xlfn.IFNA(VLOOKUP(BK11,Konstanta!$Z:$Z,1,FALSE),""))&gt;0,LEN(BK11)=0)</f>
        <v>1</v>
      </c>
      <c r="CM11" t="b">
        <f t="shared" si="18"/>
        <v>1</v>
      </c>
      <c r="CN11" t="b">
        <f t="shared" si="19"/>
        <v>0</v>
      </c>
      <c r="CO11" t="b">
        <f>LEN(_xlfn.IFNA(VLOOKUP(Data!K11,Konstanta!$AB:$AB,1,FALSE),""))&gt;0</f>
        <v>0</v>
      </c>
      <c r="CP11" s="12" t="b">
        <f t="shared" si="20"/>
        <v>0</v>
      </c>
      <c r="CQ11" s="12" t="b">
        <f t="shared" si="21"/>
        <v>0</v>
      </c>
      <c r="CR11" t="b">
        <f>ISNUMBER(SEARCH(Konstanta!$Q$5,Y11))</f>
        <v>0</v>
      </c>
      <c r="CS11">
        <f ca="1">IF(CD11&lt;=Konstanta!$J$5,Konstanta!$I$5,IF(CD11&lt;=Konstanta!$J$6,Konstanta!$I$6,IF(CD11&lt;=Konstanta!$J$7,Konstanta!$I$7,Konstanta!$I$8)))</f>
        <v>4</v>
      </c>
      <c r="CT11" t="b">
        <f>ISNUMBER(SEARCH(Konstanta!$Q$6,Y11))</f>
        <v>0</v>
      </c>
      <c r="CU11">
        <f ca="1">IF(CD11&lt;=Konstanta!$F$5,Konstanta!$E$5,IF(CD11&lt;=Konstanta!$F$6,Konstanta!$E$6,IF(CD11&lt;=Konstanta!$F$7,Konstanta!$E$7,IF(CD11&lt;=Konstanta!$F$8,Konstanta!$E$8,Konstanta!$E$9))))</f>
        <v>5</v>
      </c>
      <c r="CV11" t="b">
        <f t="shared" si="22"/>
        <v>1</v>
      </c>
      <c r="CW11" s="74">
        <f ca="1">IF(CD11&lt;=Konstanta!$B$5,Konstanta!$A$5,IF(CD11&lt;=Konstanta!$B$6,Konstanta!$A$6,IF(CD11&lt;=Konstanta!$B$7,Konstanta!$A$7,IF(CD11&lt;=Konstanta!$B$8,Konstanta!$A$8,IF(CD11&lt;=Konstanta!$B$9,Konstanta!$A$9,IF(CD11&lt;=Konstanta!$B$10,Konstanta!$A$10,IF(CD11&lt;=Konstanta!$B$11,Konstanta!$A$11,Konstanta!$A$12)))))))</f>
        <v>8</v>
      </c>
      <c r="CX11" t="b">
        <f>LEN(_xlfn.IFNA(VLOOKUP(AA11,Konstanta!$AD:$AD,1,FALSE),""))=0</f>
        <v>1</v>
      </c>
      <c r="CY11" s="67">
        <f t="shared" si="23"/>
        <v>0</v>
      </c>
      <c r="CZ11" s="67">
        <f t="shared" si="24"/>
        <v>0</v>
      </c>
      <c r="DA11" s="67">
        <f t="shared" si="25"/>
        <v>0</v>
      </c>
      <c r="DB11" t="b">
        <f t="shared" ca="1" si="26"/>
        <v>0</v>
      </c>
      <c r="DC11" s="67" t="b">
        <f>DA11&lt;=Konstanta!$AH$3</f>
        <v>1</v>
      </c>
      <c r="DD11" t="b">
        <f>CY11&lt;=Konstanta!$AH$4</f>
        <v>1</v>
      </c>
      <c r="DE11" t="b">
        <f>CY11&lt;=Konstanta!$AH$5</f>
        <v>1</v>
      </c>
      <c r="DF11" t="b">
        <f>CY11&lt;=Konstanta!$AH$6</f>
        <v>1</v>
      </c>
      <c r="DG11" t="b">
        <f ca="1">TEXT(BL11,"YYYYMMDD")=TEXT(Konstanta!$B$1,"YYYYMMDD")</f>
        <v>0</v>
      </c>
      <c r="DH11" t="b">
        <f t="shared" si="27"/>
        <v>0</v>
      </c>
      <c r="DI11" s="67">
        <f ca="1">Konstanta!$C$4-Data!CD11</f>
        <v>-1096658.666275</v>
      </c>
      <c r="DJ11">
        <f ca="1">IF(Data!DI11&gt;=Konstanta!$B$14,Konstanta!$A$14,IF(Data!DI11&gt;=Konstanta!$B$15,Konstanta!$A$15,IF(Data!DI11&gt;=Konstanta!$B$16,Konstanta!$A$16,IF(Data!DI11&gt;=Konstanta!$B$17,Konstanta!$A$17,IF(Data!DI11&gt;=Konstanta!$B$18,Konstanta!$A$18,Konstanta!$A$19)))))</f>
        <v>6</v>
      </c>
      <c r="DK11" t="b">
        <f t="shared" si="28"/>
        <v>0</v>
      </c>
      <c r="DL11" t="b">
        <f>COUNTIFS(A$1:A10,A11)=0</f>
        <v>1</v>
      </c>
    </row>
    <row r="12" spans="1:116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8"/>
      <c r="BY12" s="68"/>
      <c r="BZ12" s="70" t="str">
        <f t="shared" si="13"/>
        <v/>
      </c>
      <c r="CA12" s="71">
        <f t="shared" ca="1" si="14"/>
        <v>1096694.6662277777</v>
      </c>
      <c r="CB12" s="70" t="b">
        <f ca="1">AND(LEN(BZ12)&gt;0,TEXT(BZ12,"YYYY-MM-DD")=TEXT(Konstanta!$B$1,"YYYY-MM-DD"))</f>
        <v>0</v>
      </c>
      <c r="CC12" s="70" t="str">
        <f t="shared" si="15"/>
        <v/>
      </c>
      <c r="CD12" s="72">
        <f ca="1">(Konstanta!$B$2-D12)*24</f>
        <v>1096694.666275</v>
      </c>
      <c r="CE12" t="b">
        <f t="shared" si="16"/>
        <v>0</v>
      </c>
      <c r="CF12" t="b">
        <f>LEN(_xlfn.IFNA(VLOOKUP(H12,Konstanta!$M:$M,1,FALSE),""))&gt;0</f>
        <v>0</v>
      </c>
      <c r="CG12" t="b">
        <f>LEN(_xlfn.IFNA(VLOOKUP(G12,Konstanta!$T:$T,1,FALSE),""))&gt;0</f>
        <v>0</v>
      </c>
      <c r="CH12" t="b">
        <f>_xlfn.IFNA(VLOOKUP(U12,Konstanta!$O:$O,1,FALSE),"-")&lt;&gt;"-"</f>
        <v>0</v>
      </c>
      <c r="CI12" t="b">
        <f>LEN(_xlfn.IFNA(VLOOKUP(AX12,Konstanta!$X:$X,1,FALSE),""))&gt;0</f>
        <v>0</v>
      </c>
      <c r="CJ12" t="b">
        <f>OR(LEN(_xlfn.IFNA(VLOOKUP(Y12,Konstanta!$Q:$Q,1,FALSE),""))&gt;0,LEN(Y12)=0)</f>
        <v>1</v>
      </c>
      <c r="CK12" t="b">
        <f t="shared" si="17"/>
        <v>1</v>
      </c>
      <c r="CL12" t="b">
        <f>OR(LEN(_xlfn.IFNA(VLOOKUP(BK12,Konstanta!$Z:$Z,1,FALSE),""))&gt;0,LEN(BK12)=0)</f>
        <v>1</v>
      </c>
      <c r="CM12" t="b">
        <f t="shared" si="18"/>
        <v>1</v>
      </c>
      <c r="CN12" t="b">
        <f t="shared" si="19"/>
        <v>0</v>
      </c>
      <c r="CO12" t="b">
        <f>LEN(_xlfn.IFNA(VLOOKUP(Data!K12,Konstanta!$AB:$AB,1,FALSE),""))&gt;0</f>
        <v>0</v>
      </c>
      <c r="CP12" s="12" t="b">
        <f t="shared" si="20"/>
        <v>0</v>
      </c>
      <c r="CQ12" s="12" t="b">
        <f t="shared" si="21"/>
        <v>0</v>
      </c>
      <c r="CR12" t="b">
        <f>ISNUMBER(SEARCH(Konstanta!$Q$5,Y12))</f>
        <v>0</v>
      </c>
      <c r="CS12">
        <f ca="1">IF(CD12&lt;=Konstanta!$J$5,Konstanta!$I$5,IF(CD12&lt;=Konstanta!$J$6,Konstanta!$I$6,IF(CD12&lt;=Konstanta!$J$7,Konstanta!$I$7,Konstanta!$I$8)))</f>
        <v>4</v>
      </c>
      <c r="CT12" t="b">
        <f>ISNUMBER(SEARCH(Konstanta!$Q$6,Y12))</f>
        <v>0</v>
      </c>
      <c r="CU12">
        <f ca="1">IF(CD12&lt;=Konstanta!$F$5,Konstanta!$E$5,IF(CD12&lt;=Konstanta!$F$6,Konstanta!$E$6,IF(CD12&lt;=Konstanta!$F$7,Konstanta!$E$7,IF(CD12&lt;=Konstanta!$F$8,Konstanta!$E$8,Konstanta!$E$9))))</f>
        <v>5</v>
      </c>
      <c r="CV12" t="b">
        <f t="shared" si="22"/>
        <v>1</v>
      </c>
      <c r="CW12" s="74">
        <f ca="1">IF(CD12&lt;=Konstanta!$B$5,Konstanta!$A$5,IF(CD12&lt;=Konstanta!$B$6,Konstanta!$A$6,IF(CD12&lt;=Konstanta!$B$7,Konstanta!$A$7,IF(CD12&lt;=Konstanta!$B$8,Konstanta!$A$8,IF(CD12&lt;=Konstanta!$B$9,Konstanta!$A$9,IF(CD12&lt;=Konstanta!$B$10,Konstanta!$A$10,IF(CD12&lt;=Konstanta!$B$11,Konstanta!$A$11,Konstanta!$A$12)))))))</f>
        <v>8</v>
      </c>
      <c r="CX12" t="b">
        <f>LEN(_xlfn.IFNA(VLOOKUP(AA12,Konstanta!$AD:$AD,1,FALSE),""))=0</f>
        <v>1</v>
      </c>
      <c r="CY12" s="67">
        <f t="shared" si="23"/>
        <v>0</v>
      </c>
      <c r="CZ12" s="67">
        <f t="shared" si="24"/>
        <v>0</v>
      </c>
      <c r="DA12" s="67">
        <f t="shared" si="25"/>
        <v>0</v>
      </c>
      <c r="DB12" t="b">
        <f t="shared" ca="1" si="26"/>
        <v>0</v>
      </c>
      <c r="DC12" s="67" t="b">
        <f>DA12&lt;=Konstanta!$AH$3</f>
        <v>1</v>
      </c>
      <c r="DD12" t="b">
        <f>CY12&lt;=Konstanta!$AH$4</f>
        <v>1</v>
      </c>
      <c r="DE12" t="b">
        <f>CY12&lt;=Konstanta!$AH$5</f>
        <v>1</v>
      </c>
      <c r="DF12" t="b">
        <f>CY12&lt;=Konstanta!$AH$6</f>
        <v>1</v>
      </c>
      <c r="DG12" t="b">
        <f ca="1">TEXT(BL12,"YYYYMMDD")=TEXT(Konstanta!$B$1,"YYYYMMDD")</f>
        <v>0</v>
      </c>
      <c r="DH12" t="b">
        <f t="shared" si="27"/>
        <v>0</v>
      </c>
      <c r="DI12" s="67">
        <f ca="1">Konstanta!$C$4-Data!CD12</f>
        <v>-1096658.666275</v>
      </c>
      <c r="DJ12">
        <f ca="1">IF(Data!DI12&gt;=Konstanta!$B$14,Konstanta!$A$14,IF(Data!DI12&gt;=Konstanta!$B$15,Konstanta!$A$15,IF(Data!DI12&gt;=Konstanta!$B$16,Konstanta!$A$16,IF(Data!DI12&gt;=Konstanta!$B$17,Konstanta!$A$17,IF(Data!DI12&gt;=Konstanta!$B$18,Konstanta!$A$18,Konstanta!$A$19)))))</f>
        <v>6</v>
      </c>
      <c r="DK12" t="b">
        <f t="shared" si="28"/>
        <v>0</v>
      </c>
      <c r="DL12" t="b">
        <f>COUNTIFS(A$1:A11,A12)=0</f>
        <v>1</v>
      </c>
    </row>
    <row r="13" spans="1:116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8"/>
      <c r="BY13" s="68"/>
      <c r="BZ13" s="70" t="str">
        <f t="shared" si="13"/>
        <v/>
      </c>
      <c r="CA13" s="71">
        <f t="shared" ca="1" si="14"/>
        <v>1096694.6664083335</v>
      </c>
      <c r="CB13" s="70" t="b">
        <f ca="1">AND(LEN(BZ13)&gt;0,TEXT(BZ13,"YYYY-MM-DD")=TEXT(Konstanta!$B$1,"YYYY-MM-DD"))</f>
        <v>0</v>
      </c>
      <c r="CC13" s="70" t="str">
        <f t="shared" si="15"/>
        <v/>
      </c>
      <c r="CD13" s="72">
        <f ca="1">(Konstanta!$B$2-D13)*24</f>
        <v>1096694.666275</v>
      </c>
      <c r="CE13" t="b">
        <f t="shared" si="16"/>
        <v>0</v>
      </c>
      <c r="CF13" t="b">
        <f>LEN(_xlfn.IFNA(VLOOKUP(H13,Konstanta!$M:$M,1,FALSE),""))&gt;0</f>
        <v>0</v>
      </c>
      <c r="CG13" t="b">
        <f>LEN(_xlfn.IFNA(VLOOKUP(G13,Konstanta!$T:$T,1,FALSE),""))&gt;0</f>
        <v>0</v>
      </c>
      <c r="CH13" t="b">
        <f>_xlfn.IFNA(VLOOKUP(U13,Konstanta!$O:$O,1,FALSE),"-")&lt;&gt;"-"</f>
        <v>0</v>
      </c>
      <c r="CI13" t="b">
        <f>LEN(_xlfn.IFNA(VLOOKUP(AX13,Konstanta!$X:$X,1,FALSE),""))&gt;0</f>
        <v>0</v>
      </c>
      <c r="CJ13" t="b">
        <f>OR(LEN(_xlfn.IFNA(VLOOKUP(Y13,Konstanta!$Q:$Q,1,FALSE),""))&gt;0,LEN(Y13)=0)</f>
        <v>1</v>
      </c>
      <c r="CK13" t="b">
        <f t="shared" si="17"/>
        <v>1</v>
      </c>
      <c r="CL13" t="b">
        <f>OR(LEN(_xlfn.IFNA(VLOOKUP(BK13,Konstanta!$Z:$Z,1,FALSE),""))&gt;0,LEN(BK13)=0)</f>
        <v>1</v>
      </c>
      <c r="CM13" t="b">
        <f t="shared" si="18"/>
        <v>1</v>
      </c>
      <c r="CN13" t="b">
        <f t="shared" si="19"/>
        <v>0</v>
      </c>
      <c r="CO13" t="b">
        <f>LEN(_xlfn.IFNA(VLOOKUP(Data!K13,Konstanta!$AB:$AB,1,FALSE),""))&gt;0</f>
        <v>0</v>
      </c>
      <c r="CP13" s="12" t="b">
        <f t="shared" si="20"/>
        <v>0</v>
      </c>
      <c r="CQ13" s="12" t="b">
        <f t="shared" si="21"/>
        <v>0</v>
      </c>
      <c r="CR13" t="b">
        <f>ISNUMBER(SEARCH(Konstanta!$Q$5,Y13))</f>
        <v>0</v>
      </c>
      <c r="CS13">
        <f ca="1">IF(CD13&lt;=Konstanta!$J$5,Konstanta!$I$5,IF(CD13&lt;=Konstanta!$J$6,Konstanta!$I$6,IF(CD13&lt;=Konstanta!$J$7,Konstanta!$I$7,Konstanta!$I$8)))</f>
        <v>4</v>
      </c>
      <c r="CT13" t="b">
        <f>ISNUMBER(SEARCH(Konstanta!$Q$6,Y13))</f>
        <v>0</v>
      </c>
      <c r="CU13">
        <f ca="1">IF(CD13&lt;=Konstanta!$F$5,Konstanta!$E$5,IF(CD13&lt;=Konstanta!$F$6,Konstanta!$E$6,IF(CD13&lt;=Konstanta!$F$7,Konstanta!$E$7,IF(CD13&lt;=Konstanta!$F$8,Konstanta!$E$8,Konstanta!$E$9))))</f>
        <v>5</v>
      </c>
      <c r="CV13" t="b">
        <f t="shared" si="22"/>
        <v>1</v>
      </c>
      <c r="CW13" s="74">
        <f ca="1">IF(CD13&lt;=Konstanta!$B$5,Konstanta!$A$5,IF(CD13&lt;=Konstanta!$B$6,Konstanta!$A$6,IF(CD13&lt;=Konstanta!$B$7,Konstanta!$A$7,IF(CD13&lt;=Konstanta!$B$8,Konstanta!$A$8,IF(CD13&lt;=Konstanta!$B$9,Konstanta!$A$9,IF(CD13&lt;=Konstanta!$B$10,Konstanta!$A$10,IF(CD13&lt;=Konstanta!$B$11,Konstanta!$A$11,Konstanta!$A$12)))))))</f>
        <v>8</v>
      </c>
      <c r="CX13" t="b">
        <f>LEN(_xlfn.IFNA(VLOOKUP(AA13,Konstanta!$AD:$AD,1,FALSE),""))=0</f>
        <v>1</v>
      </c>
      <c r="CY13" s="67">
        <f t="shared" si="23"/>
        <v>0</v>
      </c>
      <c r="CZ13" s="67">
        <f t="shared" si="24"/>
        <v>0</v>
      </c>
      <c r="DA13" s="67">
        <f t="shared" si="25"/>
        <v>0</v>
      </c>
      <c r="DB13" t="b">
        <f t="shared" ca="1" si="26"/>
        <v>0</v>
      </c>
      <c r="DC13" s="67" t="b">
        <f>DA13&lt;=Konstanta!$AH$3</f>
        <v>1</v>
      </c>
      <c r="DD13" t="b">
        <f>CY13&lt;=Konstanta!$AH$4</f>
        <v>1</v>
      </c>
      <c r="DE13" t="b">
        <f>CY13&lt;=Konstanta!$AH$5</f>
        <v>1</v>
      </c>
      <c r="DF13" t="b">
        <f>CY13&lt;=Konstanta!$AH$6</f>
        <v>1</v>
      </c>
      <c r="DG13" t="b">
        <f ca="1">TEXT(BL13,"YYYYMMDD")=TEXT(Konstanta!$B$1,"YYYYMMDD")</f>
        <v>0</v>
      </c>
      <c r="DH13" t="b">
        <f t="shared" si="27"/>
        <v>0</v>
      </c>
      <c r="DI13" s="67">
        <f ca="1">Konstanta!$C$4-Data!CD13</f>
        <v>-1096658.666275</v>
      </c>
      <c r="DJ13">
        <f ca="1">IF(Data!DI13&gt;=Konstanta!$B$14,Konstanta!$A$14,IF(Data!DI13&gt;=Konstanta!$B$15,Konstanta!$A$15,IF(Data!DI13&gt;=Konstanta!$B$16,Konstanta!$A$16,IF(Data!DI13&gt;=Konstanta!$B$17,Konstanta!$A$17,IF(Data!DI13&gt;=Konstanta!$B$18,Konstanta!$A$18,Konstanta!$A$19)))))</f>
        <v>6</v>
      </c>
      <c r="DK13" t="b">
        <f t="shared" si="28"/>
        <v>0</v>
      </c>
      <c r="DL13" t="b">
        <f>COUNTIFS(A$1:A12,A13)=0</f>
        <v>1</v>
      </c>
    </row>
    <row r="14" spans="1:116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8"/>
      <c r="BY14" s="68"/>
      <c r="BZ14" s="70" t="str">
        <f t="shared" si="13"/>
        <v/>
      </c>
      <c r="CA14" s="71">
        <f t="shared" ca="1" si="14"/>
        <v>1096694.6664305555</v>
      </c>
      <c r="CB14" s="70" t="b">
        <f ca="1">AND(LEN(BZ14)&gt;0,TEXT(BZ14,"YYYY-MM-DD")=TEXT(Konstanta!$B$1,"YYYY-MM-DD"))</f>
        <v>0</v>
      </c>
      <c r="CC14" s="70" t="str">
        <f t="shared" si="15"/>
        <v/>
      </c>
      <c r="CD14" s="72">
        <f ca="1">(Konstanta!$B$2-D14)*24</f>
        <v>1096694.666275</v>
      </c>
      <c r="CE14" t="b">
        <f t="shared" si="16"/>
        <v>0</v>
      </c>
      <c r="CF14" t="b">
        <f>LEN(_xlfn.IFNA(VLOOKUP(H14,Konstanta!$M:$M,1,FALSE),""))&gt;0</f>
        <v>0</v>
      </c>
      <c r="CG14" t="b">
        <f>LEN(_xlfn.IFNA(VLOOKUP(G14,Konstanta!$T:$T,1,FALSE),""))&gt;0</f>
        <v>0</v>
      </c>
      <c r="CH14" t="b">
        <f>_xlfn.IFNA(VLOOKUP(U14,Konstanta!$O:$O,1,FALSE),"-")&lt;&gt;"-"</f>
        <v>0</v>
      </c>
      <c r="CI14" t="b">
        <f>LEN(_xlfn.IFNA(VLOOKUP(AX14,Konstanta!$X:$X,1,FALSE),""))&gt;0</f>
        <v>0</v>
      </c>
      <c r="CJ14" t="b">
        <f>OR(LEN(_xlfn.IFNA(VLOOKUP(Y14,Konstanta!$Q:$Q,1,FALSE),""))&gt;0,LEN(Y14)=0)</f>
        <v>1</v>
      </c>
      <c r="CK14" t="b">
        <f t="shared" si="17"/>
        <v>1</v>
      </c>
      <c r="CL14" t="b">
        <f>OR(LEN(_xlfn.IFNA(VLOOKUP(BK14,Konstanta!$Z:$Z,1,FALSE),""))&gt;0,LEN(BK14)=0)</f>
        <v>1</v>
      </c>
      <c r="CM14" t="b">
        <f t="shared" si="18"/>
        <v>1</v>
      </c>
      <c r="CN14" t="b">
        <f t="shared" si="19"/>
        <v>0</v>
      </c>
      <c r="CO14" t="b">
        <f>LEN(_xlfn.IFNA(VLOOKUP(Data!K14,Konstanta!$AB:$AB,1,FALSE),""))&gt;0</f>
        <v>0</v>
      </c>
      <c r="CP14" s="12" t="b">
        <f t="shared" si="20"/>
        <v>0</v>
      </c>
      <c r="CQ14" s="12" t="b">
        <f t="shared" si="21"/>
        <v>0</v>
      </c>
      <c r="CR14" t="b">
        <f>ISNUMBER(SEARCH(Konstanta!$Q$5,Y14))</f>
        <v>0</v>
      </c>
      <c r="CS14">
        <f ca="1">IF(CD14&lt;=Konstanta!$J$5,Konstanta!$I$5,IF(CD14&lt;=Konstanta!$J$6,Konstanta!$I$6,IF(CD14&lt;=Konstanta!$J$7,Konstanta!$I$7,Konstanta!$I$8)))</f>
        <v>4</v>
      </c>
      <c r="CT14" t="b">
        <f>ISNUMBER(SEARCH(Konstanta!$Q$6,Y14))</f>
        <v>0</v>
      </c>
      <c r="CU14">
        <f ca="1">IF(CD14&lt;=Konstanta!$F$5,Konstanta!$E$5,IF(CD14&lt;=Konstanta!$F$6,Konstanta!$E$6,IF(CD14&lt;=Konstanta!$F$7,Konstanta!$E$7,IF(CD14&lt;=Konstanta!$F$8,Konstanta!$E$8,Konstanta!$E$9))))</f>
        <v>5</v>
      </c>
      <c r="CV14" t="b">
        <f t="shared" si="22"/>
        <v>1</v>
      </c>
      <c r="CW14" s="74">
        <f ca="1">IF(CD14&lt;=Konstanta!$B$5,Konstanta!$A$5,IF(CD14&lt;=Konstanta!$B$6,Konstanta!$A$6,IF(CD14&lt;=Konstanta!$B$7,Konstanta!$A$7,IF(CD14&lt;=Konstanta!$B$8,Konstanta!$A$8,IF(CD14&lt;=Konstanta!$B$9,Konstanta!$A$9,IF(CD14&lt;=Konstanta!$B$10,Konstanta!$A$10,IF(CD14&lt;=Konstanta!$B$11,Konstanta!$A$11,Konstanta!$A$12)))))))</f>
        <v>8</v>
      </c>
      <c r="CX14" t="b">
        <f>LEN(_xlfn.IFNA(VLOOKUP(AA14,Konstanta!$AD:$AD,1,FALSE),""))=0</f>
        <v>1</v>
      </c>
      <c r="CY14" s="67">
        <f t="shared" si="23"/>
        <v>0</v>
      </c>
      <c r="CZ14" s="67">
        <f t="shared" si="24"/>
        <v>0</v>
      </c>
      <c r="DA14" s="67">
        <f t="shared" si="25"/>
        <v>0</v>
      </c>
      <c r="DB14" t="b">
        <f t="shared" ca="1" si="26"/>
        <v>0</v>
      </c>
      <c r="DC14" s="67" t="b">
        <f>DA14&lt;=Konstanta!$AH$3</f>
        <v>1</v>
      </c>
      <c r="DD14" t="b">
        <f>CY14&lt;=Konstanta!$AH$4</f>
        <v>1</v>
      </c>
      <c r="DE14" t="b">
        <f>CY14&lt;=Konstanta!$AH$5</f>
        <v>1</v>
      </c>
      <c r="DF14" t="b">
        <f>CY14&lt;=Konstanta!$AH$6</f>
        <v>1</v>
      </c>
      <c r="DG14" t="b">
        <f ca="1">TEXT(BL14,"YYYYMMDD")=TEXT(Konstanta!$B$1,"YYYYMMDD")</f>
        <v>0</v>
      </c>
      <c r="DH14" t="b">
        <f t="shared" si="27"/>
        <v>0</v>
      </c>
      <c r="DI14" s="67">
        <f ca="1">Konstanta!$C$4-Data!CD14</f>
        <v>-1096658.666275</v>
      </c>
      <c r="DJ14">
        <f ca="1">IF(Data!DI14&gt;=Konstanta!$B$14,Konstanta!$A$14,IF(Data!DI14&gt;=Konstanta!$B$15,Konstanta!$A$15,IF(Data!DI14&gt;=Konstanta!$B$16,Konstanta!$A$16,IF(Data!DI14&gt;=Konstanta!$B$17,Konstanta!$A$17,IF(Data!DI14&gt;=Konstanta!$B$18,Konstanta!$A$18,Konstanta!$A$19)))))</f>
        <v>6</v>
      </c>
      <c r="DK14" t="b">
        <f t="shared" si="28"/>
        <v>0</v>
      </c>
      <c r="DL14" t="b">
        <f>COUNTIFS(A$1:A13,A14)=0</f>
        <v>1</v>
      </c>
    </row>
    <row r="15" spans="1:116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8"/>
      <c r="BY15" s="68"/>
      <c r="BZ15" s="70" t="str">
        <f t="shared" si="13"/>
        <v/>
      </c>
      <c r="CA15" s="71">
        <f t="shared" ca="1" si="14"/>
        <v>1096694.6659916667</v>
      </c>
      <c r="CB15" s="70" t="b">
        <f ca="1">AND(LEN(BZ15)&gt;0,TEXT(BZ15,"YYYY-MM-DD")=TEXT(Konstanta!$B$1,"YYYY-MM-DD"))</f>
        <v>0</v>
      </c>
      <c r="CC15" s="70" t="str">
        <f t="shared" si="15"/>
        <v/>
      </c>
      <c r="CD15" s="72">
        <f ca="1">(Konstanta!$B$2-D15)*24</f>
        <v>1096694.666275</v>
      </c>
      <c r="CE15" t="b">
        <f t="shared" si="16"/>
        <v>0</v>
      </c>
      <c r="CF15" t="b">
        <f>LEN(_xlfn.IFNA(VLOOKUP(H15,Konstanta!$M:$M,1,FALSE),""))&gt;0</f>
        <v>0</v>
      </c>
      <c r="CG15" t="b">
        <f>LEN(_xlfn.IFNA(VLOOKUP(G15,Konstanta!$T:$T,1,FALSE),""))&gt;0</f>
        <v>0</v>
      </c>
      <c r="CH15" t="b">
        <f>_xlfn.IFNA(VLOOKUP(U15,Konstanta!$O:$O,1,FALSE),"-")&lt;&gt;"-"</f>
        <v>0</v>
      </c>
      <c r="CI15" t="b">
        <f>LEN(_xlfn.IFNA(VLOOKUP(AX15,Konstanta!$X:$X,1,FALSE),""))&gt;0</f>
        <v>0</v>
      </c>
      <c r="CJ15" t="b">
        <f>OR(LEN(_xlfn.IFNA(VLOOKUP(Y15,Konstanta!$Q:$Q,1,FALSE),""))&gt;0,LEN(Y15)=0)</f>
        <v>1</v>
      </c>
      <c r="CK15" t="b">
        <f t="shared" si="17"/>
        <v>1</v>
      </c>
      <c r="CL15" t="b">
        <f>OR(LEN(_xlfn.IFNA(VLOOKUP(BK15,Konstanta!$Z:$Z,1,FALSE),""))&gt;0,LEN(BK15)=0)</f>
        <v>1</v>
      </c>
      <c r="CM15" t="b">
        <f t="shared" si="18"/>
        <v>1</v>
      </c>
      <c r="CN15" t="b">
        <f t="shared" si="19"/>
        <v>0</v>
      </c>
      <c r="CO15" t="b">
        <f>LEN(_xlfn.IFNA(VLOOKUP(Data!K15,Konstanta!$AB:$AB,1,FALSE),""))&gt;0</f>
        <v>0</v>
      </c>
      <c r="CP15" s="12" t="b">
        <f t="shared" si="20"/>
        <v>0</v>
      </c>
      <c r="CQ15" s="12" t="b">
        <f t="shared" si="21"/>
        <v>0</v>
      </c>
      <c r="CR15" t="b">
        <f>ISNUMBER(SEARCH(Konstanta!$Q$5,Y15))</f>
        <v>0</v>
      </c>
      <c r="CS15">
        <f ca="1">IF(CD15&lt;=Konstanta!$J$5,Konstanta!$I$5,IF(CD15&lt;=Konstanta!$J$6,Konstanta!$I$6,IF(CD15&lt;=Konstanta!$J$7,Konstanta!$I$7,Konstanta!$I$8)))</f>
        <v>4</v>
      </c>
      <c r="CT15" t="b">
        <f>ISNUMBER(SEARCH(Konstanta!$Q$6,Y15))</f>
        <v>0</v>
      </c>
      <c r="CU15">
        <f ca="1">IF(CD15&lt;=Konstanta!$F$5,Konstanta!$E$5,IF(CD15&lt;=Konstanta!$F$6,Konstanta!$E$6,IF(CD15&lt;=Konstanta!$F$7,Konstanta!$E$7,IF(CD15&lt;=Konstanta!$F$8,Konstanta!$E$8,Konstanta!$E$9))))</f>
        <v>5</v>
      </c>
      <c r="CV15" t="b">
        <f t="shared" si="22"/>
        <v>1</v>
      </c>
      <c r="CW15" s="74">
        <f ca="1">IF(CD15&lt;=Konstanta!$B$5,Konstanta!$A$5,IF(CD15&lt;=Konstanta!$B$6,Konstanta!$A$6,IF(CD15&lt;=Konstanta!$B$7,Konstanta!$A$7,IF(CD15&lt;=Konstanta!$B$8,Konstanta!$A$8,IF(CD15&lt;=Konstanta!$B$9,Konstanta!$A$9,IF(CD15&lt;=Konstanta!$B$10,Konstanta!$A$10,IF(CD15&lt;=Konstanta!$B$11,Konstanta!$A$11,Konstanta!$A$12)))))))</f>
        <v>8</v>
      </c>
      <c r="CX15" t="b">
        <f>LEN(_xlfn.IFNA(VLOOKUP(AA15,Konstanta!$AD:$AD,1,FALSE),""))=0</f>
        <v>1</v>
      </c>
      <c r="CY15" s="67">
        <f t="shared" si="23"/>
        <v>0</v>
      </c>
      <c r="CZ15" s="67">
        <f t="shared" si="24"/>
        <v>0</v>
      </c>
      <c r="DA15" s="67">
        <f t="shared" si="25"/>
        <v>0</v>
      </c>
      <c r="DB15" t="b">
        <f t="shared" ca="1" si="26"/>
        <v>0</v>
      </c>
      <c r="DC15" s="67" t="b">
        <f>DA15&lt;=Konstanta!$AH$3</f>
        <v>1</v>
      </c>
      <c r="DD15" t="b">
        <f>CY15&lt;=Konstanta!$AH$4</f>
        <v>1</v>
      </c>
      <c r="DE15" t="b">
        <f>CY15&lt;=Konstanta!$AH$5</f>
        <v>1</v>
      </c>
      <c r="DF15" t="b">
        <f>CY15&lt;=Konstanta!$AH$6</f>
        <v>1</v>
      </c>
      <c r="DG15" t="b">
        <f ca="1">TEXT(BL15,"YYYYMMDD")=TEXT(Konstanta!$B$1,"YYYYMMDD")</f>
        <v>0</v>
      </c>
      <c r="DH15" t="b">
        <f t="shared" si="27"/>
        <v>0</v>
      </c>
      <c r="DI15" s="67">
        <f ca="1">Konstanta!$C$4-Data!CD15</f>
        <v>-1096658.666275</v>
      </c>
      <c r="DJ15">
        <f ca="1">IF(Data!DI15&gt;=Konstanta!$B$14,Konstanta!$A$14,IF(Data!DI15&gt;=Konstanta!$B$15,Konstanta!$A$15,IF(Data!DI15&gt;=Konstanta!$B$16,Konstanta!$A$16,IF(Data!DI15&gt;=Konstanta!$B$17,Konstanta!$A$17,IF(Data!DI15&gt;=Konstanta!$B$18,Konstanta!$A$18,Konstanta!$A$19)))))</f>
        <v>6</v>
      </c>
      <c r="DK15" t="b">
        <f t="shared" si="28"/>
        <v>0</v>
      </c>
      <c r="DL15" t="b">
        <f>COUNTIFS(A$1:A14,A15)=0</f>
        <v>1</v>
      </c>
    </row>
    <row r="16" spans="1:116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8"/>
      <c r="BY16" s="68"/>
      <c r="BZ16" s="70" t="str">
        <f t="shared" si="13"/>
        <v/>
      </c>
      <c r="CA16" s="71">
        <f t="shared" ca="1" si="14"/>
        <v>1096694.6664</v>
      </c>
      <c r="CB16" s="70" t="b">
        <f ca="1">AND(LEN(BZ16)&gt;0,TEXT(BZ16,"YYYY-MM-DD")=TEXT(Konstanta!$B$1,"YYYY-MM-DD"))</f>
        <v>0</v>
      </c>
      <c r="CC16" s="70" t="str">
        <f t="shared" si="15"/>
        <v/>
      </c>
      <c r="CD16" s="72">
        <f ca="1">(Konstanta!$B$2-D16)*24</f>
        <v>1096694.666275</v>
      </c>
      <c r="CE16" t="b">
        <f t="shared" si="16"/>
        <v>0</v>
      </c>
      <c r="CF16" t="b">
        <f>LEN(_xlfn.IFNA(VLOOKUP(H16,Konstanta!$M:$M,1,FALSE),""))&gt;0</f>
        <v>0</v>
      </c>
      <c r="CG16" t="b">
        <f>LEN(_xlfn.IFNA(VLOOKUP(G16,Konstanta!$T:$T,1,FALSE),""))&gt;0</f>
        <v>0</v>
      </c>
      <c r="CH16" t="b">
        <f>_xlfn.IFNA(VLOOKUP(U16,Konstanta!$O:$O,1,FALSE),"-")&lt;&gt;"-"</f>
        <v>0</v>
      </c>
      <c r="CI16" t="b">
        <f>LEN(_xlfn.IFNA(VLOOKUP(AX16,Konstanta!$X:$X,1,FALSE),""))&gt;0</f>
        <v>0</v>
      </c>
      <c r="CJ16" t="b">
        <f>OR(LEN(_xlfn.IFNA(VLOOKUP(Y16,Konstanta!$Q:$Q,1,FALSE),""))&gt;0,LEN(Y16)=0)</f>
        <v>1</v>
      </c>
      <c r="CK16" t="b">
        <f t="shared" si="17"/>
        <v>1</v>
      </c>
      <c r="CL16" t="b">
        <f>OR(LEN(_xlfn.IFNA(VLOOKUP(BK16,Konstanta!$Z:$Z,1,FALSE),""))&gt;0,LEN(BK16)=0)</f>
        <v>1</v>
      </c>
      <c r="CM16" t="b">
        <f t="shared" si="18"/>
        <v>1</v>
      </c>
      <c r="CN16" t="b">
        <f t="shared" si="19"/>
        <v>0</v>
      </c>
      <c r="CO16" t="b">
        <f>LEN(_xlfn.IFNA(VLOOKUP(Data!K16,Konstanta!$AB:$AB,1,FALSE),""))&gt;0</f>
        <v>0</v>
      </c>
      <c r="CP16" s="12" t="b">
        <f t="shared" si="20"/>
        <v>0</v>
      </c>
      <c r="CQ16" s="12" t="b">
        <f t="shared" si="21"/>
        <v>0</v>
      </c>
      <c r="CR16" t="b">
        <f>ISNUMBER(SEARCH(Konstanta!$Q$5,Y16))</f>
        <v>0</v>
      </c>
      <c r="CS16">
        <f ca="1">IF(CD16&lt;=Konstanta!$J$5,Konstanta!$I$5,IF(CD16&lt;=Konstanta!$J$6,Konstanta!$I$6,IF(CD16&lt;=Konstanta!$J$7,Konstanta!$I$7,Konstanta!$I$8)))</f>
        <v>4</v>
      </c>
      <c r="CT16" t="b">
        <f>ISNUMBER(SEARCH(Konstanta!$Q$6,Y16))</f>
        <v>0</v>
      </c>
      <c r="CU16">
        <f ca="1">IF(CD16&lt;=Konstanta!$F$5,Konstanta!$E$5,IF(CD16&lt;=Konstanta!$F$6,Konstanta!$E$6,IF(CD16&lt;=Konstanta!$F$7,Konstanta!$E$7,IF(CD16&lt;=Konstanta!$F$8,Konstanta!$E$8,Konstanta!$E$9))))</f>
        <v>5</v>
      </c>
      <c r="CV16" t="b">
        <f t="shared" si="22"/>
        <v>1</v>
      </c>
      <c r="CW16" s="74">
        <f ca="1">IF(CD16&lt;=Konstanta!$B$5,Konstanta!$A$5,IF(CD16&lt;=Konstanta!$B$6,Konstanta!$A$6,IF(CD16&lt;=Konstanta!$B$7,Konstanta!$A$7,IF(CD16&lt;=Konstanta!$B$8,Konstanta!$A$8,IF(CD16&lt;=Konstanta!$B$9,Konstanta!$A$9,IF(CD16&lt;=Konstanta!$B$10,Konstanta!$A$10,IF(CD16&lt;=Konstanta!$B$11,Konstanta!$A$11,Konstanta!$A$12)))))))</f>
        <v>8</v>
      </c>
      <c r="CX16" t="b">
        <f>LEN(_xlfn.IFNA(VLOOKUP(AA16,Konstanta!$AD:$AD,1,FALSE),""))=0</f>
        <v>1</v>
      </c>
      <c r="CY16" s="67">
        <f t="shared" si="23"/>
        <v>0</v>
      </c>
      <c r="CZ16" s="67">
        <f t="shared" si="24"/>
        <v>0</v>
      </c>
      <c r="DA16" s="67">
        <f t="shared" si="25"/>
        <v>0</v>
      </c>
      <c r="DB16" t="b">
        <f t="shared" ca="1" si="26"/>
        <v>0</v>
      </c>
      <c r="DC16" s="67" t="b">
        <f>DA16&lt;=Konstanta!$AH$3</f>
        <v>1</v>
      </c>
      <c r="DD16" t="b">
        <f>CY16&lt;=Konstanta!$AH$4</f>
        <v>1</v>
      </c>
      <c r="DE16" t="b">
        <f>CY16&lt;=Konstanta!$AH$5</f>
        <v>1</v>
      </c>
      <c r="DF16" t="b">
        <f>CY16&lt;=Konstanta!$AH$6</f>
        <v>1</v>
      </c>
      <c r="DG16" t="b">
        <f ca="1">TEXT(BL16,"YYYYMMDD")=TEXT(Konstanta!$B$1,"YYYYMMDD")</f>
        <v>0</v>
      </c>
      <c r="DH16" t="b">
        <f t="shared" si="27"/>
        <v>0</v>
      </c>
      <c r="DI16" s="67">
        <f ca="1">Konstanta!$C$4-Data!CD16</f>
        <v>-1096658.666275</v>
      </c>
      <c r="DJ16">
        <f ca="1">IF(Data!DI16&gt;=Konstanta!$B$14,Konstanta!$A$14,IF(Data!DI16&gt;=Konstanta!$B$15,Konstanta!$A$15,IF(Data!DI16&gt;=Konstanta!$B$16,Konstanta!$A$16,IF(Data!DI16&gt;=Konstanta!$B$17,Konstanta!$A$17,IF(Data!DI16&gt;=Konstanta!$B$18,Konstanta!$A$18,Konstanta!$A$19)))))</f>
        <v>6</v>
      </c>
      <c r="DK16" t="b">
        <f t="shared" si="28"/>
        <v>0</v>
      </c>
      <c r="DL16" t="b">
        <f>COUNTIFS(A$1:A15,A16)=0</f>
        <v>1</v>
      </c>
    </row>
    <row r="17" spans="1:116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8"/>
      <c r="BY17" s="68"/>
      <c r="BZ17" s="70" t="str">
        <f t="shared" si="13"/>
        <v/>
      </c>
      <c r="CA17" s="71">
        <f t="shared" ca="1" si="14"/>
        <v>1096694.6659916667</v>
      </c>
      <c r="CB17" s="70" t="b">
        <f ca="1">AND(LEN(BZ17)&gt;0,TEXT(BZ17,"YYYY-MM-DD")=TEXT(Konstanta!$B$1,"YYYY-MM-DD"))</f>
        <v>0</v>
      </c>
      <c r="CC17" s="70" t="str">
        <f t="shared" si="15"/>
        <v/>
      </c>
      <c r="CD17" s="72">
        <f ca="1">(Konstanta!$B$2-D17)*24</f>
        <v>1096694.666275</v>
      </c>
      <c r="CE17" t="b">
        <f t="shared" si="16"/>
        <v>0</v>
      </c>
      <c r="CF17" t="b">
        <f>LEN(_xlfn.IFNA(VLOOKUP(H17,Konstanta!$M:$M,1,FALSE),""))&gt;0</f>
        <v>0</v>
      </c>
      <c r="CG17" t="b">
        <f>LEN(_xlfn.IFNA(VLOOKUP(G17,Konstanta!$T:$T,1,FALSE),""))&gt;0</f>
        <v>0</v>
      </c>
      <c r="CH17" t="b">
        <f>_xlfn.IFNA(VLOOKUP(U17,Konstanta!$O:$O,1,FALSE),"-")&lt;&gt;"-"</f>
        <v>0</v>
      </c>
      <c r="CI17" t="b">
        <f>LEN(_xlfn.IFNA(VLOOKUP(AX17,Konstanta!$X:$X,1,FALSE),""))&gt;0</f>
        <v>0</v>
      </c>
      <c r="CJ17" t="b">
        <f>OR(LEN(_xlfn.IFNA(VLOOKUP(Y17,Konstanta!$Q:$Q,1,FALSE),""))&gt;0,LEN(Y17)=0)</f>
        <v>1</v>
      </c>
      <c r="CK17" t="b">
        <f t="shared" si="17"/>
        <v>1</v>
      </c>
      <c r="CL17" t="b">
        <f>OR(LEN(_xlfn.IFNA(VLOOKUP(BK17,Konstanta!$Z:$Z,1,FALSE),""))&gt;0,LEN(BK17)=0)</f>
        <v>1</v>
      </c>
      <c r="CM17" t="b">
        <f t="shared" si="18"/>
        <v>1</v>
      </c>
      <c r="CN17" t="b">
        <f t="shared" si="19"/>
        <v>0</v>
      </c>
      <c r="CO17" t="b">
        <f>LEN(_xlfn.IFNA(VLOOKUP(Data!K17,Konstanta!$AB:$AB,1,FALSE),""))&gt;0</f>
        <v>0</v>
      </c>
      <c r="CP17" s="12" t="b">
        <f t="shared" si="20"/>
        <v>0</v>
      </c>
      <c r="CQ17" s="12" t="b">
        <f t="shared" si="21"/>
        <v>0</v>
      </c>
      <c r="CR17" t="b">
        <f>ISNUMBER(SEARCH(Konstanta!$Q$5,Y17))</f>
        <v>0</v>
      </c>
      <c r="CS17">
        <f ca="1">IF(CD17&lt;=Konstanta!$J$5,Konstanta!$I$5,IF(CD17&lt;=Konstanta!$J$6,Konstanta!$I$6,IF(CD17&lt;=Konstanta!$J$7,Konstanta!$I$7,Konstanta!$I$8)))</f>
        <v>4</v>
      </c>
      <c r="CT17" t="b">
        <f>ISNUMBER(SEARCH(Konstanta!$Q$6,Y17))</f>
        <v>0</v>
      </c>
      <c r="CU17">
        <f ca="1">IF(CD17&lt;=Konstanta!$F$5,Konstanta!$E$5,IF(CD17&lt;=Konstanta!$F$6,Konstanta!$E$6,IF(CD17&lt;=Konstanta!$F$7,Konstanta!$E$7,IF(CD17&lt;=Konstanta!$F$8,Konstanta!$E$8,Konstanta!$E$9))))</f>
        <v>5</v>
      </c>
      <c r="CV17" t="b">
        <f t="shared" si="22"/>
        <v>1</v>
      </c>
      <c r="CW17" s="74">
        <f ca="1">IF(CD17&lt;=Konstanta!$B$5,Konstanta!$A$5,IF(CD17&lt;=Konstanta!$B$6,Konstanta!$A$6,IF(CD17&lt;=Konstanta!$B$7,Konstanta!$A$7,IF(CD17&lt;=Konstanta!$B$8,Konstanta!$A$8,IF(CD17&lt;=Konstanta!$B$9,Konstanta!$A$9,IF(CD17&lt;=Konstanta!$B$10,Konstanta!$A$10,IF(CD17&lt;=Konstanta!$B$11,Konstanta!$A$11,Konstanta!$A$12)))))))</f>
        <v>8</v>
      </c>
      <c r="CX17" t="b">
        <f>LEN(_xlfn.IFNA(VLOOKUP(AA17,Konstanta!$AD:$AD,1,FALSE),""))=0</f>
        <v>1</v>
      </c>
      <c r="CY17" s="67">
        <f t="shared" si="23"/>
        <v>0</v>
      </c>
      <c r="CZ17" s="67">
        <f t="shared" si="24"/>
        <v>0</v>
      </c>
      <c r="DA17" s="67">
        <f t="shared" si="25"/>
        <v>0</v>
      </c>
      <c r="DB17" t="b">
        <f t="shared" ca="1" si="26"/>
        <v>0</v>
      </c>
      <c r="DC17" s="67" t="b">
        <f>DA17&lt;=Konstanta!$AH$3</f>
        <v>1</v>
      </c>
      <c r="DD17" t="b">
        <f>CY17&lt;=Konstanta!$AH$4</f>
        <v>1</v>
      </c>
      <c r="DE17" t="b">
        <f>CY17&lt;=Konstanta!$AH$5</f>
        <v>1</v>
      </c>
      <c r="DF17" t="b">
        <f>CY17&lt;=Konstanta!$AH$6</f>
        <v>1</v>
      </c>
      <c r="DG17" t="b">
        <f ca="1">TEXT(BL17,"YYYYMMDD")=TEXT(Konstanta!$B$1,"YYYYMMDD")</f>
        <v>0</v>
      </c>
      <c r="DH17" t="b">
        <f t="shared" si="27"/>
        <v>0</v>
      </c>
      <c r="DI17" s="67">
        <f ca="1">Konstanta!$C$4-Data!CD17</f>
        <v>-1096658.666275</v>
      </c>
      <c r="DJ17">
        <f ca="1">IF(Data!DI17&gt;=Konstanta!$B$14,Konstanta!$A$14,IF(Data!DI17&gt;=Konstanta!$B$15,Konstanta!$A$15,IF(Data!DI17&gt;=Konstanta!$B$16,Konstanta!$A$16,IF(Data!DI17&gt;=Konstanta!$B$17,Konstanta!$A$17,IF(Data!DI17&gt;=Konstanta!$B$18,Konstanta!$A$18,Konstanta!$A$19)))))</f>
        <v>6</v>
      </c>
      <c r="DK17" t="b">
        <f t="shared" si="28"/>
        <v>0</v>
      </c>
      <c r="DL17" t="b">
        <f>COUNTIFS(A$1:A16,A17)=0</f>
        <v>1</v>
      </c>
    </row>
    <row r="18" spans="1:116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8"/>
      <c r="BY18" s="68"/>
      <c r="BZ18" s="70" t="str">
        <f t="shared" si="13"/>
        <v/>
      </c>
      <c r="CA18" s="71">
        <f t="shared" ca="1" si="14"/>
        <v>1096694.6659944444</v>
      </c>
      <c r="CB18" s="70" t="b">
        <f ca="1">AND(LEN(BZ18)&gt;0,TEXT(BZ18,"YYYY-MM-DD")=TEXT(Konstanta!$B$1,"YYYY-MM-DD"))</f>
        <v>0</v>
      </c>
      <c r="CC18" s="70" t="str">
        <f t="shared" si="15"/>
        <v/>
      </c>
      <c r="CD18" s="72">
        <f ca="1">(Konstanta!$B$2-D18)*24</f>
        <v>1096694.666275</v>
      </c>
      <c r="CE18" t="b">
        <f t="shared" si="16"/>
        <v>0</v>
      </c>
      <c r="CF18" t="b">
        <f>LEN(_xlfn.IFNA(VLOOKUP(H18,Konstanta!$M:$M,1,FALSE),""))&gt;0</f>
        <v>0</v>
      </c>
      <c r="CG18" t="b">
        <f>LEN(_xlfn.IFNA(VLOOKUP(G18,Konstanta!$T:$T,1,FALSE),""))&gt;0</f>
        <v>0</v>
      </c>
      <c r="CH18" t="b">
        <f>_xlfn.IFNA(VLOOKUP(U18,Konstanta!$O:$O,1,FALSE),"-")&lt;&gt;"-"</f>
        <v>0</v>
      </c>
      <c r="CI18" t="b">
        <f>LEN(_xlfn.IFNA(VLOOKUP(AX18,Konstanta!$X:$X,1,FALSE),""))&gt;0</f>
        <v>0</v>
      </c>
      <c r="CJ18" t="b">
        <f>OR(LEN(_xlfn.IFNA(VLOOKUP(Y18,Konstanta!$Q:$Q,1,FALSE),""))&gt;0,LEN(Y18)=0)</f>
        <v>1</v>
      </c>
      <c r="CK18" t="b">
        <f t="shared" si="17"/>
        <v>1</v>
      </c>
      <c r="CL18" t="b">
        <f>OR(LEN(_xlfn.IFNA(VLOOKUP(BK18,Konstanta!$Z:$Z,1,FALSE),""))&gt;0,LEN(BK18)=0)</f>
        <v>1</v>
      </c>
      <c r="CM18" t="b">
        <f t="shared" si="18"/>
        <v>1</v>
      </c>
      <c r="CN18" t="b">
        <f t="shared" si="19"/>
        <v>0</v>
      </c>
      <c r="CO18" t="b">
        <f>LEN(_xlfn.IFNA(VLOOKUP(Data!K18,Konstanta!$AB:$AB,1,FALSE),""))&gt;0</f>
        <v>0</v>
      </c>
      <c r="CP18" s="12" t="b">
        <f t="shared" si="20"/>
        <v>0</v>
      </c>
      <c r="CQ18" s="12" t="b">
        <f t="shared" si="21"/>
        <v>0</v>
      </c>
      <c r="CR18" t="b">
        <f>ISNUMBER(SEARCH(Konstanta!$Q$5,Y18))</f>
        <v>0</v>
      </c>
      <c r="CS18">
        <f ca="1">IF(CD18&lt;=Konstanta!$J$5,Konstanta!$I$5,IF(CD18&lt;=Konstanta!$J$6,Konstanta!$I$6,IF(CD18&lt;=Konstanta!$J$7,Konstanta!$I$7,Konstanta!$I$8)))</f>
        <v>4</v>
      </c>
      <c r="CT18" t="b">
        <f>ISNUMBER(SEARCH(Konstanta!$Q$6,Y18))</f>
        <v>0</v>
      </c>
      <c r="CU18">
        <f ca="1">IF(CD18&lt;=Konstanta!$F$5,Konstanta!$E$5,IF(CD18&lt;=Konstanta!$F$6,Konstanta!$E$6,IF(CD18&lt;=Konstanta!$F$7,Konstanta!$E$7,IF(CD18&lt;=Konstanta!$F$8,Konstanta!$E$8,Konstanta!$E$9))))</f>
        <v>5</v>
      </c>
      <c r="CV18" t="b">
        <f t="shared" si="22"/>
        <v>1</v>
      </c>
      <c r="CW18" s="74">
        <f ca="1">IF(CD18&lt;=Konstanta!$B$5,Konstanta!$A$5,IF(CD18&lt;=Konstanta!$B$6,Konstanta!$A$6,IF(CD18&lt;=Konstanta!$B$7,Konstanta!$A$7,IF(CD18&lt;=Konstanta!$B$8,Konstanta!$A$8,IF(CD18&lt;=Konstanta!$B$9,Konstanta!$A$9,IF(CD18&lt;=Konstanta!$B$10,Konstanta!$A$10,IF(CD18&lt;=Konstanta!$B$11,Konstanta!$A$11,Konstanta!$A$12)))))))</f>
        <v>8</v>
      </c>
      <c r="CX18" t="b">
        <f>LEN(_xlfn.IFNA(VLOOKUP(AA18,Konstanta!$AD:$AD,1,FALSE),""))=0</f>
        <v>1</v>
      </c>
      <c r="CY18" s="67">
        <f t="shared" si="23"/>
        <v>0</v>
      </c>
      <c r="CZ18" s="67">
        <f t="shared" si="24"/>
        <v>0</v>
      </c>
      <c r="DA18" s="67">
        <f t="shared" si="25"/>
        <v>0</v>
      </c>
      <c r="DB18" t="b">
        <f t="shared" ca="1" si="26"/>
        <v>0</v>
      </c>
      <c r="DC18" s="67" t="b">
        <f>DA18&lt;=Konstanta!$AH$3</f>
        <v>1</v>
      </c>
      <c r="DD18" t="b">
        <f>CY18&lt;=Konstanta!$AH$4</f>
        <v>1</v>
      </c>
      <c r="DE18" t="b">
        <f>CY18&lt;=Konstanta!$AH$5</f>
        <v>1</v>
      </c>
      <c r="DF18" t="b">
        <f>CY18&lt;=Konstanta!$AH$6</f>
        <v>1</v>
      </c>
      <c r="DG18" t="b">
        <f ca="1">TEXT(BL18,"YYYYMMDD")=TEXT(Konstanta!$B$1,"YYYYMMDD")</f>
        <v>0</v>
      </c>
      <c r="DH18" t="b">
        <f t="shared" si="27"/>
        <v>0</v>
      </c>
      <c r="DI18" s="67">
        <f ca="1">Konstanta!$C$4-Data!CD18</f>
        <v>-1096658.666275</v>
      </c>
      <c r="DJ18">
        <f ca="1">IF(Data!DI18&gt;=Konstanta!$B$14,Konstanta!$A$14,IF(Data!DI18&gt;=Konstanta!$B$15,Konstanta!$A$15,IF(Data!DI18&gt;=Konstanta!$B$16,Konstanta!$A$16,IF(Data!DI18&gt;=Konstanta!$B$17,Konstanta!$A$17,IF(Data!DI18&gt;=Konstanta!$B$18,Konstanta!$A$18,Konstanta!$A$19)))))</f>
        <v>6</v>
      </c>
      <c r="DK18" t="b">
        <f t="shared" si="28"/>
        <v>0</v>
      </c>
      <c r="DL18" t="b">
        <f>COUNTIFS(A$1:A17,A18)=0</f>
        <v>1</v>
      </c>
    </row>
    <row r="19" spans="1:116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8"/>
      <c r="BY19" s="68"/>
      <c r="BZ19" s="70" t="str">
        <f t="shared" si="13"/>
        <v/>
      </c>
      <c r="CA19" s="71">
        <f t="shared" ca="1" si="14"/>
        <v>1096694.6662138889</v>
      </c>
      <c r="CB19" s="70" t="b">
        <f ca="1">AND(LEN(BZ19)&gt;0,TEXT(BZ19,"YYYY-MM-DD")=TEXT(Konstanta!$B$1,"YYYY-MM-DD"))</f>
        <v>0</v>
      </c>
      <c r="CC19" s="70" t="str">
        <f t="shared" si="15"/>
        <v/>
      </c>
      <c r="CD19" s="72">
        <f ca="1">(Konstanta!$B$2-D19)*24</f>
        <v>1096694.666275</v>
      </c>
      <c r="CE19" t="b">
        <f t="shared" si="16"/>
        <v>0</v>
      </c>
      <c r="CF19" t="b">
        <f>LEN(_xlfn.IFNA(VLOOKUP(H19,Konstanta!$M:$M,1,FALSE),""))&gt;0</f>
        <v>0</v>
      </c>
      <c r="CG19" t="b">
        <f>LEN(_xlfn.IFNA(VLOOKUP(G19,Konstanta!$T:$T,1,FALSE),""))&gt;0</f>
        <v>0</v>
      </c>
      <c r="CH19" t="b">
        <f>_xlfn.IFNA(VLOOKUP(U19,Konstanta!$O:$O,1,FALSE),"-")&lt;&gt;"-"</f>
        <v>0</v>
      </c>
      <c r="CI19" t="b">
        <f>LEN(_xlfn.IFNA(VLOOKUP(AX19,Konstanta!$X:$X,1,FALSE),""))&gt;0</f>
        <v>0</v>
      </c>
      <c r="CJ19" t="b">
        <f>OR(LEN(_xlfn.IFNA(VLOOKUP(Y19,Konstanta!$Q:$Q,1,FALSE),""))&gt;0,LEN(Y19)=0)</f>
        <v>1</v>
      </c>
      <c r="CK19" t="b">
        <f t="shared" si="17"/>
        <v>1</v>
      </c>
      <c r="CL19" t="b">
        <f>OR(LEN(_xlfn.IFNA(VLOOKUP(BK19,Konstanta!$Z:$Z,1,FALSE),""))&gt;0,LEN(BK19)=0)</f>
        <v>1</v>
      </c>
      <c r="CM19" t="b">
        <f t="shared" si="18"/>
        <v>1</v>
      </c>
      <c r="CN19" t="b">
        <f t="shared" si="19"/>
        <v>0</v>
      </c>
      <c r="CO19" t="b">
        <f>LEN(_xlfn.IFNA(VLOOKUP(Data!K19,Konstanta!$AB:$AB,1,FALSE),""))&gt;0</f>
        <v>0</v>
      </c>
      <c r="CP19" s="12" t="b">
        <f t="shared" si="20"/>
        <v>0</v>
      </c>
      <c r="CQ19" s="12" t="b">
        <f t="shared" si="21"/>
        <v>0</v>
      </c>
      <c r="CR19" t="b">
        <f>ISNUMBER(SEARCH(Konstanta!$Q$5,Y19))</f>
        <v>0</v>
      </c>
      <c r="CS19">
        <f ca="1">IF(CD19&lt;=Konstanta!$J$5,Konstanta!$I$5,IF(CD19&lt;=Konstanta!$J$6,Konstanta!$I$6,IF(CD19&lt;=Konstanta!$J$7,Konstanta!$I$7,Konstanta!$I$8)))</f>
        <v>4</v>
      </c>
      <c r="CT19" t="b">
        <f>ISNUMBER(SEARCH(Konstanta!$Q$6,Y19))</f>
        <v>0</v>
      </c>
      <c r="CU19">
        <f ca="1">IF(CD19&lt;=Konstanta!$F$5,Konstanta!$E$5,IF(CD19&lt;=Konstanta!$F$6,Konstanta!$E$6,IF(CD19&lt;=Konstanta!$F$7,Konstanta!$E$7,IF(CD19&lt;=Konstanta!$F$8,Konstanta!$E$8,Konstanta!$E$9))))</f>
        <v>5</v>
      </c>
      <c r="CV19" t="b">
        <f t="shared" si="22"/>
        <v>1</v>
      </c>
      <c r="CW19" s="74">
        <f ca="1">IF(CD19&lt;=Konstanta!$B$5,Konstanta!$A$5,IF(CD19&lt;=Konstanta!$B$6,Konstanta!$A$6,IF(CD19&lt;=Konstanta!$B$7,Konstanta!$A$7,IF(CD19&lt;=Konstanta!$B$8,Konstanta!$A$8,IF(CD19&lt;=Konstanta!$B$9,Konstanta!$A$9,IF(CD19&lt;=Konstanta!$B$10,Konstanta!$A$10,IF(CD19&lt;=Konstanta!$B$11,Konstanta!$A$11,Konstanta!$A$12)))))))</f>
        <v>8</v>
      </c>
      <c r="CX19" t="b">
        <f>LEN(_xlfn.IFNA(VLOOKUP(AA19,Konstanta!$AD:$AD,1,FALSE),""))=0</f>
        <v>1</v>
      </c>
      <c r="CY19" s="67">
        <f t="shared" si="23"/>
        <v>0</v>
      </c>
      <c r="CZ19" s="67">
        <f t="shared" si="24"/>
        <v>0</v>
      </c>
      <c r="DA19" s="67">
        <f t="shared" si="25"/>
        <v>0</v>
      </c>
      <c r="DB19" t="b">
        <f t="shared" ca="1" si="26"/>
        <v>0</v>
      </c>
      <c r="DC19" s="67" t="b">
        <f>DA19&lt;=Konstanta!$AH$3</f>
        <v>1</v>
      </c>
      <c r="DD19" t="b">
        <f>CY19&lt;=Konstanta!$AH$4</f>
        <v>1</v>
      </c>
      <c r="DE19" t="b">
        <f>CY19&lt;=Konstanta!$AH$5</f>
        <v>1</v>
      </c>
      <c r="DF19" t="b">
        <f>CY19&lt;=Konstanta!$AH$6</f>
        <v>1</v>
      </c>
      <c r="DG19" t="b">
        <f ca="1">TEXT(BL19,"YYYYMMDD")=TEXT(Konstanta!$B$1,"YYYYMMDD")</f>
        <v>0</v>
      </c>
      <c r="DH19" t="b">
        <f t="shared" si="27"/>
        <v>0</v>
      </c>
      <c r="DI19" s="67">
        <f ca="1">Konstanta!$C$4-Data!CD19</f>
        <v>-1096658.666275</v>
      </c>
      <c r="DJ19">
        <f ca="1">IF(Data!DI19&gt;=Konstanta!$B$14,Konstanta!$A$14,IF(Data!DI19&gt;=Konstanta!$B$15,Konstanta!$A$15,IF(Data!DI19&gt;=Konstanta!$B$16,Konstanta!$A$16,IF(Data!DI19&gt;=Konstanta!$B$17,Konstanta!$A$17,IF(Data!DI19&gt;=Konstanta!$B$18,Konstanta!$A$18,Konstanta!$A$19)))))</f>
        <v>6</v>
      </c>
      <c r="DK19" t="b">
        <f t="shared" si="28"/>
        <v>0</v>
      </c>
      <c r="DL19" t="b">
        <f>COUNTIFS(A$1:A18,A19)=0</f>
        <v>1</v>
      </c>
    </row>
    <row r="20" spans="1:116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8"/>
      <c r="BY20" s="68"/>
      <c r="BZ20" s="70" t="str">
        <f t="shared" si="13"/>
        <v/>
      </c>
      <c r="CA20" s="71">
        <f t="shared" ca="1" si="14"/>
        <v>1096694.6660000002</v>
      </c>
      <c r="CB20" s="70" t="b">
        <f ca="1">AND(LEN(BZ20)&gt;0,TEXT(BZ20,"YYYY-MM-DD")=TEXT(Konstanta!$B$1,"YYYY-MM-DD"))</f>
        <v>0</v>
      </c>
      <c r="CC20" s="70" t="str">
        <f t="shared" si="15"/>
        <v/>
      </c>
      <c r="CD20" s="72">
        <f ca="1">(Konstanta!$B$2-D20)*24</f>
        <v>1096694.666275</v>
      </c>
      <c r="CE20" t="b">
        <f t="shared" si="16"/>
        <v>0</v>
      </c>
      <c r="CF20" t="b">
        <f>LEN(_xlfn.IFNA(VLOOKUP(H20,Konstanta!$M:$M,1,FALSE),""))&gt;0</f>
        <v>0</v>
      </c>
      <c r="CG20" t="b">
        <f>LEN(_xlfn.IFNA(VLOOKUP(G20,Konstanta!$T:$T,1,FALSE),""))&gt;0</f>
        <v>0</v>
      </c>
      <c r="CH20" t="b">
        <f>_xlfn.IFNA(VLOOKUP(U20,Konstanta!$O:$O,1,FALSE),"-")&lt;&gt;"-"</f>
        <v>0</v>
      </c>
      <c r="CI20" t="b">
        <f>LEN(_xlfn.IFNA(VLOOKUP(AX20,Konstanta!$X:$X,1,FALSE),""))&gt;0</f>
        <v>0</v>
      </c>
      <c r="CJ20" t="b">
        <f>OR(LEN(_xlfn.IFNA(VLOOKUP(Y20,Konstanta!$Q:$Q,1,FALSE),""))&gt;0,LEN(Y20)=0)</f>
        <v>1</v>
      </c>
      <c r="CK20" t="b">
        <f t="shared" si="17"/>
        <v>1</v>
      </c>
      <c r="CL20" t="b">
        <f>OR(LEN(_xlfn.IFNA(VLOOKUP(BK20,Konstanta!$Z:$Z,1,FALSE),""))&gt;0,LEN(BK20)=0)</f>
        <v>1</v>
      </c>
      <c r="CM20" t="b">
        <f t="shared" si="18"/>
        <v>1</v>
      </c>
      <c r="CN20" t="b">
        <f t="shared" si="19"/>
        <v>0</v>
      </c>
      <c r="CO20" t="b">
        <f>LEN(_xlfn.IFNA(VLOOKUP(Data!K20,Konstanta!$AB:$AB,1,FALSE),""))&gt;0</f>
        <v>0</v>
      </c>
      <c r="CP20" s="12" t="b">
        <f t="shared" si="20"/>
        <v>0</v>
      </c>
      <c r="CQ20" s="12" t="b">
        <f t="shared" si="21"/>
        <v>0</v>
      </c>
      <c r="CR20" t="b">
        <f>ISNUMBER(SEARCH(Konstanta!$Q$5,Y20))</f>
        <v>0</v>
      </c>
      <c r="CS20">
        <f ca="1">IF(CD20&lt;=Konstanta!$J$5,Konstanta!$I$5,IF(CD20&lt;=Konstanta!$J$6,Konstanta!$I$6,IF(CD20&lt;=Konstanta!$J$7,Konstanta!$I$7,Konstanta!$I$8)))</f>
        <v>4</v>
      </c>
      <c r="CT20" t="b">
        <f>ISNUMBER(SEARCH(Konstanta!$Q$6,Y20))</f>
        <v>0</v>
      </c>
      <c r="CU20">
        <f ca="1">IF(CD20&lt;=Konstanta!$F$5,Konstanta!$E$5,IF(CD20&lt;=Konstanta!$F$6,Konstanta!$E$6,IF(CD20&lt;=Konstanta!$F$7,Konstanta!$E$7,IF(CD20&lt;=Konstanta!$F$8,Konstanta!$E$8,Konstanta!$E$9))))</f>
        <v>5</v>
      </c>
      <c r="CV20" t="b">
        <f t="shared" si="22"/>
        <v>1</v>
      </c>
      <c r="CW20" s="74">
        <f ca="1">IF(CD20&lt;=Konstanta!$B$5,Konstanta!$A$5,IF(CD20&lt;=Konstanta!$B$6,Konstanta!$A$6,IF(CD20&lt;=Konstanta!$B$7,Konstanta!$A$7,IF(CD20&lt;=Konstanta!$B$8,Konstanta!$A$8,IF(CD20&lt;=Konstanta!$B$9,Konstanta!$A$9,IF(CD20&lt;=Konstanta!$B$10,Konstanta!$A$10,IF(CD20&lt;=Konstanta!$B$11,Konstanta!$A$11,Konstanta!$A$12)))))))</f>
        <v>8</v>
      </c>
      <c r="CX20" t="b">
        <f>LEN(_xlfn.IFNA(VLOOKUP(AA20,Konstanta!$AD:$AD,1,FALSE),""))=0</f>
        <v>1</v>
      </c>
      <c r="CY20" s="67">
        <f t="shared" si="23"/>
        <v>0</v>
      </c>
      <c r="CZ20" s="67">
        <f t="shared" si="24"/>
        <v>0</v>
      </c>
      <c r="DA20" s="67">
        <f t="shared" si="25"/>
        <v>0</v>
      </c>
      <c r="DB20" t="b">
        <f t="shared" ca="1" si="26"/>
        <v>0</v>
      </c>
      <c r="DC20" s="67" t="b">
        <f>DA20&lt;=Konstanta!$AH$3</f>
        <v>1</v>
      </c>
      <c r="DD20" t="b">
        <f>CY20&lt;=Konstanta!$AH$4</f>
        <v>1</v>
      </c>
      <c r="DE20" t="b">
        <f>CY20&lt;=Konstanta!$AH$5</f>
        <v>1</v>
      </c>
      <c r="DF20" t="b">
        <f>CY20&lt;=Konstanta!$AH$6</f>
        <v>1</v>
      </c>
      <c r="DG20" t="b">
        <f ca="1">TEXT(BL20,"YYYYMMDD")=TEXT(Konstanta!$B$1,"YYYYMMDD")</f>
        <v>0</v>
      </c>
      <c r="DH20" t="b">
        <f t="shared" si="27"/>
        <v>0</v>
      </c>
      <c r="DI20" s="67">
        <f ca="1">Konstanta!$C$4-Data!CD20</f>
        <v>-1096658.666275</v>
      </c>
      <c r="DJ20">
        <f ca="1">IF(Data!DI20&gt;=Konstanta!$B$14,Konstanta!$A$14,IF(Data!DI20&gt;=Konstanta!$B$15,Konstanta!$A$15,IF(Data!DI20&gt;=Konstanta!$B$16,Konstanta!$A$16,IF(Data!DI20&gt;=Konstanta!$B$17,Konstanta!$A$17,IF(Data!DI20&gt;=Konstanta!$B$18,Konstanta!$A$18,Konstanta!$A$19)))))</f>
        <v>6</v>
      </c>
      <c r="DK20" t="b">
        <f t="shared" si="28"/>
        <v>0</v>
      </c>
      <c r="DL20" t="b">
        <f>COUNTIFS(A$1:A19,A20)=0</f>
        <v>1</v>
      </c>
    </row>
    <row r="21" spans="1:116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8"/>
      <c r="BY21" s="68"/>
      <c r="BZ21" s="70" t="str">
        <f t="shared" si="13"/>
        <v/>
      </c>
      <c r="CA21" s="71">
        <f t="shared" ca="1" si="14"/>
        <v>1096694.6659916667</v>
      </c>
      <c r="CB21" s="70" t="b">
        <f ca="1">AND(LEN(BZ21)&gt;0,TEXT(BZ21,"YYYY-MM-DD")=TEXT(Konstanta!$B$1,"YYYY-MM-DD"))</f>
        <v>0</v>
      </c>
      <c r="CC21" s="70" t="str">
        <f t="shared" si="15"/>
        <v/>
      </c>
      <c r="CD21" s="72">
        <f ca="1">(Konstanta!$B$2-D21)*24</f>
        <v>1096694.666275</v>
      </c>
      <c r="CE21" t="b">
        <f t="shared" si="16"/>
        <v>0</v>
      </c>
      <c r="CF21" t="b">
        <f>LEN(_xlfn.IFNA(VLOOKUP(H21,Konstanta!$M:$M,1,FALSE),""))&gt;0</f>
        <v>0</v>
      </c>
      <c r="CG21" t="b">
        <f>LEN(_xlfn.IFNA(VLOOKUP(G21,Konstanta!$T:$T,1,FALSE),""))&gt;0</f>
        <v>0</v>
      </c>
      <c r="CH21" t="b">
        <f>_xlfn.IFNA(VLOOKUP(U21,Konstanta!$O:$O,1,FALSE),"-")&lt;&gt;"-"</f>
        <v>0</v>
      </c>
      <c r="CI21" t="b">
        <f>LEN(_xlfn.IFNA(VLOOKUP(AX21,Konstanta!$X:$X,1,FALSE),""))&gt;0</f>
        <v>0</v>
      </c>
      <c r="CJ21" t="b">
        <f>OR(LEN(_xlfn.IFNA(VLOOKUP(Y21,Konstanta!$Q:$Q,1,FALSE),""))&gt;0,LEN(Y21)=0)</f>
        <v>1</v>
      </c>
      <c r="CK21" t="b">
        <f t="shared" si="17"/>
        <v>1</v>
      </c>
      <c r="CL21" t="b">
        <f>OR(LEN(_xlfn.IFNA(VLOOKUP(BK21,Konstanta!$Z:$Z,1,FALSE),""))&gt;0,LEN(BK21)=0)</f>
        <v>1</v>
      </c>
      <c r="CM21" t="b">
        <f t="shared" si="18"/>
        <v>1</v>
      </c>
      <c r="CN21" t="b">
        <f t="shared" si="19"/>
        <v>0</v>
      </c>
      <c r="CO21" t="b">
        <f>LEN(_xlfn.IFNA(VLOOKUP(Data!K21,Konstanta!$AB:$AB,1,FALSE),""))&gt;0</f>
        <v>0</v>
      </c>
      <c r="CP21" s="12" t="b">
        <f t="shared" si="20"/>
        <v>0</v>
      </c>
      <c r="CQ21" s="12" t="b">
        <f t="shared" si="21"/>
        <v>0</v>
      </c>
      <c r="CR21" t="b">
        <f>ISNUMBER(SEARCH(Konstanta!$Q$5,Y21))</f>
        <v>0</v>
      </c>
      <c r="CS21">
        <f ca="1">IF(CD21&lt;=Konstanta!$J$5,Konstanta!$I$5,IF(CD21&lt;=Konstanta!$J$6,Konstanta!$I$6,IF(CD21&lt;=Konstanta!$J$7,Konstanta!$I$7,Konstanta!$I$8)))</f>
        <v>4</v>
      </c>
      <c r="CT21" t="b">
        <f>ISNUMBER(SEARCH(Konstanta!$Q$6,Y21))</f>
        <v>0</v>
      </c>
      <c r="CU21">
        <f ca="1">IF(CD21&lt;=Konstanta!$F$5,Konstanta!$E$5,IF(CD21&lt;=Konstanta!$F$6,Konstanta!$E$6,IF(CD21&lt;=Konstanta!$F$7,Konstanta!$E$7,IF(CD21&lt;=Konstanta!$F$8,Konstanta!$E$8,Konstanta!$E$9))))</f>
        <v>5</v>
      </c>
      <c r="CV21" t="b">
        <f t="shared" si="22"/>
        <v>1</v>
      </c>
      <c r="CW21" s="74">
        <f ca="1">IF(CD21&lt;=Konstanta!$B$5,Konstanta!$A$5,IF(CD21&lt;=Konstanta!$B$6,Konstanta!$A$6,IF(CD21&lt;=Konstanta!$B$7,Konstanta!$A$7,IF(CD21&lt;=Konstanta!$B$8,Konstanta!$A$8,IF(CD21&lt;=Konstanta!$B$9,Konstanta!$A$9,IF(CD21&lt;=Konstanta!$B$10,Konstanta!$A$10,IF(CD21&lt;=Konstanta!$B$11,Konstanta!$A$11,Konstanta!$A$12)))))))</f>
        <v>8</v>
      </c>
      <c r="CX21" t="b">
        <f>LEN(_xlfn.IFNA(VLOOKUP(AA21,Konstanta!$AD:$AD,1,FALSE),""))=0</f>
        <v>1</v>
      </c>
      <c r="CY21" s="67">
        <f t="shared" si="23"/>
        <v>0</v>
      </c>
      <c r="CZ21" s="67">
        <f t="shared" si="24"/>
        <v>0</v>
      </c>
      <c r="DA21" s="67">
        <f t="shared" si="25"/>
        <v>0</v>
      </c>
      <c r="DB21" t="b">
        <f t="shared" ca="1" si="26"/>
        <v>0</v>
      </c>
      <c r="DC21" s="67" t="b">
        <f>DA21&lt;=Konstanta!$AH$3</f>
        <v>1</v>
      </c>
      <c r="DD21" t="b">
        <f>CY21&lt;=Konstanta!$AH$4</f>
        <v>1</v>
      </c>
      <c r="DE21" t="b">
        <f>CY21&lt;=Konstanta!$AH$5</f>
        <v>1</v>
      </c>
      <c r="DF21" t="b">
        <f>CY21&lt;=Konstanta!$AH$6</f>
        <v>1</v>
      </c>
      <c r="DG21" t="b">
        <f ca="1">TEXT(BL21,"YYYYMMDD")=TEXT(Konstanta!$B$1,"YYYYMMDD")</f>
        <v>0</v>
      </c>
      <c r="DH21" t="b">
        <f t="shared" si="27"/>
        <v>0</v>
      </c>
      <c r="DI21" s="67">
        <f ca="1">Konstanta!$C$4-Data!CD21</f>
        <v>-1096658.666275</v>
      </c>
      <c r="DJ21">
        <f ca="1">IF(Data!DI21&gt;=Konstanta!$B$14,Konstanta!$A$14,IF(Data!DI21&gt;=Konstanta!$B$15,Konstanta!$A$15,IF(Data!DI21&gt;=Konstanta!$B$16,Konstanta!$A$16,IF(Data!DI21&gt;=Konstanta!$B$17,Konstanta!$A$17,IF(Data!DI21&gt;=Konstanta!$B$18,Konstanta!$A$18,Konstanta!$A$19)))))</f>
        <v>6</v>
      </c>
      <c r="DK21" t="b">
        <f t="shared" si="28"/>
        <v>0</v>
      </c>
      <c r="DL21" t="b">
        <f>COUNTIFS(A$1:A20,A21)=0</f>
        <v>1</v>
      </c>
    </row>
    <row r="22" spans="1:116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8"/>
      <c r="BY22" s="68"/>
      <c r="BZ22" s="70" t="str">
        <f t="shared" si="13"/>
        <v/>
      </c>
      <c r="CA22" s="71">
        <f t="shared" ca="1" si="14"/>
        <v>1096694.6664083335</v>
      </c>
      <c r="CB22" s="70" t="b">
        <f ca="1">AND(LEN(BZ22)&gt;0,TEXT(BZ22,"YYYY-MM-DD")=TEXT(Konstanta!$B$1,"YYYY-MM-DD"))</f>
        <v>0</v>
      </c>
      <c r="CC22" s="70" t="str">
        <f t="shared" si="15"/>
        <v/>
      </c>
      <c r="CD22" s="72">
        <f ca="1">(Konstanta!$B$2-D22)*24</f>
        <v>1096694.666275</v>
      </c>
      <c r="CE22" t="b">
        <f t="shared" si="16"/>
        <v>0</v>
      </c>
      <c r="CF22" t="b">
        <f>LEN(_xlfn.IFNA(VLOOKUP(H22,Konstanta!$M:$M,1,FALSE),""))&gt;0</f>
        <v>0</v>
      </c>
      <c r="CG22" t="b">
        <f>LEN(_xlfn.IFNA(VLOOKUP(G22,Konstanta!$T:$T,1,FALSE),""))&gt;0</f>
        <v>0</v>
      </c>
      <c r="CH22" t="b">
        <f>_xlfn.IFNA(VLOOKUP(U22,Konstanta!$O:$O,1,FALSE),"-")&lt;&gt;"-"</f>
        <v>0</v>
      </c>
      <c r="CI22" t="b">
        <f>LEN(_xlfn.IFNA(VLOOKUP(AX22,Konstanta!$X:$X,1,FALSE),""))&gt;0</f>
        <v>0</v>
      </c>
      <c r="CJ22" t="b">
        <f>OR(LEN(_xlfn.IFNA(VLOOKUP(Y22,Konstanta!$Q:$Q,1,FALSE),""))&gt;0,LEN(Y22)=0)</f>
        <v>1</v>
      </c>
      <c r="CK22" t="b">
        <f t="shared" si="17"/>
        <v>1</v>
      </c>
      <c r="CL22" t="b">
        <f>OR(LEN(_xlfn.IFNA(VLOOKUP(BK22,Konstanta!$Z:$Z,1,FALSE),""))&gt;0,LEN(BK22)=0)</f>
        <v>1</v>
      </c>
      <c r="CM22" t="b">
        <f t="shared" si="18"/>
        <v>1</v>
      </c>
      <c r="CN22" t="b">
        <f t="shared" si="19"/>
        <v>0</v>
      </c>
      <c r="CO22" t="b">
        <f>LEN(_xlfn.IFNA(VLOOKUP(Data!K22,Konstanta!$AB:$AB,1,FALSE),""))&gt;0</f>
        <v>0</v>
      </c>
      <c r="CP22" s="12" t="b">
        <f t="shared" si="20"/>
        <v>0</v>
      </c>
      <c r="CQ22" s="12" t="b">
        <f t="shared" si="21"/>
        <v>0</v>
      </c>
      <c r="CR22" t="b">
        <f>ISNUMBER(SEARCH(Konstanta!$Q$5,Y22))</f>
        <v>0</v>
      </c>
      <c r="CS22">
        <f ca="1">IF(CD22&lt;=Konstanta!$J$5,Konstanta!$I$5,IF(CD22&lt;=Konstanta!$J$6,Konstanta!$I$6,IF(CD22&lt;=Konstanta!$J$7,Konstanta!$I$7,Konstanta!$I$8)))</f>
        <v>4</v>
      </c>
      <c r="CT22" t="b">
        <f>ISNUMBER(SEARCH(Konstanta!$Q$6,Y22))</f>
        <v>0</v>
      </c>
      <c r="CU22">
        <f ca="1">IF(CD22&lt;=Konstanta!$F$5,Konstanta!$E$5,IF(CD22&lt;=Konstanta!$F$6,Konstanta!$E$6,IF(CD22&lt;=Konstanta!$F$7,Konstanta!$E$7,IF(CD22&lt;=Konstanta!$F$8,Konstanta!$E$8,Konstanta!$E$9))))</f>
        <v>5</v>
      </c>
      <c r="CV22" t="b">
        <f t="shared" si="22"/>
        <v>1</v>
      </c>
      <c r="CW22" s="74">
        <f ca="1">IF(CD22&lt;=Konstanta!$B$5,Konstanta!$A$5,IF(CD22&lt;=Konstanta!$B$6,Konstanta!$A$6,IF(CD22&lt;=Konstanta!$B$7,Konstanta!$A$7,IF(CD22&lt;=Konstanta!$B$8,Konstanta!$A$8,IF(CD22&lt;=Konstanta!$B$9,Konstanta!$A$9,IF(CD22&lt;=Konstanta!$B$10,Konstanta!$A$10,IF(CD22&lt;=Konstanta!$B$11,Konstanta!$A$11,Konstanta!$A$12)))))))</f>
        <v>8</v>
      </c>
      <c r="CX22" t="b">
        <f>LEN(_xlfn.IFNA(VLOOKUP(AA22,Konstanta!$AD:$AD,1,FALSE),""))=0</f>
        <v>1</v>
      </c>
      <c r="CY22" s="67">
        <f t="shared" si="23"/>
        <v>0</v>
      </c>
      <c r="CZ22" s="67">
        <f t="shared" si="24"/>
        <v>0</v>
      </c>
      <c r="DA22" s="67">
        <f t="shared" si="25"/>
        <v>0</v>
      </c>
      <c r="DB22" t="b">
        <f t="shared" ca="1" si="26"/>
        <v>0</v>
      </c>
      <c r="DC22" s="67" t="b">
        <f>DA22&lt;=Konstanta!$AH$3</f>
        <v>1</v>
      </c>
      <c r="DD22" t="b">
        <f>CY22&lt;=Konstanta!$AH$4</f>
        <v>1</v>
      </c>
      <c r="DE22" t="b">
        <f>CY22&lt;=Konstanta!$AH$5</f>
        <v>1</v>
      </c>
      <c r="DF22" t="b">
        <f>CY22&lt;=Konstanta!$AH$6</f>
        <v>1</v>
      </c>
      <c r="DG22" t="b">
        <f ca="1">TEXT(BL22,"YYYYMMDD")=TEXT(Konstanta!$B$1,"YYYYMMDD")</f>
        <v>0</v>
      </c>
      <c r="DH22" t="b">
        <f t="shared" si="27"/>
        <v>0</v>
      </c>
      <c r="DI22" s="67">
        <f ca="1">Konstanta!$C$4-Data!CD22</f>
        <v>-1096658.666275</v>
      </c>
      <c r="DJ22">
        <f ca="1">IF(Data!DI22&gt;=Konstanta!$B$14,Konstanta!$A$14,IF(Data!DI22&gt;=Konstanta!$B$15,Konstanta!$A$15,IF(Data!DI22&gt;=Konstanta!$B$16,Konstanta!$A$16,IF(Data!DI22&gt;=Konstanta!$B$17,Konstanta!$A$17,IF(Data!DI22&gt;=Konstanta!$B$18,Konstanta!$A$18,Konstanta!$A$19)))))</f>
        <v>6</v>
      </c>
      <c r="DK22" t="b">
        <f t="shared" si="28"/>
        <v>0</v>
      </c>
      <c r="DL22" t="b">
        <f>COUNTIFS(A$1:A21,A22)=0</f>
        <v>1</v>
      </c>
    </row>
    <row r="23" spans="1:116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8"/>
      <c r="BY23" s="68"/>
      <c r="BZ23" s="70" t="str">
        <f t="shared" si="13"/>
        <v/>
      </c>
      <c r="CA23" s="71">
        <f t="shared" ca="1" si="14"/>
        <v>1096694.666013889</v>
      </c>
      <c r="CB23" s="70" t="b">
        <f ca="1">AND(LEN(BZ23)&gt;0,TEXT(BZ23,"YYYY-MM-DD")=TEXT(Konstanta!$B$1,"YYYY-MM-DD"))</f>
        <v>0</v>
      </c>
      <c r="CC23" s="70" t="str">
        <f t="shared" si="15"/>
        <v/>
      </c>
      <c r="CD23" s="72">
        <f ca="1">(Konstanta!$B$2-D23)*24</f>
        <v>1096694.666275</v>
      </c>
      <c r="CE23" t="b">
        <f t="shared" si="16"/>
        <v>0</v>
      </c>
      <c r="CF23" t="b">
        <f>LEN(_xlfn.IFNA(VLOOKUP(H23,Konstanta!$M:$M,1,FALSE),""))&gt;0</f>
        <v>0</v>
      </c>
      <c r="CG23" t="b">
        <f>LEN(_xlfn.IFNA(VLOOKUP(G23,Konstanta!$T:$T,1,FALSE),""))&gt;0</f>
        <v>0</v>
      </c>
      <c r="CH23" t="b">
        <f>_xlfn.IFNA(VLOOKUP(U23,Konstanta!$O:$O,1,FALSE),"-")&lt;&gt;"-"</f>
        <v>0</v>
      </c>
      <c r="CI23" t="b">
        <f>LEN(_xlfn.IFNA(VLOOKUP(AX23,Konstanta!$X:$X,1,FALSE),""))&gt;0</f>
        <v>0</v>
      </c>
      <c r="CJ23" t="b">
        <f>OR(LEN(_xlfn.IFNA(VLOOKUP(Y23,Konstanta!$Q:$Q,1,FALSE),""))&gt;0,LEN(Y23)=0)</f>
        <v>1</v>
      </c>
      <c r="CK23" t="b">
        <f t="shared" si="17"/>
        <v>1</v>
      </c>
      <c r="CL23" t="b">
        <f>OR(LEN(_xlfn.IFNA(VLOOKUP(BK23,Konstanta!$Z:$Z,1,FALSE),""))&gt;0,LEN(BK23)=0)</f>
        <v>1</v>
      </c>
      <c r="CM23" t="b">
        <f t="shared" si="18"/>
        <v>1</v>
      </c>
      <c r="CN23" t="b">
        <f t="shared" si="19"/>
        <v>0</v>
      </c>
      <c r="CO23" t="b">
        <f>LEN(_xlfn.IFNA(VLOOKUP(Data!K23,Konstanta!$AB:$AB,1,FALSE),""))&gt;0</f>
        <v>0</v>
      </c>
      <c r="CP23" s="12" t="b">
        <f t="shared" si="20"/>
        <v>0</v>
      </c>
      <c r="CQ23" s="12" t="b">
        <f t="shared" si="21"/>
        <v>0</v>
      </c>
      <c r="CR23" t="b">
        <f>ISNUMBER(SEARCH(Konstanta!$Q$5,Y23))</f>
        <v>0</v>
      </c>
      <c r="CS23">
        <f ca="1">IF(CD23&lt;=Konstanta!$J$5,Konstanta!$I$5,IF(CD23&lt;=Konstanta!$J$6,Konstanta!$I$6,IF(CD23&lt;=Konstanta!$J$7,Konstanta!$I$7,Konstanta!$I$8)))</f>
        <v>4</v>
      </c>
      <c r="CT23" t="b">
        <f>ISNUMBER(SEARCH(Konstanta!$Q$6,Y23))</f>
        <v>0</v>
      </c>
      <c r="CU23">
        <f ca="1">IF(CD23&lt;=Konstanta!$F$5,Konstanta!$E$5,IF(CD23&lt;=Konstanta!$F$6,Konstanta!$E$6,IF(CD23&lt;=Konstanta!$F$7,Konstanta!$E$7,IF(CD23&lt;=Konstanta!$F$8,Konstanta!$E$8,Konstanta!$E$9))))</f>
        <v>5</v>
      </c>
      <c r="CV23" t="b">
        <f t="shared" si="22"/>
        <v>1</v>
      </c>
      <c r="CW23" s="74">
        <f ca="1">IF(CD23&lt;=Konstanta!$B$5,Konstanta!$A$5,IF(CD23&lt;=Konstanta!$B$6,Konstanta!$A$6,IF(CD23&lt;=Konstanta!$B$7,Konstanta!$A$7,IF(CD23&lt;=Konstanta!$B$8,Konstanta!$A$8,IF(CD23&lt;=Konstanta!$B$9,Konstanta!$A$9,IF(CD23&lt;=Konstanta!$B$10,Konstanta!$A$10,IF(CD23&lt;=Konstanta!$B$11,Konstanta!$A$11,Konstanta!$A$12)))))))</f>
        <v>8</v>
      </c>
      <c r="CX23" t="b">
        <f>LEN(_xlfn.IFNA(VLOOKUP(AA23,Konstanta!$AD:$AD,1,FALSE),""))=0</f>
        <v>1</v>
      </c>
      <c r="CY23" s="67">
        <f t="shared" si="23"/>
        <v>0</v>
      </c>
      <c r="CZ23" s="67">
        <f t="shared" si="24"/>
        <v>0</v>
      </c>
      <c r="DA23" s="67">
        <f t="shared" si="25"/>
        <v>0</v>
      </c>
      <c r="DB23" t="b">
        <f t="shared" ca="1" si="26"/>
        <v>0</v>
      </c>
      <c r="DC23" s="67" t="b">
        <f>DA23&lt;=Konstanta!$AH$3</f>
        <v>1</v>
      </c>
      <c r="DD23" t="b">
        <f>CY23&lt;=Konstanta!$AH$4</f>
        <v>1</v>
      </c>
      <c r="DE23" t="b">
        <f>CY23&lt;=Konstanta!$AH$5</f>
        <v>1</v>
      </c>
      <c r="DF23" t="b">
        <f>CY23&lt;=Konstanta!$AH$6</f>
        <v>1</v>
      </c>
      <c r="DG23" t="b">
        <f ca="1">TEXT(BL23,"YYYYMMDD")=TEXT(Konstanta!$B$1,"YYYYMMDD")</f>
        <v>0</v>
      </c>
      <c r="DH23" t="b">
        <f t="shared" si="27"/>
        <v>0</v>
      </c>
      <c r="DI23" s="67">
        <f ca="1">Konstanta!$C$4-Data!CD23</f>
        <v>-1096658.666275</v>
      </c>
      <c r="DJ23">
        <f ca="1">IF(Data!DI23&gt;=Konstanta!$B$14,Konstanta!$A$14,IF(Data!DI23&gt;=Konstanta!$B$15,Konstanta!$A$15,IF(Data!DI23&gt;=Konstanta!$B$16,Konstanta!$A$16,IF(Data!DI23&gt;=Konstanta!$B$17,Konstanta!$A$17,IF(Data!DI23&gt;=Konstanta!$B$18,Konstanta!$A$18,Konstanta!$A$19)))))</f>
        <v>6</v>
      </c>
      <c r="DK23" t="b">
        <f t="shared" si="28"/>
        <v>0</v>
      </c>
      <c r="DL23" t="b">
        <f>COUNTIFS(A$1:A22,A23)=0</f>
        <v>1</v>
      </c>
    </row>
    <row r="24" spans="1:116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8"/>
      <c r="BY24" s="68"/>
      <c r="BZ24" s="70" t="str">
        <f t="shared" si="13"/>
        <v/>
      </c>
      <c r="CA24" s="71">
        <f t="shared" ca="1" si="14"/>
        <v>1096694.6664083335</v>
      </c>
      <c r="CB24" s="70" t="b">
        <f ca="1">AND(LEN(BZ24)&gt;0,TEXT(BZ24,"YYYY-MM-DD")=TEXT(Konstanta!$B$1,"YYYY-MM-DD"))</f>
        <v>0</v>
      </c>
      <c r="CC24" s="70" t="str">
        <f t="shared" si="15"/>
        <v/>
      </c>
      <c r="CD24" s="72">
        <f ca="1">(Konstanta!$B$2-D24)*24</f>
        <v>1096694.666275</v>
      </c>
      <c r="CE24" t="b">
        <f t="shared" si="16"/>
        <v>0</v>
      </c>
      <c r="CF24" t="b">
        <f>LEN(_xlfn.IFNA(VLOOKUP(H24,Konstanta!$M:$M,1,FALSE),""))&gt;0</f>
        <v>0</v>
      </c>
      <c r="CG24" t="b">
        <f>LEN(_xlfn.IFNA(VLOOKUP(G24,Konstanta!$T:$T,1,FALSE),""))&gt;0</f>
        <v>0</v>
      </c>
      <c r="CH24" t="b">
        <f>_xlfn.IFNA(VLOOKUP(U24,Konstanta!$O:$O,1,FALSE),"-")&lt;&gt;"-"</f>
        <v>0</v>
      </c>
      <c r="CI24" t="b">
        <f>LEN(_xlfn.IFNA(VLOOKUP(AX24,Konstanta!$X:$X,1,FALSE),""))&gt;0</f>
        <v>0</v>
      </c>
      <c r="CJ24" t="b">
        <f>OR(LEN(_xlfn.IFNA(VLOOKUP(Y24,Konstanta!$Q:$Q,1,FALSE),""))&gt;0,LEN(Y24)=0)</f>
        <v>1</v>
      </c>
      <c r="CK24" t="b">
        <f t="shared" si="17"/>
        <v>1</v>
      </c>
      <c r="CL24" t="b">
        <f>OR(LEN(_xlfn.IFNA(VLOOKUP(BK24,Konstanta!$Z:$Z,1,FALSE),""))&gt;0,LEN(BK24)=0)</f>
        <v>1</v>
      </c>
      <c r="CM24" t="b">
        <f t="shared" si="18"/>
        <v>1</v>
      </c>
      <c r="CN24" t="b">
        <f t="shared" si="19"/>
        <v>0</v>
      </c>
      <c r="CO24" t="b">
        <f>LEN(_xlfn.IFNA(VLOOKUP(Data!K24,Konstanta!$AB:$AB,1,FALSE),""))&gt;0</f>
        <v>0</v>
      </c>
      <c r="CP24" s="12" t="b">
        <f t="shared" si="20"/>
        <v>0</v>
      </c>
      <c r="CQ24" s="12" t="b">
        <f t="shared" si="21"/>
        <v>0</v>
      </c>
      <c r="CR24" t="b">
        <f>ISNUMBER(SEARCH(Konstanta!$Q$5,Y24))</f>
        <v>0</v>
      </c>
      <c r="CS24">
        <f ca="1">IF(CD24&lt;=Konstanta!$J$5,Konstanta!$I$5,IF(CD24&lt;=Konstanta!$J$6,Konstanta!$I$6,IF(CD24&lt;=Konstanta!$J$7,Konstanta!$I$7,Konstanta!$I$8)))</f>
        <v>4</v>
      </c>
      <c r="CT24" t="b">
        <f>ISNUMBER(SEARCH(Konstanta!$Q$6,Y24))</f>
        <v>0</v>
      </c>
      <c r="CU24">
        <f ca="1">IF(CD24&lt;=Konstanta!$F$5,Konstanta!$E$5,IF(CD24&lt;=Konstanta!$F$6,Konstanta!$E$6,IF(CD24&lt;=Konstanta!$F$7,Konstanta!$E$7,IF(CD24&lt;=Konstanta!$F$8,Konstanta!$E$8,Konstanta!$E$9))))</f>
        <v>5</v>
      </c>
      <c r="CV24" t="b">
        <f t="shared" si="22"/>
        <v>1</v>
      </c>
      <c r="CW24" s="74">
        <f ca="1">IF(CD24&lt;=Konstanta!$B$5,Konstanta!$A$5,IF(CD24&lt;=Konstanta!$B$6,Konstanta!$A$6,IF(CD24&lt;=Konstanta!$B$7,Konstanta!$A$7,IF(CD24&lt;=Konstanta!$B$8,Konstanta!$A$8,IF(CD24&lt;=Konstanta!$B$9,Konstanta!$A$9,IF(CD24&lt;=Konstanta!$B$10,Konstanta!$A$10,IF(CD24&lt;=Konstanta!$B$11,Konstanta!$A$11,Konstanta!$A$12)))))))</f>
        <v>8</v>
      </c>
      <c r="CX24" t="b">
        <f>LEN(_xlfn.IFNA(VLOOKUP(AA24,Konstanta!$AD:$AD,1,FALSE),""))=0</f>
        <v>1</v>
      </c>
      <c r="CY24" s="67">
        <f t="shared" si="23"/>
        <v>0</v>
      </c>
      <c r="CZ24" s="67">
        <f t="shared" si="24"/>
        <v>0</v>
      </c>
      <c r="DA24" s="67">
        <f t="shared" si="25"/>
        <v>0</v>
      </c>
      <c r="DB24" t="b">
        <f t="shared" ca="1" si="26"/>
        <v>0</v>
      </c>
      <c r="DC24" s="67" t="b">
        <f>DA24&lt;=Konstanta!$AH$3</f>
        <v>1</v>
      </c>
      <c r="DD24" t="b">
        <f>CY24&lt;=Konstanta!$AH$4</f>
        <v>1</v>
      </c>
      <c r="DE24" t="b">
        <f>CY24&lt;=Konstanta!$AH$5</f>
        <v>1</v>
      </c>
      <c r="DF24" t="b">
        <f>CY24&lt;=Konstanta!$AH$6</f>
        <v>1</v>
      </c>
      <c r="DG24" t="b">
        <f ca="1">TEXT(BL24,"YYYYMMDD")=TEXT(Konstanta!$B$1,"YYYYMMDD")</f>
        <v>0</v>
      </c>
      <c r="DH24" t="b">
        <f t="shared" si="27"/>
        <v>0</v>
      </c>
      <c r="DI24" s="67">
        <f ca="1">Konstanta!$C$4-Data!CD24</f>
        <v>-1096658.666275</v>
      </c>
      <c r="DJ24">
        <f ca="1">IF(Data!DI24&gt;=Konstanta!$B$14,Konstanta!$A$14,IF(Data!DI24&gt;=Konstanta!$B$15,Konstanta!$A$15,IF(Data!DI24&gt;=Konstanta!$B$16,Konstanta!$A$16,IF(Data!DI24&gt;=Konstanta!$B$17,Konstanta!$A$17,IF(Data!DI24&gt;=Konstanta!$B$18,Konstanta!$A$18,Konstanta!$A$19)))))</f>
        <v>6</v>
      </c>
      <c r="DK24" t="b">
        <f t="shared" si="28"/>
        <v>0</v>
      </c>
      <c r="DL24" t="b">
        <f>COUNTIFS(A$1:A23,A24)=0</f>
        <v>1</v>
      </c>
    </row>
    <row r="25" spans="1:116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8"/>
      <c r="BY25" s="68"/>
      <c r="BZ25" s="70" t="str">
        <f t="shared" si="13"/>
        <v/>
      </c>
      <c r="CA25" s="71">
        <f t="shared" ca="1" si="14"/>
        <v>1096694.6660166667</v>
      </c>
      <c r="CB25" s="70" t="b">
        <f ca="1">AND(LEN(BZ25)&gt;0,TEXT(BZ25,"YYYY-MM-DD")=TEXT(Konstanta!$B$1,"YYYY-MM-DD"))</f>
        <v>0</v>
      </c>
      <c r="CC25" s="70" t="str">
        <f t="shared" si="15"/>
        <v/>
      </c>
      <c r="CD25" s="72">
        <f ca="1">(Konstanta!$B$2-D25)*24</f>
        <v>1096694.666275</v>
      </c>
      <c r="CE25" t="b">
        <f t="shared" si="16"/>
        <v>0</v>
      </c>
      <c r="CF25" t="b">
        <f>LEN(_xlfn.IFNA(VLOOKUP(H25,Konstanta!$M:$M,1,FALSE),""))&gt;0</f>
        <v>0</v>
      </c>
      <c r="CG25" t="b">
        <f>LEN(_xlfn.IFNA(VLOOKUP(G25,Konstanta!$T:$T,1,FALSE),""))&gt;0</f>
        <v>0</v>
      </c>
      <c r="CH25" t="b">
        <f>_xlfn.IFNA(VLOOKUP(U25,Konstanta!$O:$O,1,FALSE),"-")&lt;&gt;"-"</f>
        <v>0</v>
      </c>
      <c r="CI25" t="b">
        <f>LEN(_xlfn.IFNA(VLOOKUP(AX25,Konstanta!$X:$X,1,FALSE),""))&gt;0</f>
        <v>0</v>
      </c>
      <c r="CJ25" t="b">
        <f>OR(LEN(_xlfn.IFNA(VLOOKUP(Y25,Konstanta!$Q:$Q,1,FALSE),""))&gt;0,LEN(Y25)=0)</f>
        <v>1</v>
      </c>
      <c r="CK25" t="b">
        <f t="shared" si="17"/>
        <v>1</v>
      </c>
      <c r="CL25" t="b">
        <f>OR(LEN(_xlfn.IFNA(VLOOKUP(BK25,Konstanta!$Z:$Z,1,FALSE),""))&gt;0,LEN(BK25)=0)</f>
        <v>1</v>
      </c>
      <c r="CM25" t="b">
        <f t="shared" si="18"/>
        <v>1</v>
      </c>
      <c r="CN25" t="b">
        <f t="shared" si="19"/>
        <v>0</v>
      </c>
      <c r="CO25" t="b">
        <f>LEN(_xlfn.IFNA(VLOOKUP(Data!K25,Konstanta!$AB:$AB,1,FALSE),""))&gt;0</f>
        <v>0</v>
      </c>
      <c r="CP25" s="12" t="b">
        <f t="shared" si="20"/>
        <v>0</v>
      </c>
      <c r="CQ25" s="12" t="b">
        <f t="shared" si="21"/>
        <v>0</v>
      </c>
      <c r="CR25" t="b">
        <f>ISNUMBER(SEARCH(Konstanta!$Q$5,Y25))</f>
        <v>0</v>
      </c>
      <c r="CS25">
        <f ca="1">IF(CD25&lt;=Konstanta!$J$5,Konstanta!$I$5,IF(CD25&lt;=Konstanta!$J$6,Konstanta!$I$6,IF(CD25&lt;=Konstanta!$J$7,Konstanta!$I$7,Konstanta!$I$8)))</f>
        <v>4</v>
      </c>
      <c r="CT25" t="b">
        <f>ISNUMBER(SEARCH(Konstanta!$Q$6,Y25))</f>
        <v>0</v>
      </c>
      <c r="CU25">
        <f ca="1">IF(CD25&lt;=Konstanta!$F$5,Konstanta!$E$5,IF(CD25&lt;=Konstanta!$F$6,Konstanta!$E$6,IF(CD25&lt;=Konstanta!$F$7,Konstanta!$E$7,IF(CD25&lt;=Konstanta!$F$8,Konstanta!$E$8,Konstanta!$E$9))))</f>
        <v>5</v>
      </c>
      <c r="CV25" t="b">
        <f t="shared" si="22"/>
        <v>1</v>
      </c>
      <c r="CW25" s="74">
        <f ca="1">IF(CD25&lt;=Konstanta!$B$5,Konstanta!$A$5,IF(CD25&lt;=Konstanta!$B$6,Konstanta!$A$6,IF(CD25&lt;=Konstanta!$B$7,Konstanta!$A$7,IF(CD25&lt;=Konstanta!$B$8,Konstanta!$A$8,IF(CD25&lt;=Konstanta!$B$9,Konstanta!$A$9,IF(CD25&lt;=Konstanta!$B$10,Konstanta!$A$10,IF(CD25&lt;=Konstanta!$B$11,Konstanta!$A$11,Konstanta!$A$12)))))))</f>
        <v>8</v>
      </c>
      <c r="CX25" t="b">
        <f>LEN(_xlfn.IFNA(VLOOKUP(AA25,Konstanta!$AD:$AD,1,FALSE),""))=0</f>
        <v>1</v>
      </c>
      <c r="CY25" s="67">
        <f t="shared" si="23"/>
        <v>0</v>
      </c>
      <c r="CZ25" s="67">
        <f t="shared" si="24"/>
        <v>0</v>
      </c>
      <c r="DA25" s="67">
        <f t="shared" si="25"/>
        <v>0</v>
      </c>
      <c r="DB25" t="b">
        <f t="shared" ca="1" si="26"/>
        <v>0</v>
      </c>
      <c r="DC25" s="67" t="b">
        <f>DA25&lt;=Konstanta!$AH$3</f>
        <v>1</v>
      </c>
      <c r="DD25" t="b">
        <f>CY25&lt;=Konstanta!$AH$4</f>
        <v>1</v>
      </c>
      <c r="DE25" t="b">
        <f>CY25&lt;=Konstanta!$AH$5</f>
        <v>1</v>
      </c>
      <c r="DF25" t="b">
        <f>CY25&lt;=Konstanta!$AH$6</f>
        <v>1</v>
      </c>
      <c r="DG25" t="b">
        <f ca="1">TEXT(BL25,"YYYYMMDD")=TEXT(Konstanta!$B$1,"YYYYMMDD")</f>
        <v>0</v>
      </c>
      <c r="DH25" t="b">
        <f t="shared" si="27"/>
        <v>0</v>
      </c>
      <c r="DI25" s="67">
        <f ca="1">Konstanta!$C$4-Data!CD25</f>
        <v>-1096658.666275</v>
      </c>
      <c r="DJ25">
        <f ca="1">IF(Data!DI25&gt;=Konstanta!$B$14,Konstanta!$A$14,IF(Data!DI25&gt;=Konstanta!$B$15,Konstanta!$A$15,IF(Data!DI25&gt;=Konstanta!$B$16,Konstanta!$A$16,IF(Data!DI25&gt;=Konstanta!$B$17,Konstanta!$A$17,IF(Data!DI25&gt;=Konstanta!$B$18,Konstanta!$A$18,Konstanta!$A$19)))))</f>
        <v>6</v>
      </c>
      <c r="DK25" t="b">
        <f t="shared" si="28"/>
        <v>0</v>
      </c>
      <c r="DL25" t="b">
        <f>COUNTIFS(A$1:A24,A25)=0</f>
        <v>1</v>
      </c>
    </row>
    <row r="26" spans="1:116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8"/>
      <c r="BY26" s="68"/>
      <c r="BZ26" s="70" t="str">
        <f t="shared" si="13"/>
        <v/>
      </c>
      <c r="CA26" s="71">
        <f t="shared" ca="1" si="14"/>
        <v>1096694.666275</v>
      </c>
      <c r="CB26" s="70" t="b">
        <f ca="1">AND(LEN(BZ26)&gt;0,TEXT(BZ26,"YYYY-MM-DD")=TEXT(Konstanta!$B$1,"YYYY-MM-DD"))</f>
        <v>0</v>
      </c>
      <c r="CC26" s="70" t="str">
        <f t="shared" si="15"/>
        <v/>
      </c>
      <c r="CD26" s="72">
        <f ca="1">(Konstanta!$B$2-D26)*24</f>
        <v>1096694.666275</v>
      </c>
      <c r="CE26" t="b">
        <f t="shared" si="16"/>
        <v>0</v>
      </c>
      <c r="CF26" t="b">
        <f>LEN(_xlfn.IFNA(VLOOKUP(H26,Konstanta!$M:$M,1,FALSE),""))&gt;0</f>
        <v>0</v>
      </c>
      <c r="CG26" t="b">
        <f>LEN(_xlfn.IFNA(VLOOKUP(G26,Konstanta!$T:$T,1,FALSE),""))&gt;0</f>
        <v>0</v>
      </c>
      <c r="CH26" t="b">
        <f>_xlfn.IFNA(VLOOKUP(U26,Konstanta!$O:$O,1,FALSE),"-")&lt;&gt;"-"</f>
        <v>0</v>
      </c>
      <c r="CI26" t="b">
        <f>LEN(_xlfn.IFNA(VLOOKUP(AX26,Konstanta!$X:$X,1,FALSE),""))&gt;0</f>
        <v>0</v>
      </c>
      <c r="CJ26" t="b">
        <f>OR(LEN(_xlfn.IFNA(VLOOKUP(Y26,Konstanta!$Q:$Q,1,FALSE),""))&gt;0,LEN(Y26)=0)</f>
        <v>1</v>
      </c>
      <c r="CK26" t="b">
        <f t="shared" si="17"/>
        <v>1</v>
      </c>
      <c r="CL26" t="b">
        <f>OR(LEN(_xlfn.IFNA(VLOOKUP(BK26,Konstanta!$Z:$Z,1,FALSE),""))&gt;0,LEN(BK26)=0)</f>
        <v>1</v>
      </c>
      <c r="CM26" t="b">
        <f t="shared" si="18"/>
        <v>1</v>
      </c>
      <c r="CN26" t="b">
        <f t="shared" si="19"/>
        <v>0</v>
      </c>
      <c r="CO26" t="b">
        <f>LEN(_xlfn.IFNA(VLOOKUP(Data!K26,Konstanta!$AB:$AB,1,FALSE),""))&gt;0</f>
        <v>0</v>
      </c>
      <c r="CP26" s="12" t="b">
        <f t="shared" si="20"/>
        <v>0</v>
      </c>
      <c r="CQ26" s="12" t="b">
        <f t="shared" si="21"/>
        <v>0</v>
      </c>
      <c r="CR26" t="b">
        <f>ISNUMBER(SEARCH(Konstanta!$Q$5,Y26))</f>
        <v>0</v>
      </c>
      <c r="CS26">
        <f ca="1">IF(CD26&lt;=Konstanta!$J$5,Konstanta!$I$5,IF(CD26&lt;=Konstanta!$J$6,Konstanta!$I$6,IF(CD26&lt;=Konstanta!$J$7,Konstanta!$I$7,Konstanta!$I$8)))</f>
        <v>4</v>
      </c>
      <c r="CT26" t="b">
        <f>ISNUMBER(SEARCH(Konstanta!$Q$6,Y26))</f>
        <v>0</v>
      </c>
      <c r="CU26">
        <f ca="1">IF(CD26&lt;=Konstanta!$F$5,Konstanta!$E$5,IF(CD26&lt;=Konstanta!$F$6,Konstanta!$E$6,IF(CD26&lt;=Konstanta!$F$7,Konstanta!$E$7,IF(CD26&lt;=Konstanta!$F$8,Konstanta!$E$8,Konstanta!$E$9))))</f>
        <v>5</v>
      </c>
      <c r="CV26" t="b">
        <f t="shared" si="22"/>
        <v>1</v>
      </c>
      <c r="CW26" s="74">
        <f ca="1">IF(CD26&lt;=Konstanta!$B$5,Konstanta!$A$5,IF(CD26&lt;=Konstanta!$B$6,Konstanta!$A$6,IF(CD26&lt;=Konstanta!$B$7,Konstanta!$A$7,IF(CD26&lt;=Konstanta!$B$8,Konstanta!$A$8,IF(CD26&lt;=Konstanta!$B$9,Konstanta!$A$9,IF(CD26&lt;=Konstanta!$B$10,Konstanta!$A$10,IF(CD26&lt;=Konstanta!$B$11,Konstanta!$A$11,Konstanta!$A$12)))))))</f>
        <v>8</v>
      </c>
      <c r="CX26" t="b">
        <f>LEN(_xlfn.IFNA(VLOOKUP(AA26,Konstanta!$AD:$AD,1,FALSE),""))=0</f>
        <v>1</v>
      </c>
      <c r="CY26" s="67">
        <f t="shared" si="23"/>
        <v>0</v>
      </c>
      <c r="CZ26" s="67">
        <f t="shared" si="24"/>
        <v>0</v>
      </c>
      <c r="DA26" s="67">
        <f t="shared" si="25"/>
        <v>0</v>
      </c>
      <c r="DB26" t="b">
        <f t="shared" ca="1" si="26"/>
        <v>0</v>
      </c>
      <c r="DC26" s="67" t="b">
        <f>DA26&lt;=Konstanta!$AH$3</f>
        <v>1</v>
      </c>
      <c r="DD26" t="b">
        <f>CY26&lt;=Konstanta!$AH$4</f>
        <v>1</v>
      </c>
      <c r="DE26" t="b">
        <f>CY26&lt;=Konstanta!$AH$5</f>
        <v>1</v>
      </c>
      <c r="DF26" t="b">
        <f>CY26&lt;=Konstanta!$AH$6</f>
        <v>1</v>
      </c>
      <c r="DG26" t="b">
        <f ca="1">TEXT(BL26,"YYYYMMDD")=TEXT(Konstanta!$B$1,"YYYYMMDD")</f>
        <v>0</v>
      </c>
      <c r="DH26" t="b">
        <f t="shared" si="27"/>
        <v>0</v>
      </c>
      <c r="DI26" s="67">
        <f ca="1">Konstanta!$C$4-Data!CD26</f>
        <v>-1096658.666275</v>
      </c>
      <c r="DJ26">
        <f ca="1">IF(Data!DI26&gt;=Konstanta!$B$14,Konstanta!$A$14,IF(Data!DI26&gt;=Konstanta!$B$15,Konstanta!$A$15,IF(Data!DI26&gt;=Konstanta!$B$16,Konstanta!$A$16,IF(Data!DI26&gt;=Konstanta!$B$17,Konstanta!$A$17,IF(Data!DI26&gt;=Konstanta!$B$18,Konstanta!$A$18,Konstanta!$A$19)))))</f>
        <v>6</v>
      </c>
      <c r="DK26" t="b">
        <f t="shared" si="28"/>
        <v>0</v>
      </c>
      <c r="DL26" t="b">
        <f>COUNTIFS(A$1:A25,A26)=0</f>
        <v>1</v>
      </c>
    </row>
    <row r="27" spans="1:116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8"/>
      <c r="BY27" s="68"/>
      <c r="BZ27" s="70" t="str">
        <f t="shared" si="13"/>
        <v/>
      </c>
      <c r="CA27" s="71">
        <f t="shared" ca="1" si="14"/>
        <v>1096694.6659944444</v>
      </c>
      <c r="CB27" s="70" t="b">
        <f ca="1">AND(LEN(BZ27)&gt;0,TEXT(BZ27,"YYYY-MM-DD")=TEXT(Konstanta!$B$1,"YYYY-MM-DD"))</f>
        <v>0</v>
      </c>
      <c r="CC27" s="70" t="str">
        <f t="shared" si="15"/>
        <v/>
      </c>
      <c r="CD27" s="72">
        <f ca="1">(Konstanta!$B$2-D27)*24</f>
        <v>1096694.666275</v>
      </c>
      <c r="CE27" t="b">
        <f t="shared" si="16"/>
        <v>0</v>
      </c>
      <c r="CF27" t="b">
        <f>LEN(_xlfn.IFNA(VLOOKUP(H27,Konstanta!$M:$M,1,FALSE),""))&gt;0</f>
        <v>0</v>
      </c>
      <c r="CG27" t="b">
        <f>LEN(_xlfn.IFNA(VLOOKUP(G27,Konstanta!$T:$T,1,FALSE),""))&gt;0</f>
        <v>0</v>
      </c>
      <c r="CH27" t="b">
        <f>_xlfn.IFNA(VLOOKUP(U27,Konstanta!$O:$O,1,FALSE),"-")&lt;&gt;"-"</f>
        <v>0</v>
      </c>
      <c r="CI27" t="b">
        <f>LEN(_xlfn.IFNA(VLOOKUP(AX27,Konstanta!$X:$X,1,FALSE),""))&gt;0</f>
        <v>0</v>
      </c>
      <c r="CJ27" t="b">
        <f>OR(LEN(_xlfn.IFNA(VLOOKUP(Y27,Konstanta!$Q:$Q,1,FALSE),""))&gt;0,LEN(Y27)=0)</f>
        <v>1</v>
      </c>
      <c r="CK27" t="b">
        <f t="shared" si="17"/>
        <v>1</v>
      </c>
      <c r="CL27" t="b">
        <f>OR(LEN(_xlfn.IFNA(VLOOKUP(BK27,Konstanta!$Z:$Z,1,FALSE),""))&gt;0,LEN(BK27)=0)</f>
        <v>1</v>
      </c>
      <c r="CM27" t="b">
        <f t="shared" si="18"/>
        <v>1</v>
      </c>
      <c r="CN27" t="b">
        <f t="shared" si="19"/>
        <v>0</v>
      </c>
      <c r="CO27" t="b">
        <f>LEN(_xlfn.IFNA(VLOOKUP(Data!K27,Konstanta!$AB:$AB,1,FALSE),""))&gt;0</f>
        <v>0</v>
      </c>
      <c r="CP27" s="12" t="b">
        <f t="shared" si="20"/>
        <v>0</v>
      </c>
      <c r="CQ27" s="12" t="b">
        <f t="shared" si="21"/>
        <v>0</v>
      </c>
      <c r="CR27" t="b">
        <f>ISNUMBER(SEARCH(Konstanta!$Q$5,Y27))</f>
        <v>0</v>
      </c>
      <c r="CS27">
        <f ca="1">IF(CD27&lt;=Konstanta!$J$5,Konstanta!$I$5,IF(CD27&lt;=Konstanta!$J$6,Konstanta!$I$6,IF(CD27&lt;=Konstanta!$J$7,Konstanta!$I$7,Konstanta!$I$8)))</f>
        <v>4</v>
      </c>
      <c r="CT27" t="b">
        <f>ISNUMBER(SEARCH(Konstanta!$Q$6,Y27))</f>
        <v>0</v>
      </c>
      <c r="CU27">
        <f ca="1">IF(CD27&lt;=Konstanta!$F$5,Konstanta!$E$5,IF(CD27&lt;=Konstanta!$F$6,Konstanta!$E$6,IF(CD27&lt;=Konstanta!$F$7,Konstanta!$E$7,IF(CD27&lt;=Konstanta!$F$8,Konstanta!$E$8,Konstanta!$E$9))))</f>
        <v>5</v>
      </c>
      <c r="CV27" t="b">
        <f t="shared" si="22"/>
        <v>1</v>
      </c>
      <c r="CW27" s="74">
        <f ca="1">IF(CD27&lt;=Konstanta!$B$5,Konstanta!$A$5,IF(CD27&lt;=Konstanta!$B$6,Konstanta!$A$6,IF(CD27&lt;=Konstanta!$B$7,Konstanta!$A$7,IF(CD27&lt;=Konstanta!$B$8,Konstanta!$A$8,IF(CD27&lt;=Konstanta!$B$9,Konstanta!$A$9,IF(CD27&lt;=Konstanta!$B$10,Konstanta!$A$10,IF(CD27&lt;=Konstanta!$B$11,Konstanta!$A$11,Konstanta!$A$12)))))))</f>
        <v>8</v>
      </c>
      <c r="CX27" t="b">
        <f>LEN(_xlfn.IFNA(VLOOKUP(AA27,Konstanta!$AD:$AD,1,FALSE),""))=0</f>
        <v>1</v>
      </c>
      <c r="CY27" s="67">
        <f t="shared" si="23"/>
        <v>0</v>
      </c>
      <c r="CZ27" s="67">
        <f t="shared" si="24"/>
        <v>0</v>
      </c>
      <c r="DA27" s="67">
        <f t="shared" si="25"/>
        <v>0</v>
      </c>
      <c r="DB27" t="b">
        <f t="shared" ca="1" si="26"/>
        <v>0</v>
      </c>
      <c r="DC27" s="67" t="b">
        <f>DA27&lt;=Konstanta!$AH$3</f>
        <v>1</v>
      </c>
      <c r="DD27" t="b">
        <f>CY27&lt;=Konstanta!$AH$4</f>
        <v>1</v>
      </c>
      <c r="DE27" t="b">
        <f>CY27&lt;=Konstanta!$AH$5</f>
        <v>1</v>
      </c>
      <c r="DF27" t="b">
        <f>CY27&lt;=Konstanta!$AH$6</f>
        <v>1</v>
      </c>
      <c r="DG27" t="b">
        <f ca="1">TEXT(BL27,"YYYYMMDD")=TEXT(Konstanta!$B$1,"YYYYMMDD")</f>
        <v>0</v>
      </c>
      <c r="DH27" t="b">
        <f t="shared" si="27"/>
        <v>0</v>
      </c>
      <c r="DI27" s="67">
        <f ca="1">Konstanta!$C$4-Data!CD27</f>
        <v>-1096658.666275</v>
      </c>
      <c r="DJ27">
        <f ca="1">IF(Data!DI27&gt;=Konstanta!$B$14,Konstanta!$A$14,IF(Data!DI27&gt;=Konstanta!$B$15,Konstanta!$A$15,IF(Data!DI27&gt;=Konstanta!$B$16,Konstanta!$A$16,IF(Data!DI27&gt;=Konstanta!$B$17,Konstanta!$A$17,IF(Data!DI27&gt;=Konstanta!$B$18,Konstanta!$A$18,Konstanta!$A$19)))))</f>
        <v>6</v>
      </c>
      <c r="DK27" t="b">
        <f t="shared" si="28"/>
        <v>0</v>
      </c>
      <c r="DL27" t="b">
        <f>COUNTIFS(A$1:A26,A27)=0</f>
        <v>1</v>
      </c>
    </row>
    <row r="28" spans="1:116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8"/>
      <c r="BY28" s="68"/>
      <c r="BZ28" s="70" t="str">
        <f t="shared" si="13"/>
        <v/>
      </c>
      <c r="CA28" s="71">
        <f t="shared" ca="1" si="14"/>
        <v>1096694.6659972221</v>
      </c>
      <c r="CB28" s="70" t="b">
        <f ca="1">AND(LEN(BZ28)&gt;0,TEXT(BZ28,"YYYY-MM-DD")=TEXT(Konstanta!$B$1,"YYYY-MM-DD"))</f>
        <v>0</v>
      </c>
      <c r="CC28" s="70" t="str">
        <f t="shared" si="15"/>
        <v/>
      </c>
      <c r="CD28" s="72">
        <f ca="1">(Konstanta!$B$2-D28)*24</f>
        <v>1096694.666275</v>
      </c>
      <c r="CE28" t="b">
        <f t="shared" si="16"/>
        <v>0</v>
      </c>
      <c r="CF28" t="b">
        <f>LEN(_xlfn.IFNA(VLOOKUP(H28,Konstanta!$M:$M,1,FALSE),""))&gt;0</f>
        <v>0</v>
      </c>
      <c r="CG28" t="b">
        <f>LEN(_xlfn.IFNA(VLOOKUP(G28,Konstanta!$T:$T,1,FALSE),""))&gt;0</f>
        <v>0</v>
      </c>
      <c r="CH28" t="b">
        <f>_xlfn.IFNA(VLOOKUP(U28,Konstanta!$O:$O,1,FALSE),"-")&lt;&gt;"-"</f>
        <v>0</v>
      </c>
      <c r="CI28" t="b">
        <f>LEN(_xlfn.IFNA(VLOOKUP(AX28,Konstanta!$X:$X,1,FALSE),""))&gt;0</f>
        <v>0</v>
      </c>
      <c r="CJ28" t="b">
        <f>OR(LEN(_xlfn.IFNA(VLOOKUP(Y28,Konstanta!$Q:$Q,1,FALSE),""))&gt;0,LEN(Y28)=0)</f>
        <v>1</v>
      </c>
      <c r="CK28" t="b">
        <f t="shared" si="17"/>
        <v>1</v>
      </c>
      <c r="CL28" t="b">
        <f>OR(LEN(_xlfn.IFNA(VLOOKUP(BK28,Konstanta!$Z:$Z,1,FALSE),""))&gt;0,LEN(BK28)=0)</f>
        <v>1</v>
      </c>
      <c r="CM28" t="b">
        <f t="shared" si="18"/>
        <v>1</v>
      </c>
      <c r="CN28" t="b">
        <f t="shared" si="19"/>
        <v>0</v>
      </c>
      <c r="CO28" t="b">
        <f>LEN(_xlfn.IFNA(VLOOKUP(Data!K28,Konstanta!$AB:$AB,1,FALSE),""))&gt;0</f>
        <v>0</v>
      </c>
      <c r="CP28" s="12" t="b">
        <f t="shared" si="20"/>
        <v>0</v>
      </c>
      <c r="CQ28" s="12" t="b">
        <f t="shared" si="21"/>
        <v>0</v>
      </c>
      <c r="CR28" t="b">
        <f>ISNUMBER(SEARCH(Konstanta!$Q$5,Y28))</f>
        <v>0</v>
      </c>
      <c r="CS28">
        <f ca="1">IF(CD28&lt;=Konstanta!$J$5,Konstanta!$I$5,IF(CD28&lt;=Konstanta!$J$6,Konstanta!$I$6,IF(CD28&lt;=Konstanta!$J$7,Konstanta!$I$7,Konstanta!$I$8)))</f>
        <v>4</v>
      </c>
      <c r="CT28" t="b">
        <f>ISNUMBER(SEARCH(Konstanta!$Q$6,Y28))</f>
        <v>0</v>
      </c>
      <c r="CU28">
        <f ca="1">IF(CD28&lt;=Konstanta!$F$5,Konstanta!$E$5,IF(CD28&lt;=Konstanta!$F$6,Konstanta!$E$6,IF(CD28&lt;=Konstanta!$F$7,Konstanta!$E$7,IF(CD28&lt;=Konstanta!$F$8,Konstanta!$E$8,Konstanta!$E$9))))</f>
        <v>5</v>
      </c>
      <c r="CV28" t="b">
        <f t="shared" si="22"/>
        <v>1</v>
      </c>
      <c r="CW28" s="74">
        <f ca="1">IF(CD28&lt;=Konstanta!$B$5,Konstanta!$A$5,IF(CD28&lt;=Konstanta!$B$6,Konstanta!$A$6,IF(CD28&lt;=Konstanta!$B$7,Konstanta!$A$7,IF(CD28&lt;=Konstanta!$B$8,Konstanta!$A$8,IF(CD28&lt;=Konstanta!$B$9,Konstanta!$A$9,IF(CD28&lt;=Konstanta!$B$10,Konstanta!$A$10,IF(CD28&lt;=Konstanta!$B$11,Konstanta!$A$11,Konstanta!$A$12)))))))</f>
        <v>8</v>
      </c>
      <c r="CX28" t="b">
        <f>LEN(_xlfn.IFNA(VLOOKUP(AA28,Konstanta!$AD:$AD,1,FALSE),""))=0</f>
        <v>1</v>
      </c>
      <c r="CY28" s="67">
        <f t="shared" si="23"/>
        <v>0</v>
      </c>
      <c r="CZ28" s="67">
        <f t="shared" si="24"/>
        <v>0</v>
      </c>
      <c r="DA28" s="67">
        <f t="shared" si="25"/>
        <v>0</v>
      </c>
      <c r="DB28" t="b">
        <f t="shared" ca="1" si="26"/>
        <v>0</v>
      </c>
      <c r="DC28" s="67" t="b">
        <f>DA28&lt;=Konstanta!$AH$3</f>
        <v>1</v>
      </c>
      <c r="DD28" t="b">
        <f>CY28&lt;=Konstanta!$AH$4</f>
        <v>1</v>
      </c>
      <c r="DE28" t="b">
        <f>CY28&lt;=Konstanta!$AH$5</f>
        <v>1</v>
      </c>
      <c r="DF28" t="b">
        <f>CY28&lt;=Konstanta!$AH$6</f>
        <v>1</v>
      </c>
      <c r="DG28" t="b">
        <f ca="1">TEXT(BL28,"YYYYMMDD")=TEXT(Konstanta!$B$1,"YYYYMMDD")</f>
        <v>0</v>
      </c>
      <c r="DH28" t="b">
        <f t="shared" si="27"/>
        <v>0</v>
      </c>
      <c r="DI28" s="67">
        <f ca="1">Konstanta!$C$4-Data!CD28</f>
        <v>-1096658.666275</v>
      </c>
      <c r="DJ28">
        <f ca="1">IF(Data!DI28&gt;=Konstanta!$B$14,Konstanta!$A$14,IF(Data!DI28&gt;=Konstanta!$B$15,Konstanta!$A$15,IF(Data!DI28&gt;=Konstanta!$B$16,Konstanta!$A$16,IF(Data!DI28&gt;=Konstanta!$B$17,Konstanta!$A$17,IF(Data!DI28&gt;=Konstanta!$B$18,Konstanta!$A$18,Konstanta!$A$19)))))</f>
        <v>6</v>
      </c>
      <c r="DK28" t="b">
        <f t="shared" si="28"/>
        <v>0</v>
      </c>
      <c r="DL28" t="b">
        <f>COUNTIFS(A$1:A27,A28)=0</f>
        <v>1</v>
      </c>
    </row>
    <row r="29" spans="1:116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8"/>
      <c r="BY29" s="68"/>
      <c r="BZ29" s="70" t="str">
        <f t="shared" si="13"/>
        <v/>
      </c>
      <c r="CA29" s="71">
        <f t="shared" ca="1" si="14"/>
        <v>1096694.666275</v>
      </c>
      <c r="CB29" s="70" t="b">
        <f ca="1">AND(LEN(BZ29)&gt;0,TEXT(BZ29,"YYYY-MM-DD")=TEXT(Konstanta!$B$1,"YYYY-MM-DD"))</f>
        <v>0</v>
      </c>
      <c r="CC29" s="70" t="str">
        <f t="shared" si="15"/>
        <v/>
      </c>
      <c r="CD29" s="72">
        <f ca="1">(Konstanta!$B$2-D29)*24</f>
        <v>1096694.666275</v>
      </c>
      <c r="CE29" t="b">
        <f t="shared" si="16"/>
        <v>0</v>
      </c>
      <c r="CF29" t="b">
        <f>LEN(_xlfn.IFNA(VLOOKUP(H29,Konstanta!$M:$M,1,FALSE),""))&gt;0</f>
        <v>0</v>
      </c>
      <c r="CG29" t="b">
        <f>LEN(_xlfn.IFNA(VLOOKUP(G29,Konstanta!$T:$T,1,FALSE),""))&gt;0</f>
        <v>0</v>
      </c>
      <c r="CH29" t="b">
        <f>_xlfn.IFNA(VLOOKUP(U29,Konstanta!$O:$O,1,FALSE),"-")&lt;&gt;"-"</f>
        <v>0</v>
      </c>
      <c r="CI29" t="b">
        <f>LEN(_xlfn.IFNA(VLOOKUP(AX29,Konstanta!$X:$X,1,FALSE),""))&gt;0</f>
        <v>0</v>
      </c>
      <c r="CJ29" t="b">
        <f>OR(LEN(_xlfn.IFNA(VLOOKUP(Y29,Konstanta!$Q:$Q,1,FALSE),""))&gt;0,LEN(Y29)=0)</f>
        <v>1</v>
      </c>
      <c r="CK29" t="b">
        <f t="shared" si="17"/>
        <v>1</v>
      </c>
      <c r="CL29" t="b">
        <f>OR(LEN(_xlfn.IFNA(VLOOKUP(BK29,Konstanta!$Z:$Z,1,FALSE),""))&gt;0,LEN(BK29)=0)</f>
        <v>1</v>
      </c>
      <c r="CM29" t="b">
        <f t="shared" si="18"/>
        <v>1</v>
      </c>
      <c r="CN29" t="b">
        <f t="shared" si="19"/>
        <v>0</v>
      </c>
      <c r="CO29" t="b">
        <f>LEN(_xlfn.IFNA(VLOOKUP(Data!K29,Konstanta!$AB:$AB,1,FALSE),""))&gt;0</f>
        <v>0</v>
      </c>
      <c r="CP29" s="12" t="b">
        <f t="shared" si="20"/>
        <v>0</v>
      </c>
      <c r="CQ29" s="12" t="b">
        <f t="shared" si="21"/>
        <v>0</v>
      </c>
      <c r="CR29" t="b">
        <f>ISNUMBER(SEARCH(Konstanta!$Q$5,Y29))</f>
        <v>0</v>
      </c>
      <c r="CS29">
        <f ca="1">IF(CD29&lt;=Konstanta!$J$5,Konstanta!$I$5,IF(CD29&lt;=Konstanta!$J$6,Konstanta!$I$6,IF(CD29&lt;=Konstanta!$J$7,Konstanta!$I$7,Konstanta!$I$8)))</f>
        <v>4</v>
      </c>
      <c r="CT29" t="b">
        <f>ISNUMBER(SEARCH(Konstanta!$Q$6,Y29))</f>
        <v>0</v>
      </c>
      <c r="CU29">
        <f ca="1">IF(CD29&lt;=Konstanta!$F$5,Konstanta!$E$5,IF(CD29&lt;=Konstanta!$F$6,Konstanta!$E$6,IF(CD29&lt;=Konstanta!$F$7,Konstanta!$E$7,IF(CD29&lt;=Konstanta!$F$8,Konstanta!$E$8,Konstanta!$E$9))))</f>
        <v>5</v>
      </c>
      <c r="CV29" t="b">
        <f t="shared" si="22"/>
        <v>1</v>
      </c>
      <c r="CW29" s="74">
        <f ca="1">IF(CD29&lt;=Konstanta!$B$5,Konstanta!$A$5,IF(CD29&lt;=Konstanta!$B$6,Konstanta!$A$6,IF(CD29&lt;=Konstanta!$B$7,Konstanta!$A$7,IF(CD29&lt;=Konstanta!$B$8,Konstanta!$A$8,IF(CD29&lt;=Konstanta!$B$9,Konstanta!$A$9,IF(CD29&lt;=Konstanta!$B$10,Konstanta!$A$10,IF(CD29&lt;=Konstanta!$B$11,Konstanta!$A$11,Konstanta!$A$12)))))))</f>
        <v>8</v>
      </c>
      <c r="CX29" t="b">
        <f>LEN(_xlfn.IFNA(VLOOKUP(AA29,Konstanta!$AD:$AD,1,FALSE),""))=0</f>
        <v>1</v>
      </c>
      <c r="CY29" s="67">
        <f t="shared" si="23"/>
        <v>0</v>
      </c>
      <c r="CZ29" s="67">
        <f t="shared" si="24"/>
        <v>0</v>
      </c>
      <c r="DA29" s="67">
        <f t="shared" si="25"/>
        <v>0</v>
      </c>
      <c r="DB29" t="b">
        <f t="shared" ca="1" si="26"/>
        <v>0</v>
      </c>
      <c r="DC29" s="67" t="b">
        <f>DA29&lt;=Konstanta!$AH$3</f>
        <v>1</v>
      </c>
      <c r="DD29" t="b">
        <f>CY29&lt;=Konstanta!$AH$4</f>
        <v>1</v>
      </c>
      <c r="DE29" t="b">
        <f>CY29&lt;=Konstanta!$AH$5</f>
        <v>1</v>
      </c>
      <c r="DF29" t="b">
        <f>CY29&lt;=Konstanta!$AH$6</f>
        <v>1</v>
      </c>
      <c r="DG29" t="b">
        <f ca="1">TEXT(BL29,"YYYYMMDD")=TEXT(Konstanta!$B$1,"YYYYMMDD")</f>
        <v>0</v>
      </c>
      <c r="DH29" t="b">
        <f t="shared" si="27"/>
        <v>0</v>
      </c>
      <c r="DI29" s="67">
        <f ca="1">Konstanta!$C$4-Data!CD29</f>
        <v>-1096658.666275</v>
      </c>
      <c r="DJ29">
        <f ca="1">IF(Data!DI29&gt;=Konstanta!$B$14,Konstanta!$A$14,IF(Data!DI29&gt;=Konstanta!$B$15,Konstanta!$A$15,IF(Data!DI29&gt;=Konstanta!$B$16,Konstanta!$A$16,IF(Data!DI29&gt;=Konstanta!$B$17,Konstanta!$A$17,IF(Data!DI29&gt;=Konstanta!$B$18,Konstanta!$A$18,Konstanta!$A$19)))))</f>
        <v>6</v>
      </c>
      <c r="DK29" t="b">
        <f t="shared" si="28"/>
        <v>0</v>
      </c>
      <c r="DL29" t="b">
        <f>COUNTIFS(A$1:A28,A29)=0</f>
        <v>1</v>
      </c>
    </row>
    <row r="30" spans="1:116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8"/>
      <c r="BY30" s="68"/>
      <c r="BZ30" s="70" t="str">
        <f t="shared" si="13"/>
        <v/>
      </c>
      <c r="CA30" s="71">
        <f t="shared" ca="1" si="14"/>
        <v>1096694.6659916667</v>
      </c>
      <c r="CB30" s="70" t="b">
        <f ca="1">AND(LEN(BZ30)&gt;0,TEXT(BZ30,"YYYY-MM-DD")=TEXT(Konstanta!$B$1,"YYYY-MM-DD"))</f>
        <v>0</v>
      </c>
      <c r="CC30" s="70" t="str">
        <f t="shared" si="15"/>
        <v/>
      </c>
      <c r="CD30" s="72">
        <f ca="1">(Konstanta!$B$2-D30)*24</f>
        <v>1096694.666275</v>
      </c>
      <c r="CE30" t="b">
        <f t="shared" si="16"/>
        <v>0</v>
      </c>
      <c r="CF30" t="b">
        <f>LEN(_xlfn.IFNA(VLOOKUP(H30,Konstanta!$M:$M,1,FALSE),""))&gt;0</f>
        <v>0</v>
      </c>
      <c r="CG30" t="b">
        <f>LEN(_xlfn.IFNA(VLOOKUP(G30,Konstanta!$T:$T,1,FALSE),""))&gt;0</f>
        <v>0</v>
      </c>
      <c r="CH30" t="b">
        <f>_xlfn.IFNA(VLOOKUP(U30,Konstanta!$O:$O,1,FALSE),"-")&lt;&gt;"-"</f>
        <v>0</v>
      </c>
      <c r="CI30" t="b">
        <f>LEN(_xlfn.IFNA(VLOOKUP(AX30,Konstanta!$X:$X,1,FALSE),""))&gt;0</f>
        <v>0</v>
      </c>
      <c r="CJ30" t="b">
        <f>OR(LEN(_xlfn.IFNA(VLOOKUP(Y30,Konstanta!$Q:$Q,1,FALSE),""))&gt;0,LEN(Y30)=0)</f>
        <v>1</v>
      </c>
      <c r="CK30" t="b">
        <f t="shared" si="17"/>
        <v>1</v>
      </c>
      <c r="CL30" t="b">
        <f>OR(LEN(_xlfn.IFNA(VLOOKUP(BK30,Konstanta!$Z:$Z,1,FALSE),""))&gt;0,LEN(BK30)=0)</f>
        <v>1</v>
      </c>
      <c r="CM30" t="b">
        <f t="shared" si="18"/>
        <v>1</v>
      </c>
      <c r="CN30" t="b">
        <f t="shared" si="19"/>
        <v>0</v>
      </c>
      <c r="CO30" t="b">
        <f>LEN(_xlfn.IFNA(VLOOKUP(Data!K30,Konstanta!$AB:$AB,1,FALSE),""))&gt;0</f>
        <v>0</v>
      </c>
      <c r="CP30" s="12" t="b">
        <f t="shared" si="20"/>
        <v>0</v>
      </c>
      <c r="CQ30" s="12" t="b">
        <f t="shared" si="21"/>
        <v>0</v>
      </c>
      <c r="CR30" t="b">
        <f>ISNUMBER(SEARCH(Konstanta!$Q$5,Y30))</f>
        <v>0</v>
      </c>
      <c r="CS30">
        <f ca="1">IF(CD30&lt;=Konstanta!$J$5,Konstanta!$I$5,IF(CD30&lt;=Konstanta!$J$6,Konstanta!$I$6,IF(CD30&lt;=Konstanta!$J$7,Konstanta!$I$7,Konstanta!$I$8)))</f>
        <v>4</v>
      </c>
      <c r="CT30" t="b">
        <f>ISNUMBER(SEARCH(Konstanta!$Q$6,Y30))</f>
        <v>0</v>
      </c>
      <c r="CU30">
        <f ca="1">IF(CD30&lt;=Konstanta!$F$5,Konstanta!$E$5,IF(CD30&lt;=Konstanta!$F$6,Konstanta!$E$6,IF(CD30&lt;=Konstanta!$F$7,Konstanta!$E$7,IF(CD30&lt;=Konstanta!$F$8,Konstanta!$E$8,Konstanta!$E$9))))</f>
        <v>5</v>
      </c>
      <c r="CV30" t="b">
        <f t="shared" si="22"/>
        <v>1</v>
      </c>
      <c r="CW30" s="74">
        <f ca="1">IF(CD30&lt;=Konstanta!$B$5,Konstanta!$A$5,IF(CD30&lt;=Konstanta!$B$6,Konstanta!$A$6,IF(CD30&lt;=Konstanta!$B$7,Konstanta!$A$7,IF(CD30&lt;=Konstanta!$B$8,Konstanta!$A$8,IF(CD30&lt;=Konstanta!$B$9,Konstanta!$A$9,IF(CD30&lt;=Konstanta!$B$10,Konstanta!$A$10,IF(CD30&lt;=Konstanta!$B$11,Konstanta!$A$11,Konstanta!$A$12)))))))</f>
        <v>8</v>
      </c>
      <c r="CX30" t="b">
        <f>LEN(_xlfn.IFNA(VLOOKUP(AA30,Konstanta!$AD:$AD,1,FALSE),""))=0</f>
        <v>1</v>
      </c>
      <c r="CY30" s="67">
        <f t="shared" si="23"/>
        <v>0</v>
      </c>
      <c r="CZ30" s="67">
        <f t="shared" si="24"/>
        <v>0</v>
      </c>
      <c r="DA30" s="67">
        <f t="shared" si="25"/>
        <v>0</v>
      </c>
      <c r="DB30" t="b">
        <f t="shared" ca="1" si="26"/>
        <v>0</v>
      </c>
      <c r="DC30" s="67" t="b">
        <f>DA30&lt;=Konstanta!$AH$3</f>
        <v>1</v>
      </c>
      <c r="DD30" t="b">
        <f>CY30&lt;=Konstanta!$AH$4</f>
        <v>1</v>
      </c>
      <c r="DE30" t="b">
        <f>CY30&lt;=Konstanta!$AH$5</f>
        <v>1</v>
      </c>
      <c r="DF30" t="b">
        <f>CY30&lt;=Konstanta!$AH$6</f>
        <v>1</v>
      </c>
      <c r="DG30" t="b">
        <f ca="1">TEXT(BL30,"YYYYMMDD")=TEXT(Konstanta!$B$1,"YYYYMMDD")</f>
        <v>0</v>
      </c>
      <c r="DH30" t="b">
        <f t="shared" si="27"/>
        <v>0</v>
      </c>
      <c r="DI30" s="67">
        <f ca="1">Konstanta!$C$4-Data!CD30</f>
        <v>-1096658.666275</v>
      </c>
      <c r="DJ30">
        <f ca="1">IF(Data!DI30&gt;=Konstanta!$B$14,Konstanta!$A$14,IF(Data!DI30&gt;=Konstanta!$B$15,Konstanta!$A$15,IF(Data!DI30&gt;=Konstanta!$B$16,Konstanta!$A$16,IF(Data!DI30&gt;=Konstanta!$B$17,Konstanta!$A$17,IF(Data!DI30&gt;=Konstanta!$B$18,Konstanta!$A$18,Konstanta!$A$19)))))</f>
        <v>6</v>
      </c>
      <c r="DK30" t="b">
        <f t="shared" si="28"/>
        <v>0</v>
      </c>
      <c r="DL30" t="b">
        <f>COUNTIFS(A$1:A29,A30)=0</f>
        <v>1</v>
      </c>
    </row>
    <row r="31" spans="1:116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8"/>
      <c r="BY31" s="68"/>
      <c r="BZ31" s="70" t="str">
        <f t="shared" si="13"/>
        <v/>
      </c>
      <c r="CA31" s="71">
        <f t="shared" ca="1" si="14"/>
        <v>1096694.6659916667</v>
      </c>
      <c r="CB31" s="70" t="b">
        <f ca="1">AND(LEN(BZ31)&gt;0,TEXT(BZ31,"YYYY-MM-DD")=TEXT(Konstanta!$B$1,"YYYY-MM-DD"))</f>
        <v>0</v>
      </c>
      <c r="CC31" s="70" t="str">
        <f t="shared" si="15"/>
        <v/>
      </c>
      <c r="CD31" s="72">
        <f ca="1">(Konstanta!$B$2-D31)*24</f>
        <v>1096694.666275</v>
      </c>
      <c r="CE31" t="b">
        <f t="shared" si="16"/>
        <v>0</v>
      </c>
      <c r="CF31" t="b">
        <f>LEN(_xlfn.IFNA(VLOOKUP(H31,Konstanta!$M:$M,1,FALSE),""))&gt;0</f>
        <v>0</v>
      </c>
      <c r="CG31" t="b">
        <f>LEN(_xlfn.IFNA(VLOOKUP(G31,Konstanta!$T:$T,1,FALSE),""))&gt;0</f>
        <v>0</v>
      </c>
      <c r="CH31" t="b">
        <f>_xlfn.IFNA(VLOOKUP(U31,Konstanta!$O:$O,1,FALSE),"-")&lt;&gt;"-"</f>
        <v>0</v>
      </c>
      <c r="CI31" t="b">
        <f>LEN(_xlfn.IFNA(VLOOKUP(AX31,Konstanta!$X:$X,1,FALSE),""))&gt;0</f>
        <v>0</v>
      </c>
      <c r="CJ31" t="b">
        <f>OR(LEN(_xlfn.IFNA(VLOOKUP(Y31,Konstanta!$Q:$Q,1,FALSE),""))&gt;0,LEN(Y31)=0)</f>
        <v>1</v>
      </c>
      <c r="CK31" t="b">
        <f t="shared" si="17"/>
        <v>1</v>
      </c>
      <c r="CL31" t="b">
        <f>OR(LEN(_xlfn.IFNA(VLOOKUP(BK31,Konstanta!$Z:$Z,1,FALSE),""))&gt;0,LEN(BK31)=0)</f>
        <v>1</v>
      </c>
      <c r="CM31" t="b">
        <f t="shared" si="18"/>
        <v>1</v>
      </c>
      <c r="CN31" t="b">
        <f t="shared" si="19"/>
        <v>0</v>
      </c>
      <c r="CO31" t="b">
        <f>LEN(_xlfn.IFNA(VLOOKUP(Data!K31,Konstanta!$AB:$AB,1,FALSE),""))&gt;0</f>
        <v>0</v>
      </c>
      <c r="CP31" s="12" t="b">
        <f t="shared" si="20"/>
        <v>0</v>
      </c>
      <c r="CQ31" s="12" t="b">
        <f t="shared" si="21"/>
        <v>0</v>
      </c>
      <c r="CR31" t="b">
        <f>ISNUMBER(SEARCH(Konstanta!$Q$5,Y31))</f>
        <v>0</v>
      </c>
      <c r="CS31">
        <f ca="1">IF(CD31&lt;=Konstanta!$J$5,Konstanta!$I$5,IF(CD31&lt;=Konstanta!$J$6,Konstanta!$I$6,IF(CD31&lt;=Konstanta!$J$7,Konstanta!$I$7,Konstanta!$I$8)))</f>
        <v>4</v>
      </c>
      <c r="CT31" t="b">
        <f>ISNUMBER(SEARCH(Konstanta!$Q$6,Y31))</f>
        <v>0</v>
      </c>
      <c r="CU31">
        <f ca="1">IF(CD31&lt;=Konstanta!$F$5,Konstanta!$E$5,IF(CD31&lt;=Konstanta!$F$6,Konstanta!$E$6,IF(CD31&lt;=Konstanta!$F$7,Konstanta!$E$7,IF(CD31&lt;=Konstanta!$F$8,Konstanta!$E$8,Konstanta!$E$9))))</f>
        <v>5</v>
      </c>
      <c r="CV31" t="b">
        <f t="shared" si="22"/>
        <v>1</v>
      </c>
      <c r="CW31" s="74">
        <f ca="1">IF(CD31&lt;=Konstanta!$B$5,Konstanta!$A$5,IF(CD31&lt;=Konstanta!$B$6,Konstanta!$A$6,IF(CD31&lt;=Konstanta!$B$7,Konstanta!$A$7,IF(CD31&lt;=Konstanta!$B$8,Konstanta!$A$8,IF(CD31&lt;=Konstanta!$B$9,Konstanta!$A$9,IF(CD31&lt;=Konstanta!$B$10,Konstanta!$A$10,IF(CD31&lt;=Konstanta!$B$11,Konstanta!$A$11,Konstanta!$A$12)))))))</f>
        <v>8</v>
      </c>
      <c r="CX31" t="b">
        <f>LEN(_xlfn.IFNA(VLOOKUP(AA31,Konstanta!$AD:$AD,1,FALSE),""))=0</f>
        <v>1</v>
      </c>
      <c r="CY31" s="67">
        <f t="shared" si="23"/>
        <v>0</v>
      </c>
      <c r="CZ31" s="67">
        <f t="shared" si="24"/>
        <v>0</v>
      </c>
      <c r="DA31" s="67">
        <f t="shared" si="25"/>
        <v>0</v>
      </c>
      <c r="DB31" t="b">
        <f t="shared" ca="1" si="26"/>
        <v>0</v>
      </c>
      <c r="DC31" s="67" t="b">
        <f>DA31&lt;=Konstanta!$AH$3</f>
        <v>1</v>
      </c>
      <c r="DD31" t="b">
        <f>CY31&lt;=Konstanta!$AH$4</f>
        <v>1</v>
      </c>
      <c r="DE31" t="b">
        <f>CY31&lt;=Konstanta!$AH$5</f>
        <v>1</v>
      </c>
      <c r="DF31" t="b">
        <f>CY31&lt;=Konstanta!$AH$6</f>
        <v>1</v>
      </c>
      <c r="DG31" t="b">
        <f ca="1">TEXT(BL31,"YYYYMMDD")=TEXT(Konstanta!$B$1,"YYYYMMDD")</f>
        <v>0</v>
      </c>
      <c r="DH31" t="b">
        <f t="shared" si="27"/>
        <v>0</v>
      </c>
      <c r="DI31" s="67">
        <f ca="1">Konstanta!$C$4-Data!CD31</f>
        <v>-1096658.666275</v>
      </c>
      <c r="DJ31">
        <f ca="1">IF(Data!DI31&gt;=Konstanta!$B$14,Konstanta!$A$14,IF(Data!DI31&gt;=Konstanta!$B$15,Konstanta!$A$15,IF(Data!DI31&gt;=Konstanta!$B$16,Konstanta!$A$16,IF(Data!DI31&gt;=Konstanta!$B$17,Konstanta!$A$17,IF(Data!DI31&gt;=Konstanta!$B$18,Konstanta!$A$18,Konstanta!$A$19)))))</f>
        <v>6</v>
      </c>
      <c r="DK31" t="b">
        <f t="shared" si="28"/>
        <v>0</v>
      </c>
      <c r="DL31" t="b">
        <f>COUNTIFS(A$1:A30,A31)=0</f>
        <v>1</v>
      </c>
    </row>
    <row r="32" spans="1:116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8"/>
      <c r="BY32" s="68"/>
      <c r="BZ32" s="70" t="str">
        <f t="shared" si="13"/>
        <v/>
      </c>
      <c r="CA32" s="71">
        <f t="shared" ca="1" si="14"/>
        <v>1096694.6659916667</v>
      </c>
      <c r="CB32" s="70" t="b">
        <f ca="1">AND(LEN(BZ32)&gt;0,TEXT(BZ32,"YYYY-MM-DD")=TEXT(Konstanta!$B$1,"YYYY-MM-DD"))</f>
        <v>0</v>
      </c>
      <c r="CC32" s="70" t="str">
        <f t="shared" si="15"/>
        <v/>
      </c>
      <c r="CD32" s="72">
        <f ca="1">(Konstanta!$B$2-D32)*24</f>
        <v>1096694.666275</v>
      </c>
      <c r="CE32" t="b">
        <f t="shared" si="16"/>
        <v>0</v>
      </c>
      <c r="CF32" t="b">
        <f>LEN(_xlfn.IFNA(VLOOKUP(H32,Konstanta!$M:$M,1,FALSE),""))&gt;0</f>
        <v>0</v>
      </c>
      <c r="CG32" t="b">
        <f>LEN(_xlfn.IFNA(VLOOKUP(G32,Konstanta!$T:$T,1,FALSE),""))&gt;0</f>
        <v>0</v>
      </c>
      <c r="CH32" t="b">
        <f>_xlfn.IFNA(VLOOKUP(U32,Konstanta!$O:$O,1,FALSE),"-")&lt;&gt;"-"</f>
        <v>0</v>
      </c>
      <c r="CI32" t="b">
        <f>LEN(_xlfn.IFNA(VLOOKUP(AX32,Konstanta!$X:$X,1,FALSE),""))&gt;0</f>
        <v>0</v>
      </c>
      <c r="CJ32" t="b">
        <f>OR(LEN(_xlfn.IFNA(VLOOKUP(Y32,Konstanta!$Q:$Q,1,FALSE),""))&gt;0,LEN(Y32)=0)</f>
        <v>1</v>
      </c>
      <c r="CK32" t="b">
        <f t="shared" si="17"/>
        <v>1</v>
      </c>
      <c r="CL32" t="b">
        <f>OR(LEN(_xlfn.IFNA(VLOOKUP(BK32,Konstanta!$Z:$Z,1,FALSE),""))&gt;0,LEN(BK32)=0)</f>
        <v>1</v>
      </c>
      <c r="CM32" t="b">
        <f t="shared" si="18"/>
        <v>1</v>
      </c>
      <c r="CN32" t="b">
        <f t="shared" si="19"/>
        <v>0</v>
      </c>
      <c r="CO32" t="b">
        <f>LEN(_xlfn.IFNA(VLOOKUP(Data!K32,Konstanta!$AB:$AB,1,FALSE),""))&gt;0</f>
        <v>0</v>
      </c>
      <c r="CP32" s="12" t="b">
        <f t="shared" si="20"/>
        <v>0</v>
      </c>
      <c r="CQ32" s="12" t="b">
        <f t="shared" si="21"/>
        <v>0</v>
      </c>
      <c r="CR32" t="b">
        <f>ISNUMBER(SEARCH(Konstanta!$Q$5,Y32))</f>
        <v>0</v>
      </c>
      <c r="CS32">
        <f ca="1">IF(CD32&lt;=Konstanta!$J$5,Konstanta!$I$5,IF(CD32&lt;=Konstanta!$J$6,Konstanta!$I$6,IF(CD32&lt;=Konstanta!$J$7,Konstanta!$I$7,Konstanta!$I$8)))</f>
        <v>4</v>
      </c>
      <c r="CT32" t="b">
        <f>ISNUMBER(SEARCH(Konstanta!$Q$6,Y32))</f>
        <v>0</v>
      </c>
      <c r="CU32">
        <f ca="1">IF(CD32&lt;=Konstanta!$F$5,Konstanta!$E$5,IF(CD32&lt;=Konstanta!$F$6,Konstanta!$E$6,IF(CD32&lt;=Konstanta!$F$7,Konstanta!$E$7,IF(CD32&lt;=Konstanta!$F$8,Konstanta!$E$8,Konstanta!$E$9))))</f>
        <v>5</v>
      </c>
      <c r="CV32" t="b">
        <f t="shared" si="22"/>
        <v>1</v>
      </c>
      <c r="CW32" s="74">
        <f ca="1">IF(CD32&lt;=Konstanta!$B$5,Konstanta!$A$5,IF(CD32&lt;=Konstanta!$B$6,Konstanta!$A$6,IF(CD32&lt;=Konstanta!$B$7,Konstanta!$A$7,IF(CD32&lt;=Konstanta!$B$8,Konstanta!$A$8,IF(CD32&lt;=Konstanta!$B$9,Konstanta!$A$9,IF(CD32&lt;=Konstanta!$B$10,Konstanta!$A$10,IF(CD32&lt;=Konstanta!$B$11,Konstanta!$A$11,Konstanta!$A$12)))))))</f>
        <v>8</v>
      </c>
      <c r="CX32" t="b">
        <f>LEN(_xlfn.IFNA(VLOOKUP(AA32,Konstanta!$AD:$AD,1,FALSE),""))=0</f>
        <v>1</v>
      </c>
      <c r="CY32" s="67">
        <f t="shared" si="23"/>
        <v>0</v>
      </c>
      <c r="CZ32" s="67">
        <f t="shared" si="24"/>
        <v>0</v>
      </c>
      <c r="DA32" s="67">
        <f t="shared" si="25"/>
        <v>0</v>
      </c>
      <c r="DB32" t="b">
        <f t="shared" ca="1" si="26"/>
        <v>0</v>
      </c>
      <c r="DC32" s="67" t="b">
        <f>DA32&lt;=Konstanta!$AH$3</f>
        <v>1</v>
      </c>
      <c r="DD32" t="b">
        <f>CY32&lt;=Konstanta!$AH$4</f>
        <v>1</v>
      </c>
      <c r="DE32" t="b">
        <f>CY32&lt;=Konstanta!$AH$5</f>
        <v>1</v>
      </c>
      <c r="DF32" t="b">
        <f>CY32&lt;=Konstanta!$AH$6</f>
        <v>1</v>
      </c>
      <c r="DG32" t="b">
        <f ca="1">TEXT(BL32,"YYYYMMDD")=TEXT(Konstanta!$B$1,"YYYYMMDD")</f>
        <v>0</v>
      </c>
      <c r="DH32" t="b">
        <f t="shared" si="27"/>
        <v>0</v>
      </c>
      <c r="DI32" s="67">
        <f ca="1">Konstanta!$C$4-Data!CD32</f>
        <v>-1096658.666275</v>
      </c>
      <c r="DJ32">
        <f ca="1">IF(Data!DI32&gt;=Konstanta!$B$14,Konstanta!$A$14,IF(Data!DI32&gt;=Konstanta!$B$15,Konstanta!$A$15,IF(Data!DI32&gt;=Konstanta!$B$16,Konstanta!$A$16,IF(Data!DI32&gt;=Konstanta!$B$17,Konstanta!$A$17,IF(Data!DI32&gt;=Konstanta!$B$18,Konstanta!$A$18,Konstanta!$A$19)))))</f>
        <v>6</v>
      </c>
      <c r="DK32" t="b">
        <f t="shared" si="28"/>
        <v>0</v>
      </c>
      <c r="DL32" t="b">
        <f>COUNTIFS(A$1:A31,A32)=0</f>
        <v>1</v>
      </c>
    </row>
    <row r="33" spans="1:116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8"/>
      <c r="BY33" s="68"/>
      <c r="BZ33" s="70" t="str">
        <f t="shared" si="13"/>
        <v/>
      </c>
      <c r="CA33" s="71">
        <f t="shared" ca="1" si="14"/>
        <v>1096694.6662277777</v>
      </c>
      <c r="CB33" s="70" t="b">
        <f ca="1">AND(LEN(BZ33)&gt;0,TEXT(BZ33,"YYYY-MM-DD")=TEXT(Konstanta!$B$1,"YYYY-MM-DD"))</f>
        <v>0</v>
      </c>
      <c r="CC33" s="70" t="str">
        <f t="shared" si="15"/>
        <v/>
      </c>
      <c r="CD33" s="72">
        <f ca="1">(Konstanta!$B$2-D33)*24</f>
        <v>1096694.666275</v>
      </c>
      <c r="CE33" t="b">
        <f t="shared" si="16"/>
        <v>0</v>
      </c>
      <c r="CF33" t="b">
        <f>LEN(_xlfn.IFNA(VLOOKUP(H33,Konstanta!$M:$M,1,FALSE),""))&gt;0</f>
        <v>0</v>
      </c>
      <c r="CG33" t="b">
        <f>LEN(_xlfn.IFNA(VLOOKUP(G33,Konstanta!$T:$T,1,FALSE),""))&gt;0</f>
        <v>0</v>
      </c>
      <c r="CH33" t="b">
        <f>_xlfn.IFNA(VLOOKUP(U33,Konstanta!$O:$O,1,FALSE),"-")&lt;&gt;"-"</f>
        <v>0</v>
      </c>
      <c r="CI33" t="b">
        <f>LEN(_xlfn.IFNA(VLOOKUP(AX33,Konstanta!$X:$X,1,FALSE),""))&gt;0</f>
        <v>0</v>
      </c>
      <c r="CJ33" t="b">
        <f>OR(LEN(_xlfn.IFNA(VLOOKUP(Y33,Konstanta!$Q:$Q,1,FALSE),""))&gt;0,LEN(Y33)=0)</f>
        <v>1</v>
      </c>
      <c r="CK33" t="b">
        <f t="shared" si="17"/>
        <v>1</v>
      </c>
      <c r="CL33" t="b">
        <f>OR(LEN(_xlfn.IFNA(VLOOKUP(BK33,Konstanta!$Z:$Z,1,FALSE),""))&gt;0,LEN(BK33)=0)</f>
        <v>1</v>
      </c>
      <c r="CM33" t="b">
        <f t="shared" si="18"/>
        <v>1</v>
      </c>
      <c r="CN33" t="b">
        <f t="shared" si="19"/>
        <v>0</v>
      </c>
      <c r="CO33" t="b">
        <f>LEN(_xlfn.IFNA(VLOOKUP(Data!K33,Konstanta!$AB:$AB,1,FALSE),""))&gt;0</f>
        <v>0</v>
      </c>
      <c r="CP33" s="12" t="b">
        <f t="shared" si="20"/>
        <v>0</v>
      </c>
      <c r="CQ33" s="12" t="b">
        <f t="shared" si="21"/>
        <v>0</v>
      </c>
      <c r="CR33" t="b">
        <f>ISNUMBER(SEARCH(Konstanta!$Q$5,Y33))</f>
        <v>0</v>
      </c>
      <c r="CS33">
        <f ca="1">IF(CD33&lt;=Konstanta!$J$5,Konstanta!$I$5,IF(CD33&lt;=Konstanta!$J$6,Konstanta!$I$6,IF(CD33&lt;=Konstanta!$J$7,Konstanta!$I$7,Konstanta!$I$8)))</f>
        <v>4</v>
      </c>
      <c r="CT33" t="b">
        <f>ISNUMBER(SEARCH(Konstanta!$Q$6,Y33))</f>
        <v>0</v>
      </c>
      <c r="CU33">
        <f ca="1">IF(CD33&lt;=Konstanta!$F$5,Konstanta!$E$5,IF(CD33&lt;=Konstanta!$F$6,Konstanta!$E$6,IF(CD33&lt;=Konstanta!$F$7,Konstanta!$E$7,IF(CD33&lt;=Konstanta!$F$8,Konstanta!$E$8,Konstanta!$E$9))))</f>
        <v>5</v>
      </c>
      <c r="CV33" t="b">
        <f t="shared" si="22"/>
        <v>1</v>
      </c>
      <c r="CW33" s="74">
        <f ca="1">IF(CD33&lt;=Konstanta!$B$5,Konstanta!$A$5,IF(CD33&lt;=Konstanta!$B$6,Konstanta!$A$6,IF(CD33&lt;=Konstanta!$B$7,Konstanta!$A$7,IF(CD33&lt;=Konstanta!$B$8,Konstanta!$A$8,IF(CD33&lt;=Konstanta!$B$9,Konstanta!$A$9,IF(CD33&lt;=Konstanta!$B$10,Konstanta!$A$10,IF(CD33&lt;=Konstanta!$B$11,Konstanta!$A$11,Konstanta!$A$12)))))))</f>
        <v>8</v>
      </c>
      <c r="CX33" t="b">
        <f>LEN(_xlfn.IFNA(VLOOKUP(AA33,Konstanta!$AD:$AD,1,FALSE),""))=0</f>
        <v>1</v>
      </c>
      <c r="CY33" s="67">
        <f t="shared" si="23"/>
        <v>0</v>
      </c>
      <c r="CZ33" s="67">
        <f t="shared" si="24"/>
        <v>0</v>
      </c>
      <c r="DA33" s="67">
        <f t="shared" si="25"/>
        <v>0</v>
      </c>
      <c r="DB33" t="b">
        <f t="shared" ca="1" si="26"/>
        <v>0</v>
      </c>
      <c r="DC33" s="67" t="b">
        <f>DA33&lt;=Konstanta!$AH$3</f>
        <v>1</v>
      </c>
      <c r="DD33" t="b">
        <f>CY33&lt;=Konstanta!$AH$4</f>
        <v>1</v>
      </c>
      <c r="DE33" t="b">
        <f>CY33&lt;=Konstanta!$AH$5</f>
        <v>1</v>
      </c>
      <c r="DF33" t="b">
        <f>CY33&lt;=Konstanta!$AH$6</f>
        <v>1</v>
      </c>
      <c r="DG33" t="b">
        <f ca="1">TEXT(BL33,"YYYYMMDD")=TEXT(Konstanta!$B$1,"YYYYMMDD")</f>
        <v>0</v>
      </c>
      <c r="DH33" t="b">
        <f t="shared" si="27"/>
        <v>0</v>
      </c>
      <c r="DI33" s="67">
        <f ca="1">Konstanta!$C$4-Data!CD33</f>
        <v>-1096658.666275</v>
      </c>
      <c r="DJ33">
        <f ca="1">IF(Data!DI33&gt;=Konstanta!$B$14,Konstanta!$A$14,IF(Data!DI33&gt;=Konstanta!$B$15,Konstanta!$A$15,IF(Data!DI33&gt;=Konstanta!$B$16,Konstanta!$A$16,IF(Data!DI33&gt;=Konstanta!$B$17,Konstanta!$A$17,IF(Data!DI33&gt;=Konstanta!$B$18,Konstanta!$A$18,Konstanta!$A$19)))))</f>
        <v>6</v>
      </c>
      <c r="DK33" t="b">
        <f t="shared" si="28"/>
        <v>0</v>
      </c>
      <c r="DL33" t="b">
        <f>COUNTIFS(A$1:A32,A33)=0</f>
        <v>1</v>
      </c>
    </row>
    <row r="34" spans="1:116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8"/>
      <c r="BY34" s="68"/>
      <c r="BZ34" s="70" t="str">
        <f t="shared" si="13"/>
        <v/>
      </c>
      <c r="CA34" s="71">
        <f t="shared" ca="1" si="14"/>
        <v>1096694.6664083335</v>
      </c>
      <c r="CB34" s="70" t="b">
        <f ca="1">AND(LEN(BZ34)&gt;0,TEXT(BZ34,"YYYY-MM-DD")=TEXT(Konstanta!$B$1,"YYYY-MM-DD"))</f>
        <v>0</v>
      </c>
      <c r="CC34" s="70" t="str">
        <f t="shared" si="15"/>
        <v/>
      </c>
      <c r="CD34" s="72">
        <f ca="1">(Konstanta!$B$2-D34)*24</f>
        <v>1096694.666275</v>
      </c>
      <c r="CE34" t="b">
        <f t="shared" si="16"/>
        <v>0</v>
      </c>
      <c r="CF34" t="b">
        <f>LEN(_xlfn.IFNA(VLOOKUP(H34,Konstanta!$M:$M,1,FALSE),""))&gt;0</f>
        <v>0</v>
      </c>
      <c r="CG34" t="b">
        <f>LEN(_xlfn.IFNA(VLOOKUP(G34,Konstanta!$T:$T,1,FALSE),""))&gt;0</f>
        <v>0</v>
      </c>
      <c r="CH34" t="b">
        <f>_xlfn.IFNA(VLOOKUP(U34,Konstanta!$O:$O,1,FALSE),"-")&lt;&gt;"-"</f>
        <v>0</v>
      </c>
      <c r="CI34" t="b">
        <f>LEN(_xlfn.IFNA(VLOOKUP(AX34,Konstanta!$X:$X,1,FALSE),""))&gt;0</f>
        <v>0</v>
      </c>
      <c r="CJ34" t="b">
        <f>OR(LEN(_xlfn.IFNA(VLOOKUP(Y34,Konstanta!$Q:$Q,1,FALSE),""))&gt;0,LEN(Y34)=0)</f>
        <v>1</v>
      </c>
      <c r="CK34" t="b">
        <f t="shared" si="17"/>
        <v>1</v>
      </c>
      <c r="CL34" t="b">
        <f>OR(LEN(_xlfn.IFNA(VLOOKUP(BK34,Konstanta!$Z:$Z,1,FALSE),""))&gt;0,LEN(BK34)=0)</f>
        <v>1</v>
      </c>
      <c r="CM34" t="b">
        <f t="shared" si="18"/>
        <v>1</v>
      </c>
      <c r="CN34" t="b">
        <f t="shared" si="19"/>
        <v>0</v>
      </c>
      <c r="CO34" t="b">
        <f>LEN(_xlfn.IFNA(VLOOKUP(Data!K34,Konstanta!$AB:$AB,1,FALSE),""))&gt;0</f>
        <v>0</v>
      </c>
      <c r="CP34" s="12" t="b">
        <f t="shared" si="20"/>
        <v>0</v>
      </c>
      <c r="CQ34" s="12" t="b">
        <f t="shared" si="21"/>
        <v>0</v>
      </c>
      <c r="CR34" t="b">
        <f>ISNUMBER(SEARCH(Konstanta!$Q$5,Y34))</f>
        <v>0</v>
      </c>
      <c r="CS34">
        <f ca="1">IF(CD34&lt;=Konstanta!$J$5,Konstanta!$I$5,IF(CD34&lt;=Konstanta!$J$6,Konstanta!$I$6,IF(CD34&lt;=Konstanta!$J$7,Konstanta!$I$7,Konstanta!$I$8)))</f>
        <v>4</v>
      </c>
      <c r="CT34" t="b">
        <f>ISNUMBER(SEARCH(Konstanta!$Q$6,Y34))</f>
        <v>0</v>
      </c>
      <c r="CU34">
        <f ca="1">IF(CD34&lt;=Konstanta!$F$5,Konstanta!$E$5,IF(CD34&lt;=Konstanta!$F$6,Konstanta!$E$6,IF(CD34&lt;=Konstanta!$F$7,Konstanta!$E$7,IF(CD34&lt;=Konstanta!$F$8,Konstanta!$E$8,Konstanta!$E$9))))</f>
        <v>5</v>
      </c>
      <c r="CV34" t="b">
        <f t="shared" si="22"/>
        <v>1</v>
      </c>
      <c r="CW34" s="74">
        <f ca="1">IF(CD34&lt;=Konstanta!$B$5,Konstanta!$A$5,IF(CD34&lt;=Konstanta!$B$6,Konstanta!$A$6,IF(CD34&lt;=Konstanta!$B$7,Konstanta!$A$7,IF(CD34&lt;=Konstanta!$B$8,Konstanta!$A$8,IF(CD34&lt;=Konstanta!$B$9,Konstanta!$A$9,IF(CD34&lt;=Konstanta!$B$10,Konstanta!$A$10,IF(CD34&lt;=Konstanta!$B$11,Konstanta!$A$11,Konstanta!$A$12)))))))</f>
        <v>8</v>
      </c>
      <c r="CX34" t="b">
        <f>LEN(_xlfn.IFNA(VLOOKUP(AA34,Konstanta!$AD:$AD,1,FALSE),""))=0</f>
        <v>1</v>
      </c>
      <c r="CY34" s="67">
        <f t="shared" si="23"/>
        <v>0</v>
      </c>
      <c r="CZ34" s="67">
        <f t="shared" si="24"/>
        <v>0</v>
      </c>
      <c r="DA34" s="67">
        <f t="shared" si="25"/>
        <v>0</v>
      </c>
      <c r="DB34" t="b">
        <f t="shared" ca="1" si="26"/>
        <v>0</v>
      </c>
      <c r="DC34" s="67" t="b">
        <f>DA34&lt;=Konstanta!$AH$3</f>
        <v>1</v>
      </c>
      <c r="DD34" t="b">
        <f>CY34&lt;=Konstanta!$AH$4</f>
        <v>1</v>
      </c>
      <c r="DE34" t="b">
        <f>CY34&lt;=Konstanta!$AH$5</f>
        <v>1</v>
      </c>
      <c r="DF34" t="b">
        <f>CY34&lt;=Konstanta!$AH$6</f>
        <v>1</v>
      </c>
      <c r="DG34" t="b">
        <f ca="1">TEXT(BL34,"YYYYMMDD")=TEXT(Konstanta!$B$1,"YYYYMMDD")</f>
        <v>0</v>
      </c>
      <c r="DH34" t="b">
        <f t="shared" si="27"/>
        <v>0</v>
      </c>
      <c r="DI34" s="67">
        <f ca="1">Konstanta!$C$4-Data!CD34</f>
        <v>-1096658.666275</v>
      </c>
      <c r="DJ34">
        <f ca="1">IF(Data!DI34&gt;=Konstanta!$B$14,Konstanta!$A$14,IF(Data!DI34&gt;=Konstanta!$B$15,Konstanta!$A$15,IF(Data!DI34&gt;=Konstanta!$B$16,Konstanta!$A$16,IF(Data!DI34&gt;=Konstanta!$B$17,Konstanta!$A$17,IF(Data!DI34&gt;=Konstanta!$B$18,Konstanta!$A$18,Konstanta!$A$19)))))</f>
        <v>6</v>
      </c>
      <c r="DK34" t="b">
        <f t="shared" si="28"/>
        <v>0</v>
      </c>
      <c r="DL34" t="b">
        <f>COUNTIFS(A$1:A33,A34)=0</f>
        <v>1</v>
      </c>
    </row>
    <row r="35" spans="1:116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8"/>
      <c r="BY35" s="68"/>
      <c r="BZ35" s="70" t="str">
        <f t="shared" si="13"/>
        <v/>
      </c>
      <c r="CA35" s="71">
        <f t="shared" ca="1" si="14"/>
        <v>1096694.6664305555</v>
      </c>
      <c r="CB35" s="70" t="b">
        <f ca="1">AND(LEN(BZ35)&gt;0,TEXT(BZ35,"YYYY-MM-DD")=TEXT(Konstanta!$B$1,"YYYY-MM-DD"))</f>
        <v>0</v>
      </c>
      <c r="CC35" s="70" t="str">
        <f t="shared" si="15"/>
        <v/>
      </c>
      <c r="CD35" s="72">
        <f ca="1">(Konstanta!$B$2-D35)*24</f>
        <v>1096694.666275</v>
      </c>
      <c r="CE35" t="b">
        <f t="shared" si="16"/>
        <v>0</v>
      </c>
      <c r="CF35" t="b">
        <f>LEN(_xlfn.IFNA(VLOOKUP(H35,Konstanta!$M:$M,1,FALSE),""))&gt;0</f>
        <v>0</v>
      </c>
      <c r="CG35" t="b">
        <f>LEN(_xlfn.IFNA(VLOOKUP(G35,Konstanta!$T:$T,1,FALSE),""))&gt;0</f>
        <v>0</v>
      </c>
      <c r="CH35" t="b">
        <f>_xlfn.IFNA(VLOOKUP(U35,Konstanta!$O:$O,1,FALSE),"-")&lt;&gt;"-"</f>
        <v>0</v>
      </c>
      <c r="CI35" t="b">
        <f>LEN(_xlfn.IFNA(VLOOKUP(AX35,Konstanta!$X:$X,1,FALSE),""))&gt;0</f>
        <v>0</v>
      </c>
      <c r="CJ35" t="b">
        <f>OR(LEN(_xlfn.IFNA(VLOOKUP(Y35,Konstanta!$Q:$Q,1,FALSE),""))&gt;0,LEN(Y35)=0)</f>
        <v>1</v>
      </c>
      <c r="CK35" t="b">
        <f t="shared" si="17"/>
        <v>1</v>
      </c>
      <c r="CL35" t="b">
        <f>OR(LEN(_xlfn.IFNA(VLOOKUP(BK35,Konstanta!$Z:$Z,1,FALSE),""))&gt;0,LEN(BK35)=0)</f>
        <v>1</v>
      </c>
      <c r="CM35" t="b">
        <f t="shared" si="18"/>
        <v>1</v>
      </c>
      <c r="CN35" t="b">
        <f t="shared" si="19"/>
        <v>0</v>
      </c>
      <c r="CO35" t="b">
        <f>LEN(_xlfn.IFNA(VLOOKUP(Data!K35,Konstanta!$AB:$AB,1,FALSE),""))&gt;0</f>
        <v>0</v>
      </c>
      <c r="CP35" s="12" t="b">
        <f t="shared" si="20"/>
        <v>0</v>
      </c>
      <c r="CQ35" s="12" t="b">
        <f t="shared" si="21"/>
        <v>0</v>
      </c>
      <c r="CR35" t="b">
        <f>ISNUMBER(SEARCH(Konstanta!$Q$5,Y35))</f>
        <v>0</v>
      </c>
      <c r="CS35">
        <f ca="1">IF(CD35&lt;=Konstanta!$J$5,Konstanta!$I$5,IF(CD35&lt;=Konstanta!$J$6,Konstanta!$I$6,IF(CD35&lt;=Konstanta!$J$7,Konstanta!$I$7,Konstanta!$I$8)))</f>
        <v>4</v>
      </c>
      <c r="CT35" t="b">
        <f>ISNUMBER(SEARCH(Konstanta!$Q$6,Y35))</f>
        <v>0</v>
      </c>
      <c r="CU35">
        <f ca="1">IF(CD35&lt;=Konstanta!$F$5,Konstanta!$E$5,IF(CD35&lt;=Konstanta!$F$6,Konstanta!$E$6,IF(CD35&lt;=Konstanta!$F$7,Konstanta!$E$7,IF(CD35&lt;=Konstanta!$F$8,Konstanta!$E$8,Konstanta!$E$9))))</f>
        <v>5</v>
      </c>
      <c r="CV35" t="b">
        <f t="shared" si="22"/>
        <v>1</v>
      </c>
      <c r="CW35" s="74">
        <f ca="1">IF(CD35&lt;=Konstanta!$B$5,Konstanta!$A$5,IF(CD35&lt;=Konstanta!$B$6,Konstanta!$A$6,IF(CD35&lt;=Konstanta!$B$7,Konstanta!$A$7,IF(CD35&lt;=Konstanta!$B$8,Konstanta!$A$8,IF(CD35&lt;=Konstanta!$B$9,Konstanta!$A$9,IF(CD35&lt;=Konstanta!$B$10,Konstanta!$A$10,IF(CD35&lt;=Konstanta!$B$11,Konstanta!$A$11,Konstanta!$A$12)))))))</f>
        <v>8</v>
      </c>
      <c r="CX35" t="b">
        <f>LEN(_xlfn.IFNA(VLOOKUP(AA35,Konstanta!$AD:$AD,1,FALSE),""))=0</f>
        <v>1</v>
      </c>
      <c r="CY35" s="67">
        <f t="shared" si="23"/>
        <v>0</v>
      </c>
      <c r="CZ35" s="67">
        <f t="shared" si="24"/>
        <v>0</v>
      </c>
      <c r="DA35" s="67">
        <f t="shared" si="25"/>
        <v>0</v>
      </c>
      <c r="DB35" t="b">
        <f t="shared" ca="1" si="26"/>
        <v>0</v>
      </c>
      <c r="DC35" s="67" t="b">
        <f>DA35&lt;=Konstanta!$AH$3</f>
        <v>1</v>
      </c>
      <c r="DD35" t="b">
        <f>CY35&lt;=Konstanta!$AH$4</f>
        <v>1</v>
      </c>
      <c r="DE35" t="b">
        <f>CY35&lt;=Konstanta!$AH$5</f>
        <v>1</v>
      </c>
      <c r="DF35" t="b">
        <f>CY35&lt;=Konstanta!$AH$6</f>
        <v>1</v>
      </c>
      <c r="DG35" t="b">
        <f ca="1">TEXT(BL35,"YYYYMMDD")=TEXT(Konstanta!$B$1,"YYYYMMDD")</f>
        <v>0</v>
      </c>
      <c r="DH35" t="b">
        <f t="shared" si="27"/>
        <v>0</v>
      </c>
      <c r="DI35" s="67">
        <f ca="1">Konstanta!$C$4-Data!CD35</f>
        <v>-1096658.666275</v>
      </c>
      <c r="DJ35">
        <f ca="1">IF(Data!DI35&gt;=Konstanta!$B$14,Konstanta!$A$14,IF(Data!DI35&gt;=Konstanta!$B$15,Konstanta!$A$15,IF(Data!DI35&gt;=Konstanta!$B$16,Konstanta!$A$16,IF(Data!DI35&gt;=Konstanta!$B$17,Konstanta!$A$17,IF(Data!DI35&gt;=Konstanta!$B$18,Konstanta!$A$18,Konstanta!$A$19)))))</f>
        <v>6</v>
      </c>
      <c r="DK35" t="b">
        <f t="shared" si="28"/>
        <v>0</v>
      </c>
      <c r="DL35" t="b">
        <f>COUNTIFS(A$1:A34,A35)=0</f>
        <v>1</v>
      </c>
    </row>
    <row r="36" spans="1:116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8"/>
      <c r="BY36" s="68"/>
      <c r="BZ36" s="70" t="str">
        <f t="shared" si="13"/>
        <v/>
      </c>
      <c r="CA36" s="71">
        <f t="shared" ca="1" si="14"/>
        <v>1096694.6659916667</v>
      </c>
      <c r="CB36" s="70" t="b">
        <f ca="1">AND(LEN(BZ36)&gt;0,TEXT(BZ36,"YYYY-MM-DD")=TEXT(Konstanta!$B$1,"YYYY-MM-DD"))</f>
        <v>0</v>
      </c>
      <c r="CC36" s="70" t="str">
        <f t="shared" si="15"/>
        <v/>
      </c>
      <c r="CD36" s="72">
        <f ca="1">(Konstanta!$B$2-D36)*24</f>
        <v>1096694.666275</v>
      </c>
      <c r="CE36" t="b">
        <f t="shared" si="16"/>
        <v>0</v>
      </c>
      <c r="CF36" t="b">
        <f>LEN(_xlfn.IFNA(VLOOKUP(H36,Konstanta!$M:$M,1,FALSE),""))&gt;0</f>
        <v>0</v>
      </c>
      <c r="CG36" t="b">
        <f>LEN(_xlfn.IFNA(VLOOKUP(G36,Konstanta!$T:$T,1,FALSE),""))&gt;0</f>
        <v>0</v>
      </c>
      <c r="CH36" t="b">
        <f>_xlfn.IFNA(VLOOKUP(U36,Konstanta!$O:$O,1,FALSE),"-")&lt;&gt;"-"</f>
        <v>0</v>
      </c>
      <c r="CI36" t="b">
        <f>LEN(_xlfn.IFNA(VLOOKUP(AX36,Konstanta!$X:$X,1,FALSE),""))&gt;0</f>
        <v>0</v>
      </c>
      <c r="CJ36" t="b">
        <f>OR(LEN(_xlfn.IFNA(VLOOKUP(Y36,Konstanta!$Q:$Q,1,FALSE),""))&gt;0,LEN(Y36)=0)</f>
        <v>1</v>
      </c>
      <c r="CK36" t="b">
        <f t="shared" si="17"/>
        <v>1</v>
      </c>
      <c r="CL36" t="b">
        <f>OR(LEN(_xlfn.IFNA(VLOOKUP(BK36,Konstanta!$Z:$Z,1,FALSE),""))&gt;0,LEN(BK36)=0)</f>
        <v>1</v>
      </c>
      <c r="CM36" t="b">
        <f t="shared" si="18"/>
        <v>1</v>
      </c>
      <c r="CN36" t="b">
        <f t="shared" si="19"/>
        <v>0</v>
      </c>
      <c r="CO36" t="b">
        <f>LEN(_xlfn.IFNA(VLOOKUP(Data!K36,Konstanta!$AB:$AB,1,FALSE),""))&gt;0</f>
        <v>0</v>
      </c>
      <c r="CP36" s="12" t="b">
        <f t="shared" si="20"/>
        <v>0</v>
      </c>
      <c r="CQ36" s="12" t="b">
        <f t="shared" si="21"/>
        <v>0</v>
      </c>
      <c r="CR36" t="b">
        <f>ISNUMBER(SEARCH(Konstanta!$Q$5,Y36))</f>
        <v>0</v>
      </c>
      <c r="CS36">
        <f ca="1">IF(CD36&lt;=Konstanta!$J$5,Konstanta!$I$5,IF(CD36&lt;=Konstanta!$J$6,Konstanta!$I$6,IF(CD36&lt;=Konstanta!$J$7,Konstanta!$I$7,Konstanta!$I$8)))</f>
        <v>4</v>
      </c>
      <c r="CT36" t="b">
        <f>ISNUMBER(SEARCH(Konstanta!$Q$6,Y36))</f>
        <v>0</v>
      </c>
      <c r="CU36">
        <f ca="1">IF(CD36&lt;=Konstanta!$F$5,Konstanta!$E$5,IF(CD36&lt;=Konstanta!$F$6,Konstanta!$E$6,IF(CD36&lt;=Konstanta!$F$7,Konstanta!$E$7,IF(CD36&lt;=Konstanta!$F$8,Konstanta!$E$8,Konstanta!$E$9))))</f>
        <v>5</v>
      </c>
      <c r="CV36" t="b">
        <f t="shared" si="22"/>
        <v>1</v>
      </c>
      <c r="CW36" s="74">
        <f ca="1">IF(CD36&lt;=Konstanta!$B$5,Konstanta!$A$5,IF(CD36&lt;=Konstanta!$B$6,Konstanta!$A$6,IF(CD36&lt;=Konstanta!$B$7,Konstanta!$A$7,IF(CD36&lt;=Konstanta!$B$8,Konstanta!$A$8,IF(CD36&lt;=Konstanta!$B$9,Konstanta!$A$9,IF(CD36&lt;=Konstanta!$B$10,Konstanta!$A$10,IF(CD36&lt;=Konstanta!$B$11,Konstanta!$A$11,Konstanta!$A$12)))))))</f>
        <v>8</v>
      </c>
      <c r="CX36" t="b">
        <f>LEN(_xlfn.IFNA(VLOOKUP(AA36,Konstanta!$AD:$AD,1,FALSE),""))=0</f>
        <v>1</v>
      </c>
      <c r="CY36" s="67">
        <f t="shared" si="23"/>
        <v>0</v>
      </c>
      <c r="CZ36" s="67">
        <f t="shared" si="24"/>
        <v>0</v>
      </c>
      <c r="DA36" s="67">
        <f t="shared" si="25"/>
        <v>0</v>
      </c>
      <c r="DB36" t="b">
        <f t="shared" ca="1" si="26"/>
        <v>0</v>
      </c>
      <c r="DC36" s="67" t="b">
        <f>DA36&lt;=Konstanta!$AH$3</f>
        <v>1</v>
      </c>
      <c r="DD36" t="b">
        <f>CY36&lt;=Konstanta!$AH$4</f>
        <v>1</v>
      </c>
      <c r="DE36" t="b">
        <f>CY36&lt;=Konstanta!$AH$5</f>
        <v>1</v>
      </c>
      <c r="DF36" t="b">
        <f>CY36&lt;=Konstanta!$AH$6</f>
        <v>1</v>
      </c>
      <c r="DG36" t="b">
        <f ca="1">TEXT(BL36,"YYYYMMDD")=TEXT(Konstanta!$B$1,"YYYYMMDD")</f>
        <v>0</v>
      </c>
      <c r="DH36" t="b">
        <f t="shared" si="27"/>
        <v>0</v>
      </c>
      <c r="DI36" s="67">
        <f ca="1">Konstanta!$C$4-Data!CD36</f>
        <v>-1096658.666275</v>
      </c>
      <c r="DJ36">
        <f ca="1">IF(Data!DI36&gt;=Konstanta!$B$14,Konstanta!$A$14,IF(Data!DI36&gt;=Konstanta!$B$15,Konstanta!$A$15,IF(Data!DI36&gt;=Konstanta!$B$16,Konstanta!$A$16,IF(Data!DI36&gt;=Konstanta!$B$17,Konstanta!$A$17,IF(Data!DI36&gt;=Konstanta!$B$18,Konstanta!$A$18,Konstanta!$A$19)))))</f>
        <v>6</v>
      </c>
      <c r="DK36" t="b">
        <f t="shared" si="28"/>
        <v>0</v>
      </c>
      <c r="DL36" t="b">
        <f>COUNTIFS(A$1:A35,A36)=0</f>
        <v>1</v>
      </c>
    </row>
    <row r="37" spans="1:116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8"/>
      <c r="BY37" s="68"/>
      <c r="BZ37" s="70" t="str">
        <f t="shared" si="13"/>
        <v/>
      </c>
      <c r="CA37" s="71">
        <f t="shared" ca="1" si="14"/>
        <v>1096694.6660166667</v>
      </c>
      <c r="CB37" s="70" t="b">
        <f ca="1">AND(LEN(BZ37)&gt;0,TEXT(BZ37,"YYYY-MM-DD")=TEXT(Konstanta!$B$1,"YYYY-MM-DD"))</f>
        <v>0</v>
      </c>
      <c r="CC37" s="70" t="str">
        <f t="shared" si="15"/>
        <v/>
      </c>
      <c r="CD37" s="72">
        <f ca="1">(Konstanta!$B$2-D37)*24</f>
        <v>1096694.666275</v>
      </c>
      <c r="CE37" t="b">
        <f t="shared" si="16"/>
        <v>0</v>
      </c>
      <c r="CF37" t="b">
        <f>LEN(_xlfn.IFNA(VLOOKUP(H37,Konstanta!$M:$M,1,FALSE),""))&gt;0</f>
        <v>0</v>
      </c>
      <c r="CG37" t="b">
        <f>LEN(_xlfn.IFNA(VLOOKUP(G37,Konstanta!$T:$T,1,FALSE),""))&gt;0</f>
        <v>0</v>
      </c>
      <c r="CH37" t="b">
        <f>_xlfn.IFNA(VLOOKUP(U37,Konstanta!$O:$O,1,FALSE),"-")&lt;&gt;"-"</f>
        <v>0</v>
      </c>
      <c r="CI37" t="b">
        <f>LEN(_xlfn.IFNA(VLOOKUP(AX37,Konstanta!$X:$X,1,FALSE),""))&gt;0</f>
        <v>0</v>
      </c>
      <c r="CJ37" t="b">
        <f>OR(LEN(_xlfn.IFNA(VLOOKUP(Y37,Konstanta!$Q:$Q,1,FALSE),""))&gt;0,LEN(Y37)=0)</f>
        <v>1</v>
      </c>
      <c r="CK37" t="b">
        <f t="shared" si="17"/>
        <v>1</v>
      </c>
      <c r="CL37" t="b">
        <f>OR(LEN(_xlfn.IFNA(VLOOKUP(BK37,Konstanta!$Z:$Z,1,FALSE),""))&gt;0,LEN(BK37)=0)</f>
        <v>1</v>
      </c>
      <c r="CM37" t="b">
        <f t="shared" si="18"/>
        <v>1</v>
      </c>
      <c r="CN37" t="b">
        <f t="shared" si="19"/>
        <v>0</v>
      </c>
      <c r="CO37" t="b">
        <f>LEN(_xlfn.IFNA(VLOOKUP(Data!K37,Konstanta!$AB:$AB,1,FALSE),""))&gt;0</f>
        <v>0</v>
      </c>
      <c r="CP37" s="12" t="b">
        <f t="shared" si="20"/>
        <v>0</v>
      </c>
      <c r="CQ37" s="12" t="b">
        <f t="shared" si="21"/>
        <v>0</v>
      </c>
      <c r="CR37" t="b">
        <f>ISNUMBER(SEARCH(Konstanta!$Q$5,Y37))</f>
        <v>0</v>
      </c>
      <c r="CS37">
        <f ca="1">IF(CD37&lt;=Konstanta!$J$5,Konstanta!$I$5,IF(CD37&lt;=Konstanta!$J$6,Konstanta!$I$6,IF(CD37&lt;=Konstanta!$J$7,Konstanta!$I$7,Konstanta!$I$8)))</f>
        <v>4</v>
      </c>
      <c r="CT37" t="b">
        <f>ISNUMBER(SEARCH(Konstanta!$Q$6,Y37))</f>
        <v>0</v>
      </c>
      <c r="CU37">
        <f ca="1">IF(CD37&lt;=Konstanta!$F$5,Konstanta!$E$5,IF(CD37&lt;=Konstanta!$F$6,Konstanta!$E$6,IF(CD37&lt;=Konstanta!$F$7,Konstanta!$E$7,IF(CD37&lt;=Konstanta!$F$8,Konstanta!$E$8,Konstanta!$E$9))))</f>
        <v>5</v>
      </c>
      <c r="CV37" t="b">
        <f t="shared" si="22"/>
        <v>1</v>
      </c>
      <c r="CW37" s="74">
        <f ca="1">IF(CD37&lt;=Konstanta!$B$5,Konstanta!$A$5,IF(CD37&lt;=Konstanta!$B$6,Konstanta!$A$6,IF(CD37&lt;=Konstanta!$B$7,Konstanta!$A$7,IF(CD37&lt;=Konstanta!$B$8,Konstanta!$A$8,IF(CD37&lt;=Konstanta!$B$9,Konstanta!$A$9,IF(CD37&lt;=Konstanta!$B$10,Konstanta!$A$10,IF(CD37&lt;=Konstanta!$B$11,Konstanta!$A$11,Konstanta!$A$12)))))))</f>
        <v>8</v>
      </c>
      <c r="CX37" t="b">
        <f>LEN(_xlfn.IFNA(VLOOKUP(AA37,Konstanta!$AD:$AD,1,FALSE),""))=0</f>
        <v>1</v>
      </c>
      <c r="CY37" s="67">
        <f t="shared" si="23"/>
        <v>0</v>
      </c>
      <c r="CZ37" s="67">
        <f t="shared" si="24"/>
        <v>0</v>
      </c>
      <c r="DA37" s="67">
        <f t="shared" si="25"/>
        <v>0</v>
      </c>
      <c r="DB37" t="b">
        <f t="shared" ca="1" si="26"/>
        <v>0</v>
      </c>
      <c r="DC37" s="67" t="b">
        <f>DA37&lt;=Konstanta!$AH$3</f>
        <v>1</v>
      </c>
      <c r="DD37" t="b">
        <f>CY37&lt;=Konstanta!$AH$4</f>
        <v>1</v>
      </c>
      <c r="DE37" t="b">
        <f>CY37&lt;=Konstanta!$AH$5</f>
        <v>1</v>
      </c>
      <c r="DF37" t="b">
        <f>CY37&lt;=Konstanta!$AH$6</f>
        <v>1</v>
      </c>
      <c r="DG37" t="b">
        <f ca="1">TEXT(BL37,"YYYYMMDD")=TEXT(Konstanta!$B$1,"YYYYMMDD")</f>
        <v>0</v>
      </c>
      <c r="DH37" t="b">
        <f t="shared" si="27"/>
        <v>0</v>
      </c>
      <c r="DI37" s="67">
        <f ca="1">Konstanta!$C$4-Data!CD37</f>
        <v>-1096658.666275</v>
      </c>
      <c r="DJ37">
        <f ca="1">IF(Data!DI37&gt;=Konstanta!$B$14,Konstanta!$A$14,IF(Data!DI37&gt;=Konstanta!$B$15,Konstanta!$A$15,IF(Data!DI37&gt;=Konstanta!$B$16,Konstanta!$A$16,IF(Data!DI37&gt;=Konstanta!$B$17,Konstanta!$A$17,IF(Data!DI37&gt;=Konstanta!$B$18,Konstanta!$A$18,Konstanta!$A$19)))))</f>
        <v>6</v>
      </c>
      <c r="DK37" t="b">
        <f t="shared" si="28"/>
        <v>0</v>
      </c>
      <c r="DL37" t="b">
        <f>COUNTIFS(A$1:A36,A37)=0</f>
        <v>1</v>
      </c>
    </row>
    <row r="38" spans="1:116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8"/>
      <c r="BY38" s="68"/>
      <c r="BZ38" s="70" t="str">
        <f t="shared" si="13"/>
        <v/>
      </c>
      <c r="CA38" s="71">
        <f t="shared" ca="1" si="14"/>
        <v>1096694.6659916667</v>
      </c>
      <c r="CB38" s="70" t="b">
        <f ca="1">AND(LEN(BZ38)&gt;0,TEXT(BZ38,"YYYY-MM-DD")=TEXT(Konstanta!$B$1,"YYYY-MM-DD"))</f>
        <v>0</v>
      </c>
      <c r="CC38" s="70" t="str">
        <f t="shared" si="15"/>
        <v/>
      </c>
      <c r="CD38" s="72">
        <f ca="1">(Konstanta!$B$2-D38)*24</f>
        <v>1096694.666275</v>
      </c>
      <c r="CE38" t="b">
        <f t="shared" si="16"/>
        <v>0</v>
      </c>
      <c r="CF38" t="b">
        <f>LEN(_xlfn.IFNA(VLOOKUP(H38,Konstanta!$M:$M,1,FALSE),""))&gt;0</f>
        <v>0</v>
      </c>
      <c r="CG38" t="b">
        <f>LEN(_xlfn.IFNA(VLOOKUP(G38,Konstanta!$T:$T,1,FALSE),""))&gt;0</f>
        <v>0</v>
      </c>
      <c r="CH38" t="b">
        <f>_xlfn.IFNA(VLOOKUP(U38,Konstanta!$O:$O,1,FALSE),"-")&lt;&gt;"-"</f>
        <v>0</v>
      </c>
      <c r="CI38" t="b">
        <f>LEN(_xlfn.IFNA(VLOOKUP(AX38,Konstanta!$X:$X,1,FALSE),""))&gt;0</f>
        <v>0</v>
      </c>
      <c r="CJ38" t="b">
        <f>OR(LEN(_xlfn.IFNA(VLOOKUP(Y38,Konstanta!$Q:$Q,1,FALSE),""))&gt;0,LEN(Y38)=0)</f>
        <v>1</v>
      </c>
      <c r="CK38" t="b">
        <f t="shared" si="17"/>
        <v>1</v>
      </c>
      <c r="CL38" t="b">
        <f>OR(LEN(_xlfn.IFNA(VLOOKUP(BK38,Konstanta!$Z:$Z,1,FALSE),""))&gt;0,LEN(BK38)=0)</f>
        <v>1</v>
      </c>
      <c r="CM38" t="b">
        <f t="shared" si="18"/>
        <v>1</v>
      </c>
      <c r="CN38" t="b">
        <f t="shared" si="19"/>
        <v>0</v>
      </c>
      <c r="CO38" t="b">
        <f>LEN(_xlfn.IFNA(VLOOKUP(Data!K38,Konstanta!$AB:$AB,1,FALSE),""))&gt;0</f>
        <v>0</v>
      </c>
      <c r="CP38" s="12" t="b">
        <f t="shared" si="20"/>
        <v>0</v>
      </c>
      <c r="CQ38" s="12" t="b">
        <f t="shared" si="21"/>
        <v>0</v>
      </c>
      <c r="CR38" t="b">
        <f>ISNUMBER(SEARCH(Konstanta!$Q$5,Y38))</f>
        <v>0</v>
      </c>
      <c r="CS38">
        <f ca="1">IF(CD38&lt;=Konstanta!$J$5,Konstanta!$I$5,IF(CD38&lt;=Konstanta!$J$6,Konstanta!$I$6,IF(CD38&lt;=Konstanta!$J$7,Konstanta!$I$7,Konstanta!$I$8)))</f>
        <v>4</v>
      </c>
      <c r="CT38" t="b">
        <f>ISNUMBER(SEARCH(Konstanta!$Q$6,Y38))</f>
        <v>0</v>
      </c>
      <c r="CU38">
        <f ca="1">IF(CD38&lt;=Konstanta!$F$5,Konstanta!$E$5,IF(CD38&lt;=Konstanta!$F$6,Konstanta!$E$6,IF(CD38&lt;=Konstanta!$F$7,Konstanta!$E$7,IF(CD38&lt;=Konstanta!$F$8,Konstanta!$E$8,Konstanta!$E$9))))</f>
        <v>5</v>
      </c>
      <c r="CV38" t="b">
        <f t="shared" si="22"/>
        <v>1</v>
      </c>
      <c r="CW38" s="74">
        <f ca="1">IF(CD38&lt;=Konstanta!$B$5,Konstanta!$A$5,IF(CD38&lt;=Konstanta!$B$6,Konstanta!$A$6,IF(CD38&lt;=Konstanta!$B$7,Konstanta!$A$7,IF(CD38&lt;=Konstanta!$B$8,Konstanta!$A$8,IF(CD38&lt;=Konstanta!$B$9,Konstanta!$A$9,IF(CD38&lt;=Konstanta!$B$10,Konstanta!$A$10,IF(CD38&lt;=Konstanta!$B$11,Konstanta!$A$11,Konstanta!$A$12)))))))</f>
        <v>8</v>
      </c>
      <c r="CX38" t="b">
        <f>LEN(_xlfn.IFNA(VLOOKUP(AA38,Konstanta!$AD:$AD,1,FALSE),""))=0</f>
        <v>1</v>
      </c>
      <c r="CY38" s="67">
        <f t="shared" si="23"/>
        <v>0</v>
      </c>
      <c r="CZ38" s="67">
        <f t="shared" si="24"/>
        <v>0</v>
      </c>
      <c r="DA38" s="67">
        <f t="shared" si="25"/>
        <v>0</v>
      </c>
      <c r="DB38" t="b">
        <f t="shared" ca="1" si="26"/>
        <v>0</v>
      </c>
      <c r="DC38" s="67" t="b">
        <f>DA38&lt;=Konstanta!$AH$3</f>
        <v>1</v>
      </c>
      <c r="DD38" t="b">
        <f>CY38&lt;=Konstanta!$AH$4</f>
        <v>1</v>
      </c>
      <c r="DE38" t="b">
        <f>CY38&lt;=Konstanta!$AH$5</f>
        <v>1</v>
      </c>
      <c r="DF38" t="b">
        <f>CY38&lt;=Konstanta!$AH$6</f>
        <v>1</v>
      </c>
      <c r="DG38" t="b">
        <f ca="1">TEXT(BL38,"YYYYMMDD")=TEXT(Konstanta!$B$1,"YYYYMMDD")</f>
        <v>0</v>
      </c>
      <c r="DH38" t="b">
        <f t="shared" si="27"/>
        <v>0</v>
      </c>
      <c r="DI38" s="67">
        <f ca="1">Konstanta!$C$4-Data!CD38</f>
        <v>-1096658.666275</v>
      </c>
      <c r="DJ38">
        <f ca="1">IF(Data!DI38&gt;=Konstanta!$B$14,Konstanta!$A$14,IF(Data!DI38&gt;=Konstanta!$B$15,Konstanta!$A$15,IF(Data!DI38&gt;=Konstanta!$B$16,Konstanta!$A$16,IF(Data!DI38&gt;=Konstanta!$B$17,Konstanta!$A$17,IF(Data!DI38&gt;=Konstanta!$B$18,Konstanta!$A$18,Konstanta!$A$19)))))</f>
        <v>6</v>
      </c>
      <c r="DK38" t="b">
        <f t="shared" si="28"/>
        <v>0</v>
      </c>
      <c r="DL38" t="b">
        <f>COUNTIFS(A$1:A37,A38)=0</f>
        <v>1</v>
      </c>
    </row>
    <row r="39" spans="1:116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8"/>
      <c r="BY39" s="68"/>
      <c r="BZ39" s="70" t="str">
        <f t="shared" si="13"/>
        <v/>
      </c>
      <c r="CA39" s="71">
        <f t="shared" ca="1" si="14"/>
        <v>1096694.6662277777</v>
      </c>
      <c r="CB39" s="70" t="b">
        <f ca="1">AND(LEN(BZ39)&gt;0,TEXT(BZ39,"YYYY-MM-DD")=TEXT(Konstanta!$B$1,"YYYY-MM-DD"))</f>
        <v>0</v>
      </c>
      <c r="CC39" s="70" t="str">
        <f t="shared" si="15"/>
        <v/>
      </c>
      <c r="CD39" s="72">
        <f ca="1">(Konstanta!$B$2-D39)*24</f>
        <v>1096694.666275</v>
      </c>
      <c r="CE39" t="b">
        <f t="shared" si="16"/>
        <v>0</v>
      </c>
      <c r="CF39" t="b">
        <f>LEN(_xlfn.IFNA(VLOOKUP(H39,Konstanta!$M:$M,1,FALSE),""))&gt;0</f>
        <v>0</v>
      </c>
      <c r="CG39" t="b">
        <f>LEN(_xlfn.IFNA(VLOOKUP(G39,Konstanta!$T:$T,1,FALSE),""))&gt;0</f>
        <v>0</v>
      </c>
      <c r="CH39" t="b">
        <f>_xlfn.IFNA(VLOOKUP(U39,Konstanta!$O:$O,1,FALSE),"-")&lt;&gt;"-"</f>
        <v>0</v>
      </c>
      <c r="CI39" t="b">
        <f>LEN(_xlfn.IFNA(VLOOKUP(AX39,Konstanta!$X:$X,1,FALSE),""))&gt;0</f>
        <v>0</v>
      </c>
      <c r="CJ39" t="b">
        <f>OR(LEN(_xlfn.IFNA(VLOOKUP(Y39,Konstanta!$Q:$Q,1,FALSE),""))&gt;0,LEN(Y39)=0)</f>
        <v>1</v>
      </c>
      <c r="CK39" t="b">
        <f t="shared" si="17"/>
        <v>1</v>
      </c>
      <c r="CL39" t="b">
        <f>OR(LEN(_xlfn.IFNA(VLOOKUP(BK39,Konstanta!$Z:$Z,1,FALSE),""))&gt;0,LEN(BK39)=0)</f>
        <v>1</v>
      </c>
      <c r="CM39" t="b">
        <f t="shared" si="18"/>
        <v>1</v>
      </c>
      <c r="CN39" t="b">
        <f t="shared" si="19"/>
        <v>0</v>
      </c>
      <c r="CO39" t="b">
        <f>LEN(_xlfn.IFNA(VLOOKUP(Data!K39,Konstanta!$AB:$AB,1,FALSE),""))&gt;0</f>
        <v>0</v>
      </c>
      <c r="CP39" s="12" t="b">
        <f t="shared" si="20"/>
        <v>0</v>
      </c>
      <c r="CQ39" s="12" t="b">
        <f t="shared" si="21"/>
        <v>0</v>
      </c>
      <c r="CR39" t="b">
        <f>ISNUMBER(SEARCH(Konstanta!$Q$5,Y39))</f>
        <v>0</v>
      </c>
      <c r="CS39">
        <f ca="1">IF(CD39&lt;=Konstanta!$J$5,Konstanta!$I$5,IF(CD39&lt;=Konstanta!$J$6,Konstanta!$I$6,IF(CD39&lt;=Konstanta!$J$7,Konstanta!$I$7,Konstanta!$I$8)))</f>
        <v>4</v>
      </c>
      <c r="CT39" t="b">
        <f>ISNUMBER(SEARCH(Konstanta!$Q$6,Y39))</f>
        <v>0</v>
      </c>
      <c r="CU39">
        <f ca="1">IF(CD39&lt;=Konstanta!$F$5,Konstanta!$E$5,IF(CD39&lt;=Konstanta!$F$6,Konstanta!$E$6,IF(CD39&lt;=Konstanta!$F$7,Konstanta!$E$7,IF(CD39&lt;=Konstanta!$F$8,Konstanta!$E$8,Konstanta!$E$9))))</f>
        <v>5</v>
      </c>
      <c r="CV39" t="b">
        <f t="shared" si="22"/>
        <v>1</v>
      </c>
      <c r="CW39" s="74">
        <f ca="1">IF(CD39&lt;=Konstanta!$B$5,Konstanta!$A$5,IF(CD39&lt;=Konstanta!$B$6,Konstanta!$A$6,IF(CD39&lt;=Konstanta!$B$7,Konstanta!$A$7,IF(CD39&lt;=Konstanta!$B$8,Konstanta!$A$8,IF(CD39&lt;=Konstanta!$B$9,Konstanta!$A$9,IF(CD39&lt;=Konstanta!$B$10,Konstanta!$A$10,IF(CD39&lt;=Konstanta!$B$11,Konstanta!$A$11,Konstanta!$A$12)))))))</f>
        <v>8</v>
      </c>
      <c r="CX39" t="b">
        <f>LEN(_xlfn.IFNA(VLOOKUP(AA39,Konstanta!$AD:$AD,1,FALSE),""))=0</f>
        <v>1</v>
      </c>
      <c r="CY39" s="67">
        <f t="shared" si="23"/>
        <v>0</v>
      </c>
      <c r="CZ39" s="67">
        <f t="shared" si="24"/>
        <v>0</v>
      </c>
      <c r="DA39" s="67">
        <f t="shared" si="25"/>
        <v>0</v>
      </c>
      <c r="DB39" t="b">
        <f t="shared" ca="1" si="26"/>
        <v>0</v>
      </c>
      <c r="DC39" s="67" t="b">
        <f>DA39&lt;=Konstanta!$AH$3</f>
        <v>1</v>
      </c>
      <c r="DD39" t="b">
        <f>CY39&lt;=Konstanta!$AH$4</f>
        <v>1</v>
      </c>
      <c r="DE39" t="b">
        <f>CY39&lt;=Konstanta!$AH$5</f>
        <v>1</v>
      </c>
      <c r="DF39" t="b">
        <f>CY39&lt;=Konstanta!$AH$6</f>
        <v>1</v>
      </c>
      <c r="DG39" t="b">
        <f ca="1">TEXT(BL39,"YYYYMMDD")=TEXT(Konstanta!$B$1,"YYYYMMDD")</f>
        <v>0</v>
      </c>
      <c r="DH39" t="b">
        <f t="shared" si="27"/>
        <v>0</v>
      </c>
      <c r="DI39" s="67">
        <f ca="1">Konstanta!$C$4-Data!CD39</f>
        <v>-1096658.666275</v>
      </c>
      <c r="DJ39">
        <f ca="1">IF(Data!DI39&gt;=Konstanta!$B$14,Konstanta!$A$14,IF(Data!DI39&gt;=Konstanta!$B$15,Konstanta!$A$15,IF(Data!DI39&gt;=Konstanta!$B$16,Konstanta!$A$16,IF(Data!DI39&gt;=Konstanta!$B$17,Konstanta!$A$17,IF(Data!DI39&gt;=Konstanta!$B$18,Konstanta!$A$18,Konstanta!$A$19)))))</f>
        <v>6</v>
      </c>
      <c r="DK39" t="b">
        <f t="shared" si="28"/>
        <v>0</v>
      </c>
      <c r="DL39" t="b">
        <f>COUNTIFS(A$1:A38,A39)=0</f>
        <v>1</v>
      </c>
    </row>
    <row r="40" spans="1:116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8"/>
      <c r="BY40" s="68"/>
      <c r="BZ40" s="70" t="str">
        <f t="shared" si="13"/>
        <v/>
      </c>
      <c r="CA40" s="71">
        <f t="shared" ca="1" si="14"/>
        <v>1096694.6662138889</v>
      </c>
      <c r="CB40" s="70" t="b">
        <f ca="1">AND(LEN(BZ40)&gt;0,TEXT(BZ40,"YYYY-MM-DD")=TEXT(Konstanta!$B$1,"YYYY-MM-DD"))</f>
        <v>0</v>
      </c>
      <c r="CC40" s="70" t="str">
        <f t="shared" si="15"/>
        <v/>
      </c>
      <c r="CD40" s="72">
        <f ca="1">(Konstanta!$B$2-D40)*24</f>
        <v>1096694.666275</v>
      </c>
      <c r="CE40" t="b">
        <f t="shared" si="16"/>
        <v>0</v>
      </c>
      <c r="CF40" t="b">
        <f>LEN(_xlfn.IFNA(VLOOKUP(H40,Konstanta!$M:$M,1,FALSE),""))&gt;0</f>
        <v>0</v>
      </c>
      <c r="CG40" t="b">
        <f>LEN(_xlfn.IFNA(VLOOKUP(G40,Konstanta!$T:$T,1,FALSE),""))&gt;0</f>
        <v>0</v>
      </c>
      <c r="CH40" t="b">
        <f>_xlfn.IFNA(VLOOKUP(U40,Konstanta!$O:$O,1,FALSE),"-")&lt;&gt;"-"</f>
        <v>0</v>
      </c>
      <c r="CI40" t="b">
        <f>LEN(_xlfn.IFNA(VLOOKUP(AX40,Konstanta!$X:$X,1,FALSE),""))&gt;0</f>
        <v>0</v>
      </c>
      <c r="CJ40" t="b">
        <f>OR(LEN(_xlfn.IFNA(VLOOKUP(Y40,Konstanta!$Q:$Q,1,FALSE),""))&gt;0,LEN(Y40)=0)</f>
        <v>1</v>
      </c>
      <c r="CK40" t="b">
        <f t="shared" si="17"/>
        <v>1</v>
      </c>
      <c r="CL40" t="b">
        <f>OR(LEN(_xlfn.IFNA(VLOOKUP(BK40,Konstanta!$Z:$Z,1,FALSE),""))&gt;0,LEN(BK40)=0)</f>
        <v>1</v>
      </c>
      <c r="CM40" t="b">
        <f t="shared" si="18"/>
        <v>1</v>
      </c>
      <c r="CN40" t="b">
        <f t="shared" si="19"/>
        <v>0</v>
      </c>
      <c r="CO40" t="b">
        <f>LEN(_xlfn.IFNA(VLOOKUP(Data!K40,Konstanta!$AB:$AB,1,FALSE),""))&gt;0</f>
        <v>0</v>
      </c>
      <c r="CP40" s="12" t="b">
        <f t="shared" si="20"/>
        <v>0</v>
      </c>
      <c r="CQ40" s="12" t="b">
        <f t="shared" si="21"/>
        <v>0</v>
      </c>
      <c r="CR40" t="b">
        <f>ISNUMBER(SEARCH(Konstanta!$Q$5,Y40))</f>
        <v>0</v>
      </c>
      <c r="CS40">
        <f ca="1">IF(CD40&lt;=Konstanta!$J$5,Konstanta!$I$5,IF(CD40&lt;=Konstanta!$J$6,Konstanta!$I$6,IF(CD40&lt;=Konstanta!$J$7,Konstanta!$I$7,Konstanta!$I$8)))</f>
        <v>4</v>
      </c>
      <c r="CT40" t="b">
        <f>ISNUMBER(SEARCH(Konstanta!$Q$6,Y40))</f>
        <v>0</v>
      </c>
      <c r="CU40">
        <f ca="1">IF(CD40&lt;=Konstanta!$F$5,Konstanta!$E$5,IF(CD40&lt;=Konstanta!$F$6,Konstanta!$E$6,IF(CD40&lt;=Konstanta!$F$7,Konstanta!$E$7,IF(CD40&lt;=Konstanta!$F$8,Konstanta!$E$8,Konstanta!$E$9))))</f>
        <v>5</v>
      </c>
      <c r="CV40" t="b">
        <f t="shared" si="22"/>
        <v>1</v>
      </c>
      <c r="CW40" s="74">
        <f ca="1">IF(CD40&lt;=Konstanta!$B$5,Konstanta!$A$5,IF(CD40&lt;=Konstanta!$B$6,Konstanta!$A$6,IF(CD40&lt;=Konstanta!$B$7,Konstanta!$A$7,IF(CD40&lt;=Konstanta!$B$8,Konstanta!$A$8,IF(CD40&lt;=Konstanta!$B$9,Konstanta!$A$9,IF(CD40&lt;=Konstanta!$B$10,Konstanta!$A$10,IF(CD40&lt;=Konstanta!$B$11,Konstanta!$A$11,Konstanta!$A$12)))))))</f>
        <v>8</v>
      </c>
      <c r="CX40" t="b">
        <f>LEN(_xlfn.IFNA(VLOOKUP(AA40,Konstanta!$AD:$AD,1,FALSE),""))=0</f>
        <v>1</v>
      </c>
      <c r="CY40" s="67">
        <f t="shared" si="23"/>
        <v>0</v>
      </c>
      <c r="CZ40" s="67">
        <f t="shared" si="24"/>
        <v>0</v>
      </c>
      <c r="DA40" s="67">
        <f t="shared" si="25"/>
        <v>0</v>
      </c>
      <c r="DB40" t="b">
        <f t="shared" ca="1" si="26"/>
        <v>0</v>
      </c>
      <c r="DC40" s="67" t="b">
        <f>DA40&lt;=Konstanta!$AH$3</f>
        <v>1</v>
      </c>
      <c r="DD40" t="b">
        <f>CY40&lt;=Konstanta!$AH$4</f>
        <v>1</v>
      </c>
      <c r="DE40" t="b">
        <f>CY40&lt;=Konstanta!$AH$5</f>
        <v>1</v>
      </c>
      <c r="DF40" t="b">
        <f>CY40&lt;=Konstanta!$AH$6</f>
        <v>1</v>
      </c>
      <c r="DG40" t="b">
        <f ca="1">TEXT(BL40,"YYYYMMDD")=TEXT(Konstanta!$B$1,"YYYYMMDD")</f>
        <v>0</v>
      </c>
      <c r="DH40" t="b">
        <f t="shared" si="27"/>
        <v>0</v>
      </c>
      <c r="DI40" s="67">
        <f ca="1">Konstanta!$C$4-Data!CD40</f>
        <v>-1096658.666275</v>
      </c>
      <c r="DJ40">
        <f ca="1">IF(Data!DI40&gt;=Konstanta!$B$14,Konstanta!$A$14,IF(Data!DI40&gt;=Konstanta!$B$15,Konstanta!$A$15,IF(Data!DI40&gt;=Konstanta!$B$16,Konstanta!$A$16,IF(Data!DI40&gt;=Konstanta!$B$17,Konstanta!$A$17,IF(Data!DI40&gt;=Konstanta!$B$18,Konstanta!$A$18,Konstanta!$A$19)))))</f>
        <v>6</v>
      </c>
      <c r="DK40" t="b">
        <f t="shared" si="28"/>
        <v>0</v>
      </c>
      <c r="DL40" t="b">
        <f>COUNTIFS(A$1:A39,A40)=0</f>
        <v>1</v>
      </c>
    </row>
    <row r="41" spans="1:116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8"/>
      <c r="BY41" s="68"/>
      <c r="BZ41" s="70" t="str">
        <f t="shared" si="13"/>
        <v/>
      </c>
      <c r="CA41" s="71">
        <f t="shared" ca="1" si="14"/>
        <v>1096694.6660000002</v>
      </c>
      <c r="CB41" s="70" t="b">
        <f ca="1">AND(LEN(BZ41)&gt;0,TEXT(BZ41,"YYYY-MM-DD")=TEXT(Konstanta!$B$1,"YYYY-MM-DD"))</f>
        <v>0</v>
      </c>
      <c r="CC41" s="70" t="str">
        <f t="shared" si="15"/>
        <v/>
      </c>
      <c r="CD41" s="72">
        <f ca="1">(Konstanta!$B$2-D41)*24</f>
        <v>1096694.666275</v>
      </c>
      <c r="CE41" t="b">
        <f t="shared" si="16"/>
        <v>0</v>
      </c>
      <c r="CF41" t="b">
        <f>LEN(_xlfn.IFNA(VLOOKUP(H41,Konstanta!$M:$M,1,FALSE),""))&gt;0</f>
        <v>0</v>
      </c>
      <c r="CG41" t="b">
        <f>LEN(_xlfn.IFNA(VLOOKUP(G41,Konstanta!$T:$T,1,FALSE),""))&gt;0</f>
        <v>0</v>
      </c>
      <c r="CH41" t="b">
        <f>_xlfn.IFNA(VLOOKUP(U41,Konstanta!$O:$O,1,FALSE),"-")&lt;&gt;"-"</f>
        <v>0</v>
      </c>
      <c r="CI41" t="b">
        <f>LEN(_xlfn.IFNA(VLOOKUP(AX41,Konstanta!$X:$X,1,FALSE),""))&gt;0</f>
        <v>0</v>
      </c>
      <c r="CJ41" t="b">
        <f>OR(LEN(_xlfn.IFNA(VLOOKUP(Y41,Konstanta!$Q:$Q,1,FALSE),""))&gt;0,LEN(Y41)=0)</f>
        <v>1</v>
      </c>
      <c r="CK41" t="b">
        <f t="shared" si="17"/>
        <v>1</v>
      </c>
      <c r="CL41" t="b">
        <f>OR(LEN(_xlfn.IFNA(VLOOKUP(BK41,Konstanta!$Z:$Z,1,FALSE),""))&gt;0,LEN(BK41)=0)</f>
        <v>1</v>
      </c>
      <c r="CM41" t="b">
        <f t="shared" si="18"/>
        <v>1</v>
      </c>
      <c r="CN41" t="b">
        <f t="shared" si="19"/>
        <v>0</v>
      </c>
      <c r="CO41" t="b">
        <f>LEN(_xlfn.IFNA(VLOOKUP(Data!K41,Konstanta!$AB:$AB,1,FALSE),""))&gt;0</f>
        <v>0</v>
      </c>
      <c r="CP41" s="12" t="b">
        <f t="shared" si="20"/>
        <v>0</v>
      </c>
      <c r="CQ41" s="12" t="b">
        <f t="shared" si="21"/>
        <v>0</v>
      </c>
      <c r="CR41" t="b">
        <f>ISNUMBER(SEARCH(Konstanta!$Q$5,Y41))</f>
        <v>0</v>
      </c>
      <c r="CS41">
        <f ca="1">IF(CD41&lt;=Konstanta!$J$5,Konstanta!$I$5,IF(CD41&lt;=Konstanta!$J$6,Konstanta!$I$6,IF(CD41&lt;=Konstanta!$J$7,Konstanta!$I$7,Konstanta!$I$8)))</f>
        <v>4</v>
      </c>
      <c r="CT41" t="b">
        <f>ISNUMBER(SEARCH(Konstanta!$Q$6,Y41))</f>
        <v>0</v>
      </c>
      <c r="CU41">
        <f ca="1">IF(CD41&lt;=Konstanta!$F$5,Konstanta!$E$5,IF(CD41&lt;=Konstanta!$F$6,Konstanta!$E$6,IF(CD41&lt;=Konstanta!$F$7,Konstanta!$E$7,IF(CD41&lt;=Konstanta!$F$8,Konstanta!$E$8,Konstanta!$E$9))))</f>
        <v>5</v>
      </c>
      <c r="CV41" t="b">
        <f t="shared" si="22"/>
        <v>1</v>
      </c>
      <c r="CW41" s="74">
        <f ca="1">IF(CD41&lt;=Konstanta!$B$5,Konstanta!$A$5,IF(CD41&lt;=Konstanta!$B$6,Konstanta!$A$6,IF(CD41&lt;=Konstanta!$B$7,Konstanta!$A$7,IF(CD41&lt;=Konstanta!$B$8,Konstanta!$A$8,IF(CD41&lt;=Konstanta!$B$9,Konstanta!$A$9,IF(CD41&lt;=Konstanta!$B$10,Konstanta!$A$10,IF(CD41&lt;=Konstanta!$B$11,Konstanta!$A$11,Konstanta!$A$12)))))))</f>
        <v>8</v>
      </c>
      <c r="CX41" t="b">
        <f>LEN(_xlfn.IFNA(VLOOKUP(AA41,Konstanta!$AD:$AD,1,FALSE),""))=0</f>
        <v>1</v>
      </c>
      <c r="CY41" s="67">
        <f t="shared" si="23"/>
        <v>0</v>
      </c>
      <c r="CZ41" s="67">
        <f t="shared" si="24"/>
        <v>0</v>
      </c>
      <c r="DA41" s="67">
        <f t="shared" si="25"/>
        <v>0</v>
      </c>
      <c r="DB41" t="b">
        <f t="shared" ca="1" si="26"/>
        <v>0</v>
      </c>
      <c r="DC41" s="67" t="b">
        <f>DA41&lt;=Konstanta!$AH$3</f>
        <v>1</v>
      </c>
      <c r="DD41" t="b">
        <f>CY41&lt;=Konstanta!$AH$4</f>
        <v>1</v>
      </c>
      <c r="DE41" t="b">
        <f>CY41&lt;=Konstanta!$AH$5</f>
        <v>1</v>
      </c>
      <c r="DF41" t="b">
        <f>CY41&lt;=Konstanta!$AH$6</f>
        <v>1</v>
      </c>
      <c r="DG41" t="b">
        <f ca="1">TEXT(BL41,"YYYYMMDD")=TEXT(Konstanta!$B$1,"YYYYMMDD")</f>
        <v>0</v>
      </c>
      <c r="DH41" t="b">
        <f t="shared" si="27"/>
        <v>0</v>
      </c>
      <c r="DI41" s="67">
        <f ca="1">Konstanta!$C$4-Data!CD41</f>
        <v>-1096658.666275</v>
      </c>
      <c r="DJ41">
        <f ca="1">IF(Data!DI41&gt;=Konstanta!$B$14,Konstanta!$A$14,IF(Data!DI41&gt;=Konstanta!$B$15,Konstanta!$A$15,IF(Data!DI41&gt;=Konstanta!$B$16,Konstanta!$A$16,IF(Data!DI41&gt;=Konstanta!$B$17,Konstanta!$A$17,IF(Data!DI41&gt;=Konstanta!$B$18,Konstanta!$A$18,Konstanta!$A$19)))))</f>
        <v>6</v>
      </c>
      <c r="DK41" t="b">
        <f t="shared" si="28"/>
        <v>0</v>
      </c>
      <c r="DL41" t="b">
        <f>COUNTIFS(A$1:A40,A41)=0</f>
        <v>1</v>
      </c>
    </row>
    <row r="42" spans="1:116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8"/>
      <c r="BY42" s="68"/>
      <c r="BZ42" s="70" t="str">
        <f t="shared" si="13"/>
        <v/>
      </c>
      <c r="CA42" s="71">
        <f t="shared" ca="1" si="14"/>
        <v>1096694.6662277777</v>
      </c>
      <c r="CB42" s="70" t="b">
        <f ca="1">AND(LEN(BZ42)&gt;0,TEXT(BZ42,"YYYY-MM-DD")=TEXT(Konstanta!$B$1,"YYYY-MM-DD"))</f>
        <v>0</v>
      </c>
      <c r="CC42" s="70" t="str">
        <f t="shared" si="15"/>
        <v/>
      </c>
      <c r="CD42" s="72">
        <f ca="1">(Konstanta!$B$2-D42)*24</f>
        <v>1096694.666275</v>
      </c>
      <c r="CE42" t="b">
        <f t="shared" si="16"/>
        <v>0</v>
      </c>
      <c r="CF42" t="b">
        <f>LEN(_xlfn.IFNA(VLOOKUP(H42,Konstanta!$M:$M,1,FALSE),""))&gt;0</f>
        <v>0</v>
      </c>
      <c r="CG42" t="b">
        <f>LEN(_xlfn.IFNA(VLOOKUP(G42,Konstanta!$T:$T,1,FALSE),""))&gt;0</f>
        <v>0</v>
      </c>
      <c r="CH42" t="b">
        <f>_xlfn.IFNA(VLOOKUP(U42,Konstanta!$O:$O,1,FALSE),"-")&lt;&gt;"-"</f>
        <v>0</v>
      </c>
      <c r="CI42" t="b">
        <f>LEN(_xlfn.IFNA(VLOOKUP(AX42,Konstanta!$X:$X,1,FALSE),""))&gt;0</f>
        <v>0</v>
      </c>
      <c r="CJ42" t="b">
        <f>OR(LEN(_xlfn.IFNA(VLOOKUP(Y42,Konstanta!$Q:$Q,1,FALSE),""))&gt;0,LEN(Y42)=0)</f>
        <v>1</v>
      </c>
      <c r="CK42" t="b">
        <f t="shared" si="17"/>
        <v>1</v>
      </c>
      <c r="CL42" t="b">
        <f>OR(LEN(_xlfn.IFNA(VLOOKUP(BK42,Konstanta!$Z:$Z,1,FALSE),""))&gt;0,LEN(BK42)=0)</f>
        <v>1</v>
      </c>
      <c r="CM42" t="b">
        <f t="shared" si="18"/>
        <v>1</v>
      </c>
      <c r="CN42" t="b">
        <f t="shared" si="19"/>
        <v>0</v>
      </c>
      <c r="CO42" t="b">
        <f>LEN(_xlfn.IFNA(VLOOKUP(Data!K42,Konstanta!$AB:$AB,1,FALSE),""))&gt;0</f>
        <v>0</v>
      </c>
      <c r="CP42" s="12" t="b">
        <f t="shared" si="20"/>
        <v>0</v>
      </c>
      <c r="CQ42" s="12" t="b">
        <f t="shared" si="21"/>
        <v>0</v>
      </c>
      <c r="CR42" t="b">
        <f>ISNUMBER(SEARCH(Konstanta!$Q$5,Y42))</f>
        <v>0</v>
      </c>
      <c r="CS42">
        <f ca="1">IF(CD42&lt;=Konstanta!$J$5,Konstanta!$I$5,IF(CD42&lt;=Konstanta!$J$6,Konstanta!$I$6,IF(CD42&lt;=Konstanta!$J$7,Konstanta!$I$7,Konstanta!$I$8)))</f>
        <v>4</v>
      </c>
      <c r="CT42" t="b">
        <f>ISNUMBER(SEARCH(Konstanta!$Q$6,Y42))</f>
        <v>0</v>
      </c>
      <c r="CU42">
        <f ca="1">IF(CD42&lt;=Konstanta!$F$5,Konstanta!$E$5,IF(CD42&lt;=Konstanta!$F$6,Konstanta!$E$6,IF(CD42&lt;=Konstanta!$F$7,Konstanta!$E$7,IF(CD42&lt;=Konstanta!$F$8,Konstanta!$E$8,Konstanta!$E$9))))</f>
        <v>5</v>
      </c>
      <c r="CV42" t="b">
        <f t="shared" si="22"/>
        <v>1</v>
      </c>
      <c r="CW42" s="74">
        <f ca="1">IF(CD42&lt;=Konstanta!$B$5,Konstanta!$A$5,IF(CD42&lt;=Konstanta!$B$6,Konstanta!$A$6,IF(CD42&lt;=Konstanta!$B$7,Konstanta!$A$7,IF(CD42&lt;=Konstanta!$B$8,Konstanta!$A$8,IF(CD42&lt;=Konstanta!$B$9,Konstanta!$A$9,IF(CD42&lt;=Konstanta!$B$10,Konstanta!$A$10,IF(CD42&lt;=Konstanta!$B$11,Konstanta!$A$11,Konstanta!$A$12)))))))</f>
        <v>8</v>
      </c>
      <c r="CX42" t="b">
        <f>LEN(_xlfn.IFNA(VLOOKUP(AA42,Konstanta!$AD:$AD,1,FALSE),""))=0</f>
        <v>1</v>
      </c>
      <c r="CY42" s="67">
        <f t="shared" si="23"/>
        <v>0</v>
      </c>
      <c r="CZ42" s="67">
        <f t="shared" si="24"/>
        <v>0</v>
      </c>
      <c r="DA42" s="67">
        <f t="shared" si="25"/>
        <v>0</v>
      </c>
      <c r="DB42" t="b">
        <f t="shared" ca="1" si="26"/>
        <v>0</v>
      </c>
      <c r="DC42" s="67" t="b">
        <f>DA42&lt;=Konstanta!$AH$3</f>
        <v>1</v>
      </c>
      <c r="DD42" t="b">
        <f>CY42&lt;=Konstanta!$AH$4</f>
        <v>1</v>
      </c>
      <c r="DE42" t="b">
        <f>CY42&lt;=Konstanta!$AH$5</f>
        <v>1</v>
      </c>
      <c r="DF42" t="b">
        <f>CY42&lt;=Konstanta!$AH$6</f>
        <v>1</v>
      </c>
      <c r="DG42" t="b">
        <f ca="1">TEXT(BL42,"YYYYMMDD")=TEXT(Konstanta!$B$1,"YYYYMMDD")</f>
        <v>0</v>
      </c>
      <c r="DH42" t="b">
        <f t="shared" si="27"/>
        <v>0</v>
      </c>
      <c r="DI42" s="67">
        <f ca="1">Konstanta!$C$4-Data!CD42</f>
        <v>-1096658.666275</v>
      </c>
      <c r="DJ42">
        <f ca="1">IF(Data!DI42&gt;=Konstanta!$B$14,Konstanta!$A$14,IF(Data!DI42&gt;=Konstanta!$B$15,Konstanta!$A$15,IF(Data!DI42&gt;=Konstanta!$B$16,Konstanta!$A$16,IF(Data!DI42&gt;=Konstanta!$B$17,Konstanta!$A$17,IF(Data!DI42&gt;=Konstanta!$B$18,Konstanta!$A$18,Konstanta!$A$19)))))</f>
        <v>6</v>
      </c>
      <c r="DK42" t="b">
        <f t="shared" si="28"/>
        <v>0</v>
      </c>
      <c r="DL42" t="b">
        <f>COUNTIFS(A$1:A41,A42)=0</f>
        <v>1</v>
      </c>
    </row>
    <row r="43" spans="1:116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8"/>
      <c r="BY43" s="68"/>
      <c r="BZ43" s="70" t="str">
        <f t="shared" si="13"/>
        <v/>
      </c>
      <c r="CA43" s="71">
        <f t="shared" ca="1" si="14"/>
        <v>1096694.6664083335</v>
      </c>
      <c r="CB43" s="70" t="b">
        <f ca="1">AND(LEN(BZ43)&gt;0,TEXT(BZ43,"YYYY-MM-DD")=TEXT(Konstanta!$B$1,"YYYY-MM-DD"))</f>
        <v>0</v>
      </c>
      <c r="CC43" s="70" t="str">
        <f t="shared" si="15"/>
        <v/>
      </c>
      <c r="CD43" s="72">
        <f ca="1">(Konstanta!$B$2-D43)*24</f>
        <v>1096694.666275</v>
      </c>
      <c r="CE43" t="b">
        <f t="shared" si="16"/>
        <v>0</v>
      </c>
      <c r="CF43" t="b">
        <f>LEN(_xlfn.IFNA(VLOOKUP(H43,Konstanta!$M:$M,1,FALSE),""))&gt;0</f>
        <v>0</v>
      </c>
      <c r="CG43" t="b">
        <f>LEN(_xlfn.IFNA(VLOOKUP(G43,Konstanta!$T:$T,1,FALSE),""))&gt;0</f>
        <v>0</v>
      </c>
      <c r="CH43" t="b">
        <f>_xlfn.IFNA(VLOOKUP(U43,Konstanta!$O:$O,1,FALSE),"-")&lt;&gt;"-"</f>
        <v>0</v>
      </c>
      <c r="CI43" t="b">
        <f>LEN(_xlfn.IFNA(VLOOKUP(AX43,Konstanta!$X:$X,1,FALSE),""))&gt;0</f>
        <v>0</v>
      </c>
      <c r="CJ43" t="b">
        <f>OR(LEN(_xlfn.IFNA(VLOOKUP(Y43,Konstanta!$Q:$Q,1,FALSE),""))&gt;0,LEN(Y43)=0)</f>
        <v>1</v>
      </c>
      <c r="CK43" t="b">
        <f t="shared" si="17"/>
        <v>1</v>
      </c>
      <c r="CL43" t="b">
        <f>OR(LEN(_xlfn.IFNA(VLOOKUP(BK43,Konstanta!$Z:$Z,1,FALSE),""))&gt;0,LEN(BK43)=0)</f>
        <v>1</v>
      </c>
      <c r="CM43" t="b">
        <f t="shared" si="18"/>
        <v>1</v>
      </c>
      <c r="CN43" t="b">
        <f t="shared" si="19"/>
        <v>0</v>
      </c>
      <c r="CO43" t="b">
        <f>LEN(_xlfn.IFNA(VLOOKUP(Data!K43,Konstanta!$AB:$AB,1,FALSE),""))&gt;0</f>
        <v>0</v>
      </c>
      <c r="CP43" s="12" t="b">
        <f t="shared" si="20"/>
        <v>0</v>
      </c>
      <c r="CQ43" s="12" t="b">
        <f t="shared" si="21"/>
        <v>0</v>
      </c>
      <c r="CR43" t="b">
        <f>ISNUMBER(SEARCH(Konstanta!$Q$5,Y43))</f>
        <v>0</v>
      </c>
      <c r="CS43">
        <f ca="1">IF(CD43&lt;=Konstanta!$J$5,Konstanta!$I$5,IF(CD43&lt;=Konstanta!$J$6,Konstanta!$I$6,IF(CD43&lt;=Konstanta!$J$7,Konstanta!$I$7,Konstanta!$I$8)))</f>
        <v>4</v>
      </c>
      <c r="CT43" t="b">
        <f>ISNUMBER(SEARCH(Konstanta!$Q$6,Y43))</f>
        <v>0</v>
      </c>
      <c r="CU43">
        <f ca="1">IF(CD43&lt;=Konstanta!$F$5,Konstanta!$E$5,IF(CD43&lt;=Konstanta!$F$6,Konstanta!$E$6,IF(CD43&lt;=Konstanta!$F$7,Konstanta!$E$7,IF(CD43&lt;=Konstanta!$F$8,Konstanta!$E$8,Konstanta!$E$9))))</f>
        <v>5</v>
      </c>
      <c r="CV43" t="b">
        <f t="shared" si="22"/>
        <v>1</v>
      </c>
      <c r="CW43" s="74">
        <f ca="1">IF(CD43&lt;=Konstanta!$B$5,Konstanta!$A$5,IF(CD43&lt;=Konstanta!$B$6,Konstanta!$A$6,IF(CD43&lt;=Konstanta!$B$7,Konstanta!$A$7,IF(CD43&lt;=Konstanta!$B$8,Konstanta!$A$8,IF(CD43&lt;=Konstanta!$B$9,Konstanta!$A$9,IF(CD43&lt;=Konstanta!$B$10,Konstanta!$A$10,IF(CD43&lt;=Konstanta!$B$11,Konstanta!$A$11,Konstanta!$A$12)))))))</f>
        <v>8</v>
      </c>
      <c r="CX43" t="b">
        <f>LEN(_xlfn.IFNA(VLOOKUP(AA43,Konstanta!$AD:$AD,1,FALSE),""))=0</f>
        <v>1</v>
      </c>
      <c r="CY43" s="67">
        <f t="shared" si="23"/>
        <v>0</v>
      </c>
      <c r="CZ43" s="67">
        <f t="shared" si="24"/>
        <v>0</v>
      </c>
      <c r="DA43" s="67">
        <f t="shared" si="25"/>
        <v>0</v>
      </c>
      <c r="DB43" t="b">
        <f t="shared" ca="1" si="26"/>
        <v>0</v>
      </c>
      <c r="DC43" s="67" t="b">
        <f>DA43&lt;=Konstanta!$AH$3</f>
        <v>1</v>
      </c>
      <c r="DD43" t="b">
        <f>CY43&lt;=Konstanta!$AH$4</f>
        <v>1</v>
      </c>
      <c r="DE43" t="b">
        <f>CY43&lt;=Konstanta!$AH$5</f>
        <v>1</v>
      </c>
      <c r="DF43" t="b">
        <f>CY43&lt;=Konstanta!$AH$6</f>
        <v>1</v>
      </c>
      <c r="DG43" t="b">
        <f ca="1">TEXT(BL43,"YYYYMMDD")=TEXT(Konstanta!$B$1,"YYYYMMDD")</f>
        <v>0</v>
      </c>
      <c r="DH43" t="b">
        <f t="shared" si="27"/>
        <v>0</v>
      </c>
      <c r="DI43" s="67">
        <f ca="1">Konstanta!$C$4-Data!CD43</f>
        <v>-1096658.666275</v>
      </c>
      <c r="DJ43">
        <f ca="1">IF(Data!DI43&gt;=Konstanta!$B$14,Konstanta!$A$14,IF(Data!DI43&gt;=Konstanta!$B$15,Konstanta!$A$15,IF(Data!DI43&gt;=Konstanta!$B$16,Konstanta!$A$16,IF(Data!DI43&gt;=Konstanta!$B$17,Konstanta!$A$17,IF(Data!DI43&gt;=Konstanta!$B$18,Konstanta!$A$18,Konstanta!$A$19)))))</f>
        <v>6</v>
      </c>
      <c r="DK43" t="b">
        <f t="shared" si="28"/>
        <v>0</v>
      </c>
      <c r="DL43" t="b">
        <f>COUNTIFS(A$1:A42,A43)=0</f>
        <v>1</v>
      </c>
    </row>
    <row r="44" spans="1:116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8"/>
      <c r="BY44" s="68"/>
      <c r="BZ44" s="70" t="str">
        <f t="shared" si="13"/>
        <v/>
      </c>
      <c r="CA44" s="71">
        <f t="shared" ca="1" si="14"/>
        <v>1096694.6664305555</v>
      </c>
      <c r="CB44" s="70" t="b">
        <f ca="1">AND(LEN(BZ44)&gt;0,TEXT(BZ44,"YYYY-MM-DD")=TEXT(Konstanta!$B$1,"YYYY-MM-DD"))</f>
        <v>0</v>
      </c>
      <c r="CC44" s="70" t="str">
        <f t="shared" si="15"/>
        <v/>
      </c>
      <c r="CD44" s="72">
        <f ca="1">(Konstanta!$B$2-D44)*24</f>
        <v>1096694.666275</v>
      </c>
      <c r="CE44" t="b">
        <f t="shared" si="16"/>
        <v>0</v>
      </c>
      <c r="CF44" t="b">
        <f>LEN(_xlfn.IFNA(VLOOKUP(H44,Konstanta!$M:$M,1,FALSE),""))&gt;0</f>
        <v>0</v>
      </c>
      <c r="CG44" t="b">
        <f>LEN(_xlfn.IFNA(VLOOKUP(G44,Konstanta!$T:$T,1,FALSE),""))&gt;0</f>
        <v>0</v>
      </c>
      <c r="CH44" t="b">
        <f>_xlfn.IFNA(VLOOKUP(U44,Konstanta!$O:$O,1,FALSE),"-")&lt;&gt;"-"</f>
        <v>0</v>
      </c>
      <c r="CI44" t="b">
        <f>LEN(_xlfn.IFNA(VLOOKUP(AX44,Konstanta!$X:$X,1,FALSE),""))&gt;0</f>
        <v>0</v>
      </c>
      <c r="CJ44" t="b">
        <f>OR(LEN(_xlfn.IFNA(VLOOKUP(Y44,Konstanta!$Q:$Q,1,FALSE),""))&gt;0,LEN(Y44)=0)</f>
        <v>1</v>
      </c>
      <c r="CK44" t="b">
        <f t="shared" si="17"/>
        <v>1</v>
      </c>
      <c r="CL44" t="b">
        <f>OR(LEN(_xlfn.IFNA(VLOOKUP(BK44,Konstanta!$Z:$Z,1,FALSE),""))&gt;0,LEN(BK44)=0)</f>
        <v>1</v>
      </c>
      <c r="CM44" t="b">
        <f t="shared" si="18"/>
        <v>1</v>
      </c>
      <c r="CN44" t="b">
        <f t="shared" si="19"/>
        <v>0</v>
      </c>
      <c r="CO44" t="b">
        <f>LEN(_xlfn.IFNA(VLOOKUP(Data!K44,Konstanta!$AB:$AB,1,FALSE),""))&gt;0</f>
        <v>0</v>
      </c>
      <c r="CP44" s="12" t="b">
        <f t="shared" si="20"/>
        <v>0</v>
      </c>
      <c r="CQ44" s="12" t="b">
        <f t="shared" si="21"/>
        <v>0</v>
      </c>
      <c r="CR44" t="b">
        <f>ISNUMBER(SEARCH(Konstanta!$Q$5,Y44))</f>
        <v>0</v>
      </c>
      <c r="CS44">
        <f ca="1">IF(CD44&lt;=Konstanta!$J$5,Konstanta!$I$5,IF(CD44&lt;=Konstanta!$J$6,Konstanta!$I$6,IF(CD44&lt;=Konstanta!$J$7,Konstanta!$I$7,Konstanta!$I$8)))</f>
        <v>4</v>
      </c>
      <c r="CT44" t="b">
        <f>ISNUMBER(SEARCH(Konstanta!$Q$6,Y44))</f>
        <v>0</v>
      </c>
      <c r="CU44">
        <f ca="1">IF(CD44&lt;=Konstanta!$F$5,Konstanta!$E$5,IF(CD44&lt;=Konstanta!$F$6,Konstanta!$E$6,IF(CD44&lt;=Konstanta!$F$7,Konstanta!$E$7,IF(CD44&lt;=Konstanta!$F$8,Konstanta!$E$8,Konstanta!$E$9))))</f>
        <v>5</v>
      </c>
      <c r="CV44" t="b">
        <f t="shared" si="22"/>
        <v>1</v>
      </c>
      <c r="CW44" s="74">
        <f ca="1">IF(CD44&lt;=Konstanta!$B$5,Konstanta!$A$5,IF(CD44&lt;=Konstanta!$B$6,Konstanta!$A$6,IF(CD44&lt;=Konstanta!$B$7,Konstanta!$A$7,IF(CD44&lt;=Konstanta!$B$8,Konstanta!$A$8,IF(CD44&lt;=Konstanta!$B$9,Konstanta!$A$9,IF(CD44&lt;=Konstanta!$B$10,Konstanta!$A$10,IF(CD44&lt;=Konstanta!$B$11,Konstanta!$A$11,Konstanta!$A$12)))))))</f>
        <v>8</v>
      </c>
      <c r="CX44" t="b">
        <f>LEN(_xlfn.IFNA(VLOOKUP(AA44,Konstanta!$AD:$AD,1,FALSE),""))=0</f>
        <v>1</v>
      </c>
      <c r="CY44" s="67">
        <f t="shared" si="23"/>
        <v>0</v>
      </c>
      <c r="CZ44" s="67">
        <f t="shared" si="24"/>
        <v>0</v>
      </c>
      <c r="DA44" s="67">
        <f t="shared" si="25"/>
        <v>0</v>
      </c>
      <c r="DB44" t="b">
        <f t="shared" ca="1" si="26"/>
        <v>0</v>
      </c>
      <c r="DC44" s="67" t="b">
        <f>DA44&lt;=Konstanta!$AH$3</f>
        <v>1</v>
      </c>
      <c r="DD44" t="b">
        <f>CY44&lt;=Konstanta!$AH$4</f>
        <v>1</v>
      </c>
      <c r="DE44" t="b">
        <f>CY44&lt;=Konstanta!$AH$5</f>
        <v>1</v>
      </c>
      <c r="DF44" t="b">
        <f>CY44&lt;=Konstanta!$AH$6</f>
        <v>1</v>
      </c>
      <c r="DG44" t="b">
        <f ca="1">TEXT(BL44,"YYYYMMDD")=TEXT(Konstanta!$B$1,"YYYYMMDD")</f>
        <v>0</v>
      </c>
      <c r="DH44" t="b">
        <f t="shared" si="27"/>
        <v>0</v>
      </c>
      <c r="DI44" s="67">
        <f ca="1">Konstanta!$C$4-Data!CD44</f>
        <v>-1096658.666275</v>
      </c>
      <c r="DJ44">
        <f ca="1">IF(Data!DI44&gt;=Konstanta!$B$14,Konstanta!$A$14,IF(Data!DI44&gt;=Konstanta!$B$15,Konstanta!$A$15,IF(Data!DI44&gt;=Konstanta!$B$16,Konstanta!$A$16,IF(Data!DI44&gt;=Konstanta!$B$17,Konstanta!$A$17,IF(Data!DI44&gt;=Konstanta!$B$18,Konstanta!$A$18,Konstanta!$A$19)))))</f>
        <v>6</v>
      </c>
      <c r="DK44" t="b">
        <f t="shared" si="28"/>
        <v>0</v>
      </c>
      <c r="DL44" t="b">
        <f>COUNTIFS(A$1:A43,A44)=0</f>
        <v>1</v>
      </c>
    </row>
    <row r="45" spans="1:116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8"/>
      <c r="BY45" s="68"/>
      <c r="BZ45" s="70" t="str">
        <f t="shared" si="13"/>
        <v/>
      </c>
      <c r="CA45" s="71">
        <f t="shared" ca="1" si="14"/>
        <v>1096694.6664083335</v>
      </c>
      <c r="CB45" s="70" t="b">
        <f ca="1">AND(LEN(BZ45)&gt;0,TEXT(BZ45,"YYYY-MM-DD")=TEXT(Konstanta!$B$1,"YYYY-MM-DD"))</f>
        <v>0</v>
      </c>
      <c r="CC45" s="70" t="str">
        <f t="shared" si="15"/>
        <v/>
      </c>
      <c r="CD45" s="72">
        <f ca="1">(Konstanta!$B$2-D45)*24</f>
        <v>1096694.666275</v>
      </c>
      <c r="CE45" t="b">
        <f t="shared" si="16"/>
        <v>0</v>
      </c>
      <c r="CF45" t="b">
        <f>LEN(_xlfn.IFNA(VLOOKUP(H45,Konstanta!$M:$M,1,FALSE),""))&gt;0</f>
        <v>0</v>
      </c>
      <c r="CG45" t="b">
        <f>LEN(_xlfn.IFNA(VLOOKUP(G45,Konstanta!$T:$T,1,FALSE),""))&gt;0</f>
        <v>0</v>
      </c>
      <c r="CH45" t="b">
        <f>_xlfn.IFNA(VLOOKUP(U45,Konstanta!$O:$O,1,FALSE),"-")&lt;&gt;"-"</f>
        <v>0</v>
      </c>
      <c r="CI45" t="b">
        <f>LEN(_xlfn.IFNA(VLOOKUP(AX45,Konstanta!$X:$X,1,FALSE),""))&gt;0</f>
        <v>0</v>
      </c>
      <c r="CJ45" t="b">
        <f>OR(LEN(_xlfn.IFNA(VLOOKUP(Y45,Konstanta!$Q:$Q,1,FALSE),""))&gt;0,LEN(Y45)=0)</f>
        <v>1</v>
      </c>
      <c r="CK45" t="b">
        <f t="shared" si="17"/>
        <v>1</v>
      </c>
      <c r="CL45" t="b">
        <f>OR(LEN(_xlfn.IFNA(VLOOKUP(BK45,Konstanta!$Z:$Z,1,FALSE),""))&gt;0,LEN(BK45)=0)</f>
        <v>1</v>
      </c>
      <c r="CM45" t="b">
        <f t="shared" si="18"/>
        <v>1</v>
      </c>
      <c r="CN45" t="b">
        <f t="shared" si="19"/>
        <v>0</v>
      </c>
      <c r="CO45" t="b">
        <f>LEN(_xlfn.IFNA(VLOOKUP(Data!K45,Konstanta!$AB:$AB,1,FALSE),""))&gt;0</f>
        <v>0</v>
      </c>
      <c r="CP45" s="12" t="b">
        <f t="shared" si="20"/>
        <v>0</v>
      </c>
      <c r="CQ45" s="12" t="b">
        <f t="shared" si="21"/>
        <v>0</v>
      </c>
      <c r="CR45" t="b">
        <f>ISNUMBER(SEARCH(Konstanta!$Q$5,Y45))</f>
        <v>0</v>
      </c>
      <c r="CS45">
        <f ca="1">IF(CD45&lt;=Konstanta!$J$5,Konstanta!$I$5,IF(CD45&lt;=Konstanta!$J$6,Konstanta!$I$6,IF(CD45&lt;=Konstanta!$J$7,Konstanta!$I$7,Konstanta!$I$8)))</f>
        <v>4</v>
      </c>
      <c r="CT45" t="b">
        <f>ISNUMBER(SEARCH(Konstanta!$Q$6,Y45))</f>
        <v>0</v>
      </c>
      <c r="CU45">
        <f ca="1">IF(CD45&lt;=Konstanta!$F$5,Konstanta!$E$5,IF(CD45&lt;=Konstanta!$F$6,Konstanta!$E$6,IF(CD45&lt;=Konstanta!$F$7,Konstanta!$E$7,IF(CD45&lt;=Konstanta!$F$8,Konstanta!$E$8,Konstanta!$E$9))))</f>
        <v>5</v>
      </c>
      <c r="CV45" t="b">
        <f t="shared" si="22"/>
        <v>1</v>
      </c>
      <c r="CW45" s="74">
        <f ca="1">IF(CD45&lt;=Konstanta!$B$5,Konstanta!$A$5,IF(CD45&lt;=Konstanta!$B$6,Konstanta!$A$6,IF(CD45&lt;=Konstanta!$B$7,Konstanta!$A$7,IF(CD45&lt;=Konstanta!$B$8,Konstanta!$A$8,IF(CD45&lt;=Konstanta!$B$9,Konstanta!$A$9,IF(CD45&lt;=Konstanta!$B$10,Konstanta!$A$10,IF(CD45&lt;=Konstanta!$B$11,Konstanta!$A$11,Konstanta!$A$12)))))))</f>
        <v>8</v>
      </c>
      <c r="CX45" t="b">
        <f>LEN(_xlfn.IFNA(VLOOKUP(AA45,Konstanta!$AD:$AD,1,FALSE),""))=0</f>
        <v>1</v>
      </c>
      <c r="CY45" s="67">
        <f t="shared" si="23"/>
        <v>0</v>
      </c>
      <c r="CZ45" s="67">
        <f t="shared" si="24"/>
        <v>0</v>
      </c>
      <c r="DA45" s="67">
        <f t="shared" si="25"/>
        <v>0</v>
      </c>
      <c r="DB45" t="b">
        <f t="shared" ca="1" si="26"/>
        <v>0</v>
      </c>
      <c r="DC45" s="67" t="b">
        <f>DA45&lt;=Konstanta!$AH$3</f>
        <v>1</v>
      </c>
      <c r="DD45" t="b">
        <f>CY45&lt;=Konstanta!$AH$4</f>
        <v>1</v>
      </c>
      <c r="DE45" t="b">
        <f>CY45&lt;=Konstanta!$AH$5</f>
        <v>1</v>
      </c>
      <c r="DF45" t="b">
        <f>CY45&lt;=Konstanta!$AH$6</f>
        <v>1</v>
      </c>
      <c r="DG45" t="b">
        <f ca="1">TEXT(BL45,"YYYYMMDD")=TEXT(Konstanta!$B$1,"YYYYMMDD")</f>
        <v>0</v>
      </c>
      <c r="DH45" t="b">
        <f t="shared" si="27"/>
        <v>0</v>
      </c>
      <c r="DI45" s="67">
        <f ca="1">Konstanta!$C$4-Data!CD45</f>
        <v>-1096658.666275</v>
      </c>
      <c r="DJ45">
        <f ca="1">IF(Data!DI45&gt;=Konstanta!$B$14,Konstanta!$A$14,IF(Data!DI45&gt;=Konstanta!$B$15,Konstanta!$A$15,IF(Data!DI45&gt;=Konstanta!$B$16,Konstanta!$A$16,IF(Data!DI45&gt;=Konstanta!$B$17,Konstanta!$A$17,IF(Data!DI45&gt;=Konstanta!$B$18,Konstanta!$A$18,Konstanta!$A$19)))))</f>
        <v>6</v>
      </c>
      <c r="DK45" t="b">
        <f t="shared" si="28"/>
        <v>0</v>
      </c>
      <c r="DL45" t="b">
        <f>COUNTIFS(A$1:A44,A45)=0</f>
        <v>1</v>
      </c>
    </row>
    <row r="46" spans="1:116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8"/>
      <c r="BY46" s="68"/>
      <c r="BZ46" s="70" t="str">
        <f t="shared" si="13"/>
        <v/>
      </c>
      <c r="CA46" s="71">
        <f t="shared" ca="1" si="14"/>
        <v>1096694.6659916667</v>
      </c>
      <c r="CB46" s="70" t="b">
        <f ca="1">AND(LEN(BZ46)&gt;0,TEXT(BZ46,"YYYY-MM-DD")=TEXT(Konstanta!$B$1,"YYYY-MM-DD"))</f>
        <v>0</v>
      </c>
      <c r="CC46" s="70" t="str">
        <f t="shared" si="15"/>
        <v/>
      </c>
      <c r="CD46" s="72">
        <f ca="1">(Konstanta!$B$2-D46)*24</f>
        <v>1096694.666275</v>
      </c>
      <c r="CE46" t="b">
        <f t="shared" si="16"/>
        <v>0</v>
      </c>
      <c r="CF46" t="b">
        <f>LEN(_xlfn.IFNA(VLOOKUP(H46,Konstanta!$M:$M,1,FALSE),""))&gt;0</f>
        <v>0</v>
      </c>
      <c r="CG46" t="b">
        <f>LEN(_xlfn.IFNA(VLOOKUP(G46,Konstanta!$T:$T,1,FALSE),""))&gt;0</f>
        <v>0</v>
      </c>
      <c r="CH46" t="b">
        <f>_xlfn.IFNA(VLOOKUP(U46,Konstanta!$O:$O,1,FALSE),"-")&lt;&gt;"-"</f>
        <v>0</v>
      </c>
      <c r="CI46" t="b">
        <f>LEN(_xlfn.IFNA(VLOOKUP(AX46,Konstanta!$X:$X,1,FALSE),""))&gt;0</f>
        <v>0</v>
      </c>
      <c r="CJ46" t="b">
        <f>OR(LEN(_xlfn.IFNA(VLOOKUP(Y46,Konstanta!$Q:$Q,1,FALSE),""))&gt;0,LEN(Y46)=0)</f>
        <v>1</v>
      </c>
      <c r="CK46" t="b">
        <f t="shared" si="17"/>
        <v>1</v>
      </c>
      <c r="CL46" t="b">
        <f>OR(LEN(_xlfn.IFNA(VLOOKUP(BK46,Konstanta!$Z:$Z,1,FALSE),""))&gt;0,LEN(BK46)=0)</f>
        <v>1</v>
      </c>
      <c r="CM46" t="b">
        <f t="shared" si="18"/>
        <v>1</v>
      </c>
      <c r="CN46" t="b">
        <f t="shared" si="19"/>
        <v>0</v>
      </c>
      <c r="CO46" t="b">
        <f>LEN(_xlfn.IFNA(VLOOKUP(Data!K46,Konstanta!$AB:$AB,1,FALSE),""))&gt;0</f>
        <v>0</v>
      </c>
      <c r="CP46" s="12" t="b">
        <f t="shared" si="20"/>
        <v>0</v>
      </c>
      <c r="CQ46" s="12" t="b">
        <f t="shared" si="21"/>
        <v>0</v>
      </c>
      <c r="CR46" t="b">
        <f>ISNUMBER(SEARCH(Konstanta!$Q$5,Y46))</f>
        <v>0</v>
      </c>
      <c r="CS46">
        <f ca="1">IF(CD46&lt;=Konstanta!$J$5,Konstanta!$I$5,IF(CD46&lt;=Konstanta!$J$6,Konstanta!$I$6,IF(CD46&lt;=Konstanta!$J$7,Konstanta!$I$7,Konstanta!$I$8)))</f>
        <v>4</v>
      </c>
      <c r="CT46" t="b">
        <f>ISNUMBER(SEARCH(Konstanta!$Q$6,Y46))</f>
        <v>0</v>
      </c>
      <c r="CU46">
        <f ca="1">IF(CD46&lt;=Konstanta!$F$5,Konstanta!$E$5,IF(CD46&lt;=Konstanta!$F$6,Konstanta!$E$6,IF(CD46&lt;=Konstanta!$F$7,Konstanta!$E$7,IF(CD46&lt;=Konstanta!$F$8,Konstanta!$E$8,Konstanta!$E$9))))</f>
        <v>5</v>
      </c>
      <c r="CV46" t="b">
        <f t="shared" si="22"/>
        <v>1</v>
      </c>
      <c r="CW46" s="74">
        <f ca="1">IF(CD46&lt;=Konstanta!$B$5,Konstanta!$A$5,IF(CD46&lt;=Konstanta!$B$6,Konstanta!$A$6,IF(CD46&lt;=Konstanta!$B$7,Konstanta!$A$7,IF(CD46&lt;=Konstanta!$B$8,Konstanta!$A$8,IF(CD46&lt;=Konstanta!$B$9,Konstanta!$A$9,IF(CD46&lt;=Konstanta!$B$10,Konstanta!$A$10,IF(CD46&lt;=Konstanta!$B$11,Konstanta!$A$11,Konstanta!$A$12)))))))</f>
        <v>8</v>
      </c>
      <c r="CX46" t="b">
        <f>LEN(_xlfn.IFNA(VLOOKUP(AA46,Konstanta!$AD:$AD,1,FALSE),""))=0</f>
        <v>1</v>
      </c>
      <c r="CY46" s="67">
        <f t="shared" si="23"/>
        <v>0</v>
      </c>
      <c r="CZ46" s="67">
        <f t="shared" si="24"/>
        <v>0</v>
      </c>
      <c r="DA46" s="67">
        <f t="shared" si="25"/>
        <v>0</v>
      </c>
      <c r="DB46" t="b">
        <f t="shared" ca="1" si="26"/>
        <v>0</v>
      </c>
      <c r="DC46" s="67" t="b">
        <f>DA46&lt;=Konstanta!$AH$3</f>
        <v>1</v>
      </c>
      <c r="DD46" t="b">
        <f>CY46&lt;=Konstanta!$AH$4</f>
        <v>1</v>
      </c>
      <c r="DE46" t="b">
        <f>CY46&lt;=Konstanta!$AH$5</f>
        <v>1</v>
      </c>
      <c r="DF46" t="b">
        <f>CY46&lt;=Konstanta!$AH$6</f>
        <v>1</v>
      </c>
      <c r="DG46" t="b">
        <f ca="1">TEXT(BL46,"YYYYMMDD")=TEXT(Konstanta!$B$1,"YYYYMMDD")</f>
        <v>0</v>
      </c>
      <c r="DH46" t="b">
        <f t="shared" si="27"/>
        <v>0</v>
      </c>
      <c r="DI46" s="67">
        <f ca="1">Konstanta!$C$4-Data!CD46</f>
        <v>-1096658.666275</v>
      </c>
      <c r="DJ46">
        <f ca="1">IF(Data!DI46&gt;=Konstanta!$B$14,Konstanta!$A$14,IF(Data!DI46&gt;=Konstanta!$B$15,Konstanta!$A$15,IF(Data!DI46&gt;=Konstanta!$B$16,Konstanta!$A$16,IF(Data!DI46&gt;=Konstanta!$B$17,Konstanta!$A$17,IF(Data!DI46&gt;=Konstanta!$B$18,Konstanta!$A$18,Konstanta!$A$19)))))</f>
        <v>6</v>
      </c>
      <c r="DK46" t="b">
        <f t="shared" si="28"/>
        <v>0</v>
      </c>
      <c r="DL46" t="b">
        <f>COUNTIFS(A$1:A45,A46)=0</f>
        <v>1</v>
      </c>
    </row>
    <row r="47" spans="1:116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8"/>
      <c r="BY47" s="68"/>
      <c r="BZ47" s="70" t="str">
        <f t="shared" si="13"/>
        <v/>
      </c>
      <c r="CA47" s="71">
        <f t="shared" ca="1" si="14"/>
        <v>1096694.6664</v>
      </c>
      <c r="CB47" s="70" t="b">
        <f ca="1">AND(LEN(BZ47)&gt;0,TEXT(BZ47,"YYYY-MM-DD")=TEXT(Konstanta!$B$1,"YYYY-MM-DD"))</f>
        <v>0</v>
      </c>
      <c r="CC47" s="70" t="str">
        <f t="shared" si="15"/>
        <v/>
      </c>
      <c r="CD47" s="72">
        <f ca="1">(Konstanta!$B$2-D47)*24</f>
        <v>1096694.666275</v>
      </c>
      <c r="CE47" t="b">
        <f t="shared" si="16"/>
        <v>0</v>
      </c>
      <c r="CF47" t="b">
        <f>LEN(_xlfn.IFNA(VLOOKUP(H47,Konstanta!$M:$M,1,FALSE),""))&gt;0</f>
        <v>0</v>
      </c>
      <c r="CG47" t="b">
        <f>LEN(_xlfn.IFNA(VLOOKUP(G47,Konstanta!$T:$T,1,FALSE),""))&gt;0</f>
        <v>0</v>
      </c>
      <c r="CH47" t="b">
        <f>_xlfn.IFNA(VLOOKUP(U47,Konstanta!$O:$O,1,FALSE),"-")&lt;&gt;"-"</f>
        <v>0</v>
      </c>
      <c r="CI47" t="b">
        <f>LEN(_xlfn.IFNA(VLOOKUP(AX47,Konstanta!$X:$X,1,FALSE),""))&gt;0</f>
        <v>0</v>
      </c>
      <c r="CJ47" t="b">
        <f>OR(LEN(_xlfn.IFNA(VLOOKUP(Y47,Konstanta!$Q:$Q,1,FALSE),""))&gt;0,LEN(Y47)=0)</f>
        <v>1</v>
      </c>
      <c r="CK47" t="b">
        <f t="shared" si="17"/>
        <v>1</v>
      </c>
      <c r="CL47" t="b">
        <f>OR(LEN(_xlfn.IFNA(VLOOKUP(BK47,Konstanta!$Z:$Z,1,FALSE),""))&gt;0,LEN(BK47)=0)</f>
        <v>1</v>
      </c>
      <c r="CM47" t="b">
        <f t="shared" si="18"/>
        <v>1</v>
      </c>
      <c r="CN47" t="b">
        <f t="shared" si="19"/>
        <v>0</v>
      </c>
      <c r="CO47" t="b">
        <f>LEN(_xlfn.IFNA(VLOOKUP(Data!K47,Konstanta!$AB:$AB,1,FALSE),""))&gt;0</f>
        <v>0</v>
      </c>
      <c r="CP47" s="12" t="b">
        <f t="shared" si="20"/>
        <v>0</v>
      </c>
      <c r="CQ47" s="12" t="b">
        <f t="shared" si="21"/>
        <v>0</v>
      </c>
      <c r="CR47" t="b">
        <f>ISNUMBER(SEARCH(Konstanta!$Q$5,Y47))</f>
        <v>0</v>
      </c>
      <c r="CS47">
        <f ca="1">IF(CD47&lt;=Konstanta!$J$5,Konstanta!$I$5,IF(CD47&lt;=Konstanta!$J$6,Konstanta!$I$6,IF(CD47&lt;=Konstanta!$J$7,Konstanta!$I$7,Konstanta!$I$8)))</f>
        <v>4</v>
      </c>
      <c r="CT47" t="b">
        <f>ISNUMBER(SEARCH(Konstanta!$Q$6,Y47))</f>
        <v>0</v>
      </c>
      <c r="CU47">
        <f ca="1">IF(CD47&lt;=Konstanta!$F$5,Konstanta!$E$5,IF(CD47&lt;=Konstanta!$F$6,Konstanta!$E$6,IF(CD47&lt;=Konstanta!$F$7,Konstanta!$E$7,IF(CD47&lt;=Konstanta!$F$8,Konstanta!$E$8,Konstanta!$E$9))))</f>
        <v>5</v>
      </c>
      <c r="CV47" t="b">
        <f t="shared" si="22"/>
        <v>1</v>
      </c>
      <c r="CW47" s="74">
        <f ca="1">IF(CD47&lt;=Konstanta!$B$5,Konstanta!$A$5,IF(CD47&lt;=Konstanta!$B$6,Konstanta!$A$6,IF(CD47&lt;=Konstanta!$B$7,Konstanta!$A$7,IF(CD47&lt;=Konstanta!$B$8,Konstanta!$A$8,IF(CD47&lt;=Konstanta!$B$9,Konstanta!$A$9,IF(CD47&lt;=Konstanta!$B$10,Konstanta!$A$10,IF(CD47&lt;=Konstanta!$B$11,Konstanta!$A$11,Konstanta!$A$12)))))))</f>
        <v>8</v>
      </c>
      <c r="CX47" t="b">
        <f>LEN(_xlfn.IFNA(VLOOKUP(AA47,Konstanta!$AD:$AD,1,FALSE),""))=0</f>
        <v>1</v>
      </c>
      <c r="CY47" s="67">
        <f t="shared" si="23"/>
        <v>0</v>
      </c>
      <c r="CZ47" s="67">
        <f t="shared" si="24"/>
        <v>0</v>
      </c>
      <c r="DA47" s="67">
        <f t="shared" si="25"/>
        <v>0</v>
      </c>
      <c r="DB47" t="b">
        <f t="shared" ca="1" si="26"/>
        <v>0</v>
      </c>
      <c r="DC47" s="67" t="b">
        <f>DA47&lt;=Konstanta!$AH$3</f>
        <v>1</v>
      </c>
      <c r="DD47" t="b">
        <f>CY47&lt;=Konstanta!$AH$4</f>
        <v>1</v>
      </c>
      <c r="DE47" t="b">
        <f>CY47&lt;=Konstanta!$AH$5</f>
        <v>1</v>
      </c>
      <c r="DF47" t="b">
        <f>CY47&lt;=Konstanta!$AH$6</f>
        <v>1</v>
      </c>
      <c r="DG47" t="b">
        <f ca="1">TEXT(BL47,"YYYYMMDD")=TEXT(Konstanta!$B$1,"YYYYMMDD")</f>
        <v>0</v>
      </c>
      <c r="DH47" t="b">
        <f t="shared" si="27"/>
        <v>0</v>
      </c>
      <c r="DI47" s="67">
        <f ca="1">Konstanta!$C$4-Data!CD47</f>
        <v>-1096658.666275</v>
      </c>
      <c r="DJ47">
        <f ca="1">IF(Data!DI47&gt;=Konstanta!$B$14,Konstanta!$A$14,IF(Data!DI47&gt;=Konstanta!$B$15,Konstanta!$A$15,IF(Data!DI47&gt;=Konstanta!$B$16,Konstanta!$A$16,IF(Data!DI47&gt;=Konstanta!$B$17,Konstanta!$A$17,IF(Data!DI47&gt;=Konstanta!$B$18,Konstanta!$A$18,Konstanta!$A$19)))))</f>
        <v>6</v>
      </c>
      <c r="DK47" t="b">
        <f t="shared" si="28"/>
        <v>0</v>
      </c>
      <c r="DL47" t="b">
        <f>COUNTIFS(A$1:A46,A47)=0</f>
        <v>1</v>
      </c>
    </row>
    <row r="48" spans="1:116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8"/>
      <c r="BY48" s="68"/>
      <c r="BZ48" s="70" t="str">
        <f t="shared" si="13"/>
        <v/>
      </c>
      <c r="CA48" s="71">
        <f t="shared" ca="1" si="14"/>
        <v>1096694.6659916667</v>
      </c>
      <c r="CB48" s="70" t="b">
        <f ca="1">AND(LEN(BZ48)&gt;0,TEXT(BZ48,"YYYY-MM-DD")=TEXT(Konstanta!$B$1,"YYYY-MM-DD"))</f>
        <v>0</v>
      </c>
      <c r="CC48" s="70" t="str">
        <f t="shared" si="15"/>
        <v/>
      </c>
      <c r="CD48" s="72">
        <f ca="1">(Konstanta!$B$2-D48)*24</f>
        <v>1096694.666275</v>
      </c>
      <c r="CE48" t="b">
        <f t="shared" si="16"/>
        <v>0</v>
      </c>
      <c r="CF48" t="b">
        <f>LEN(_xlfn.IFNA(VLOOKUP(H48,Konstanta!$M:$M,1,FALSE),""))&gt;0</f>
        <v>0</v>
      </c>
      <c r="CG48" t="b">
        <f>LEN(_xlfn.IFNA(VLOOKUP(G48,Konstanta!$T:$T,1,FALSE),""))&gt;0</f>
        <v>0</v>
      </c>
      <c r="CH48" t="b">
        <f>_xlfn.IFNA(VLOOKUP(U48,Konstanta!$O:$O,1,FALSE),"-")&lt;&gt;"-"</f>
        <v>0</v>
      </c>
      <c r="CI48" t="b">
        <f>LEN(_xlfn.IFNA(VLOOKUP(AX48,Konstanta!$X:$X,1,FALSE),""))&gt;0</f>
        <v>0</v>
      </c>
      <c r="CJ48" t="b">
        <f>OR(LEN(_xlfn.IFNA(VLOOKUP(Y48,Konstanta!$Q:$Q,1,FALSE),""))&gt;0,LEN(Y48)=0)</f>
        <v>1</v>
      </c>
      <c r="CK48" t="b">
        <f t="shared" si="17"/>
        <v>1</v>
      </c>
      <c r="CL48" t="b">
        <f>OR(LEN(_xlfn.IFNA(VLOOKUP(BK48,Konstanta!$Z:$Z,1,FALSE),""))&gt;0,LEN(BK48)=0)</f>
        <v>1</v>
      </c>
      <c r="CM48" t="b">
        <f t="shared" si="18"/>
        <v>1</v>
      </c>
      <c r="CN48" t="b">
        <f t="shared" si="19"/>
        <v>0</v>
      </c>
      <c r="CO48" t="b">
        <f>LEN(_xlfn.IFNA(VLOOKUP(Data!K48,Konstanta!$AB:$AB,1,FALSE),""))&gt;0</f>
        <v>0</v>
      </c>
      <c r="CP48" s="12" t="b">
        <f t="shared" si="20"/>
        <v>0</v>
      </c>
      <c r="CQ48" s="12" t="b">
        <f t="shared" si="21"/>
        <v>0</v>
      </c>
      <c r="CR48" t="b">
        <f>ISNUMBER(SEARCH(Konstanta!$Q$5,Y48))</f>
        <v>0</v>
      </c>
      <c r="CS48">
        <f ca="1">IF(CD48&lt;=Konstanta!$J$5,Konstanta!$I$5,IF(CD48&lt;=Konstanta!$J$6,Konstanta!$I$6,IF(CD48&lt;=Konstanta!$J$7,Konstanta!$I$7,Konstanta!$I$8)))</f>
        <v>4</v>
      </c>
      <c r="CT48" t="b">
        <f>ISNUMBER(SEARCH(Konstanta!$Q$6,Y48))</f>
        <v>0</v>
      </c>
      <c r="CU48">
        <f ca="1">IF(CD48&lt;=Konstanta!$F$5,Konstanta!$E$5,IF(CD48&lt;=Konstanta!$F$6,Konstanta!$E$6,IF(CD48&lt;=Konstanta!$F$7,Konstanta!$E$7,IF(CD48&lt;=Konstanta!$F$8,Konstanta!$E$8,Konstanta!$E$9))))</f>
        <v>5</v>
      </c>
      <c r="CV48" t="b">
        <f t="shared" si="22"/>
        <v>1</v>
      </c>
      <c r="CW48" s="74">
        <f ca="1">IF(CD48&lt;=Konstanta!$B$5,Konstanta!$A$5,IF(CD48&lt;=Konstanta!$B$6,Konstanta!$A$6,IF(CD48&lt;=Konstanta!$B$7,Konstanta!$A$7,IF(CD48&lt;=Konstanta!$B$8,Konstanta!$A$8,IF(CD48&lt;=Konstanta!$B$9,Konstanta!$A$9,IF(CD48&lt;=Konstanta!$B$10,Konstanta!$A$10,IF(CD48&lt;=Konstanta!$B$11,Konstanta!$A$11,Konstanta!$A$12)))))))</f>
        <v>8</v>
      </c>
      <c r="CX48" t="b">
        <f>LEN(_xlfn.IFNA(VLOOKUP(AA48,Konstanta!$AD:$AD,1,FALSE),""))=0</f>
        <v>1</v>
      </c>
      <c r="CY48" s="67">
        <f t="shared" si="23"/>
        <v>0</v>
      </c>
      <c r="CZ48" s="67">
        <f t="shared" si="24"/>
        <v>0</v>
      </c>
      <c r="DA48" s="67">
        <f t="shared" si="25"/>
        <v>0</v>
      </c>
      <c r="DB48" t="b">
        <f t="shared" ca="1" si="26"/>
        <v>0</v>
      </c>
      <c r="DC48" s="67" t="b">
        <f>DA48&lt;=Konstanta!$AH$3</f>
        <v>1</v>
      </c>
      <c r="DD48" t="b">
        <f>CY48&lt;=Konstanta!$AH$4</f>
        <v>1</v>
      </c>
      <c r="DE48" t="b">
        <f>CY48&lt;=Konstanta!$AH$5</f>
        <v>1</v>
      </c>
      <c r="DF48" t="b">
        <f>CY48&lt;=Konstanta!$AH$6</f>
        <v>1</v>
      </c>
      <c r="DG48" t="b">
        <f ca="1">TEXT(BL48,"YYYYMMDD")=TEXT(Konstanta!$B$1,"YYYYMMDD")</f>
        <v>0</v>
      </c>
      <c r="DH48" t="b">
        <f t="shared" si="27"/>
        <v>0</v>
      </c>
      <c r="DI48" s="67">
        <f ca="1">Konstanta!$C$4-Data!CD48</f>
        <v>-1096658.666275</v>
      </c>
      <c r="DJ48">
        <f ca="1">IF(Data!DI48&gt;=Konstanta!$B$14,Konstanta!$A$14,IF(Data!DI48&gt;=Konstanta!$B$15,Konstanta!$A$15,IF(Data!DI48&gt;=Konstanta!$B$16,Konstanta!$A$16,IF(Data!DI48&gt;=Konstanta!$B$17,Konstanta!$A$17,IF(Data!DI48&gt;=Konstanta!$B$18,Konstanta!$A$18,Konstanta!$A$19)))))</f>
        <v>6</v>
      </c>
      <c r="DK48" t="b">
        <f t="shared" si="28"/>
        <v>0</v>
      </c>
      <c r="DL48" t="b">
        <f>COUNTIFS(A$1:A47,A48)=0</f>
        <v>1</v>
      </c>
    </row>
    <row r="49" spans="1:116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8"/>
      <c r="BY49" s="68"/>
      <c r="BZ49" s="70" t="str">
        <f t="shared" si="13"/>
        <v/>
      </c>
      <c r="CA49" s="71">
        <f t="shared" ca="1" si="14"/>
        <v>1096694.6659916667</v>
      </c>
      <c r="CB49" s="70" t="b">
        <f ca="1">AND(LEN(BZ49)&gt;0,TEXT(BZ49,"YYYY-MM-DD")=TEXT(Konstanta!$B$1,"YYYY-MM-DD"))</f>
        <v>0</v>
      </c>
      <c r="CC49" s="70" t="str">
        <f t="shared" si="15"/>
        <v/>
      </c>
      <c r="CD49" s="72">
        <f ca="1">(Konstanta!$B$2-D49)*24</f>
        <v>1096694.666275</v>
      </c>
      <c r="CE49" t="b">
        <f t="shared" si="16"/>
        <v>0</v>
      </c>
      <c r="CF49" t="b">
        <f>LEN(_xlfn.IFNA(VLOOKUP(H49,Konstanta!$M:$M,1,FALSE),""))&gt;0</f>
        <v>0</v>
      </c>
      <c r="CG49" t="b">
        <f>LEN(_xlfn.IFNA(VLOOKUP(G49,Konstanta!$T:$T,1,FALSE),""))&gt;0</f>
        <v>0</v>
      </c>
      <c r="CH49" t="b">
        <f>_xlfn.IFNA(VLOOKUP(U49,Konstanta!$O:$O,1,FALSE),"-")&lt;&gt;"-"</f>
        <v>0</v>
      </c>
      <c r="CI49" t="b">
        <f>LEN(_xlfn.IFNA(VLOOKUP(AX49,Konstanta!$X:$X,1,FALSE),""))&gt;0</f>
        <v>0</v>
      </c>
      <c r="CJ49" t="b">
        <f>OR(LEN(_xlfn.IFNA(VLOOKUP(Y49,Konstanta!$Q:$Q,1,FALSE),""))&gt;0,LEN(Y49)=0)</f>
        <v>1</v>
      </c>
      <c r="CK49" t="b">
        <f t="shared" si="17"/>
        <v>1</v>
      </c>
      <c r="CL49" t="b">
        <f>OR(LEN(_xlfn.IFNA(VLOOKUP(BK49,Konstanta!$Z:$Z,1,FALSE),""))&gt;0,LEN(BK49)=0)</f>
        <v>1</v>
      </c>
      <c r="CM49" t="b">
        <f t="shared" si="18"/>
        <v>1</v>
      </c>
      <c r="CN49" t="b">
        <f t="shared" si="19"/>
        <v>0</v>
      </c>
      <c r="CO49" t="b">
        <f>LEN(_xlfn.IFNA(VLOOKUP(Data!K49,Konstanta!$AB:$AB,1,FALSE),""))&gt;0</f>
        <v>0</v>
      </c>
      <c r="CP49" s="12" t="b">
        <f t="shared" si="20"/>
        <v>0</v>
      </c>
      <c r="CQ49" s="12" t="b">
        <f t="shared" si="21"/>
        <v>0</v>
      </c>
      <c r="CR49" t="b">
        <f>ISNUMBER(SEARCH(Konstanta!$Q$5,Y49))</f>
        <v>0</v>
      </c>
      <c r="CS49">
        <f ca="1">IF(CD49&lt;=Konstanta!$J$5,Konstanta!$I$5,IF(CD49&lt;=Konstanta!$J$6,Konstanta!$I$6,IF(CD49&lt;=Konstanta!$J$7,Konstanta!$I$7,Konstanta!$I$8)))</f>
        <v>4</v>
      </c>
      <c r="CT49" t="b">
        <f>ISNUMBER(SEARCH(Konstanta!$Q$6,Y49))</f>
        <v>0</v>
      </c>
      <c r="CU49">
        <f ca="1">IF(CD49&lt;=Konstanta!$F$5,Konstanta!$E$5,IF(CD49&lt;=Konstanta!$F$6,Konstanta!$E$6,IF(CD49&lt;=Konstanta!$F$7,Konstanta!$E$7,IF(CD49&lt;=Konstanta!$F$8,Konstanta!$E$8,Konstanta!$E$9))))</f>
        <v>5</v>
      </c>
      <c r="CV49" t="b">
        <f t="shared" si="22"/>
        <v>1</v>
      </c>
      <c r="CW49" s="74">
        <f ca="1">IF(CD49&lt;=Konstanta!$B$5,Konstanta!$A$5,IF(CD49&lt;=Konstanta!$B$6,Konstanta!$A$6,IF(CD49&lt;=Konstanta!$B$7,Konstanta!$A$7,IF(CD49&lt;=Konstanta!$B$8,Konstanta!$A$8,IF(CD49&lt;=Konstanta!$B$9,Konstanta!$A$9,IF(CD49&lt;=Konstanta!$B$10,Konstanta!$A$10,IF(CD49&lt;=Konstanta!$B$11,Konstanta!$A$11,Konstanta!$A$12)))))))</f>
        <v>8</v>
      </c>
      <c r="CX49" t="b">
        <f>LEN(_xlfn.IFNA(VLOOKUP(AA49,Konstanta!$AD:$AD,1,FALSE),""))=0</f>
        <v>1</v>
      </c>
      <c r="CY49" s="67">
        <f t="shared" si="23"/>
        <v>0</v>
      </c>
      <c r="CZ49" s="67">
        <f t="shared" si="24"/>
        <v>0</v>
      </c>
      <c r="DA49" s="67">
        <f t="shared" si="25"/>
        <v>0</v>
      </c>
      <c r="DB49" t="b">
        <f t="shared" ca="1" si="26"/>
        <v>0</v>
      </c>
      <c r="DC49" s="67" t="b">
        <f>DA49&lt;=Konstanta!$AH$3</f>
        <v>1</v>
      </c>
      <c r="DD49" t="b">
        <f>CY49&lt;=Konstanta!$AH$4</f>
        <v>1</v>
      </c>
      <c r="DE49" t="b">
        <f>CY49&lt;=Konstanta!$AH$5</f>
        <v>1</v>
      </c>
      <c r="DF49" t="b">
        <f>CY49&lt;=Konstanta!$AH$6</f>
        <v>1</v>
      </c>
      <c r="DG49" t="b">
        <f ca="1">TEXT(BL49,"YYYYMMDD")=TEXT(Konstanta!$B$1,"YYYYMMDD")</f>
        <v>0</v>
      </c>
      <c r="DH49" t="b">
        <f t="shared" si="27"/>
        <v>0</v>
      </c>
      <c r="DI49" s="67">
        <f ca="1">Konstanta!$C$4-Data!CD49</f>
        <v>-1096658.666275</v>
      </c>
      <c r="DJ49">
        <f ca="1">IF(Data!DI49&gt;=Konstanta!$B$14,Konstanta!$A$14,IF(Data!DI49&gt;=Konstanta!$B$15,Konstanta!$A$15,IF(Data!DI49&gt;=Konstanta!$B$16,Konstanta!$A$16,IF(Data!DI49&gt;=Konstanta!$B$17,Konstanta!$A$17,IF(Data!DI49&gt;=Konstanta!$B$18,Konstanta!$A$18,Konstanta!$A$19)))))</f>
        <v>6</v>
      </c>
      <c r="DK49" t="b">
        <f t="shared" si="28"/>
        <v>0</v>
      </c>
      <c r="DL49" t="b">
        <f>COUNTIFS(A$1:A48,A49)=0</f>
        <v>1</v>
      </c>
    </row>
    <row r="50" spans="1:116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8"/>
      <c r="BY50" s="68"/>
      <c r="BZ50" s="70" t="str">
        <f t="shared" si="13"/>
        <v/>
      </c>
      <c r="CA50" s="71">
        <f t="shared" ca="1" si="14"/>
        <v>1096694.6662138889</v>
      </c>
      <c r="CB50" s="70" t="b">
        <f ca="1">AND(LEN(BZ50)&gt;0,TEXT(BZ50,"YYYY-MM-DD")=TEXT(Konstanta!$B$1,"YYYY-MM-DD"))</f>
        <v>0</v>
      </c>
      <c r="CC50" s="70" t="str">
        <f t="shared" si="15"/>
        <v/>
      </c>
      <c r="CD50" s="72">
        <f ca="1">(Konstanta!$B$2-D50)*24</f>
        <v>1096694.666275</v>
      </c>
      <c r="CE50" t="b">
        <f t="shared" si="16"/>
        <v>0</v>
      </c>
      <c r="CF50" t="b">
        <f>LEN(_xlfn.IFNA(VLOOKUP(H50,Konstanta!$M:$M,1,FALSE),""))&gt;0</f>
        <v>0</v>
      </c>
      <c r="CG50" t="b">
        <f>LEN(_xlfn.IFNA(VLOOKUP(G50,Konstanta!$T:$T,1,FALSE),""))&gt;0</f>
        <v>0</v>
      </c>
      <c r="CH50" t="b">
        <f>_xlfn.IFNA(VLOOKUP(U50,Konstanta!$O:$O,1,FALSE),"-")&lt;&gt;"-"</f>
        <v>0</v>
      </c>
      <c r="CI50" t="b">
        <f>LEN(_xlfn.IFNA(VLOOKUP(AX50,Konstanta!$X:$X,1,FALSE),""))&gt;0</f>
        <v>0</v>
      </c>
      <c r="CJ50" t="b">
        <f>OR(LEN(_xlfn.IFNA(VLOOKUP(Y50,Konstanta!$Q:$Q,1,FALSE),""))&gt;0,LEN(Y50)=0)</f>
        <v>1</v>
      </c>
      <c r="CK50" t="b">
        <f t="shared" si="17"/>
        <v>1</v>
      </c>
      <c r="CL50" t="b">
        <f>OR(LEN(_xlfn.IFNA(VLOOKUP(BK50,Konstanta!$Z:$Z,1,FALSE),""))&gt;0,LEN(BK50)=0)</f>
        <v>1</v>
      </c>
      <c r="CM50" t="b">
        <f t="shared" si="18"/>
        <v>1</v>
      </c>
      <c r="CN50" t="b">
        <f t="shared" si="19"/>
        <v>0</v>
      </c>
      <c r="CO50" t="b">
        <f>LEN(_xlfn.IFNA(VLOOKUP(Data!K50,Konstanta!$AB:$AB,1,FALSE),""))&gt;0</f>
        <v>0</v>
      </c>
      <c r="CP50" s="12" t="b">
        <f t="shared" si="20"/>
        <v>0</v>
      </c>
      <c r="CQ50" s="12" t="b">
        <f t="shared" si="21"/>
        <v>0</v>
      </c>
      <c r="CR50" t="b">
        <f>ISNUMBER(SEARCH(Konstanta!$Q$5,Y50))</f>
        <v>0</v>
      </c>
      <c r="CS50">
        <f ca="1">IF(CD50&lt;=Konstanta!$J$5,Konstanta!$I$5,IF(CD50&lt;=Konstanta!$J$6,Konstanta!$I$6,IF(CD50&lt;=Konstanta!$J$7,Konstanta!$I$7,Konstanta!$I$8)))</f>
        <v>4</v>
      </c>
      <c r="CT50" t="b">
        <f>ISNUMBER(SEARCH(Konstanta!$Q$6,Y50))</f>
        <v>0</v>
      </c>
      <c r="CU50">
        <f ca="1">IF(CD50&lt;=Konstanta!$F$5,Konstanta!$E$5,IF(CD50&lt;=Konstanta!$F$6,Konstanta!$E$6,IF(CD50&lt;=Konstanta!$F$7,Konstanta!$E$7,IF(CD50&lt;=Konstanta!$F$8,Konstanta!$E$8,Konstanta!$E$9))))</f>
        <v>5</v>
      </c>
      <c r="CV50" t="b">
        <f t="shared" si="22"/>
        <v>1</v>
      </c>
      <c r="CW50" s="74">
        <f ca="1">IF(CD50&lt;=Konstanta!$B$5,Konstanta!$A$5,IF(CD50&lt;=Konstanta!$B$6,Konstanta!$A$6,IF(CD50&lt;=Konstanta!$B$7,Konstanta!$A$7,IF(CD50&lt;=Konstanta!$B$8,Konstanta!$A$8,IF(CD50&lt;=Konstanta!$B$9,Konstanta!$A$9,IF(CD50&lt;=Konstanta!$B$10,Konstanta!$A$10,IF(CD50&lt;=Konstanta!$B$11,Konstanta!$A$11,Konstanta!$A$12)))))))</f>
        <v>8</v>
      </c>
      <c r="CX50" t="b">
        <f>LEN(_xlfn.IFNA(VLOOKUP(AA50,Konstanta!$AD:$AD,1,FALSE),""))=0</f>
        <v>1</v>
      </c>
      <c r="CY50" s="67">
        <f t="shared" si="23"/>
        <v>0</v>
      </c>
      <c r="CZ50" s="67">
        <f t="shared" si="24"/>
        <v>0</v>
      </c>
      <c r="DA50" s="67">
        <f t="shared" si="25"/>
        <v>0</v>
      </c>
      <c r="DB50" t="b">
        <f t="shared" ca="1" si="26"/>
        <v>0</v>
      </c>
      <c r="DC50" s="67" t="b">
        <f>DA50&lt;=Konstanta!$AH$3</f>
        <v>1</v>
      </c>
      <c r="DD50" t="b">
        <f>CY50&lt;=Konstanta!$AH$4</f>
        <v>1</v>
      </c>
      <c r="DE50" t="b">
        <f>CY50&lt;=Konstanta!$AH$5</f>
        <v>1</v>
      </c>
      <c r="DF50" t="b">
        <f>CY50&lt;=Konstanta!$AH$6</f>
        <v>1</v>
      </c>
      <c r="DG50" t="b">
        <f ca="1">TEXT(BL50,"YYYYMMDD")=TEXT(Konstanta!$B$1,"YYYYMMDD")</f>
        <v>0</v>
      </c>
      <c r="DH50" t="b">
        <f t="shared" si="27"/>
        <v>0</v>
      </c>
      <c r="DI50" s="67">
        <f ca="1">Konstanta!$C$4-Data!CD50</f>
        <v>-1096658.666275</v>
      </c>
      <c r="DJ50">
        <f ca="1">IF(Data!DI50&gt;=Konstanta!$B$14,Konstanta!$A$14,IF(Data!DI50&gt;=Konstanta!$B$15,Konstanta!$A$15,IF(Data!DI50&gt;=Konstanta!$B$16,Konstanta!$A$16,IF(Data!DI50&gt;=Konstanta!$B$17,Konstanta!$A$17,IF(Data!DI50&gt;=Konstanta!$B$18,Konstanta!$A$18,Konstanta!$A$19)))))</f>
        <v>6</v>
      </c>
      <c r="DK50" t="b">
        <f t="shared" si="28"/>
        <v>0</v>
      </c>
      <c r="DL50" t="b">
        <f>COUNTIFS(A$1:A49,A50)=0</f>
        <v>1</v>
      </c>
    </row>
    <row r="51" spans="1:116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8"/>
      <c r="BY51" s="68"/>
      <c r="BZ51" s="70" t="str">
        <f t="shared" si="13"/>
        <v/>
      </c>
      <c r="CA51" s="71">
        <f t="shared" ca="1" si="14"/>
        <v>1096694.6660000002</v>
      </c>
      <c r="CB51" s="70" t="b">
        <f ca="1">AND(LEN(BZ51)&gt;0,TEXT(BZ51,"YYYY-MM-DD")=TEXT(Konstanta!$B$1,"YYYY-MM-DD"))</f>
        <v>0</v>
      </c>
      <c r="CC51" s="70" t="str">
        <f t="shared" si="15"/>
        <v/>
      </c>
      <c r="CD51" s="72">
        <f ca="1">(Konstanta!$B$2-D51)*24</f>
        <v>1096694.666275</v>
      </c>
      <c r="CE51" t="b">
        <f t="shared" si="16"/>
        <v>0</v>
      </c>
      <c r="CF51" t="b">
        <f>LEN(_xlfn.IFNA(VLOOKUP(H51,Konstanta!$M:$M,1,FALSE),""))&gt;0</f>
        <v>0</v>
      </c>
      <c r="CG51" t="b">
        <f>LEN(_xlfn.IFNA(VLOOKUP(G51,Konstanta!$T:$T,1,FALSE),""))&gt;0</f>
        <v>0</v>
      </c>
      <c r="CH51" t="b">
        <f>_xlfn.IFNA(VLOOKUP(U51,Konstanta!$O:$O,1,FALSE),"-")&lt;&gt;"-"</f>
        <v>0</v>
      </c>
      <c r="CI51" t="b">
        <f>LEN(_xlfn.IFNA(VLOOKUP(AX51,Konstanta!$X:$X,1,FALSE),""))&gt;0</f>
        <v>0</v>
      </c>
      <c r="CJ51" t="b">
        <f>OR(LEN(_xlfn.IFNA(VLOOKUP(Y51,Konstanta!$Q:$Q,1,FALSE),""))&gt;0,LEN(Y51)=0)</f>
        <v>1</v>
      </c>
      <c r="CK51" t="b">
        <f t="shared" si="17"/>
        <v>1</v>
      </c>
      <c r="CL51" t="b">
        <f>OR(LEN(_xlfn.IFNA(VLOOKUP(BK51,Konstanta!$Z:$Z,1,FALSE),""))&gt;0,LEN(BK51)=0)</f>
        <v>1</v>
      </c>
      <c r="CM51" t="b">
        <f t="shared" si="18"/>
        <v>1</v>
      </c>
      <c r="CN51" t="b">
        <f t="shared" si="19"/>
        <v>0</v>
      </c>
      <c r="CO51" t="b">
        <f>LEN(_xlfn.IFNA(VLOOKUP(Data!K51,Konstanta!$AB:$AB,1,FALSE),""))&gt;0</f>
        <v>0</v>
      </c>
      <c r="CP51" s="12" t="b">
        <f t="shared" si="20"/>
        <v>0</v>
      </c>
      <c r="CQ51" s="12" t="b">
        <f t="shared" si="21"/>
        <v>0</v>
      </c>
      <c r="CR51" t="b">
        <f>ISNUMBER(SEARCH(Konstanta!$Q$5,Y51))</f>
        <v>0</v>
      </c>
      <c r="CS51">
        <f ca="1">IF(CD51&lt;=Konstanta!$J$5,Konstanta!$I$5,IF(CD51&lt;=Konstanta!$J$6,Konstanta!$I$6,IF(CD51&lt;=Konstanta!$J$7,Konstanta!$I$7,Konstanta!$I$8)))</f>
        <v>4</v>
      </c>
      <c r="CT51" t="b">
        <f>ISNUMBER(SEARCH(Konstanta!$Q$6,Y51))</f>
        <v>0</v>
      </c>
      <c r="CU51">
        <f ca="1">IF(CD51&lt;=Konstanta!$F$5,Konstanta!$E$5,IF(CD51&lt;=Konstanta!$F$6,Konstanta!$E$6,IF(CD51&lt;=Konstanta!$F$7,Konstanta!$E$7,IF(CD51&lt;=Konstanta!$F$8,Konstanta!$E$8,Konstanta!$E$9))))</f>
        <v>5</v>
      </c>
      <c r="CV51" t="b">
        <f t="shared" si="22"/>
        <v>1</v>
      </c>
      <c r="CW51" s="74">
        <f ca="1">IF(CD51&lt;=Konstanta!$B$5,Konstanta!$A$5,IF(CD51&lt;=Konstanta!$B$6,Konstanta!$A$6,IF(CD51&lt;=Konstanta!$B$7,Konstanta!$A$7,IF(CD51&lt;=Konstanta!$B$8,Konstanta!$A$8,IF(CD51&lt;=Konstanta!$B$9,Konstanta!$A$9,IF(CD51&lt;=Konstanta!$B$10,Konstanta!$A$10,IF(CD51&lt;=Konstanta!$B$11,Konstanta!$A$11,Konstanta!$A$12)))))))</f>
        <v>8</v>
      </c>
      <c r="CX51" t="b">
        <f>LEN(_xlfn.IFNA(VLOOKUP(AA51,Konstanta!$AD:$AD,1,FALSE),""))=0</f>
        <v>1</v>
      </c>
      <c r="CY51" s="67">
        <f t="shared" si="23"/>
        <v>0</v>
      </c>
      <c r="CZ51" s="67">
        <f t="shared" si="24"/>
        <v>0</v>
      </c>
      <c r="DA51" s="67">
        <f t="shared" si="25"/>
        <v>0</v>
      </c>
      <c r="DB51" t="b">
        <f t="shared" ca="1" si="26"/>
        <v>0</v>
      </c>
      <c r="DC51" s="67" t="b">
        <f>DA51&lt;=Konstanta!$AH$3</f>
        <v>1</v>
      </c>
      <c r="DD51" t="b">
        <f>CY51&lt;=Konstanta!$AH$4</f>
        <v>1</v>
      </c>
      <c r="DE51" t="b">
        <f>CY51&lt;=Konstanta!$AH$5</f>
        <v>1</v>
      </c>
      <c r="DF51" t="b">
        <f>CY51&lt;=Konstanta!$AH$6</f>
        <v>1</v>
      </c>
      <c r="DG51" t="b">
        <f ca="1">TEXT(BL51,"YYYYMMDD")=TEXT(Konstanta!$B$1,"YYYYMMDD")</f>
        <v>0</v>
      </c>
      <c r="DH51" t="b">
        <f t="shared" si="27"/>
        <v>0</v>
      </c>
      <c r="DI51" s="67">
        <f ca="1">Konstanta!$C$4-Data!CD51</f>
        <v>-1096658.666275</v>
      </c>
      <c r="DJ51">
        <f ca="1">IF(Data!DI51&gt;=Konstanta!$B$14,Konstanta!$A$14,IF(Data!DI51&gt;=Konstanta!$B$15,Konstanta!$A$15,IF(Data!DI51&gt;=Konstanta!$B$16,Konstanta!$A$16,IF(Data!DI51&gt;=Konstanta!$B$17,Konstanta!$A$17,IF(Data!DI51&gt;=Konstanta!$B$18,Konstanta!$A$18,Konstanta!$A$19)))))</f>
        <v>6</v>
      </c>
      <c r="DK51" t="b">
        <f t="shared" si="28"/>
        <v>0</v>
      </c>
      <c r="DL51" t="b">
        <f>COUNTIFS(A$1:A50,A51)=0</f>
        <v>1</v>
      </c>
    </row>
    <row r="52" spans="1:116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8"/>
      <c r="BY52" s="68"/>
      <c r="BZ52" s="70" t="str">
        <f t="shared" si="13"/>
        <v/>
      </c>
      <c r="CA52" s="71">
        <f t="shared" ca="1" si="14"/>
        <v>1096694.6662277777</v>
      </c>
      <c r="CB52" s="70" t="b">
        <f ca="1">AND(LEN(BZ52)&gt;0,TEXT(BZ52,"YYYY-MM-DD")=TEXT(Konstanta!$B$1,"YYYY-MM-DD"))</f>
        <v>0</v>
      </c>
      <c r="CC52" s="70" t="str">
        <f t="shared" si="15"/>
        <v/>
      </c>
      <c r="CD52" s="72">
        <f ca="1">(Konstanta!$B$2-D52)*24</f>
        <v>1096694.666275</v>
      </c>
      <c r="CE52" t="b">
        <f t="shared" si="16"/>
        <v>0</v>
      </c>
      <c r="CF52" t="b">
        <f>LEN(_xlfn.IFNA(VLOOKUP(H52,Konstanta!$M:$M,1,FALSE),""))&gt;0</f>
        <v>0</v>
      </c>
      <c r="CG52" t="b">
        <f>LEN(_xlfn.IFNA(VLOOKUP(G52,Konstanta!$T:$T,1,FALSE),""))&gt;0</f>
        <v>0</v>
      </c>
      <c r="CH52" t="b">
        <f>_xlfn.IFNA(VLOOKUP(U52,Konstanta!$O:$O,1,FALSE),"-")&lt;&gt;"-"</f>
        <v>0</v>
      </c>
      <c r="CI52" t="b">
        <f>LEN(_xlfn.IFNA(VLOOKUP(AX52,Konstanta!$X:$X,1,FALSE),""))&gt;0</f>
        <v>0</v>
      </c>
      <c r="CJ52" t="b">
        <f>OR(LEN(_xlfn.IFNA(VLOOKUP(Y52,Konstanta!$Q:$Q,1,FALSE),""))&gt;0,LEN(Y52)=0)</f>
        <v>1</v>
      </c>
      <c r="CK52" t="b">
        <f t="shared" si="17"/>
        <v>1</v>
      </c>
      <c r="CL52" t="b">
        <f>OR(LEN(_xlfn.IFNA(VLOOKUP(BK52,Konstanta!$Z:$Z,1,FALSE),""))&gt;0,LEN(BK52)=0)</f>
        <v>1</v>
      </c>
      <c r="CM52" t="b">
        <f t="shared" si="18"/>
        <v>1</v>
      </c>
      <c r="CN52" t="b">
        <f t="shared" si="19"/>
        <v>0</v>
      </c>
      <c r="CO52" t="b">
        <f>LEN(_xlfn.IFNA(VLOOKUP(Data!K52,Konstanta!$AB:$AB,1,FALSE),""))&gt;0</f>
        <v>0</v>
      </c>
      <c r="CP52" s="12" t="b">
        <f t="shared" si="20"/>
        <v>0</v>
      </c>
      <c r="CQ52" s="12" t="b">
        <f t="shared" si="21"/>
        <v>0</v>
      </c>
      <c r="CR52" t="b">
        <f>ISNUMBER(SEARCH(Konstanta!$Q$5,Y52))</f>
        <v>0</v>
      </c>
      <c r="CS52">
        <f ca="1">IF(CD52&lt;=Konstanta!$J$5,Konstanta!$I$5,IF(CD52&lt;=Konstanta!$J$6,Konstanta!$I$6,IF(CD52&lt;=Konstanta!$J$7,Konstanta!$I$7,Konstanta!$I$8)))</f>
        <v>4</v>
      </c>
      <c r="CT52" t="b">
        <f>ISNUMBER(SEARCH(Konstanta!$Q$6,Y52))</f>
        <v>0</v>
      </c>
      <c r="CU52">
        <f ca="1">IF(CD52&lt;=Konstanta!$F$5,Konstanta!$E$5,IF(CD52&lt;=Konstanta!$F$6,Konstanta!$E$6,IF(CD52&lt;=Konstanta!$F$7,Konstanta!$E$7,IF(CD52&lt;=Konstanta!$F$8,Konstanta!$E$8,Konstanta!$E$9))))</f>
        <v>5</v>
      </c>
      <c r="CV52" t="b">
        <f t="shared" si="22"/>
        <v>1</v>
      </c>
      <c r="CW52" s="74">
        <f ca="1">IF(CD52&lt;=Konstanta!$B$5,Konstanta!$A$5,IF(CD52&lt;=Konstanta!$B$6,Konstanta!$A$6,IF(CD52&lt;=Konstanta!$B$7,Konstanta!$A$7,IF(CD52&lt;=Konstanta!$B$8,Konstanta!$A$8,IF(CD52&lt;=Konstanta!$B$9,Konstanta!$A$9,IF(CD52&lt;=Konstanta!$B$10,Konstanta!$A$10,IF(CD52&lt;=Konstanta!$B$11,Konstanta!$A$11,Konstanta!$A$12)))))))</f>
        <v>8</v>
      </c>
      <c r="CX52" t="b">
        <f>LEN(_xlfn.IFNA(VLOOKUP(AA52,Konstanta!$AD:$AD,1,FALSE),""))=0</f>
        <v>1</v>
      </c>
      <c r="CY52" s="67">
        <f t="shared" si="23"/>
        <v>0</v>
      </c>
      <c r="CZ52" s="67">
        <f t="shared" si="24"/>
        <v>0</v>
      </c>
      <c r="DA52" s="67">
        <f t="shared" si="25"/>
        <v>0</v>
      </c>
      <c r="DB52" t="b">
        <f t="shared" ca="1" si="26"/>
        <v>0</v>
      </c>
      <c r="DC52" s="67" t="b">
        <f>DA52&lt;=Konstanta!$AH$3</f>
        <v>1</v>
      </c>
      <c r="DD52" t="b">
        <f>CY52&lt;=Konstanta!$AH$4</f>
        <v>1</v>
      </c>
      <c r="DE52" t="b">
        <f>CY52&lt;=Konstanta!$AH$5</f>
        <v>1</v>
      </c>
      <c r="DF52" t="b">
        <f>CY52&lt;=Konstanta!$AH$6</f>
        <v>1</v>
      </c>
      <c r="DG52" t="b">
        <f ca="1">TEXT(BL52,"YYYYMMDD")=TEXT(Konstanta!$B$1,"YYYYMMDD")</f>
        <v>0</v>
      </c>
      <c r="DH52" t="b">
        <f t="shared" si="27"/>
        <v>0</v>
      </c>
      <c r="DI52" s="67">
        <f ca="1">Konstanta!$C$4-Data!CD52</f>
        <v>-1096658.666275</v>
      </c>
      <c r="DJ52">
        <f ca="1">IF(Data!DI52&gt;=Konstanta!$B$14,Konstanta!$A$14,IF(Data!DI52&gt;=Konstanta!$B$15,Konstanta!$A$15,IF(Data!DI52&gt;=Konstanta!$B$16,Konstanta!$A$16,IF(Data!DI52&gt;=Konstanta!$B$17,Konstanta!$A$17,IF(Data!DI52&gt;=Konstanta!$B$18,Konstanta!$A$18,Konstanta!$A$19)))))</f>
        <v>6</v>
      </c>
      <c r="DK52" t="b">
        <f t="shared" si="28"/>
        <v>0</v>
      </c>
      <c r="DL52" t="b">
        <f>COUNTIFS(A$1:A51,A52)=0</f>
        <v>1</v>
      </c>
    </row>
    <row r="53" spans="1:116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8"/>
      <c r="BY53" s="68"/>
      <c r="BZ53" s="70" t="str">
        <f t="shared" si="13"/>
        <v/>
      </c>
      <c r="CA53" s="71">
        <f t="shared" ca="1" si="14"/>
        <v>1096694.6659916667</v>
      </c>
      <c r="CB53" s="70" t="b">
        <f ca="1">AND(LEN(BZ53)&gt;0,TEXT(BZ53,"YYYY-MM-DD")=TEXT(Konstanta!$B$1,"YYYY-MM-DD"))</f>
        <v>0</v>
      </c>
      <c r="CC53" s="70" t="str">
        <f t="shared" si="15"/>
        <v/>
      </c>
      <c r="CD53" s="72">
        <f ca="1">(Konstanta!$B$2-D53)*24</f>
        <v>1096694.666275</v>
      </c>
      <c r="CE53" t="b">
        <f t="shared" si="16"/>
        <v>0</v>
      </c>
      <c r="CF53" t="b">
        <f>LEN(_xlfn.IFNA(VLOOKUP(H53,Konstanta!$M:$M,1,FALSE),""))&gt;0</f>
        <v>0</v>
      </c>
      <c r="CG53" t="b">
        <f>LEN(_xlfn.IFNA(VLOOKUP(G53,Konstanta!$T:$T,1,FALSE),""))&gt;0</f>
        <v>0</v>
      </c>
      <c r="CH53" t="b">
        <f>_xlfn.IFNA(VLOOKUP(U53,Konstanta!$O:$O,1,FALSE),"-")&lt;&gt;"-"</f>
        <v>0</v>
      </c>
      <c r="CI53" t="b">
        <f>LEN(_xlfn.IFNA(VLOOKUP(AX53,Konstanta!$X:$X,1,FALSE),""))&gt;0</f>
        <v>0</v>
      </c>
      <c r="CJ53" t="b">
        <f>OR(LEN(_xlfn.IFNA(VLOOKUP(Y53,Konstanta!$Q:$Q,1,FALSE),""))&gt;0,LEN(Y53)=0)</f>
        <v>1</v>
      </c>
      <c r="CK53" t="b">
        <f t="shared" si="17"/>
        <v>1</v>
      </c>
      <c r="CL53" t="b">
        <f>OR(LEN(_xlfn.IFNA(VLOOKUP(BK53,Konstanta!$Z:$Z,1,FALSE),""))&gt;0,LEN(BK53)=0)</f>
        <v>1</v>
      </c>
      <c r="CM53" t="b">
        <f t="shared" si="18"/>
        <v>1</v>
      </c>
      <c r="CN53" t="b">
        <f t="shared" si="19"/>
        <v>0</v>
      </c>
      <c r="CO53" t="b">
        <f>LEN(_xlfn.IFNA(VLOOKUP(Data!K53,Konstanta!$AB:$AB,1,FALSE),""))&gt;0</f>
        <v>0</v>
      </c>
      <c r="CP53" s="12" t="b">
        <f t="shared" si="20"/>
        <v>0</v>
      </c>
      <c r="CQ53" s="12" t="b">
        <f t="shared" si="21"/>
        <v>0</v>
      </c>
      <c r="CR53" t="b">
        <f>ISNUMBER(SEARCH(Konstanta!$Q$5,Y53))</f>
        <v>0</v>
      </c>
      <c r="CS53">
        <f ca="1">IF(CD53&lt;=Konstanta!$J$5,Konstanta!$I$5,IF(CD53&lt;=Konstanta!$J$6,Konstanta!$I$6,IF(CD53&lt;=Konstanta!$J$7,Konstanta!$I$7,Konstanta!$I$8)))</f>
        <v>4</v>
      </c>
      <c r="CT53" t="b">
        <f>ISNUMBER(SEARCH(Konstanta!$Q$6,Y53))</f>
        <v>0</v>
      </c>
      <c r="CU53">
        <f ca="1">IF(CD53&lt;=Konstanta!$F$5,Konstanta!$E$5,IF(CD53&lt;=Konstanta!$F$6,Konstanta!$E$6,IF(CD53&lt;=Konstanta!$F$7,Konstanta!$E$7,IF(CD53&lt;=Konstanta!$F$8,Konstanta!$E$8,Konstanta!$E$9))))</f>
        <v>5</v>
      </c>
      <c r="CV53" t="b">
        <f t="shared" si="22"/>
        <v>1</v>
      </c>
      <c r="CW53" s="74">
        <f ca="1">IF(CD53&lt;=Konstanta!$B$5,Konstanta!$A$5,IF(CD53&lt;=Konstanta!$B$6,Konstanta!$A$6,IF(CD53&lt;=Konstanta!$B$7,Konstanta!$A$7,IF(CD53&lt;=Konstanta!$B$8,Konstanta!$A$8,IF(CD53&lt;=Konstanta!$B$9,Konstanta!$A$9,IF(CD53&lt;=Konstanta!$B$10,Konstanta!$A$10,IF(CD53&lt;=Konstanta!$B$11,Konstanta!$A$11,Konstanta!$A$12)))))))</f>
        <v>8</v>
      </c>
      <c r="CX53" t="b">
        <f>LEN(_xlfn.IFNA(VLOOKUP(AA53,Konstanta!$AD:$AD,1,FALSE),""))=0</f>
        <v>1</v>
      </c>
      <c r="CY53" s="67">
        <f t="shared" si="23"/>
        <v>0</v>
      </c>
      <c r="CZ53" s="67">
        <f t="shared" si="24"/>
        <v>0</v>
      </c>
      <c r="DA53" s="67">
        <f t="shared" si="25"/>
        <v>0</v>
      </c>
      <c r="DB53" t="b">
        <f t="shared" ca="1" si="26"/>
        <v>0</v>
      </c>
      <c r="DC53" s="67" t="b">
        <f>DA53&lt;=Konstanta!$AH$3</f>
        <v>1</v>
      </c>
      <c r="DD53" t="b">
        <f>CY53&lt;=Konstanta!$AH$4</f>
        <v>1</v>
      </c>
      <c r="DE53" t="b">
        <f>CY53&lt;=Konstanta!$AH$5</f>
        <v>1</v>
      </c>
      <c r="DF53" t="b">
        <f>CY53&lt;=Konstanta!$AH$6</f>
        <v>1</v>
      </c>
      <c r="DG53" t="b">
        <f ca="1">TEXT(BL53,"YYYYMMDD")=TEXT(Konstanta!$B$1,"YYYYMMDD")</f>
        <v>0</v>
      </c>
      <c r="DH53" t="b">
        <f t="shared" si="27"/>
        <v>0</v>
      </c>
      <c r="DI53" s="67">
        <f ca="1">Konstanta!$C$4-Data!CD53</f>
        <v>-1096658.666275</v>
      </c>
      <c r="DJ53">
        <f ca="1">IF(Data!DI53&gt;=Konstanta!$B$14,Konstanta!$A$14,IF(Data!DI53&gt;=Konstanta!$B$15,Konstanta!$A$15,IF(Data!DI53&gt;=Konstanta!$B$16,Konstanta!$A$16,IF(Data!DI53&gt;=Konstanta!$B$17,Konstanta!$A$17,IF(Data!DI53&gt;=Konstanta!$B$18,Konstanta!$A$18,Konstanta!$A$19)))))</f>
        <v>6</v>
      </c>
      <c r="DK53" t="b">
        <f t="shared" si="28"/>
        <v>0</v>
      </c>
      <c r="DL53" t="b">
        <f>COUNTIFS(A$1:A52,A53)=0</f>
        <v>1</v>
      </c>
    </row>
    <row r="54" spans="1:116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8"/>
      <c r="BY54" s="68"/>
      <c r="BZ54" s="70" t="str">
        <f t="shared" si="13"/>
        <v/>
      </c>
      <c r="CA54" s="71">
        <f t="shared" ca="1" si="14"/>
        <v>1096694.666013889</v>
      </c>
      <c r="CB54" s="70" t="b">
        <f ca="1">AND(LEN(BZ54)&gt;0,TEXT(BZ54,"YYYY-MM-DD")=TEXT(Konstanta!$B$1,"YYYY-MM-DD"))</f>
        <v>0</v>
      </c>
      <c r="CC54" s="70" t="str">
        <f t="shared" si="15"/>
        <v/>
      </c>
      <c r="CD54" s="72">
        <f ca="1">(Konstanta!$B$2-D54)*24</f>
        <v>1096694.666275</v>
      </c>
      <c r="CE54" t="b">
        <f t="shared" si="16"/>
        <v>0</v>
      </c>
      <c r="CF54" t="b">
        <f>LEN(_xlfn.IFNA(VLOOKUP(H54,Konstanta!$M:$M,1,FALSE),""))&gt;0</f>
        <v>0</v>
      </c>
      <c r="CG54" t="b">
        <f>LEN(_xlfn.IFNA(VLOOKUP(G54,Konstanta!$T:$T,1,FALSE),""))&gt;0</f>
        <v>0</v>
      </c>
      <c r="CH54" t="b">
        <f>_xlfn.IFNA(VLOOKUP(U54,Konstanta!$O:$O,1,FALSE),"-")&lt;&gt;"-"</f>
        <v>0</v>
      </c>
      <c r="CI54" t="b">
        <f>LEN(_xlfn.IFNA(VLOOKUP(AX54,Konstanta!$X:$X,1,FALSE),""))&gt;0</f>
        <v>0</v>
      </c>
      <c r="CJ54" t="b">
        <f>OR(LEN(_xlfn.IFNA(VLOOKUP(Y54,Konstanta!$Q:$Q,1,FALSE),""))&gt;0,LEN(Y54)=0)</f>
        <v>1</v>
      </c>
      <c r="CK54" t="b">
        <f t="shared" si="17"/>
        <v>1</v>
      </c>
      <c r="CL54" t="b">
        <f>OR(LEN(_xlfn.IFNA(VLOOKUP(BK54,Konstanta!$Z:$Z,1,FALSE),""))&gt;0,LEN(BK54)=0)</f>
        <v>1</v>
      </c>
      <c r="CM54" t="b">
        <f t="shared" si="18"/>
        <v>1</v>
      </c>
      <c r="CN54" t="b">
        <f t="shared" si="19"/>
        <v>0</v>
      </c>
      <c r="CO54" t="b">
        <f>LEN(_xlfn.IFNA(VLOOKUP(Data!K54,Konstanta!$AB:$AB,1,FALSE),""))&gt;0</f>
        <v>0</v>
      </c>
      <c r="CP54" s="12" t="b">
        <f t="shared" si="20"/>
        <v>0</v>
      </c>
      <c r="CQ54" s="12" t="b">
        <f t="shared" si="21"/>
        <v>0</v>
      </c>
      <c r="CR54" t="b">
        <f>ISNUMBER(SEARCH(Konstanta!$Q$5,Y54))</f>
        <v>0</v>
      </c>
      <c r="CS54">
        <f ca="1">IF(CD54&lt;=Konstanta!$J$5,Konstanta!$I$5,IF(CD54&lt;=Konstanta!$J$6,Konstanta!$I$6,IF(CD54&lt;=Konstanta!$J$7,Konstanta!$I$7,Konstanta!$I$8)))</f>
        <v>4</v>
      </c>
      <c r="CT54" t="b">
        <f>ISNUMBER(SEARCH(Konstanta!$Q$6,Y54))</f>
        <v>0</v>
      </c>
      <c r="CU54">
        <f ca="1">IF(CD54&lt;=Konstanta!$F$5,Konstanta!$E$5,IF(CD54&lt;=Konstanta!$F$6,Konstanta!$E$6,IF(CD54&lt;=Konstanta!$F$7,Konstanta!$E$7,IF(CD54&lt;=Konstanta!$F$8,Konstanta!$E$8,Konstanta!$E$9))))</f>
        <v>5</v>
      </c>
      <c r="CV54" t="b">
        <f t="shared" si="22"/>
        <v>1</v>
      </c>
      <c r="CW54" s="74">
        <f ca="1">IF(CD54&lt;=Konstanta!$B$5,Konstanta!$A$5,IF(CD54&lt;=Konstanta!$B$6,Konstanta!$A$6,IF(CD54&lt;=Konstanta!$B$7,Konstanta!$A$7,IF(CD54&lt;=Konstanta!$B$8,Konstanta!$A$8,IF(CD54&lt;=Konstanta!$B$9,Konstanta!$A$9,IF(CD54&lt;=Konstanta!$B$10,Konstanta!$A$10,IF(CD54&lt;=Konstanta!$B$11,Konstanta!$A$11,Konstanta!$A$12)))))))</f>
        <v>8</v>
      </c>
      <c r="CX54" t="b">
        <f>LEN(_xlfn.IFNA(VLOOKUP(AA54,Konstanta!$AD:$AD,1,FALSE),""))=0</f>
        <v>1</v>
      </c>
      <c r="CY54" s="67">
        <f t="shared" si="23"/>
        <v>0</v>
      </c>
      <c r="CZ54" s="67">
        <f t="shared" si="24"/>
        <v>0</v>
      </c>
      <c r="DA54" s="67">
        <f t="shared" si="25"/>
        <v>0</v>
      </c>
      <c r="DB54" t="b">
        <f t="shared" ca="1" si="26"/>
        <v>0</v>
      </c>
      <c r="DC54" s="67" t="b">
        <f>DA54&lt;=Konstanta!$AH$3</f>
        <v>1</v>
      </c>
      <c r="DD54" t="b">
        <f>CY54&lt;=Konstanta!$AH$4</f>
        <v>1</v>
      </c>
      <c r="DE54" t="b">
        <f>CY54&lt;=Konstanta!$AH$5</f>
        <v>1</v>
      </c>
      <c r="DF54" t="b">
        <f>CY54&lt;=Konstanta!$AH$6</f>
        <v>1</v>
      </c>
      <c r="DG54" t="b">
        <f ca="1">TEXT(BL54,"YYYYMMDD")=TEXT(Konstanta!$B$1,"YYYYMMDD")</f>
        <v>0</v>
      </c>
      <c r="DH54" t="b">
        <f t="shared" si="27"/>
        <v>0</v>
      </c>
      <c r="DI54" s="67">
        <f ca="1">Konstanta!$C$4-Data!CD54</f>
        <v>-1096658.666275</v>
      </c>
      <c r="DJ54">
        <f ca="1">IF(Data!DI54&gt;=Konstanta!$B$14,Konstanta!$A$14,IF(Data!DI54&gt;=Konstanta!$B$15,Konstanta!$A$15,IF(Data!DI54&gt;=Konstanta!$B$16,Konstanta!$A$16,IF(Data!DI54&gt;=Konstanta!$B$17,Konstanta!$A$17,IF(Data!DI54&gt;=Konstanta!$B$18,Konstanta!$A$18,Konstanta!$A$19)))))</f>
        <v>6</v>
      </c>
      <c r="DK54" t="b">
        <f t="shared" si="28"/>
        <v>0</v>
      </c>
      <c r="DL54" t="b">
        <f>COUNTIFS(A$1:A53,A54)=0</f>
        <v>1</v>
      </c>
    </row>
    <row r="55" spans="1:116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8"/>
      <c r="BY55" s="68"/>
      <c r="BZ55" s="70" t="str">
        <f t="shared" si="13"/>
        <v/>
      </c>
      <c r="CA55" s="71">
        <f t="shared" ca="1" si="14"/>
        <v>1096694.6664055556</v>
      </c>
      <c r="CB55" s="70" t="b">
        <f ca="1">AND(LEN(BZ55)&gt;0,TEXT(BZ55,"YYYY-MM-DD")=TEXT(Konstanta!$B$1,"YYYY-MM-DD"))</f>
        <v>0</v>
      </c>
      <c r="CC55" s="70" t="str">
        <f t="shared" si="15"/>
        <v/>
      </c>
      <c r="CD55" s="72">
        <f ca="1">(Konstanta!$B$2-D55)*24</f>
        <v>1096694.666275</v>
      </c>
      <c r="CE55" t="b">
        <f t="shared" si="16"/>
        <v>0</v>
      </c>
      <c r="CF55" t="b">
        <f>LEN(_xlfn.IFNA(VLOOKUP(H55,Konstanta!$M:$M,1,FALSE),""))&gt;0</f>
        <v>0</v>
      </c>
      <c r="CG55" t="b">
        <f>LEN(_xlfn.IFNA(VLOOKUP(G55,Konstanta!$T:$T,1,FALSE),""))&gt;0</f>
        <v>0</v>
      </c>
      <c r="CH55" t="b">
        <f>_xlfn.IFNA(VLOOKUP(U55,Konstanta!$O:$O,1,FALSE),"-")&lt;&gt;"-"</f>
        <v>0</v>
      </c>
      <c r="CI55" t="b">
        <f>LEN(_xlfn.IFNA(VLOOKUP(AX55,Konstanta!$X:$X,1,FALSE),""))&gt;0</f>
        <v>0</v>
      </c>
      <c r="CJ55" t="b">
        <f>OR(LEN(_xlfn.IFNA(VLOOKUP(Y55,Konstanta!$Q:$Q,1,FALSE),""))&gt;0,LEN(Y55)=0)</f>
        <v>1</v>
      </c>
      <c r="CK55" t="b">
        <f t="shared" si="17"/>
        <v>1</v>
      </c>
      <c r="CL55" t="b">
        <f>OR(LEN(_xlfn.IFNA(VLOOKUP(BK55,Konstanta!$Z:$Z,1,FALSE),""))&gt;0,LEN(BK55)=0)</f>
        <v>1</v>
      </c>
      <c r="CM55" t="b">
        <f t="shared" si="18"/>
        <v>1</v>
      </c>
      <c r="CN55" t="b">
        <f t="shared" si="19"/>
        <v>0</v>
      </c>
      <c r="CO55" t="b">
        <f>LEN(_xlfn.IFNA(VLOOKUP(Data!K55,Konstanta!$AB:$AB,1,FALSE),""))&gt;0</f>
        <v>0</v>
      </c>
      <c r="CP55" s="12" t="b">
        <f t="shared" si="20"/>
        <v>0</v>
      </c>
      <c r="CQ55" s="12" t="b">
        <f t="shared" si="21"/>
        <v>0</v>
      </c>
      <c r="CR55" t="b">
        <f>ISNUMBER(SEARCH(Konstanta!$Q$5,Y55))</f>
        <v>0</v>
      </c>
      <c r="CS55">
        <f ca="1">IF(CD55&lt;=Konstanta!$J$5,Konstanta!$I$5,IF(CD55&lt;=Konstanta!$J$6,Konstanta!$I$6,IF(CD55&lt;=Konstanta!$J$7,Konstanta!$I$7,Konstanta!$I$8)))</f>
        <v>4</v>
      </c>
      <c r="CT55" t="b">
        <f>ISNUMBER(SEARCH(Konstanta!$Q$6,Y55))</f>
        <v>0</v>
      </c>
      <c r="CU55">
        <f ca="1">IF(CD55&lt;=Konstanta!$F$5,Konstanta!$E$5,IF(CD55&lt;=Konstanta!$F$6,Konstanta!$E$6,IF(CD55&lt;=Konstanta!$F$7,Konstanta!$E$7,IF(CD55&lt;=Konstanta!$F$8,Konstanta!$E$8,Konstanta!$E$9))))</f>
        <v>5</v>
      </c>
      <c r="CV55" t="b">
        <f t="shared" si="22"/>
        <v>1</v>
      </c>
      <c r="CW55" s="74">
        <f ca="1">IF(CD55&lt;=Konstanta!$B$5,Konstanta!$A$5,IF(CD55&lt;=Konstanta!$B$6,Konstanta!$A$6,IF(CD55&lt;=Konstanta!$B$7,Konstanta!$A$7,IF(CD55&lt;=Konstanta!$B$8,Konstanta!$A$8,IF(CD55&lt;=Konstanta!$B$9,Konstanta!$A$9,IF(CD55&lt;=Konstanta!$B$10,Konstanta!$A$10,IF(CD55&lt;=Konstanta!$B$11,Konstanta!$A$11,Konstanta!$A$12)))))))</f>
        <v>8</v>
      </c>
      <c r="CX55" t="b">
        <f>LEN(_xlfn.IFNA(VLOOKUP(AA55,Konstanta!$AD:$AD,1,FALSE),""))=0</f>
        <v>1</v>
      </c>
      <c r="CY55" s="67">
        <f t="shared" si="23"/>
        <v>0</v>
      </c>
      <c r="CZ55" s="67">
        <f t="shared" si="24"/>
        <v>0</v>
      </c>
      <c r="DA55" s="67">
        <f t="shared" si="25"/>
        <v>0</v>
      </c>
      <c r="DB55" t="b">
        <f t="shared" ca="1" si="26"/>
        <v>0</v>
      </c>
      <c r="DC55" s="67" t="b">
        <f>DA55&lt;=Konstanta!$AH$3</f>
        <v>1</v>
      </c>
      <c r="DD55" t="b">
        <f>CY55&lt;=Konstanta!$AH$4</f>
        <v>1</v>
      </c>
      <c r="DE55" t="b">
        <f>CY55&lt;=Konstanta!$AH$5</f>
        <v>1</v>
      </c>
      <c r="DF55" t="b">
        <f>CY55&lt;=Konstanta!$AH$6</f>
        <v>1</v>
      </c>
      <c r="DG55" t="b">
        <f ca="1">TEXT(BL55,"YYYYMMDD")=TEXT(Konstanta!$B$1,"YYYYMMDD")</f>
        <v>0</v>
      </c>
      <c r="DH55" t="b">
        <f t="shared" si="27"/>
        <v>0</v>
      </c>
      <c r="DI55" s="67">
        <f ca="1">Konstanta!$C$4-Data!CD55</f>
        <v>-1096658.666275</v>
      </c>
      <c r="DJ55">
        <f ca="1">IF(Data!DI55&gt;=Konstanta!$B$14,Konstanta!$A$14,IF(Data!DI55&gt;=Konstanta!$B$15,Konstanta!$A$15,IF(Data!DI55&gt;=Konstanta!$B$16,Konstanta!$A$16,IF(Data!DI55&gt;=Konstanta!$B$17,Konstanta!$A$17,IF(Data!DI55&gt;=Konstanta!$B$18,Konstanta!$A$18,Konstanta!$A$19)))))</f>
        <v>6</v>
      </c>
      <c r="DK55" t="b">
        <f t="shared" si="28"/>
        <v>0</v>
      </c>
      <c r="DL55" t="b">
        <f>COUNTIFS(A$1:A54,A55)=0</f>
        <v>1</v>
      </c>
    </row>
    <row r="56" spans="1:116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8"/>
      <c r="BY56" s="68"/>
      <c r="BZ56" s="70" t="str">
        <f t="shared" si="13"/>
        <v/>
      </c>
      <c r="CA56" s="71">
        <f t="shared" ca="1" si="14"/>
        <v>1096694.6659916667</v>
      </c>
      <c r="CB56" s="70" t="b">
        <f ca="1">AND(LEN(BZ56)&gt;0,TEXT(BZ56,"YYYY-MM-DD")=TEXT(Konstanta!$B$1,"YYYY-MM-DD"))</f>
        <v>0</v>
      </c>
      <c r="CC56" s="70" t="str">
        <f t="shared" si="15"/>
        <v/>
      </c>
      <c r="CD56" s="72">
        <f ca="1">(Konstanta!$B$2-D56)*24</f>
        <v>1096694.666275</v>
      </c>
      <c r="CE56" t="b">
        <f t="shared" si="16"/>
        <v>0</v>
      </c>
      <c r="CF56" t="b">
        <f>LEN(_xlfn.IFNA(VLOOKUP(H56,Konstanta!$M:$M,1,FALSE),""))&gt;0</f>
        <v>0</v>
      </c>
      <c r="CG56" t="b">
        <f>LEN(_xlfn.IFNA(VLOOKUP(G56,Konstanta!$T:$T,1,FALSE),""))&gt;0</f>
        <v>0</v>
      </c>
      <c r="CH56" t="b">
        <f>_xlfn.IFNA(VLOOKUP(U56,Konstanta!$O:$O,1,FALSE),"-")&lt;&gt;"-"</f>
        <v>0</v>
      </c>
      <c r="CI56" t="b">
        <f>LEN(_xlfn.IFNA(VLOOKUP(AX56,Konstanta!$X:$X,1,FALSE),""))&gt;0</f>
        <v>0</v>
      </c>
      <c r="CJ56" t="b">
        <f>OR(LEN(_xlfn.IFNA(VLOOKUP(Y56,Konstanta!$Q:$Q,1,FALSE),""))&gt;0,LEN(Y56)=0)</f>
        <v>1</v>
      </c>
      <c r="CK56" t="b">
        <f t="shared" si="17"/>
        <v>1</v>
      </c>
      <c r="CL56" t="b">
        <f>OR(LEN(_xlfn.IFNA(VLOOKUP(BK56,Konstanta!$Z:$Z,1,FALSE),""))&gt;0,LEN(BK56)=0)</f>
        <v>1</v>
      </c>
      <c r="CM56" t="b">
        <f t="shared" si="18"/>
        <v>1</v>
      </c>
      <c r="CN56" t="b">
        <f t="shared" si="19"/>
        <v>0</v>
      </c>
      <c r="CO56" t="b">
        <f>LEN(_xlfn.IFNA(VLOOKUP(Data!K56,Konstanta!$AB:$AB,1,FALSE),""))&gt;0</f>
        <v>0</v>
      </c>
      <c r="CP56" s="12" t="b">
        <f t="shared" si="20"/>
        <v>0</v>
      </c>
      <c r="CQ56" s="12" t="b">
        <f t="shared" si="21"/>
        <v>0</v>
      </c>
      <c r="CR56" t="b">
        <f>ISNUMBER(SEARCH(Konstanta!$Q$5,Y56))</f>
        <v>0</v>
      </c>
      <c r="CS56">
        <f ca="1">IF(CD56&lt;=Konstanta!$J$5,Konstanta!$I$5,IF(CD56&lt;=Konstanta!$J$6,Konstanta!$I$6,IF(CD56&lt;=Konstanta!$J$7,Konstanta!$I$7,Konstanta!$I$8)))</f>
        <v>4</v>
      </c>
      <c r="CT56" t="b">
        <f>ISNUMBER(SEARCH(Konstanta!$Q$6,Y56))</f>
        <v>0</v>
      </c>
      <c r="CU56">
        <f ca="1">IF(CD56&lt;=Konstanta!$F$5,Konstanta!$E$5,IF(CD56&lt;=Konstanta!$F$6,Konstanta!$E$6,IF(CD56&lt;=Konstanta!$F$7,Konstanta!$E$7,IF(CD56&lt;=Konstanta!$F$8,Konstanta!$E$8,Konstanta!$E$9))))</f>
        <v>5</v>
      </c>
      <c r="CV56" t="b">
        <f t="shared" si="22"/>
        <v>1</v>
      </c>
      <c r="CW56" s="74">
        <f ca="1">IF(CD56&lt;=Konstanta!$B$5,Konstanta!$A$5,IF(CD56&lt;=Konstanta!$B$6,Konstanta!$A$6,IF(CD56&lt;=Konstanta!$B$7,Konstanta!$A$7,IF(CD56&lt;=Konstanta!$B$8,Konstanta!$A$8,IF(CD56&lt;=Konstanta!$B$9,Konstanta!$A$9,IF(CD56&lt;=Konstanta!$B$10,Konstanta!$A$10,IF(CD56&lt;=Konstanta!$B$11,Konstanta!$A$11,Konstanta!$A$12)))))))</f>
        <v>8</v>
      </c>
      <c r="CX56" t="b">
        <f>LEN(_xlfn.IFNA(VLOOKUP(AA56,Konstanta!$AD:$AD,1,FALSE),""))=0</f>
        <v>1</v>
      </c>
      <c r="CY56" s="67">
        <f t="shared" si="23"/>
        <v>0</v>
      </c>
      <c r="CZ56" s="67">
        <f t="shared" si="24"/>
        <v>0</v>
      </c>
      <c r="DA56" s="67">
        <f t="shared" si="25"/>
        <v>0</v>
      </c>
      <c r="DB56" t="b">
        <f t="shared" ca="1" si="26"/>
        <v>0</v>
      </c>
      <c r="DC56" s="67" t="b">
        <f>DA56&lt;=Konstanta!$AH$3</f>
        <v>1</v>
      </c>
      <c r="DD56" t="b">
        <f>CY56&lt;=Konstanta!$AH$4</f>
        <v>1</v>
      </c>
      <c r="DE56" t="b">
        <f>CY56&lt;=Konstanta!$AH$5</f>
        <v>1</v>
      </c>
      <c r="DF56" t="b">
        <f>CY56&lt;=Konstanta!$AH$6</f>
        <v>1</v>
      </c>
      <c r="DG56" t="b">
        <f ca="1">TEXT(BL56,"YYYYMMDD")=TEXT(Konstanta!$B$1,"YYYYMMDD")</f>
        <v>0</v>
      </c>
      <c r="DH56" t="b">
        <f t="shared" si="27"/>
        <v>0</v>
      </c>
      <c r="DI56" s="67">
        <f ca="1">Konstanta!$C$4-Data!CD56</f>
        <v>-1096658.666275</v>
      </c>
      <c r="DJ56">
        <f ca="1">IF(Data!DI56&gt;=Konstanta!$B$14,Konstanta!$A$14,IF(Data!DI56&gt;=Konstanta!$B$15,Konstanta!$A$15,IF(Data!DI56&gt;=Konstanta!$B$16,Konstanta!$A$16,IF(Data!DI56&gt;=Konstanta!$B$17,Konstanta!$A$17,IF(Data!DI56&gt;=Konstanta!$B$18,Konstanta!$A$18,Konstanta!$A$19)))))</f>
        <v>6</v>
      </c>
      <c r="DK56" t="b">
        <f t="shared" si="28"/>
        <v>0</v>
      </c>
      <c r="DL56" t="b">
        <f>COUNTIFS(A$1:A55,A56)=0</f>
        <v>1</v>
      </c>
    </row>
    <row r="57" spans="1:116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81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8"/>
      <c r="BY57" s="68"/>
      <c r="BZ57" s="70" t="str">
        <f t="shared" si="13"/>
        <v/>
      </c>
      <c r="CA57" s="71">
        <f t="shared" ca="1" si="14"/>
        <v>1096694.6659916667</v>
      </c>
      <c r="CB57" s="70" t="b">
        <f ca="1">AND(LEN(BZ57)&gt;0,TEXT(BZ57,"YYYY-MM-DD")=TEXT(Konstanta!$B$1,"YYYY-MM-DD"))</f>
        <v>0</v>
      </c>
      <c r="CC57" s="70" t="str">
        <f t="shared" si="15"/>
        <v/>
      </c>
      <c r="CD57" s="72">
        <f ca="1">(Konstanta!$B$2-D57)*24</f>
        <v>1096694.666275</v>
      </c>
      <c r="CE57" t="b">
        <f t="shared" si="16"/>
        <v>0</v>
      </c>
      <c r="CF57" t="b">
        <f>LEN(_xlfn.IFNA(VLOOKUP(H57,Konstanta!$M:$M,1,FALSE),""))&gt;0</f>
        <v>0</v>
      </c>
      <c r="CG57" t="b">
        <f>LEN(_xlfn.IFNA(VLOOKUP(G57,Konstanta!$T:$T,1,FALSE),""))&gt;0</f>
        <v>0</v>
      </c>
      <c r="CH57" t="b">
        <f>_xlfn.IFNA(VLOOKUP(U57,Konstanta!$O:$O,1,FALSE),"-")&lt;&gt;"-"</f>
        <v>0</v>
      </c>
      <c r="CI57" t="b">
        <f>LEN(_xlfn.IFNA(VLOOKUP(AX57,Konstanta!$X:$X,1,FALSE),""))&gt;0</f>
        <v>0</v>
      </c>
      <c r="CJ57" t="b">
        <f>OR(LEN(_xlfn.IFNA(VLOOKUP(Y57,Konstanta!$Q:$Q,1,FALSE),""))&gt;0,LEN(Y57)=0)</f>
        <v>1</v>
      </c>
      <c r="CK57" t="b">
        <f t="shared" si="17"/>
        <v>1</v>
      </c>
      <c r="CL57" t="b">
        <f>OR(LEN(_xlfn.IFNA(VLOOKUP(BK57,Konstanta!$Z:$Z,1,FALSE),""))&gt;0,LEN(BK57)=0)</f>
        <v>1</v>
      </c>
      <c r="CM57" t="b">
        <f t="shared" si="18"/>
        <v>1</v>
      </c>
      <c r="CN57" t="b">
        <f t="shared" si="19"/>
        <v>0</v>
      </c>
      <c r="CO57" t="b">
        <f>LEN(_xlfn.IFNA(VLOOKUP(Data!K57,Konstanta!$AB:$AB,1,FALSE),""))&gt;0</f>
        <v>0</v>
      </c>
      <c r="CP57" s="12" t="b">
        <f t="shared" si="20"/>
        <v>0</v>
      </c>
      <c r="CQ57" s="12" t="b">
        <f t="shared" si="21"/>
        <v>0</v>
      </c>
      <c r="CR57" t="b">
        <f>ISNUMBER(SEARCH(Konstanta!$Q$5,Y57))</f>
        <v>0</v>
      </c>
      <c r="CS57">
        <f ca="1">IF(CD57&lt;=Konstanta!$J$5,Konstanta!$I$5,IF(CD57&lt;=Konstanta!$J$6,Konstanta!$I$6,IF(CD57&lt;=Konstanta!$J$7,Konstanta!$I$7,Konstanta!$I$8)))</f>
        <v>4</v>
      </c>
      <c r="CT57" t="b">
        <f>ISNUMBER(SEARCH(Konstanta!$Q$6,Y57))</f>
        <v>0</v>
      </c>
      <c r="CU57">
        <f ca="1">IF(CD57&lt;=Konstanta!$F$5,Konstanta!$E$5,IF(CD57&lt;=Konstanta!$F$6,Konstanta!$E$6,IF(CD57&lt;=Konstanta!$F$7,Konstanta!$E$7,IF(CD57&lt;=Konstanta!$F$8,Konstanta!$E$8,Konstanta!$E$9))))</f>
        <v>5</v>
      </c>
      <c r="CV57" t="b">
        <f t="shared" si="22"/>
        <v>1</v>
      </c>
      <c r="CW57" s="74">
        <f ca="1">IF(CD57&lt;=Konstanta!$B$5,Konstanta!$A$5,IF(CD57&lt;=Konstanta!$B$6,Konstanta!$A$6,IF(CD57&lt;=Konstanta!$B$7,Konstanta!$A$7,IF(CD57&lt;=Konstanta!$B$8,Konstanta!$A$8,IF(CD57&lt;=Konstanta!$B$9,Konstanta!$A$9,IF(CD57&lt;=Konstanta!$B$10,Konstanta!$A$10,IF(CD57&lt;=Konstanta!$B$11,Konstanta!$A$11,Konstanta!$A$12)))))))</f>
        <v>8</v>
      </c>
      <c r="CX57" t="b">
        <f>LEN(_xlfn.IFNA(VLOOKUP(AA57,Konstanta!$AD:$AD,1,FALSE),""))=0</f>
        <v>1</v>
      </c>
      <c r="CY57" s="67">
        <f t="shared" si="23"/>
        <v>0</v>
      </c>
      <c r="CZ57" s="67">
        <f t="shared" si="24"/>
        <v>0</v>
      </c>
      <c r="DA57" s="67">
        <f t="shared" si="25"/>
        <v>0</v>
      </c>
      <c r="DB57" t="b">
        <f t="shared" ca="1" si="26"/>
        <v>0</v>
      </c>
      <c r="DC57" s="67" t="b">
        <f>DA57&lt;=Konstanta!$AH$3</f>
        <v>1</v>
      </c>
      <c r="DD57" t="b">
        <f>CY57&lt;=Konstanta!$AH$4</f>
        <v>1</v>
      </c>
      <c r="DE57" t="b">
        <f>CY57&lt;=Konstanta!$AH$5</f>
        <v>1</v>
      </c>
      <c r="DF57" t="b">
        <f>CY57&lt;=Konstanta!$AH$6</f>
        <v>1</v>
      </c>
      <c r="DG57" t="b">
        <f ca="1">TEXT(BL57,"YYYYMMDD")=TEXT(Konstanta!$B$1,"YYYYMMDD")</f>
        <v>0</v>
      </c>
      <c r="DH57" t="b">
        <f t="shared" si="27"/>
        <v>0</v>
      </c>
      <c r="DI57" s="67">
        <f ca="1">Konstanta!$C$4-Data!CD57</f>
        <v>-1096658.666275</v>
      </c>
      <c r="DJ57">
        <f ca="1">IF(Data!DI57&gt;=Konstanta!$B$14,Konstanta!$A$14,IF(Data!DI57&gt;=Konstanta!$B$15,Konstanta!$A$15,IF(Data!DI57&gt;=Konstanta!$B$16,Konstanta!$A$16,IF(Data!DI57&gt;=Konstanta!$B$17,Konstanta!$A$17,IF(Data!DI57&gt;=Konstanta!$B$18,Konstanta!$A$18,Konstanta!$A$19)))))</f>
        <v>6</v>
      </c>
      <c r="DK57" t="b">
        <f t="shared" si="28"/>
        <v>0</v>
      </c>
      <c r="DL57" t="b">
        <f>COUNTIFS(A$1:A56,A57)=0</f>
        <v>1</v>
      </c>
    </row>
    <row r="58" spans="1:116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8"/>
      <c r="BY58" s="68"/>
      <c r="BZ58" s="70" t="str">
        <f t="shared" si="13"/>
        <v/>
      </c>
      <c r="CA58" s="71">
        <f t="shared" ca="1" si="14"/>
        <v>1096694.6659944444</v>
      </c>
      <c r="CB58" s="70" t="b">
        <f ca="1">AND(LEN(BZ58)&gt;0,TEXT(BZ58,"YYYY-MM-DD")=TEXT(Konstanta!$B$1,"YYYY-MM-DD"))</f>
        <v>0</v>
      </c>
      <c r="CC58" s="70" t="str">
        <f t="shared" si="15"/>
        <v/>
      </c>
      <c r="CD58" s="72">
        <f ca="1">(Konstanta!$B$2-D58)*24</f>
        <v>1096694.666275</v>
      </c>
      <c r="CE58" t="b">
        <f t="shared" si="16"/>
        <v>0</v>
      </c>
      <c r="CF58" t="b">
        <f>LEN(_xlfn.IFNA(VLOOKUP(H58,Konstanta!$M:$M,1,FALSE),""))&gt;0</f>
        <v>0</v>
      </c>
      <c r="CG58" t="b">
        <f>LEN(_xlfn.IFNA(VLOOKUP(G58,Konstanta!$T:$T,1,FALSE),""))&gt;0</f>
        <v>0</v>
      </c>
      <c r="CH58" t="b">
        <f>_xlfn.IFNA(VLOOKUP(U58,Konstanta!$O:$O,1,FALSE),"-")&lt;&gt;"-"</f>
        <v>0</v>
      </c>
      <c r="CI58" t="b">
        <f>LEN(_xlfn.IFNA(VLOOKUP(AX58,Konstanta!$X:$X,1,FALSE),""))&gt;0</f>
        <v>0</v>
      </c>
      <c r="CJ58" t="b">
        <f>OR(LEN(_xlfn.IFNA(VLOOKUP(Y58,Konstanta!$Q:$Q,1,FALSE),""))&gt;0,LEN(Y58)=0)</f>
        <v>1</v>
      </c>
      <c r="CK58" t="b">
        <f t="shared" si="17"/>
        <v>1</v>
      </c>
      <c r="CL58" t="b">
        <f>OR(LEN(_xlfn.IFNA(VLOOKUP(BK58,Konstanta!$Z:$Z,1,FALSE),""))&gt;0,LEN(BK58)=0)</f>
        <v>1</v>
      </c>
      <c r="CM58" t="b">
        <f t="shared" si="18"/>
        <v>1</v>
      </c>
      <c r="CN58" t="b">
        <f t="shared" si="19"/>
        <v>0</v>
      </c>
      <c r="CO58" t="b">
        <f>LEN(_xlfn.IFNA(VLOOKUP(Data!K58,Konstanta!$AB:$AB,1,FALSE),""))&gt;0</f>
        <v>0</v>
      </c>
      <c r="CP58" s="12" t="b">
        <f t="shared" si="20"/>
        <v>0</v>
      </c>
      <c r="CQ58" s="12" t="b">
        <f t="shared" si="21"/>
        <v>0</v>
      </c>
      <c r="CR58" t="b">
        <f>ISNUMBER(SEARCH(Konstanta!$Q$5,Y58))</f>
        <v>0</v>
      </c>
      <c r="CS58">
        <f ca="1">IF(CD58&lt;=Konstanta!$J$5,Konstanta!$I$5,IF(CD58&lt;=Konstanta!$J$6,Konstanta!$I$6,IF(CD58&lt;=Konstanta!$J$7,Konstanta!$I$7,Konstanta!$I$8)))</f>
        <v>4</v>
      </c>
      <c r="CT58" t="b">
        <f>ISNUMBER(SEARCH(Konstanta!$Q$6,Y58))</f>
        <v>0</v>
      </c>
      <c r="CU58">
        <f ca="1">IF(CD58&lt;=Konstanta!$F$5,Konstanta!$E$5,IF(CD58&lt;=Konstanta!$F$6,Konstanta!$E$6,IF(CD58&lt;=Konstanta!$F$7,Konstanta!$E$7,IF(CD58&lt;=Konstanta!$F$8,Konstanta!$E$8,Konstanta!$E$9))))</f>
        <v>5</v>
      </c>
      <c r="CV58" t="b">
        <f t="shared" si="22"/>
        <v>1</v>
      </c>
      <c r="CW58" s="74">
        <f ca="1">IF(CD58&lt;=Konstanta!$B$5,Konstanta!$A$5,IF(CD58&lt;=Konstanta!$B$6,Konstanta!$A$6,IF(CD58&lt;=Konstanta!$B$7,Konstanta!$A$7,IF(CD58&lt;=Konstanta!$B$8,Konstanta!$A$8,IF(CD58&lt;=Konstanta!$B$9,Konstanta!$A$9,IF(CD58&lt;=Konstanta!$B$10,Konstanta!$A$10,IF(CD58&lt;=Konstanta!$B$11,Konstanta!$A$11,Konstanta!$A$12)))))))</f>
        <v>8</v>
      </c>
      <c r="CX58" t="b">
        <f>LEN(_xlfn.IFNA(VLOOKUP(AA58,Konstanta!$AD:$AD,1,FALSE),""))=0</f>
        <v>1</v>
      </c>
      <c r="CY58" s="67">
        <f t="shared" si="23"/>
        <v>0</v>
      </c>
      <c r="CZ58" s="67">
        <f t="shared" si="24"/>
        <v>0</v>
      </c>
      <c r="DA58" s="67">
        <f t="shared" si="25"/>
        <v>0</v>
      </c>
      <c r="DB58" t="b">
        <f t="shared" ca="1" si="26"/>
        <v>0</v>
      </c>
      <c r="DC58" s="67" t="b">
        <f>DA58&lt;=Konstanta!$AH$3</f>
        <v>1</v>
      </c>
      <c r="DD58" t="b">
        <f>CY58&lt;=Konstanta!$AH$4</f>
        <v>1</v>
      </c>
      <c r="DE58" t="b">
        <f>CY58&lt;=Konstanta!$AH$5</f>
        <v>1</v>
      </c>
      <c r="DF58" t="b">
        <f>CY58&lt;=Konstanta!$AH$6</f>
        <v>1</v>
      </c>
      <c r="DG58" t="b">
        <f ca="1">TEXT(BL58,"YYYYMMDD")=TEXT(Konstanta!$B$1,"YYYYMMDD")</f>
        <v>0</v>
      </c>
      <c r="DH58" t="b">
        <f t="shared" si="27"/>
        <v>0</v>
      </c>
      <c r="DI58" s="67">
        <f ca="1">Konstanta!$C$4-Data!CD58</f>
        <v>-1096658.666275</v>
      </c>
      <c r="DJ58">
        <f ca="1">IF(Data!DI58&gt;=Konstanta!$B$14,Konstanta!$A$14,IF(Data!DI58&gt;=Konstanta!$B$15,Konstanta!$A$15,IF(Data!DI58&gt;=Konstanta!$B$16,Konstanta!$A$16,IF(Data!DI58&gt;=Konstanta!$B$17,Konstanta!$A$17,IF(Data!DI58&gt;=Konstanta!$B$18,Konstanta!$A$18,Konstanta!$A$19)))))</f>
        <v>6</v>
      </c>
      <c r="DK58" t="b">
        <f t="shared" si="28"/>
        <v>0</v>
      </c>
      <c r="DL58" t="b">
        <f>COUNTIFS(A$1:A57,A58)=0</f>
        <v>1</v>
      </c>
    </row>
    <row r="59" spans="1:116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8"/>
      <c r="BY59" s="68"/>
      <c r="BZ59" s="70" t="str">
        <f t="shared" si="13"/>
        <v/>
      </c>
      <c r="CA59" s="71">
        <f t="shared" ca="1" si="14"/>
        <v>1096694.6662138889</v>
      </c>
      <c r="CB59" s="70" t="b">
        <f ca="1">AND(LEN(BZ59)&gt;0,TEXT(BZ59,"YYYY-MM-DD")=TEXT(Konstanta!$B$1,"YYYY-MM-DD"))</f>
        <v>0</v>
      </c>
      <c r="CC59" s="70" t="str">
        <f t="shared" si="15"/>
        <v/>
      </c>
      <c r="CD59" s="72">
        <f ca="1">(Konstanta!$B$2-D59)*24</f>
        <v>1096694.666275</v>
      </c>
      <c r="CE59" t="b">
        <f t="shared" si="16"/>
        <v>0</v>
      </c>
      <c r="CF59" t="b">
        <f>LEN(_xlfn.IFNA(VLOOKUP(H59,Konstanta!$M:$M,1,FALSE),""))&gt;0</f>
        <v>0</v>
      </c>
      <c r="CG59" t="b">
        <f>LEN(_xlfn.IFNA(VLOOKUP(G59,Konstanta!$T:$T,1,FALSE),""))&gt;0</f>
        <v>0</v>
      </c>
      <c r="CH59" t="b">
        <f>_xlfn.IFNA(VLOOKUP(U59,Konstanta!$O:$O,1,FALSE),"-")&lt;&gt;"-"</f>
        <v>0</v>
      </c>
      <c r="CI59" t="b">
        <f>LEN(_xlfn.IFNA(VLOOKUP(AX59,Konstanta!$X:$X,1,FALSE),""))&gt;0</f>
        <v>0</v>
      </c>
      <c r="CJ59" t="b">
        <f>OR(LEN(_xlfn.IFNA(VLOOKUP(Y59,Konstanta!$Q:$Q,1,FALSE),""))&gt;0,LEN(Y59)=0)</f>
        <v>1</v>
      </c>
      <c r="CK59" t="b">
        <f t="shared" si="17"/>
        <v>1</v>
      </c>
      <c r="CL59" t="b">
        <f>OR(LEN(_xlfn.IFNA(VLOOKUP(BK59,Konstanta!$Z:$Z,1,FALSE),""))&gt;0,LEN(BK59)=0)</f>
        <v>1</v>
      </c>
      <c r="CM59" t="b">
        <f t="shared" si="18"/>
        <v>1</v>
      </c>
      <c r="CN59" t="b">
        <f t="shared" si="19"/>
        <v>0</v>
      </c>
      <c r="CO59" t="b">
        <f>LEN(_xlfn.IFNA(VLOOKUP(Data!K59,Konstanta!$AB:$AB,1,FALSE),""))&gt;0</f>
        <v>0</v>
      </c>
      <c r="CP59" s="12" t="b">
        <f t="shared" si="20"/>
        <v>0</v>
      </c>
      <c r="CQ59" s="12" t="b">
        <f t="shared" si="21"/>
        <v>0</v>
      </c>
      <c r="CR59" t="b">
        <f>ISNUMBER(SEARCH(Konstanta!$Q$5,Y59))</f>
        <v>0</v>
      </c>
      <c r="CS59">
        <f ca="1">IF(CD59&lt;=Konstanta!$J$5,Konstanta!$I$5,IF(CD59&lt;=Konstanta!$J$6,Konstanta!$I$6,IF(CD59&lt;=Konstanta!$J$7,Konstanta!$I$7,Konstanta!$I$8)))</f>
        <v>4</v>
      </c>
      <c r="CT59" t="b">
        <f>ISNUMBER(SEARCH(Konstanta!$Q$6,Y59))</f>
        <v>0</v>
      </c>
      <c r="CU59">
        <f ca="1">IF(CD59&lt;=Konstanta!$F$5,Konstanta!$E$5,IF(CD59&lt;=Konstanta!$F$6,Konstanta!$E$6,IF(CD59&lt;=Konstanta!$F$7,Konstanta!$E$7,IF(CD59&lt;=Konstanta!$F$8,Konstanta!$E$8,Konstanta!$E$9))))</f>
        <v>5</v>
      </c>
      <c r="CV59" t="b">
        <f t="shared" si="22"/>
        <v>1</v>
      </c>
      <c r="CW59" s="74">
        <f ca="1">IF(CD59&lt;=Konstanta!$B$5,Konstanta!$A$5,IF(CD59&lt;=Konstanta!$B$6,Konstanta!$A$6,IF(CD59&lt;=Konstanta!$B$7,Konstanta!$A$7,IF(CD59&lt;=Konstanta!$B$8,Konstanta!$A$8,IF(CD59&lt;=Konstanta!$B$9,Konstanta!$A$9,IF(CD59&lt;=Konstanta!$B$10,Konstanta!$A$10,IF(CD59&lt;=Konstanta!$B$11,Konstanta!$A$11,Konstanta!$A$12)))))))</f>
        <v>8</v>
      </c>
      <c r="CX59" t="b">
        <f>LEN(_xlfn.IFNA(VLOOKUP(AA59,Konstanta!$AD:$AD,1,FALSE),""))=0</f>
        <v>1</v>
      </c>
      <c r="CY59" s="67">
        <f t="shared" si="23"/>
        <v>0</v>
      </c>
      <c r="CZ59" s="67">
        <f t="shared" si="24"/>
        <v>0</v>
      </c>
      <c r="DA59" s="67">
        <f t="shared" si="25"/>
        <v>0</v>
      </c>
      <c r="DB59" t="b">
        <f t="shared" ca="1" si="26"/>
        <v>0</v>
      </c>
      <c r="DC59" s="67" t="b">
        <f>DA59&lt;=Konstanta!$AH$3</f>
        <v>1</v>
      </c>
      <c r="DD59" t="b">
        <f>CY59&lt;=Konstanta!$AH$4</f>
        <v>1</v>
      </c>
      <c r="DE59" t="b">
        <f>CY59&lt;=Konstanta!$AH$5</f>
        <v>1</v>
      </c>
      <c r="DF59" t="b">
        <f>CY59&lt;=Konstanta!$AH$6</f>
        <v>1</v>
      </c>
      <c r="DG59" t="b">
        <f ca="1">TEXT(BL59,"YYYYMMDD")=TEXT(Konstanta!$B$1,"YYYYMMDD")</f>
        <v>0</v>
      </c>
      <c r="DH59" t="b">
        <f t="shared" si="27"/>
        <v>0</v>
      </c>
      <c r="DI59" s="67">
        <f ca="1">Konstanta!$C$4-Data!CD59</f>
        <v>-1096658.666275</v>
      </c>
      <c r="DJ59">
        <f ca="1">IF(Data!DI59&gt;=Konstanta!$B$14,Konstanta!$A$14,IF(Data!DI59&gt;=Konstanta!$B$15,Konstanta!$A$15,IF(Data!DI59&gt;=Konstanta!$B$16,Konstanta!$A$16,IF(Data!DI59&gt;=Konstanta!$B$17,Konstanta!$A$17,IF(Data!DI59&gt;=Konstanta!$B$18,Konstanta!$A$18,Konstanta!$A$19)))))</f>
        <v>6</v>
      </c>
      <c r="DK59" t="b">
        <f t="shared" si="28"/>
        <v>0</v>
      </c>
      <c r="DL59" t="b">
        <f>COUNTIFS(A$1:A58,A59)=0</f>
        <v>1</v>
      </c>
    </row>
    <row r="60" spans="1:116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8"/>
      <c r="BY60" s="68"/>
      <c r="BZ60" s="70" t="str">
        <f t="shared" si="13"/>
        <v/>
      </c>
      <c r="CA60" s="71">
        <f t="shared" ca="1" si="14"/>
        <v>1096694.6659972221</v>
      </c>
      <c r="CB60" s="70" t="b">
        <f ca="1">AND(LEN(BZ60)&gt;0,TEXT(BZ60,"YYYY-MM-DD")=TEXT(Konstanta!$B$1,"YYYY-MM-DD"))</f>
        <v>0</v>
      </c>
      <c r="CC60" s="70" t="str">
        <f t="shared" si="15"/>
        <v/>
      </c>
      <c r="CD60" s="72">
        <f ca="1">(Konstanta!$B$2-D60)*24</f>
        <v>1096694.666275</v>
      </c>
      <c r="CE60" t="b">
        <f t="shared" si="16"/>
        <v>0</v>
      </c>
      <c r="CF60" t="b">
        <f>LEN(_xlfn.IFNA(VLOOKUP(H60,Konstanta!$M:$M,1,FALSE),""))&gt;0</f>
        <v>0</v>
      </c>
      <c r="CG60" t="b">
        <f>LEN(_xlfn.IFNA(VLOOKUP(G60,Konstanta!$T:$T,1,FALSE),""))&gt;0</f>
        <v>0</v>
      </c>
      <c r="CH60" t="b">
        <f>_xlfn.IFNA(VLOOKUP(U60,Konstanta!$O:$O,1,FALSE),"-")&lt;&gt;"-"</f>
        <v>0</v>
      </c>
      <c r="CI60" t="b">
        <f>LEN(_xlfn.IFNA(VLOOKUP(AX60,Konstanta!$X:$X,1,FALSE),""))&gt;0</f>
        <v>0</v>
      </c>
      <c r="CJ60" t="b">
        <f>OR(LEN(_xlfn.IFNA(VLOOKUP(Y60,Konstanta!$Q:$Q,1,FALSE),""))&gt;0,LEN(Y60)=0)</f>
        <v>1</v>
      </c>
      <c r="CK60" t="b">
        <f t="shared" si="17"/>
        <v>1</v>
      </c>
      <c r="CL60" t="b">
        <f>OR(LEN(_xlfn.IFNA(VLOOKUP(BK60,Konstanta!$Z:$Z,1,FALSE),""))&gt;0,LEN(BK60)=0)</f>
        <v>1</v>
      </c>
      <c r="CM60" t="b">
        <f t="shared" si="18"/>
        <v>1</v>
      </c>
      <c r="CN60" t="b">
        <f t="shared" si="19"/>
        <v>0</v>
      </c>
      <c r="CO60" t="b">
        <f>LEN(_xlfn.IFNA(VLOOKUP(Data!K60,Konstanta!$AB:$AB,1,FALSE),""))&gt;0</f>
        <v>0</v>
      </c>
      <c r="CP60" s="12" t="b">
        <f t="shared" si="20"/>
        <v>0</v>
      </c>
      <c r="CQ60" s="12" t="b">
        <f t="shared" si="21"/>
        <v>0</v>
      </c>
      <c r="CR60" t="b">
        <f>ISNUMBER(SEARCH(Konstanta!$Q$5,Y60))</f>
        <v>0</v>
      </c>
      <c r="CS60">
        <f ca="1">IF(CD60&lt;=Konstanta!$J$5,Konstanta!$I$5,IF(CD60&lt;=Konstanta!$J$6,Konstanta!$I$6,IF(CD60&lt;=Konstanta!$J$7,Konstanta!$I$7,Konstanta!$I$8)))</f>
        <v>4</v>
      </c>
      <c r="CT60" t="b">
        <f>ISNUMBER(SEARCH(Konstanta!$Q$6,Y60))</f>
        <v>0</v>
      </c>
      <c r="CU60">
        <f ca="1">IF(CD60&lt;=Konstanta!$F$5,Konstanta!$E$5,IF(CD60&lt;=Konstanta!$F$6,Konstanta!$E$6,IF(CD60&lt;=Konstanta!$F$7,Konstanta!$E$7,IF(CD60&lt;=Konstanta!$F$8,Konstanta!$E$8,Konstanta!$E$9))))</f>
        <v>5</v>
      </c>
      <c r="CV60" t="b">
        <f t="shared" si="22"/>
        <v>1</v>
      </c>
      <c r="CW60" s="74">
        <f ca="1">IF(CD60&lt;=Konstanta!$B$5,Konstanta!$A$5,IF(CD60&lt;=Konstanta!$B$6,Konstanta!$A$6,IF(CD60&lt;=Konstanta!$B$7,Konstanta!$A$7,IF(CD60&lt;=Konstanta!$B$8,Konstanta!$A$8,IF(CD60&lt;=Konstanta!$B$9,Konstanta!$A$9,IF(CD60&lt;=Konstanta!$B$10,Konstanta!$A$10,IF(CD60&lt;=Konstanta!$B$11,Konstanta!$A$11,Konstanta!$A$12)))))))</f>
        <v>8</v>
      </c>
      <c r="CX60" t="b">
        <f>LEN(_xlfn.IFNA(VLOOKUP(AA60,Konstanta!$AD:$AD,1,FALSE),""))=0</f>
        <v>1</v>
      </c>
      <c r="CY60" s="67">
        <f t="shared" si="23"/>
        <v>0</v>
      </c>
      <c r="CZ60" s="67">
        <f t="shared" si="24"/>
        <v>0</v>
      </c>
      <c r="DA60" s="67">
        <f t="shared" si="25"/>
        <v>0</v>
      </c>
      <c r="DB60" t="b">
        <f t="shared" ca="1" si="26"/>
        <v>0</v>
      </c>
      <c r="DC60" s="67" t="b">
        <f>DA60&lt;=Konstanta!$AH$3</f>
        <v>1</v>
      </c>
      <c r="DD60" t="b">
        <f>CY60&lt;=Konstanta!$AH$4</f>
        <v>1</v>
      </c>
      <c r="DE60" t="b">
        <f>CY60&lt;=Konstanta!$AH$5</f>
        <v>1</v>
      </c>
      <c r="DF60" t="b">
        <f>CY60&lt;=Konstanta!$AH$6</f>
        <v>1</v>
      </c>
      <c r="DG60" t="b">
        <f ca="1">TEXT(BL60,"YYYYMMDD")=TEXT(Konstanta!$B$1,"YYYYMMDD")</f>
        <v>0</v>
      </c>
      <c r="DH60" t="b">
        <f t="shared" si="27"/>
        <v>0</v>
      </c>
      <c r="DI60" s="67">
        <f ca="1">Konstanta!$C$4-Data!CD60</f>
        <v>-1096658.666275</v>
      </c>
      <c r="DJ60">
        <f ca="1">IF(Data!DI60&gt;=Konstanta!$B$14,Konstanta!$A$14,IF(Data!DI60&gt;=Konstanta!$B$15,Konstanta!$A$15,IF(Data!DI60&gt;=Konstanta!$B$16,Konstanta!$A$16,IF(Data!DI60&gt;=Konstanta!$B$17,Konstanta!$A$17,IF(Data!DI60&gt;=Konstanta!$B$18,Konstanta!$A$18,Konstanta!$A$19)))))</f>
        <v>6</v>
      </c>
      <c r="DK60" t="b">
        <f t="shared" si="28"/>
        <v>0</v>
      </c>
      <c r="DL60" t="b">
        <f>COUNTIFS(A$1:A59,A60)=0</f>
        <v>1</v>
      </c>
    </row>
    <row r="61" spans="1:116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8"/>
      <c r="BY61" s="68"/>
      <c r="BZ61" s="70" t="str">
        <f t="shared" si="13"/>
        <v/>
      </c>
      <c r="CA61" s="71">
        <f t="shared" ca="1" si="14"/>
        <v>1096694.6660000002</v>
      </c>
      <c r="CB61" s="70" t="b">
        <f ca="1">AND(LEN(BZ61)&gt;0,TEXT(BZ61,"YYYY-MM-DD")=TEXT(Konstanta!$B$1,"YYYY-MM-DD"))</f>
        <v>0</v>
      </c>
      <c r="CC61" s="70" t="str">
        <f t="shared" si="15"/>
        <v/>
      </c>
      <c r="CD61" s="72">
        <f ca="1">(Konstanta!$B$2-D61)*24</f>
        <v>1096694.666275</v>
      </c>
      <c r="CE61" t="b">
        <f t="shared" si="16"/>
        <v>0</v>
      </c>
      <c r="CF61" t="b">
        <f>LEN(_xlfn.IFNA(VLOOKUP(H61,Konstanta!$M:$M,1,FALSE),""))&gt;0</f>
        <v>0</v>
      </c>
      <c r="CG61" t="b">
        <f>LEN(_xlfn.IFNA(VLOOKUP(G61,Konstanta!$T:$T,1,FALSE),""))&gt;0</f>
        <v>0</v>
      </c>
      <c r="CH61" t="b">
        <f>_xlfn.IFNA(VLOOKUP(U61,Konstanta!$O:$O,1,FALSE),"-")&lt;&gt;"-"</f>
        <v>0</v>
      </c>
      <c r="CI61" t="b">
        <f>LEN(_xlfn.IFNA(VLOOKUP(AX61,Konstanta!$X:$X,1,FALSE),""))&gt;0</f>
        <v>0</v>
      </c>
      <c r="CJ61" t="b">
        <f>OR(LEN(_xlfn.IFNA(VLOOKUP(Y61,Konstanta!$Q:$Q,1,FALSE),""))&gt;0,LEN(Y61)=0)</f>
        <v>1</v>
      </c>
      <c r="CK61" t="b">
        <f t="shared" si="17"/>
        <v>1</v>
      </c>
      <c r="CL61" t="b">
        <f>OR(LEN(_xlfn.IFNA(VLOOKUP(BK61,Konstanta!$Z:$Z,1,FALSE),""))&gt;0,LEN(BK61)=0)</f>
        <v>1</v>
      </c>
      <c r="CM61" t="b">
        <f t="shared" si="18"/>
        <v>1</v>
      </c>
      <c r="CN61" t="b">
        <f t="shared" si="19"/>
        <v>0</v>
      </c>
      <c r="CO61" t="b">
        <f>LEN(_xlfn.IFNA(VLOOKUP(Data!K61,Konstanta!$AB:$AB,1,FALSE),""))&gt;0</f>
        <v>0</v>
      </c>
      <c r="CP61" s="12" t="b">
        <f t="shared" si="20"/>
        <v>0</v>
      </c>
      <c r="CQ61" s="12" t="b">
        <f t="shared" si="21"/>
        <v>0</v>
      </c>
      <c r="CR61" t="b">
        <f>ISNUMBER(SEARCH(Konstanta!$Q$5,Y61))</f>
        <v>0</v>
      </c>
      <c r="CS61">
        <f ca="1">IF(CD61&lt;=Konstanta!$J$5,Konstanta!$I$5,IF(CD61&lt;=Konstanta!$J$6,Konstanta!$I$6,IF(CD61&lt;=Konstanta!$J$7,Konstanta!$I$7,Konstanta!$I$8)))</f>
        <v>4</v>
      </c>
      <c r="CT61" t="b">
        <f>ISNUMBER(SEARCH(Konstanta!$Q$6,Y61))</f>
        <v>0</v>
      </c>
      <c r="CU61">
        <f ca="1">IF(CD61&lt;=Konstanta!$F$5,Konstanta!$E$5,IF(CD61&lt;=Konstanta!$F$6,Konstanta!$E$6,IF(CD61&lt;=Konstanta!$F$7,Konstanta!$E$7,IF(CD61&lt;=Konstanta!$F$8,Konstanta!$E$8,Konstanta!$E$9))))</f>
        <v>5</v>
      </c>
      <c r="CV61" t="b">
        <f t="shared" si="22"/>
        <v>1</v>
      </c>
      <c r="CW61" s="74">
        <f ca="1">IF(CD61&lt;=Konstanta!$B$5,Konstanta!$A$5,IF(CD61&lt;=Konstanta!$B$6,Konstanta!$A$6,IF(CD61&lt;=Konstanta!$B$7,Konstanta!$A$7,IF(CD61&lt;=Konstanta!$B$8,Konstanta!$A$8,IF(CD61&lt;=Konstanta!$B$9,Konstanta!$A$9,IF(CD61&lt;=Konstanta!$B$10,Konstanta!$A$10,IF(CD61&lt;=Konstanta!$B$11,Konstanta!$A$11,Konstanta!$A$12)))))))</f>
        <v>8</v>
      </c>
      <c r="CX61" t="b">
        <f>LEN(_xlfn.IFNA(VLOOKUP(AA61,Konstanta!$AD:$AD,1,FALSE),""))=0</f>
        <v>1</v>
      </c>
      <c r="CY61" s="67">
        <f t="shared" si="23"/>
        <v>0</v>
      </c>
      <c r="CZ61" s="67">
        <f t="shared" si="24"/>
        <v>0</v>
      </c>
      <c r="DA61" s="67">
        <f t="shared" si="25"/>
        <v>0</v>
      </c>
      <c r="DB61" t="b">
        <f t="shared" ca="1" si="26"/>
        <v>0</v>
      </c>
      <c r="DC61" s="67" t="b">
        <f>DA61&lt;=Konstanta!$AH$3</f>
        <v>1</v>
      </c>
      <c r="DD61" t="b">
        <f>CY61&lt;=Konstanta!$AH$4</f>
        <v>1</v>
      </c>
      <c r="DE61" t="b">
        <f>CY61&lt;=Konstanta!$AH$5</f>
        <v>1</v>
      </c>
      <c r="DF61" t="b">
        <f>CY61&lt;=Konstanta!$AH$6</f>
        <v>1</v>
      </c>
      <c r="DG61" t="b">
        <f ca="1">TEXT(BL61,"YYYYMMDD")=TEXT(Konstanta!$B$1,"YYYYMMDD")</f>
        <v>0</v>
      </c>
      <c r="DH61" t="b">
        <f t="shared" si="27"/>
        <v>0</v>
      </c>
      <c r="DI61" s="67">
        <f ca="1">Konstanta!$C$4-Data!CD61</f>
        <v>-1096658.666275</v>
      </c>
      <c r="DJ61">
        <f ca="1">IF(Data!DI61&gt;=Konstanta!$B$14,Konstanta!$A$14,IF(Data!DI61&gt;=Konstanta!$B$15,Konstanta!$A$15,IF(Data!DI61&gt;=Konstanta!$B$16,Konstanta!$A$16,IF(Data!DI61&gt;=Konstanta!$B$17,Konstanta!$A$17,IF(Data!DI61&gt;=Konstanta!$B$18,Konstanta!$A$18,Konstanta!$A$19)))))</f>
        <v>6</v>
      </c>
      <c r="DK61" t="b">
        <f t="shared" si="28"/>
        <v>0</v>
      </c>
      <c r="DL61" t="b">
        <f>COUNTIFS(A$1:A60,A61)=0</f>
        <v>1</v>
      </c>
    </row>
    <row r="62" spans="1:116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8"/>
      <c r="BY62" s="68"/>
      <c r="BZ62" s="70" t="str">
        <f t="shared" si="13"/>
        <v/>
      </c>
      <c r="CA62" s="71">
        <f t="shared" ca="1" si="14"/>
        <v>1096694.6662277777</v>
      </c>
      <c r="CB62" s="70" t="b">
        <f ca="1">AND(LEN(BZ62)&gt;0,TEXT(BZ62,"YYYY-MM-DD")=TEXT(Konstanta!$B$1,"YYYY-MM-DD"))</f>
        <v>0</v>
      </c>
      <c r="CC62" s="70" t="str">
        <f t="shared" si="15"/>
        <v/>
      </c>
      <c r="CD62" s="72">
        <f ca="1">(Konstanta!$B$2-D62)*24</f>
        <v>1096694.666275</v>
      </c>
      <c r="CE62" t="b">
        <f t="shared" si="16"/>
        <v>0</v>
      </c>
      <c r="CF62" t="b">
        <f>LEN(_xlfn.IFNA(VLOOKUP(H62,Konstanta!$M:$M,1,FALSE),""))&gt;0</f>
        <v>0</v>
      </c>
      <c r="CG62" t="b">
        <f>LEN(_xlfn.IFNA(VLOOKUP(G62,Konstanta!$T:$T,1,FALSE),""))&gt;0</f>
        <v>0</v>
      </c>
      <c r="CH62" t="b">
        <f>_xlfn.IFNA(VLOOKUP(U62,Konstanta!$O:$O,1,FALSE),"-")&lt;&gt;"-"</f>
        <v>0</v>
      </c>
      <c r="CI62" t="b">
        <f>LEN(_xlfn.IFNA(VLOOKUP(AX62,Konstanta!$X:$X,1,FALSE),""))&gt;0</f>
        <v>0</v>
      </c>
      <c r="CJ62" t="b">
        <f>OR(LEN(_xlfn.IFNA(VLOOKUP(Y62,Konstanta!$Q:$Q,1,FALSE),""))&gt;0,LEN(Y62)=0)</f>
        <v>1</v>
      </c>
      <c r="CK62" t="b">
        <f t="shared" si="17"/>
        <v>1</v>
      </c>
      <c r="CL62" t="b">
        <f>OR(LEN(_xlfn.IFNA(VLOOKUP(BK62,Konstanta!$Z:$Z,1,FALSE),""))&gt;0,LEN(BK62)=0)</f>
        <v>1</v>
      </c>
      <c r="CM62" t="b">
        <f t="shared" si="18"/>
        <v>1</v>
      </c>
      <c r="CN62" t="b">
        <f t="shared" si="19"/>
        <v>0</v>
      </c>
      <c r="CO62" t="b">
        <f>LEN(_xlfn.IFNA(VLOOKUP(Data!K62,Konstanta!$AB:$AB,1,FALSE),""))&gt;0</f>
        <v>0</v>
      </c>
      <c r="CP62" s="12" t="b">
        <f t="shared" si="20"/>
        <v>0</v>
      </c>
      <c r="CQ62" s="12" t="b">
        <f t="shared" si="21"/>
        <v>0</v>
      </c>
      <c r="CR62" t="b">
        <f>ISNUMBER(SEARCH(Konstanta!$Q$5,Y62))</f>
        <v>0</v>
      </c>
      <c r="CS62">
        <f ca="1">IF(CD62&lt;=Konstanta!$J$5,Konstanta!$I$5,IF(CD62&lt;=Konstanta!$J$6,Konstanta!$I$6,IF(CD62&lt;=Konstanta!$J$7,Konstanta!$I$7,Konstanta!$I$8)))</f>
        <v>4</v>
      </c>
      <c r="CT62" t="b">
        <f>ISNUMBER(SEARCH(Konstanta!$Q$6,Y62))</f>
        <v>0</v>
      </c>
      <c r="CU62">
        <f ca="1">IF(CD62&lt;=Konstanta!$F$5,Konstanta!$E$5,IF(CD62&lt;=Konstanta!$F$6,Konstanta!$E$6,IF(CD62&lt;=Konstanta!$F$7,Konstanta!$E$7,IF(CD62&lt;=Konstanta!$F$8,Konstanta!$E$8,Konstanta!$E$9))))</f>
        <v>5</v>
      </c>
      <c r="CV62" t="b">
        <f t="shared" si="22"/>
        <v>1</v>
      </c>
      <c r="CW62" s="74">
        <f ca="1">IF(CD62&lt;=Konstanta!$B$5,Konstanta!$A$5,IF(CD62&lt;=Konstanta!$B$6,Konstanta!$A$6,IF(CD62&lt;=Konstanta!$B$7,Konstanta!$A$7,IF(CD62&lt;=Konstanta!$B$8,Konstanta!$A$8,IF(CD62&lt;=Konstanta!$B$9,Konstanta!$A$9,IF(CD62&lt;=Konstanta!$B$10,Konstanta!$A$10,IF(CD62&lt;=Konstanta!$B$11,Konstanta!$A$11,Konstanta!$A$12)))))))</f>
        <v>8</v>
      </c>
      <c r="CX62" t="b">
        <f>LEN(_xlfn.IFNA(VLOOKUP(AA62,Konstanta!$AD:$AD,1,FALSE),""))=0</f>
        <v>1</v>
      </c>
      <c r="CY62" s="67">
        <f t="shared" si="23"/>
        <v>0</v>
      </c>
      <c r="CZ62" s="67">
        <f t="shared" si="24"/>
        <v>0</v>
      </c>
      <c r="DA62" s="67">
        <f t="shared" si="25"/>
        <v>0</v>
      </c>
      <c r="DB62" t="b">
        <f t="shared" ca="1" si="26"/>
        <v>0</v>
      </c>
      <c r="DC62" s="67" t="b">
        <f>DA62&lt;=Konstanta!$AH$3</f>
        <v>1</v>
      </c>
      <c r="DD62" t="b">
        <f>CY62&lt;=Konstanta!$AH$4</f>
        <v>1</v>
      </c>
      <c r="DE62" t="b">
        <f>CY62&lt;=Konstanta!$AH$5</f>
        <v>1</v>
      </c>
      <c r="DF62" t="b">
        <f>CY62&lt;=Konstanta!$AH$6</f>
        <v>1</v>
      </c>
      <c r="DG62" t="b">
        <f ca="1">TEXT(BL62,"YYYYMMDD")=TEXT(Konstanta!$B$1,"YYYYMMDD")</f>
        <v>0</v>
      </c>
      <c r="DH62" t="b">
        <f t="shared" si="27"/>
        <v>0</v>
      </c>
      <c r="DI62" s="67">
        <f ca="1">Konstanta!$C$4-Data!CD62</f>
        <v>-1096658.666275</v>
      </c>
      <c r="DJ62">
        <f ca="1">IF(Data!DI62&gt;=Konstanta!$B$14,Konstanta!$A$14,IF(Data!DI62&gt;=Konstanta!$B$15,Konstanta!$A$15,IF(Data!DI62&gt;=Konstanta!$B$16,Konstanta!$A$16,IF(Data!DI62&gt;=Konstanta!$B$17,Konstanta!$A$17,IF(Data!DI62&gt;=Konstanta!$B$18,Konstanta!$A$18,Konstanta!$A$19)))))</f>
        <v>6</v>
      </c>
      <c r="DK62" t="b">
        <f t="shared" si="28"/>
        <v>0</v>
      </c>
      <c r="DL62" t="b">
        <f>COUNTIFS(A$1:A61,A62)=0</f>
        <v>1</v>
      </c>
    </row>
    <row r="63" spans="1:116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8"/>
      <c r="BY63" s="68"/>
      <c r="BZ63" s="70" t="str">
        <f t="shared" si="13"/>
        <v/>
      </c>
      <c r="CA63" s="71">
        <f t="shared" ca="1" si="14"/>
        <v>1096694.6662277777</v>
      </c>
      <c r="CB63" s="70" t="b">
        <f ca="1">AND(LEN(BZ63)&gt;0,TEXT(BZ63,"YYYY-MM-DD")=TEXT(Konstanta!$B$1,"YYYY-MM-DD"))</f>
        <v>0</v>
      </c>
      <c r="CC63" s="70" t="str">
        <f t="shared" si="15"/>
        <v/>
      </c>
      <c r="CD63" s="72">
        <f ca="1">(Konstanta!$B$2-D63)*24</f>
        <v>1096694.666275</v>
      </c>
      <c r="CE63" t="b">
        <f t="shared" si="16"/>
        <v>0</v>
      </c>
      <c r="CF63" t="b">
        <f>LEN(_xlfn.IFNA(VLOOKUP(H63,Konstanta!$M:$M,1,FALSE),""))&gt;0</f>
        <v>0</v>
      </c>
      <c r="CG63" t="b">
        <f>LEN(_xlfn.IFNA(VLOOKUP(G63,Konstanta!$T:$T,1,FALSE),""))&gt;0</f>
        <v>0</v>
      </c>
      <c r="CH63" t="b">
        <f>_xlfn.IFNA(VLOOKUP(U63,Konstanta!$O:$O,1,FALSE),"-")&lt;&gt;"-"</f>
        <v>0</v>
      </c>
      <c r="CI63" t="b">
        <f>LEN(_xlfn.IFNA(VLOOKUP(AX63,Konstanta!$X:$X,1,FALSE),""))&gt;0</f>
        <v>0</v>
      </c>
      <c r="CJ63" t="b">
        <f>OR(LEN(_xlfn.IFNA(VLOOKUP(Y63,Konstanta!$Q:$Q,1,FALSE),""))&gt;0,LEN(Y63)=0)</f>
        <v>1</v>
      </c>
      <c r="CK63" t="b">
        <f t="shared" si="17"/>
        <v>1</v>
      </c>
      <c r="CL63" t="b">
        <f>OR(LEN(_xlfn.IFNA(VLOOKUP(BK63,Konstanta!$Z:$Z,1,FALSE),""))&gt;0,LEN(BK63)=0)</f>
        <v>1</v>
      </c>
      <c r="CM63" t="b">
        <f t="shared" si="18"/>
        <v>1</v>
      </c>
      <c r="CN63" t="b">
        <f t="shared" si="19"/>
        <v>0</v>
      </c>
      <c r="CO63" t="b">
        <f>LEN(_xlfn.IFNA(VLOOKUP(Data!K63,Konstanta!$AB:$AB,1,FALSE),""))&gt;0</f>
        <v>0</v>
      </c>
      <c r="CP63" s="12" t="b">
        <f t="shared" si="20"/>
        <v>0</v>
      </c>
      <c r="CQ63" s="12" t="b">
        <f t="shared" si="21"/>
        <v>0</v>
      </c>
      <c r="CR63" t="b">
        <f>ISNUMBER(SEARCH(Konstanta!$Q$5,Y63))</f>
        <v>0</v>
      </c>
      <c r="CS63">
        <f ca="1">IF(CD63&lt;=Konstanta!$J$5,Konstanta!$I$5,IF(CD63&lt;=Konstanta!$J$6,Konstanta!$I$6,IF(CD63&lt;=Konstanta!$J$7,Konstanta!$I$7,Konstanta!$I$8)))</f>
        <v>4</v>
      </c>
      <c r="CT63" t="b">
        <f>ISNUMBER(SEARCH(Konstanta!$Q$6,Y63))</f>
        <v>0</v>
      </c>
      <c r="CU63">
        <f ca="1">IF(CD63&lt;=Konstanta!$F$5,Konstanta!$E$5,IF(CD63&lt;=Konstanta!$F$6,Konstanta!$E$6,IF(CD63&lt;=Konstanta!$F$7,Konstanta!$E$7,IF(CD63&lt;=Konstanta!$F$8,Konstanta!$E$8,Konstanta!$E$9))))</f>
        <v>5</v>
      </c>
      <c r="CV63" t="b">
        <f t="shared" si="22"/>
        <v>1</v>
      </c>
      <c r="CW63" s="74">
        <f ca="1">IF(CD63&lt;=Konstanta!$B$5,Konstanta!$A$5,IF(CD63&lt;=Konstanta!$B$6,Konstanta!$A$6,IF(CD63&lt;=Konstanta!$B$7,Konstanta!$A$7,IF(CD63&lt;=Konstanta!$B$8,Konstanta!$A$8,IF(CD63&lt;=Konstanta!$B$9,Konstanta!$A$9,IF(CD63&lt;=Konstanta!$B$10,Konstanta!$A$10,IF(CD63&lt;=Konstanta!$B$11,Konstanta!$A$11,Konstanta!$A$12)))))))</f>
        <v>8</v>
      </c>
      <c r="CX63" t="b">
        <f>LEN(_xlfn.IFNA(VLOOKUP(AA63,Konstanta!$AD:$AD,1,FALSE),""))=0</f>
        <v>1</v>
      </c>
      <c r="CY63" s="67">
        <f t="shared" si="23"/>
        <v>0</v>
      </c>
      <c r="CZ63" s="67">
        <f t="shared" si="24"/>
        <v>0</v>
      </c>
      <c r="DA63" s="67">
        <f t="shared" si="25"/>
        <v>0</v>
      </c>
      <c r="DB63" t="b">
        <f t="shared" ca="1" si="26"/>
        <v>0</v>
      </c>
      <c r="DC63" s="67" t="b">
        <f>DA63&lt;=Konstanta!$AH$3</f>
        <v>1</v>
      </c>
      <c r="DD63" t="b">
        <f>CY63&lt;=Konstanta!$AH$4</f>
        <v>1</v>
      </c>
      <c r="DE63" t="b">
        <f>CY63&lt;=Konstanta!$AH$5</f>
        <v>1</v>
      </c>
      <c r="DF63" t="b">
        <f>CY63&lt;=Konstanta!$AH$6</f>
        <v>1</v>
      </c>
      <c r="DG63" t="b">
        <f ca="1">TEXT(BL63,"YYYYMMDD")=TEXT(Konstanta!$B$1,"YYYYMMDD")</f>
        <v>0</v>
      </c>
      <c r="DH63" t="b">
        <f t="shared" si="27"/>
        <v>0</v>
      </c>
      <c r="DI63" s="67">
        <f ca="1">Konstanta!$C$4-Data!CD63</f>
        <v>-1096658.666275</v>
      </c>
      <c r="DJ63">
        <f ca="1">IF(Data!DI63&gt;=Konstanta!$B$14,Konstanta!$A$14,IF(Data!DI63&gt;=Konstanta!$B$15,Konstanta!$A$15,IF(Data!DI63&gt;=Konstanta!$B$16,Konstanta!$A$16,IF(Data!DI63&gt;=Konstanta!$B$17,Konstanta!$A$17,IF(Data!DI63&gt;=Konstanta!$B$18,Konstanta!$A$18,Konstanta!$A$19)))))</f>
        <v>6</v>
      </c>
      <c r="DK63" t="b">
        <f t="shared" si="28"/>
        <v>0</v>
      </c>
      <c r="DL63" t="b">
        <f>COUNTIFS(A$1:A62,A63)=0</f>
        <v>1</v>
      </c>
    </row>
    <row r="64" spans="1:116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8"/>
      <c r="BY64" s="68"/>
      <c r="BZ64" s="70" t="str">
        <f t="shared" si="13"/>
        <v/>
      </c>
      <c r="CA64" s="71">
        <f t="shared" ca="1" si="14"/>
        <v>1096694.6664083335</v>
      </c>
      <c r="CB64" s="70" t="b">
        <f ca="1">AND(LEN(BZ64)&gt;0,TEXT(BZ64,"YYYY-MM-DD")=TEXT(Konstanta!$B$1,"YYYY-MM-DD"))</f>
        <v>0</v>
      </c>
      <c r="CC64" s="70" t="str">
        <f t="shared" si="15"/>
        <v/>
      </c>
      <c r="CD64" s="72">
        <f ca="1">(Konstanta!$B$2-D64)*24</f>
        <v>1096694.666275</v>
      </c>
      <c r="CE64" t="b">
        <f t="shared" si="16"/>
        <v>0</v>
      </c>
      <c r="CF64" t="b">
        <f>LEN(_xlfn.IFNA(VLOOKUP(H64,Konstanta!$M:$M,1,FALSE),""))&gt;0</f>
        <v>0</v>
      </c>
      <c r="CG64" t="b">
        <f>LEN(_xlfn.IFNA(VLOOKUP(G64,Konstanta!$T:$T,1,FALSE),""))&gt;0</f>
        <v>0</v>
      </c>
      <c r="CH64" t="b">
        <f>_xlfn.IFNA(VLOOKUP(U64,Konstanta!$O:$O,1,FALSE),"-")&lt;&gt;"-"</f>
        <v>0</v>
      </c>
      <c r="CI64" t="b">
        <f>LEN(_xlfn.IFNA(VLOOKUP(AX64,Konstanta!$X:$X,1,FALSE),""))&gt;0</f>
        <v>0</v>
      </c>
      <c r="CJ64" t="b">
        <f>OR(LEN(_xlfn.IFNA(VLOOKUP(Y64,Konstanta!$Q:$Q,1,FALSE),""))&gt;0,LEN(Y64)=0)</f>
        <v>1</v>
      </c>
      <c r="CK64" t="b">
        <f t="shared" si="17"/>
        <v>1</v>
      </c>
      <c r="CL64" t="b">
        <f>OR(LEN(_xlfn.IFNA(VLOOKUP(BK64,Konstanta!$Z:$Z,1,FALSE),""))&gt;0,LEN(BK64)=0)</f>
        <v>1</v>
      </c>
      <c r="CM64" t="b">
        <f t="shared" si="18"/>
        <v>1</v>
      </c>
      <c r="CN64" t="b">
        <f t="shared" si="19"/>
        <v>0</v>
      </c>
      <c r="CO64" t="b">
        <f>LEN(_xlfn.IFNA(VLOOKUP(Data!K64,Konstanta!$AB:$AB,1,FALSE),""))&gt;0</f>
        <v>0</v>
      </c>
      <c r="CP64" s="12" t="b">
        <f t="shared" si="20"/>
        <v>0</v>
      </c>
      <c r="CQ64" s="12" t="b">
        <f t="shared" si="21"/>
        <v>0</v>
      </c>
      <c r="CR64" t="b">
        <f>ISNUMBER(SEARCH(Konstanta!$Q$5,Y64))</f>
        <v>0</v>
      </c>
      <c r="CS64">
        <f ca="1">IF(CD64&lt;=Konstanta!$J$5,Konstanta!$I$5,IF(CD64&lt;=Konstanta!$J$6,Konstanta!$I$6,IF(CD64&lt;=Konstanta!$J$7,Konstanta!$I$7,Konstanta!$I$8)))</f>
        <v>4</v>
      </c>
      <c r="CT64" t="b">
        <f>ISNUMBER(SEARCH(Konstanta!$Q$6,Y64))</f>
        <v>0</v>
      </c>
      <c r="CU64">
        <f ca="1">IF(CD64&lt;=Konstanta!$F$5,Konstanta!$E$5,IF(CD64&lt;=Konstanta!$F$6,Konstanta!$E$6,IF(CD64&lt;=Konstanta!$F$7,Konstanta!$E$7,IF(CD64&lt;=Konstanta!$F$8,Konstanta!$E$8,Konstanta!$E$9))))</f>
        <v>5</v>
      </c>
      <c r="CV64" t="b">
        <f t="shared" si="22"/>
        <v>1</v>
      </c>
      <c r="CW64" s="74">
        <f ca="1">IF(CD64&lt;=Konstanta!$B$5,Konstanta!$A$5,IF(CD64&lt;=Konstanta!$B$6,Konstanta!$A$6,IF(CD64&lt;=Konstanta!$B$7,Konstanta!$A$7,IF(CD64&lt;=Konstanta!$B$8,Konstanta!$A$8,IF(CD64&lt;=Konstanta!$B$9,Konstanta!$A$9,IF(CD64&lt;=Konstanta!$B$10,Konstanta!$A$10,IF(CD64&lt;=Konstanta!$B$11,Konstanta!$A$11,Konstanta!$A$12)))))))</f>
        <v>8</v>
      </c>
      <c r="CX64" t="b">
        <f>LEN(_xlfn.IFNA(VLOOKUP(AA64,Konstanta!$AD:$AD,1,FALSE),""))=0</f>
        <v>1</v>
      </c>
      <c r="CY64" s="67">
        <f t="shared" si="23"/>
        <v>0</v>
      </c>
      <c r="CZ64" s="67">
        <f t="shared" si="24"/>
        <v>0</v>
      </c>
      <c r="DA64" s="67">
        <f t="shared" si="25"/>
        <v>0</v>
      </c>
      <c r="DB64" t="b">
        <f t="shared" ca="1" si="26"/>
        <v>0</v>
      </c>
      <c r="DC64" s="67" t="b">
        <f>DA64&lt;=Konstanta!$AH$3</f>
        <v>1</v>
      </c>
      <c r="DD64" t="b">
        <f>CY64&lt;=Konstanta!$AH$4</f>
        <v>1</v>
      </c>
      <c r="DE64" t="b">
        <f>CY64&lt;=Konstanta!$AH$5</f>
        <v>1</v>
      </c>
      <c r="DF64" t="b">
        <f>CY64&lt;=Konstanta!$AH$6</f>
        <v>1</v>
      </c>
      <c r="DG64" t="b">
        <f ca="1">TEXT(BL64,"YYYYMMDD")=TEXT(Konstanta!$B$1,"YYYYMMDD")</f>
        <v>0</v>
      </c>
      <c r="DH64" t="b">
        <f t="shared" si="27"/>
        <v>0</v>
      </c>
      <c r="DI64" s="67">
        <f ca="1">Konstanta!$C$4-Data!CD64</f>
        <v>-1096658.666275</v>
      </c>
      <c r="DJ64">
        <f ca="1">IF(Data!DI64&gt;=Konstanta!$B$14,Konstanta!$A$14,IF(Data!DI64&gt;=Konstanta!$B$15,Konstanta!$A$15,IF(Data!DI64&gt;=Konstanta!$B$16,Konstanta!$A$16,IF(Data!DI64&gt;=Konstanta!$B$17,Konstanta!$A$17,IF(Data!DI64&gt;=Konstanta!$B$18,Konstanta!$A$18,Konstanta!$A$19)))))</f>
        <v>6</v>
      </c>
      <c r="DK64" t="b">
        <f t="shared" si="28"/>
        <v>0</v>
      </c>
      <c r="DL64" t="b">
        <f>COUNTIFS(A$1:A63,A64)=0</f>
        <v>1</v>
      </c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8"/>
      <c r="BY65" s="68"/>
      <c r="BZ65" s="70" t="str">
        <f t="shared" si="13"/>
        <v/>
      </c>
      <c r="CA65" s="71">
        <f t="shared" ca="1" si="14"/>
        <v>1096694.666013889</v>
      </c>
      <c r="CB65" s="70" t="b">
        <f ca="1">AND(LEN(BZ65)&gt;0,TEXT(BZ65,"YYYY-MM-DD")=TEXT(Konstanta!$B$1,"YYYY-MM-DD"))</f>
        <v>0</v>
      </c>
      <c r="CC65" s="70" t="str">
        <f t="shared" si="15"/>
        <v/>
      </c>
      <c r="CD65" s="72">
        <f ca="1">(Konstanta!$B$2-D65)*24</f>
        <v>1096694.666275</v>
      </c>
      <c r="CE65" t="b">
        <f t="shared" si="16"/>
        <v>0</v>
      </c>
      <c r="CF65" t="b">
        <f>LEN(_xlfn.IFNA(VLOOKUP(H65,Konstanta!$M:$M,1,FALSE),""))&gt;0</f>
        <v>0</v>
      </c>
      <c r="CG65" t="b">
        <f>LEN(_xlfn.IFNA(VLOOKUP(G65,Konstanta!$T:$T,1,FALSE),""))&gt;0</f>
        <v>0</v>
      </c>
      <c r="CH65" t="b">
        <f>_xlfn.IFNA(VLOOKUP(U65,Konstanta!$O:$O,1,FALSE),"-")&lt;&gt;"-"</f>
        <v>0</v>
      </c>
      <c r="CI65" t="b">
        <f>LEN(_xlfn.IFNA(VLOOKUP(AX65,Konstanta!$X:$X,1,FALSE),""))&gt;0</f>
        <v>0</v>
      </c>
      <c r="CJ65" t="b">
        <f>OR(LEN(_xlfn.IFNA(VLOOKUP(Y65,Konstanta!$Q:$Q,1,FALSE),""))&gt;0,LEN(Y65)=0)</f>
        <v>1</v>
      </c>
      <c r="CK65" t="b">
        <f t="shared" si="17"/>
        <v>1</v>
      </c>
      <c r="CL65" t="b">
        <f>OR(LEN(_xlfn.IFNA(VLOOKUP(BK65,Konstanta!$Z:$Z,1,FALSE),""))&gt;0,LEN(BK65)=0)</f>
        <v>1</v>
      </c>
      <c r="CM65" t="b">
        <f t="shared" si="18"/>
        <v>1</v>
      </c>
      <c r="CN65" t="b">
        <f t="shared" si="19"/>
        <v>0</v>
      </c>
      <c r="CO65" t="b">
        <f>LEN(_xlfn.IFNA(VLOOKUP(Data!K65,Konstanta!$AB:$AB,1,FALSE),""))&gt;0</f>
        <v>0</v>
      </c>
      <c r="CP65" s="12" t="b">
        <f t="shared" si="20"/>
        <v>0</v>
      </c>
      <c r="CQ65" s="12" t="b">
        <f t="shared" si="21"/>
        <v>0</v>
      </c>
      <c r="CR65" t="b">
        <f>ISNUMBER(SEARCH(Konstanta!$Q$5,Y65))</f>
        <v>0</v>
      </c>
      <c r="CS65">
        <f ca="1">IF(CD65&lt;=Konstanta!$J$5,Konstanta!$I$5,IF(CD65&lt;=Konstanta!$J$6,Konstanta!$I$6,IF(CD65&lt;=Konstanta!$J$7,Konstanta!$I$7,Konstanta!$I$8)))</f>
        <v>4</v>
      </c>
      <c r="CT65" t="b">
        <f>ISNUMBER(SEARCH(Konstanta!$Q$6,Y65))</f>
        <v>0</v>
      </c>
      <c r="CU65">
        <f ca="1">IF(CD65&lt;=Konstanta!$F$5,Konstanta!$E$5,IF(CD65&lt;=Konstanta!$F$6,Konstanta!$E$6,IF(CD65&lt;=Konstanta!$F$7,Konstanta!$E$7,IF(CD65&lt;=Konstanta!$F$8,Konstanta!$E$8,Konstanta!$E$9))))</f>
        <v>5</v>
      </c>
      <c r="CV65" t="b">
        <f t="shared" si="22"/>
        <v>1</v>
      </c>
      <c r="CW65" s="74">
        <f ca="1">IF(CD65&lt;=Konstanta!$B$5,Konstanta!$A$5,IF(CD65&lt;=Konstanta!$B$6,Konstanta!$A$6,IF(CD65&lt;=Konstanta!$B$7,Konstanta!$A$7,IF(CD65&lt;=Konstanta!$B$8,Konstanta!$A$8,IF(CD65&lt;=Konstanta!$B$9,Konstanta!$A$9,IF(CD65&lt;=Konstanta!$B$10,Konstanta!$A$10,IF(CD65&lt;=Konstanta!$B$11,Konstanta!$A$11,Konstanta!$A$12)))))))</f>
        <v>8</v>
      </c>
      <c r="CX65" t="b">
        <f>LEN(_xlfn.IFNA(VLOOKUP(AA65,Konstanta!$AD:$AD,1,FALSE),""))=0</f>
        <v>1</v>
      </c>
      <c r="CY65" s="67">
        <f t="shared" si="23"/>
        <v>0</v>
      </c>
      <c r="CZ65" s="67">
        <f t="shared" si="24"/>
        <v>0</v>
      </c>
      <c r="DA65" s="67">
        <f t="shared" si="25"/>
        <v>0</v>
      </c>
      <c r="DB65" t="b">
        <f t="shared" ca="1" si="26"/>
        <v>0</v>
      </c>
      <c r="DC65" s="67" t="b">
        <f>DA65&lt;=Konstanta!$AH$3</f>
        <v>1</v>
      </c>
      <c r="DD65" t="b">
        <f>CY65&lt;=Konstanta!$AH$4</f>
        <v>1</v>
      </c>
      <c r="DE65" t="b">
        <f>CY65&lt;=Konstanta!$AH$5</f>
        <v>1</v>
      </c>
      <c r="DF65" t="b">
        <f>CY65&lt;=Konstanta!$AH$6</f>
        <v>1</v>
      </c>
      <c r="DG65" t="b">
        <f ca="1">TEXT(BL65,"YYYYMMDD")=TEXT(Konstanta!$B$1,"YYYYMMDD")</f>
        <v>0</v>
      </c>
      <c r="DH65" t="b">
        <f t="shared" si="27"/>
        <v>0</v>
      </c>
      <c r="DI65" s="67">
        <f ca="1">Konstanta!$C$4-Data!CD65</f>
        <v>-1096658.666275</v>
      </c>
      <c r="DJ65">
        <f ca="1">IF(Data!DI65&gt;=Konstanta!$B$14,Konstanta!$A$14,IF(Data!DI65&gt;=Konstanta!$B$15,Konstanta!$A$15,IF(Data!DI65&gt;=Konstanta!$B$16,Konstanta!$A$16,IF(Data!DI65&gt;=Konstanta!$B$17,Konstanta!$A$17,IF(Data!DI65&gt;=Konstanta!$B$18,Konstanta!$A$18,Konstanta!$A$19)))))</f>
        <v>6</v>
      </c>
      <c r="DK65" t="b">
        <f t="shared" si="28"/>
        <v>0</v>
      </c>
      <c r="DL65" t="b">
        <f>COUNTIFS(A$1:A64,A65)=0</f>
        <v>1</v>
      </c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8"/>
      <c r="BY66" s="68"/>
      <c r="BZ66" s="70" t="str">
        <f t="shared" si="13"/>
        <v/>
      </c>
      <c r="CA66" s="71">
        <f t="shared" ca="1" si="14"/>
        <v>1096694.6664055556</v>
      </c>
      <c r="CB66" s="70" t="b">
        <f ca="1">AND(LEN(BZ66)&gt;0,TEXT(BZ66,"YYYY-MM-DD")=TEXT(Konstanta!$B$1,"YYYY-MM-DD"))</f>
        <v>0</v>
      </c>
      <c r="CC66" s="70" t="str">
        <f t="shared" si="15"/>
        <v/>
      </c>
      <c r="CD66" s="72">
        <f ca="1">(Konstanta!$B$2-D66)*24</f>
        <v>1096694.666275</v>
      </c>
      <c r="CE66" t="b">
        <f t="shared" si="16"/>
        <v>0</v>
      </c>
      <c r="CF66" t="b">
        <f>LEN(_xlfn.IFNA(VLOOKUP(H66,Konstanta!$M:$M,1,FALSE),""))&gt;0</f>
        <v>0</v>
      </c>
      <c r="CG66" t="b">
        <f>LEN(_xlfn.IFNA(VLOOKUP(G66,Konstanta!$T:$T,1,FALSE),""))&gt;0</f>
        <v>0</v>
      </c>
      <c r="CH66" t="b">
        <f>_xlfn.IFNA(VLOOKUP(U66,Konstanta!$O:$O,1,FALSE),"-")&lt;&gt;"-"</f>
        <v>0</v>
      </c>
      <c r="CI66" t="b">
        <f>LEN(_xlfn.IFNA(VLOOKUP(AX66,Konstanta!$X:$X,1,FALSE),""))&gt;0</f>
        <v>0</v>
      </c>
      <c r="CJ66" t="b">
        <f>OR(LEN(_xlfn.IFNA(VLOOKUP(Y66,Konstanta!$Q:$Q,1,FALSE),""))&gt;0,LEN(Y66)=0)</f>
        <v>1</v>
      </c>
      <c r="CK66" t="b">
        <f t="shared" si="17"/>
        <v>1</v>
      </c>
      <c r="CL66" t="b">
        <f>OR(LEN(_xlfn.IFNA(VLOOKUP(BK66,Konstanta!$Z:$Z,1,FALSE),""))&gt;0,LEN(BK66)=0)</f>
        <v>1</v>
      </c>
      <c r="CM66" t="b">
        <f t="shared" si="18"/>
        <v>1</v>
      </c>
      <c r="CN66" t="b">
        <f t="shared" si="19"/>
        <v>0</v>
      </c>
      <c r="CO66" t="b">
        <f>LEN(_xlfn.IFNA(VLOOKUP(Data!K66,Konstanta!$AB:$AB,1,FALSE),""))&gt;0</f>
        <v>0</v>
      </c>
      <c r="CP66" s="12" t="b">
        <f t="shared" si="20"/>
        <v>0</v>
      </c>
      <c r="CQ66" s="12" t="b">
        <f t="shared" si="21"/>
        <v>0</v>
      </c>
      <c r="CR66" t="b">
        <f>ISNUMBER(SEARCH(Konstanta!$Q$5,Y66))</f>
        <v>0</v>
      </c>
      <c r="CS66">
        <f ca="1">IF(CD66&lt;=Konstanta!$J$5,Konstanta!$I$5,IF(CD66&lt;=Konstanta!$J$6,Konstanta!$I$6,IF(CD66&lt;=Konstanta!$J$7,Konstanta!$I$7,Konstanta!$I$8)))</f>
        <v>4</v>
      </c>
      <c r="CT66" t="b">
        <f>ISNUMBER(SEARCH(Konstanta!$Q$6,Y66))</f>
        <v>0</v>
      </c>
      <c r="CU66">
        <f ca="1">IF(CD66&lt;=Konstanta!$F$5,Konstanta!$E$5,IF(CD66&lt;=Konstanta!$F$6,Konstanta!$E$6,IF(CD66&lt;=Konstanta!$F$7,Konstanta!$E$7,IF(CD66&lt;=Konstanta!$F$8,Konstanta!$E$8,Konstanta!$E$9))))</f>
        <v>5</v>
      </c>
      <c r="CV66" t="b">
        <f t="shared" si="22"/>
        <v>1</v>
      </c>
      <c r="CW66" s="74">
        <f ca="1">IF(CD66&lt;=Konstanta!$B$5,Konstanta!$A$5,IF(CD66&lt;=Konstanta!$B$6,Konstanta!$A$6,IF(CD66&lt;=Konstanta!$B$7,Konstanta!$A$7,IF(CD66&lt;=Konstanta!$B$8,Konstanta!$A$8,IF(CD66&lt;=Konstanta!$B$9,Konstanta!$A$9,IF(CD66&lt;=Konstanta!$B$10,Konstanta!$A$10,IF(CD66&lt;=Konstanta!$B$11,Konstanta!$A$11,Konstanta!$A$12)))))))</f>
        <v>8</v>
      </c>
      <c r="CX66" t="b">
        <f>LEN(_xlfn.IFNA(VLOOKUP(AA66,Konstanta!$AD:$AD,1,FALSE),""))=0</f>
        <v>1</v>
      </c>
      <c r="CY66" s="67">
        <f t="shared" si="23"/>
        <v>0</v>
      </c>
      <c r="CZ66" s="67">
        <f t="shared" si="24"/>
        <v>0</v>
      </c>
      <c r="DA66" s="67">
        <f t="shared" si="25"/>
        <v>0</v>
      </c>
      <c r="DB66" t="b">
        <f t="shared" ca="1" si="26"/>
        <v>0</v>
      </c>
      <c r="DC66" s="67" t="b">
        <f>DA66&lt;=Konstanta!$AH$3</f>
        <v>1</v>
      </c>
      <c r="DD66" t="b">
        <f>CY66&lt;=Konstanta!$AH$4</f>
        <v>1</v>
      </c>
      <c r="DE66" t="b">
        <f>CY66&lt;=Konstanta!$AH$5</f>
        <v>1</v>
      </c>
      <c r="DF66" t="b">
        <f>CY66&lt;=Konstanta!$AH$6</f>
        <v>1</v>
      </c>
      <c r="DG66" t="b">
        <f ca="1">TEXT(BL66,"YYYYMMDD")=TEXT(Konstanta!$B$1,"YYYYMMDD")</f>
        <v>0</v>
      </c>
      <c r="DH66" t="b">
        <f t="shared" si="27"/>
        <v>0</v>
      </c>
      <c r="DI66" s="67">
        <f ca="1">Konstanta!$C$4-Data!CD66</f>
        <v>-1096658.666275</v>
      </c>
      <c r="DJ66">
        <f ca="1">IF(Data!DI66&gt;=Konstanta!$B$14,Konstanta!$A$14,IF(Data!DI66&gt;=Konstanta!$B$15,Konstanta!$A$15,IF(Data!DI66&gt;=Konstanta!$B$16,Konstanta!$A$16,IF(Data!DI66&gt;=Konstanta!$B$17,Konstanta!$A$17,IF(Data!DI66&gt;=Konstanta!$B$18,Konstanta!$A$18,Konstanta!$A$19)))))</f>
        <v>6</v>
      </c>
      <c r="DK66" t="b">
        <f t="shared" si="28"/>
        <v>0</v>
      </c>
      <c r="DL66" t="b">
        <f>COUNTIFS(A$1:A65,A66)=0</f>
        <v>1</v>
      </c>
    </row>
    <row r="67" spans="1:116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8"/>
      <c r="BY67" s="68"/>
      <c r="BZ67" s="70" t="str">
        <f t="shared" ref="BZ67:BZ130" si="29">LEFT(R67,19)</f>
        <v/>
      </c>
      <c r="CA67" s="71">
        <f t="shared" ref="CA67:CA130" ca="1" si="30">(NOW()-R67)*24</f>
        <v>1096694.6659916667</v>
      </c>
      <c r="CB67" s="70" t="b">
        <f ca="1">AND(LEN(BZ67)&gt;0,TEXT(BZ67,"YYYY-MM-DD")=TEXT(Konstanta!$B$1,"YYYY-MM-DD"))</f>
        <v>0</v>
      </c>
      <c r="CC67" s="70" t="str">
        <f t="shared" ref="CC67:CC130" si="31">TEXT(BZ67,"HH")</f>
        <v/>
      </c>
      <c r="CD67" s="72">
        <f ca="1">(Konstanta!$B$2-D67)*24</f>
        <v>1096694.666275</v>
      </c>
      <c r="CE67" t="b">
        <f t="shared" ref="CE67:CE130" si="32">AN67=$CE$1</f>
        <v>0</v>
      </c>
      <c r="CF67" t="b">
        <f>LEN(_xlfn.IFNA(VLOOKUP(H67,Konstanta!$M:$M,1,FALSE),""))&gt;0</f>
        <v>0</v>
      </c>
      <c r="CG67" t="b">
        <f>LEN(_xlfn.IFNA(VLOOKUP(G67,Konstanta!$T:$T,1,FALSE),""))&gt;0</f>
        <v>0</v>
      </c>
      <c r="CH67" t="b">
        <f>_xlfn.IFNA(VLOOKUP(U67,Konstanta!$O:$O,1,FALSE),"-")&lt;&gt;"-"</f>
        <v>0</v>
      </c>
      <c r="CI67" t="b">
        <f>LEN(_xlfn.IFNA(VLOOKUP(AX67,Konstanta!$X:$X,1,FALSE),""))&gt;0</f>
        <v>0</v>
      </c>
      <c r="CJ67" t="b">
        <f>OR(LEN(_xlfn.IFNA(VLOOKUP(Y67,Konstanta!$Q:$Q,1,FALSE),""))&gt;0,LEN(Y67)=0)</f>
        <v>1</v>
      </c>
      <c r="CK67" t="b">
        <f t="shared" ref="CK67:CK130" si="33">NOT(ISNUMBER(SEARCH($CK$1,AO67)))</f>
        <v>1</v>
      </c>
      <c r="CL67" t="b">
        <f>OR(LEN(_xlfn.IFNA(VLOOKUP(BK67,Konstanta!$Z:$Z,1,FALSE),""))&gt;0,LEN(BK67)=0)</f>
        <v>1</v>
      </c>
      <c r="CM67" t="b">
        <f t="shared" ref="CM67:CM130" si="34">NOT(CO67)</f>
        <v>1</v>
      </c>
      <c r="CN67" t="b">
        <f t="shared" ref="CN67:CN130" si="35">BK67=$CN$1</f>
        <v>0</v>
      </c>
      <c r="CO67" t="b">
        <f>LEN(_xlfn.IFNA(VLOOKUP(Data!K67,Konstanta!$AB:$AB,1,FALSE),""))&gt;0</f>
        <v>0</v>
      </c>
      <c r="CP67" s="12" t="b">
        <f t="shared" ref="CP67:CP130" si="36">AND(CE67:CK67,CL67,CM67)</f>
        <v>0</v>
      </c>
      <c r="CQ67" s="12" t="b">
        <f t="shared" ref="CQ67:CQ130" si="37">AND(CE67:CL67,CO67)</f>
        <v>0</v>
      </c>
      <c r="CR67" t="b">
        <f>ISNUMBER(SEARCH(Konstanta!$Q$5,Y67))</f>
        <v>0</v>
      </c>
      <c r="CS67">
        <f ca="1">IF(CD67&lt;=Konstanta!$J$5,Konstanta!$I$5,IF(CD67&lt;=Konstanta!$J$6,Konstanta!$I$6,IF(CD67&lt;=Konstanta!$J$7,Konstanta!$I$7,Konstanta!$I$8)))</f>
        <v>4</v>
      </c>
      <c r="CT67" t="b">
        <f>ISNUMBER(SEARCH(Konstanta!$Q$6,Y67))</f>
        <v>0</v>
      </c>
      <c r="CU67">
        <f ca="1">IF(CD67&lt;=Konstanta!$F$5,Konstanta!$E$5,IF(CD67&lt;=Konstanta!$F$6,Konstanta!$E$6,IF(CD67&lt;=Konstanta!$F$7,Konstanta!$E$7,IF(CD67&lt;=Konstanta!$F$8,Konstanta!$E$8,Konstanta!$E$9))))</f>
        <v>5</v>
      </c>
      <c r="CV67" t="b">
        <f t="shared" ref="CV67:CV130" si="38">AND(NOT(CR67),NOT(CT67))</f>
        <v>1</v>
      </c>
      <c r="CW67" s="74">
        <f ca="1">IF(CD67&lt;=Konstanta!$B$5,Konstanta!$A$5,IF(CD67&lt;=Konstanta!$B$6,Konstanta!$A$6,IF(CD67&lt;=Konstanta!$B$7,Konstanta!$A$7,IF(CD67&lt;=Konstanta!$B$8,Konstanta!$A$8,IF(CD67&lt;=Konstanta!$B$9,Konstanta!$A$9,IF(CD67&lt;=Konstanta!$B$10,Konstanta!$A$10,IF(CD67&lt;=Konstanta!$B$11,Konstanta!$A$11,Konstanta!$A$12)))))))</f>
        <v>8</v>
      </c>
      <c r="CX67" t="b">
        <f>LEN(_xlfn.IFNA(VLOOKUP(AA67,Konstanta!$AD:$AD,1,FALSE),""))=0</f>
        <v>1</v>
      </c>
      <c r="CY67" s="67">
        <f t="shared" ref="CY67:CY130" si="39">IF(LEN(BL67)&gt;0,BL67-D67,0)*24</f>
        <v>0</v>
      </c>
      <c r="CZ67" s="67">
        <f t="shared" ref="CZ67:CZ130" si="40">IF(LEN(R67)&gt;19,VALUE(LEFT(R67,19)),R67)</f>
        <v>0</v>
      </c>
      <c r="DA67" s="67">
        <f t="shared" ref="DA67:DA130" si="41">(IF(LEN(BL67)&gt;0,BL67,0)-IF(LEN(CZ67)&gt;0,CZ67,0))*24</f>
        <v>0</v>
      </c>
      <c r="DB67" t="b">
        <f t="shared" ref="DB67:DB130" ca="1" si="42">AND(CO67,CQ67,CX67,DG67,DL67)</f>
        <v>0</v>
      </c>
      <c r="DC67" s="67" t="b">
        <f>DA67&lt;=Konstanta!$AH$3</f>
        <v>1</v>
      </c>
      <c r="DD67" t="b">
        <f>CY67&lt;=Konstanta!$AH$4</f>
        <v>1</v>
      </c>
      <c r="DE67" t="b">
        <f>CY67&lt;=Konstanta!$AH$5</f>
        <v>1</v>
      </c>
      <c r="DF67" t="b">
        <f>CY67&lt;=Konstanta!$AH$6</f>
        <v>1</v>
      </c>
      <c r="DG67" t="b">
        <f ca="1">TEXT(BL67,"YYYYMMDD")=TEXT(Konstanta!$B$1,"YYYYMMDD")</f>
        <v>0</v>
      </c>
      <c r="DH67" t="b">
        <f t="shared" ref="DH67:DH130" si="43">LEN(R67)&gt;0</f>
        <v>0</v>
      </c>
      <c r="DI67" s="67">
        <f ca="1">Konstanta!$C$4-Data!CD67</f>
        <v>-1096658.666275</v>
      </c>
      <c r="DJ67">
        <f ca="1">IF(Data!DI67&gt;=Konstanta!$B$14,Konstanta!$A$14,IF(Data!DI67&gt;=Konstanta!$B$15,Konstanta!$A$15,IF(Data!DI67&gt;=Konstanta!$B$16,Konstanta!$A$16,IF(Data!DI67&gt;=Konstanta!$B$17,Konstanta!$A$17,IF(Data!DI67&gt;=Konstanta!$B$18,Konstanta!$A$18,Konstanta!$A$19)))))</f>
        <v>6</v>
      </c>
      <c r="DK67" t="b">
        <f t="shared" ref="DK67:DK130" si="44">LEN(M67)&gt;0</f>
        <v>0</v>
      </c>
      <c r="DL67" t="b">
        <f>COUNTIFS(A$1:A66,A67)=0</f>
        <v>1</v>
      </c>
    </row>
    <row r="68" spans="1:116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8"/>
      <c r="BY68" s="68"/>
      <c r="BZ68" s="70" t="str">
        <f t="shared" si="29"/>
        <v/>
      </c>
      <c r="CA68" s="71">
        <f t="shared" ca="1" si="30"/>
        <v>1096694.6659916667</v>
      </c>
      <c r="CB68" s="70" t="b">
        <f ca="1">AND(LEN(BZ68)&gt;0,TEXT(BZ68,"YYYY-MM-DD")=TEXT(Konstanta!$B$1,"YYYY-MM-DD"))</f>
        <v>0</v>
      </c>
      <c r="CC68" s="70" t="str">
        <f t="shared" si="31"/>
        <v/>
      </c>
      <c r="CD68" s="72">
        <f ca="1">(Konstanta!$B$2-D68)*24</f>
        <v>1096694.666275</v>
      </c>
      <c r="CE68" t="b">
        <f t="shared" si="32"/>
        <v>0</v>
      </c>
      <c r="CF68" t="b">
        <f>LEN(_xlfn.IFNA(VLOOKUP(H68,Konstanta!$M:$M,1,FALSE),""))&gt;0</f>
        <v>0</v>
      </c>
      <c r="CG68" t="b">
        <f>LEN(_xlfn.IFNA(VLOOKUP(G68,Konstanta!$T:$T,1,FALSE),""))&gt;0</f>
        <v>0</v>
      </c>
      <c r="CH68" t="b">
        <f>_xlfn.IFNA(VLOOKUP(U68,Konstanta!$O:$O,1,FALSE),"-")&lt;&gt;"-"</f>
        <v>0</v>
      </c>
      <c r="CI68" t="b">
        <f>LEN(_xlfn.IFNA(VLOOKUP(AX68,Konstanta!$X:$X,1,FALSE),""))&gt;0</f>
        <v>0</v>
      </c>
      <c r="CJ68" t="b">
        <f>OR(LEN(_xlfn.IFNA(VLOOKUP(Y68,Konstanta!$Q:$Q,1,FALSE),""))&gt;0,LEN(Y68)=0)</f>
        <v>1</v>
      </c>
      <c r="CK68" t="b">
        <f t="shared" si="33"/>
        <v>1</v>
      </c>
      <c r="CL68" t="b">
        <f>OR(LEN(_xlfn.IFNA(VLOOKUP(BK68,Konstanta!$Z:$Z,1,FALSE),""))&gt;0,LEN(BK68)=0)</f>
        <v>1</v>
      </c>
      <c r="CM68" t="b">
        <f t="shared" si="34"/>
        <v>1</v>
      </c>
      <c r="CN68" t="b">
        <f t="shared" si="35"/>
        <v>0</v>
      </c>
      <c r="CO68" t="b">
        <f>LEN(_xlfn.IFNA(VLOOKUP(Data!K68,Konstanta!$AB:$AB,1,FALSE),""))&gt;0</f>
        <v>0</v>
      </c>
      <c r="CP68" s="12" t="b">
        <f t="shared" si="36"/>
        <v>0</v>
      </c>
      <c r="CQ68" s="12" t="b">
        <f t="shared" si="37"/>
        <v>0</v>
      </c>
      <c r="CR68" t="b">
        <f>ISNUMBER(SEARCH(Konstanta!$Q$5,Y68))</f>
        <v>0</v>
      </c>
      <c r="CS68">
        <f ca="1">IF(CD68&lt;=Konstanta!$J$5,Konstanta!$I$5,IF(CD68&lt;=Konstanta!$J$6,Konstanta!$I$6,IF(CD68&lt;=Konstanta!$J$7,Konstanta!$I$7,Konstanta!$I$8)))</f>
        <v>4</v>
      </c>
      <c r="CT68" t="b">
        <f>ISNUMBER(SEARCH(Konstanta!$Q$6,Y68))</f>
        <v>0</v>
      </c>
      <c r="CU68">
        <f ca="1">IF(CD68&lt;=Konstanta!$F$5,Konstanta!$E$5,IF(CD68&lt;=Konstanta!$F$6,Konstanta!$E$6,IF(CD68&lt;=Konstanta!$F$7,Konstanta!$E$7,IF(CD68&lt;=Konstanta!$F$8,Konstanta!$E$8,Konstanta!$E$9))))</f>
        <v>5</v>
      </c>
      <c r="CV68" t="b">
        <f t="shared" si="38"/>
        <v>1</v>
      </c>
      <c r="CW68" s="74">
        <f ca="1">IF(CD68&lt;=Konstanta!$B$5,Konstanta!$A$5,IF(CD68&lt;=Konstanta!$B$6,Konstanta!$A$6,IF(CD68&lt;=Konstanta!$B$7,Konstanta!$A$7,IF(CD68&lt;=Konstanta!$B$8,Konstanta!$A$8,IF(CD68&lt;=Konstanta!$B$9,Konstanta!$A$9,IF(CD68&lt;=Konstanta!$B$10,Konstanta!$A$10,IF(CD68&lt;=Konstanta!$B$11,Konstanta!$A$11,Konstanta!$A$12)))))))</f>
        <v>8</v>
      </c>
      <c r="CX68" t="b">
        <f>LEN(_xlfn.IFNA(VLOOKUP(AA68,Konstanta!$AD:$AD,1,FALSE),""))=0</f>
        <v>1</v>
      </c>
      <c r="CY68" s="67">
        <f t="shared" si="39"/>
        <v>0</v>
      </c>
      <c r="CZ68" s="67">
        <f t="shared" si="40"/>
        <v>0</v>
      </c>
      <c r="DA68" s="67">
        <f t="shared" si="41"/>
        <v>0</v>
      </c>
      <c r="DB68" t="b">
        <f t="shared" ca="1" si="42"/>
        <v>0</v>
      </c>
      <c r="DC68" s="67" t="b">
        <f>DA68&lt;=Konstanta!$AH$3</f>
        <v>1</v>
      </c>
      <c r="DD68" t="b">
        <f>CY68&lt;=Konstanta!$AH$4</f>
        <v>1</v>
      </c>
      <c r="DE68" t="b">
        <f>CY68&lt;=Konstanta!$AH$5</f>
        <v>1</v>
      </c>
      <c r="DF68" t="b">
        <f>CY68&lt;=Konstanta!$AH$6</f>
        <v>1</v>
      </c>
      <c r="DG68" t="b">
        <f ca="1">TEXT(BL68,"YYYYMMDD")=TEXT(Konstanta!$B$1,"YYYYMMDD")</f>
        <v>0</v>
      </c>
      <c r="DH68" t="b">
        <f t="shared" si="43"/>
        <v>0</v>
      </c>
      <c r="DI68" s="67">
        <f ca="1">Konstanta!$C$4-Data!CD68</f>
        <v>-1096658.666275</v>
      </c>
      <c r="DJ68">
        <f ca="1">IF(Data!DI68&gt;=Konstanta!$B$14,Konstanta!$A$14,IF(Data!DI68&gt;=Konstanta!$B$15,Konstanta!$A$15,IF(Data!DI68&gt;=Konstanta!$B$16,Konstanta!$A$16,IF(Data!DI68&gt;=Konstanta!$B$17,Konstanta!$A$17,IF(Data!DI68&gt;=Konstanta!$B$18,Konstanta!$A$18,Konstanta!$A$19)))))</f>
        <v>6</v>
      </c>
      <c r="DK68" t="b">
        <f t="shared" si="44"/>
        <v>0</v>
      </c>
      <c r="DL68" t="b">
        <f>COUNTIFS(A$1:A67,A68)=0</f>
        <v>1</v>
      </c>
    </row>
    <row r="69" spans="1:116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8"/>
      <c r="BY69" s="68"/>
      <c r="BZ69" s="70" t="str">
        <f t="shared" si="29"/>
        <v/>
      </c>
      <c r="CA69" s="71">
        <f t="shared" ca="1" si="30"/>
        <v>1096694.6662138889</v>
      </c>
      <c r="CB69" s="70" t="b">
        <f ca="1">AND(LEN(BZ69)&gt;0,TEXT(BZ69,"YYYY-MM-DD")=TEXT(Konstanta!$B$1,"YYYY-MM-DD"))</f>
        <v>0</v>
      </c>
      <c r="CC69" s="70" t="str">
        <f t="shared" si="31"/>
        <v/>
      </c>
      <c r="CD69" s="72">
        <f ca="1">(Konstanta!$B$2-D69)*24</f>
        <v>1096694.666275</v>
      </c>
      <c r="CE69" t="b">
        <f t="shared" si="32"/>
        <v>0</v>
      </c>
      <c r="CF69" t="b">
        <f>LEN(_xlfn.IFNA(VLOOKUP(H69,Konstanta!$M:$M,1,FALSE),""))&gt;0</f>
        <v>0</v>
      </c>
      <c r="CG69" t="b">
        <f>LEN(_xlfn.IFNA(VLOOKUP(G69,Konstanta!$T:$T,1,FALSE),""))&gt;0</f>
        <v>0</v>
      </c>
      <c r="CH69" t="b">
        <f>_xlfn.IFNA(VLOOKUP(U69,Konstanta!$O:$O,1,FALSE),"-")&lt;&gt;"-"</f>
        <v>0</v>
      </c>
      <c r="CI69" t="b">
        <f>LEN(_xlfn.IFNA(VLOOKUP(AX69,Konstanta!$X:$X,1,FALSE),""))&gt;0</f>
        <v>0</v>
      </c>
      <c r="CJ69" t="b">
        <f>OR(LEN(_xlfn.IFNA(VLOOKUP(Y69,Konstanta!$Q:$Q,1,FALSE),""))&gt;0,LEN(Y69)=0)</f>
        <v>1</v>
      </c>
      <c r="CK69" t="b">
        <f t="shared" si="33"/>
        <v>1</v>
      </c>
      <c r="CL69" t="b">
        <f>OR(LEN(_xlfn.IFNA(VLOOKUP(BK69,Konstanta!$Z:$Z,1,FALSE),""))&gt;0,LEN(BK69)=0)</f>
        <v>1</v>
      </c>
      <c r="CM69" t="b">
        <f t="shared" si="34"/>
        <v>1</v>
      </c>
      <c r="CN69" t="b">
        <f t="shared" si="35"/>
        <v>0</v>
      </c>
      <c r="CO69" t="b">
        <f>LEN(_xlfn.IFNA(VLOOKUP(Data!K69,Konstanta!$AB:$AB,1,FALSE),""))&gt;0</f>
        <v>0</v>
      </c>
      <c r="CP69" s="12" t="b">
        <f t="shared" si="36"/>
        <v>0</v>
      </c>
      <c r="CQ69" s="12" t="b">
        <f t="shared" si="37"/>
        <v>0</v>
      </c>
      <c r="CR69" t="b">
        <f>ISNUMBER(SEARCH(Konstanta!$Q$5,Y69))</f>
        <v>0</v>
      </c>
      <c r="CS69">
        <f ca="1">IF(CD69&lt;=Konstanta!$J$5,Konstanta!$I$5,IF(CD69&lt;=Konstanta!$J$6,Konstanta!$I$6,IF(CD69&lt;=Konstanta!$J$7,Konstanta!$I$7,Konstanta!$I$8)))</f>
        <v>4</v>
      </c>
      <c r="CT69" t="b">
        <f>ISNUMBER(SEARCH(Konstanta!$Q$6,Y69))</f>
        <v>0</v>
      </c>
      <c r="CU69">
        <f ca="1">IF(CD69&lt;=Konstanta!$F$5,Konstanta!$E$5,IF(CD69&lt;=Konstanta!$F$6,Konstanta!$E$6,IF(CD69&lt;=Konstanta!$F$7,Konstanta!$E$7,IF(CD69&lt;=Konstanta!$F$8,Konstanta!$E$8,Konstanta!$E$9))))</f>
        <v>5</v>
      </c>
      <c r="CV69" t="b">
        <f t="shared" si="38"/>
        <v>1</v>
      </c>
      <c r="CW69" s="74">
        <f ca="1">IF(CD69&lt;=Konstanta!$B$5,Konstanta!$A$5,IF(CD69&lt;=Konstanta!$B$6,Konstanta!$A$6,IF(CD69&lt;=Konstanta!$B$7,Konstanta!$A$7,IF(CD69&lt;=Konstanta!$B$8,Konstanta!$A$8,IF(CD69&lt;=Konstanta!$B$9,Konstanta!$A$9,IF(CD69&lt;=Konstanta!$B$10,Konstanta!$A$10,IF(CD69&lt;=Konstanta!$B$11,Konstanta!$A$11,Konstanta!$A$12)))))))</f>
        <v>8</v>
      </c>
      <c r="CX69" t="b">
        <f>LEN(_xlfn.IFNA(VLOOKUP(AA69,Konstanta!$AD:$AD,1,FALSE),""))=0</f>
        <v>1</v>
      </c>
      <c r="CY69" s="67">
        <f t="shared" si="39"/>
        <v>0</v>
      </c>
      <c r="CZ69" s="67">
        <f t="shared" si="40"/>
        <v>0</v>
      </c>
      <c r="DA69" s="67">
        <f t="shared" si="41"/>
        <v>0</v>
      </c>
      <c r="DB69" t="b">
        <f t="shared" ca="1" si="42"/>
        <v>0</v>
      </c>
      <c r="DC69" s="67" t="b">
        <f>DA69&lt;=Konstanta!$AH$3</f>
        <v>1</v>
      </c>
      <c r="DD69" t="b">
        <f>CY69&lt;=Konstanta!$AH$4</f>
        <v>1</v>
      </c>
      <c r="DE69" t="b">
        <f>CY69&lt;=Konstanta!$AH$5</f>
        <v>1</v>
      </c>
      <c r="DF69" t="b">
        <f>CY69&lt;=Konstanta!$AH$6</f>
        <v>1</v>
      </c>
      <c r="DG69" t="b">
        <f ca="1">TEXT(BL69,"YYYYMMDD")=TEXT(Konstanta!$B$1,"YYYYMMDD")</f>
        <v>0</v>
      </c>
      <c r="DH69" t="b">
        <f t="shared" si="43"/>
        <v>0</v>
      </c>
      <c r="DI69" s="67">
        <f ca="1">Konstanta!$C$4-Data!CD69</f>
        <v>-1096658.666275</v>
      </c>
      <c r="DJ69">
        <f ca="1">IF(Data!DI69&gt;=Konstanta!$B$14,Konstanta!$A$14,IF(Data!DI69&gt;=Konstanta!$B$15,Konstanta!$A$15,IF(Data!DI69&gt;=Konstanta!$B$16,Konstanta!$A$16,IF(Data!DI69&gt;=Konstanta!$B$17,Konstanta!$A$17,IF(Data!DI69&gt;=Konstanta!$B$18,Konstanta!$A$18,Konstanta!$A$19)))))</f>
        <v>6</v>
      </c>
      <c r="DK69" t="b">
        <f t="shared" si="44"/>
        <v>0</v>
      </c>
      <c r="DL69" t="b">
        <f>COUNTIFS(A$1:A68,A69)=0</f>
        <v>1</v>
      </c>
    </row>
    <row r="70" spans="1:116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8"/>
      <c r="BY70" s="68"/>
      <c r="BZ70" s="70" t="str">
        <f t="shared" si="29"/>
        <v/>
      </c>
      <c r="CA70" s="71">
        <f t="shared" ca="1" si="30"/>
        <v>1096694.666275</v>
      </c>
      <c r="CB70" s="70" t="b">
        <f ca="1">AND(LEN(BZ70)&gt;0,TEXT(BZ70,"YYYY-MM-DD")=TEXT(Konstanta!$B$1,"YYYY-MM-DD"))</f>
        <v>0</v>
      </c>
      <c r="CC70" s="70" t="str">
        <f t="shared" si="31"/>
        <v/>
      </c>
      <c r="CD70" s="72">
        <f ca="1">(Konstanta!$B$2-D70)*24</f>
        <v>1096694.666275</v>
      </c>
      <c r="CE70" t="b">
        <f t="shared" si="32"/>
        <v>0</v>
      </c>
      <c r="CF70" t="b">
        <f>LEN(_xlfn.IFNA(VLOOKUP(H70,Konstanta!$M:$M,1,FALSE),""))&gt;0</f>
        <v>0</v>
      </c>
      <c r="CG70" t="b">
        <f>LEN(_xlfn.IFNA(VLOOKUP(G70,Konstanta!$T:$T,1,FALSE),""))&gt;0</f>
        <v>0</v>
      </c>
      <c r="CH70" t="b">
        <f>_xlfn.IFNA(VLOOKUP(U70,Konstanta!$O:$O,1,FALSE),"-")&lt;&gt;"-"</f>
        <v>0</v>
      </c>
      <c r="CI70" t="b">
        <f>LEN(_xlfn.IFNA(VLOOKUP(AX70,Konstanta!$X:$X,1,FALSE),""))&gt;0</f>
        <v>0</v>
      </c>
      <c r="CJ70" t="b">
        <f>OR(LEN(_xlfn.IFNA(VLOOKUP(Y70,Konstanta!$Q:$Q,1,FALSE),""))&gt;0,LEN(Y70)=0)</f>
        <v>1</v>
      </c>
      <c r="CK70" t="b">
        <f t="shared" si="33"/>
        <v>1</v>
      </c>
      <c r="CL70" t="b">
        <f>OR(LEN(_xlfn.IFNA(VLOOKUP(BK70,Konstanta!$Z:$Z,1,FALSE),""))&gt;0,LEN(BK70)=0)</f>
        <v>1</v>
      </c>
      <c r="CM70" t="b">
        <f t="shared" si="34"/>
        <v>1</v>
      </c>
      <c r="CN70" t="b">
        <f t="shared" si="35"/>
        <v>0</v>
      </c>
      <c r="CO70" t="b">
        <f>LEN(_xlfn.IFNA(VLOOKUP(Data!K70,Konstanta!$AB:$AB,1,FALSE),""))&gt;0</f>
        <v>0</v>
      </c>
      <c r="CP70" s="12" t="b">
        <f t="shared" si="36"/>
        <v>0</v>
      </c>
      <c r="CQ70" s="12" t="b">
        <f t="shared" si="37"/>
        <v>0</v>
      </c>
      <c r="CR70" t="b">
        <f>ISNUMBER(SEARCH(Konstanta!$Q$5,Y70))</f>
        <v>0</v>
      </c>
      <c r="CS70">
        <f ca="1">IF(CD70&lt;=Konstanta!$J$5,Konstanta!$I$5,IF(CD70&lt;=Konstanta!$J$6,Konstanta!$I$6,IF(CD70&lt;=Konstanta!$J$7,Konstanta!$I$7,Konstanta!$I$8)))</f>
        <v>4</v>
      </c>
      <c r="CT70" t="b">
        <f>ISNUMBER(SEARCH(Konstanta!$Q$6,Y70))</f>
        <v>0</v>
      </c>
      <c r="CU70">
        <f ca="1">IF(CD70&lt;=Konstanta!$F$5,Konstanta!$E$5,IF(CD70&lt;=Konstanta!$F$6,Konstanta!$E$6,IF(CD70&lt;=Konstanta!$F$7,Konstanta!$E$7,IF(CD70&lt;=Konstanta!$F$8,Konstanta!$E$8,Konstanta!$E$9))))</f>
        <v>5</v>
      </c>
      <c r="CV70" t="b">
        <f t="shared" si="38"/>
        <v>1</v>
      </c>
      <c r="CW70" s="74">
        <f ca="1">IF(CD70&lt;=Konstanta!$B$5,Konstanta!$A$5,IF(CD70&lt;=Konstanta!$B$6,Konstanta!$A$6,IF(CD70&lt;=Konstanta!$B$7,Konstanta!$A$7,IF(CD70&lt;=Konstanta!$B$8,Konstanta!$A$8,IF(CD70&lt;=Konstanta!$B$9,Konstanta!$A$9,IF(CD70&lt;=Konstanta!$B$10,Konstanta!$A$10,IF(CD70&lt;=Konstanta!$B$11,Konstanta!$A$11,Konstanta!$A$12)))))))</f>
        <v>8</v>
      </c>
      <c r="CX70" t="b">
        <f>LEN(_xlfn.IFNA(VLOOKUP(AA70,Konstanta!$AD:$AD,1,FALSE),""))=0</f>
        <v>1</v>
      </c>
      <c r="CY70" s="67">
        <f t="shared" si="39"/>
        <v>0</v>
      </c>
      <c r="CZ70" s="67">
        <f t="shared" si="40"/>
        <v>0</v>
      </c>
      <c r="DA70" s="67">
        <f t="shared" si="41"/>
        <v>0</v>
      </c>
      <c r="DB70" t="b">
        <f t="shared" ca="1" si="42"/>
        <v>0</v>
      </c>
      <c r="DC70" s="67" t="b">
        <f>DA70&lt;=Konstanta!$AH$3</f>
        <v>1</v>
      </c>
      <c r="DD70" t="b">
        <f>CY70&lt;=Konstanta!$AH$4</f>
        <v>1</v>
      </c>
      <c r="DE70" t="b">
        <f>CY70&lt;=Konstanta!$AH$5</f>
        <v>1</v>
      </c>
      <c r="DF70" t="b">
        <f>CY70&lt;=Konstanta!$AH$6</f>
        <v>1</v>
      </c>
      <c r="DG70" t="b">
        <f ca="1">TEXT(BL70,"YYYYMMDD")=TEXT(Konstanta!$B$1,"YYYYMMDD")</f>
        <v>0</v>
      </c>
      <c r="DH70" t="b">
        <f t="shared" si="43"/>
        <v>0</v>
      </c>
      <c r="DI70" s="67">
        <f ca="1">Konstanta!$C$4-Data!CD70</f>
        <v>-1096658.666275</v>
      </c>
      <c r="DJ70">
        <f ca="1">IF(Data!DI70&gt;=Konstanta!$B$14,Konstanta!$A$14,IF(Data!DI70&gt;=Konstanta!$B$15,Konstanta!$A$15,IF(Data!DI70&gt;=Konstanta!$B$16,Konstanta!$A$16,IF(Data!DI70&gt;=Konstanta!$B$17,Konstanta!$A$17,IF(Data!DI70&gt;=Konstanta!$B$18,Konstanta!$A$18,Konstanta!$A$19)))))</f>
        <v>6</v>
      </c>
      <c r="DK70" t="b">
        <f t="shared" si="44"/>
        <v>0</v>
      </c>
      <c r="DL70" t="b">
        <f>COUNTIFS(A$1:A69,A70)=0</f>
        <v>1</v>
      </c>
    </row>
    <row r="71" spans="1:116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8"/>
      <c r="BY71" s="68"/>
      <c r="BZ71" s="70" t="str">
        <f t="shared" si="29"/>
        <v/>
      </c>
      <c r="CA71" s="71">
        <f t="shared" ca="1" si="30"/>
        <v>1096694.6660000002</v>
      </c>
      <c r="CB71" s="70" t="b">
        <f ca="1">AND(LEN(BZ71)&gt;0,TEXT(BZ71,"YYYY-MM-DD")=TEXT(Konstanta!$B$1,"YYYY-MM-DD"))</f>
        <v>0</v>
      </c>
      <c r="CC71" s="70" t="str">
        <f t="shared" si="31"/>
        <v/>
      </c>
      <c r="CD71" s="72">
        <f ca="1">(Konstanta!$B$2-D71)*24</f>
        <v>1096694.666275</v>
      </c>
      <c r="CE71" t="b">
        <f t="shared" si="32"/>
        <v>0</v>
      </c>
      <c r="CF71" t="b">
        <f>LEN(_xlfn.IFNA(VLOOKUP(H71,Konstanta!$M:$M,1,FALSE),""))&gt;0</f>
        <v>0</v>
      </c>
      <c r="CG71" t="b">
        <f>LEN(_xlfn.IFNA(VLOOKUP(G71,Konstanta!$T:$T,1,FALSE),""))&gt;0</f>
        <v>0</v>
      </c>
      <c r="CH71" t="b">
        <f>_xlfn.IFNA(VLOOKUP(U71,Konstanta!$O:$O,1,FALSE),"-")&lt;&gt;"-"</f>
        <v>0</v>
      </c>
      <c r="CI71" t="b">
        <f>LEN(_xlfn.IFNA(VLOOKUP(AX71,Konstanta!$X:$X,1,FALSE),""))&gt;0</f>
        <v>0</v>
      </c>
      <c r="CJ71" t="b">
        <f>OR(LEN(_xlfn.IFNA(VLOOKUP(Y71,Konstanta!$Q:$Q,1,FALSE),""))&gt;0,LEN(Y71)=0)</f>
        <v>1</v>
      </c>
      <c r="CK71" t="b">
        <f t="shared" si="33"/>
        <v>1</v>
      </c>
      <c r="CL71" t="b">
        <f>OR(LEN(_xlfn.IFNA(VLOOKUP(BK71,Konstanta!$Z:$Z,1,FALSE),""))&gt;0,LEN(BK71)=0)</f>
        <v>1</v>
      </c>
      <c r="CM71" t="b">
        <f t="shared" si="34"/>
        <v>1</v>
      </c>
      <c r="CN71" t="b">
        <f t="shared" si="35"/>
        <v>0</v>
      </c>
      <c r="CO71" t="b">
        <f>LEN(_xlfn.IFNA(VLOOKUP(Data!K71,Konstanta!$AB:$AB,1,FALSE),""))&gt;0</f>
        <v>0</v>
      </c>
      <c r="CP71" s="12" t="b">
        <f t="shared" si="36"/>
        <v>0</v>
      </c>
      <c r="CQ71" s="12" t="b">
        <f t="shared" si="37"/>
        <v>0</v>
      </c>
      <c r="CR71" t="b">
        <f>ISNUMBER(SEARCH(Konstanta!$Q$5,Y71))</f>
        <v>0</v>
      </c>
      <c r="CS71">
        <f ca="1">IF(CD71&lt;=Konstanta!$J$5,Konstanta!$I$5,IF(CD71&lt;=Konstanta!$J$6,Konstanta!$I$6,IF(CD71&lt;=Konstanta!$J$7,Konstanta!$I$7,Konstanta!$I$8)))</f>
        <v>4</v>
      </c>
      <c r="CT71" t="b">
        <f>ISNUMBER(SEARCH(Konstanta!$Q$6,Y71))</f>
        <v>0</v>
      </c>
      <c r="CU71">
        <f ca="1">IF(CD71&lt;=Konstanta!$F$5,Konstanta!$E$5,IF(CD71&lt;=Konstanta!$F$6,Konstanta!$E$6,IF(CD71&lt;=Konstanta!$F$7,Konstanta!$E$7,IF(CD71&lt;=Konstanta!$F$8,Konstanta!$E$8,Konstanta!$E$9))))</f>
        <v>5</v>
      </c>
      <c r="CV71" t="b">
        <f t="shared" si="38"/>
        <v>1</v>
      </c>
      <c r="CW71" s="74">
        <f ca="1">IF(CD71&lt;=Konstanta!$B$5,Konstanta!$A$5,IF(CD71&lt;=Konstanta!$B$6,Konstanta!$A$6,IF(CD71&lt;=Konstanta!$B$7,Konstanta!$A$7,IF(CD71&lt;=Konstanta!$B$8,Konstanta!$A$8,IF(CD71&lt;=Konstanta!$B$9,Konstanta!$A$9,IF(CD71&lt;=Konstanta!$B$10,Konstanta!$A$10,IF(CD71&lt;=Konstanta!$B$11,Konstanta!$A$11,Konstanta!$A$12)))))))</f>
        <v>8</v>
      </c>
      <c r="CX71" t="b">
        <f>LEN(_xlfn.IFNA(VLOOKUP(AA71,Konstanta!$AD:$AD,1,FALSE),""))=0</f>
        <v>1</v>
      </c>
      <c r="CY71" s="67">
        <f t="shared" si="39"/>
        <v>0</v>
      </c>
      <c r="CZ71" s="67">
        <f t="shared" si="40"/>
        <v>0</v>
      </c>
      <c r="DA71" s="67">
        <f t="shared" si="41"/>
        <v>0</v>
      </c>
      <c r="DB71" t="b">
        <f t="shared" ca="1" si="42"/>
        <v>0</v>
      </c>
      <c r="DC71" s="67" t="b">
        <f>DA71&lt;=Konstanta!$AH$3</f>
        <v>1</v>
      </c>
      <c r="DD71" t="b">
        <f>CY71&lt;=Konstanta!$AH$4</f>
        <v>1</v>
      </c>
      <c r="DE71" t="b">
        <f>CY71&lt;=Konstanta!$AH$5</f>
        <v>1</v>
      </c>
      <c r="DF71" t="b">
        <f>CY71&lt;=Konstanta!$AH$6</f>
        <v>1</v>
      </c>
      <c r="DG71" t="b">
        <f ca="1">TEXT(BL71,"YYYYMMDD")=TEXT(Konstanta!$B$1,"YYYYMMDD")</f>
        <v>0</v>
      </c>
      <c r="DH71" t="b">
        <f t="shared" si="43"/>
        <v>0</v>
      </c>
      <c r="DI71" s="67">
        <f ca="1">Konstanta!$C$4-Data!CD71</f>
        <v>-1096658.666275</v>
      </c>
      <c r="DJ71">
        <f ca="1">IF(Data!DI71&gt;=Konstanta!$B$14,Konstanta!$A$14,IF(Data!DI71&gt;=Konstanta!$B$15,Konstanta!$A$15,IF(Data!DI71&gt;=Konstanta!$B$16,Konstanta!$A$16,IF(Data!DI71&gt;=Konstanta!$B$17,Konstanta!$A$17,IF(Data!DI71&gt;=Konstanta!$B$18,Konstanta!$A$18,Konstanta!$A$19)))))</f>
        <v>6</v>
      </c>
      <c r="DK71" t="b">
        <f t="shared" si="44"/>
        <v>0</v>
      </c>
      <c r="DL71" t="b">
        <f>COUNTIFS(A$1:A70,A71)=0</f>
        <v>1</v>
      </c>
    </row>
    <row r="72" spans="1:116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8"/>
      <c r="BY72" s="68"/>
      <c r="BZ72" s="70" t="str">
        <f t="shared" si="29"/>
        <v/>
      </c>
      <c r="CA72" s="71">
        <f t="shared" ca="1" si="30"/>
        <v>1096694.6662277777</v>
      </c>
      <c r="CB72" s="70" t="b">
        <f ca="1">AND(LEN(BZ72)&gt;0,TEXT(BZ72,"YYYY-MM-DD")=TEXT(Konstanta!$B$1,"YYYY-MM-DD"))</f>
        <v>0</v>
      </c>
      <c r="CC72" s="70" t="str">
        <f t="shared" si="31"/>
        <v/>
      </c>
      <c r="CD72" s="72">
        <f ca="1">(Konstanta!$B$2-D72)*24</f>
        <v>1096694.666275</v>
      </c>
      <c r="CE72" t="b">
        <f t="shared" si="32"/>
        <v>0</v>
      </c>
      <c r="CF72" t="b">
        <f>LEN(_xlfn.IFNA(VLOOKUP(H72,Konstanta!$M:$M,1,FALSE),""))&gt;0</f>
        <v>0</v>
      </c>
      <c r="CG72" t="b">
        <f>LEN(_xlfn.IFNA(VLOOKUP(G72,Konstanta!$T:$T,1,FALSE),""))&gt;0</f>
        <v>0</v>
      </c>
      <c r="CH72" t="b">
        <f>_xlfn.IFNA(VLOOKUP(U72,Konstanta!$O:$O,1,FALSE),"-")&lt;&gt;"-"</f>
        <v>0</v>
      </c>
      <c r="CI72" t="b">
        <f>LEN(_xlfn.IFNA(VLOOKUP(AX72,Konstanta!$X:$X,1,FALSE),""))&gt;0</f>
        <v>0</v>
      </c>
      <c r="CJ72" t="b">
        <f>OR(LEN(_xlfn.IFNA(VLOOKUP(Y72,Konstanta!$Q:$Q,1,FALSE),""))&gt;0,LEN(Y72)=0)</f>
        <v>1</v>
      </c>
      <c r="CK72" t="b">
        <f t="shared" si="33"/>
        <v>1</v>
      </c>
      <c r="CL72" t="b">
        <f>OR(LEN(_xlfn.IFNA(VLOOKUP(BK72,Konstanta!$Z:$Z,1,FALSE),""))&gt;0,LEN(BK72)=0)</f>
        <v>1</v>
      </c>
      <c r="CM72" t="b">
        <f t="shared" si="34"/>
        <v>1</v>
      </c>
      <c r="CN72" t="b">
        <f t="shared" si="35"/>
        <v>0</v>
      </c>
      <c r="CO72" t="b">
        <f>LEN(_xlfn.IFNA(VLOOKUP(Data!K72,Konstanta!$AB:$AB,1,FALSE),""))&gt;0</f>
        <v>0</v>
      </c>
      <c r="CP72" s="12" t="b">
        <f t="shared" si="36"/>
        <v>0</v>
      </c>
      <c r="CQ72" s="12" t="b">
        <f t="shared" si="37"/>
        <v>0</v>
      </c>
      <c r="CR72" t="b">
        <f>ISNUMBER(SEARCH(Konstanta!$Q$5,Y72))</f>
        <v>0</v>
      </c>
      <c r="CS72">
        <f ca="1">IF(CD72&lt;=Konstanta!$J$5,Konstanta!$I$5,IF(CD72&lt;=Konstanta!$J$6,Konstanta!$I$6,IF(CD72&lt;=Konstanta!$J$7,Konstanta!$I$7,Konstanta!$I$8)))</f>
        <v>4</v>
      </c>
      <c r="CT72" t="b">
        <f>ISNUMBER(SEARCH(Konstanta!$Q$6,Y72))</f>
        <v>0</v>
      </c>
      <c r="CU72">
        <f ca="1">IF(CD72&lt;=Konstanta!$F$5,Konstanta!$E$5,IF(CD72&lt;=Konstanta!$F$6,Konstanta!$E$6,IF(CD72&lt;=Konstanta!$F$7,Konstanta!$E$7,IF(CD72&lt;=Konstanta!$F$8,Konstanta!$E$8,Konstanta!$E$9))))</f>
        <v>5</v>
      </c>
      <c r="CV72" t="b">
        <f t="shared" si="38"/>
        <v>1</v>
      </c>
      <c r="CW72" s="74">
        <f ca="1">IF(CD72&lt;=Konstanta!$B$5,Konstanta!$A$5,IF(CD72&lt;=Konstanta!$B$6,Konstanta!$A$6,IF(CD72&lt;=Konstanta!$B$7,Konstanta!$A$7,IF(CD72&lt;=Konstanta!$B$8,Konstanta!$A$8,IF(CD72&lt;=Konstanta!$B$9,Konstanta!$A$9,IF(CD72&lt;=Konstanta!$B$10,Konstanta!$A$10,IF(CD72&lt;=Konstanta!$B$11,Konstanta!$A$11,Konstanta!$A$12)))))))</f>
        <v>8</v>
      </c>
      <c r="CX72" t="b">
        <f>LEN(_xlfn.IFNA(VLOOKUP(AA72,Konstanta!$AD:$AD,1,FALSE),""))=0</f>
        <v>1</v>
      </c>
      <c r="CY72" s="67">
        <f t="shared" si="39"/>
        <v>0</v>
      </c>
      <c r="CZ72" s="67">
        <f t="shared" si="40"/>
        <v>0</v>
      </c>
      <c r="DA72" s="67">
        <f t="shared" si="41"/>
        <v>0</v>
      </c>
      <c r="DB72" t="b">
        <f t="shared" ca="1" si="42"/>
        <v>0</v>
      </c>
      <c r="DC72" s="67" t="b">
        <f>DA72&lt;=Konstanta!$AH$3</f>
        <v>1</v>
      </c>
      <c r="DD72" t="b">
        <f>CY72&lt;=Konstanta!$AH$4</f>
        <v>1</v>
      </c>
      <c r="DE72" t="b">
        <f>CY72&lt;=Konstanta!$AH$5</f>
        <v>1</v>
      </c>
      <c r="DF72" t="b">
        <f>CY72&lt;=Konstanta!$AH$6</f>
        <v>1</v>
      </c>
      <c r="DG72" t="b">
        <f ca="1">TEXT(BL72,"YYYYMMDD")=TEXT(Konstanta!$B$1,"YYYYMMDD")</f>
        <v>0</v>
      </c>
      <c r="DH72" t="b">
        <f t="shared" si="43"/>
        <v>0</v>
      </c>
      <c r="DI72" s="67">
        <f ca="1">Konstanta!$C$4-Data!CD72</f>
        <v>-1096658.666275</v>
      </c>
      <c r="DJ72">
        <f ca="1">IF(Data!DI72&gt;=Konstanta!$B$14,Konstanta!$A$14,IF(Data!DI72&gt;=Konstanta!$B$15,Konstanta!$A$15,IF(Data!DI72&gt;=Konstanta!$B$16,Konstanta!$A$16,IF(Data!DI72&gt;=Konstanta!$B$17,Konstanta!$A$17,IF(Data!DI72&gt;=Konstanta!$B$18,Konstanta!$A$18,Konstanta!$A$19)))))</f>
        <v>6</v>
      </c>
      <c r="DK72" t="b">
        <f t="shared" si="44"/>
        <v>0</v>
      </c>
      <c r="DL72" t="b">
        <f>COUNTIFS(A$1:A71,A72)=0</f>
        <v>1</v>
      </c>
    </row>
    <row r="73" spans="1:116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8"/>
      <c r="BY73" s="68"/>
      <c r="BZ73" s="70" t="str">
        <f t="shared" si="29"/>
        <v/>
      </c>
      <c r="CA73" s="71">
        <f t="shared" ca="1" si="30"/>
        <v>1096694.6659916667</v>
      </c>
      <c r="CB73" s="70" t="b">
        <f ca="1">AND(LEN(BZ73)&gt;0,TEXT(BZ73,"YYYY-MM-DD")=TEXT(Konstanta!$B$1,"YYYY-MM-DD"))</f>
        <v>0</v>
      </c>
      <c r="CC73" s="70" t="str">
        <f t="shared" si="31"/>
        <v/>
      </c>
      <c r="CD73" s="72">
        <f ca="1">(Konstanta!$B$2-D73)*24</f>
        <v>1096694.666275</v>
      </c>
      <c r="CE73" t="b">
        <f t="shared" si="32"/>
        <v>0</v>
      </c>
      <c r="CF73" t="b">
        <f>LEN(_xlfn.IFNA(VLOOKUP(H73,Konstanta!$M:$M,1,FALSE),""))&gt;0</f>
        <v>0</v>
      </c>
      <c r="CG73" t="b">
        <f>LEN(_xlfn.IFNA(VLOOKUP(G73,Konstanta!$T:$T,1,FALSE),""))&gt;0</f>
        <v>0</v>
      </c>
      <c r="CH73" t="b">
        <f>_xlfn.IFNA(VLOOKUP(U73,Konstanta!$O:$O,1,FALSE),"-")&lt;&gt;"-"</f>
        <v>0</v>
      </c>
      <c r="CI73" t="b">
        <f>LEN(_xlfn.IFNA(VLOOKUP(AX73,Konstanta!$X:$X,1,FALSE),""))&gt;0</f>
        <v>0</v>
      </c>
      <c r="CJ73" t="b">
        <f>OR(LEN(_xlfn.IFNA(VLOOKUP(Y73,Konstanta!$Q:$Q,1,FALSE),""))&gt;0,LEN(Y73)=0)</f>
        <v>1</v>
      </c>
      <c r="CK73" t="b">
        <f t="shared" si="33"/>
        <v>1</v>
      </c>
      <c r="CL73" t="b">
        <f>OR(LEN(_xlfn.IFNA(VLOOKUP(BK73,Konstanta!$Z:$Z,1,FALSE),""))&gt;0,LEN(BK73)=0)</f>
        <v>1</v>
      </c>
      <c r="CM73" t="b">
        <f t="shared" si="34"/>
        <v>1</v>
      </c>
      <c r="CN73" t="b">
        <f t="shared" si="35"/>
        <v>0</v>
      </c>
      <c r="CO73" t="b">
        <f>LEN(_xlfn.IFNA(VLOOKUP(Data!K73,Konstanta!$AB:$AB,1,FALSE),""))&gt;0</f>
        <v>0</v>
      </c>
      <c r="CP73" s="12" t="b">
        <f t="shared" si="36"/>
        <v>0</v>
      </c>
      <c r="CQ73" s="12" t="b">
        <f t="shared" si="37"/>
        <v>0</v>
      </c>
      <c r="CR73" t="b">
        <f>ISNUMBER(SEARCH(Konstanta!$Q$5,Y73))</f>
        <v>0</v>
      </c>
      <c r="CS73">
        <f ca="1">IF(CD73&lt;=Konstanta!$J$5,Konstanta!$I$5,IF(CD73&lt;=Konstanta!$J$6,Konstanta!$I$6,IF(CD73&lt;=Konstanta!$J$7,Konstanta!$I$7,Konstanta!$I$8)))</f>
        <v>4</v>
      </c>
      <c r="CT73" t="b">
        <f>ISNUMBER(SEARCH(Konstanta!$Q$6,Y73))</f>
        <v>0</v>
      </c>
      <c r="CU73">
        <f ca="1">IF(CD73&lt;=Konstanta!$F$5,Konstanta!$E$5,IF(CD73&lt;=Konstanta!$F$6,Konstanta!$E$6,IF(CD73&lt;=Konstanta!$F$7,Konstanta!$E$7,IF(CD73&lt;=Konstanta!$F$8,Konstanta!$E$8,Konstanta!$E$9))))</f>
        <v>5</v>
      </c>
      <c r="CV73" t="b">
        <f t="shared" si="38"/>
        <v>1</v>
      </c>
      <c r="CW73" s="74">
        <f ca="1">IF(CD73&lt;=Konstanta!$B$5,Konstanta!$A$5,IF(CD73&lt;=Konstanta!$B$6,Konstanta!$A$6,IF(CD73&lt;=Konstanta!$B$7,Konstanta!$A$7,IF(CD73&lt;=Konstanta!$B$8,Konstanta!$A$8,IF(CD73&lt;=Konstanta!$B$9,Konstanta!$A$9,IF(CD73&lt;=Konstanta!$B$10,Konstanta!$A$10,IF(CD73&lt;=Konstanta!$B$11,Konstanta!$A$11,Konstanta!$A$12)))))))</f>
        <v>8</v>
      </c>
      <c r="CX73" t="b">
        <f>LEN(_xlfn.IFNA(VLOOKUP(AA73,Konstanta!$AD:$AD,1,FALSE),""))=0</f>
        <v>1</v>
      </c>
      <c r="CY73" s="67">
        <f t="shared" si="39"/>
        <v>0</v>
      </c>
      <c r="CZ73" s="67">
        <f t="shared" si="40"/>
        <v>0</v>
      </c>
      <c r="DA73" s="67">
        <f t="shared" si="41"/>
        <v>0</v>
      </c>
      <c r="DB73" t="b">
        <f t="shared" ca="1" si="42"/>
        <v>0</v>
      </c>
      <c r="DC73" s="67" t="b">
        <f>DA73&lt;=Konstanta!$AH$3</f>
        <v>1</v>
      </c>
      <c r="DD73" t="b">
        <f>CY73&lt;=Konstanta!$AH$4</f>
        <v>1</v>
      </c>
      <c r="DE73" t="b">
        <f>CY73&lt;=Konstanta!$AH$5</f>
        <v>1</v>
      </c>
      <c r="DF73" t="b">
        <f>CY73&lt;=Konstanta!$AH$6</f>
        <v>1</v>
      </c>
      <c r="DG73" t="b">
        <f ca="1">TEXT(BL73,"YYYYMMDD")=TEXT(Konstanta!$B$1,"YYYYMMDD")</f>
        <v>0</v>
      </c>
      <c r="DH73" t="b">
        <f t="shared" si="43"/>
        <v>0</v>
      </c>
      <c r="DI73" s="67">
        <f ca="1">Konstanta!$C$4-Data!CD73</f>
        <v>-1096658.666275</v>
      </c>
      <c r="DJ73">
        <f ca="1">IF(Data!DI73&gt;=Konstanta!$B$14,Konstanta!$A$14,IF(Data!DI73&gt;=Konstanta!$B$15,Konstanta!$A$15,IF(Data!DI73&gt;=Konstanta!$B$16,Konstanta!$A$16,IF(Data!DI73&gt;=Konstanta!$B$17,Konstanta!$A$17,IF(Data!DI73&gt;=Konstanta!$B$18,Konstanta!$A$18,Konstanta!$A$19)))))</f>
        <v>6</v>
      </c>
      <c r="DK73" t="b">
        <f t="shared" si="44"/>
        <v>0</v>
      </c>
      <c r="DL73" t="b">
        <f>COUNTIFS(A$1:A72,A73)=0</f>
        <v>1</v>
      </c>
    </row>
    <row r="74" spans="1:116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8"/>
      <c r="BY74" s="68"/>
      <c r="BZ74" s="70" t="str">
        <f t="shared" si="29"/>
        <v/>
      </c>
      <c r="CA74" s="71">
        <f t="shared" ca="1" si="30"/>
        <v>1096694.6664083335</v>
      </c>
      <c r="CB74" s="70" t="b">
        <f ca="1">AND(LEN(BZ74)&gt;0,TEXT(BZ74,"YYYY-MM-DD")=TEXT(Konstanta!$B$1,"YYYY-MM-DD"))</f>
        <v>0</v>
      </c>
      <c r="CC74" s="70" t="str">
        <f t="shared" si="31"/>
        <v/>
      </c>
      <c r="CD74" s="72">
        <f ca="1">(Konstanta!$B$2-D74)*24</f>
        <v>1096694.666275</v>
      </c>
      <c r="CE74" t="b">
        <f t="shared" si="32"/>
        <v>0</v>
      </c>
      <c r="CF74" t="b">
        <f>LEN(_xlfn.IFNA(VLOOKUP(H74,Konstanta!$M:$M,1,FALSE),""))&gt;0</f>
        <v>0</v>
      </c>
      <c r="CG74" t="b">
        <f>LEN(_xlfn.IFNA(VLOOKUP(G74,Konstanta!$T:$T,1,FALSE),""))&gt;0</f>
        <v>0</v>
      </c>
      <c r="CH74" t="b">
        <f>_xlfn.IFNA(VLOOKUP(U74,Konstanta!$O:$O,1,FALSE),"-")&lt;&gt;"-"</f>
        <v>0</v>
      </c>
      <c r="CI74" t="b">
        <f>LEN(_xlfn.IFNA(VLOOKUP(AX74,Konstanta!$X:$X,1,FALSE),""))&gt;0</f>
        <v>0</v>
      </c>
      <c r="CJ74" t="b">
        <f>OR(LEN(_xlfn.IFNA(VLOOKUP(Y74,Konstanta!$Q:$Q,1,FALSE),""))&gt;0,LEN(Y74)=0)</f>
        <v>1</v>
      </c>
      <c r="CK74" t="b">
        <f t="shared" si="33"/>
        <v>1</v>
      </c>
      <c r="CL74" t="b">
        <f>OR(LEN(_xlfn.IFNA(VLOOKUP(BK74,Konstanta!$Z:$Z,1,FALSE),""))&gt;0,LEN(BK74)=0)</f>
        <v>1</v>
      </c>
      <c r="CM74" t="b">
        <f t="shared" si="34"/>
        <v>1</v>
      </c>
      <c r="CN74" t="b">
        <f t="shared" si="35"/>
        <v>0</v>
      </c>
      <c r="CO74" t="b">
        <f>LEN(_xlfn.IFNA(VLOOKUP(Data!K74,Konstanta!$AB:$AB,1,FALSE),""))&gt;0</f>
        <v>0</v>
      </c>
      <c r="CP74" s="12" t="b">
        <f t="shared" si="36"/>
        <v>0</v>
      </c>
      <c r="CQ74" s="12" t="b">
        <f t="shared" si="37"/>
        <v>0</v>
      </c>
      <c r="CR74" t="b">
        <f>ISNUMBER(SEARCH(Konstanta!$Q$5,Y74))</f>
        <v>0</v>
      </c>
      <c r="CS74">
        <f ca="1">IF(CD74&lt;=Konstanta!$J$5,Konstanta!$I$5,IF(CD74&lt;=Konstanta!$J$6,Konstanta!$I$6,IF(CD74&lt;=Konstanta!$J$7,Konstanta!$I$7,Konstanta!$I$8)))</f>
        <v>4</v>
      </c>
      <c r="CT74" t="b">
        <f>ISNUMBER(SEARCH(Konstanta!$Q$6,Y74))</f>
        <v>0</v>
      </c>
      <c r="CU74">
        <f ca="1">IF(CD74&lt;=Konstanta!$F$5,Konstanta!$E$5,IF(CD74&lt;=Konstanta!$F$6,Konstanta!$E$6,IF(CD74&lt;=Konstanta!$F$7,Konstanta!$E$7,IF(CD74&lt;=Konstanta!$F$8,Konstanta!$E$8,Konstanta!$E$9))))</f>
        <v>5</v>
      </c>
      <c r="CV74" t="b">
        <f t="shared" si="38"/>
        <v>1</v>
      </c>
      <c r="CW74" s="74">
        <f ca="1">IF(CD74&lt;=Konstanta!$B$5,Konstanta!$A$5,IF(CD74&lt;=Konstanta!$B$6,Konstanta!$A$6,IF(CD74&lt;=Konstanta!$B$7,Konstanta!$A$7,IF(CD74&lt;=Konstanta!$B$8,Konstanta!$A$8,IF(CD74&lt;=Konstanta!$B$9,Konstanta!$A$9,IF(CD74&lt;=Konstanta!$B$10,Konstanta!$A$10,IF(CD74&lt;=Konstanta!$B$11,Konstanta!$A$11,Konstanta!$A$12)))))))</f>
        <v>8</v>
      </c>
      <c r="CX74" t="b">
        <f>LEN(_xlfn.IFNA(VLOOKUP(AA74,Konstanta!$AD:$AD,1,FALSE),""))=0</f>
        <v>1</v>
      </c>
      <c r="CY74" s="67">
        <f t="shared" si="39"/>
        <v>0</v>
      </c>
      <c r="CZ74" s="67">
        <f t="shared" si="40"/>
        <v>0</v>
      </c>
      <c r="DA74" s="67">
        <f t="shared" si="41"/>
        <v>0</v>
      </c>
      <c r="DB74" t="b">
        <f t="shared" ca="1" si="42"/>
        <v>0</v>
      </c>
      <c r="DC74" s="67" t="b">
        <f>DA74&lt;=Konstanta!$AH$3</f>
        <v>1</v>
      </c>
      <c r="DD74" t="b">
        <f>CY74&lt;=Konstanta!$AH$4</f>
        <v>1</v>
      </c>
      <c r="DE74" t="b">
        <f>CY74&lt;=Konstanta!$AH$5</f>
        <v>1</v>
      </c>
      <c r="DF74" t="b">
        <f>CY74&lt;=Konstanta!$AH$6</f>
        <v>1</v>
      </c>
      <c r="DG74" t="b">
        <f ca="1">TEXT(BL74,"YYYYMMDD")=TEXT(Konstanta!$B$1,"YYYYMMDD")</f>
        <v>0</v>
      </c>
      <c r="DH74" t="b">
        <f t="shared" si="43"/>
        <v>0</v>
      </c>
      <c r="DI74" s="67">
        <f ca="1">Konstanta!$C$4-Data!CD74</f>
        <v>-1096658.666275</v>
      </c>
      <c r="DJ74">
        <f ca="1">IF(Data!DI74&gt;=Konstanta!$B$14,Konstanta!$A$14,IF(Data!DI74&gt;=Konstanta!$B$15,Konstanta!$A$15,IF(Data!DI74&gt;=Konstanta!$B$16,Konstanta!$A$16,IF(Data!DI74&gt;=Konstanta!$B$17,Konstanta!$A$17,IF(Data!DI74&gt;=Konstanta!$B$18,Konstanta!$A$18,Konstanta!$A$19)))))</f>
        <v>6</v>
      </c>
      <c r="DK74" t="b">
        <f t="shared" si="44"/>
        <v>0</v>
      </c>
      <c r="DL74" t="b">
        <f>COUNTIFS(A$1:A73,A74)=0</f>
        <v>1</v>
      </c>
    </row>
    <row r="75" spans="1:116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8"/>
      <c r="BY75" s="68"/>
      <c r="BZ75" s="70" t="str">
        <f t="shared" si="29"/>
        <v/>
      </c>
      <c r="CA75" s="71">
        <f t="shared" ca="1" si="30"/>
        <v>1096694.6660166667</v>
      </c>
      <c r="CB75" s="70" t="b">
        <f ca="1">AND(LEN(BZ75)&gt;0,TEXT(BZ75,"YYYY-MM-DD")=TEXT(Konstanta!$B$1,"YYYY-MM-DD"))</f>
        <v>0</v>
      </c>
      <c r="CC75" s="70" t="str">
        <f t="shared" si="31"/>
        <v/>
      </c>
      <c r="CD75" s="72">
        <f ca="1">(Konstanta!$B$2-D75)*24</f>
        <v>1096694.666275</v>
      </c>
      <c r="CE75" t="b">
        <f t="shared" si="32"/>
        <v>0</v>
      </c>
      <c r="CF75" t="b">
        <f>LEN(_xlfn.IFNA(VLOOKUP(H75,Konstanta!$M:$M,1,FALSE),""))&gt;0</f>
        <v>0</v>
      </c>
      <c r="CG75" t="b">
        <f>LEN(_xlfn.IFNA(VLOOKUP(G75,Konstanta!$T:$T,1,FALSE),""))&gt;0</f>
        <v>0</v>
      </c>
      <c r="CH75" t="b">
        <f>_xlfn.IFNA(VLOOKUP(U75,Konstanta!$O:$O,1,FALSE),"-")&lt;&gt;"-"</f>
        <v>0</v>
      </c>
      <c r="CI75" t="b">
        <f>LEN(_xlfn.IFNA(VLOOKUP(AX75,Konstanta!$X:$X,1,FALSE),""))&gt;0</f>
        <v>0</v>
      </c>
      <c r="CJ75" t="b">
        <f>OR(LEN(_xlfn.IFNA(VLOOKUP(Y75,Konstanta!$Q:$Q,1,FALSE),""))&gt;0,LEN(Y75)=0)</f>
        <v>1</v>
      </c>
      <c r="CK75" t="b">
        <f t="shared" si="33"/>
        <v>1</v>
      </c>
      <c r="CL75" t="b">
        <f>OR(LEN(_xlfn.IFNA(VLOOKUP(BK75,Konstanta!$Z:$Z,1,FALSE),""))&gt;0,LEN(BK75)=0)</f>
        <v>1</v>
      </c>
      <c r="CM75" t="b">
        <f t="shared" si="34"/>
        <v>1</v>
      </c>
      <c r="CN75" t="b">
        <f t="shared" si="35"/>
        <v>0</v>
      </c>
      <c r="CO75" t="b">
        <f>LEN(_xlfn.IFNA(VLOOKUP(Data!K75,Konstanta!$AB:$AB,1,FALSE),""))&gt;0</f>
        <v>0</v>
      </c>
      <c r="CP75" s="12" t="b">
        <f t="shared" si="36"/>
        <v>0</v>
      </c>
      <c r="CQ75" s="12" t="b">
        <f t="shared" si="37"/>
        <v>0</v>
      </c>
      <c r="CR75" t="b">
        <f>ISNUMBER(SEARCH(Konstanta!$Q$5,Y75))</f>
        <v>0</v>
      </c>
      <c r="CS75">
        <f ca="1">IF(CD75&lt;=Konstanta!$J$5,Konstanta!$I$5,IF(CD75&lt;=Konstanta!$J$6,Konstanta!$I$6,IF(CD75&lt;=Konstanta!$J$7,Konstanta!$I$7,Konstanta!$I$8)))</f>
        <v>4</v>
      </c>
      <c r="CT75" t="b">
        <f>ISNUMBER(SEARCH(Konstanta!$Q$6,Y75))</f>
        <v>0</v>
      </c>
      <c r="CU75">
        <f ca="1">IF(CD75&lt;=Konstanta!$F$5,Konstanta!$E$5,IF(CD75&lt;=Konstanta!$F$6,Konstanta!$E$6,IF(CD75&lt;=Konstanta!$F$7,Konstanta!$E$7,IF(CD75&lt;=Konstanta!$F$8,Konstanta!$E$8,Konstanta!$E$9))))</f>
        <v>5</v>
      </c>
      <c r="CV75" t="b">
        <f t="shared" si="38"/>
        <v>1</v>
      </c>
      <c r="CW75" s="74">
        <f ca="1">IF(CD75&lt;=Konstanta!$B$5,Konstanta!$A$5,IF(CD75&lt;=Konstanta!$B$6,Konstanta!$A$6,IF(CD75&lt;=Konstanta!$B$7,Konstanta!$A$7,IF(CD75&lt;=Konstanta!$B$8,Konstanta!$A$8,IF(CD75&lt;=Konstanta!$B$9,Konstanta!$A$9,IF(CD75&lt;=Konstanta!$B$10,Konstanta!$A$10,IF(CD75&lt;=Konstanta!$B$11,Konstanta!$A$11,Konstanta!$A$12)))))))</f>
        <v>8</v>
      </c>
      <c r="CX75" t="b">
        <f>LEN(_xlfn.IFNA(VLOOKUP(AA75,Konstanta!$AD:$AD,1,FALSE),""))=0</f>
        <v>1</v>
      </c>
      <c r="CY75" s="67">
        <f t="shared" si="39"/>
        <v>0</v>
      </c>
      <c r="CZ75" s="67">
        <f t="shared" si="40"/>
        <v>0</v>
      </c>
      <c r="DA75" s="67">
        <f t="shared" si="41"/>
        <v>0</v>
      </c>
      <c r="DB75" t="b">
        <f t="shared" ca="1" si="42"/>
        <v>0</v>
      </c>
      <c r="DC75" s="67" t="b">
        <f>DA75&lt;=Konstanta!$AH$3</f>
        <v>1</v>
      </c>
      <c r="DD75" t="b">
        <f>CY75&lt;=Konstanta!$AH$4</f>
        <v>1</v>
      </c>
      <c r="DE75" t="b">
        <f>CY75&lt;=Konstanta!$AH$5</f>
        <v>1</v>
      </c>
      <c r="DF75" t="b">
        <f>CY75&lt;=Konstanta!$AH$6</f>
        <v>1</v>
      </c>
      <c r="DG75" t="b">
        <f ca="1">TEXT(BL75,"YYYYMMDD")=TEXT(Konstanta!$B$1,"YYYYMMDD")</f>
        <v>0</v>
      </c>
      <c r="DH75" t="b">
        <f t="shared" si="43"/>
        <v>0</v>
      </c>
      <c r="DI75" s="67">
        <f ca="1">Konstanta!$C$4-Data!CD75</f>
        <v>-1096658.666275</v>
      </c>
      <c r="DJ75">
        <f ca="1">IF(Data!DI75&gt;=Konstanta!$B$14,Konstanta!$A$14,IF(Data!DI75&gt;=Konstanta!$B$15,Konstanta!$A$15,IF(Data!DI75&gt;=Konstanta!$B$16,Konstanta!$A$16,IF(Data!DI75&gt;=Konstanta!$B$17,Konstanta!$A$17,IF(Data!DI75&gt;=Konstanta!$B$18,Konstanta!$A$18,Konstanta!$A$19)))))</f>
        <v>6</v>
      </c>
      <c r="DK75" t="b">
        <f t="shared" si="44"/>
        <v>0</v>
      </c>
      <c r="DL75" t="b">
        <f>COUNTIFS(A$1:A74,A75)=0</f>
        <v>1</v>
      </c>
    </row>
    <row r="76" spans="1:11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8"/>
      <c r="BY76" s="68"/>
      <c r="BZ76" s="70" t="str">
        <f t="shared" si="29"/>
        <v/>
      </c>
      <c r="CA76" s="71">
        <f t="shared" ca="1" si="30"/>
        <v>1096694.666275</v>
      </c>
      <c r="CB76" s="70" t="b">
        <f ca="1">AND(LEN(BZ76)&gt;0,TEXT(BZ76,"YYYY-MM-DD")=TEXT(Konstanta!$B$1,"YYYY-MM-DD"))</f>
        <v>0</v>
      </c>
      <c r="CC76" s="70" t="str">
        <f t="shared" si="31"/>
        <v/>
      </c>
      <c r="CD76" s="72">
        <f ca="1">(Konstanta!$B$2-D76)*24</f>
        <v>1096694.666275</v>
      </c>
      <c r="CE76" t="b">
        <f t="shared" si="32"/>
        <v>0</v>
      </c>
      <c r="CF76" t="b">
        <f>LEN(_xlfn.IFNA(VLOOKUP(H76,Konstanta!$M:$M,1,FALSE),""))&gt;0</f>
        <v>0</v>
      </c>
      <c r="CG76" t="b">
        <f>LEN(_xlfn.IFNA(VLOOKUP(G76,Konstanta!$T:$T,1,FALSE),""))&gt;0</f>
        <v>0</v>
      </c>
      <c r="CH76" t="b">
        <f>_xlfn.IFNA(VLOOKUP(U76,Konstanta!$O:$O,1,FALSE),"-")&lt;&gt;"-"</f>
        <v>0</v>
      </c>
      <c r="CI76" t="b">
        <f>LEN(_xlfn.IFNA(VLOOKUP(AX76,Konstanta!$X:$X,1,FALSE),""))&gt;0</f>
        <v>0</v>
      </c>
      <c r="CJ76" t="b">
        <f>OR(LEN(_xlfn.IFNA(VLOOKUP(Y76,Konstanta!$Q:$Q,1,FALSE),""))&gt;0,LEN(Y76)=0)</f>
        <v>1</v>
      </c>
      <c r="CK76" t="b">
        <f t="shared" si="33"/>
        <v>1</v>
      </c>
      <c r="CL76" t="b">
        <f>OR(LEN(_xlfn.IFNA(VLOOKUP(BK76,Konstanta!$Z:$Z,1,FALSE),""))&gt;0,LEN(BK76)=0)</f>
        <v>1</v>
      </c>
      <c r="CM76" t="b">
        <f t="shared" si="34"/>
        <v>1</v>
      </c>
      <c r="CN76" t="b">
        <f t="shared" si="35"/>
        <v>0</v>
      </c>
      <c r="CO76" t="b">
        <f>LEN(_xlfn.IFNA(VLOOKUP(Data!K76,Konstanta!$AB:$AB,1,FALSE),""))&gt;0</f>
        <v>0</v>
      </c>
      <c r="CP76" s="12" t="b">
        <f t="shared" si="36"/>
        <v>0</v>
      </c>
      <c r="CQ76" s="12" t="b">
        <f t="shared" si="37"/>
        <v>0</v>
      </c>
      <c r="CR76" t="b">
        <f>ISNUMBER(SEARCH(Konstanta!$Q$5,Y76))</f>
        <v>0</v>
      </c>
      <c r="CS76">
        <f ca="1">IF(CD76&lt;=Konstanta!$J$5,Konstanta!$I$5,IF(CD76&lt;=Konstanta!$J$6,Konstanta!$I$6,IF(CD76&lt;=Konstanta!$J$7,Konstanta!$I$7,Konstanta!$I$8)))</f>
        <v>4</v>
      </c>
      <c r="CT76" t="b">
        <f>ISNUMBER(SEARCH(Konstanta!$Q$6,Y76))</f>
        <v>0</v>
      </c>
      <c r="CU76">
        <f ca="1">IF(CD76&lt;=Konstanta!$F$5,Konstanta!$E$5,IF(CD76&lt;=Konstanta!$F$6,Konstanta!$E$6,IF(CD76&lt;=Konstanta!$F$7,Konstanta!$E$7,IF(CD76&lt;=Konstanta!$F$8,Konstanta!$E$8,Konstanta!$E$9))))</f>
        <v>5</v>
      </c>
      <c r="CV76" t="b">
        <f t="shared" si="38"/>
        <v>1</v>
      </c>
      <c r="CW76" s="74">
        <f ca="1">IF(CD76&lt;=Konstanta!$B$5,Konstanta!$A$5,IF(CD76&lt;=Konstanta!$B$6,Konstanta!$A$6,IF(CD76&lt;=Konstanta!$B$7,Konstanta!$A$7,IF(CD76&lt;=Konstanta!$B$8,Konstanta!$A$8,IF(CD76&lt;=Konstanta!$B$9,Konstanta!$A$9,IF(CD76&lt;=Konstanta!$B$10,Konstanta!$A$10,IF(CD76&lt;=Konstanta!$B$11,Konstanta!$A$11,Konstanta!$A$12)))))))</f>
        <v>8</v>
      </c>
      <c r="CX76" t="b">
        <f>LEN(_xlfn.IFNA(VLOOKUP(AA76,Konstanta!$AD:$AD,1,FALSE),""))=0</f>
        <v>1</v>
      </c>
      <c r="CY76" s="67">
        <f t="shared" si="39"/>
        <v>0</v>
      </c>
      <c r="CZ76" s="67">
        <f t="shared" si="40"/>
        <v>0</v>
      </c>
      <c r="DA76" s="67">
        <f t="shared" si="41"/>
        <v>0</v>
      </c>
      <c r="DB76" t="b">
        <f t="shared" ca="1" si="42"/>
        <v>0</v>
      </c>
      <c r="DC76" s="67" t="b">
        <f>DA76&lt;=Konstanta!$AH$3</f>
        <v>1</v>
      </c>
      <c r="DD76" t="b">
        <f>CY76&lt;=Konstanta!$AH$4</f>
        <v>1</v>
      </c>
      <c r="DE76" t="b">
        <f>CY76&lt;=Konstanta!$AH$5</f>
        <v>1</v>
      </c>
      <c r="DF76" t="b">
        <f>CY76&lt;=Konstanta!$AH$6</f>
        <v>1</v>
      </c>
      <c r="DG76" t="b">
        <f ca="1">TEXT(BL76,"YYYYMMDD")=TEXT(Konstanta!$B$1,"YYYYMMDD")</f>
        <v>0</v>
      </c>
      <c r="DH76" t="b">
        <f t="shared" si="43"/>
        <v>0</v>
      </c>
      <c r="DI76" s="67">
        <f ca="1">Konstanta!$C$4-Data!CD76</f>
        <v>-1096658.666275</v>
      </c>
      <c r="DJ76">
        <f ca="1">IF(Data!DI76&gt;=Konstanta!$B$14,Konstanta!$A$14,IF(Data!DI76&gt;=Konstanta!$B$15,Konstanta!$A$15,IF(Data!DI76&gt;=Konstanta!$B$16,Konstanta!$A$16,IF(Data!DI76&gt;=Konstanta!$B$17,Konstanta!$A$17,IF(Data!DI76&gt;=Konstanta!$B$18,Konstanta!$A$18,Konstanta!$A$19)))))</f>
        <v>6</v>
      </c>
      <c r="DK76" t="b">
        <f t="shared" si="44"/>
        <v>0</v>
      </c>
      <c r="DL76" t="b">
        <f>COUNTIFS(A$1:A75,A76)=0</f>
        <v>1</v>
      </c>
    </row>
    <row r="77" spans="1:116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8"/>
      <c r="BY77" s="68"/>
      <c r="BZ77" s="70" t="str">
        <f t="shared" si="29"/>
        <v/>
      </c>
      <c r="CA77" s="71">
        <f t="shared" ca="1" si="30"/>
        <v>1096694.6662277777</v>
      </c>
      <c r="CB77" s="70" t="b">
        <f ca="1">AND(LEN(BZ77)&gt;0,TEXT(BZ77,"YYYY-MM-DD")=TEXT(Konstanta!$B$1,"YYYY-MM-DD"))</f>
        <v>0</v>
      </c>
      <c r="CC77" s="70" t="str">
        <f t="shared" si="31"/>
        <v/>
      </c>
      <c r="CD77" s="72">
        <f ca="1">(Konstanta!$B$2-D77)*24</f>
        <v>1096694.666275</v>
      </c>
      <c r="CE77" t="b">
        <f t="shared" si="32"/>
        <v>0</v>
      </c>
      <c r="CF77" t="b">
        <f>LEN(_xlfn.IFNA(VLOOKUP(H77,Konstanta!$M:$M,1,FALSE),""))&gt;0</f>
        <v>0</v>
      </c>
      <c r="CG77" t="b">
        <f>LEN(_xlfn.IFNA(VLOOKUP(G77,Konstanta!$T:$T,1,FALSE),""))&gt;0</f>
        <v>0</v>
      </c>
      <c r="CH77" t="b">
        <f>_xlfn.IFNA(VLOOKUP(U77,Konstanta!$O:$O,1,FALSE),"-")&lt;&gt;"-"</f>
        <v>0</v>
      </c>
      <c r="CI77" t="b">
        <f>LEN(_xlfn.IFNA(VLOOKUP(AX77,Konstanta!$X:$X,1,FALSE),""))&gt;0</f>
        <v>0</v>
      </c>
      <c r="CJ77" t="b">
        <f>OR(LEN(_xlfn.IFNA(VLOOKUP(Y77,Konstanta!$Q:$Q,1,FALSE),""))&gt;0,LEN(Y77)=0)</f>
        <v>1</v>
      </c>
      <c r="CK77" t="b">
        <f t="shared" si="33"/>
        <v>1</v>
      </c>
      <c r="CL77" t="b">
        <f>OR(LEN(_xlfn.IFNA(VLOOKUP(BK77,Konstanta!$Z:$Z,1,FALSE),""))&gt;0,LEN(BK77)=0)</f>
        <v>1</v>
      </c>
      <c r="CM77" t="b">
        <f t="shared" si="34"/>
        <v>1</v>
      </c>
      <c r="CN77" t="b">
        <f t="shared" si="35"/>
        <v>0</v>
      </c>
      <c r="CO77" t="b">
        <f>LEN(_xlfn.IFNA(VLOOKUP(Data!K77,Konstanta!$AB:$AB,1,FALSE),""))&gt;0</f>
        <v>0</v>
      </c>
      <c r="CP77" s="12" t="b">
        <f t="shared" si="36"/>
        <v>0</v>
      </c>
      <c r="CQ77" s="12" t="b">
        <f t="shared" si="37"/>
        <v>0</v>
      </c>
      <c r="CR77" t="b">
        <f>ISNUMBER(SEARCH(Konstanta!$Q$5,Y77))</f>
        <v>0</v>
      </c>
      <c r="CS77">
        <f ca="1">IF(CD77&lt;=Konstanta!$J$5,Konstanta!$I$5,IF(CD77&lt;=Konstanta!$J$6,Konstanta!$I$6,IF(CD77&lt;=Konstanta!$J$7,Konstanta!$I$7,Konstanta!$I$8)))</f>
        <v>4</v>
      </c>
      <c r="CT77" t="b">
        <f>ISNUMBER(SEARCH(Konstanta!$Q$6,Y77))</f>
        <v>0</v>
      </c>
      <c r="CU77">
        <f ca="1">IF(CD77&lt;=Konstanta!$F$5,Konstanta!$E$5,IF(CD77&lt;=Konstanta!$F$6,Konstanta!$E$6,IF(CD77&lt;=Konstanta!$F$7,Konstanta!$E$7,IF(CD77&lt;=Konstanta!$F$8,Konstanta!$E$8,Konstanta!$E$9))))</f>
        <v>5</v>
      </c>
      <c r="CV77" t="b">
        <f t="shared" si="38"/>
        <v>1</v>
      </c>
      <c r="CW77" s="74">
        <f ca="1">IF(CD77&lt;=Konstanta!$B$5,Konstanta!$A$5,IF(CD77&lt;=Konstanta!$B$6,Konstanta!$A$6,IF(CD77&lt;=Konstanta!$B$7,Konstanta!$A$7,IF(CD77&lt;=Konstanta!$B$8,Konstanta!$A$8,IF(CD77&lt;=Konstanta!$B$9,Konstanta!$A$9,IF(CD77&lt;=Konstanta!$B$10,Konstanta!$A$10,IF(CD77&lt;=Konstanta!$B$11,Konstanta!$A$11,Konstanta!$A$12)))))))</f>
        <v>8</v>
      </c>
      <c r="CX77" t="b">
        <f>LEN(_xlfn.IFNA(VLOOKUP(AA77,Konstanta!$AD:$AD,1,FALSE),""))=0</f>
        <v>1</v>
      </c>
      <c r="CY77" s="67">
        <f t="shared" si="39"/>
        <v>0</v>
      </c>
      <c r="CZ77" s="67">
        <f t="shared" si="40"/>
        <v>0</v>
      </c>
      <c r="DA77" s="67">
        <f t="shared" si="41"/>
        <v>0</v>
      </c>
      <c r="DB77" t="b">
        <f t="shared" ca="1" si="42"/>
        <v>0</v>
      </c>
      <c r="DC77" s="67" t="b">
        <f>DA77&lt;=Konstanta!$AH$3</f>
        <v>1</v>
      </c>
      <c r="DD77" t="b">
        <f>CY77&lt;=Konstanta!$AH$4</f>
        <v>1</v>
      </c>
      <c r="DE77" t="b">
        <f>CY77&lt;=Konstanta!$AH$5</f>
        <v>1</v>
      </c>
      <c r="DF77" t="b">
        <f>CY77&lt;=Konstanta!$AH$6</f>
        <v>1</v>
      </c>
      <c r="DG77" t="b">
        <f ca="1">TEXT(BL77,"YYYYMMDD")=TEXT(Konstanta!$B$1,"YYYYMMDD")</f>
        <v>0</v>
      </c>
      <c r="DH77" t="b">
        <f t="shared" si="43"/>
        <v>0</v>
      </c>
      <c r="DI77" s="67">
        <f ca="1">Konstanta!$C$4-Data!CD77</f>
        <v>-1096658.666275</v>
      </c>
      <c r="DJ77">
        <f ca="1">IF(Data!DI77&gt;=Konstanta!$B$14,Konstanta!$A$14,IF(Data!DI77&gt;=Konstanta!$B$15,Konstanta!$A$15,IF(Data!DI77&gt;=Konstanta!$B$16,Konstanta!$A$16,IF(Data!DI77&gt;=Konstanta!$B$17,Konstanta!$A$17,IF(Data!DI77&gt;=Konstanta!$B$18,Konstanta!$A$18,Konstanta!$A$19)))))</f>
        <v>6</v>
      </c>
      <c r="DK77" t="b">
        <f t="shared" si="44"/>
        <v>0</v>
      </c>
      <c r="DL77" t="b">
        <f>COUNTIFS(A$1:A76,A77)=0</f>
        <v>1</v>
      </c>
    </row>
    <row r="78" spans="1:116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8"/>
      <c r="BY78" s="68"/>
      <c r="BZ78" s="70" t="str">
        <f t="shared" si="29"/>
        <v/>
      </c>
      <c r="CA78" s="71">
        <f t="shared" ca="1" si="30"/>
        <v>1096694.6659972221</v>
      </c>
      <c r="CB78" s="70" t="b">
        <f ca="1">AND(LEN(BZ78)&gt;0,TEXT(BZ78,"YYYY-MM-DD")=TEXT(Konstanta!$B$1,"YYYY-MM-DD"))</f>
        <v>0</v>
      </c>
      <c r="CC78" s="70" t="str">
        <f t="shared" si="31"/>
        <v/>
      </c>
      <c r="CD78" s="72">
        <f ca="1">(Konstanta!$B$2-D78)*24</f>
        <v>1096694.666275</v>
      </c>
      <c r="CE78" t="b">
        <f t="shared" si="32"/>
        <v>0</v>
      </c>
      <c r="CF78" t="b">
        <f>LEN(_xlfn.IFNA(VLOOKUP(H78,Konstanta!$M:$M,1,FALSE),""))&gt;0</f>
        <v>0</v>
      </c>
      <c r="CG78" t="b">
        <f>LEN(_xlfn.IFNA(VLOOKUP(G78,Konstanta!$T:$T,1,FALSE),""))&gt;0</f>
        <v>0</v>
      </c>
      <c r="CH78" t="b">
        <f>_xlfn.IFNA(VLOOKUP(U78,Konstanta!$O:$O,1,FALSE),"-")&lt;&gt;"-"</f>
        <v>0</v>
      </c>
      <c r="CI78" t="b">
        <f>LEN(_xlfn.IFNA(VLOOKUP(AX78,Konstanta!$X:$X,1,FALSE),""))&gt;0</f>
        <v>0</v>
      </c>
      <c r="CJ78" t="b">
        <f>OR(LEN(_xlfn.IFNA(VLOOKUP(Y78,Konstanta!$Q:$Q,1,FALSE),""))&gt;0,LEN(Y78)=0)</f>
        <v>1</v>
      </c>
      <c r="CK78" t="b">
        <f t="shared" si="33"/>
        <v>1</v>
      </c>
      <c r="CL78" t="b">
        <f>OR(LEN(_xlfn.IFNA(VLOOKUP(BK78,Konstanta!$Z:$Z,1,FALSE),""))&gt;0,LEN(BK78)=0)</f>
        <v>1</v>
      </c>
      <c r="CM78" t="b">
        <f t="shared" si="34"/>
        <v>1</v>
      </c>
      <c r="CN78" t="b">
        <f t="shared" si="35"/>
        <v>0</v>
      </c>
      <c r="CO78" t="b">
        <f>LEN(_xlfn.IFNA(VLOOKUP(Data!K78,Konstanta!$AB:$AB,1,FALSE),""))&gt;0</f>
        <v>0</v>
      </c>
      <c r="CP78" s="12" t="b">
        <f t="shared" si="36"/>
        <v>0</v>
      </c>
      <c r="CQ78" s="12" t="b">
        <f t="shared" si="37"/>
        <v>0</v>
      </c>
      <c r="CR78" t="b">
        <f>ISNUMBER(SEARCH(Konstanta!$Q$5,Y78))</f>
        <v>0</v>
      </c>
      <c r="CS78">
        <f ca="1">IF(CD78&lt;=Konstanta!$J$5,Konstanta!$I$5,IF(CD78&lt;=Konstanta!$J$6,Konstanta!$I$6,IF(CD78&lt;=Konstanta!$J$7,Konstanta!$I$7,Konstanta!$I$8)))</f>
        <v>4</v>
      </c>
      <c r="CT78" t="b">
        <f>ISNUMBER(SEARCH(Konstanta!$Q$6,Y78))</f>
        <v>0</v>
      </c>
      <c r="CU78">
        <f ca="1">IF(CD78&lt;=Konstanta!$F$5,Konstanta!$E$5,IF(CD78&lt;=Konstanta!$F$6,Konstanta!$E$6,IF(CD78&lt;=Konstanta!$F$7,Konstanta!$E$7,IF(CD78&lt;=Konstanta!$F$8,Konstanta!$E$8,Konstanta!$E$9))))</f>
        <v>5</v>
      </c>
      <c r="CV78" t="b">
        <f t="shared" si="38"/>
        <v>1</v>
      </c>
      <c r="CW78" s="74">
        <f ca="1">IF(CD78&lt;=Konstanta!$B$5,Konstanta!$A$5,IF(CD78&lt;=Konstanta!$B$6,Konstanta!$A$6,IF(CD78&lt;=Konstanta!$B$7,Konstanta!$A$7,IF(CD78&lt;=Konstanta!$B$8,Konstanta!$A$8,IF(CD78&lt;=Konstanta!$B$9,Konstanta!$A$9,IF(CD78&lt;=Konstanta!$B$10,Konstanta!$A$10,IF(CD78&lt;=Konstanta!$B$11,Konstanta!$A$11,Konstanta!$A$12)))))))</f>
        <v>8</v>
      </c>
      <c r="CX78" t="b">
        <f>LEN(_xlfn.IFNA(VLOOKUP(AA78,Konstanta!$AD:$AD,1,FALSE),""))=0</f>
        <v>1</v>
      </c>
      <c r="CY78" s="67">
        <f t="shared" si="39"/>
        <v>0</v>
      </c>
      <c r="CZ78" s="67">
        <f t="shared" si="40"/>
        <v>0</v>
      </c>
      <c r="DA78" s="67">
        <f t="shared" si="41"/>
        <v>0</v>
      </c>
      <c r="DB78" t="b">
        <f t="shared" ca="1" si="42"/>
        <v>0</v>
      </c>
      <c r="DC78" s="67" t="b">
        <f>DA78&lt;=Konstanta!$AH$3</f>
        <v>1</v>
      </c>
      <c r="DD78" t="b">
        <f>CY78&lt;=Konstanta!$AH$4</f>
        <v>1</v>
      </c>
      <c r="DE78" t="b">
        <f>CY78&lt;=Konstanta!$AH$5</f>
        <v>1</v>
      </c>
      <c r="DF78" t="b">
        <f>CY78&lt;=Konstanta!$AH$6</f>
        <v>1</v>
      </c>
      <c r="DG78" t="b">
        <f ca="1">TEXT(BL78,"YYYYMMDD")=TEXT(Konstanta!$B$1,"YYYYMMDD")</f>
        <v>0</v>
      </c>
      <c r="DH78" t="b">
        <f t="shared" si="43"/>
        <v>0</v>
      </c>
      <c r="DI78" s="67">
        <f ca="1">Konstanta!$C$4-Data!CD78</f>
        <v>-1096658.666275</v>
      </c>
      <c r="DJ78">
        <f ca="1">IF(Data!DI78&gt;=Konstanta!$B$14,Konstanta!$A$14,IF(Data!DI78&gt;=Konstanta!$B$15,Konstanta!$A$15,IF(Data!DI78&gt;=Konstanta!$B$16,Konstanta!$A$16,IF(Data!DI78&gt;=Konstanta!$B$17,Konstanta!$A$17,IF(Data!DI78&gt;=Konstanta!$B$18,Konstanta!$A$18,Konstanta!$A$19)))))</f>
        <v>6</v>
      </c>
      <c r="DK78" t="b">
        <f t="shared" si="44"/>
        <v>0</v>
      </c>
      <c r="DL78" t="b">
        <f>COUNTIFS(A$1:A77,A78)=0</f>
        <v>1</v>
      </c>
    </row>
    <row r="79" spans="1:116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8"/>
      <c r="BY79" s="68"/>
      <c r="BZ79" s="70" t="str">
        <f t="shared" si="29"/>
        <v/>
      </c>
      <c r="CA79" s="71">
        <f t="shared" ca="1" si="30"/>
        <v>1096694.6660000002</v>
      </c>
      <c r="CB79" s="70" t="b">
        <f ca="1">AND(LEN(BZ79)&gt;0,TEXT(BZ79,"YYYY-MM-DD")=TEXT(Konstanta!$B$1,"YYYY-MM-DD"))</f>
        <v>0</v>
      </c>
      <c r="CC79" s="70" t="str">
        <f t="shared" si="31"/>
        <v/>
      </c>
      <c r="CD79" s="72">
        <f ca="1">(Konstanta!$B$2-D79)*24</f>
        <v>1096694.666275</v>
      </c>
      <c r="CE79" t="b">
        <f t="shared" si="32"/>
        <v>0</v>
      </c>
      <c r="CF79" t="b">
        <f>LEN(_xlfn.IFNA(VLOOKUP(H79,Konstanta!$M:$M,1,FALSE),""))&gt;0</f>
        <v>0</v>
      </c>
      <c r="CG79" t="b">
        <f>LEN(_xlfn.IFNA(VLOOKUP(G79,Konstanta!$T:$T,1,FALSE),""))&gt;0</f>
        <v>0</v>
      </c>
      <c r="CH79" t="b">
        <f>_xlfn.IFNA(VLOOKUP(U79,Konstanta!$O:$O,1,FALSE),"-")&lt;&gt;"-"</f>
        <v>0</v>
      </c>
      <c r="CI79" t="b">
        <f>LEN(_xlfn.IFNA(VLOOKUP(AX79,Konstanta!$X:$X,1,FALSE),""))&gt;0</f>
        <v>0</v>
      </c>
      <c r="CJ79" t="b">
        <f>OR(LEN(_xlfn.IFNA(VLOOKUP(Y79,Konstanta!$Q:$Q,1,FALSE),""))&gt;0,LEN(Y79)=0)</f>
        <v>1</v>
      </c>
      <c r="CK79" t="b">
        <f t="shared" si="33"/>
        <v>1</v>
      </c>
      <c r="CL79" t="b">
        <f>OR(LEN(_xlfn.IFNA(VLOOKUP(BK79,Konstanta!$Z:$Z,1,FALSE),""))&gt;0,LEN(BK79)=0)</f>
        <v>1</v>
      </c>
      <c r="CM79" t="b">
        <f t="shared" si="34"/>
        <v>1</v>
      </c>
      <c r="CN79" t="b">
        <f t="shared" si="35"/>
        <v>0</v>
      </c>
      <c r="CO79" t="b">
        <f>LEN(_xlfn.IFNA(VLOOKUP(Data!K79,Konstanta!$AB:$AB,1,FALSE),""))&gt;0</f>
        <v>0</v>
      </c>
      <c r="CP79" s="12" t="b">
        <f t="shared" si="36"/>
        <v>0</v>
      </c>
      <c r="CQ79" s="12" t="b">
        <f t="shared" si="37"/>
        <v>0</v>
      </c>
      <c r="CR79" t="b">
        <f>ISNUMBER(SEARCH(Konstanta!$Q$5,Y79))</f>
        <v>0</v>
      </c>
      <c r="CS79">
        <f ca="1">IF(CD79&lt;=Konstanta!$J$5,Konstanta!$I$5,IF(CD79&lt;=Konstanta!$J$6,Konstanta!$I$6,IF(CD79&lt;=Konstanta!$J$7,Konstanta!$I$7,Konstanta!$I$8)))</f>
        <v>4</v>
      </c>
      <c r="CT79" t="b">
        <f>ISNUMBER(SEARCH(Konstanta!$Q$6,Y79))</f>
        <v>0</v>
      </c>
      <c r="CU79">
        <f ca="1">IF(CD79&lt;=Konstanta!$F$5,Konstanta!$E$5,IF(CD79&lt;=Konstanta!$F$6,Konstanta!$E$6,IF(CD79&lt;=Konstanta!$F$7,Konstanta!$E$7,IF(CD79&lt;=Konstanta!$F$8,Konstanta!$E$8,Konstanta!$E$9))))</f>
        <v>5</v>
      </c>
      <c r="CV79" t="b">
        <f t="shared" si="38"/>
        <v>1</v>
      </c>
      <c r="CW79" s="74">
        <f ca="1">IF(CD79&lt;=Konstanta!$B$5,Konstanta!$A$5,IF(CD79&lt;=Konstanta!$B$6,Konstanta!$A$6,IF(CD79&lt;=Konstanta!$B$7,Konstanta!$A$7,IF(CD79&lt;=Konstanta!$B$8,Konstanta!$A$8,IF(CD79&lt;=Konstanta!$B$9,Konstanta!$A$9,IF(CD79&lt;=Konstanta!$B$10,Konstanta!$A$10,IF(CD79&lt;=Konstanta!$B$11,Konstanta!$A$11,Konstanta!$A$12)))))))</f>
        <v>8</v>
      </c>
      <c r="CX79" t="b">
        <f>LEN(_xlfn.IFNA(VLOOKUP(AA79,Konstanta!$AD:$AD,1,FALSE),""))=0</f>
        <v>1</v>
      </c>
      <c r="CY79" s="67">
        <f t="shared" si="39"/>
        <v>0</v>
      </c>
      <c r="CZ79" s="67">
        <f t="shared" si="40"/>
        <v>0</v>
      </c>
      <c r="DA79" s="67">
        <f t="shared" si="41"/>
        <v>0</v>
      </c>
      <c r="DB79" t="b">
        <f t="shared" ca="1" si="42"/>
        <v>0</v>
      </c>
      <c r="DC79" s="67" t="b">
        <f>DA79&lt;=Konstanta!$AH$3</f>
        <v>1</v>
      </c>
      <c r="DD79" t="b">
        <f>CY79&lt;=Konstanta!$AH$4</f>
        <v>1</v>
      </c>
      <c r="DE79" t="b">
        <f>CY79&lt;=Konstanta!$AH$5</f>
        <v>1</v>
      </c>
      <c r="DF79" t="b">
        <f>CY79&lt;=Konstanta!$AH$6</f>
        <v>1</v>
      </c>
      <c r="DG79" t="b">
        <f ca="1">TEXT(BL79,"YYYYMMDD")=TEXT(Konstanta!$B$1,"YYYYMMDD")</f>
        <v>0</v>
      </c>
      <c r="DH79" t="b">
        <f t="shared" si="43"/>
        <v>0</v>
      </c>
      <c r="DI79" s="67">
        <f ca="1">Konstanta!$C$4-Data!CD79</f>
        <v>-1096658.666275</v>
      </c>
      <c r="DJ79">
        <f ca="1">IF(Data!DI79&gt;=Konstanta!$B$14,Konstanta!$A$14,IF(Data!DI79&gt;=Konstanta!$B$15,Konstanta!$A$15,IF(Data!DI79&gt;=Konstanta!$B$16,Konstanta!$A$16,IF(Data!DI79&gt;=Konstanta!$B$17,Konstanta!$A$17,IF(Data!DI79&gt;=Konstanta!$B$18,Konstanta!$A$18,Konstanta!$A$19)))))</f>
        <v>6</v>
      </c>
      <c r="DK79" t="b">
        <f t="shared" si="44"/>
        <v>0</v>
      </c>
      <c r="DL79" t="b">
        <f>COUNTIFS(A$1:A78,A79)=0</f>
        <v>1</v>
      </c>
    </row>
    <row r="80" spans="1:116">
      <c r="A80" s="69"/>
      <c r="B80" s="69"/>
      <c r="C80" s="69"/>
      <c r="D80" s="81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8"/>
      <c r="BY80" s="68"/>
      <c r="BZ80" s="70" t="str">
        <f t="shared" si="29"/>
        <v/>
      </c>
      <c r="CA80" s="71">
        <f t="shared" ca="1" si="30"/>
        <v>1096694.6662277777</v>
      </c>
      <c r="CB80" s="70" t="b">
        <f ca="1">AND(LEN(BZ80)&gt;0,TEXT(BZ80,"YYYY-MM-DD")=TEXT(Konstanta!$B$1,"YYYY-MM-DD"))</f>
        <v>0</v>
      </c>
      <c r="CC80" s="70" t="str">
        <f t="shared" si="31"/>
        <v/>
      </c>
      <c r="CD80" s="72">
        <f ca="1">(Konstanta!$B$2-D80)*24</f>
        <v>1096694.666275</v>
      </c>
      <c r="CE80" t="b">
        <f t="shared" si="32"/>
        <v>0</v>
      </c>
      <c r="CF80" t="b">
        <f>LEN(_xlfn.IFNA(VLOOKUP(H80,Konstanta!$M:$M,1,FALSE),""))&gt;0</f>
        <v>0</v>
      </c>
      <c r="CG80" t="b">
        <f>LEN(_xlfn.IFNA(VLOOKUP(G80,Konstanta!$T:$T,1,FALSE),""))&gt;0</f>
        <v>0</v>
      </c>
      <c r="CH80" t="b">
        <f>_xlfn.IFNA(VLOOKUP(U80,Konstanta!$O:$O,1,FALSE),"-")&lt;&gt;"-"</f>
        <v>0</v>
      </c>
      <c r="CI80" t="b">
        <f>LEN(_xlfn.IFNA(VLOOKUP(AX80,Konstanta!$X:$X,1,FALSE),""))&gt;0</f>
        <v>0</v>
      </c>
      <c r="CJ80" t="b">
        <f>OR(LEN(_xlfn.IFNA(VLOOKUP(Y80,Konstanta!$Q:$Q,1,FALSE),""))&gt;0,LEN(Y80)=0)</f>
        <v>1</v>
      </c>
      <c r="CK80" t="b">
        <f t="shared" si="33"/>
        <v>1</v>
      </c>
      <c r="CL80" t="b">
        <f>OR(LEN(_xlfn.IFNA(VLOOKUP(BK80,Konstanta!$Z:$Z,1,FALSE),""))&gt;0,LEN(BK80)=0)</f>
        <v>1</v>
      </c>
      <c r="CM80" t="b">
        <f t="shared" si="34"/>
        <v>1</v>
      </c>
      <c r="CN80" t="b">
        <f t="shared" si="35"/>
        <v>0</v>
      </c>
      <c r="CO80" t="b">
        <f>LEN(_xlfn.IFNA(VLOOKUP(Data!K80,Konstanta!$AB:$AB,1,FALSE),""))&gt;0</f>
        <v>0</v>
      </c>
      <c r="CP80" s="12" t="b">
        <f t="shared" si="36"/>
        <v>0</v>
      </c>
      <c r="CQ80" s="12" t="b">
        <f t="shared" si="37"/>
        <v>0</v>
      </c>
      <c r="CR80" t="b">
        <f>ISNUMBER(SEARCH(Konstanta!$Q$5,Y80))</f>
        <v>0</v>
      </c>
      <c r="CS80">
        <f ca="1">IF(CD80&lt;=Konstanta!$J$5,Konstanta!$I$5,IF(CD80&lt;=Konstanta!$J$6,Konstanta!$I$6,IF(CD80&lt;=Konstanta!$J$7,Konstanta!$I$7,Konstanta!$I$8)))</f>
        <v>4</v>
      </c>
      <c r="CT80" t="b">
        <f>ISNUMBER(SEARCH(Konstanta!$Q$6,Y80))</f>
        <v>0</v>
      </c>
      <c r="CU80">
        <f ca="1">IF(CD80&lt;=Konstanta!$F$5,Konstanta!$E$5,IF(CD80&lt;=Konstanta!$F$6,Konstanta!$E$6,IF(CD80&lt;=Konstanta!$F$7,Konstanta!$E$7,IF(CD80&lt;=Konstanta!$F$8,Konstanta!$E$8,Konstanta!$E$9))))</f>
        <v>5</v>
      </c>
      <c r="CV80" t="b">
        <f t="shared" si="38"/>
        <v>1</v>
      </c>
      <c r="CW80" s="74">
        <f ca="1">IF(CD80&lt;=Konstanta!$B$5,Konstanta!$A$5,IF(CD80&lt;=Konstanta!$B$6,Konstanta!$A$6,IF(CD80&lt;=Konstanta!$B$7,Konstanta!$A$7,IF(CD80&lt;=Konstanta!$B$8,Konstanta!$A$8,IF(CD80&lt;=Konstanta!$B$9,Konstanta!$A$9,IF(CD80&lt;=Konstanta!$B$10,Konstanta!$A$10,IF(CD80&lt;=Konstanta!$B$11,Konstanta!$A$11,Konstanta!$A$12)))))))</f>
        <v>8</v>
      </c>
      <c r="CX80" t="b">
        <f>LEN(_xlfn.IFNA(VLOOKUP(AA80,Konstanta!$AD:$AD,1,FALSE),""))=0</f>
        <v>1</v>
      </c>
      <c r="CY80" s="67">
        <f t="shared" si="39"/>
        <v>0</v>
      </c>
      <c r="CZ80" s="67">
        <f t="shared" si="40"/>
        <v>0</v>
      </c>
      <c r="DA80" s="67">
        <f t="shared" si="41"/>
        <v>0</v>
      </c>
      <c r="DB80" t="b">
        <f t="shared" ca="1" si="42"/>
        <v>0</v>
      </c>
      <c r="DC80" s="67" t="b">
        <f>DA80&lt;=Konstanta!$AH$3</f>
        <v>1</v>
      </c>
      <c r="DD80" t="b">
        <f>CY80&lt;=Konstanta!$AH$4</f>
        <v>1</v>
      </c>
      <c r="DE80" t="b">
        <f>CY80&lt;=Konstanta!$AH$5</f>
        <v>1</v>
      </c>
      <c r="DF80" t="b">
        <f>CY80&lt;=Konstanta!$AH$6</f>
        <v>1</v>
      </c>
      <c r="DG80" t="b">
        <f ca="1">TEXT(BL80,"YYYYMMDD")=TEXT(Konstanta!$B$1,"YYYYMMDD")</f>
        <v>0</v>
      </c>
      <c r="DH80" t="b">
        <f t="shared" si="43"/>
        <v>0</v>
      </c>
      <c r="DI80" s="67">
        <f ca="1">Konstanta!$C$4-Data!CD80</f>
        <v>-1096658.666275</v>
      </c>
      <c r="DJ80">
        <f ca="1">IF(Data!DI80&gt;=Konstanta!$B$14,Konstanta!$A$14,IF(Data!DI80&gt;=Konstanta!$B$15,Konstanta!$A$15,IF(Data!DI80&gt;=Konstanta!$B$16,Konstanta!$A$16,IF(Data!DI80&gt;=Konstanta!$B$17,Konstanta!$A$17,IF(Data!DI80&gt;=Konstanta!$B$18,Konstanta!$A$18,Konstanta!$A$19)))))</f>
        <v>6</v>
      </c>
      <c r="DK80" t="b">
        <f t="shared" si="44"/>
        <v>0</v>
      </c>
      <c r="DL80" t="b">
        <f>COUNTIFS(A$1:A79,A80)=0</f>
        <v>1</v>
      </c>
    </row>
    <row r="81" spans="1:116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8"/>
      <c r="BY81" s="68"/>
      <c r="BZ81" s="70" t="str">
        <f t="shared" si="29"/>
        <v/>
      </c>
      <c r="CA81" s="71">
        <f t="shared" ca="1" si="30"/>
        <v>1096694.6664083335</v>
      </c>
      <c r="CB81" s="70" t="b">
        <f ca="1">AND(LEN(BZ81)&gt;0,TEXT(BZ81,"YYYY-MM-DD")=TEXT(Konstanta!$B$1,"YYYY-MM-DD"))</f>
        <v>0</v>
      </c>
      <c r="CC81" s="70" t="str">
        <f t="shared" si="31"/>
        <v/>
      </c>
      <c r="CD81" s="72">
        <f ca="1">(Konstanta!$B$2-D81)*24</f>
        <v>1096694.666275</v>
      </c>
      <c r="CE81" t="b">
        <f t="shared" si="32"/>
        <v>0</v>
      </c>
      <c r="CF81" t="b">
        <f>LEN(_xlfn.IFNA(VLOOKUP(H81,Konstanta!$M:$M,1,FALSE),""))&gt;0</f>
        <v>0</v>
      </c>
      <c r="CG81" t="b">
        <f>LEN(_xlfn.IFNA(VLOOKUP(G81,Konstanta!$T:$T,1,FALSE),""))&gt;0</f>
        <v>0</v>
      </c>
      <c r="CH81" t="b">
        <f>_xlfn.IFNA(VLOOKUP(U81,Konstanta!$O:$O,1,FALSE),"-")&lt;&gt;"-"</f>
        <v>0</v>
      </c>
      <c r="CI81" t="b">
        <f>LEN(_xlfn.IFNA(VLOOKUP(AX81,Konstanta!$X:$X,1,FALSE),""))&gt;0</f>
        <v>0</v>
      </c>
      <c r="CJ81" t="b">
        <f>OR(LEN(_xlfn.IFNA(VLOOKUP(Y81,Konstanta!$Q:$Q,1,FALSE),""))&gt;0,LEN(Y81)=0)</f>
        <v>1</v>
      </c>
      <c r="CK81" t="b">
        <f t="shared" si="33"/>
        <v>1</v>
      </c>
      <c r="CL81" t="b">
        <f>OR(LEN(_xlfn.IFNA(VLOOKUP(BK81,Konstanta!$Z:$Z,1,FALSE),""))&gt;0,LEN(BK81)=0)</f>
        <v>1</v>
      </c>
      <c r="CM81" t="b">
        <f t="shared" si="34"/>
        <v>1</v>
      </c>
      <c r="CN81" t="b">
        <f t="shared" si="35"/>
        <v>0</v>
      </c>
      <c r="CO81" t="b">
        <f>LEN(_xlfn.IFNA(VLOOKUP(Data!K81,Konstanta!$AB:$AB,1,FALSE),""))&gt;0</f>
        <v>0</v>
      </c>
      <c r="CP81" s="12" t="b">
        <f t="shared" si="36"/>
        <v>0</v>
      </c>
      <c r="CQ81" s="12" t="b">
        <f t="shared" si="37"/>
        <v>0</v>
      </c>
      <c r="CR81" t="b">
        <f>ISNUMBER(SEARCH(Konstanta!$Q$5,Y81))</f>
        <v>0</v>
      </c>
      <c r="CS81">
        <f ca="1">IF(CD81&lt;=Konstanta!$J$5,Konstanta!$I$5,IF(CD81&lt;=Konstanta!$J$6,Konstanta!$I$6,IF(CD81&lt;=Konstanta!$J$7,Konstanta!$I$7,Konstanta!$I$8)))</f>
        <v>4</v>
      </c>
      <c r="CT81" t="b">
        <f>ISNUMBER(SEARCH(Konstanta!$Q$6,Y81))</f>
        <v>0</v>
      </c>
      <c r="CU81">
        <f ca="1">IF(CD81&lt;=Konstanta!$F$5,Konstanta!$E$5,IF(CD81&lt;=Konstanta!$F$6,Konstanta!$E$6,IF(CD81&lt;=Konstanta!$F$7,Konstanta!$E$7,IF(CD81&lt;=Konstanta!$F$8,Konstanta!$E$8,Konstanta!$E$9))))</f>
        <v>5</v>
      </c>
      <c r="CV81" t="b">
        <f t="shared" si="38"/>
        <v>1</v>
      </c>
      <c r="CW81" s="74">
        <f ca="1">IF(CD81&lt;=Konstanta!$B$5,Konstanta!$A$5,IF(CD81&lt;=Konstanta!$B$6,Konstanta!$A$6,IF(CD81&lt;=Konstanta!$B$7,Konstanta!$A$7,IF(CD81&lt;=Konstanta!$B$8,Konstanta!$A$8,IF(CD81&lt;=Konstanta!$B$9,Konstanta!$A$9,IF(CD81&lt;=Konstanta!$B$10,Konstanta!$A$10,IF(CD81&lt;=Konstanta!$B$11,Konstanta!$A$11,Konstanta!$A$12)))))))</f>
        <v>8</v>
      </c>
      <c r="CX81" t="b">
        <f>LEN(_xlfn.IFNA(VLOOKUP(AA81,Konstanta!$AD:$AD,1,FALSE),""))=0</f>
        <v>1</v>
      </c>
      <c r="CY81" s="67">
        <f t="shared" si="39"/>
        <v>0</v>
      </c>
      <c r="CZ81" s="67">
        <f t="shared" si="40"/>
        <v>0</v>
      </c>
      <c r="DA81" s="67">
        <f t="shared" si="41"/>
        <v>0</v>
      </c>
      <c r="DB81" t="b">
        <f t="shared" ca="1" si="42"/>
        <v>0</v>
      </c>
      <c r="DC81" s="67" t="b">
        <f>DA81&lt;=Konstanta!$AH$3</f>
        <v>1</v>
      </c>
      <c r="DD81" t="b">
        <f>CY81&lt;=Konstanta!$AH$4</f>
        <v>1</v>
      </c>
      <c r="DE81" t="b">
        <f>CY81&lt;=Konstanta!$AH$5</f>
        <v>1</v>
      </c>
      <c r="DF81" t="b">
        <f>CY81&lt;=Konstanta!$AH$6</f>
        <v>1</v>
      </c>
      <c r="DG81" t="b">
        <f ca="1">TEXT(BL81,"YYYYMMDD")=TEXT(Konstanta!$B$1,"YYYYMMDD")</f>
        <v>0</v>
      </c>
      <c r="DH81" t="b">
        <f t="shared" si="43"/>
        <v>0</v>
      </c>
      <c r="DI81" s="67">
        <f ca="1">Konstanta!$C$4-Data!CD81</f>
        <v>-1096658.666275</v>
      </c>
      <c r="DJ81">
        <f ca="1">IF(Data!DI81&gt;=Konstanta!$B$14,Konstanta!$A$14,IF(Data!DI81&gt;=Konstanta!$B$15,Konstanta!$A$15,IF(Data!DI81&gt;=Konstanta!$B$16,Konstanta!$A$16,IF(Data!DI81&gt;=Konstanta!$B$17,Konstanta!$A$17,IF(Data!DI81&gt;=Konstanta!$B$18,Konstanta!$A$18,Konstanta!$A$19)))))</f>
        <v>6</v>
      </c>
      <c r="DK81" t="b">
        <f t="shared" si="44"/>
        <v>0</v>
      </c>
      <c r="DL81" t="b">
        <f>COUNTIFS(A$1:A80,A81)=0</f>
        <v>1</v>
      </c>
    </row>
    <row r="82" spans="1:116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8"/>
      <c r="BY82" s="68"/>
      <c r="BZ82" s="70" t="str">
        <f t="shared" si="29"/>
        <v/>
      </c>
      <c r="CA82" s="71">
        <f t="shared" ca="1" si="30"/>
        <v>1096694.6664305555</v>
      </c>
      <c r="CB82" s="70" t="b">
        <f ca="1">AND(LEN(BZ82)&gt;0,TEXT(BZ82,"YYYY-MM-DD")=TEXT(Konstanta!$B$1,"YYYY-MM-DD"))</f>
        <v>0</v>
      </c>
      <c r="CC82" s="70" t="str">
        <f t="shared" si="31"/>
        <v/>
      </c>
      <c r="CD82" s="72">
        <f ca="1">(Konstanta!$B$2-D82)*24</f>
        <v>1096694.666275</v>
      </c>
      <c r="CE82" t="b">
        <f t="shared" si="32"/>
        <v>0</v>
      </c>
      <c r="CF82" t="b">
        <f>LEN(_xlfn.IFNA(VLOOKUP(H82,Konstanta!$M:$M,1,FALSE),""))&gt;0</f>
        <v>0</v>
      </c>
      <c r="CG82" t="b">
        <f>LEN(_xlfn.IFNA(VLOOKUP(G82,Konstanta!$T:$T,1,FALSE),""))&gt;0</f>
        <v>0</v>
      </c>
      <c r="CH82" t="b">
        <f>_xlfn.IFNA(VLOOKUP(U82,Konstanta!$O:$O,1,FALSE),"-")&lt;&gt;"-"</f>
        <v>0</v>
      </c>
      <c r="CI82" t="b">
        <f>LEN(_xlfn.IFNA(VLOOKUP(AX82,Konstanta!$X:$X,1,FALSE),""))&gt;0</f>
        <v>0</v>
      </c>
      <c r="CJ82" t="b">
        <f>OR(LEN(_xlfn.IFNA(VLOOKUP(Y82,Konstanta!$Q:$Q,1,FALSE),""))&gt;0,LEN(Y82)=0)</f>
        <v>1</v>
      </c>
      <c r="CK82" t="b">
        <f t="shared" si="33"/>
        <v>1</v>
      </c>
      <c r="CL82" t="b">
        <f>OR(LEN(_xlfn.IFNA(VLOOKUP(BK82,Konstanta!$Z:$Z,1,FALSE),""))&gt;0,LEN(BK82)=0)</f>
        <v>1</v>
      </c>
      <c r="CM82" t="b">
        <f t="shared" si="34"/>
        <v>1</v>
      </c>
      <c r="CN82" t="b">
        <f t="shared" si="35"/>
        <v>0</v>
      </c>
      <c r="CO82" t="b">
        <f>LEN(_xlfn.IFNA(VLOOKUP(Data!K82,Konstanta!$AB:$AB,1,FALSE),""))&gt;0</f>
        <v>0</v>
      </c>
      <c r="CP82" s="12" t="b">
        <f t="shared" si="36"/>
        <v>0</v>
      </c>
      <c r="CQ82" s="12" t="b">
        <f t="shared" si="37"/>
        <v>0</v>
      </c>
      <c r="CR82" t="b">
        <f>ISNUMBER(SEARCH(Konstanta!$Q$5,Y82))</f>
        <v>0</v>
      </c>
      <c r="CS82">
        <f ca="1">IF(CD82&lt;=Konstanta!$J$5,Konstanta!$I$5,IF(CD82&lt;=Konstanta!$J$6,Konstanta!$I$6,IF(CD82&lt;=Konstanta!$J$7,Konstanta!$I$7,Konstanta!$I$8)))</f>
        <v>4</v>
      </c>
      <c r="CT82" t="b">
        <f>ISNUMBER(SEARCH(Konstanta!$Q$6,Y82))</f>
        <v>0</v>
      </c>
      <c r="CU82">
        <f ca="1">IF(CD82&lt;=Konstanta!$F$5,Konstanta!$E$5,IF(CD82&lt;=Konstanta!$F$6,Konstanta!$E$6,IF(CD82&lt;=Konstanta!$F$7,Konstanta!$E$7,IF(CD82&lt;=Konstanta!$F$8,Konstanta!$E$8,Konstanta!$E$9))))</f>
        <v>5</v>
      </c>
      <c r="CV82" t="b">
        <f t="shared" si="38"/>
        <v>1</v>
      </c>
      <c r="CW82" s="74">
        <f ca="1">IF(CD82&lt;=Konstanta!$B$5,Konstanta!$A$5,IF(CD82&lt;=Konstanta!$B$6,Konstanta!$A$6,IF(CD82&lt;=Konstanta!$B$7,Konstanta!$A$7,IF(CD82&lt;=Konstanta!$B$8,Konstanta!$A$8,IF(CD82&lt;=Konstanta!$B$9,Konstanta!$A$9,IF(CD82&lt;=Konstanta!$B$10,Konstanta!$A$10,IF(CD82&lt;=Konstanta!$B$11,Konstanta!$A$11,Konstanta!$A$12)))))))</f>
        <v>8</v>
      </c>
      <c r="CX82" t="b">
        <f>LEN(_xlfn.IFNA(VLOOKUP(AA82,Konstanta!$AD:$AD,1,FALSE),""))=0</f>
        <v>1</v>
      </c>
      <c r="CY82" s="67">
        <f t="shared" si="39"/>
        <v>0</v>
      </c>
      <c r="CZ82" s="67">
        <f t="shared" si="40"/>
        <v>0</v>
      </c>
      <c r="DA82" s="67">
        <f t="shared" si="41"/>
        <v>0</v>
      </c>
      <c r="DB82" t="b">
        <f t="shared" ca="1" si="42"/>
        <v>0</v>
      </c>
      <c r="DC82" s="67" t="b">
        <f>DA82&lt;=Konstanta!$AH$3</f>
        <v>1</v>
      </c>
      <c r="DD82" t="b">
        <f>CY82&lt;=Konstanta!$AH$4</f>
        <v>1</v>
      </c>
      <c r="DE82" t="b">
        <f>CY82&lt;=Konstanta!$AH$5</f>
        <v>1</v>
      </c>
      <c r="DF82" t="b">
        <f>CY82&lt;=Konstanta!$AH$6</f>
        <v>1</v>
      </c>
      <c r="DG82" t="b">
        <f ca="1">TEXT(BL82,"YYYYMMDD")=TEXT(Konstanta!$B$1,"YYYYMMDD")</f>
        <v>0</v>
      </c>
      <c r="DH82" t="b">
        <f t="shared" si="43"/>
        <v>0</v>
      </c>
      <c r="DI82" s="67">
        <f ca="1">Konstanta!$C$4-Data!CD82</f>
        <v>-1096658.666275</v>
      </c>
      <c r="DJ82">
        <f ca="1">IF(Data!DI82&gt;=Konstanta!$B$14,Konstanta!$A$14,IF(Data!DI82&gt;=Konstanta!$B$15,Konstanta!$A$15,IF(Data!DI82&gt;=Konstanta!$B$16,Konstanta!$A$16,IF(Data!DI82&gt;=Konstanta!$B$17,Konstanta!$A$17,IF(Data!DI82&gt;=Konstanta!$B$18,Konstanta!$A$18,Konstanta!$A$19)))))</f>
        <v>6</v>
      </c>
      <c r="DK82" t="b">
        <f t="shared" si="44"/>
        <v>0</v>
      </c>
      <c r="DL82" t="b">
        <f>COUNTIFS(A$1:A81,A82)=0</f>
        <v>1</v>
      </c>
    </row>
    <row r="83" spans="1:116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8"/>
      <c r="BY83" s="68"/>
      <c r="BZ83" s="70" t="str">
        <f t="shared" si="29"/>
        <v/>
      </c>
      <c r="CA83" s="71">
        <f t="shared" ca="1" si="30"/>
        <v>1096694.666013889</v>
      </c>
      <c r="CB83" s="70" t="b">
        <f ca="1">AND(LEN(BZ83)&gt;0,TEXT(BZ83,"YYYY-MM-DD")=TEXT(Konstanta!$B$1,"YYYY-MM-DD"))</f>
        <v>0</v>
      </c>
      <c r="CC83" s="70" t="str">
        <f t="shared" si="31"/>
        <v/>
      </c>
      <c r="CD83" s="72">
        <f ca="1">(Konstanta!$B$2-D83)*24</f>
        <v>1096694.666275</v>
      </c>
      <c r="CE83" t="b">
        <f t="shared" si="32"/>
        <v>0</v>
      </c>
      <c r="CF83" t="b">
        <f>LEN(_xlfn.IFNA(VLOOKUP(H83,Konstanta!$M:$M,1,FALSE),""))&gt;0</f>
        <v>0</v>
      </c>
      <c r="CG83" t="b">
        <f>LEN(_xlfn.IFNA(VLOOKUP(G83,Konstanta!$T:$T,1,FALSE),""))&gt;0</f>
        <v>0</v>
      </c>
      <c r="CH83" t="b">
        <f>_xlfn.IFNA(VLOOKUP(U83,Konstanta!$O:$O,1,FALSE),"-")&lt;&gt;"-"</f>
        <v>0</v>
      </c>
      <c r="CI83" t="b">
        <f>LEN(_xlfn.IFNA(VLOOKUP(AX83,Konstanta!$X:$X,1,FALSE),""))&gt;0</f>
        <v>0</v>
      </c>
      <c r="CJ83" t="b">
        <f>OR(LEN(_xlfn.IFNA(VLOOKUP(Y83,Konstanta!$Q:$Q,1,FALSE),""))&gt;0,LEN(Y83)=0)</f>
        <v>1</v>
      </c>
      <c r="CK83" t="b">
        <f t="shared" si="33"/>
        <v>1</v>
      </c>
      <c r="CL83" t="b">
        <f>OR(LEN(_xlfn.IFNA(VLOOKUP(BK83,Konstanta!$Z:$Z,1,FALSE),""))&gt;0,LEN(BK83)=0)</f>
        <v>1</v>
      </c>
      <c r="CM83" t="b">
        <f t="shared" si="34"/>
        <v>1</v>
      </c>
      <c r="CN83" t="b">
        <f t="shared" si="35"/>
        <v>0</v>
      </c>
      <c r="CO83" t="b">
        <f>LEN(_xlfn.IFNA(VLOOKUP(Data!K83,Konstanta!$AB:$AB,1,FALSE),""))&gt;0</f>
        <v>0</v>
      </c>
      <c r="CP83" s="12" t="b">
        <f t="shared" si="36"/>
        <v>0</v>
      </c>
      <c r="CQ83" s="12" t="b">
        <f t="shared" si="37"/>
        <v>0</v>
      </c>
      <c r="CR83" t="b">
        <f>ISNUMBER(SEARCH(Konstanta!$Q$5,Y83))</f>
        <v>0</v>
      </c>
      <c r="CS83">
        <f ca="1">IF(CD83&lt;=Konstanta!$J$5,Konstanta!$I$5,IF(CD83&lt;=Konstanta!$J$6,Konstanta!$I$6,IF(CD83&lt;=Konstanta!$J$7,Konstanta!$I$7,Konstanta!$I$8)))</f>
        <v>4</v>
      </c>
      <c r="CT83" t="b">
        <f>ISNUMBER(SEARCH(Konstanta!$Q$6,Y83))</f>
        <v>0</v>
      </c>
      <c r="CU83">
        <f ca="1">IF(CD83&lt;=Konstanta!$F$5,Konstanta!$E$5,IF(CD83&lt;=Konstanta!$F$6,Konstanta!$E$6,IF(CD83&lt;=Konstanta!$F$7,Konstanta!$E$7,IF(CD83&lt;=Konstanta!$F$8,Konstanta!$E$8,Konstanta!$E$9))))</f>
        <v>5</v>
      </c>
      <c r="CV83" t="b">
        <f t="shared" si="38"/>
        <v>1</v>
      </c>
      <c r="CW83" s="74">
        <f ca="1">IF(CD83&lt;=Konstanta!$B$5,Konstanta!$A$5,IF(CD83&lt;=Konstanta!$B$6,Konstanta!$A$6,IF(CD83&lt;=Konstanta!$B$7,Konstanta!$A$7,IF(CD83&lt;=Konstanta!$B$8,Konstanta!$A$8,IF(CD83&lt;=Konstanta!$B$9,Konstanta!$A$9,IF(CD83&lt;=Konstanta!$B$10,Konstanta!$A$10,IF(CD83&lt;=Konstanta!$B$11,Konstanta!$A$11,Konstanta!$A$12)))))))</f>
        <v>8</v>
      </c>
      <c r="CX83" t="b">
        <f>LEN(_xlfn.IFNA(VLOOKUP(AA83,Konstanta!$AD:$AD,1,FALSE),""))=0</f>
        <v>1</v>
      </c>
      <c r="CY83" s="67">
        <f t="shared" si="39"/>
        <v>0</v>
      </c>
      <c r="CZ83" s="67">
        <f t="shared" si="40"/>
        <v>0</v>
      </c>
      <c r="DA83" s="67">
        <f t="shared" si="41"/>
        <v>0</v>
      </c>
      <c r="DB83" t="b">
        <f t="shared" ca="1" si="42"/>
        <v>0</v>
      </c>
      <c r="DC83" s="67" t="b">
        <f>DA83&lt;=Konstanta!$AH$3</f>
        <v>1</v>
      </c>
      <c r="DD83" t="b">
        <f>CY83&lt;=Konstanta!$AH$4</f>
        <v>1</v>
      </c>
      <c r="DE83" t="b">
        <f>CY83&lt;=Konstanta!$AH$5</f>
        <v>1</v>
      </c>
      <c r="DF83" t="b">
        <f>CY83&lt;=Konstanta!$AH$6</f>
        <v>1</v>
      </c>
      <c r="DG83" t="b">
        <f ca="1">TEXT(BL83,"YYYYMMDD")=TEXT(Konstanta!$B$1,"YYYYMMDD")</f>
        <v>0</v>
      </c>
      <c r="DH83" t="b">
        <f t="shared" si="43"/>
        <v>0</v>
      </c>
      <c r="DI83" s="67">
        <f ca="1">Konstanta!$C$4-Data!CD83</f>
        <v>-1096658.666275</v>
      </c>
      <c r="DJ83">
        <f ca="1">IF(Data!DI83&gt;=Konstanta!$B$14,Konstanta!$A$14,IF(Data!DI83&gt;=Konstanta!$B$15,Konstanta!$A$15,IF(Data!DI83&gt;=Konstanta!$B$16,Konstanta!$A$16,IF(Data!DI83&gt;=Konstanta!$B$17,Konstanta!$A$17,IF(Data!DI83&gt;=Konstanta!$B$18,Konstanta!$A$18,Konstanta!$A$19)))))</f>
        <v>6</v>
      </c>
      <c r="DK83" t="b">
        <f t="shared" si="44"/>
        <v>0</v>
      </c>
      <c r="DL83" t="b">
        <f>COUNTIFS(A$1:A82,A83)=0</f>
        <v>1</v>
      </c>
    </row>
    <row r="84" spans="1:116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8"/>
      <c r="BY84" s="68"/>
      <c r="BZ84" s="70" t="str">
        <f t="shared" si="29"/>
        <v/>
      </c>
      <c r="CA84" s="71">
        <f t="shared" ca="1" si="30"/>
        <v>1096694.6664083335</v>
      </c>
      <c r="CB84" s="70" t="b">
        <f ca="1">AND(LEN(BZ84)&gt;0,TEXT(BZ84,"YYYY-MM-DD")=TEXT(Konstanta!$B$1,"YYYY-MM-DD"))</f>
        <v>0</v>
      </c>
      <c r="CC84" s="70" t="str">
        <f t="shared" si="31"/>
        <v/>
      </c>
      <c r="CD84" s="72">
        <f ca="1">(Konstanta!$B$2-D84)*24</f>
        <v>1096694.666275</v>
      </c>
      <c r="CE84" t="b">
        <f t="shared" si="32"/>
        <v>0</v>
      </c>
      <c r="CF84" t="b">
        <f>LEN(_xlfn.IFNA(VLOOKUP(H84,Konstanta!$M:$M,1,FALSE),""))&gt;0</f>
        <v>0</v>
      </c>
      <c r="CG84" t="b">
        <f>LEN(_xlfn.IFNA(VLOOKUP(G84,Konstanta!$T:$T,1,FALSE),""))&gt;0</f>
        <v>0</v>
      </c>
      <c r="CH84" t="b">
        <f>_xlfn.IFNA(VLOOKUP(U84,Konstanta!$O:$O,1,FALSE),"-")&lt;&gt;"-"</f>
        <v>0</v>
      </c>
      <c r="CI84" t="b">
        <f>LEN(_xlfn.IFNA(VLOOKUP(AX84,Konstanta!$X:$X,1,FALSE),""))&gt;0</f>
        <v>0</v>
      </c>
      <c r="CJ84" t="b">
        <f>OR(LEN(_xlfn.IFNA(VLOOKUP(Y84,Konstanta!$Q:$Q,1,FALSE),""))&gt;0,LEN(Y84)=0)</f>
        <v>1</v>
      </c>
      <c r="CK84" t="b">
        <f t="shared" si="33"/>
        <v>1</v>
      </c>
      <c r="CL84" t="b">
        <f>OR(LEN(_xlfn.IFNA(VLOOKUP(BK84,Konstanta!$Z:$Z,1,FALSE),""))&gt;0,LEN(BK84)=0)</f>
        <v>1</v>
      </c>
      <c r="CM84" t="b">
        <f t="shared" si="34"/>
        <v>1</v>
      </c>
      <c r="CN84" t="b">
        <f t="shared" si="35"/>
        <v>0</v>
      </c>
      <c r="CO84" t="b">
        <f>LEN(_xlfn.IFNA(VLOOKUP(Data!K84,Konstanta!$AB:$AB,1,FALSE),""))&gt;0</f>
        <v>0</v>
      </c>
      <c r="CP84" s="12" t="b">
        <f t="shared" si="36"/>
        <v>0</v>
      </c>
      <c r="CQ84" s="12" t="b">
        <f t="shared" si="37"/>
        <v>0</v>
      </c>
      <c r="CR84" t="b">
        <f>ISNUMBER(SEARCH(Konstanta!$Q$5,Y84))</f>
        <v>0</v>
      </c>
      <c r="CS84">
        <f ca="1">IF(CD84&lt;=Konstanta!$J$5,Konstanta!$I$5,IF(CD84&lt;=Konstanta!$J$6,Konstanta!$I$6,IF(CD84&lt;=Konstanta!$J$7,Konstanta!$I$7,Konstanta!$I$8)))</f>
        <v>4</v>
      </c>
      <c r="CT84" t="b">
        <f>ISNUMBER(SEARCH(Konstanta!$Q$6,Y84))</f>
        <v>0</v>
      </c>
      <c r="CU84">
        <f ca="1">IF(CD84&lt;=Konstanta!$F$5,Konstanta!$E$5,IF(CD84&lt;=Konstanta!$F$6,Konstanta!$E$6,IF(CD84&lt;=Konstanta!$F$7,Konstanta!$E$7,IF(CD84&lt;=Konstanta!$F$8,Konstanta!$E$8,Konstanta!$E$9))))</f>
        <v>5</v>
      </c>
      <c r="CV84" t="b">
        <f t="shared" si="38"/>
        <v>1</v>
      </c>
      <c r="CW84" s="74">
        <f ca="1">IF(CD84&lt;=Konstanta!$B$5,Konstanta!$A$5,IF(CD84&lt;=Konstanta!$B$6,Konstanta!$A$6,IF(CD84&lt;=Konstanta!$B$7,Konstanta!$A$7,IF(CD84&lt;=Konstanta!$B$8,Konstanta!$A$8,IF(CD84&lt;=Konstanta!$B$9,Konstanta!$A$9,IF(CD84&lt;=Konstanta!$B$10,Konstanta!$A$10,IF(CD84&lt;=Konstanta!$B$11,Konstanta!$A$11,Konstanta!$A$12)))))))</f>
        <v>8</v>
      </c>
      <c r="CX84" t="b">
        <f>LEN(_xlfn.IFNA(VLOOKUP(AA84,Konstanta!$AD:$AD,1,FALSE),""))=0</f>
        <v>1</v>
      </c>
      <c r="CY84" s="67">
        <f t="shared" si="39"/>
        <v>0</v>
      </c>
      <c r="CZ84" s="67">
        <f t="shared" si="40"/>
        <v>0</v>
      </c>
      <c r="DA84" s="67">
        <f t="shared" si="41"/>
        <v>0</v>
      </c>
      <c r="DB84" t="b">
        <f t="shared" ca="1" si="42"/>
        <v>0</v>
      </c>
      <c r="DC84" s="67" t="b">
        <f>DA84&lt;=Konstanta!$AH$3</f>
        <v>1</v>
      </c>
      <c r="DD84" t="b">
        <f>CY84&lt;=Konstanta!$AH$4</f>
        <v>1</v>
      </c>
      <c r="DE84" t="b">
        <f>CY84&lt;=Konstanta!$AH$5</f>
        <v>1</v>
      </c>
      <c r="DF84" t="b">
        <f>CY84&lt;=Konstanta!$AH$6</f>
        <v>1</v>
      </c>
      <c r="DG84" t="b">
        <f ca="1">TEXT(BL84,"YYYYMMDD")=TEXT(Konstanta!$B$1,"YYYYMMDD")</f>
        <v>0</v>
      </c>
      <c r="DH84" t="b">
        <f t="shared" si="43"/>
        <v>0</v>
      </c>
      <c r="DI84" s="67">
        <f ca="1">Konstanta!$C$4-Data!CD84</f>
        <v>-1096658.666275</v>
      </c>
      <c r="DJ84">
        <f ca="1">IF(Data!DI84&gt;=Konstanta!$B$14,Konstanta!$A$14,IF(Data!DI84&gt;=Konstanta!$B$15,Konstanta!$A$15,IF(Data!DI84&gt;=Konstanta!$B$16,Konstanta!$A$16,IF(Data!DI84&gt;=Konstanta!$B$17,Konstanta!$A$17,IF(Data!DI84&gt;=Konstanta!$B$18,Konstanta!$A$18,Konstanta!$A$19)))))</f>
        <v>6</v>
      </c>
      <c r="DK84" t="b">
        <f t="shared" si="44"/>
        <v>0</v>
      </c>
      <c r="DL84" t="b">
        <f>COUNTIFS(A$1:A83,A84)=0</f>
        <v>1</v>
      </c>
    </row>
    <row r="85" spans="1:116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8"/>
      <c r="BY85" s="68"/>
      <c r="BZ85" s="70" t="str">
        <f t="shared" si="29"/>
        <v/>
      </c>
      <c r="CA85" s="71">
        <f t="shared" ca="1" si="30"/>
        <v>1096694.6660166667</v>
      </c>
      <c r="CB85" s="70" t="b">
        <f ca="1">AND(LEN(BZ85)&gt;0,TEXT(BZ85,"YYYY-MM-DD")=TEXT(Konstanta!$B$1,"YYYY-MM-DD"))</f>
        <v>0</v>
      </c>
      <c r="CC85" s="70" t="str">
        <f t="shared" si="31"/>
        <v/>
      </c>
      <c r="CD85" s="72">
        <f ca="1">(Konstanta!$B$2-D85)*24</f>
        <v>1096694.666275</v>
      </c>
      <c r="CE85" t="b">
        <f t="shared" si="32"/>
        <v>0</v>
      </c>
      <c r="CF85" t="b">
        <f>LEN(_xlfn.IFNA(VLOOKUP(H85,Konstanta!$M:$M,1,FALSE),""))&gt;0</f>
        <v>0</v>
      </c>
      <c r="CG85" t="b">
        <f>LEN(_xlfn.IFNA(VLOOKUP(G85,Konstanta!$T:$T,1,FALSE),""))&gt;0</f>
        <v>0</v>
      </c>
      <c r="CH85" t="b">
        <f>_xlfn.IFNA(VLOOKUP(U85,Konstanta!$O:$O,1,FALSE),"-")&lt;&gt;"-"</f>
        <v>0</v>
      </c>
      <c r="CI85" t="b">
        <f>LEN(_xlfn.IFNA(VLOOKUP(AX85,Konstanta!$X:$X,1,FALSE),""))&gt;0</f>
        <v>0</v>
      </c>
      <c r="CJ85" t="b">
        <f>OR(LEN(_xlfn.IFNA(VLOOKUP(Y85,Konstanta!$Q:$Q,1,FALSE),""))&gt;0,LEN(Y85)=0)</f>
        <v>1</v>
      </c>
      <c r="CK85" t="b">
        <f t="shared" si="33"/>
        <v>1</v>
      </c>
      <c r="CL85" t="b">
        <f>OR(LEN(_xlfn.IFNA(VLOOKUP(BK85,Konstanta!$Z:$Z,1,FALSE),""))&gt;0,LEN(BK85)=0)</f>
        <v>1</v>
      </c>
      <c r="CM85" t="b">
        <f t="shared" si="34"/>
        <v>1</v>
      </c>
      <c r="CN85" t="b">
        <f t="shared" si="35"/>
        <v>0</v>
      </c>
      <c r="CO85" t="b">
        <f>LEN(_xlfn.IFNA(VLOOKUP(Data!K85,Konstanta!$AB:$AB,1,FALSE),""))&gt;0</f>
        <v>0</v>
      </c>
      <c r="CP85" s="12" t="b">
        <f t="shared" si="36"/>
        <v>0</v>
      </c>
      <c r="CQ85" s="12" t="b">
        <f t="shared" si="37"/>
        <v>0</v>
      </c>
      <c r="CR85" t="b">
        <f>ISNUMBER(SEARCH(Konstanta!$Q$5,Y85))</f>
        <v>0</v>
      </c>
      <c r="CS85">
        <f ca="1">IF(CD85&lt;=Konstanta!$J$5,Konstanta!$I$5,IF(CD85&lt;=Konstanta!$J$6,Konstanta!$I$6,IF(CD85&lt;=Konstanta!$J$7,Konstanta!$I$7,Konstanta!$I$8)))</f>
        <v>4</v>
      </c>
      <c r="CT85" t="b">
        <f>ISNUMBER(SEARCH(Konstanta!$Q$6,Y85))</f>
        <v>0</v>
      </c>
      <c r="CU85">
        <f ca="1">IF(CD85&lt;=Konstanta!$F$5,Konstanta!$E$5,IF(CD85&lt;=Konstanta!$F$6,Konstanta!$E$6,IF(CD85&lt;=Konstanta!$F$7,Konstanta!$E$7,IF(CD85&lt;=Konstanta!$F$8,Konstanta!$E$8,Konstanta!$E$9))))</f>
        <v>5</v>
      </c>
      <c r="CV85" t="b">
        <f t="shared" si="38"/>
        <v>1</v>
      </c>
      <c r="CW85" s="74">
        <f ca="1">IF(CD85&lt;=Konstanta!$B$5,Konstanta!$A$5,IF(CD85&lt;=Konstanta!$B$6,Konstanta!$A$6,IF(CD85&lt;=Konstanta!$B$7,Konstanta!$A$7,IF(CD85&lt;=Konstanta!$B$8,Konstanta!$A$8,IF(CD85&lt;=Konstanta!$B$9,Konstanta!$A$9,IF(CD85&lt;=Konstanta!$B$10,Konstanta!$A$10,IF(CD85&lt;=Konstanta!$B$11,Konstanta!$A$11,Konstanta!$A$12)))))))</f>
        <v>8</v>
      </c>
      <c r="CX85" t="b">
        <f>LEN(_xlfn.IFNA(VLOOKUP(AA85,Konstanta!$AD:$AD,1,FALSE),""))=0</f>
        <v>1</v>
      </c>
      <c r="CY85" s="67">
        <f t="shared" si="39"/>
        <v>0</v>
      </c>
      <c r="CZ85" s="67">
        <f t="shared" si="40"/>
        <v>0</v>
      </c>
      <c r="DA85" s="67">
        <f t="shared" si="41"/>
        <v>0</v>
      </c>
      <c r="DB85" t="b">
        <f t="shared" ca="1" si="42"/>
        <v>0</v>
      </c>
      <c r="DC85" s="67" t="b">
        <f>DA85&lt;=Konstanta!$AH$3</f>
        <v>1</v>
      </c>
      <c r="DD85" t="b">
        <f>CY85&lt;=Konstanta!$AH$4</f>
        <v>1</v>
      </c>
      <c r="DE85" t="b">
        <f>CY85&lt;=Konstanta!$AH$5</f>
        <v>1</v>
      </c>
      <c r="DF85" t="b">
        <f>CY85&lt;=Konstanta!$AH$6</f>
        <v>1</v>
      </c>
      <c r="DG85" t="b">
        <f ca="1">TEXT(BL85,"YYYYMMDD")=TEXT(Konstanta!$B$1,"YYYYMMDD")</f>
        <v>0</v>
      </c>
      <c r="DH85" t="b">
        <f t="shared" si="43"/>
        <v>0</v>
      </c>
      <c r="DI85" s="67">
        <f ca="1">Konstanta!$C$4-Data!CD85</f>
        <v>-1096658.666275</v>
      </c>
      <c r="DJ85">
        <f ca="1">IF(Data!DI85&gt;=Konstanta!$B$14,Konstanta!$A$14,IF(Data!DI85&gt;=Konstanta!$B$15,Konstanta!$A$15,IF(Data!DI85&gt;=Konstanta!$B$16,Konstanta!$A$16,IF(Data!DI85&gt;=Konstanta!$B$17,Konstanta!$A$17,IF(Data!DI85&gt;=Konstanta!$B$18,Konstanta!$A$18,Konstanta!$A$19)))))</f>
        <v>6</v>
      </c>
      <c r="DK85" t="b">
        <f t="shared" si="44"/>
        <v>0</v>
      </c>
      <c r="DL85" t="b">
        <f>COUNTIFS(A$1:A84,A85)=0</f>
        <v>1</v>
      </c>
    </row>
    <row r="86" spans="1:116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81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8"/>
      <c r="BY86" s="68"/>
      <c r="BZ86" s="70" t="str">
        <f t="shared" si="29"/>
        <v/>
      </c>
      <c r="CA86" s="71">
        <f t="shared" ca="1" si="30"/>
        <v>1096694.6659916667</v>
      </c>
      <c r="CB86" s="70" t="b">
        <f ca="1">AND(LEN(BZ86)&gt;0,TEXT(BZ86,"YYYY-MM-DD")=TEXT(Konstanta!$B$1,"YYYY-MM-DD"))</f>
        <v>0</v>
      </c>
      <c r="CC86" s="70" t="str">
        <f t="shared" si="31"/>
        <v/>
      </c>
      <c r="CD86" s="72">
        <f ca="1">(Konstanta!$B$2-D86)*24</f>
        <v>1096694.666275</v>
      </c>
      <c r="CE86" t="b">
        <f t="shared" si="32"/>
        <v>0</v>
      </c>
      <c r="CF86" t="b">
        <f>LEN(_xlfn.IFNA(VLOOKUP(H86,Konstanta!$M:$M,1,FALSE),""))&gt;0</f>
        <v>0</v>
      </c>
      <c r="CG86" t="b">
        <f>LEN(_xlfn.IFNA(VLOOKUP(G86,Konstanta!$T:$T,1,FALSE),""))&gt;0</f>
        <v>0</v>
      </c>
      <c r="CH86" t="b">
        <f>_xlfn.IFNA(VLOOKUP(U86,Konstanta!$O:$O,1,FALSE),"-")&lt;&gt;"-"</f>
        <v>0</v>
      </c>
      <c r="CI86" t="b">
        <f>LEN(_xlfn.IFNA(VLOOKUP(AX86,Konstanta!$X:$X,1,FALSE),""))&gt;0</f>
        <v>0</v>
      </c>
      <c r="CJ86" t="b">
        <f>OR(LEN(_xlfn.IFNA(VLOOKUP(Y86,Konstanta!$Q:$Q,1,FALSE),""))&gt;0,LEN(Y86)=0)</f>
        <v>1</v>
      </c>
      <c r="CK86" t="b">
        <f t="shared" si="33"/>
        <v>1</v>
      </c>
      <c r="CL86" t="b">
        <f>OR(LEN(_xlfn.IFNA(VLOOKUP(BK86,Konstanta!$Z:$Z,1,FALSE),""))&gt;0,LEN(BK86)=0)</f>
        <v>1</v>
      </c>
      <c r="CM86" t="b">
        <f t="shared" si="34"/>
        <v>1</v>
      </c>
      <c r="CN86" t="b">
        <f t="shared" si="35"/>
        <v>0</v>
      </c>
      <c r="CO86" t="b">
        <f>LEN(_xlfn.IFNA(VLOOKUP(Data!K86,Konstanta!$AB:$AB,1,FALSE),""))&gt;0</f>
        <v>0</v>
      </c>
      <c r="CP86" s="12" t="b">
        <f t="shared" si="36"/>
        <v>0</v>
      </c>
      <c r="CQ86" s="12" t="b">
        <f t="shared" si="37"/>
        <v>0</v>
      </c>
      <c r="CR86" t="b">
        <f>ISNUMBER(SEARCH(Konstanta!$Q$5,Y86))</f>
        <v>0</v>
      </c>
      <c r="CS86">
        <f ca="1">IF(CD86&lt;=Konstanta!$J$5,Konstanta!$I$5,IF(CD86&lt;=Konstanta!$J$6,Konstanta!$I$6,IF(CD86&lt;=Konstanta!$J$7,Konstanta!$I$7,Konstanta!$I$8)))</f>
        <v>4</v>
      </c>
      <c r="CT86" t="b">
        <f>ISNUMBER(SEARCH(Konstanta!$Q$6,Y86))</f>
        <v>0</v>
      </c>
      <c r="CU86">
        <f ca="1">IF(CD86&lt;=Konstanta!$F$5,Konstanta!$E$5,IF(CD86&lt;=Konstanta!$F$6,Konstanta!$E$6,IF(CD86&lt;=Konstanta!$F$7,Konstanta!$E$7,IF(CD86&lt;=Konstanta!$F$8,Konstanta!$E$8,Konstanta!$E$9))))</f>
        <v>5</v>
      </c>
      <c r="CV86" t="b">
        <f t="shared" si="38"/>
        <v>1</v>
      </c>
      <c r="CW86" s="74">
        <f ca="1">IF(CD86&lt;=Konstanta!$B$5,Konstanta!$A$5,IF(CD86&lt;=Konstanta!$B$6,Konstanta!$A$6,IF(CD86&lt;=Konstanta!$B$7,Konstanta!$A$7,IF(CD86&lt;=Konstanta!$B$8,Konstanta!$A$8,IF(CD86&lt;=Konstanta!$B$9,Konstanta!$A$9,IF(CD86&lt;=Konstanta!$B$10,Konstanta!$A$10,IF(CD86&lt;=Konstanta!$B$11,Konstanta!$A$11,Konstanta!$A$12)))))))</f>
        <v>8</v>
      </c>
      <c r="CX86" t="b">
        <f>LEN(_xlfn.IFNA(VLOOKUP(AA86,Konstanta!$AD:$AD,1,FALSE),""))=0</f>
        <v>1</v>
      </c>
      <c r="CY86" s="67">
        <f t="shared" si="39"/>
        <v>0</v>
      </c>
      <c r="CZ86" s="67">
        <f t="shared" si="40"/>
        <v>0</v>
      </c>
      <c r="DA86" s="67">
        <f t="shared" si="41"/>
        <v>0</v>
      </c>
      <c r="DB86" t="b">
        <f t="shared" ca="1" si="42"/>
        <v>0</v>
      </c>
      <c r="DC86" s="67" t="b">
        <f>DA86&lt;=Konstanta!$AH$3</f>
        <v>1</v>
      </c>
      <c r="DD86" t="b">
        <f>CY86&lt;=Konstanta!$AH$4</f>
        <v>1</v>
      </c>
      <c r="DE86" t="b">
        <f>CY86&lt;=Konstanta!$AH$5</f>
        <v>1</v>
      </c>
      <c r="DF86" t="b">
        <f>CY86&lt;=Konstanta!$AH$6</f>
        <v>1</v>
      </c>
      <c r="DG86" t="b">
        <f ca="1">TEXT(BL86,"YYYYMMDD")=TEXT(Konstanta!$B$1,"YYYYMMDD")</f>
        <v>0</v>
      </c>
      <c r="DH86" t="b">
        <f t="shared" si="43"/>
        <v>0</v>
      </c>
      <c r="DI86" s="67">
        <f ca="1">Konstanta!$C$4-Data!CD86</f>
        <v>-1096658.666275</v>
      </c>
      <c r="DJ86">
        <f ca="1">IF(Data!DI86&gt;=Konstanta!$B$14,Konstanta!$A$14,IF(Data!DI86&gt;=Konstanta!$B$15,Konstanta!$A$15,IF(Data!DI86&gt;=Konstanta!$B$16,Konstanta!$A$16,IF(Data!DI86&gt;=Konstanta!$B$17,Konstanta!$A$17,IF(Data!DI86&gt;=Konstanta!$B$18,Konstanta!$A$18,Konstanta!$A$19)))))</f>
        <v>6</v>
      </c>
      <c r="DK86" t="b">
        <f t="shared" si="44"/>
        <v>0</v>
      </c>
      <c r="DL86" t="b">
        <f>COUNTIFS(A$1:A85,A86)=0</f>
        <v>1</v>
      </c>
    </row>
    <row r="87" spans="1:116">
      <c r="A87" s="69"/>
      <c r="B87" s="69"/>
      <c r="C87" s="69"/>
      <c r="D87" s="81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8"/>
      <c r="BY87" s="68"/>
      <c r="BZ87" s="70" t="str">
        <f t="shared" si="29"/>
        <v/>
      </c>
      <c r="CA87" s="71">
        <f t="shared" ca="1" si="30"/>
        <v>1096694.6662277777</v>
      </c>
      <c r="CB87" s="70" t="b">
        <f ca="1">AND(LEN(BZ87)&gt;0,TEXT(BZ87,"YYYY-MM-DD")=TEXT(Konstanta!$B$1,"YYYY-MM-DD"))</f>
        <v>0</v>
      </c>
      <c r="CC87" s="70" t="str">
        <f t="shared" si="31"/>
        <v/>
      </c>
      <c r="CD87" s="72">
        <f ca="1">(Konstanta!$B$2-D87)*24</f>
        <v>1096694.666275</v>
      </c>
      <c r="CE87" t="b">
        <f t="shared" si="32"/>
        <v>0</v>
      </c>
      <c r="CF87" t="b">
        <f>LEN(_xlfn.IFNA(VLOOKUP(H87,Konstanta!$M:$M,1,FALSE),""))&gt;0</f>
        <v>0</v>
      </c>
      <c r="CG87" t="b">
        <f>LEN(_xlfn.IFNA(VLOOKUP(G87,Konstanta!$T:$T,1,FALSE),""))&gt;0</f>
        <v>0</v>
      </c>
      <c r="CH87" t="b">
        <f>_xlfn.IFNA(VLOOKUP(U87,Konstanta!$O:$O,1,FALSE),"-")&lt;&gt;"-"</f>
        <v>0</v>
      </c>
      <c r="CI87" t="b">
        <f>LEN(_xlfn.IFNA(VLOOKUP(AX87,Konstanta!$X:$X,1,FALSE),""))&gt;0</f>
        <v>0</v>
      </c>
      <c r="CJ87" t="b">
        <f>OR(LEN(_xlfn.IFNA(VLOOKUP(Y87,Konstanta!$Q:$Q,1,FALSE),""))&gt;0,LEN(Y87)=0)</f>
        <v>1</v>
      </c>
      <c r="CK87" t="b">
        <f t="shared" si="33"/>
        <v>1</v>
      </c>
      <c r="CL87" t="b">
        <f>OR(LEN(_xlfn.IFNA(VLOOKUP(BK87,Konstanta!$Z:$Z,1,FALSE),""))&gt;0,LEN(BK87)=0)</f>
        <v>1</v>
      </c>
      <c r="CM87" t="b">
        <f t="shared" si="34"/>
        <v>1</v>
      </c>
      <c r="CN87" t="b">
        <f t="shared" si="35"/>
        <v>0</v>
      </c>
      <c r="CO87" t="b">
        <f>LEN(_xlfn.IFNA(VLOOKUP(Data!K87,Konstanta!$AB:$AB,1,FALSE),""))&gt;0</f>
        <v>0</v>
      </c>
      <c r="CP87" s="12" t="b">
        <f t="shared" si="36"/>
        <v>0</v>
      </c>
      <c r="CQ87" s="12" t="b">
        <f t="shared" si="37"/>
        <v>0</v>
      </c>
      <c r="CR87" t="b">
        <f>ISNUMBER(SEARCH(Konstanta!$Q$5,Y87))</f>
        <v>0</v>
      </c>
      <c r="CS87">
        <f ca="1">IF(CD87&lt;=Konstanta!$J$5,Konstanta!$I$5,IF(CD87&lt;=Konstanta!$J$6,Konstanta!$I$6,IF(CD87&lt;=Konstanta!$J$7,Konstanta!$I$7,Konstanta!$I$8)))</f>
        <v>4</v>
      </c>
      <c r="CT87" t="b">
        <f>ISNUMBER(SEARCH(Konstanta!$Q$6,Y87))</f>
        <v>0</v>
      </c>
      <c r="CU87">
        <f ca="1">IF(CD87&lt;=Konstanta!$F$5,Konstanta!$E$5,IF(CD87&lt;=Konstanta!$F$6,Konstanta!$E$6,IF(CD87&lt;=Konstanta!$F$7,Konstanta!$E$7,IF(CD87&lt;=Konstanta!$F$8,Konstanta!$E$8,Konstanta!$E$9))))</f>
        <v>5</v>
      </c>
      <c r="CV87" t="b">
        <f t="shared" si="38"/>
        <v>1</v>
      </c>
      <c r="CW87" s="74">
        <f ca="1">IF(CD87&lt;=Konstanta!$B$5,Konstanta!$A$5,IF(CD87&lt;=Konstanta!$B$6,Konstanta!$A$6,IF(CD87&lt;=Konstanta!$B$7,Konstanta!$A$7,IF(CD87&lt;=Konstanta!$B$8,Konstanta!$A$8,IF(CD87&lt;=Konstanta!$B$9,Konstanta!$A$9,IF(CD87&lt;=Konstanta!$B$10,Konstanta!$A$10,IF(CD87&lt;=Konstanta!$B$11,Konstanta!$A$11,Konstanta!$A$12)))))))</f>
        <v>8</v>
      </c>
      <c r="CX87" t="b">
        <f>LEN(_xlfn.IFNA(VLOOKUP(AA87,Konstanta!$AD:$AD,1,FALSE),""))=0</f>
        <v>1</v>
      </c>
      <c r="CY87" s="67">
        <f t="shared" si="39"/>
        <v>0</v>
      </c>
      <c r="CZ87" s="67">
        <f t="shared" si="40"/>
        <v>0</v>
      </c>
      <c r="DA87" s="67">
        <f t="shared" si="41"/>
        <v>0</v>
      </c>
      <c r="DB87" t="b">
        <f t="shared" ca="1" si="42"/>
        <v>0</v>
      </c>
      <c r="DC87" s="67" t="b">
        <f>DA87&lt;=Konstanta!$AH$3</f>
        <v>1</v>
      </c>
      <c r="DD87" t="b">
        <f>CY87&lt;=Konstanta!$AH$4</f>
        <v>1</v>
      </c>
      <c r="DE87" t="b">
        <f>CY87&lt;=Konstanta!$AH$5</f>
        <v>1</v>
      </c>
      <c r="DF87" t="b">
        <f>CY87&lt;=Konstanta!$AH$6</f>
        <v>1</v>
      </c>
      <c r="DG87" t="b">
        <f ca="1">TEXT(BL87,"YYYYMMDD")=TEXT(Konstanta!$B$1,"YYYYMMDD")</f>
        <v>0</v>
      </c>
      <c r="DH87" t="b">
        <f t="shared" si="43"/>
        <v>0</v>
      </c>
      <c r="DI87" s="67">
        <f ca="1">Konstanta!$C$4-Data!CD87</f>
        <v>-1096658.666275</v>
      </c>
      <c r="DJ87">
        <f ca="1">IF(Data!DI87&gt;=Konstanta!$B$14,Konstanta!$A$14,IF(Data!DI87&gt;=Konstanta!$B$15,Konstanta!$A$15,IF(Data!DI87&gt;=Konstanta!$B$16,Konstanta!$A$16,IF(Data!DI87&gt;=Konstanta!$B$17,Konstanta!$A$17,IF(Data!DI87&gt;=Konstanta!$B$18,Konstanta!$A$18,Konstanta!$A$19)))))</f>
        <v>6</v>
      </c>
      <c r="DK87" t="b">
        <f t="shared" si="44"/>
        <v>0</v>
      </c>
      <c r="DL87" t="b">
        <f>COUNTIFS(A$1:A86,A87)=0</f>
        <v>1</v>
      </c>
    </row>
    <row r="88" spans="1:116">
      <c r="A88" s="69"/>
      <c r="B88" s="69"/>
      <c r="C88" s="69"/>
      <c r="D88" s="81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8"/>
      <c r="BY88" s="68"/>
      <c r="BZ88" s="70" t="str">
        <f t="shared" si="29"/>
        <v/>
      </c>
      <c r="CA88" s="71">
        <f t="shared" ca="1" si="30"/>
        <v>1096694.6659944444</v>
      </c>
      <c r="CB88" s="70" t="b">
        <f ca="1">AND(LEN(BZ88)&gt;0,TEXT(BZ88,"YYYY-MM-DD")=TEXT(Konstanta!$B$1,"YYYY-MM-DD"))</f>
        <v>0</v>
      </c>
      <c r="CC88" s="70" t="str">
        <f t="shared" si="31"/>
        <v/>
      </c>
      <c r="CD88" s="72">
        <f ca="1">(Konstanta!$B$2-D88)*24</f>
        <v>1096694.666275</v>
      </c>
      <c r="CE88" t="b">
        <f t="shared" si="32"/>
        <v>0</v>
      </c>
      <c r="CF88" t="b">
        <f>LEN(_xlfn.IFNA(VLOOKUP(H88,Konstanta!$M:$M,1,FALSE),""))&gt;0</f>
        <v>0</v>
      </c>
      <c r="CG88" t="b">
        <f>LEN(_xlfn.IFNA(VLOOKUP(G88,Konstanta!$T:$T,1,FALSE),""))&gt;0</f>
        <v>0</v>
      </c>
      <c r="CH88" t="b">
        <f>_xlfn.IFNA(VLOOKUP(U88,Konstanta!$O:$O,1,FALSE),"-")&lt;&gt;"-"</f>
        <v>0</v>
      </c>
      <c r="CI88" t="b">
        <f>LEN(_xlfn.IFNA(VLOOKUP(AX88,Konstanta!$X:$X,1,FALSE),""))&gt;0</f>
        <v>0</v>
      </c>
      <c r="CJ88" t="b">
        <f>OR(LEN(_xlfn.IFNA(VLOOKUP(Y88,Konstanta!$Q:$Q,1,FALSE),""))&gt;0,LEN(Y88)=0)</f>
        <v>1</v>
      </c>
      <c r="CK88" t="b">
        <f t="shared" si="33"/>
        <v>1</v>
      </c>
      <c r="CL88" t="b">
        <f>OR(LEN(_xlfn.IFNA(VLOOKUP(BK88,Konstanta!$Z:$Z,1,FALSE),""))&gt;0,LEN(BK88)=0)</f>
        <v>1</v>
      </c>
      <c r="CM88" t="b">
        <f t="shared" si="34"/>
        <v>1</v>
      </c>
      <c r="CN88" t="b">
        <f t="shared" si="35"/>
        <v>0</v>
      </c>
      <c r="CO88" t="b">
        <f>LEN(_xlfn.IFNA(VLOOKUP(Data!K88,Konstanta!$AB:$AB,1,FALSE),""))&gt;0</f>
        <v>0</v>
      </c>
      <c r="CP88" s="12" t="b">
        <f t="shared" si="36"/>
        <v>0</v>
      </c>
      <c r="CQ88" s="12" t="b">
        <f t="shared" si="37"/>
        <v>0</v>
      </c>
      <c r="CR88" t="b">
        <f>ISNUMBER(SEARCH(Konstanta!$Q$5,Y88))</f>
        <v>0</v>
      </c>
      <c r="CS88">
        <f ca="1">IF(CD88&lt;=Konstanta!$J$5,Konstanta!$I$5,IF(CD88&lt;=Konstanta!$J$6,Konstanta!$I$6,IF(CD88&lt;=Konstanta!$J$7,Konstanta!$I$7,Konstanta!$I$8)))</f>
        <v>4</v>
      </c>
      <c r="CT88" t="b">
        <f>ISNUMBER(SEARCH(Konstanta!$Q$6,Y88))</f>
        <v>0</v>
      </c>
      <c r="CU88">
        <f ca="1">IF(CD88&lt;=Konstanta!$F$5,Konstanta!$E$5,IF(CD88&lt;=Konstanta!$F$6,Konstanta!$E$6,IF(CD88&lt;=Konstanta!$F$7,Konstanta!$E$7,IF(CD88&lt;=Konstanta!$F$8,Konstanta!$E$8,Konstanta!$E$9))))</f>
        <v>5</v>
      </c>
      <c r="CV88" t="b">
        <f t="shared" si="38"/>
        <v>1</v>
      </c>
      <c r="CW88" s="74">
        <f ca="1">IF(CD88&lt;=Konstanta!$B$5,Konstanta!$A$5,IF(CD88&lt;=Konstanta!$B$6,Konstanta!$A$6,IF(CD88&lt;=Konstanta!$B$7,Konstanta!$A$7,IF(CD88&lt;=Konstanta!$B$8,Konstanta!$A$8,IF(CD88&lt;=Konstanta!$B$9,Konstanta!$A$9,IF(CD88&lt;=Konstanta!$B$10,Konstanta!$A$10,IF(CD88&lt;=Konstanta!$B$11,Konstanta!$A$11,Konstanta!$A$12)))))))</f>
        <v>8</v>
      </c>
      <c r="CX88" t="b">
        <f>LEN(_xlfn.IFNA(VLOOKUP(AA88,Konstanta!$AD:$AD,1,FALSE),""))=0</f>
        <v>1</v>
      </c>
      <c r="CY88" s="67">
        <f t="shared" si="39"/>
        <v>0</v>
      </c>
      <c r="CZ88" s="67">
        <f t="shared" si="40"/>
        <v>0</v>
      </c>
      <c r="DA88" s="67">
        <f t="shared" si="41"/>
        <v>0</v>
      </c>
      <c r="DB88" t="b">
        <f t="shared" ca="1" si="42"/>
        <v>0</v>
      </c>
      <c r="DC88" s="67" t="b">
        <f>DA88&lt;=Konstanta!$AH$3</f>
        <v>1</v>
      </c>
      <c r="DD88" t="b">
        <f>CY88&lt;=Konstanta!$AH$4</f>
        <v>1</v>
      </c>
      <c r="DE88" t="b">
        <f>CY88&lt;=Konstanta!$AH$5</f>
        <v>1</v>
      </c>
      <c r="DF88" t="b">
        <f>CY88&lt;=Konstanta!$AH$6</f>
        <v>1</v>
      </c>
      <c r="DG88" t="b">
        <f ca="1">TEXT(BL88,"YYYYMMDD")=TEXT(Konstanta!$B$1,"YYYYMMDD")</f>
        <v>0</v>
      </c>
      <c r="DH88" t="b">
        <f t="shared" si="43"/>
        <v>0</v>
      </c>
      <c r="DI88" s="67">
        <f ca="1">Konstanta!$C$4-Data!CD88</f>
        <v>-1096658.666275</v>
      </c>
      <c r="DJ88">
        <f ca="1">IF(Data!DI88&gt;=Konstanta!$B$14,Konstanta!$A$14,IF(Data!DI88&gt;=Konstanta!$B$15,Konstanta!$A$15,IF(Data!DI88&gt;=Konstanta!$B$16,Konstanta!$A$16,IF(Data!DI88&gt;=Konstanta!$B$17,Konstanta!$A$17,IF(Data!DI88&gt;=Konstanta!$B$18,Konstanta!$A$18,Konstanta!$A$19)))))</f>
        <v>6</v>
      </c>
      <c r="DK88" t="b">
        <f t="shared" si="44"/>
        <v>0</v>
      </c>
      <c r="DL88" t="b">
        <f>COUNTIFS(A$1:A87,A88)=0</f>
        <v>1</v>
      </c>
    </row>
    <row r="89" spans="1:116">
      <c r="A89" s="69"/>
      <c r="B89" s="69"/>
      <c r="C89" s="69"/>
      <c r="D89" s="81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8"/>
      <c r="BY89" s="68"/>
      <c r="BZ89" s="70" t="str">
        <f t="shared" si="29"/>
        <v/>
      </c>
      <c r="CA89" s="71">
        <f t="shared" ca="1" si="30"/>
        <v>1096694.6662138889</v>
      </c>
      <c r="CB89" s="70" t="b">
        <f ca="1">AND(LEN(BZ89)&gt;0,TEXT(BZ89,"YYYY-MM-DD")=TEXT(Konstanta!$B$1,"YYYY-MM-DD"))</f>
        <v>0</v>
      </c>
      <c r="CC89" s="70" t="str">
        <f t="shared" si="31"/>
        <v/>
      </c>
      <c r="CD89" s="72">
        <f ca="1">(Konstanta!$B$2-D89)*24</f>
        <v>1096694.666275</v>
      </c>
      <c r="CE89" t="b">
        <f t="shared" si="32"/>
        <v>0</v>
      </c>
      <c r="CF89" t="b">
        <f>LEN(_xlfn.IFNA(VLOOKUP(H89,Konstanta!$M:$M,1,FALSE),""))&gt;0</f>
        <v>0</v>
      </c>
      <c r="CG89" t="b">
        <f>LEN(_xlfn.IFNA(VLOOKUP(G89,Konstanta!$T:$T,1,FALSE),""))&gt;0</f>
        <v>0</v>
      </c>
      <c r="CH89" t="b">
        <f>_xlfn.IFNA(VLOOKUP(U89,Konstanta!$O:$O,1,FALSE),"-")&lt;&gt;"-"</f>
        <v>0</v>
      </c>
      <c r="CI89" t="b">
        <f>LEN(_xlfn.IFNA(VLOOKUP(AX89,Konstanta!$X:$X,1,FALSE),""))&gt;0</f>
        <v>0</v>
      </c>
      <c r="CJ89" t="b">
        <f>OR(LEN(_xlfn.IFNA(VLOOKUP(Y89,Konstanta!$Q:$Q,1,FALSE),""))&gt;0,LEN(Y89)=0)</f>
        <v>1</v>
      </c>
      <c r="CK89" t="b">
        <f t="shared" si="33"/>
        <v>1</v>
      </c>
      <c r="CL89" t="b">
        <f>OR(LEN(_xlfn.IFNA(VLOOKUP(BK89,Konstanta!$Z:$Z,1,FALSE),""))&gt;0,LEN(BK89)=0)</f>
        <v>1</v>
      </c>
      <c r="CM89" t="b">
        <f t="shared" si="34"/>
        <v>1</v>
      </c>
      <c r="CN89" t="b">
        <f t="shared" si="35"/>
        <v>0</v>
      </c>
      <c r="CO89" t="b">
        <f>LEN(_xlfn.IFNA(VLOOKUP(Data!K89,Konstanta!$AB:$AB,1,FALSE),""))&gt;0</f>
        <v>0</v>
      </c>
      <c r="CP89" s="12" t="b">
        <f t="shared" si="36"/>
        <v>0</v>
      </c>
      <c r="CQ89" s="12" t="b">
        <f t="shared" si="37"/>
        <v>0</v>
      </c>
      <c r="CR89" t="b">
        <f>ISNUMBER(SEARCH(Konstanta!$Q$5,Y89))</f>
        <v>0</v>
      </c>
      <c r="CS89">
        <f ca="1">IF(CD89&lt;=Konstanta!$J$5,Konstanta!$I$5,IF(CD89&lt;=Konstanta!$J$6,Konstanta!$I$6,IF(CD89&lt;=Konstanta!$J$7,Konstanta!$I$7,Konstanta!$I$8)))</f>
        <v>4</v>
      </c>
      <c r="CT89" t="b">
        <f>ISNUMBER(SEARCH(Konstanta!$Q$6,Y89))</f>
        <v>0</v>
      </c>
      <c r="CU89">
        <f ca="1">IF(CD89&lt;=Konstanta!$F$5,Konstanta!$E$5,IF(CD89&lt;=Konstanta!$F$6,Konstanta!$E$6,IF(CD89&lt;=Konstanta!$F$7,Konstanta!$E$7,IF(CD89&lt;=Konstanta!$F$8,Konstanta!$E$8,Konstanta!$E$9))))</f>
        <v>5</v>
      </c>
      <c r="CV89" t="b">
        <f t="shared" si="38"/>
        <v>1</v>
      </c>
      <c r="CW89" s="74">
        <f ca="1">IF(CD89&lt;=Konstanta!$B$5,Konstanta!$A$5,IF(CD89&lt;=Konstanta!$B$6,Konstanta!$A$6,IF(CD89&lt;=Konstanta!$B$7,Konstanta!$A$7,IF(CD89&lt;=Konstanta!$B$8,Konstanta!$A$8,IF(CD89&lt;=Konstanta!$B$9,Konstanta!$A$9,IF(CD89&lt;=Konstanta!$B$10,Konstanta!$A$10,IF(CD89&lt;=Konstanta!$B$11,Konstanta!$A$11,Konstanta!$A$12)))))))</f>
        <v>8</v>
      </c>
      <c r="CX89" t="b">
        <f>LEN(_xlfn.IFNA(VLOOKUP(AA89,Konstanta!$AD:$AD,1,FALSE),""))=0</f>
        <v>1</v>
      </c>
      <c r="CY89" s="67">
        <f t="shared" si="39"/>
        <v>0</v>
      </c>
      <c r="CZ89" s="67">
        <f t="shared" si="40"/>
        <v>0</v>
      </c>
      <c r="DA89" s="67">
        <f t="shared" si="41"/>
        <v>0</v>
      </c>
      <c r="DB89" t="b">
        <f t="shared" ca="1" si="42"/>
        <v>0</v>
      </c>
      <c r="DC89" s="67" t="b">
        <f>DA89&lt;=Konstanta!$AH$3</f>
        <v>1</v>
      </c>
      <c r="DD89" t="b">
        <f>CY89&lt;=Konstanta!$AH$4</f>
        <v>1</v>
      </c>
      <c r="DE89" t="b">
        <f>CY89&lt;=Konstanta!$AH$5</f>
        <v>1</v>
      </c>
      <c r="DF89" t="b">
        <f>CY89&lt;=Konstanta!$AH$6</f>
        <v>1</v>
      </c>
      <c r="DG89" t="b">
        <f ca="1">TEXT(BL89,"YYYYMMDD")=TEXT(Konstanta!$B$1,"YYYYMMDD")</f>
        <v>0</v>
      </c>
      <c r="DH89" t="b">
        <f t="shared" si="43"/>
        <v>0</v>
      </c>
      <c r="DI89" s="67">
        <f ca="1">Konstanta!$C$4-Data!CD89</f>
        <v>-1096658.666275</v>
      </c>
      <c r="DJ89">
        <f ca="1">IF(Data!DI89&gt;=Konstanta!$B$14,Konstanta!$A$14,IF(Data!DI89&gt;=Konstanta!$B$15,Konstanta!$A$15,IF(Data!DI89&gt;=Konstanta!$B$16,Konstanta!$A$16,IF(Data!DI89&gt;=Konstanta!$B$17,Konstanta!$A$17,IF(Data!DI89&gt;=Konstanta!$B$18,Konstanta!$A$18,Konstanta!$A$19)))))</f>
        <v>6</v>
      </c>
      <c r="DK89" t="b">
        <f t="shared" si="44"/>
        <v>0</v>
      </c>
      <c r="DL89" t="b">
        <f>COUNTIFS(A$1:A88,A89)=0</f>
        <v>1</v>
      </c>
    </row>
    <row r="90" spans="1:116">
      <c r="A90" s="69"/>
      <c r="B90" s="69"/>
      <c r="C90" s="69"/>
      <c r="D90" s="81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8"/>
      <c r="BY90" s="68"/>
      <c r="BZ90" s="70" t="str">
        <f t="shared" si="29"/>
        <v/>
      </c>
      <c r="CA90" s="71">
        <f t="shared" ca="1" si="30"/>
        <v>1096694.6660000002</v>
      </c>
      <c r="CB90" s="70" t="b">
        <f ca="1">AND(LEN(BZ90)&gt;0,TEXT(BZ90,"YYYY-MM-DD")=TEXT(Konstanta!$B$1,"YYYY-MM-DD"))</f>
        <v>0</v>
      </c>
      <c r="CC90" s="70" t="str">
        <f t="shared" si="31"/>
        <v/>
      </c>
      <c r="CD90" s="72">
        <f ca="1">(Konstanta!$B$2-D90)*24</f>
        <v>1096694.666275</v>
      </c>
      <c r="CE90" t="b">
        <f t="shared" si="32"/>
        <v>0</v>
      </c>
      <c r="CF90" t="b">
        <f>LEN(_xlfn.IFNA(VLOOKUP(H90,Konstanta!$M:$M,1,FALSE),""))&gt;0</f>
        <v>0</v>
      </c>
      <c r="CG90" t="b">
        <f>LEN(_xlfn.IFNA(VLOOKUP(G90,Konstanta!$T:$T,1,FALSE),""))&gt;0</f>
        <v>0</v>
      </c>
      <c r="CH90" t="b">
        <f>_xlfn.IFNA(VLOOKUP(U90,Konstanta!$O:$O,1,FALSE),"-")&lt;&gt;"-"</f>
        <v>0</v>
      </c>
      <c r="CI90" t="b">
        <f>LEN(_xlfn.IFNA(VLOOKUP(AX90,Konstanta!$X:$X,1,FALSE),""))&gt;0</f>
        <v>0</v>
      </c>
      <c r="CJ90" t="b">
        <f>OR(LEN(_xlfn.IFNA(VLOOKUP(Y90,Konstanta!$Q:$Q,1,FALSE),""))&gt;0,LEN(Y90)=0)</f>
        <v>1</v>
      </c>
      <c r="CK90" t="b">
        <f t="shared" si="33"/>
        <v>1</v>
      </c>
      <c r="CL90" t="b">
        <f>OR(LEN(_xlfn.IFNA(VLOOKUP(BK90,Konstanta!$Z:$Z,1,FALSE),""))&gt;0,LEN(BK90)=0)</f>
        <v>1</v>
      </c>
      <c r="CM90" t="b">
        <f t="shared" si="34"/>
        <v>1</v>
      </c>
      <c r="CN90" t="b">
        <f t="shared" si="35"/>
        <v>0</v>
      </c>
      <c r="CO90" t="b">
        <f>LEN(_xlfn.IFNA(VLOOKUP(Data!K90,Konstanta!$AB:$AB,1,FALSE),""))&gt;0</f>
        <v>0</v>
      </c>
      <c r="CP90" s="12" t="b">
        <f t="shared" si="36"/>
        <v>0</v>
      </c>
      <c r="CQ90" s="12" t="b">
        <f t="shared" si="37"/>
        <v>0</v>
      </c>
      <c r="CR90" t="b">
        <f>ISNUMBER(SEARCH(Konstanta!$Q$5,Y90))</f>
        <v>0</v>
      </c>
      <c r="CS90">
        <f ca="1">IF(CD90&lt;=Konstanta!$J$5,Konstanta!$I$5,IF(CD90&lt;=Konstanta!$J$6,Konstanta!$I$6,IF(CD90&lt;=Konstanta!$J$7,Konstanta!$I$7,Konstanta!$I$8)))</f>
        <v>4</v>
      </c>
      <c r="CT90" t="b">
        <f>ISNUMBER(SEARCH(Konstanta!$Q$6,Y90))</f>
        <v>0</v>
      </c>
      <c r="CU90">
        <f ca="1">IF(CD90&lt;=Konstanta!$F$5,Konstanta!$E$5,IF(CD90&lt;=Konstanta!$F$6,Konstanta!$E$6,IF(CD90&lt;=Konstanta!$F$7,Konstanta!$E$7,IF(CD90&lt;=Konstanta!$F$8,Konstanta!$E$8,Konstanta!$E$9))))</f>
        <v>5</v>
      </c>
      <c r="CV90" t="b">
        <f t="shared" si="38"/>
        <v>1</v>
      </c>
      <c r="CW90" s="74">
        <f ca="1">IF(CD90&lt;=Konstanta!$B$5,Konstanta!$A$5,IF(CD90&lt;=Konstanta!$B$6,Konstanta!$A$6,IF(CD90&lt;=Konstanta!$B$7,Konstanta!$A$7,IF(CD90&lt;=Konstanta!$B$8,Konstanta!$A$8,IF(CD90&lt;=Konstanta!$B$9,Konstanta!$A$9,IF(CD90&lt;=Konstanta!$B$10,Konstanta!$A$10,IF(CD90&lt;=Konstanta!$B$11,Konstanta!$A$11,Konstanta!$A$12)))))))</f>
        <v>8</v>
      </c>
      <c r="CX90" t="b">
        <f>LEN(_xlfn.IFNA(VLOOKUP(AA90,Konstanta!$AD:$AD,1,FALSE),""))=0</f>
        <v>1</v>
      </c>
      <c r="CY90" s="67">
        <f t="shared" si="39"/>
        <v>0</v>
      </c>
      <c r="CZ90" s="67">
        <f t="shared" si="40"/>
        <v>0</v>
      </c>
      <c r="DA90" s="67">
        <f t="shared" si="41"/>
        <v>0</v>
      </c>
      <c r="DB90" t="b">
        <f t="shared" ca="1" si="42"/>
        <v>0</v>
      </c>
      <c r="DC90" s="67" t="b">
        <f>DA90&lt;=Konstanta!$AH$3</f>
        <v>1</v>
      </c>
      <c r="DD90" t="b">
        <f>CY90&lt;=Konstanta!$AH$4</f>
        <v>1</v>
      </c>
      <c r="DE90" t="b">
        <f>CY90&lt;=Konstanta!$AH$5</f>
        <v>1</v>
      </c>
      <c r="DF90" t="b">
        <f>CY90&lt;=Konstanta!$AH$6</f>
        <v>1</v>
      </c>
      <c r="DG90" t="b">
        <f ca="1">TEXT(BL90,"YYYYMMDD")=TEXT(Konstanta!$B$1,"YYYYMMDD")</f>
        <v>0</v>
      </c>
      <c r="DH90" t="b">
        <f t="shared" si="43"/>
        <v>0</v>
      </c>
      <c r="DI90" s="67">
        <f ca="1">Konstanta!$C$4-Data!CD90</f>
        <v>-1096658.666275</v>
      </c>
      <c r="DJ90">
        <f ca="1">IF(Data!DI90&gt;=Konstanta!$B$14,Konstanta!$A$14,IF(Data!DI90&gt;=Konstanta!$B$15,Konstanta!$A$15,IF(Data!DI90&gt;=Konstanta!$B$16,Konstanta!$A$16,IF(Data!DI90&gt;=Konstanta!$B$17,Konstanta!$A$17,IF(Data!DI90&gt;=Konstanta!$B$18,Konstanta!$A$18,Konstanta!$A$19)))))</f>
        <v>6</v>
      </c>
      <c r="DK90" t="b">
        <f t="shared" si="44"/>
        <v>0</v>
      </c>
      <c r="DL90" t="b">
        <f>COUNTIFS(A$1:A89,A90)=0</f>
        <v>1</v>
      </c>
    </row>
    <row r="91" spans="1:116">
      <c r="A91" s="69"/>
      <c r="B91" s="69"/>
      <c r="C91" s="69"/>
      <c r="D91" s="81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8"/>
      <c r="BY91" s="68"/>
      <c r="BZ91" s="70" t="str">
        <f t="shared" si="29"/>
        <v/>
      </c>
      <c r="CA91" s="71">
        <f t="shared" ca="1" si="30"/>
        <v>1096694.6659916667</v>
      </c>
      <c r="CB91" s="70" t="b">
        <f ca="1">AND(LEN(BZ91)&gt;0,TEXT(BZ91,"YYYY-MM-DD")=TEXT(Konstanta!$B$1,"YYYY-MM-DD"))</f>
        <v>0</v>
      </c>
      <c r="CC91" s="70" t="str">
        <f t="shared" si="31"/>
        <v/>
      </c>
      <c r="CD91" s="72">
        <f ca="1">(Konstanta!$B$2-D91)*24</f>
        <v>1096694.666275</v>
      </c>
      <c r="CE91" t="b">
        <f t="shared" si="32"/>
        <v>0</v>
      </c>
      <c r="CF91" t="b">
        <f>LEN(_xlfn.IFNA(VLOOKUP(H91,Konstanta!$M:$M,1,FALSE),""))&gt;0</f>
        <v>0</v>
      </c>
      <c r="CG91" t="b">
        <f>LEN(_xlfn.IFNA(VLOOKUP(G91,Konstanta!$T:$T,1,FALSE),""))&gt;0</f>
        <v>0</v>
      </c>
      <c r="CH91" t="b">
        <f>_xlfn.IFNA(VLOOKUP(U91,Konstanta!$O:$O,1,FALSE),"-")&lt;&gt;"-"</f>
        <v>0</v>
      </c>
      <c r="CI91" t="b">
        <f>LEN(_xlfn.IFNA(VLOOKUP(AX91,Konstanta!$X:$X,1,FALSE),""))&gt;0</f>
        <v>0</v>
      </c>
      <c r="CJ91" t="b">
        <f>OR(LEN(_xlfn.IFNA(VLOOKUP(Y91,Konstanta!$Q:$Q,1,FALSE),""))&gt;0,LEN(Y91)=0)</f>
        <v>1</v>
      </c>
      <c r="CK91" t="b">
        <f t="shared" si="33"/>
        <v>1</v>
      </c>
      <c r="CL91" t="b">
        <f>OR(LEN(_xlfn.IFNA(VLOOKUP(BK91,Konstanta!$Z:$Z,1,FALSE),""))&gt;0,LEN(BK91)=0)</f>
        <v>1</v>
      </c>
      <c r="CM91" t="b">
        <f t="shared" si="34"/>
        <v>1</v>
      </c>
      <c r="CN91" t="b">
        <f t="shared" si="35"/>
        <v>0</v>
      </c>
      <c r="CO91" t="b">
        <f>LEN(_xlfn.IFNA(VLOOKUP(Data!K91,Konstanta!$AB:$AB,1,FALSE),""))&gt;0</f>
        <v>0</v>
      </c>
      <c r="CP91" s="12" t="b">
        <f t="shared" si="36"/>
        <v>0</v>
      </c>
      <c r="CQ91" s="12" t="b">
        <f t="shared" si="37"/>
        <v>0</v>
      </c>
      <c r="CR91" t="b">
        <f>ISNUMBER(SEARCH(Konstanta!$Q$5,Y91))</f>
        <v>0</v>
      </c>
      <c r="CS91">
        <f ca="1">IF(CD91&lt;=Konstanta!$J$5,Konstanta!$I$5,IF(CD91&lt;=Konstanta!$J$6,Konstanta!$I$6,IF(CD91&lt;=Konstanta!$J$7,Konstanta!$I$7,Konstanta!$I$8)))</f>
        <v>4</v>
      </c>
      <c r="CT91" t="b">
        <f>ISNUMBER(SEARCH(Konstanta!$Q$6,Y91))</f>
        <v>0</v>
      </c>
      <c r="CU91">
        <f ca="1">IF(CD91&lt;=Konstanta!$F$5,Konstanta!$E$5,IF(CD91&lt;=Konstanta!$F$6,Konstanta!$E$6,IF(CD91&lt;=Konstanta!$F$7,Konstanta!$E$7,IF(CD91&lt;=Konstanta!$F$8,Konstanta!$E$8,Konstanta!$E$9))))</f>
        <v>5</v>
      </c>
      <c r="CV91" t="b">
        <f t="shared" si="38"/>
        <v>1</v>
      </c>
      <c r="CW91" s="74">
        <f ca="1">IF(CD91&lt;=Konstanta!$B$5,Konstanta!$A$5,IF(CD91&lt;=Konstanta!$B$6,Konstanta!$A$6,IF(CD91&lt;=Konstanta!$B$7,Konstanta!$A$7,IF(CD91&lt;=Konstanta!$B$8,Konstanta!$A$8,IF(CD91&lt;=Konstanta!$B$9,Konstanta!$A$9,IF(CD91&lt;=Konstanta!$B$10,Konstanta!$A$10,IF(CD91&lt;=Konstanta!$B$11,Konstanta!$A$11,Konstanta!$A$12)))))))</f>
        <v>8</v>
      </c>
      <c r="CX91" t="b">
        <f>LEN(_xlfn.IFNA(VLOOKUP(AA91,Konstanta!$AD:$AD,1,FALSE),""))=0</f>
        <v>1</v>
      </c>
      <c r="CY91" s="67">
        <f t="shared" si="39"/>
        <v>0</v>
      </c>
      <c r="CZ91" s="67">
        <f t="shared" si="40"/>
        <v>0</v>
      </c>
      <c r="DA91" s="67">
        <f t="shared" si="41"/>
        <v>0</v>
      </c>
      <c r="DB91" t="b">
        <f t="shared" ca="1" si="42"/>
        <v>0</v>
      </c>
      <c r="DC91" s="67" t="b">
        <f>DA91&lt;=Konstanta!$AH$3</f>
        <v>1</v>
      </c>
      <c r="DD91" t="b">
        <f>CY91&lt;=Konstanta!$AH$4</f>
        <v>1</v>
      </c>
      <c r="DE91" t="b">
        <f>CY91&lt;=Konstanta!$AH$5</f>
        <v>1</v>
      </c>
      <c r="DF91" t="b">
        <f>CY91&lt;=Konstanta!$AH$6</f>
        <v>1</v>
      </c>
      <c r="DG91" t="b">
        <f ca="1">TEXT(BL91,"YYYYMMDD")=TEXT(Konstanta!$B$1,"YYYYMMDD")</f>
        <v>0</v>
      </c>
      <c r="DH91" t="b">
        <f t="shared" si="43"/>
        <v>0</v>
      </c>
      <c r="DI91" s="67">
        <f ca="1">Konstanta!$C$4-Data!CD91</f>
        <v>-1096658.666275</v>
      </c>
      <c r="DJ91">
        <f ca="1">IF(Data!DI91&gt;=Konstanta!$B$14,Konstanta!$A$14,IF(Data!DI91&gt;=Konstanta!$B$15,Konstanta!$A$15,IF(Data!DI91&gt;=Konstanta!$B$16,Konstanta!$A$16,IF(Data!DI91&gt;=Konstanta!$B$17,Konstanta!$A$17,IF(Data!DI91&gt;=Konstanta!$B$18,Konstanta!$A$18,Konstanta!$A$19)))))</f>
        <v>6</v>
      </c>
      <c r="DK91" t="b">
        <f t="shared" si="44"/>
        <v>0</v>
      </c>
      <c r="DL91" t="b">
        <f>COUNTIFS(A$1:A90,A91)=0</f>
        <v>1</v>
      </c>
    </row>
    <row r="92" spans="1:116">
      <c r="A92" s="69"/>
      <c r="B92" s="69"/>
      <c r="C92" s="69"/>
      <c r="D92" s="81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8"/>
      <c r="BY92" s="68"/>
      <c r="BZ92" s="70" t="str">
        <f t="shared" si="29"/>
        <v/>
      </c>
      <c r="CA92" s="71">
        <f t="shared" ca="1" si="30"/>
        <v>1096694.6664083335</v>
      </c>
      <c r="CB92" s="70" t="b">
        <f ca="1">AND(LEN(BZ92)&gt;0,TEXT(BZ92,"YYYY-MM-DD")=TEXT(Konstanta!$B$1,"YYYY-MM-DD"))</f>
        <v>0</v>
      </c>
      <c r="CC92" s="70" t="str">
        <f t="shared" si="31"/>
        <v/>
      </c>
      <c r="CD92" s="72">
        <f ca="1">(Konstanta!$B$2-D92)*24</f>
        <v>1096694.666275</v>
      </c>
      <c r="CE92" t="b">
        <f t="shared" si="32"/>
        <v>0</v>
      </c>
      <c r="CF92" t="b">
        <f>LEN(_xlfn.IFNA(VLOOKUP(H92,Konstanta!$M:$M,1,FALSE),""))&gt;0</f>
        <v>0</v>
      </c>
      <c r="CG92" t="b">
        <f>LEN(_xlfn.IFNA(VLOOKUP(G92,Konstanta!$T:$T,1,FALSE),""))&gt;0</f>
        <v>0</v>
      </c>
      <c r="CH92" t="b">
        <f>_xlfn.IFNA(VLOOKUP(U92,Konstanta!$O:$O,1,FALSE),"-")&lt;&gt;"-"</f>
        <v>0</v>
      </c>
      <c r="CI92" t="b">
        <f>LEN(_xlfn.IFNA(VLOOKUP(AX92,Konstanta!$X:$X,1,FALSE),""))&gt;0</f>
        <v>0</v>
      </c>
      <c r="CJ92" t="b">
        <f>OR(LEN(_xlfn.IFNA(VLOOKUP(Y92,Konstanta!$Q:$Q,1,FALSE),""))&gt;0,LEN(Y92)=0)</f>
        <v>1</v>
      </c>
      <c r="CK92" t="b">
        <f t="shared" si="33"/>
        <v>1</v>
      </c>
      <c r="CL92" t="b">
        <f>OR(LEN(_xlfn.IFNA(VLOOKUP(BK92,Konstanta!$Z:$Z,1,FALSE),""))&gt;0,LEN(BK92)=0)</f>
        <v>1</v>
      </c>
      <c r="CM92" t="b">
        <f t="shared" si="34"/>
        <v>1</v>
      </c>
      <c r="CN92" t="b">
        <f t="shared" si="35"/>
        <v>0</v>
      </c>
      <c r="CO92" t="b">
        <f>LEN(_xlfn.IFNA(VLOOKUP(Data!K92,Konstanta!$AB:$AB,1,FALSE),""))&gt;0</f>
        <v>0</v>
      </c>
      <c r="CP92" s="12" t="b">
        <f t="shared" si="36"/>
        <v>0</v>
      </c>
      <c r="CQ92" s="12" t="b">
        <f t="shared" si="37"/>
        <v>0</v>
      </c>
      <c r="CR92" t="b">
        <f>ISNUMBER(SEARCH(Konstanta!$Q$5,Y92))</f>
        <v>0</v>
      </c>
      <c r="CS92">
        <f ca="1">IF(CD92&lt;=Konstanta!$J$5,Konstanta!$I$5,IF(CD92&lt;=Konstanta!$J$6,Konstanta!$I$6,IF(CD92&lt;=Konstanta!$J$7,Konstanta!$I$7,Konstanta!$I$8)))</f>
        <v>4</v>
      </c>
      <c r="CT92" t="b">
        <f>ISNUMBER(SEARCH(Konstanta!$Q$6,Y92))</f>
        <v>0</v>
      </c>
      <c r="CU92">
        <f ca="1">IF(CD92&lt;=Konstanta!$F$5,Konstanta!$E$5,IF(CD92&lt;=Konstanta!$F$6,Konstanta!$E$6,IF(CD92&lt;=Konstanta!$F$7,Konstanta!$E$7,IF(CD92&lt;=Konstanta!$F$8,Konstanta!$E$8,Konstanta!$E$9))))</f>
        <v>5</v>
      </c>
      <c r="CV92" t="b">
        <f t="shared" si="38"/>
        <v>1</v>
      </c>
      <c r="CW92" s="74">
        <f ca="1">IF(CD92&lt;=Konstanta!$B$5,Konstanta!$A$5,IF(CD92&lt;=Konstanta!$B$6,Konstanta!$A$6,IF(CD92&lt;=Konstanta!$B$7,Konstanta!$A$7,IF(CD92&lt;=Konstanta!$B$8,Konstanta!$A$8,IF(CD92&lt;=Konstanta!$B$9,Konstanta!$A$9,IF(CD92&lt;=Konstanta!$B$10,Konstanta!$A$10,IF(CD92&lt;=Konstanta!$B$11,Konstanta!$A$11,Konstanta!$A$12)))))))</f>
        <v>8</v>
      </c>
      <c r="CX92" t="b">
        <f>LEN(_xlfn.IFNA(VLOOKUP(AA92,Konstanta!$AD:$AD,1,FALSE),""))=0</f>
        <v>1</v>
      </c>
      <c r="CY92" s="67">
        <f t="shared" si="39"/>
        <v>0</v>
      </c>
      <c r="CZ92" s="67">
        <f t="shared" si="40"/>
        <v>0</v>
      </c>
      <c r="DA92" s="67">
        <f t="shared" si="41"/>
        <v>0</v>
      </c>
      <c r="DB92" t="b">
        <f t="shared" ca="1" si="42"/>
        <v>0</v>
      </c>
      <c r="DC92" s="67" t="b">
        <f>DA92&lt;=Konstanta!$AH$3</f>
        <v>1</v>
      </c>
      <c r="DD92" t="b">
        <f>CY92&lt;=Konstanta!$AH$4</f>
        <v>1</v>
      </c>
      <c r="DE92" t="b">
        <f>CY92&lt;=Konstanta!$AH$5</f>
        <v>1</v>
      </c>
      <c r="DF92" t="b">
        <f>CY92&lt;=Konstanta!$AH$6</f>
        <v>1</v>
      </c>
      <c r="DG92" t="b">
        <f ca="1">TEXT(BL92,"YYYYMMDD")=TEXT(Konstanta!$B$1,"YYYYMMDD")</f>
        <v>0</v>
      </c>
      <c r="DH92" t="b">
        <f t="shared" si="43"/>
        <v>0</v>
      </c>
      <c r="DI92" s="67">
        <f ca="1">Konstanta!$C$4-Data!CD92</f>
        <v>-1096658.666275</v>
      </c>
      <c r="DJ92">
        <f ca="1">IF(Data!DI92&gt;=Konstanta!$B$14,Konstanta!$A$14,IF(Data!DI92&gt;=Konstanta!$B$15,Konstanta!$A$15,IF(Data!DI92&gt;=Konstanta!$B$16,Konstanta!$A$16,IF(Data!DI92&gt;=Konstanta!$B$17,Konstanta!$A$17,IF(Data!DI92&gt;=Konstanta!$B$18,Konstanta!$A$18,Konstanta!$A$19)))))</f>
        <v>6</v>
      </c>
      <c r="DK92" t="b">
        <f t="shared" si="44"/>
        <v>0</v>
      </c>
      <c r="DL92" t="b">
        <f>COUNTIFS(A$1:A91,A92)=0</f>
        <v>1</v>
      </c>
    </row>
    <row r="93" spans="1:116">
      <c r="A93" s="69"/>
      <c r="B93" s="69"/>
      <c r="C93" s="69"/>
      <c r="D93" s="81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8"/>
      <c r="BY93" s="68"/>
      <c r="BZ93" s="70" t="str">
        <f t="shared" si="29"/>
        <v/>
      </c>
      <c r="CA93" s="71">
        <f t="shared" ca="1" si="30"/>
        <v>1096694.666013889</v>
      </c>
      <c r="CB93" s="70" t="b">
        <f ca="1">AND(LEN(BZ93)&gt;0,TEXT(BZ93,"YYYY-MM-DD")=TEXT(Konstanta!$B$1,"YYYY-MM-DD"))</f>
        <v>0</v>
      </c>
      <c r="CC93" s="70" t="str">
        <f t="shared" si="31"/>
        <v/>
      </c>
      <c r="CD93" s="72">
        <f ca="1">(Konstanta!$B$2-D93)*24</f>
        <v>1096694.666275</v>
      </c>
      <c r="CE93" t="b">
        <f t="shared" si="32"/>
        <v>0</v>
      </c>
      <c r="CF93" t="b">
        <f>LEN(_xlfn.IFNA(VLOOKUP(H93,Konstanta!$M:$M,1,FALSE),""))&gt;0</f>
        <v>0</v>
      </c>
      <c r="CG93" t="b">
        <f>LEN(_xlfn.IFNA(VLOOKUP(G93,Konstanta!$T:$T,1,FALSE),""))&gt;0</f>
        <v>0</v>
      </c>
      <c r="CH93" t="b">
        <f>_xlfn.IFNA(VLOOKUP(U93,Konstanta!$O:$O,1,FALSE),"-")&lt;&gt;"-"</f>
        <v>0</v>
      </c>
      <c r="CI93" t="b">
        <f>LEN(_xlfn.IFNA(VLOOKUP(AX93,Konstanta!$X:$X,1,FALSE),""))&gt;0</f>
        <v>0</v>
      </c>
      <c r="CJ93" t="b">
        <f>OR(LEN(_xlfn.IFNA(VLOOKUP(Y93,Konstanta!$Q:$Q,1,FALSE),""))&gt;0,LEN(Y93)=0)</f>
        <v>1</v>
      </c>
      <c r="CK93" t="b">
        <f t="shared" si="33"/>
        <v>1</v>
      </c>
      <c r="CL93" t="b">
        <f>OR(LEN(_xlfn.IFNA(VLOOKUP(BK93,Konstanta!$Z:$Z,1,FALSE),""))&gt;0,LEN(BK93)=0)</f>
        <v>1</v>
      </c>
      <c r="CM93" t="b">
        <f t="shared" si="34"/>
        <v>1</v>
      </c>
      <c r="CN93" t="b">
        <f t="shared" si="35"/>
        <v>0</v>
      </c>
      <c r="CO93" t="b">
        <f>LEN(_xlfn.IFNA(VLOOKUP(Data!K93,Konstanta!$AB:$AB,1,FALSE),""))&gt;0</f>
        <v>0</v>
      </c>
      <c r="CP93" s="12" t="b">
        <f t="shared" si="36"/>
        <v>0</v>
      </c>
      <c r="CQ93" s="12" t="b">
        <f t="shared" si="37"/>
        <v>0</v>
      </c>
      <c r="CR93" t="b">
        <f>ISNUMBER(SEARCH(Konstanta!$Q$5,Y93))</f>
        <v>0</v>
      </c>
      <c r="CS93">
        <f ca="1">IF(CD93&lt;=Konstanta!$J$5,Konstanta!$I$5,IF(CD93&lt;=Konstanta!$J$6,Konstanta!$I$6,IF(CD93&lt;=Konstanta!$J$7,Konstanta!$I$7,Konstanta!$I$8)))</f>
        <v>4</v>
      </c>
      <c r="CT93" t="b">
        <f>ISNUMBER(SEARCH(Konstanta!$Q$6,Y93))</f>
        <v>0</v>
      </c>
      <c r="CU93">
        <f ca="1">IF(CD93&lt;=Konstanta!$F$5,Konstanta!$E$5,IF(CD93&lt;=Konstanta!$F$6,Konstanta!$E$6,IF(CD93&lt;=Konstanta!$F$7,Konstanta!$E$7,IF(CD93&lt;=Konstanta!$F$8,Konstanta!$E$8,Konstanta!$E$9))))</f>
        <v>5</v>
      </c>
      <c r="CV93" t="b">
        <f t="shared" si="38"/>
        <v>1</v>
      </c>
      <c r="CW93" s="74">
        <f ca="1">IF(CD93&lt;=Konstanta!$B$5,Konstanta!$A$5,IF(CD93&lt;=Konstanta!$B$6,Konstanta!$A$6,IF(CD93&lt;=Konstanta!$B$7,Konstanta!$A$7,IF(CD93&lt;=Konstanta!$B$8,Konstanta!$A$8,IF(CD93&lt;=Konstanta!$B$9,Konstanta!$A$9,IF(CD93&lt;=Konstanta!$B$10,Konstanta!$A$10,IF(CD93&lt;=Konstanta!$B$11,Konstanta!$A$11,Konstanta!$A$12)))))))</f>
        <v>8</v>
      </c>
      <c r="CX93" t="b">
        <f>LEN(_xlfn.IFNA(VLOOKUP(AA93,Konstanta!$AD:$AD,1,FALSE),""))=0</f>
        <v>1</v>
      </c>
      <c r="CY93" s="67">
        <f t="shared" si="39"/>
        <v>0</v>
      </c>
      <c r="CZ93" s="67">
        <f t="shared" si="40"/>
        <v>0</v>
      </c>
      <c r="DA93" s="67">
        <f t="shared" si="41"/>
        <v>0</v>
      </c>
      <c r="DB93" t="b">
        <f t="shared" ca="1" si="42"/>
        <v>0</v>
      </c>
      <c r="DC93" s="67" t="b">
        <f>DA93&lt;=Konstanta!$AH$3</f>
        <v>1</v>
      </c>
      <c r="DD93" t="b">
        <f>CY93&lt;=Konstanta!$AH$4</f>
        <v>1</v>
      </c>
      <c r="DE93" t="b">
        <f>CY93&lt;=Konstanta!$AH$5</f>
        <v>1</v>
      </c>
      <c r="DF93" t="b">
        <f>CY93&lt;=Konstanta!$AH$6</f>
        <v>1</v>
      </c>
      <c r="DG93" t="b">
        <f ca="1">TEXT(BL93,"YYYYMMDD")=TEXT(Konstanta!$B$1,"YYYYMMDD")</f>
        <v>0</v>
      </c>
      <c r="DH93" t="b">
        <f t="shared" si="43"/>
        <v>0</v>
      </c>
      <c r="DI93" s="67">
        <f ca="1">Konstanta!$C$4-Data!CD93</f>
        <v>-1096658.666275</v>
      </c>
      <c r="DJ93">
        <f ca="1">IF(Data!DI93&gt;=Konstanta!$B$14,Konstanta!$A$14,IF(Data!DI93&gt;=Konstanta!$B$15,Konstanta!$A$15,IF(Data!DI93&gt;=Konstanta!$B$16,Konstanta!$A$16,IF(Data!DI93&gt;=Konstanta!$B$17,Konstanta!$A$17,IF(Data!DI93&gt;=Konstanta!$B$18,Konstanta!$A$18,Konstanta!$A$19)))))</f>
        <v>6</v>
      </c>
      <c r="DK93" t="b">
        <f t="shared" si="44"/>
        <v>0</v>
      </c>
      <c r="DL93" t="b">
        <f>COUNTIFS(A$1:A92,A93)=0</f>
        <v>1</v>
      </c>
    </row>
    <row r="94" spans="1:116">
      <c r="A94" s="69"/>
      <c r="B94" s="69"/>
      <c r="C94" s="69"/>
      <c r="D94" s="81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8"/>
      <c r="BY94" s="68"/>
      <c r="BZ94" s="70" t="str">
        <f t="shared" si="29"/>
        <v/>
      </c>
      <c r="CA94" s="71">
        <f t="shared" ca="1" si="30"/>
        <v>1096694.6659916667</v>
      </c>
      <c r="CB94" s="70" t="b">
        <f ca="1">AND(LEN(BZ94)&gt;0,TEXT(BZ94,"YYYY-MM-DD")=TEXT(Konstanta!$B$1,"YYYY-MM-DD"))</f>
        <v>0</v>
      </c>
      <c r="CC94" s="70" t="str">
        <f t="shared" si="31"/>
        <v/>
      </c>
      <c r="CD94" s="72">
        <f ca="1">(Konstanta!$B$2-D94)*24</f>
        <v>1096694.666275</v>
      </c>
      <c r="CE94" t="b">
        <f t="shared" si="32"/>
        <v>0</v>
      </c>
      <c r="CF94" t="b">
        <f>LEN(_xlfn.IFNA(VLOOKUP(H94,Konstanta!$M:$M,1,FALSE),""))&gt;0</f>
        <v>0</v>
      </c>
      <c r="CG94" t="b">
        <f>LEN(_xlfn.IFNA(VLOOKUP(G94,Konstanta!$T:$T,1,FALSE),""))&gt;0</f>
        <v>0</v>
      </c>
      <c r="CH94" t="b">
        <f>_xlfn.IFNA(VLOOKUP(U94,Konstanta!$O:$O,1,FALSE),"-")&lt;&gt;"-"</f>
        <v>0</v>
      </c>
      <c r="CI94" t="b">
        <f>LEN(_xlfn.IFNA(VLOOKUP(AX94,Konstanta!$X:$X,1,FALSE),""))&gt;0</f>
        <v>0</v>
      </c>
      <c r="CJ94" t="b">
        <f>OR(LEN(_xlfn.IFNA(VLOOKUP(Y94,Konstanta!$Q:$Q,1,FALSE),""))&gt;0,LEN(Y94)=0)</f>
        <v>1</v>
      </c>
      <c r="CK94" t="b">
        <f t="shared" si="33"/>
        <v>1</v>
      </c>
      <c r="CL94" t="b">
        <f>OR(LEN(_xlfn.IFNA(VLOOKUP(BK94,Konstanta!$Z:$Z,1,FALSE),""))&gt;0,LEN(BK94)=0)</f>
        <v>1</v>
      </c>
      <c r="CM94" t="b">
        <f t="shared" si="34"/>
        <v>1</v>
      </c>
      <c r="CN94" t="b">
        <f t="shared" si="35"/>
        <v>0</v>
      </c>
      <c r="CO94" t="b">
        <f>LEN(_xlfn.IFNA(VLOOKUP(Data!K94,Konstanta!$AB:$AB,1,FALSE),""))&gt;0</f>
        <v>0</v>
      </c>
      <c r="CP94" s="12" t="b">
        <f t="shared" si="36"/>
        <v>0</v>
      </c>
      <c r="CQ94" s="12" t="b">
        <f t="shared" si="37"/>
        <v>0</v>
      </c>
      <c r="CR94" t="b">
        <f>ISNUMBER(SEARCH(Konstanta!$Q$5,Y94))</f>
        <v>0</v>
      </c>
      <c r="CS94">
        <f ca="1">IF(CD94&lt;=Konstanta!$J$5,Konstanta!$I$5,IF(CD94&lt;=Konstanta!$J$6,Konstanta!$I$6,IF(CD94&lt;=Konstanta!$J$7,Konstanta!$I$7,Konstanta!$I$8)))</f>
        <v>4</v>
      </c>
      <c r="CT94" t="b">
        <f>ISNUMBER(SEARCH(Konstanta!$Q$6,Y94))</f>
        <v>0</v>
      </c>
      <c r="CU94">
        <f ca="1">IF(CD94&lt;=Konstanta!$F$5,Konstanta!$E$5,IF(CD94&lt;=Konstanta!$F$6,Konstanta!$E$6,IF(CD94&lt;=Konstanta!$F$7,Konstanta!$E$7,IF(CD94&lt;=Konstanta!$F$8,Konstanta!$E$8,Konstanta!$E$9))))</f>
        <v>5</v>
      </c>
      <c r="CV94" t="b">
        <f t="shared" si="38"/>
        <v>1</v>
      </c>
      <c r="CW94" s="74">
        <f ca="1">IF(CD94&lt;=Konstanta!$B$5,Konstanta!$A$5,IF(CD94&lt;=Konstanta!$B$6,Konstanta!$A$6,IF(CD94&lt;=Konstanta!$B$7,Konstanta!$A$7,IF(CD94&lt;=Konstanta!$B$8,Konstanta!$A$8,IF(CD94&lt;=Konstanta!$B$9,Konstanta!$A$9,IF(CD94&lt;=Konstanta!$B$10,Konstanta!$A$10,IF(CD94&lt;=Konstanta!$B$11,Konstanta!$A$11,Konstanta!$A$12)))))))</f>
        <v>8</v>
      </c>
      <c r="CX94" t="b">
        <f>LEN(_xlfn.IFNA(VLOOKUP(AA94,Konstanta!$AD:$AD,1,FALSE),""))=0</f>
        <v>1</v>
      </c>
      <c r="CY94" s="67">
        <f t="shared" si="39"/>
        <v>0</v>
      </c>
      <c r="CZ94" s="67">
        <f t="shared" si="40"/>
        <v>0</v>
      </c>
      <c r="DA94" s="67">
        <f t="shared" si="41"/>
        <v>0</v>
      </c>
      <c r="DB94" t="b">
        <f t="shared" ca="1" si="42"/>
        <v>0</v>
      </c>
      <c r="DC94" s="67" t="b">
        <f>DA94&lt;=Konstanta!$AH$3</f>
        <v>1</v>
      </c>
      <c r="DD94" t="b">
        <f>CY94&lt;=Konstanta!$AH$4</f>
        <v>1</v>
      </c>
      <c r="DE94" t="b">
        <f>CY94&lt;=Konstanta!$AH$5</f>
        <v>1</v>
      </c>
      <c r="DF94" t="b">
        <f>CY94&lt;=Konstanta!$AH$6</f>
        <v>1</v>
      </c>
      <c r="DG94" t="b">
        <f ca="1">TEXT(BL94,"YYYYMMDD")=TEXT(Konstanta!$B$1,"YYYYMMDD")</f>
        <v>0</v>
      </c>
      <c r="DH94" t="b">
        <f t="shared" si="43"/>
        <v>0</v>
      </c>
      <c r="DI94" s="67">
        <f ca="1">Konstanta!$C$4-Data!CD94</f>
        <v>-1096658.666275</v>
      </c>
      <c r="DJ94">
        <f ca="1">IF(Data!DI94&gt;=Konstanta!$B$14,Konstanta!$A$14,IF(Data!DI94&gt;=Konstanta!$B$15,Konstanta!$A$15,IF(Data!DI94&gt;=Konstanta!$B$16,Konstanta!$A$16,IF(Data!DI94&gt;=Konstanta!$B$17,Konstanta!$A$17,IF(Data!DI94&gt;=Konstanta!$B$18,Konstanta!$A$18,Konstanta!$A$19)))))</f>
        <v>6</v>
      </c>
      <c r="DK94" t="b">
        <f t="shared" si="44"/>
        <v>0</v>
      </c>
      <c r="DL94" t="b">
        <f>COUNTIFS(A$1:A93,A94)=0</f>
        <v>1</v>
      </c>
    </row>
    <row r="95" spans="1:116">
      <c r="A95" s="69"/>
      <c r="B95" s="69"/>
      <c r="C95" s="69"/>
      <c r="D95" s="81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8"/>
      <c r="BY95" s="68"/>
      <c r="BZ95" s="70" t="str">
        <f t="shared" si="29"/>
        <v/>
      </c>
      <c r="CA95" s="71">
        <f t="shared" ca="1" si="30"/>
        <v>1096694.6664</v>
      </c>
      <c r="CB95" s="70" t="b">
        <f ca="1">AND(LEN(BZ95)&gt;0,TEXT(BZ95,"YYYY-MM-DD")=TEXT(Konstanta!$B$1,"YYYY-MM-DD"))</f>
        <v>0</v>
      </c>
      <c r="CC95" s="70" t="str">
        <f t="shared" si="31"/>
        <v/>
      </c>
      <c r="CD95" s="72">
        <f ca="1">(Konstanta!$B$2-D95)*24</f>
        <v>1096694.666275</v>
      </c>
      <c r="CE95" t="b">
        <f t="shared" si="32"/>
        <v>0</v>
      </c>
      <c r="CF95" t="b">
        <f>LEN(_xlfn.IFNA(VLOOKUP(H95,Konstanta!$M:$M,1,FALSE),""))&gt;0</f>
        <v>0</v>
      </c>
      <c r="CG95" t="b">
        <f>LEN(_xlfn.IFNA(VLOOKUP(G95,Konstanta!$T:$T,1,FALSE),""))&gt;0</f>
        <v>0</v>
      </c>
      <c r="CH95" t="b">
        <f>_xlfn.IFNA(VLOOKUP(U95,Konstanta!$O:$O,1,FALSE),"-")&lt;&gt;"-"</f>
        <v>0</v>
      </c>
      <c r="CI95" t="b">
        <f>LEN(_xlfn.IFNA(VLOOKUP(AX95,Konstanta!$X:$X,1,FALSE),""))&gt;0</f>
        <v>0</v>
      </c>
      <c r="CJ95" t="b">
        <f>OR(LEN(_xlfn.IFNA(VLOOKUP(Y95,Konstanta!$Q:$Q,1,FALSE),""))&gt;0,LEN(Y95)=0)</f>
        <v>1</v>
      </c>
      <c r="CK95" t="b">
        <f t="shared" si="33"/>
        <v>1</v>
      </c>
      <c r="CL95" t="b">
        <f>OR(LEN(_xlfn.IFNA(VLOOKUP(BK95,Konstanta!$Z:$Z,1,FALSE),""))&gt;0,LEN(BK95)=0)</f>
        <v>1</v>
      </c>
      <c r="CM95" t="b">
        <f t="shared" si="34"/>
        <v>1</v>
      </c>
      <c r="CN95" t="b">
        <f t="shared" si="35"/>
        <v>0</v>
      </c>
      <c r="CO95" t="b">
        <f>LEN(_xlfn.IFNA(VLOOKUP(Data!K95,Konstanta!$AB:$AB,1,FALSE),""))&gt;0</f>
        <v>0</v>
      </c>
      <c r="CP95" s="12" t="b">
        <f t="shared" si="36"/>
        <v>0</v>
      </c>
      <c r="CQ95" s="12" t="b">
        <f t="shared" si="37"/>
        <v>0</v>
      </c>
      <c r="CR95" t="b">
        <f>ISNUMBER(SEARCH(Konstanta!$Q$5,Y95))</f>
        <v>0</v>
      </c>
      <c r="CS95">
        <f ca="1">IF(CD95&lt;=Konstanta!$J$5,Konstanta!$I$5,IF(CD95&lt;=Konstanta!$J$6,Konstanta!$I$6,IF(CD95&lt;=Konstanta!$J$7,Konstanta!$I$7,Konstanta!$I$8)))</f>
        <v>4</v>
      </c>
      <c r="CT95" t="b">
        <f>ISNUMBER(SEARCH(Konstanta!$Q$6,Y95))</f>
        <v>0</v>
      </c>
      <c r="CU95">
        <f ca="1">IF(CD95&lt;=Konstanta!$F$5,Konstanta!$E$5,IF(CD95&lt;=Konstanta!$F$6,Konstanta!$E$6,IF(CD95&lt;=Konstanta!$F$7,Konstanta!$E$7,IF(CD95&lt;=Konstanta!$F$8,Konstanta!$E$8,Konstanta!$E$9))))</f>
        <v>5</v>
      </c>
      <c r="CV95" t="b">
        <f t="shared" si="38"/>
        <v>1</v>
      </c>
      <c r="CW95" s="74">
        <f ca="1">IF(CD95&lt;=Konstanta!$B$5,Konstanta!$A$5,IF(CD95&lt;=Konstanta!$B$6,Konstanta!$A$6,IF(CD95&lt;=Konstanta!$B$7,Konstanta!$A$7,IF(CD95&lt;=Konstanta!$B$8,Konstanta!$A$8,IF(CD95&lt;=Konstanta!$B$9,Konstanta!$A$9,IF(CD95&lt;=Konstanta!$B$10,Konstanta!$A$10,IF(CD95&lt;=Konstanta!$B$11,Konstanta!$A$11,Konstanta!$A$12)))))))</f>
        <v>8</v>
      </c>
      <c r="CX95" t="b">
        <f>LEN(_xlfn.IFNA(VLOOKUP(AA95,Konstanta!$AD:$AD,1,FALSE),""))=0</f>
        <v>1</v>
      </c>
      <c r="CY95" s="67">
        <f t="shared" si="39"/>
        <v>0</v>
      </c>
      <c r="CZ95" s="67">
        <f t="shared" si="40"/>
        <v>0</v>
      </c>
      <c r="DA95" s="67">
        <f t="shared" si="41"/>
        <v>0</v>
      </c>
      <c r="DB95" t="b">
        <f t="shared" ca="1" si="42"/>
        <v>0</v>
      </c>
      <c r="DC95" s="67" t="b">
        <f>DA95&lt;=Konstanta!$AH$3</f>
        <v>1</v>
      </c>
      <c r="DD95" t="b">
        <f>CY95&lt;=Konstanta!$AH$4</f>
        <v>1</v>
      </c>
      <c r="DE95" t="b">
        <f>CY95&lt;=Konstanta!$AH$5</f>
        <v>1</v>
      </c>
      <c r="DF95" t="b">
        <f>CY95&lt;=Konstanta!$AH$6</f>
        <v>1</v>
      </c>
      <c r="DG95" t="b">
        <f ca="1">TEXT(BL95,"YYYYMMDD")=TEXT(Konstanta!$B$1,"YYYYMMDD")</f>
        <v>0</v>
      </c>
      <c r="DH95" t="b">
        <f t="shared" si="43"/>
        <v>0</v>
      </c>
      <c r="DI95" s="67">
        <f ca="1">Konstanta!$C$4-Data!CD95</f>
        <v>-1096658.666275</v>
      </c>
      <c r="DJ95">
        <f ca="1">IF(Data!DI95&gt;=Konstanta!$B$14,Konstanta!$A$14,IF(Data!DI95&gt;=Konstanta!$B$15,Konstanta!$A$15,IF(Data!DI95&gt;=Konstanta!$B$16,Konstanta!$A$16,IF(Data!DI95&gt;=Konstanta!$B$17,Konstanta!$A$17,IF(Data!DI95&gt;=Konstanta!$B$18,Konstanta!$A$18,Konstanta!$A$19)))))</f>
        <v>6</v>
      </c>
      <c r="DK95" t="b">
        <f t="shared" si="44"/>
        <v>0</v>
      </c>
      <c r="DL95" t="b">
        <f>COUNTIFS(A$1:A94,A95)=0</f>
        <v>1</v>
      </c>
    </row>
    <row r="96" spans="1:116">
      <c r="A96" s="69"/>
      <c r="B96" s="69"/>
      <c r="C96" s="69"/>
      <c r="D96" s="81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8"/>
      <c r="BY96" s="68"/>
      <c r="BZ96" s="70" t="str">
        <f t="shared" si="29"/>
        <v/>
      </c>
      <c r="CA96" s="71">
        <f t="shared" ca="1" si="30"/>
        <v>1096694.666275</v>
      </c>
      <c r="CB96" s="70" t="b">
        <f ca="1">AND(LEN(BZ96)&gt;0,TEXT(BZ96,"YYYY-MM-DD")=TEXT(Konstanta!$B$1,"YYYY-MM-DD"))</f>
        <v>0</v>
      </c>
      <c r="CC96" s="70" t="str">
        <f t="shared" si="31"/>
        <v/>
      </c>
      <c r="CD96" s="72">
        <f ca="1">(Konstanta!$B$2-D96)*24</f>
        <v>1096694.666275</v>
      </c>
      <c r="CE96" t="b">
        <f t="shared" si="32"/>
        <v>0</v>
      </c>
      <c r="CF96" t="b">
        <f>LEN(_xlfn.IFNA(VLOOKUP(H96,Konstanta!$M:$M,1,FALSE),""))&gt;0</f>
        <v>0</v>
      </c>
      <c r="CG96" t="b">
        <f>LEN(_xlfn.IFNA(VLOOKUP(G96,Konstanta!$T:$T,1,FALSE),""))&gt;0</f>
        <v>0</v>
      </c>
      <c r="CH96" t="b">
        <f>_xlfn.IFNA(VLOOKUP(U96,Konstanta!$O:$O,1,FALSE),"-")&lt;&gt;"-"</f>
        <v>0</v>
      </c>
      <c r="CI96" t="b">
        <f>LEN(_xlfn.IFNA(VLOOKUP(AX96,Konstanta!$X:$X,1,FALSE),""))&gt;0</f>
        <v>0</v>
      </c>
      <c r="CJ96" t="b">
        <f>OR(LEN(_xlfn.IFNA(VLOOKUP(Y96,Konstanta!$Q:$Q,1,FALSE),""))&gt;0,LEN(Y96)=0)</f>
        <v>1</v>
      </c>
      <c r="CK96" t="b">
        <f t="shared" si="33"/>
        <v>1</v>
      </c>
      <c r="CL96" t="b">
        <f>OR(LEN(_xlfn.IFNA(VLOOKUP(BK96,Konstanta!$Z:$Z,1,FALSE),""))&gt;0,LEN(BK96)=0)</f>
        <v>1</v>
      </c>
      <c r="CM96" t="b">
        <f t="shared" si="34"/>
        <v>1</v>
      </c>
      <c r="CN96" t="b">
        <f t="shared" si="35"/>
        <v>0</v>
      </c>
      <c r="CO96" t="b">
        <f>LEN(_xlfn.IFNA(VLOOKUP(Data!K96,Konstanta!$AB:$AB,1,FALSE),""))&gt;0</f>
        <v>0</v>
      </c>
      <c r="CP96" s="12" t="b">
        <f t="shared" si="36"/>
        <v>0</v>
      </c>
      <c r="CQ96" s="12" t="b">
        <f t="shared" si="37"/>
        <v>0</v>
      </c>
      <c r="CR96" t="b">
        <f>ISNUMBER(SEARCH(Konstanta!$Q$5,Y96))</f>
        <v>0</v>
      </c>
      <c r="CS96">
        <f ca="1">IF(CD96&lt;=Konstanta!$J$5,Konstanta!$I$5,IF(CD96&lt;=Konstanta!$J$6,Konstanta!$I$6,IF(CD96&lt;=Konstanta!$J$7,Konstanta!$I$7,Konstanta!$I$8)))</f>
        <v>4</v>
      </c>
      <c r="CT96" t="b">
        <f>ISNUMBER(SEARCH(Konstanta!$Q$6,Y96))</f>
        <v>0</v>
      </c>
      <c r="CU96">
        <f ca="1">IF(CD96&lt;=Konstanta!$F$5,Konstanta!$E$5,IF(CD96&lt;=Konstanta!$F$6,Konstanta!$E$6,IF(CD96&lt;=Konstanta!$F$7,Konstanta!$E$7,IF(CD96&lt;=Konstanta!$F$8,Konstanta!$E$8,Konstanta!$E$9))))</f>
        <v>5</v>
      </c>
      <c r="CV96" t="b">
        <f t="shared" si="38"/>
        <v>1</v>
      </c>
      <c r="CW96" s="74">
        <f ca="1">IF(CD96&lt;=Konstanta!$B$5,Konstanta!$A$5,IF(CD96&lt;=Konstanta!$B$6,Konstanta!$A$6,IF(CD96&lt;=Konstanta!$B$7,Konstanta!$A$7,IF(CD96&lt;=Konstanta!$B$8,Konstanta!$A$8,IF(CD96&lt;=Konstanta!$B$9,Konstanta!$A$9,IF(CD96&lt;=Konstanta!$B$10,Konstanta!$A$10,IF(CD96&lt;=Konstanta!$B$11,Konstanta!$A$11,Konstanta!$A$12)))))))</f>
        <v>8</v>
      </c>
      <c r="CX96" t="b">
        <f>LEN(_xlfn.IFNA(VLOOKUP(AA96,Konstanta!$AD:$AD,1,FALSE),""))=0</f>
        <v>1</v>
      </c>
      <c r="CY96" s="67">
        <f t="shared" si="39"/>
        <v>0</v>
      </c>
      <c r="CZ96" s="67">
        <f t="shared" si="40"/>
        <v>0</v>
      </c>
      <c r="DA96" s="67">
        <f t="shared" si="41"/>
        <v>0</v>
      </c>
      <c r="DB96" t="b">
        <f t="shared" ca="1" si="42"/>
        <v>0</v>
      </c>
      <c r="DC96" s="67" t="b">
        <f>DA96&lt;=Konstanta!$AH$3</f>
        <v>1</v>
      </c>
      <c r="DD96" t="b">
        <f>CY96&lt;=Konstanta!$AH$4</f>
        <v>1</v>
      </c>
      <c r="DE96" t="b">
        <f>CY96&lt;=Konstanta!$AH$5</f>
        <v>1</v>
      </c>
      <c r="DF96" t="b">
        <f>CY96&lt;=Konstanta!$AH$6</f>
        <v>1</v>
      </c>
      <c r="DG96" t="b">
        <f ca="1">TEXT(BL96,"YYYYMMDD")=TEXT(Konstanta!$B$1,"YYYYMMDD")</f>
        <v>0</v>
      </c>
      <c r="DH96" t="b">
        <f t="shared" si="43"/>
        <v>0</v>
      </c>
      <c r="DI96" s="67">
        <f ca="1">Konstanta!$C$4-Data!CD96</f>
        <v>-1096658.666275</v>
      </c>
      <c r="DJ96">
        <f ca="1">IF(Data!DI96&gt;=Konstanta!$B$14,Konstanta!$A$14,IF(Data!DI96&gt;=Konstanta!$B$15,Konstanta!$A$15,IF(Data!DI96&gt;=Konstanta!$B$16,Konstanta!$A$16,IF(Data!DI96&gt;=Konstanta!$B$17,Konstanta!$A$17,IF(Data!DI96&gt;=Konstanta!$B$18,Konstanta!$A$18,Konstanta!$A$19)))))</f>
        <v>6</v>
      </c>
      <c r="DK96" t="b">
        <f t="shared" si="44"/>
        <v>0</v>
      </c>
      <c r="DL96" t="b">
        <f>COUNTIFS(A$1:A95,A96)=0</f>
        <v>1</v>
      </c>
    </row>
    <row r="97" spans="1:116">
      <c r="A97" s="69"/>
      <c r="B97" s="69"/>
      <c r="C97" s="69"/>
      <c r="D97" s="81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8"/>
      <c r="BY97" s="68"/>
      <c r="BZ97" s="70" t="str">
        <f t="shared" si="29"/>
        <v/>
      </c>
      <c r="CA97" s="71">
        <f t="shared" ca="1" si="30"/>
        <v>1096694.6659944444</v>
      </c>
      <c r="CB97" s="70" t="b">
        <f ca="1">AND(LEN(BZ97)&gt;0,TEXT(BZ97,"YYYY-MM-DD")=TEXT(Konstanta!$B$1,"YYYY-MM-DD"))</f>
        <v>0</v>
      </c>
      <c r="CC97" s="70" t="str">
        <f t="shared" si="31"/>
        <v/>
      </c>
      <c r="CD97" s="72">
        <f ca="1">(Konstanta!$B$2-D97)*24</f>
        <v>1096694.666275</v>
      </c>
      <c r="CE97" t="b">
        <f t="shared" si="32"/>
        <v>0</v>
      </c>
      <c r="CF97" t="b">
        <f>LEN(_xlfn.IFNA(VLOOKUP(H97,Konstanta!$M:$M,1,FALSE),""))&gt;0</f>
        <v>0</v>
      </c>
      <c r="CG97" t="b">
        <f>LEN(_xlfn.IFNA(VLOOKUP(G97,Konstanta!$T:$T,1,FALSE),""))&gt;0</f>
        <v>0</v>
      </c>
      <c r="CH97" t="b">
        <f>_xlfn.IFNA(VLOOKUP(U97,Konstanta!$O:$O,1,FALSE),"-")&lt;&gt;"-"</f>
        <v>0</v>
      </c>
      <c r="CI97" t="b">
        <f>LEN(_xlfn.IFNA(VLOOKUP(AX97,Konstanta!$X:$X,1,FALSE),""))&gt;0</f>
        <v>0</v>
      </c>
      <c r="CJ97" t="b">
        <f>OR(LEN(_xlfn.IFNA(VLOOKUP(Y97,Konstanta!$Q:$Q,1,FALSE),""))&gt;0,LEN(Y97)=0)</f>
        <v>1</v>
      </c>
      <c r="CK97" t="b">
        <f t="shared" si="33"/>
        <v>1</v>
      </c>
      <c r="CL97" t="b">
        <f>OR(LEN(_xlfn.IFNA(VLOOKUP(BK97,Konstanta!$Z:$Z,1,FALSE),""))&gt;0,LEN(BK97)=0)</f>
        <v>1</v>
      </c>
      <c r="CM97" t="b">
        <f t="shared" si="34"/>
        <v>1</v>
      </c>
      <c r="CN97" t="b">
        <f t="shared" si="35"/>
        <v>0</v>
      </c>
      <c r="CO97" t="b">
        <f>LEN(_xlfn.IFNA(VLOOKUP(Data!K97,Konstanta!$AB:$AB,1,FALSE),""))&gt;0</f>
        <v>0</v>
      </c>
      <c r="CP97" s="12" t="b">
        <f t="shared" si="36"/>
        <v>0</v>
      </c>
      <c r="CQ97" s="12" t="b">
        <f t="shared" si="37"/>
        <v>0</v>
      </c>
      <c r="CR97" t="b">
        <f>ISNUMBER(SEARCH(Konstanta!$Q$5,Y97))</f>
        <v>0</v>
      </c>
      <c r="CS97">
        <f ca="1">IF(CD97&lt;=Konstanta!$J$5,Konstanta!$I$5,IF(CD97&lt;=Konstanta!$J$6,Konstanta!$I$6,IF(CD97&lt;=Konstanta!$J$7,Konstanta!$I$7,Konstanta!$I$8)))</f>
        <v>4</v>
      </c>
      <c r="CT97" t="b">
        <f>ISNUMBER(SEARCH(Konstanta!$Q$6,Y97))</f>
        <v>0</v>
      </c>
      <c r="CU97">
        <f ca="1">IF(CD97&lt;=Konstanta!$F$5,Konstanta!$E$5,IF(CD97&lt;=Konstanta!$F$6,Konstanta!$E$6,IF(CD97&lt;=Konstanta!$F$7,Konstanta!$E$7,IF(CD97&lt;=Konstanta!$F$8,Konstanta!$E$8,Konstanta!$E$9))))</f>
        <v>5</v>
      </c>
      <c r="CV97" t="b">
        <f t="shared" si="38"/>
        <v>1</v>
      </c>
      <c r="CW97" s="74">
        <f ca="1">IF(CD97&lt;=Konstanta!$B$5,Konstanta!$A$5,IF(CD97&lt;=Konstanta!$B$6,Konstanta!$A$6,IF(CD97&lt;=Konstanta!$B$7,Konstanta!$A$7,IF(CD97&lt;=Konstanta!$B$8,Konstanta!$A$8,IF(CD97&lt;=Konstanta!$B$9,Konstanta!$A$9,IF(CD97&lt;=Konstanta!$B$10,Konstanta!$A$10,IF(CD97&lt;=Konstanta!$B$11,Konstanta!$A$11,Konstanta!$A$12)))))))</f>
        <v>8</v>
      </c>
      <c r="CX97" t="b">
        <f>LEN(_xlfn.IFNA(VLOOKUP(AA97,Konstanta!$AD:$AD,1,FALSE),""))=0</f>
        <v>1</v>
      </c>
      <c r="CY97" s="67">
        <f t="shared" si="39"/>
        <v>0</v>
      </c>
      <c r="CZ97" s="67">
        <f t="shared" si="40"/>
        <v>0</v>
      </c>
      <c r="DA97" s="67">
        <f t="shared" si="41"/>
        <v>0</v>
      </c>
      <c r="DB97" t="b">
        <f t="shared" ca="1" si="42"/>
        <v>0</v>
      </c>
      <c r="DC97" s="67" t="b">
        <f>DA97&lt;=Konstanta!$AH$3</f>
        <v>1</v>
      </c>
      <c r="DD97" t="b">
        <f>CY97&lt;=Konstanta!$AH$4</f>
        <v>1</v>
      </c>
      <c r="DE97" t="b">
        <f>CY97&lt;=Konstanta!$AH$5</f>
        <v>1</v>
      </c>
      <c r="DF97" t="b">
        <f>CY97&lt;=Konstanta!$AH$6</f>
        <v>1</v>
      </c>
      <c r="DG97" t="b">
        <f ca="1">TEXT(BL97,"YYYYMMDD")=TEXT(Konstanta!$B$1,"YYYYMMDD")</f>
        <v>0</v>
      </c>
      <c r="DH97" t="b">
        <f t="shared" si="43"/>
        <v>0</v>
      </c>
      <c r="DI97" s="67">
        <f ca="1">Konstanta!$C$4-Data!CD97</f>
        <v>-1096658.666275</v>
      </c>
      <c r="DJ97">
        <f ca="1">IF(Data!DI97&gt;=Konstanta!$B$14,Konstanta!$A$14,IF(Data!DI97&gt;=Konstanta!$B$15,Konstanta!$A$15,IF(Data!DI97&gt;=Konstanta!$B$16,Konstanta!$A$16,IF(Data!DI97&gt;=Konstanta!$B$17,Konstanta!$A$17,IF(Data!DI97&gt;=Konstanta!$B$18,Konstanta!$A$18,Konstanta!$A$19)))))</f>
        <v>6</v>
      </c>
      <c r="DK97" t="b">
        <f t="shared" si="44"/>
        <v>0</v>
      </c>
      <c r="DL97" t="b">
        <f>COUNTIFS(A$1:A96,A97)=0</f>
        <v>1</v>
      </c>
    </row>
    <row r="98" spans="1:116">
      <c r="A98" s="69"/>
      <c r="B98" s="69"/>
      <c r="C98" s="69"/>
      <c r="D98" s="81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8"/>
      <c r="BY98" s="68"/>
      <c r="BZ98" s="70" t="str">
        <f t="shared" si="29"/>
        <v/>
      </c>
      <c r="CA98" s="71">
        <f t="shared" ca="1" si="30"/>
        <v>1096694.666275</v>
      </c>
      <c r="CB98" s="70" t="b">
        <f ca="1">AND(LEN(BZ98)&gt;0,TEXT(BZ98,"YYYY-MM-DD")=TEXT(Konstanta!$B$1,"YYYY-MM-DD"))</f>
        <v>0</v>
      </c>
      <c r="CC98" s="70" t="str">
        <f t="shared" si="31"/>
        <v/>
      </c>
      <c r="CD98" s="72">
        <f ca="1">(Konstanta!$B$2-D98)*24</f>
        <v>1096694.666275</v>
      </c>
      <c r="CE98" t="b">
        <f t="shared" si="32"/>
        <v>0</v>
      </c>
      <c r="CF98" t="b">
        <f>LEN(_xlfn.IFNA(VLOOKUP(H98,Konstanta!$M:$M,1,FALSE),""))&gt;0</f>
        <v>0</v>
      </c>
      <c r="CG98" t="b">
        <f>LEN(_xlfn.IFNA(VLOOKUP(G98,Konstanta!$T:$T,1,FALSE),""))&gt;0</f>
        <v>0</v>
      </c>
      <c r="CH98" t="b">
        <f>_xlfn.IFNA(VLOOKUP(U98,Konstanta!$O:$O,1,FALSE),"-")&lt;&gt;"-"</f>
        <v>0</v>
      </c>
      <c r="CI98" t="b">
        <f>LEN(_xlfn.IFNA(VLOOKUP(AX98,Konstanta!$X:$X,1,FALSE),""))&gt;0</f>
        <v>0</v>
      </c>
      <c r="CJ98" t="b">
        <f>OR(LEN(_xlfn.IFNA(VLOOKUP(Y98,Konstanta!$Q:$Q,1,FALSE),""))&gt;0,LEN(Y98)=0)</f>
        <v>1</v>
      </c>
      <c r="CK98" t="b">
        <f t="shared" si="33"/>
        <v>1</v>
      </c>
      <c r="CL98" t="b">
        <f>OR(LEN(_xlfn.IFNA(VLOOKUP(BK98,Konstanta!$Z:$Z,1,FALSE),""))&gt;0,LEN(BK98)=0)</f>
        <v>1</v>
      </c>
      <c r="CM98" t="b">
        <f t="shared" si="34"/>
        <v>1</v>
      </c>
      <c r="CN98" t="b">
        <f t="shared" si="35"/>
        <v>0</v>
      </c>
      <c r="CO98" t="b">
        <f>LEN(_xlfn.IFNA(VLOOKUP(Data!K98,Konstanta!$AB:$AB,1,FALSE),""))&gt;0</f>
        <v>0</v>
      </c>
      <c r="CP98" s="12" t="b">
        <f t="shared" si="36"/>
        <v>0</v>
      </c>
      <c r="CQ98" s="12" t="b">
        <f t="shared" si="37"/>
        <v>0</v>
      </c>
      <c r="CR98" t="b">
        <f>ISNUMBER(SEARCH(Konstanta!$Q$5,Y98))</f>
        <v>0</v>
      </c>
      <c r="CS98">
        <f ca="1">IF(CD98&lt;=Konstanta!$J$5,Konstanta!$I$5,IF(CD98&lt;=Konstanta!$J$6,Konstanta!$I$6,IF(CD98&lt;=Konstanta!$J$7,Konstanta!$I$7,Konstanta!$I$8)))</f>
        <v>4</v>
      </c>
      <c r="CT98" t="b">
        <f>ISNUMBER(SEARCH(Konstanta!$Q$6,Y98))</f>
        <v>0</v>
      </c>
      <c r="CU98">
        <f ca="1">IF(CD98&lt;=Konstanta!$F$5,Konstanta!$E$5,IF(CD98&lt;=Konstanta!$F$6,Konstanta!$E$6,IF(CD98&lt;=Konstanta!$F$7,Konstanta!$E$7,IF(CD98&lt;=Konstanta!$F$8,Konstanta!$E$8,Konstanta!$E$9))))</f>
        <v>5</v>
      </c>
      <c r="CV98" t="b">
        <f t="shared" si="38"/>
        <v>1</v>
      </c>
      <c r="CW98" s="74">
        <f ca="1">IF(CD98&lt;=Konstanta!$B$5,Konstanta!$A$5,IF(CD98&lt;=Konstanta!$B$6,Konstanta!$A$6,IF(CD98&lt;=Konstanta!$B$7,Konstanta!$A$7,IF(CD98&lt;=Konstanta!$B$8,Konstanta!$A$8,IF(CD98&lt;=Konstanta!$B$9,Konstanta!$A$9,IF(CD98&lt;=Konstanta!$B$10,Konstanta!$A$10,IF(CD98&lt;=Konstanta!$B$11,Konstanta!$A$11,Konstanta!$A$12)))))))</f>
        <v>8</v>
      </c>
      <c r="CX98" t="b">
        <f>LEN(_xlfn.IFNA(VLOOKUP(AA98,Konstanta!$AD:$AD,1,FALSE),""))=0</f>
        <v>1</v>
      </c>
      <c r="CY98" s="67">
        <f t="shared" si="39"/>
        <v>0</v>
      </c>
      <c r="CZ98" s="67">
        <f t="shared" si="40"/>
        <v>0</v>
      </c>
      <c r="DA98" s="67">
        <f t="shared" si="41"/>
        <v>0</v>
      </c>
      <c r="DB98" t="b">
        <f t="shared" ca="1" si="42"/>
        <v>0</v>
      </c>
      <c r="DC98" s="67" t="b">
        <f>DA98&lt;=Konstanta!$AH$3</f>
        <v>1</v>
      </c>
      <c r="DD98" t="b">
        <f>CY98&lt;=Konstanta!$AH$4</f>
        <v>1</v>
      </c>
      <c r="DE98" t="b">
        <f>CY98&lt;=Konstanta!$AH$5</f>
        <v>1</v>
      </c>
      <c r="DF98" t="b">
        <f>CY98&lt;=Konstanta!$AH$6</f>
        <v>1</v>
      </c>
      <c r="DG98" t="b">
        <f ca="1">TEXT(BL98,"YYYYMMDD")=TEXT(Konstanta!$B$1,"YYYYMMDD")</f>
        <v>0</v>
      </c>
      <c r="DH98" t="b">
        <f t="shared" si="43"/>
        <v>0</v>
      </c>
      <c r="DI98" s="67">
        <f ca="1">Konstanta!$C$4-Data!CD98</f>
        <v>-1096658.666275</v>
      </c>
      <c r="DJ98">
        <f ca="1">IF(Data!DI98&gt;=Konstanta!$B$14,Konstanta!$A$14,IF(Data!DI98&gt;=Konstanta!$B$15,Konstanta!$A$15,IF(Data!DI98&gt;=Konstanta!$B$16,Konstanta!$A$16,IF(Data!DI98&gt;=Konstanta!$B$17,Konstanta!$A$17,IF(Data!DI98&gt;=Konstanta!$B$18,Konstanta!$A$18,Konstanta!$A$19)))))</f>
        <v>6</v>
      </c>
      <c r="DK98" t="b">
        <f t="shared" si="44"/>
        <v>0</v>
      </c>
      <c r="DL98" t="b">
        <f>COUNTIFS(A$1:A97,A98)=0</f>
        <v>1</v>
      </c>
    </row>
    <row r="99" spans="1:116">
      <c r="A99" s="69"/>
      <c r="B99" s="69"/>
      <c r="C99" s="69"/>
      <c r="D99" s="81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8"/>
      <c r="BY99" s="68"/>
      <c r="BZ99" s="70" t="str">
        <f t="shared" si="29"/>
        <v/>
      </c>
      <c r="CA99" s="71">
        <f t="shared" ca="1" si="30"/>
        <v>1096694.6659916667</v>
      </c>
      <c r="CB99" s="70" t="b">
        <f ca="1">AND(LEN(BZ99)&gt;0,TEXT(BZ99,"YYYY-MM-DD")=TEXT(Konstanta!$B$1,"YYYY-MM-DD"))</f>
        <v>0</v>
      </c>
      <c r="CC99" s="70" t="str">
        <f t="shared" si="31"/>
        <v/>
      </c>
      <c r="CD99" s="72">
        <f ca="1">(Konstanta!$B$2-D99)*24</f>
        <v>1096694.666275</v>
      </c>
      <c r="CE99" t="b">
        <f t="shared" si="32"/>
        <v>0</v>
      </c>
      <c r="CF99" t="b">
        <f>LEN(_xlfn.IFNA(VLOOKUP(H99,Konstanta!$M:$M,1,FALSE),""))&gt;0</f>
        <v>0</v>
      </c>
      <c r="CG99" t="b">
        <f>LEN(_xlfn.IFNA(VLOOKUP(G99,Konstanta!$T:$T,1,FALSE),""))&gt;0</f>
        <v>0</v>
      </c>
      <c r="CH99" t="b">
        <f>_xlfn.IFNA(VLOOKUP(U99,Konstanta!$O:$O,1,FALSE),"-")&lt;&gt;"-"</f>
        <v>0</v>
      </c>
      <c r="CI99" t="b">
        <f>LEN(_xlfn.IFNA(VLOOKUP(AX99,Konstanta!$X:$X,1,FALSE),""))&gt;0</f>
        <v>0</v>
      </c>
      <c r="CJ99" t="b">
        <f>OR(LEN(_xlfn.IFNA(VLOOKUP(Y99,Konstanta!$Q:$Q,1,FALSE),""))&gt;0,LEN(Y99)=0)</f>
        <v>1</v>
      </c>
      <c r="CK99" t="b">
        <f t="shared" si="33"/>
        <v>1</v>
      </c>
      <c r="CL99" t="b">
        <f>OR(LEN(_xlfn.IFNA(VLOOKUP(BK99,Konstanta!$Z:$Z,1,FALSE),""))&gt;0,LEN(BK99)=0)</f>
        <v>1</v>
      </c>
      <c r="CM99" t="b">
        <f t="shared" si="34"/>
        <v>1</v>
      </c>
      <c r="CN99" t="b">
        <f t="shared" si="35"/>
        <v>0</v>
      </c>
      <c r="CO99" t="b">
        <f>LEN(_xlfn.IFNA(VLOOKUP(Data!K99,Konstanta!$AB:$AB,1,FALSE),""))&gt;0</f>
        <v>0</v>
      </c>
      <c r="CP99" s="12" t="b">
        <f t="shared" si="36"/>
        <v>0</v>
      </c>
      <c r="CQ99" s="12" t="b">
        <f t="shared" si="37"/>
        <v>0</v>
      </c>
      <c r="CR99" t="b">
        <f>ISNUMBER(SEARCH(Konstanta!$Q$5,Y99))</f>
        <v>0</v>
      </c>
      <c r="CS99">
        <f ca="1">IF(CD99&lt;=Konstanta!$J$5,Konstanta!$I$5,IF(CD99&lt;=Konstanta!$J$6,Konstanta!$I$6,IF(CD99&lt;=Konstanta!$J$7,Konstanta!$I$7,Konstanta!$I$8)))</f>
        <v>4</v>
      </c>
      <c r="CT99" t="b">
        <f>ISNUMBER(SEARCH(Konstanta!$Q$6,Y99))</f>
        <v>0</v>
      </c>
      <c r="CU99">
        <f ca="1">IF(CD99&lt;=Konstanta!$F$5,Konstanta!$E$5,IF(CD99&lt;=Konstanta!$F$6,Konstanta!$E$6,IF(CD99&lt;=Konstanta!$F$7,Konstanta!$E$7,IF(CD99&lt;=Konstanta!$F$8,Konstanta!$E$8,Konstanta!$E$9))))</f>
        <v>5</v>
      </c>
      <c r="CV99" t="b">
        <f t="shared" si="38"/>
        <v>1</v>
      </c>
      <c r="CW99" s="74">
        <f ca="1">IF(CD99&lt;=Konstanta!$B$5,Konstanta!$A$5,IF(CD99&lt;=Konstanta!$B$6,Konstanta!$A$6,IF(CD99&lt;=Konstanta!$B$7,Konstanta!$A$7,IF(CD99&lt;=Konstanta!$B$8,Konstanta!$A$8,IF(CD99&lt;=Konstanta!$B$9,Konstanta!$A$9,IF(CD99&lt;=Konstanta!$B$10,Konstanta!$A$10,IF(CD99&lt;=Konstanta!$B$11,Konstanta!$A$11,Konstanta!$A$12)))))))</f>
        <v>8</v>
      </c>
      <c r="CX99" t="b">
        <f>LEN(_xlfn.IFNA(VLOOKUP(AA99,Konstanta!$AD:$AD,1,FALSE),""))=0</f>
        <v>1</v>
      </c>
      <c r="CY99" s="67">
        <f t="shared" si="39"/>
        <v>0</v>
      </c>
      <c r="CZ99" s="67">
        <f t="shared" si="40"/>
        <v>0</v>
      </c>
      <c r="DA99" s="67">
        <f t="shared" si="41"/>
        <v>0</v>
      </c>
      <c r="DB99" t="b">
        <f t="shared" ca="1" si="42"/>
        <v>0</v>
      </c>
      <c r="DC99" s="67" t="b">
        <f>DA99&lt;=Konstanta!$AH$3</f>
        <v>1</v>
      </c>
      <c r="DD99" t="b">
        <f>CY99&lt;=Konstanta!$AH$4</f>
        <v>1</v>
      </c>
      <c r="DE99" t="b">
        <f>CY99&lt;=Konstanta!$AH$5</f>
        <v>1</v>
      </c>
      <c r="DF99" t="b">
        <f>CY99&lt;=Konstanta!$AH$6</f>
        <v>1</v>
      </c>
      <c r="DG99" t="b">
        <f ca="1">TEXT(BL99,"YYYYMMDD")=TEXT(Konstanta!$B$1,"YYYYMMDD")</f>
        <v>0</v>
      </c>
      <c r="DH99" t="b">
        <f t="shared" si="43"/>
        <v>0</v>
      </c>
      <c r="DI99" s="67">
        <f ca="1">Konstanta!$C$4-Data!CD99</f>
        <v>-1096658.666275</v>
      </c>
      <c r="DJ99">
        <f ca="1">IF(Data!DI99&gt;=Konstanta!$B$14,Konstanta!$A$14,IF(Data!DI99&gt;=Konstanta!$B$15,Konstanta!$A$15,IF(Data!DI99&gt;=Konstanta!$B$16,Konstanta!$A$16,IF(Data!DI99&gt;=Konstanta!$B$17,Konstanta!$A$17,IF(Data!DI99&gt;=Konstanta!$B$18,Konstanta!$A$18,Konstanta!$A$19)))))</f>
        <v>6</v>
      </c>
      <c r="DK99" t="b">
        <f t="shared" si="44"/>
        <v>0</v>
      </c>
      <c r="DL99" t="b">
        <f>COUNTIFS(A$1:A98,A99)=0</f>
        <v>1</v>
      </c>
    </row>
    <row r="100" spans="1:116">
      <c r="A100" s="69"/>
      <c r="B100" s="69"/>
      <c r="C100" s="69"/>
      <c r="D100" s="81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8"/>
      <c r="BY100" s="68"/>
      <c r="BZ100" s="70" t="str">
        <f t="shared" si="29"/>
        <v/>
      </c>
      <c r="CA100" s="71">
        <f t="shared" ca="1" si="30"/>
        <v>1096694.6659916667</v>
      </c>
      <c r="CB100" s="70" t="b">
        <f ca="1">AND(LEN(BZ100)&gt;0,TEXT(BZ100,"YYYY-MM-DD")=TEXT(Konstanta!$B$1,"YYYY-MM-DD"))</f>
        <v>0</v>
      </c>
      <c r="CC100" s="70" t="str">
        <f t="shared" si="31"/>
        <v/>
      </c>
      <c r="CD100" s="72">
        <f ca="1">(Konstanta!$B$2-D100)*24</f>
        <v>1096694.666275</v>
      </c>
      <c r="CE100" t="b">
        <f t="shared" si="32"/>
        <v>0</v>
      </c>
      <c r="CF100" t="b">
        <f>LEN(_xlfn.IFNA(VLOOKUP(H100,Konstanta!$M:$M,1,FALSE),""))&gt;0</f>
        <v>0</v>
      </c>
      <c r="CG100" t="b">
        <f>LEN(_xlfn.IFNA(VLOOKUP(G100,Konstanta!$T:$T,1,FALSE),""))&gt;0</f>
        <v>0</v>
      </c>
      <c r="CH100" t="b">
        <f>_xlfn.IFNA(VLOOKUP(U100,Konstanta!$O:$O,1,FALSE),"-")&lt;&gt;"-"</f>
        <v>0</v>
      </c>
      <c r="CI100" t="b">
        <f>LEN(_xlfn.IFNA(VLOOKUP(AX100,Konstanta!$X:$X,1,FALSE),""))&gt;0</f>
        <v>0</v>
      </c>
      <c r="CJ100" t="b">
        <f>OR(LEN(_xlfn.IFNA(VLOOKUP(Y100,Konstanta!$Q:$Q,1,FALSE),""))&gt;0,LEN(Y100)=0)</f>
        <v>1</v>
      </c>
      <c r="CK100" t="b">
        <f t="shared" si="33"/>
        <v>1</v>
      </c>
      <c r="CL100" t="b">
        <f>OR(LEN(_xlfn.IFNA(VLOOKUP(BK100,Konstanta!$Z:$Z,1,FALSE),""))&gt;0,LEN(BK100)=0)</f>
        <v>1</v>
      </c>
      <c r="CM100" t="b">
        <f t="shared" si="34"/>
        <v>1</v>
      </c>
      <c r="CN100" t="b">
        <f t="shared" si="35"/>
        <v>0</v>
      </c>
      <c r="CO100" t="b">
        <f>LEN(_xlfn.IFNA(VLOOKUP(Data!K100,Konstanta!$AB:$AB,1,FALSE),""))&gt;0</f>
        <v>0</v>
      </c>
      <c r="CP100" s="12" t="b">
        <f t="shared" si="36"/>
        <v>0</v>
      </c>
      <c r="CQ100" s="12" t="b">
        <f t="shared" si="37"/>
        <v>0</v>
      </c>
      <c r="CR100" t="b">
        <f>ISNUMBER(SEARCH(Konstanta!$Q$5,Y100))</f>
        <v>0</v>
      </c>
      <c r="CS100">
        <f ca="1">IF(CD100&lt;=Konstanta!$J$5,Konstanta!$I$5,IF(CD100&lt;=Konstanta!$J$6,Konstanta!$I$6,IF(CD100&lt;=Konstanta!$J$7,Konstanta!$I$7,Konstanta!$I$8)))</f>
        <v>4</v>
      </c>
      <c r="CT100" t="b">
        <f>ISNUMBER(SEARCH(Konstanta!$Q$6,Y100))</f>
        <v>0</v>
      </c>
      <c r="CU100">
        <f ca="1">IF(CD100&lt;=Konstanta!$F$5,Konstanta!$E$5,IF(CD100&lt;=Konstanta!$F$6,Konstanta!$E$6,IF(CD100&lt;=Konstanta!$F$7,Konstanta!$E$7,IF(CD100&lt;=Konstanta!$F$8,Konstanta!$E$8,Konstanta!$E$9))))</f>
        <v>5</v>
      </c>
      <c r="CV100" t="b">
        <f t="shared" si="38"/>
        <v>1</v>
      </c>
      <c r="CW100" s="74">
        <f ca="1">IF(CD100&lt;=Konstanta!$B$5,Konstanta!$A$5,IF(CD100&lt;=Konstanta!$B$6,Konstanta!$A$6,IF(CD100&lt;=Konstanta!$B$7,Konstanta!$A$7,IF(CD100&lt;=Konstanta!$B$8,Konstanta!$A$8,IF(CD100&lt;=Konstanta!$B$9,Konstanta!$A$9,IF(CD100&lt;=Konstanta!$B$10,Konstanta!$A$10,IF(CD100&lt;=Konstanta!$B$11,Konstanta!$A$11,Konstanta!$A$12)))))))</f>
        <v>8</v>
      </c>
      <c r="CX100" t="b">
        <f>LEN(_xlfn.IFNA(VLOOKUP(AA100,Konstanta!$AD:$AD,1,FALSE),""))=0</f>
        <v>1</v>
      </c>
      <c r="CY100" s="67">
        <f t="shared" si="39"/>
        <v>0</v>
      </c>
      <c r="CZ100" s="67">
        <f t="shared" si="40"/>
        <v>0</v>
      </c>
      <c r="DA100" s="67">
        <f t="shared" si="41"/>
        <v>0</v>
      </c>
      <c r="DB100" t="b">
        <f t="shared" ca="1" si="42"/>
        <v>0</v>
      </c>
      <c r="DC100" s="67" t="b">
        <f>DA100&lt;=Konstanta!$AH$3</f>
        <v>1</v>
      </c>
      <c r="DD100" t="b">
        <f>CY100&lt;=Konstanta!$AH$4</f>
        <v>1</v>
      </c>
      <c r="DE100" t="b">
        <f>CY100&lt;=Konstanta!$AH$5</f>
        <v>1</v>
      </c>
      <c r="DF100" t="b">
        <f>CY100&lt;=Konstanta!$AH$6</f>
        <v>1</v>
      </c>
      <c r="DG100" t="b">
        <f ca="1">TEXT(BL100,"YYYYMMDD")=TEXT(Konstanta!$B$1,"YYYYMMDD")</f>
        <v>0</v>
      </c>
      <c r="DH100" t="b">
        <f t="shared" si="43"/>
        <v>0</v>
      </c>
      <c r="DI100" s="67">
        <f ca="1">Konstanta!$C$4-Data!CD100</f>
        <v>-1096658.666275</v>
      </c>
      <c r="DJ100">
        <f ca="1">IF(Data!DI100&gt;=Konstanta!$B$14,Konstanta!$A$14,IF(Data!DI100&gt;=Konstanta!$B$15,Konstanta!$A$15,IF(Data!DI100&gt;=Konstanta!$B$16,Konstanta!$A$16,IF(Data!DI100&gt;=Konstanta!$B$17,Konstanta!$A$17,IF(Data!DI100&gt;=Konstanta!$B$18,Konstanta!$A$18,Konstanta!$A$19)))))</f>
        <v>6</v>
      </c>
      <c r="DK100" t="b">
        <f t="shared" si="44"/>
        <v>0</v>
      </c>
      <c r="DL100" t="b">
        <f>COUNTIFS(A$1:A99,A100)=0</f>
        <v>1</v>
      </c>
    </row>
    <row r="101" spans="1:116">
      <c r="A101" s="69"/>
      <c r="B101" s="69"/>
      <c r="C101" s="69"/>
      <c r="D101" s="81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8"/>
      <c r="BY101" s="68"/>
      <c r="BZ101" s="70" t="str">
        <f t="shared" si="29"/>
        <v/>
      </c>
      <c r="CA101" s="71">
        <f t="shared" ca="1" si="30"/>
        <v>1096694.6659916667</v>
      </c>
      <c r="CB101" s="70" t="b">
        <f ca="1">AND(LEN(BZ101)&gt;0,TEXT(BZ101,"YYYY-MM-DD")=TEXT(Konstanta!$B$1,"YYYY-MM-DD"))</f>
        <v>0</v>
      </c>
      <c r="CC101" s="70" t="str">
        <f t="shared" si="31"/>
        <v/>
      </c>
      <c r="CD101" s="72">
        <f ca="1">(Konstanta!$B$2-D101)*24</f>
        <v>1096694.666275</v>
      </c>
      <c r="CE101" t="b">
        <f t="shared" si="32"/>
        <v>0</v>
      </c>
      <c r="CF101" t="b">
        <f>LEN(_xlfn.IFNA(VLOOKUP(H101,Konstanta!$M:$M,1,FALSE),""))&gt;0</f>
        <v>0</v>
      </c>
      <c r="CG101" t="b">
        <f>LEN(_xlfn.IFNA(VLOOKUP(G101,Konstanta!$T:$T,1,FALSE),""))&gt;0</f>
        <v>0</v>
      </c>
      <c r="CH101" t="b">
        <f>_xlfn.IFNA(VLOOKUP(U101,Konstanta!$O:$O,1,FALSE),"-")&lt;&gt;"-"</f>
        <v>0</v>
      </c>
      <c r="CI101" t="b">
        <f>LEN(_xlfn.IFNA(VLOOKUP(AX101,Konstanta!$X:$X,1,FALSE),""))&gt;0</f>
        <v>0</v>
      </c>
      <c r="CJ101" t="b">
        <f>OR(LEN(_xlfn.IFNA(VLOOKUP(Y101,Konstanta!$Q:$Q,1,FALSE),""))&gt;0,LEN(Y101)=0)</f>
        <v>1</v>
      </c>
      <c r="CK101" t="b">
        <f t="shared" si="33"/>
        <v>1</v>
      </c>
      <c r="CL101" t="b">
        <f>OR(LEN(_xlfn.IFNA(VLOOKUP(BK101,Konstanta!$Z:$Z,1,FALSE),""))&gt;0,LEN(BK101)=0)</f>
        <v>1</v>
      </c>
      <c r="CM101" t="b">
        <f t="shared" si="34"/>
        <v>1</v>
      </c>
      <c r="CN101" t="b">
        <f t="shared" si="35"/>
        <v>0</v>
      </c>
      <c r="CO101" t="b">
        <f>LEN(_xlfn.IFNA(VLOOKUP(Data!K101,Konstanta!$AB:$AB,1,FALSE),""))&gt;0</f>
        <v>0</v>
      </c>
      <c r="CP101" s="12" t="b">
        <f t="shared" si="36"/>
        <v>0</v>
      </c>
      <c r="CQ101" s="12" t="b">
        <f t="shared" si="37"/>
        <v>0</v>
      </c>
      <c r="CR101" t="b">
        <f>ISNUMBER(SEARCH(Konstanta!$Q$5,Y101))</f>
        <v>0</v>
      </c>
      <c r="CS101">
        <f ca="1">IF(CD101&lt;=Konstanta!$J$5,Konstanta!$I$5,IF(CD101&lt;=Konstanta!$J$6,Konstanta!$I$6,IF(CD101&lt;=Konstanta!$J$7,Konstanta!$I$7,Konstanta!$I$8)))</f>
        <v>4</v>
      </c>
      <c r="CT101" t="b">
        <f>ISNUMBER(SEARCH(Konstanta!$Q$6,Y101))</f>
        <v>0</v>
      </c>
      <c r="CU101">
        <f ca="1">IF(CD101&lt;=Konstanta!$F$5,Konstanta!$E$5,IF(CD101&lt;=Konstanta!$F$6,Konstanta!$E$6,IF(CD101&lt;=Konstanta!$F$7,Konstanta!$E$7,IF(CD101&lt;=Konstanta!$F$8,Konstanta!$E$8,Konstanta!$E$9))))</f>
        <v>5</v>
      </c>
      <c r="CV101" t="b">
        <f t="shared" si="38"/>
        <v>1</v>
      </c>
      <c r="CW101" s="74">
        <f ca="1">IF(CD101&lt;=Konstanta!$B$5,Konstanta!$A$5,IF(CD101&lt;=Konstanta!$B$6,Konstanta!$A$6,IF(CD101&lt;=Konstanta!$B$7,Konstanta!$A$7,IF(CD101&lt;=Konstanta!$B$8,Konstanta!$A$8,IF(CD101&lt;=Konstanta!$B$9,Konstanta!$A$9,IF(CD101&lt;=Konstanta!$B$10,Konstanta!$A$10,IF(CD101&lt;=Konstanta!$B$11,Konstanta!$A$11,Konstanta!$A$12)))))))</f>
        <v>8</v>
      </c>
      <c r="CX101" t="b">
        <f>LEN(_xlfn.IFNA(VLOOKUP(AA101,Konstanta!$AD:$AD,1,FALSE),""))=0</f>
        <v>1</v>
      </c>
      <c r="CY101" s="67">
        <f t="shared" si="39"/>
        <v>0</v>
      </c>
      <c r="CZ101" s="67">
        <f t="shared" si="40"/>
        <v>0</v>
      </c>
      <c r="DA101" s="67">
        <f t="shared" si="41"/>
        <v>0</v>
      </c>
      <c r="DB101" t="b">
        <f t="shared" ca="1" si="42"/>
        <v>0</v>
      </c>
      <c r="DC101" s="67" t="b">
        <f>DA101&lt;=Konstanta!$AH$3</f>
        <v>1</v>
      </c>
      <c r="DD101" t="b">
        <f>CY101&lt;=Konstanta!$AH$4</f>
        <v>1</v>
      </c>
      <c r="DE101" t="b">
        <f>CY101&lt;=Konstanta!$AH$5</f>
        <v>1</v>
      </c>
      <c r="DF101" t="b">
        <f>CY101&lt;=Konstanta!$AH$6</f>
        <v>1</v>
      </c>
      <c r="DG101" t="b">
        <f ca="1">TEXT(BL101,"YYYYMMDD")=TEXT(Konstanta!$B$1,"YYYYMMDD")</f>
        <v>0</v>
      </c>
      <c r="DH101" t="b">
        <f t="shared" si="43"/>
        <v>0</v>
      </c>
      <c r="DI101" s="67">
        <f ca="1">Konstanta!$C$4-Data!CD101</f>
        <v>-1096658.666275</v>
      </c>
      <c r="DJ101">
        <f ca="1">IF(Data!DI101&gt;=Konstanta!$B$14,Konstanta!$A$14,IF(Data!DI101&gt;=Konstanta!$B$15,Konstanta!$A$15,IF(Data!DI101&gt;=Konstanta!$B$16,Konstanta!$A$16,IF(Data!DI101&gt;=Konstanta!$B$17,Konstanta!$A$17,IF(Data!DI101&gt;=Konstanta!$B$18,Konstanta!$A$18,Konstanta!$A$19)))))</f>
        <v>6</v>
      </c>
      <c r="DK101" t="b">
        <f t="shared" si="44"/>
        <v>0</v>
      </c>
      <c r="DL101" t="b">
        <f>COUNTIFS(A$1:A100,A101)=0</f>
        <v>1</v>
      </c>
    </row>
    <row r="102" spans="1:116">
      <c r="A102" s="69"/>
      <c r="B102" s="69"/>
      <c r="C102" s="69"/>
      <c r="D102" s="81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8"/>
      <c r="BY102" s="68"/>
      <c r="BZ102" s="70" t="str">
        <f t="shared" si="29"/>
        <v/>
      </c>
      <c r="CA102" s="71">
        <f t="shared" ca="1" si="30"/>
        <v>1096694.6664083335</v>
      </c>
      <c r="CB102" s="70" t="b">
        <f ca="1">AND(LEN(BZ102)&gt;0,TEXT(BZ102,"YYYY-MM-DD")=TEXT(Konstanta!$B$1,"YYYY-MM-DD"))</f>
        <v>0</v>
      </c>
      <c r="CC102" s="70" t="str">
        <f t="shared" si="31"/>
        <v/>
      </c>
      <c r="CD102" s="72">
        <f ca="1">(Konstanta!$B$2-D102)*24</f>
        <v>1096694.666275</v>
      </c>
      <c r="CE102" t="b">
        <f t="shared" si="32"/>
        <v>0</v>
      </c>
      <c r="CF102" t="b">
        <f>LEN(_xlfn.IFNA(VLOOKUP(H102,Konstanta!$M:$M,1,FALSE),""))&gt;0</f>
        <v>0</v>
      </c>
      <c r="CG102" t="b">
        <f>LEN(_xlfn.IFNA(VLOOKUP(G102,Konstanta!$T:$T,1,FALSE),""))&gt;0</f>
        <v>0</v>
      </c>
      <c r="CH102" t="b">
        <f>_xlfn.IFNA(VLOOKUP(U102,Konstanta!$O:$O,1,FALSE),"-")&lt;&gt;"-"</f>
        <v>0</v>
      </c>
      <c r="CI102" t="b">
        <f>LEN(_xlfn.IFNA(VLOOKUP(AX102,Konstanta!$X:$X,1,FALSE),""))&gt;0</f>
        <v>0</v>
      </c>
      <c r="CJ102" t="b">
        <f>OR(LEN(_xlfn.IFNA(VLOOKUP(Y102,Konstanta!$Q:$Q,1,FALSE),""))&gt;0,LEN(Y102)=0)</f>
        <v>1</v>
      </c>
      <c r="CK102" t="b">
        <f t="shared" si="33"/>
        <v>1</v>
      </c>
      <c r="CL102" t="b">
        <f>OR(LEN(_xlfn.IFNA(VLOOKUP(BK102,Konstanta!$Z:$Z,1,FALSE),""))&gt;0,LEN(BK102)=0)</f>
        <v>1</v>
      </c>
      <c r="CM102" t="b">
        <f t="shared" si="34"/>
        <v>1</v>
      </c>
      <c r="CN102" t="b">
        <f t="shared" si="35"/>
        <v>0</v>
      </c>
      <c r="CO102" t="b">
        <f>LEN(_xlfn.IFNA(VLOOKUP(Data!K102,Konstanta!$AB:$AB,1,FALSE),""))&gt;0</f>
        <v>0</v>
      </c>
      <c r="CP102" s="12" t="b">
        <f t="shared" si="36"/>
        <v>0</v>
      </c>
      <c r="CQ102" s="12" t="b">
        <f t="shared" si="37"/>
        <v>0</v>
      </c>
      <c r="CR102" t="b">
        <f>ISNUMBER(SEARCH(Konstanta!$Q$5,Y102))</f>
        <v>0</v>
      </c>
      <c r="CS102">
        <f ca="1">IF(CD102&lt;=Konstanta!$J$5,Konstanta!$I$5,IF(CD102&lt;=Konstanta!$J$6,Konstanta!$I$6,IF(CD102&lt;=Konstanta!$J$7,Konstanta!$I$7,Konstanta!$I$8)))</f>
        <v>4</v>
      </c>
      <c r="CT102" t="b">
        <f>ISNUMBER(SEARCH(Konstanta!$Q$6,Y102))</f>
        <v>0</v>
      </c>
      <c r="CU102">
        <f ca="1">IF(CD102&lt;=Konstanta!$F$5,Konstanta!$E$5,IF(CD102&lt;=Konstanta!$F$6,Konstanta!$E$6,IF(CD102&lt;=Konstanta!$F$7,Konstanta!$E$7,IF(CD102&lt;=Konstanta!$F$8,Konstanta!$E$8,Konstanta!$E$9))))</f>
        <v>5</v>
      </c>
      <c r="CV102" t="b">
        <f t="shared" si="38"/>
        <v>1</v>
      </c>
      <c r="CW102" s="74">
        <f ca="1">IF(CD102&lt;=Konstanta!$B$5,Konstanta!$A$5,IF(CD102&lt;=Konstanta!$B$6,Konstanta!$A$6,IF(CD102&lt;=Konstanta!$B$7,Konstanta!$A$7,IF(CD102&lt;=Konstanta!$B$8,Konstanta!$A$8,IF(CD102&lt;=Konstanta!$B$9,Konstanta!$A$9,IF(CD102&lt;=Konstanta!$B$10,Konstanta!$A$10,IF(CD102&lt;=Konstanta!$B$11,Konstanta!$A$11,Konstanta!$A$12)))))))</f>
        <v>8</v>
      </c>
      <c r="CX102" t="b">
        <f>LEN(_xlfn.IFNA(VLOOKUP(AA102,Konstanta!$AD:$AD,1,FALSE),""))=0</f>
        <v>1</v>
      </c>
      <c r="CY102" s="67">
        <f t="shared" si="39"/>
        <v>0</v>
      </c>
      <c r="CZ102" s="67">
        <f t="shared" si="40"/>
        <v>0</v>
      </c>
      <c r="DA102" s="67">
        <f t="shared" si="41"/>
        <v>0</v>
      </c>
      <c r="DB102" t="b">
        <f t="shared" ca="1" si="42"/>
        <v>0</v>
      </c>
      <c r="DC102" s="67" t="b">
        <f>DA102&lt;=Konstanta!$AH$3</f>
        <v>1</v>
      </c>
      <c r="DD102" t="b">
        <f>CY102&lt;=Konstanta!$AH$4</f>
        <v>1</v>
      </c>
      <c r="DE102" t="b">
        <f>CY102&lt;=Konstanta!$AH$5</f>
        <v>1</v>
      </c>
      <c r="DF102" t="b">
        <f>CY102&lt;=Konstanta!$AH$6</f>
        <v>1</v>
      </c>
      <c r="DG102" t="b">
        <f ca="1">TEXT(BL102,"YYYYMMDD")=TEXT(Konstanta!$B$1,"YYYYMMDD")</f>
        <v>0</v>
      </c>
      <c r="DH102" t="b">
        <f t="shared" si="43"/>
        <v>0</v>
      </c>
      <c r="DI102" s="67">
        <f ca="1">Konstanta!$C$4-Data!CD102</f>
        <v>-1096658.666275</v>
      </c>
      <c r="DJ102">
        <f ca="1">IF(Data!DI102&gt;=Konstanta!$B$14,Konstanta!$A$14,IF(Data!DI102&gt;=Konstanta!$B$15,Konstanta!$A$15,IF(Data!DI102&gt;=Konstanta!$B$16,Konstanta!$A$16,IF(Data!DI102&gt;=Konstanta!$B$17,Konstanta!$A$17,IF(Data!DI102&gt;=Konstanta!$B$18,Konstanta!$A$18,Konstanta!$A$19)))))</f>
        <v>6</v>
      </c>
      <c r="DK102" t="b">
        <f t="shared" si="44"/>
        <v>0</v>
      </c>
      <c r="DL102" t="b">
        <f>COUNTIFS(A$1:A101,A102)=0</f>
        <v>1</v>
      </c>
    </row>
    <row r="103" spans="1:116">
      <c r="A103" s="69"/>
      <c r="B103" s="69"/>
      <c r="C103" s="69"/>
      <c r="D103" s="81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8"/>
      <c r="BY103" s="68"/>
      <c r="BZ103" s="70" t="str">
        <f t="shared" si="29"/>
        <v/>
      </c>
      <c r="CA103" s="71">
        <f t="shared" ca="1" si="30"/>
        <v>1096694.6664055556</v>
      </c>
      <c r="CB103" s="70" t="b">
        <f ca="1">AND(LEN(BZ103)&gt;0,TEXT(BZ103,"YYYY-MM-DD")=TEXT(Konstanta!$B$1,"YYYY-MM-DD"))</f>
        <v>0</v>
      </c>
      <c r="CC103" s="70" t="str">
        <f t="shared" si="31"/>
        <v/>
      </c>
      <c r="CD103" s="72">
        <f ca="1">(Konstanta!$B$2-D103)*24</f>
        <v>1096694.666275</v>
      </c>
      <c r="CE103" t="b">
        <f t="shared" si="32"/>
        <v>0</v>
      </c>
      <c r="CF103" t="b">
        <f>LEN(_xlfn.IFNA(VLOOKUP(H103,Konstanta!$M:$M,1,FALSE),""))&gt;0</f>
        <v>0</v>
      </c>
      <c r="CG103" t="b">
        <f>LEN(_xlfn.IFNA(VLOOKUP(G103,Konstanta!$T:$T,1,FALSE),""))&gt;0</f>
        <v>0</v>
      </c>
      <c r="CH103" t="b">
        <f>_xlfn.IFNA(VLOOKUP(U103,Konstanta!$O:$O,1,FALSE),"-")&lt;&gt;"-"</f>
        <v>0</v>
      </c>
      <c r="CI103" t="b">
        <f>LEN(_xlfn.IFNA(VLOOKUP(AX103,Konstanta!$X:$X,1,FALSE),""))&gt;0</f>
        <v>0</v>
      </c>
      <c r="CJ103" t="b">
        <f>OR(LEN(_xlfn.IFNA(VLOOKUP(Y103,Konstanta!$Q:$Q,1,FALSE),""))&gt;0,LEN(Y103)=0)</f>
        <v>1</v>
      </c>
      <c r="CK103" t="b">
        <f t="shared" si="33"/>
        <v>1</v>
      </c>
      <c r="CL103" t="b">
        <f>OR(LEN(_xlfn.IFNA(VLOOKUP(BK103,Konstanta!$Z:$Z,1,FALSE),""))&gt;0,LEN(BK103)=0)</f>
        <v>1</v>
      </c>
      <c r="CM103" t="b">
        <f t="shared" si="34"/>
        <v>1</v>
      </c>
      <c r="CN103" t="b">
        <f t="shared" si="35"/>
        <v>0</v>
      </c>
      <c r="CO103" t="b">
        <f>LEN(_xlfn.IFNA(VLOOKUP(Data!K103,Konstanta!$AB:$AB,1,FALSE),""))&gt;0</f>
        <v>0</v>
      </c>
      <c r="CP103" s="12" t="b">
        <f t="shared" si="36"/>
        <v>0</v>
      </c>
      <c r="CQ103" s="12" t="b">
        <f t="shared" si="37"/>
        <v>0</v>
      </c>
      <c r="CR103" t="b">
        <f>ISNUMBER(SEARCH(Konstanta!$Q$5,Y103))</f>
        <v>0</v>
      </c>
      <c r="CS103">
        <f ca="1">IF(CD103&lt;=Konstanta!$J$5,Konstanta!$I$5,IF(CD103&lt;=Konstanta!$J$6,Konstanta!$I$6,IF(CD103&lt;=Konstanta!$J$7,Konstanta!$I$7,Konstanta!$I$8)))</f>
        <v>4</v>
      </c>
      <c r="CT103" t="b">
        <f>ISNUMBER(SEARCH(Konstanta!$Q$6,Y103))</f>
        <v>0</v>
      </c>
      <c r="CU103">
        <f ca="1">IF(CD103&lt;=Konstanta!$F$5,Konstanta!$E$5,IF(CD103&lt;=Konstanta!$F$6,Konstanta!$E$6,IF(CD103&lt;=Konstanta!$F$7,Konstanta!$E$7,IF(CD103&lt;=Konstanta!$F$8,Konstanta!$E$8,Konstanta!$E$9))))</f>
        <v>5</v>
      </c>
      <c r="CV103" t="b">
        <f t="shared" si="38"/>
        <v>1</v>
      </c>
      <c r="CW103" s="74">
        <f ca="1">IF(CD103&lt;=Konstanta!$B$5,Konstanta!$A$5,IF(CD103&lt;=Konstanta!$B$6,Konstanta!$A$6,IF(CD103&lt;=Konstanta!$B$7,Konstanta!$A$7,IF(CD103&lt;=Konstanta!$B$8,Konstanta!$A$8,IF(CD103&lt;=Konstanta!$B$9,Konstanta!$A$9,IF(CD103&lt;=Konstanta!$B$10,Konstanta!$A$10,IF(CD103&lt;=Konstanta!$B$11,Konstanta!$A$11,Konstanta!$A$12)))))))</f>
        <v>8</v>
      </c>
      <c r="CX103" t="b">
        <f>LEN(_xlfn.IFNA(VLOOKUP(AA103,Konstanta!$AD:$AD,1,FALSE),""))=0</f>
        <v>1</v>
      </c>
      <c r="CY103" s="67">
        <f t="shared" si="39"/>
        <v>0</v>
      </c>
      <c r="CZ103" s="67">
        <f t="shared" si="40"/>
        <v>0</v>
      </c>
      <c r="DA103" s="67">
        <f t="shared" si="41"/>
        <v>0</v>
      </c>
      <c r="DB103" t="b">
        <f t="shared" ca="1" si="42"/>
        <v>0</v>
      </c>
      <c r="DC103" s="67" t="b">
        <f>DA103&lt;=Konstanta!$AH$3</f>
        <v>1</v>
      </c>
      <c r="DD103" t="b">
        <f>CY103&lt;=Konstanta!$AH$4</f>
        <v>1</v>
      </c>
      <c r="DE103" t="b">
        <f>CY103&lt;=Konstanta!$AH$5</f>
        <v>1</v>
      </c>
      <c r="DF103" t="b">
        <f>CY103&lt;=Konstanta!$AH$6</f>
        <v>1</v>
      </c>
      <c r="DG103" t="b">
        <f ca="1">TEXT(BL103,"YYYYMMDD")=TEXT(Konstanta!$B$1,"YYYYMMDD")</f>
        <v>0</v>
      </c>
      <c r="DH103" t="b">
        <f t="shared" si="43"/>
        <v>0</v>
      </c>
      <c r="DI103" s="67">
        <f ca="1">Konstanta!$C$4-Data!CD103</f>
        <v>-1096658.666275</v>
      </c>
      <c r="DJ103">
        <f ca="1">IF(Data!DI103&gt;=Konstanta!$B$14,Konstanta!$A$14,IF(Data!DI103&gt;=Konstanta!$B$15,Konstanta!$A$15,IF(Data!DI103&gt;=Konstanta!$B$16,Konstanta!$A$16,IF(Data!DI103&gt;=Konstanta!$B$17,Konstanta!$A$17,IF(Data!DI103&gt;=Konstanta!$B$18,Konstanta!$A$18,Konstanta!$A$19)))))</f>
        <v>6</v>
      </c>
      <c r="DK103" t="b">
        <f t="shared" si="44"/>
        <v>0</v>
      </c>
      <c r="DL103" t="b">
        <f>COUNTIFS(A$1:A102,A103)=0</f>
        <v>1</v>
      </c>
    </row>
    <row r="104" spans="1:116">
      <c r="A104" s="69"/>
      <c r="B104" s="69"/>
      <c r="C104" s="69"/>
      <c r="D104" s="81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8"/>
      <c r="BY104" s="68"/>
      <c r="BZ104" s="70" t="str">
        <f t="shared" si="29"/>
        <v/>
      </c>
      <c r="CA104" s="71">
        <f t="shared" ca="1" si="30"/>
        <v>1096694.6659916667</v>
      </c>
      <c r="CB104" s="70" t="b">
        <f ca="1">AND(LEN(BZ104)&gt;0,TEXT(BZ104,"YYYY-MM-DD")=TEXT(Konstanta!$B$1,"YYYY-MM-DD"))</f>
        <v>0</v>
      </c>
      <c r="CC104" s="70" t="str">
        <f t="shared" si="31"/>
        <v/>
      </c>
      <c r="CD104" s="72">
        <f ca="1">(Konstanta!$B$2-D104)*24</f>
        <v>1096694.666275</v>
      </c>
      <c r="CE104" t="b">
        <f t="shared" si="32"/>
        <v>0</v>
      </c>
      <c r="CF104" t="b">
        <f>LEN(_xlfn.IFNA(VLOOKUP(H104,Konstanta!$M:$M,1,FALSE),""))&gt;0</f>
        <v>0</v>
      </c>
      <c r="CG104" t="b">
        <f>LEN(_xlfn.IFNA(VLOOKUP(G104,Konstanta!$T:$T,1,FALSE),""))&gt;0</f>
        <v>0</v>
      </c>
      <c r="CH104" t="b">
        <f>_xlfn.IFNA(VLOOKUP(U104,Konstanta!$O:$O,1,FALSE),"-")&lt;&gt;"-"</f>
        <v>0</v>
      </c>
      <c r="CI104" t="b">
        <f>LEN(_xlfn.IFNA(VLOOKUP(AX104,Konstanta!$X:$X,1,FALSE),""))&gt;0</f>
        <v>0</v>
      </c>
      <c r="CJ104" t="b">
        <f>OR(LEN(_xlfn.IFNA(VLOOKUP(Y104,Konstanta!$Q:$Q,1,FALSE),""))&gt;0,LEN(Y104)=0)</f>
        <v>1</v>
      </c>
      <c r="CK104" t="b">
        <f t="shared" si="33"/>
        <v>1</v>
      </c>
      <c r="CL104" t="b">
        <f>OR(LEN(_xlfn.IFNA(VLOOKUP(BK104,Konstanta!$Z:$Z,1,FALSE),""))&gt;0,LEN(BK104)=0)</f>
        <v>1</v>
      </c>
      <c r="CM104" t="b">
        <f t="shared" si="34"/>
        <v>1</v>
      </c>
      <c r="CN104" t="b">
        <f t="shared" si="35"/>
        <v>0</v>
      </c>
      <c r="CO104" t="b">
        <f>LEN(_xlfn.IFNA(VLOOKUP(Data!K104,Konstanta!$AB:$AB,1,FALSE),""))&gt;0</f>
        <v>0</v>
      </c>
      <c r="CP104" s="12" t="b">
        <f t="shared" si="36"/>
        <v>0</v>
      </c>
      <c r="CQ104" s="12" t="b">
        <f t="shared" si="37"/>
        <v>0</v>
      </c>
      <c r="CR104" t="b">
        <f>ISNUMBER(SEARCH(Konstanta!$Q$5,Y104))</f>
        <v>0</v>
      </c>
      <c r="CS104">
        <f ca="1">IF(CD104&lt;=Konstanta!$J$5,Konstanta!$I$5,IF(CD104&lt;=Konstanta!$J$6,Konstanta!$I$6,IF(CD104&lt;=Konstanta!$J$7,Konstanta!$I$7,Konstanta!$I$8)))</f>
        <v>4</v>
      </c>
      <c r="CT104" t="b">
        <f>ISNUMBER(SEARCH(Konstanta!$Q$6,Y104))</f>
        <v>0</v>
      </c>
      <c r="CU104">
        <f ca="1">IF(CD104&lt;=Konstanta!$F$5,Konstanta!$E$5,IF(CD104&lt;=Konstanta!$F$6,Konstanta!$E$6,IF(CD104&lt;=Konstanta!$F$7,Konstanta!$E$7,IF(CD104&lt;=Konstanta!$F$8,Konstanta!$E$8,Konstanta!$E$9))))</f>
        <v>5</v>
      </c>
      <c r="CV104" t="b">
        <f t="shared" si="38"/>
        <v>1</v>
      </c>
      <c r="CW104" s="74">
        <f ca="1">IF(CD104&lt;=Konstanta!$B$5,Konstanta!$A$5,IF(CD104&lt;=Konstanta!$B$6,Konstanta!$A$6,IF(CD104&lt;=Konstanta!$B$7,Konstanta!$A$7,IF(CD104&lt;=Konstanta!$B$8,Konstanta!$A$8,IF(CD104&lt;=Konstanta!$B$9,Konstanta!$A$9,IF(CD104&lt;=Konstanta!$B$10,Konstanta!$A$10,IF(CD104&lt;=Konstanta!$B$11,Konstanta!$A$11,Konstanta!$A$12)))))))</f>
        <v>8</v>
      </c>
      <c r="CX104" t="b">
        <f>LEN(_xlfn.IFNA(VLOOKUP(AA104,Konstanta!$AD:$AD,1,FALSE),""))=0</f>
        <v>1</v>
      </c>
      <c r="CY104" s="67">
        <f t="shared" si="39"/>
        <v>0</v>
      </c>
      <c r="CZ104" s="67">
        <f t="shared" si="40"/>
        <v>0</v>
      </c>
      <c r="DA104" s="67">
        <f t="shared" si="41"/>
        <v>0</v>
      </c>
      <c r="DB104" t="b">
        <f t="shared" ca="1" si="42"/>
        <v>0</v>
      </c>
      <c r="DC104" s="67" t="b">
        <f>DA104&lt;=Konstanta!$AH$3</f>
        <v>1</v>
      </c>
      <c r="DD104" t="b">
        <f>CY104&lt;=Konstanta!$AH$4</f>
        <v>1</v>
      </c>
      <c r="DE104" t="b">
        <f>CY104&lt;=Konstanta!$AH$5</f>
        <v>1</v>
      </c>
      <c r="DF104" t="b">
        <f>CY104&lt;=Konstanta!$AH$6</f>
        <v>1</v>
      </c>
      <c r="DG104" t="b">
        <f ca="1">TEXT(BL104,"YYYYMMDD")=TEXT(Konstanta!$B$1,"YYYYMMDD")</f>
        <v>0</v>
      </c>
      <c r="DH104" t="b">
        <f t="shared" si="43"/>
        <v>0</v>
      </c>
      <c r="DI104" s="67">
        <f ca="1">Konstanta!$C$4-Data!CD104</f>
        <v>-1096658.666275</v>
      </c>
      <c r="DJ104">
        <f ca="1">IF(Data!DI104&gt;=Konstanta!$B$14,Konstanta!$A$14,IF(Data!DI104&gt;=Konstanta!$B$15,Konstanta!$A$15,IF(Data!DI104&gt;=Konstanta!$B$16,Konstanta!$A$16,IF(Data!DI104&gt;=Konstanta!$B$17,Konstanta!$A$17,IF(Data!DI104&gt;=Konstanta!$B$18,Konstanta!$A$18,Konstanta!$A$19)))))</f>
        <v>6</v>
      </c>
      <c r="DK104" t="b">
        <f t="shared" si="44"/>
        <v>0</v>
      </c>
      <c r="DL104" t="b">
        <f>COUNTIFS(A$1:A103,A104)=0</f>
        <v>1</v>
      </c>
    </row>
    <row r="105" spans="1:116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8"/>
      <c r="BY105" s="68"/>
      <c r="BZ105" s="70" t="str">
        <f t="shared" si="29"/>
        <v/>
      </c>
      <c r="CA105" s="71">
        <f t="shared" ca="1" si="30"/>
        <v>1096694.6659916667</v>
      </c>
      <c r="CB105" s="70" t="b">
        <f ca="1">AND(LEN(BZ105)&gt;0,TEXT(BZ105,"YYYY-MM-DD")=TEXT(Konstanta!$B$1,"YYYY-MM-DD"))</f>
        <v>0</v>
      </c>
      <c r="CC105" s="70" t="str">
        <f t="shared" si="31"/>
        <v/>
      </c>
      <c r="CD105" s="72">
        <f ca="1">(Konstanta!$B$2-D105)*24</f>
        <v>1096694.666275</v>
      </c>
      <c r="CE105" t="b">
        <f t="shared" si="32"/>
        <v>0</v>
      </c>
      <c r="CF105" t="b">
        <f>LEN(_xlfn.IFNA(VLOOKUP(H105,Konstanta!$M:$M,1,FALSE),""))&gt;0</f>
        <v>0</v>
      </c>
      <c r="CG105" t="b">
        <f>LEN(_xlfn.IFNA(VLOOKUP(G105,Konstanta!$T:$T,1,FALSE),""))&gt;0</f>
        <v>0</v>
      </c>
      <c r="CH105" t="b">
        <f>_xlfn.IFNA(VLOOKUP(U105,Konstanta!$O:$O,1,FALSE),"-")&lt;&gt;"-"</f>
        <v>0</v>
      </c>
      <c r="CI105" t="b">
        <f>LEN(_xlfn.IFNA(VLOOKUP(AX105,Konstanta!$X:$X,1,FALSE),""))&gt;0</f>
        <v>0</v>
      </c>
      <c r="CJ105" t="b">
        <f>OR(LEN(_xlfn.IFNA(VLOOKUP(Y105,Konstanta!$Q:$Q,1,FALSE),""))&gt;0,LEN(Y105)=0)</f>
        <v>1</v>
      </c>
      <c r="CK105" t="b">
        <f t="shared" si="33"/>
        <v>1</v>
      </c>
      <c r="CL105" t="b">
        <f>OR(LEN(_xlfn.IFNA(VLOOKUP(BK105,Konstanta!$Z:$Z,1,FALSE),""))&gt;0,LEN(BK105)=0)</f>
        <v>1</v>
      </c>
      <c r="CM105" t="b">
        <f t="shared" si="34"/>
        <v>1</v>
      </c>
      <c r="CN105" t="b">
        <f t="shared" si="35"/>
        <v>0</v>
      </c>
      <c r="CO105" t="b">
        <f>LEN(_xlfn.IFNA(VLOOKUP(Data!K105,Konstanta!$AB:$AB,1,FALSE),""))&gt;0</f>
        <v>0</v>
      </c>
      <c r="CP105" s="12" t="b">
        <f t="shared" si="36"/>
        <v>0</v>
      </c>
      <c r="CQ105" s="12" t="b">
        <f t="shared" si="37"/>
        <v>0</v>
      </c>
      <c r="CR105" t="b">
        <f>ISNUMBER(SEARCH(Konstanta!$Q$5,Y105))</f>
        <v>0</v>
      </c>
      <c r="CS105">
        <f ca="1">IF(CD105&lt;=Konstanta!$J$5,Konstanta!$I$5,IF(CD105&lt;=Konstanta!$J$6,Konstanta!$I$6,IF(CD105&lt;=Konstanta!$J$7,Konstanta!$I$7,Konstanta!$I$8)))</f>
        <v>4</v>
      </c>
      <c r="CT105" t="b">
        <f>ISNUMBER(SEARCH(Konstanta!$Q$6,Y105))</f>
        <v>0</v>
      </c>
      <c r="CU105">
        <f ca="1">IF(CD105&lt;=Konstanta!$F$5,Konstanta!$E$5,IF(CD105&lt;=Konstanta!$F$6,Konstanta!$E$6,IF(CD105&lt;=Konstanta!$F$7,Konstanta!$E$7,IF(CD105&lt;=Konstanta!$F$8,Konstanta!$E$8,Konstanta!$E$9))))</f>
        <v>5</v>
      </c>
      <c r="CV105" t="b">
        <f t="shared" si="38"/>
        <v>1</v>
      </c>
      <c r="CW105" s="74">
        <f ca="1">IF(CD105&lt;=Konstanta!$B$5,Konstanta!$A$5,IF(CD105&lt;=Konstanta!$B$6,Konstanta!$A$6,IF(CD105&lt;=Konstanta!$B$7,Konstanta!$A$7,IF(CD105&lt;=Konstanta!$B$8,Konstanta!$A$8,IF(CD105&lt;=Konstanta!$B$9,Konstanta!$A$9,IF(CD105&lt;=Konstanta!$B$10,Konstanta!$A$10,IF(CD105&lt;=Konstanta!$B$11,Konstanta!$A$11,Konstanta!$A$12)))))))</f>
        <v>8</v>
      </c>
      <c r="CX105" t="b">
        <f>LEN(_xlfn.IFNA(VLOOKUP(AA105,Konstanta!$AD:$AD,1,FALSE),""))=0</f>
        <v>1</v>
      </c>
      <c r="CY105" s="67">
        <f t="shared" si="39"/>
        <v>0</v>
      </c>
      <c r="CZ105" s="67">
        <f t="shared" si="40"/>
        <v>0</v>
      </c>
      <c r="DA105" s="67">
        <f t="shared" si="41"/>
        <v>0</v>
      </c>
      <c r="DB105" t="b">
        <f t="shared" ca="1" si="42"/>
        <v>0</v>
      </c>
      <c r="DC105" s="67" t="b">
        <f>DA105&lt;=Konstanta!$AH$3</f>
        <v>1</v>
      </c>
      <c r="DD105" t="b">
        <f>CY105&lt;=Konstanta!$AH$4</f>
        <v>1</v>
      </c>
      <c r="DE105" t="b">
        <f>CY105&lt;=Konstanta!$AH$5</f>
        <v>1</v>
      </c>
      <c r="DF105" t="b">
        <f>CY105&lt;=Konstanta!$AH$6</f>
        <v>1</v>
      </c>
      <c r="DG105" t="b">
        <f ca="1">TEXT(BL105,"YYYYMMDD")=TEXT(Konstanta!$B$1,"YYYYMMDD")</f>
        <v>0</v>
      </c>
      <c r="DH105" t="b">
        <f t="shared" si="43"/>
        <v>0</v>
      </c>
      <c r="DI105" s="67">
        <f ca="1">Konstanta!$C$4-Data!CD105</f>
        <v>-1096658.666275</v>
      </c>
      <c r="DJ105">
        <f ca="1">IF(Data!DI105&gt;=Konstanta!$B$14,Konstanta!$A$14,IF(Data!DI105&gt;=Konstanta!$B$15,Konstanta!$A$15,IF(Data!DI105&gt;=Konstanta!$B$16,Konstanta!$A$16,IF(Data!DI105&gt;=Konstanta!$B$17,Konstanta!$A$17,IF(Data!DI105&gt;=Konstanta!$B$18,Konstanta!$A$18,Konstanta!$A$19)))))</f>
        <v>6</v>
      </c>
      <c r="DK105" t="b">
        <f t="shared" si="44"/>
        <v>0</v>
      </c>
      <c r="DL105" t="b">
        <f>COUNTIFS(A$1:A104,A105)=0</f>
        <v>1</v>
      </c>
    </row>
    <row r="106" spans="1:11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8"/>
      <c r="BY106" s="68"/>
      <c r="BZ106" s="70" t="str">
        <f t="shared" si="29"/>
        <v/>
      </c>
      <c r="CA106" s="71">
        <f t="shared" ca="1" si="30"/>
        <v>1096694.6659944444</v>
      </c>
      <c r="CB106" s="70" t="b">
        <f ca="1">AND(LEN(BZ106)&gt;0,TEXT(BZ106,"YYYY-MM-DD")=TEXT(Konstanta!$B$1,"YYYY-MM-DD"))</f>
        <v>0</v>
      </c>
      <c r="CC106" s="70" t="str">
        <f t="shared" si="31"/>
        <v/>
      </c>
      <c r="CD106" s="72">
        <f ca="1">(Konstanta!$B$2-D106)*24</f>
        <v>1096694.666275</v>
      </c>
      <c r="CE106" t="b">
        <f t="shared" si="32"/>
        <v>0</v>
      </c>
      <c r="CF106" t="b">
        <f>LEN(_xlfn.IFNA(VLOOKUP(H106,Konstanta!$M:$M,1,FALSE),""))&gt;0</f>
        <v>0</v>
      </c>
      <c r="CG106" t="b">
        <f>LEN(_xlfn.IFNA(VLOOKUP(G106,Konstanta!$T:$T,1,FALSE),""))&gt;0</f>
        <v>0</v>
      </c>
      <c r="CH106" t="b">
        <f>_xlfn.IFNA(VLOOKUP(U106,Konstanta!$O:$O,1,FALSE),"-")&lt;&gt;"-"</f>
        <v>0</v>
      </c>
      <c r="CI106" t="b">
        <f>LEN(_xlfn.IFNA(VLOOKUP(AX106,Konstanta!$X:$X,1,FALSE),""))&gt;0</f>
        <v>0</v>
      </c>
      <c r="CJ106" t="b">
        <f>OR(LEN(_xlfn.IFNA(VLOOKUP(Y106,Konstanta!$Q:$Q,1,FALSE),""))&gt;0,LEN(Y106)=0)</f>
        <v>1</v>
      </c>
      <c r="CK106" t="b">
        <f t="shared" si="33"/>
        <v>1</v>
      </c>
      <c r="CL106" t="b">
        <f>OR(LEN(_xlfn.IFNA(VLOOKUP(BK106,Konstanta!$Z:$Z,1,FALSE),""))&gt;0,LEN(BK106)=0)</f>
        <v>1</v>
      </c>
      <c r="CM106" t="b">
        <f t="shared" si="34"/>
        <v>1</v>
      </c>
      <c r="CN106" t="b">
        <f t="shared" si="35"/>
        <v>0</v>
      </c>
      <c r="CO106" t="b">
        <f>LEN(_xlfn.IFNA(VLOOKUP(Data!K106,Konstanta!$AB:$AB,1,FALSE),""))&gt;0</f>
        <v>0</v>
      </c>
      <c r="CP106" s="12" t="b">
        <f t="shared" si="36"/>
        <v>0</v>
      </c>
      <c r="CQ106" s="12" t="b">
        <f t="shared" si="37"/>
        <v>0</v>
      </c>
      <c r="CR106" t="b">
        <f>ISNUMBER(SEARCH(Konstanta!$Q$5,Y106))</f>
        <v>0</v>
      </c>
      <c r="CS106">
        <f ca="1">IF(CD106&lt;=Konstanta!$J$5,Konstanta!$I$5,IF(CD106&lt;=Konstanta!$J$6,Konstanta!$I$6,IF(CD106&lt;=Konstanta!$J$7,Konstanta!$I$7,Konstanta!$I$8)))</f>
        <v>4</v>
      </c>
      <c r="CT106" t="b">
        <f>ISNUMBER(SEARCH(Konstanta!$Q$6,Y106))</f>
        <v>0</v>
      </c>
      <c r="CU106">
        <f ca="1">IF(CD106&lt;=Konstanta!$F$5,Konstanta!$E$5,IF(CD106&lt;=Konstanta!$F$6,Konstanta!$E$6,IF(CD106&lt;=Konstanta!$F$7,Konstanta!$E$7,IF(CD106&lt;=Konstanta!$F$8,Konstanta!$E$8,Konstanta!$E$9))))</f>
        <v>5</v>
      </c>
      <c r="CV106" t="b">
        <f t="shared" si="38"/>
        <v>1</v>
      </c>
      <c r="CW106" s="74">
        <f ca="1">IF(CD106&lt;=Konstanta!$B$5,Konstanta!$A$5,IF(CD106&lt;=Konstanta!$B$6,Konstanta!$A$6,IF(CD106&lt;=Konstanta!$B$7,Konstanta!$A$7,IF(CD106&lt;=Konstanta!$B$8,Konstanta!$A$8,IF(CD106&lt;=Konstanta!$B$9,Konstanta!$A$9,IF(CD106&lt;=Konstanta!$B$10,Konstanta!$A$10,IF(CD106&lt;=Konstanta!$B$11,Konstanta!$A$11,Konstanta!$A$12)))))))</f>
        <v>8</v>
      </c>
      <c r="CX106" t="b">
        <f>LEN(_xlfn.IFNA(VLOOKUP(AA106,Konstanta!$AD:$AD,1,FALSE),""))=0</f>
        <v>1</v>
      </c>
      <c r="CY106" s="67">
        <f t="shared" si="39"/>
        <v>0</v>
      </c>
      <c r="CZ106" s="67">
        <f t="shared" si="40"/>
        <v>0</v>
      </c>
      <c r="DA106" s="67">
        <f t="shared" si="41"/>
        <v>0</v>
      </c>
      <c r="DB106" t="b">
        <f t="shared" ca="1" si="42"/>
        <v>0</v>
      </c>
      <c r="DC106" s="67" t="b">
        <f>DA106&lt;=Konstanta!$AH$3</f>
        <v>1</v>
      </c>
      <c r="DD106" t="b">
        <f>CY106&lt;=Konstanta!$AH$4</f>
        <v>1</v>
      </c>
      <c r="DE106" t="b">
        <f>CY106&lt;=Konstanta!$AH$5</f>
        <v>1</v>
      </c>
      <c r="DF106" t="b">
        <f>CY106&lt;=Konstanta!$AH$6</f>
        <v>1</v>
      </c>
      <c r="DG106" t="b">
        <f ca="1">TEXT(BL106,"YYYYMMDD")=TEXT(Konstanta!$B$1,"YYYYMMDD")</f>
        <v>0</v>
      </c>
      <c r="DH106" t="b">
        <f t="shared" si="43"/>
        <v>0</v>
      </c>
      <c r="DI106" s="67">
        <f ca="1">Konstanta!$C$4-Data!CD106</f>
        <v>-1096658.666275</v>
      </c>
      <c r="DJ106">
        <f ca="1">IF(Data!DI106&gt;=Konstanta!$B$14,Konstanta!$A$14,IF(Data!DI106&gt;=Konstanta!$B$15,Konstanta!$A$15,IF(Data!DI106&gt;=Konstanta!$B$16,Konstanta!$A$16,IF(Data!DI106&gt;=Konstanta!$B$17,Konstanta!$A$17,IF(Data!DI106&gt;=Konstanta!$B$18,Konstanta!$A$18,Konstanta!$A$19)))))</f>
        <v>6</v>
      </c>
      <c r="DK106" t="b">
        <f t="shared" si="44"/>
        <v>0</v>
      </c>
      <c r="DL106" t="b">
        <f>COUNTIFS(A$1:A105,A106)=0</f>
        <v>1</v>
      </c>
    </row>
    <row r="107" spans="1:116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8"/>
      <c r="BY107" s="68"/>
      <c r="BZ107" s="70" t="str">
        <f t="shared" si="29"/>
        <v/>
      </c>
      <c r="CA107" s="71">
        <f t="shared" ca="1" si="30"/>
        <v>1096694.666275</v>
      </c>
      <c r="CB107" s="70" t="b">
        <f ca="1">AND(LEN(BZ107)&gt;0,TEXT(BZ107,"YYYY-MM-DD")=TEXT(Konstanta!$B$1,"YYYY-MM-DD"))</f>
        <v>0</v>
      </c>
      <c r="CC107" s="70" t="str">
        <f t="shared" si="31"/>
        <v/>
      </c>
      <c r="CD107" s="72">
        <f ca="1">(Konstanta!$B$2-D107)*24</f>
        <v>1096694.666275</v>
      </c>
      <c r="CE107" t="b">
        <f t="shared" si="32"/>
        <v>0</v>
      </c>
      <c r="CF107" t="b">
        <f>LEN(_xlfn.IFNA(VLOOKUP(H107,Konstanta!$M:$M,1,FALSE),""))&gt;0</f>
        <v>0</v>
      </c>
      <c r="CG107" t="b">
        <f>LEN(_xlfn.IFNA(VLOOKUP(G107,Konstanta!$T:$T,1,FALSE),""))&gt;0</f>
        <v>0</v>
      </c>
      <c r="CH107" t="b">
        <f>_xlfn.IFNA(VLOOKUP(U107,Konstanta!$O:$O,1,FALSE),"-")&lt;&gt;"-"</f>
        <v>0</v>
      </c>
      <c r="CI107" t="b">
        <f>LEN(_xlfn.IFNA(VLOOKUP(AX107,Konstanta!$X:$X,1,FALSE),""))&gt;0</f>
        <v>0</v>
      </c>
      <c r="CJ107" t="b">
        <f>OR(LEN(_xlfn.IFNA(VLOOKUP(Y107,Konstanta!$Q:$Q,1,FALSE),""))&gt;0,LEN(Y107)=0)</f>
        <v>1</v>
      </c>
      <c r="CK107" t="b">
        <f t="shared" si="33"/>
        <v>1</v>
      </c>
      <c r="CL107" t="b">
        <f>OR(LEN(_xlfn.IFNA(VLOOKUP(BK107,Konstanta!$Z:$Z,1,FALSE),""))&gt;0,LEN(BK107)=0)</f>
        <v>1</v>
      </c>
      <c r="CM107" t="b">
        <f t="shared" si="34"/>
        <v>1</v>
      </c>
      <c r="CN107" t="b">
        <f t="shared" si="35"/>
        <v>0</v>
      </c>
      <c r="CO107" t="b">
        <f>LEN(_xlfn.IFNA(VLOOKUP(Data!K107,Konstanta!$AB:$AB,1,FALSE),""))&gt;0</f>
        <v>0</v>
      </c>
      <c r="CP107" s="12" t="b">
        <f t="shared" si="36"/>
        <v>0</v>
      </c>
      <c r="CQ107" s="12" t="b">
        <f t="shared" si="37"/>
        <v>0</v>
      </c>
      <c r="CR107" t="b">
        <f>ISNUMBER(SEARCH(Konstanta!$Q$5,Y107))</f>
        <v>0</v>
      </c>
      <c r="CS107">
        <f ca="1">IF(CD107&lt;=Konstanta!$J$5,Konstanta!$I$5,IF(CD107&lt;=Konstanta!$J$6,Konstanta!$I$6,IF(CD107&lt;=Konstanta!$J$7,Konstanta!$I$7,Konstanta!$I$8)))</f>
        <v>4</v>
      </c>
      <c r="CT107" t="b">
        <f>ISNUMBER(SEARCH(Konstanta!$Q$6,Y107))</f>
        <v>0</v>
      </c>
      <c r="CU107">
        <f ca="1">IF(CD107&lt;=Konstanta!$F$5,Konstanta!$E$5,IF(CD107&lt;=Konstanta!$F$6,Konstanta!$E$6,IF(CD107&lt;=Konstanta!$F$7,Konstanta!$E$7,IF(CD107&lt;=Konstanta!$F$8,Konstanta!$E$8,Konstanta!$E$9))))</f>
        <v>5</v>
      </c>
      <c r="CV107" t="b">
        <f t="shared" si="38"/>
        <v>1</v>
      </c>
      <c r="CW107" s="74">
        <f ca="1">IF(CD107&lt;=Konstanta!$B$5,Konstanta!$A$5,IF(CD107&lt;=Konstanta!$B$6,Konstanta!$A$6,IF(CD107&lt;=Konstanta!$B$7,Konstanta!$A$7,IF(CD107&lt;=Konstanta!$B$8,Konstanta!$A$8,IF(CD107&lt;=Konstanta!$B$9,Konstanta!$A$9,IF(CD107&lt;=Konstanta!$B$10,Konstanta!$A$10,IF(CD107&lt;=Konstanta!$B$11,Konstanta!$A$11,Konstanta!$A$12)))))))</f>
        <v>8</v>
      </c>
      <c r="CX107" t="b">
        <f>LEN(_xlfn.IFNA(VLOOKUP(AA107,Konstanta!$AD:$AD,1,FALSE),""))=0</f>
        <v>1</v>
      </c>
      <c r="CY107" s="67">
        <f t="shared" si="39"/>
        <v>0</v>
      </c>
      <c r="CZ107" s="67">
        <f t="shared" si="40"/>
        <v>0</v>
      </c>
      <c r="DA107" s="67">
        <f t="shared" si="41"/>
        <v>0</v>
      </c>
      <c r="DB107" t="b">
        <f t="shared" ca="1" si="42"/>
        <v>0</v>
      </c>
      <c r="DC107" s="67" t="b">
        <f>DA107&lt;=Konstanta!$AH$3</f>
        <v>1</v>
      </c>
      <c r="DD107" t="b">
        <f>CY107&lt;=Konstanta!$AH$4</f>
        <v>1</v>
      </c>
      <c r="DE107" t="b">
        <f>CY107&lt;=Konstanta!$AH$5</f>
        <v>1</v>
      </c>
      <c r="DF107" t="b">
        <f>CY107&lt;=Konstanta!$AH$6</f>
        <v>1</v>
      </c>
      <c r="DG107" t="b">
        <f ca="1">TEXT(BL107,"YYYYMMDD")=TEXT(Konstanta!$B$1,"YYYYMMDD")</f>
        <v>0</v>
      </c>
      <c r="DH107" t="b">
        <f t="shared" si="43"/>
        <v>0</v>
      </c>
      <c r="DI107" s="67">
        <f ca="1">Konstanta!$C$4-Data!CD107</f>
        <v>-1096658.666275</v>
      </c>
      <c r="DJ107">
        <f ca="1">IF(Data!DI107&gt;=Konstanta!$B$14,Konstanta!$A$14,IF(Data!DI107&gt;=Konstanta!$B$15,Konstanta!$A$15,IF(Data!DI107&gt;=Konstanta!$B$16,Konstanta!$A$16,IF(Data!DI107&gt;=Konstanta!$B$17,Konstanta!$A$17,IF(Data!DI107&gt;=Konstanta!$B$18,Konstanta!$A$18,Konstanta!$A$19)))))</f>
        <v>6</v>
      </c>
      <c r="DK107" t="b">
        <f t="shared" si="44"/>
        <v>0</v>
      </c>
      <c r="DL107" t="b">
        <f>COUNTIFS(A$1:A106,A107)=0</f>
        <v>1</v>
      </c>
    </row>
    <row r="108" spans="1:116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8"/>
      <c r="BY108" s="68"/>
      <c r="BZ108" s="70" t="str">
        <f t="shared" si="29"/>
        <v/>
      </c>
      <c r="CA108" s="71">
        <f t="shared" ca="1" si="30"/>
        <v>1096694.6659916667</v>
      </c>
      <c r="CB108" s="70" t="b">
        <f ca="1">AND(LEN(BZ108)&gt;0,TEXT(BZ108,"YYYY-MM-DD")=TEXT(Konstanta!$B$1,"YYYY-MM-DD"))</f>
        <v>0</v>
      </c>
      <c r="CC108" s="70" t="str">
        <f t="shared" si="31"/>
        <v/>
      </c>
      <c r="CD108" s="72">
        <f ca="1">(Konstanta!$B$2-D108)*24</f>
        <v>1096694.666275</v>
      </c>
      <c r="CE108" t="b">
        <f t="shared" si="32"/>
        <v>0</v>
      </c>
      <c r="CF108" t="b">
        <f>LEN(_xlfn.IFNA(VLOOKUP(H108,Konstanta!$M:$M,1,FALSE),""))&gt;0</f>
        <v>0</v>
      </c>
      <c r="CG108" t="b">
        <f>LEN(_xlfn.IFNA(VLOOKUP(G108,Konstanta!$T:$T,1,FALSE),""))&gt;0</f>
        <v>0</v>
      </c>
      <c r="CH108" t="b">
        <f>_xlfn.IFNA(VLOOKUP(U108,Konstanta!$O:$O,1,FALSE),"-")&lt;&gt;"-"</f>
        <v>0</v>
      </c>
      <c r="CI108" t="b">
        <f>LEN(_xlfn.IFNA(VLOOKUP(AX108,Konstanta!$X:$X,1,FALSE),""))&gt;0</f>
        <v>0</v>
      </c>
      <c r="CJ108" t="b">
        <f>OR(LEN(_xlfn.IFNA(VLOOKUP(Y108,Konstanta!$Q:$Q,1,FALSE),""))&gt;0,LEN(Y108)=0)</f>
        <v>1</v>
      </c>
      <c r="CK108" t="b">
        <f t="shared" si="33"/>
        <v>1</v>
      </c>
      <c r="CL108" t="b">
        <f>OR(LEN(_xlfn.IFNA(VLOOKUP(BK108,Konstanta!$Z:$Z,1,FALSE),""))&gt;0,LEN(BK108)=0)</f>
        <v>1</v>
      </c>
      <c r="CM108" t="b">
        <f t="shared" si="34"/>
        <v>1</v>
      </c>
      <c r="CN108" t="b">
        <f t="shared" si="35"/>
        <v>0</v>
      </c>
      <c r="CO108" t="b">
        <f>LEN(_xlfn.IFNA(VLOOKUP(Data!K108,Konstanta!$AB:$AB,1,FALSE),""))&gt;0</f>
        <v>0</v>
      </c>
      <c r="CP108" s="12" t="b">
        <f t="shared" si="36"/>
        <v>0</v>
      </c>
      <c r="CQ108" s="12" t="b">
        <f t="shared" si="37"/>
        <v>0</v>
      </c>
      <c r="CR108" t="b">
        <f>ISNUMBER(SEARCH(Konstanta!$Q$5,Y108))</f>
        <v>0</v>
      </c>
      <c r="CS108">
        <f ca="1">IF(CD108&lt;=Konstanta!$J$5,Konstanta!$I$5,IF(CD108&lt;=Konstanta!$J$6,Konstanta!$I$6,IF(CD108&lt;=Konstanta!$J$7,Konstanta!$I$7,Konstanta!$I$8)))</f>
        <v>4</v>
      </c>
      <c r="CT108" t="b">
        <f>ISNUMBER(SEARCH(Konstanta!$Q$6,Y108))</f>
        <v>0</v>
      </c>
      <c r="CU108">
        <f ca="1">IF(CD108&lt;=Konstanta!$F$5,Konstanta!$E$5,IF(CD108&lt;=Konstanta!$F$6,Konstanta!$E$6,IF(CD108&lt;=Konstanta!$F$7,Konstanta!$E$7,IF(CD108&lt;=Konstanta!$F$8,Konstanta!$E$8,Konstanta!$E$9))))</f>
        <v>5</v>
      </c>
      <c r="CV108" t="b">
        <f t="shared" si="38"/>
        <v>1</v>
      </c>
      <c r="CW108" s="74">
        <f ca="1">IF(CD108&lt;=Konstanta!$B$5,Konstanta!$A$5,IF(CD108&lt;=Konstanta!$B$6,Konstanta!$A$6,IF(CD108&lt;=Konstanta!$B$7,Konstanta!$A$7,IF(CD108&lt;=Konstanta!$B$8,Konstanta!$A$8,IF(CD108&lt;=Konstanta!$B$9,Konstanta!$A$9,IF(CD108&lt;=Konstanta!$B$10,Konstanta!$A$10,IF(CD108&lt;=Konstanta!$B$11,Konstanta!$A$11,Konstanta!$A$12)))))))</f>
        <v>8</v>
      </c>
      <c r="CX108" t="b">
        <f>LEN(_xlfn.IFNA(VLOOKUP(AA108,Konstanta!$AD:$AD,1,FALSE),""))=0</f>
        <v>1</v>
      </c>
      <c r="CY108" s="67">
        <f t="shared" si="39"/>
        <v>0</v>
      </c>
      <c r="CZ108" s="67">
        <f t="shared" si="40"/>
        <v>0</v>
      </c>
      <c r="DA108" s="67">
        <f t="shared" si="41"/>
        <v>0</v>
      </c>
      <c r="DB108" t="b">
        <f t="shared" ca="1" si="42"/>
        <v>0</v>
      </c>
      <c r="DC108" s="67" t="b">
        <f>DA108&lt;=Konstanta!$AH$3</f>
        <v>1</v>
      </c>
      <c r="DD108" t="b">
        <f>CY108&lt;=Konstanta!$AH$4</f>
        <v>1</v>
      </c>
      <c r="DE108" t="b">
        <f>CY108&lt;=Konstanta!$AH$5</f>
        <v>1</v>
      </c>
      <c r="DF108" t="b">
        <f>CY108&lt;=Konstanta!$AH$6</f>
        <v>1</v>
      </c>
      <c r="DG108" t="b">
        <f ca="1">TEXT(BL108,"YYYYMMDD")=TEXT(Konstanta!$B$1,"YYYYMMDD")</f>
        <v>0</v>
      </c>
      <c r="DH108" t="b">
        <f t="shared" si="43"/>
        <v>0</v>
      </c>
      <c r="DI108" s="67">
        <f ca="1">Konstanta!$C$4-Data!CD108</f>
        <v>-1096658.666275</v>
      </c>
      <c r="DJ108">
        <f ca="1">IF(Data!DI108&gt;=Konstanta!$B$14,Konstanta!$A$14,IF(Data!DI108&gt;=Konstanta!$B$15,Konstanta!$A$15,IF(Data!DI108&gt;=Konstanta!$B$16,Konstanta!$A$16,IF(Data!DI108&gt;=Konstanta!$B$17,Konstanta!$A$17,IF(Data!DI108&gt;=Konstanta!$B$18,Konstanta!$A$18,Konstanta!$A$19)))))</f>
        <v>6</v>
      </c>
      <c r="DK108" t="b">
        <f t="shared" si="44"/>
        <v>0</v>
      </c>
      <c r="DL108" t="b">
        <f>COUNTIFS(A$1:A107,A108)=0</f>
        <v>1</v>
      </c>
    </row>
    <row r="109" spans="1:116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8"/>
      <c r="BY109" s="68"/>
      <c r="BZ109" s="70" t="str">
        <f t="shared" si="29"/>
        <v/>
      </c>
      <c r="CA109" s="71">
        <f t="shared" ca="1" si="30"/>
        <v>1096694.6664083335</v>
      </c>
      <c r="CB109" s="70" t="b">
        <f ca="1">AND(LEN(BZ109)&gt;0,TEXT(BZ109,"YYYY-MM-DD")=TEXT(Konstanta!$B$1,"YYYY-MM-DD"))</f>
        <v>0</v>
      </c>
      <c r="CC109" s="70" t="str">
        <f t="shared" si="31"/>
        <v/>
      </c>
      <c r="CD109" s="72">
        <f ca="1">(Konstanta!$B$2-D109)*24</f>
        <v>1096694.666275</v>
      </c>
      <c r="CE109" t="b">
        <f t="shared" si="32"/>
        <v>0</v>
      </c>
      <c r="CF109" t="b">
        <f>LEN(_xlfn.IFNA(VLOOKUP(H109,Konstanta!$M:$M,1,FALSE),""))&gt;0</f>
        <v>0</v>
      </c>
      <c r="CG109" t="b">
        <f>LEN(_xlfn.IFNA(VLOOKUP(G109,Konstanta!$T:$T,1,FALSE),""))&gt;0</f>
        <v>0</v>
      </c>
      <c r="CH109" t="b">
        <f>_xlfn.IFNA(VLOOKUP(U109,Konstanta!$O:$O,1,FALSE),"-")&lt;&gt;"-"</f>
        <v>0</v>
      </c>
      <c r="CI109" t="b">
        <f>LEN(_xlfn.IFNA(VLOOKUP(AX109,Konstanta!$X:$X,1,FALSE),""))&gt;0</f>
        <v>0</v>
      </c>
      <c r="CJ109" t="b">
        <f>OR(LEN(_xlfn.IFNA(VLOOKUP(Y109,Konstanta!$Q:$Q,1,FALSE),""))&gt;0,LEN(Y109)=0)</f>
        <v>1</v>
      </c>
      <c r="CK109" t="b">
        <f t="shared" si="33"/>
        <v>1</v>
      </c>
      <c r="CL109" t="b">
        <f>OR(LEN(_xlfn.IFNA(VLOOKUP(BK109,Konstanta!$Z:$Z,1,FALSE),""))&gt;0,LEN(BK109)=0)</f>
        <v>1</v>
      </c>
      <c r="CM109" t="b">
        <f t="shared" si="34"/>
        <v>1</v>
      </c>
      <c r="CN109" t="b">
        <f t="shared" si="35"/>
        <v>0</v>
      </c>
      <c r="CO109" t="b">
        <f>LEN(_xlfn.IFNA(VLOOKUP(Data!K109,Konstanta!$AB:$AB,1,FALSE),""))&gt;0</f>
        <v>0</v>
      </c>
      <c r="CP109" s="12" t="b">
        <f t="shared" si="36"/>
        <v>0</v>
      </c>
      <c r="CQ109" s="12" t="b">
        <f t="shared" si="37"/>
        <v>0</v>
      </c>
      <c r="CR109" t="b">
        <f>ISNUMBER(SEARCH(Konstanta!$Q$5,Y109))</f>
        <v>0</v>
      </c>
      <c r="CS109">
        <f ca="1">IF(CD109&lt;=Konstanta!$J$5,Konstanta!$I$5,IF(CD109&lt;=Konstanta!$J$6,Konstanta!$I$6,IF(CD109&lt;=Konstanta!$J$7,Konstanta!$I$7,Konstanta!$I$8)))</f>
        <v>4</v>
      </c>
      <c r="CT109" t="b">
        <f>ISNUMBER(SEARCH(Konstanta!$Q$6,Y109))</f>
        <v>0</v>
      </c>
      <c r="CU109">
        <f ca="1">IF(CD109&lt;=Konstanta!$F$5,Konstanta!$E$5,IF(CD109&lt;=Konstanta!$F$6,Konstanta!$E$6,IF(CD109&lt;=Konstanta!$F$7,Konstanta!$E$7,IF(CD109&lt;=Konstanta!$F$8,Konstanta!$E$8,Konstanta!$E$9))))</f>
        <v>5</v>
      </c>
      <c r="CV109" t="b">
        <f t="shared" si="38"/>
        <v>1</v>
      </c>
      <c r="CW109" s="74">
        <f ca="1">IF(CD109&lt;=Konstanta!$B$5,Konstanta!$A$5,IF(CD109&lt;=Konstanta!$B$6,Konstanta!$A$6,IF(CD109&lt;=Konstanta!$B$7,Konstanta!$A$7,IF(CD109&lt;=Konstanta!$B$8,Konstanta!$A$8,IF(CD109&lt;=Konstanta!$B$9,Konstanta!$A$9,IF(CD109&lt;=Konstanta!$B$10,Konstanta!$A$10,IF(CD109&lt;=Konstanta!$B$11,Konstanta!$A$11,Konstanta!$A$12)))))))</f>
        <v>8</v>
      </c>
      <c r="CX109" t="b">
        <f>LEN(_xlfn.IFNA(VLOOKUP(AA109,Konstanta!$AD:$AD,1,FALSE),""))=0</f>
        <v>1</v>
      </c>
      <c r="CY109" s="67">
        <f t="shared" si="39"/>
        <v>0</v>
      </c>
      <c r="CZ109" s="67">
        <f t="shared" si="40"/>
        <v>0</v>
      </c>
      <c r="DA109" s="67">
        <f t="shared" si="41"/>
        <v>0</v>
      </c>
      <c r="DB109" t="b">
        <f t="shared" ca="1" si="42"/>
        <v>0</v>
      </c>
      <c r="DC109" s="67" t="b">
        <f>DA109&lt;=Konstanta!$AH$3</f>
        <v>1</v>
      </c>
      <c r="DD109" t="b">
        <f>CY109&lt;=Konstanta!$AH$4</f>
        <v>1</v>
      </c>
      <c r="DE109" t="b">
        <f>CY109&lt;=Konstanta!$AH$5</f>
        <v>1</v>
      </c>
      <c r="DF109" t="b">
        <f>CY109&lt;=Konstanta!$AH$6</f>
        <v>1</v>
      </c>
      <c r="DG109" t="b">
        <f ca="1">TEXT(BL109,"YYYYMMDD")=TEXT(Konstanta!$B$1,"YYYYMMDD")</f>
        <v>0</v>
      </c>
      <c r="DH109" t="b">
        <f t="shared" si="43"/>
        <v>0</v>
      </c>
      <c r="DI109" s="67">
        <f ca="1">Konstanta!$C$4-Data!CD109</f>
        <v>-1096658.666275</v>
      </c>
      <c r="DJ109">
        <f ca="1">IF(Data!DI109&gt;=Konstanta!$B$14,Konstanta!$A$14,IF(Data!DI109&gt;=Konstanta!$B$15,Konstanta!$A$15,IF(Data!DI109&gt;=Konstanta!$B$16,Konstanta!$A$16,IF(Data!DI109&gt;=Konstanta!$B$17,Konstanta!$A$17,IF(Data!DI109&gt;=Konstanta!$B$18,Konstanta!$A$18,Konstanta!$A$19)))))</f>
        <v>6</v>
      </c>
      <c r="DK109" t="b">
        <f t="shared" si="44"/>
        <v>0</v>
      </c>
      <c r="DL109" t="b">
        <f>COUNTIFS(A$1:A108,A109)=0</f>
        <v>1</v>
      </c>
    </row>
    <row r="110" spans="1:116">
      <c r="A110" s="69"/>
      <c r="B110" s="69"/>
      <c r="C110" s="69"/>
      <c r="D110" s="81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8"/>
      <c r="BY110" s="68"/>
      <c r="BZ110" s="70" t="str">
        <f t="shared" si="29"/>
        <v/>
      </c>
      <c r="CA110" s="71">
        <f t="shared" ca="1" si="30"/>
        <v>1096694.666013889</v>
      </c>
      <c r="CB110" s="70" t="b">
        <f ca="1">AND(LEN(BZ110)&gt;0,TEXT(BZ110,"YYYY-MM-DD")=TEXT(Konstanta!$B$1,"YYYY-MM-DD"))</f>
        <v>0</v>
      </c>
      <c r="CC110" s="70" t="str">
        <f t="shared" si="31"/>
        <v/>
      </c>
      <c r="CD110" s="72">
        <f ca="1">(Konstanta!$B$2-D110)*24</f>
        <v>1096694.666275</v>
      </c>
      <c r="CE110" t="b">
        <f t="shared" si="32"/>
        <v>0</v>
      </c>
      <c r="CF110" t="b">
        <f>LEN(_xlfn.IFNA(VLOOKUP(H110,Konstanta!$M:$M,1,FALSE),""))&gt;0</f>
        <v>0</v>
      </c>
      <c r="CG110" t="b">
        <f>LEN(_xlfn.IFNA(VLOOKUP(G110,Konstanta!$T:$T,1,FALSE),""))&gt;0</f>
        <v>0</v>
      </c>
      <c r="CH110" t="b">
        <f>_xlfn.IFNA(VLOOKUP(U110,Konstanta!$O:$O,1,FALSE),"-")&lt;&gt;"-"</f>
        <v>0</v>
      </c>
      <c r="CI110" t="b">
        <f>LEN(_xlfn.IFNA(VLOOKUP(AX110,Konstanta!$X:$X,1,FALSE),""))&gt;0</f>
        <v>0</v>
      </c>
      <c r="CJ110" t="b">
        <f>OR(LEN(_xlfn.IFNA(VLOOKUP(Y110,Konstanta!$Q:$Q,1,FALSE),""))&gt;0,LEN(Y110)=0)</f>
        <v>1</v>
      </c>
      <c r="CK110" t="b">
        <f t="shared" si="33"/>
        <v>1</v>
      </c>
      <c r="CL110" t="b">
        <f>OR(LEN(_xlfn.IFNA(VLOOKUP(BK110,Konstanta!$Z:$Z,1,FALSE),""))&gt;0,LEN(BK110)=0)</f>
        <v>1</v>
      </c>
      <c r="CM110" t="b">
        <f t="shared" si="34"/>
        <v>1</v>
      </c>
      <c r="CN110" t="b">
        <f t="shared" si="35"/>
        <v>0</v>
      </c>
      <c r="CO110" t="b">
        <f>LEN(_xlfn.IFNA(VLOOKUP(Data!K110,Konstanta!$AB:$AB,1,FALSE),""))&gt;0</f>
        <v>0</v>
      </c>
      <c r="CP110" s="12" t="b">
        <f t="shared" si="36"/>
        <v>0</v>
      </c>
      <c r="CQ110" s="12" t="b">
        <f t="shared" si="37"/>
        <v>0</v>
      </c>
      <c r="CR110" t="b">
        <f>ISNUMBER(SEARCH(Konstanta!$Q$5,Y110))</f>
        <v>0</v>
      </c>
      <c r="CS110">
        <f ca="1">IF(CD110&lt;=Konstanta!$J$5,Konstanta!$I$5,IF(CD110&lt;=Konstanta!$J$6,Konstanta!$I$6,IF(CD110&lt;=Konstanta!$J$7,Konstanta!$I$7,Konstanta!$I$8)))</f>
        <v>4</v>
      </c>
      <c r="CT110" t="b">
        <f>ISNUMBER(SEARCH(Konstanta!$Q$6,Y110))</f>
        <v>0</v>
      </c>
      <c r="CU110">
        <f ca="1">IF(CD110&lt;=Konstanta!$F$5,Konstanta!$E$5,IF(CD110&lt;=Konstanta!$F$6,Konstanta!$E$6,IF(CD110&lt;=Konstanta!$F$7,Konstanta!$E$7,IF(CD110&lt;=Konstanta!$F$8,Konstanta!$E$8,Konstanta!$E$9))))</f>
        <v>5</v>
      </c>
      <c r="CV110" t="b">
        <f t="shared" si="38"/>
        <v>1</v>
      </c>
      <c r="CW110" s="74">
        <f ca="1">IF(CD110&lt;=Konstanta!$B$5,Konstanta!$A$5,IF(CD110&lt;=Konstanta!$B$6,Konstanta!$A$6,IF(CD110&lt;=Konstanta!$B$7,Konstanta!$A$7,IF(CD110&lt;=Konstanta!$B$8,Konstanta!$A$8,IF(CD110&lt;=Konstanta!$B$9,Konstanta!$A$9,IF(CD110&lt;=Konstanta!$B$10,Konstanta!$A$10,IF(CD110&lt;=Konstanta!$B$11,Konstanta!$A$11,Konstanta!$A$12)))))))</f>
        <v>8</v>
      </c>
      <c r="CX110" t="b">
        <f>LEN(_xlfn.IFNA(VLOOKUP(AA110,Konstanta!$AD:$AD,1,FALSE),""))=0</f>
        <v>1</v>
      </c>
      <c r="CY110" s="67">
        <f t="shared" si="39"/>
        <v>0</v>
      </c>
      <c r="CZ110" s="67">
        <f t="shared" si="40"/>
        <v>0</v>
      </c>
      <c r="DA110" s="67">
        <f t="shared" si="41"/>
        <v>0</v>
      </c>
      <c r="DB110" t="b">
        <f t="shared" ca="1" si="42"/>
        <v>0</v>
      </c>
      <c r="DC110" s="67" t="b">
        <f>DA110&lt;=Konstanta!$AH$3</f>
        <v>1</v>
      </c>
      <c r="DD110" t="b">
        <f>CY110&lt;=Konstanta!$AH$4</f>
        <v>1</v>
      </c>
      <c r="DE110" t="b">
        <f>CY110&lt;=Konstanta!$AH$5</f>
        <v>1</v>
      </c>
      <c r="DF110" t="b">
        <f>CY110&lt;=Konstanta!$AH$6</f>
        <v>1</v>
      </c>
      <c r="DG110" t="b">
        <f ca="1">TEXT(BL110,"YYYYMMDD")=TEXT(Konstanta!$B$1,"YYYYMMDD")</f>
        <v>0</v>
      </c>
      <c r="DH110" t="b">
        <f t="shared" si="43"/>
        <v>0</v>
      </c>
      <c r="DI110" s="67">
        <f ca="1">Konstanta!$C$4-Data!CD110</f>
        <v>-1096658.666275</v>
      </c>
      <c r="DJ110">
        <f ca="1">IF(Data!DI110&gt;=Konstanta!$B$14,Konstanta!$A$14,IF(Data!DI110&gt;=Konstanta!$B$15,Konstanta!$A$15,IF(Data!DI110&gt;=Konstanta!$B$16,Konstanta!$A$16,IF(Data!DI110&gt;=Konstanta!$B$17,Konstanta!$A$17,IF(Data!DI110&gt;=Konstanta!$B$18,Konstanta!$A$18,Konstanta!$A$19)))))</f>
        <v>6</v>
      </c>
      <c r="DK110" t="b">
        <f t="shared" si="44"/>
        <v>0</v>
      </c>
      <c r="DL110" t="b">
        <f>COUNTIFS(A$1:A109,A110)=0</f>
        <v>1</v>
      </c>
    </row>
    <row r="111" spans="1:116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8"/>
      <c r="BY111" s="68"/>
      <c r="BZ111" s="70" t="str">
        <f t="shared" si="29"/>
        <v/>
      </c>
      <c r="CA111" s="71">
        <f t="shared" ca="1" si="30"/>
        <v>1096694.6659916667</v>
      </c>
      <c r="CB111" s="70" t="b">
        <f ca="1">AND(LEN(BZ111)&gt;0,TEXT(BZ111,"YYYY-MM-DD")=TEXT(Konstanta!$B$1,"YYYY-MM-DD"))</f>
        <v>0</v>
      </c>
      <c r="CC111" s="70" t="str">
        <f t="shared" si="31"/>
        <v/>
      </c>
      <c r="CD111" s="72">
        <f ca="1">(Konstanta!$B$2-D111)*24</f>
        <v>1096694.666275</v>
      </c>
      <c r="CE111" t="b">
        <f t="shared" si="32"/>
        <v>0</v>
      </c>
      <c r="CF111" t="b">
        <f>LEN(_xlfn.IFNA(VLOOKUP(H111,Konstanta!$M:$M,1,FALSE),""))&gt;0</f>
        <v>0</v>
      </c>
      <c r="CG111" t="b">
        <f>LEN(_xlfn.IFNA(VLOOKUP(G111,Konstanta!$T:$T,1,FALSE),""))&gt;0</f>
        <v>0</v>
      </c>
      <c r="CH111" t="b">
        <f>_xlfn.IFNA(VLOOKUP(U111,Konstanta!$O:$O,1,FALSE),"-")&lt;&gt;"-"</f>
        <v>0</v>
      </c>
      <c r="CI111" t="b">
        <f>LEN(_xlfn.IFNA(VLOOKUP(AX111,Konstanta!$X:$X,1,FALSE),""))&gt;0</f>
        <v>0</v>
      </c>
      <c r="CJ111" t="b">
        <f>OR(LEN(_xlfn.IFNA(VLOOKUP(Y111,Konstanta!$Q:$Q,1,FALSE),""))&gt;0,LEN(Y111)=0)</f>
        <v>1</v>
      </c>
      <c r="CK111" t="b">
        <f t="shared" si="33"/>
        <v>1</v>
      </c>
      <c r="CL111" t="b">
        <f>OR(LEN(_xlfn.IFNA(VLOOKUP(BK111,Konstanta!$Z:$Z,1,FALSE),""))&gt;0,LEN(BK111)=0)</f>
        <v>1</v>
      </c>
      <c r="CM111" t="b">
        <f t="shared" si="34"/>
        <v>1</v>
      </c>
      <c r="CN111" t="b">
        <f t="shared" si="35"/>
        <v>0</v>
      </c>
      <c r="CO111" t="b">
        <f>LEN(_xlfn.IFNA(VLOOKUP(Data!K111,Konstanta!$AB:$AB,1,FALSE),""))&gt;0</f>
        <v>0</v>
      </c>
      <c r="CP111" s="12" t="b">
        <f t="shared" si="36"/>
        <v>0</v>
      </c>
      <c r="CQ111" s="12" t="b">
        <f t="shared" si="37"/>
        <v>0</v>
      </c>
      <c r="CR111" t="b">
        <f>ISNUMBER(SEARCH(Konstanta!$Q$5,Y111))</f>
        <v>0</v>
      </c>
      <c r="CS111">
        <f ca="1">IF(CD111&lt;=Konstanta!$J$5,Konstanta!$I$5,IF(CD111&lt;=Konstanta!$J$6,Konstanta!$I$6,IF(CD111&lt;=Konstanta!$J$7,Konstanta!$I$7,Konstanta!$I$8)))</f>
        <v>4</v>
      </c>
      <c r="CT111" t="b">
        <f>ISNUMBER(SEARCH(Konstanta!$Q$6,Y111))</f>
        <v>0</v>
      </c>
      <c r="CU111">
        <f ca="1">IF(CD111&lt;=Konstanta!$F$5,Konstanta!$E$5,IF(CD111&lt;=Konstanta!$F$6,Konstanta!$E$6,IF(CD111&lt;=Konstanta!$F$7,Konstanta!$E$7,IF(CD111&lt;=Konstanta!$F$8,Konstanta!$E$8,Konstanta!$E$9))))</f>
        <v>5</v>
      </c>
      <c r="CV111" t="b">
        <f t="shared" si="38"/>
        <v>1</v>
      </c>
      <c r="CW111" s="74">
        <f ca="1">IF(CD111&lt;=Konstanta!$B$5,Konstanta!$A$5,IF(CD111&lt;=Konstanta!$B$6,Konstanta!$A$6,IF(CD111&lt;=Konstanta!$B$7,Konstanta!$A$7,IF(CD111&lt;=Konstanta!$B$8,Konstanta!$A$8,IF(CD111&lt;=Konstanta!$B$9,Konstanta!$A$9,IF(CD111&lt;=Konstanta!$B$10,Konstanta!$A$10,IF(CD111&lt;=Konstanta!$B$11,Konstanta!$A$11,Konstanta!$A$12)))))))</f>
        <v>8</v>
      </c>
      <c r="CX111" t="b">
        <f>LEN(_xlfn.IFNA(VLOOKUP(AA111,Konstanta!$AD:$AD,1,FALSE),""))=0</f>
        <v>1</v>
      </c>
      <c r="CY111" s="67">
        <f t="shared" si="39"/>
        <v>0</v>
      </c>
      <c r="CZ111" s="67">
        <f t="shared" si="40"/>
        <v>0</v>
      </c>
      <c r="DA111" s="67">
        <f t="shared" si="41"/>
        <v>0</v>
      </c>
      <c r="DB111" t="b">
        <f t="shared" ca="1" si="42"/>
        <v>0</v>
      </c>
      <c r="DC111" s="67" t="b">
        <f>DA111&lt;=Konstanta!$AH$3</f>
        <v>1</v>
      </c>
      <c r="DD111" t="b">
        <f>CY111&lt;=Konstanta!$AH$4</f>
        <v>1</v>
      </c>
      <c r="DE111" t="b">
        <f>CY111&lt;=Konstanta!$AH$5</f>
        <v>1</v>
      </c>
      <c r="DF111" t="b">
        <f>CY111&lt;=Konstanta!$AH$6</f>
        <v>1</v>
      </c>
      <c r="DG111" t="b">
        <f ca="1">TEXT(BL111,"YYYYMMDD")=TEXT(Konstanta!$B$1,"YYYYMMDD")</f>
        <v>0</v>
      </c>
      <c r="DH111" t="b">
        <f t="shared" si="43"/>
        <v>0</v>
      </c>
      <c r="DI111" s="67">
        <f ca="1">Konstanta!$C$4-Data!CD111</f>
        <v>-1096658.666275</v>
      </c>
      <c r="DJ111">
        <f ca="1">IF(Data!DI111&gt;=Konstanta!$B$14,Konstanta!$A$14,IF(Data!DI111&gt;=Konstanta!$B$15,Konstanta!$A$15,IF(Data!DI111&gt;=Konstanta!$B$16,Konstanta!$A$16,IF(Data!DI111&gt;=Konstanta!$B$17,Konstanta!$A$17,IF(Data!DI111&gt;=Konstanta!$B$18,Konstanta!$A$18,Konstanta!$A$19)))))</f>
        <v>6</v>
      </c>
      <c r="DK111" t="b">
        <f t="shared" si="44"/>
        <v>0</v>
      </c>
      <c r="DL111" t="b">
        <f>COUNTIFS(A$1:A110,A111)=0</f>
        <v>1</v>
      </c>
    </row>
    <row r="112" spans="1:116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8"/>
      <c r="BY112" s="68"/>
      <c r="BZ112" s="70" t="str">
        <f t="shared" si="29"/>
        <v/>
      </c>
      <c r="CA112" s="71">
        <f t="shared" ca="1" si="30"/>
        <v>1096694.6664</v>
      </c>
      <c r="CB112" s="70" t="b">
        <f ca="1">AND(LEN(BZ112)&gt;0,TEXT(BZ112,"YYYY-MM-DD")=TEXT(Konstanta!$B$1,"YYYY-MM-DD"))</f>
        <v>0</v>
      </c>
      <c r="CC112" s="70" t="str">
        <f t="shared" si="31"/>
        <v/>
      </c>
      <c r="CD112" s="72">
        <f ca="1">(Konstanta!$B$2-D112)*24</f>
        <v>1096694.666275</v>
      </c>
      <c r="CE112" t="b">
        <f t="shared" si="32"/>
        <v>0</v>
      </c>
      <c r="CF112" t="b">
        <f>LEN(_xlfn.IFNA(VLOOKUP(H112,Konstanta!$M:$M,1,FALSE),""))&gt;0</f>
        <v>0</v>
      </c>
      <c r="CG112" t="b">
        <f>LEN(_xlfn.IFNA(VLOOKUP(G112,Konstanta!$T:$T,1,FALSE),""))&gt;0</f>
        <v>0</v>
      </c>
      <c r="CH112" t="b">
        <f>_xlfn.IFNA(VLOOKUP(U112,Konstanta!$O:$O,1,FALSE),"-")&lt;&gt;"-"</f>
        <v>0</v>
      </c>
      <c r="CI112" t="b">
        <f>LEN(_xlfn.IFNA(VLOOKUP(AX112,Konstanta!$X:$X,1,FALSE),""))&gt;0</f>
        <v>0</v>
      </c>
      <c r="CJ112" t="b">
        <f>OR(LEN(_xlfn.IFNA(VLOOKUP(Y112,Konstanta!$Q:$Q,1,FALSE),""))&gt;0,LEN(Y112)=0)</f>
        <v>1</v>
      </c>
      <c r="CK112" t="b">
        <f t="shared" si="33"/>
        <v>1</v>
      </c>
      <c r="CL112" t="b">
        <f>OR(LEN(_xlfn.IFNA(VLOOKUP(BK112,Konstanta!$Z:$Z,1,FALSE),""))&gt;0,LEN(BK112)=0)</f>
        <v>1</v>
      </c>
      <c r="CM112" t="b">
        <f t="shared" si="34"/>
        <v>1</v>
      </c>
      <c r="CN112" t="b">
        <f t="shared" si="35"/>
        <v>0</v>
      </c>
      <c r="CO112" t="b">
        <f>LEN(_xlfn.IFNA(VLOOKUP(Data!K112,Konstanta!$AB:$AB,1,FALSE),""))&gt;0</f>
        <v>0</v>
      </c>
      <c r="CP112" s="12" t="b">
        <f t="shared" si="36"/>
        <v>0</v>
      </c>
      <c r="CQ112" s="12" t="b">
        <f t="shared" si="37"/>
        <v>0</v>
      </c>
      <c r="CR112" t="b">
        <f>ISNUMBER(SEARCH(Konstanta!$Q$5,Y112))</f>
        <v>0</v>
      </c>
      <c r="CS112">
        <f ca="1">IF(CD112&lt;=Konstanta!$J$5,Konstanta!$I$5,IF(CD112&lt;=Konstanta!$J$6,Konstanta!$I$6,IF(CD112&lt;=Konstanta!$J$7,Konstanta!$I$7,Konstanta!$I$8)))</f>
        <v>4</v>
      </c>
      <c r="CT112" t="b">
        <f>ISNUMBER(SEARCH(Konstanta!$Q$6,Y112))</f>
        <v>0</v>
      </c>
      <c r="CU112">
        <f ca="1">IF(CD112&lt;=Konstanta!$F$5,Konstanta!$E$5,IF(CD112&lt;=Konstanta!$F$6,Konstanta!$E$6,IF(CD112&lt;=Konstanta!$F$7,Konstanta!$E$7,IF(CD112&lt;=Konstanta!$F$8,Konstanta!$E$8,Konstanta!$E$9))))</f>
        <v>5</v>
      </c>
      <c r="CV112" t="b">
        <f t="shared" si="38"/>
        <v>1</v>
      </c>
      <c r="CW112" s="74">
        <f ca="1">IF(CD112&lt;=Konstanta!$B$5,Konstanta!$A$5,IF(CD112&lt;=Konstanta!$B$6,Konstanta!$A$6,IF(CD112&lt;=Konstanta!$B$7,Konstanta!$A$7,IF(CD112&lt;=Konstanta!$B$8,Konstanta!$A$8,IF(CD112&lt;=Konstanta!$B$9,Konstanta!$A$9,IF(CD112&lt;=Konstanta!$B$10,Konstanta!$A$10,IF(CD112&lt;=Konstanta!$B$11,Konstanta!$A$11,Konstanta!$A$12)))))))</f>
        <v>8</v>
      </c>
      <c r="CX112" t="b">
        <f>LEN(_xlfn.IFNA(VLOOKUP(AA112,Konstanta!$AD:$AD,1,FALSE),""))=0</f>
        <v>1</v>
      </c>
      <c r="CY112" s="67">
        <f t="shared" si="39"/>
        <v>0</v>
      </c>
      <c r="CZ112" s="67">
        <f t="shared" si="40"/>
        <v>0</v>
      </c>
      <c r="DA112" s="67">
        <f t="shared" si="41"/>
        <v>0</v>
      </c>
      <c r="DB112" t="b">
        <f t="shared" ca="1" si="42"/>
        <v>0</v>
      </c>
      <c r="DC112" s="67" t="b">
        <f>DA112&lt;=Konstanta!$AH$3</f>
        <v>1</v>
      </c>
      <c r="DD112" t="b">
        <f>CY112&lt;=Konstanta!$AH$4</f>
        <v>1</v>
      </c>
      <c r="DE112" t="b">
        <f>CY112&lt;=Konstanta!$AH$5</f>
        <v>1</v>
      </c>
      <c r="DF112" t="b">
        <f>CY112&lt;=Konstanta!$AH$6</f>
        <v>1</v>
      </c>
      <c r="DG112" t="b">
        <f ca="1">TEXT(BL112,"YYYYMMDD")=TEXT(Konstanta!$B$1,"YYYYMMDD")</f>
        <v>0</v>
      </c>
      <c r="DH112" t="b">
        <f t="shared" si="43"/>
        <v>0</v>
      </c>
      <c r="DI112" s="67">
        <f ca="1">Konstanta!$C$4-Data!CD112</f>
        <v>-1096658.666275</v>
      </c>
      <c r="DJ112">
        <f ca="1">IF(Data!DI112&gt;=Konstanta!$B$14,Konstanta!$A$14,IF(Data!DI112&gt;=Konstanta!$B$15,Konstanta!$A$15,IF(Data!DI112&gt;=Konstanta!$B$16,Konstanta!$A$16,IF(Data!DI112&gt;=Konstanta!$B$17,Konstanta!$A$17,IF(Data!DI112&gt;=Konstanta!$B$18,Konstanta!$A$18,Konstanta!$A$19)))))</f>
        <v>6</v>
      </c>
      <c r="DK112" t="b">
        <f t="shared" si="44"/>
        <v>0</v>
      </c>
      <c r="DL112" t="b">
        <f>COUNTIFS(A$1:A111,A112)=0</f>
        <v>1</v>
      </c>
    </row>
    <row r="113" spans="1:116">
      <c r="A113" s="69"/>
      <c r="B113" s="69"/>
      <c r="C113" s="69"/>
      <c r="D113" s="81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8"/>
      <c r="BY113" s="68"/>
      <c r="BZ113" s="70" t="str">
        <f t="shared" si="29"/>
        <v/>
      </c>
      <c r="CA113" s="71">
        <f t="shared" ca="1" si="30"/>
        <v>1096694.6659916667</v>
      </c>
      <c r="CB113" s="70" t="b">
        <f ca="1">AND(LEN(BZ113)&gt;0,TEXT(BZ113,"YYYY-MM-DD")=TEXT(Konstanta!$B$1,"YYYY-MM-DD"))</f>
        <v>0</v>
      </c>
      <c r="CC113" s="70" t="str">
        <f t="shared" si="31"/>
        <v/>
      </c>
      <c r="CD113" s="72">
        <f ca="1">(Konstanta!$B$2-D113)*24</f>
        <v>1096694.666275</v>
      </c>
      <c r="CE113" t="b">
        <f t="shared" si="32"/>
        <v>0</v>
      </c>
      <c r="CF113" t="b">
        <f>LEN(_xlfn.IFNA(VLOOKUP(H113,Konstanta!$M:$M,1,FALSE),""))&gt;0</f>
        <v>0</v>
      </c>
      <c r="CG113" t="b">
        <f>LEN(_xlfn.IFNA(VLOOKUP(G113,Konstanta!$T:$T,1,FALSE),""))&gt;0</f>
        <v>0</v>
      </c>
      <c r="CH113" t="b">
        <f>_xlfn.IFNA(VLOOKUP(U113,Konstanta!$O:$O,1,FALSE),"-")&lt;&gt;"-"</f>
        <v>0</v>
      </c>
      <c r="CI113" t="b">
        <f>LEN(_xlfn.IFNA(VLOOKUP(AX113,Konstanta!$X:$X,1,FALSE),""))&gt;0</f>
        <v>0</v>
      </c>
      <c r="CJ113" t="b">
        <f>OR(LEN(_xlfn.IFNA(VLOOKUP(Y113,Konstanta!$Q:$Q,1,FALSE),""))&gt;0,LEN(Y113)=0)</f>
        <v>1</v>
      </c>
      <c r="CK113" t="b">
        <f t="shared" si="33"/>
        <v>1</v>
      </c>
      <c r="CL113" t="b">
        <f>OR(LEN(_xlfn.IFNA(VLOOKUP(BK113,Konstanta!$Z:$Z,1,FALSE),""))&gt;0,LEN(BK113)=0)</f>
        <v>1</v>
      </c>
      <c r="CM113" t="b">
        <f t="shared" si="34"/>
        <v>1</v>
      </c>
      <c r="CN113" t="b">
        <f t="shared" si="35"/>
        <v>0</v>
      </c>
      <c r="CO113" t="b">
        <f>LEN(_xlfn.IFNA(VLOOKUP(Data!K113,Konstanta!$AB:$AB,1,FALSE),""))&gt;0</f>
        <v>0</v>
      </c>
      <c r="CP113" s="12" t="b">
        <f t="shared" si="36"/>
        <v>0</v>
      </c>
      <c r="CQ113" s="12" t="b">
        <f t="shared" si="37"/>
        <v>0</v>
      </c>
      <c r="CR113" t="b">
        <f>ISNUMBER(SEARCH(Konstanta!$Q$5,Y113))</f>
        <v>0</v>
      </c>
      <c r="CS113">
        <f ca="1">IF(CD113&lt;=Konstanta!$J$5,Konstanta!$I$5,IF(CD113&lt;=Konstanta!$J$6,Konstanta!$I$6,IF(CD113&lt;=Konstanta!$J$7,Konstanta!$I$7,Konstanta!$I$8)))</f>
        <v>4</v>
      </c>
      <c r="CT113" t="b">
        <f>ISNUMBER(SEARCH(Konstanta!$Q$6,Y113))</f>
        <v>0</v>
      </c>
      <c r="CU113">
        <f ca="1">IF(CD113&lt;=Konstanta!$F$5,Konstanta!$E$5,IF(CD113&lt;=Konstanta!$F$6,Konstanta!$E$6,IF(CD113&lt;=Konstanta!$F$7,Konstanta!$E$7,IF(CD113&lt;=Konstanta!$F$8,Konstanta!$E$8,Konstanta!$E$9))))</f>
        <v>5</v>
      </c>
      <c r="CV113" t="b">
        <f t="shared" si="38"/>
        <v>1</v>
      </c>
      <c r="CW113" s="74">
        <f ca="1">IF(CD113&lt;=Konstanta!$B$5,Konstanta!$A$5,IF(CD113&lt;=Konstanta!$B$6,Konstanta!$A$6,IF(CD113&lt;=Konstanta!$B$7,Konstanta!$A$7,IF(CD113&lt;=Konstanta!$B$8,Konstanta!$A$8,IF(CD113&lt;=Konstanta!$B$9,Konstanta!$A$9,IF(CD113&lt;=Konstanta!$B$10,Konstanta!$A$10,IF(CD113&lt;=Konstanta!$B$11,Konstanta!$A$11,Konstanta!$A$12)))))))</f>
        <v>8</v>
      </c>
      <c r="CX113" t="b">
        <f>LEN(_xlfn.IFNA(VLOOKUP(AA113,Konstanta!$AD:$AD,1,FALSE),""))=0</f>
        <v>1</v>
      </c>
      <c r="CY113" s="67">
        <f t="shared" si="39"/>
        <v>0</v>
      </c>
      <c r="CZ113" s="67">
        <f t="shared" si="40"/>
        <v>0</v>
      </c>
      <c r="DA113" s="67">
        <f t="shared" si="41"/>
        <v>0</v>
      </c>
      <c r="DB113" t="b">
        <f t="shared" ca="1" si="42"/>
        <v>0</v>
      </c>
      <c r="DC113" s="67" t="b">
        <f>DA113&lt;=Konstanta!$AH$3</f>
        <v>1</v>
      </c>
      <c r="DD113" t="b">
        <f>CY113&lt;=Konstanta!$AH$4</f>
        <v>1</v>
      </c>
      <c r="DE113" t="b">
        <f>CY113&lt;=Konstanta!$AH$5</f>
        <v>1</v>
      </c>
      <c r="DF113" t="b">
        <f>CY113&lt;=Konstanta!$AH$6</f>
        <v>1</v>
      </c>
      <c r="DG113" t="b">
        <f ca="1">TEXT(BL113,"YYYYMMDD")=TEXT(Konstanta!$B$1,"YYYYMMDD")</f>
        <v>0</v>
      </c>
      <c r="DH113" t="b">
        <f t="shared" si="43"/>
        <v>0</v>
      </c>
      <c r="DI113" s="67">
        <f ca="1">Konstanta!$C$4-Data!CD113</f>
        <v>-1096658.666275</v>
      </c>
      <c r="DJ113">
        <f ca="1">IF(Data!DI113&gt;=Konstanta!$B$14,Konstanta!$A$14,IF(Data!DI113&gt;=Konstanta!$B$15,Konstanta!$A$15,IF(Data!DI113&gt;=Konstanta!$B$16,Konstanta!$A$16,IF(Data!DI113&gt;=Konstanta!$B$17,Konstanta!$A$17,IF(Data!DI113&gt;=Konstanta!$B$18,Konstanta!$A$18,Konstanta!$A$19)))))</f>
        <v>6</v>
      </c>
      <c r="DK113" t="b">
        <f t="shared" si="44"/>
        <v>0</v>
      </c>
      <c r="DL113" t="b">
        <f>COUNTIFS(A$1:A112,A113)=0</f>
        <v>1</v>
      </c>
    </row>
    <row r="114" spans="1:116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8"/>
      <c r="BY114" s="68"/>
      <c r="BZ114" s="70" t="str">
        <f t="shared" si="29"/>
        <v/>
      </c>
      <c r="CA114" s="71">
        <f t="shared" ca="1" si="30"/>
        <v>1096694.6662138889</v>
      </c>
      <c r="CB114" s="70" t="b">
        <f ca="1">AND(LEN(BZ114)&gt;0,TEXT(BZ114,"YYYY-MM-DD")=TEXT(Konstanta!$B$1,"YYYY-MM-DD"))</f>
        <v>0</v>
      </c>
      <c r="CC114" s="70" t="str">
        <f t="shared" si="31"/>
        <v/>
      </c>
      <c r="CD114" s="72">
        <f ca="1">(Konstanta!$B$2-D114)*24</f>
        <v>1096694.666275</v>
      </c>
      <c r="CE114" t="b">
        <f t="shared" si="32"/>
        <v>0</v>
      </c>
      <c r="CF114" t="b">
        <f>LEN(_xlfn.IFNA(VLOOKUP(H114,Konstanta!$M:$M,1,FALSE),""))&gt;0</f>
        <v>0</v>
      </c>
      <c r="CG114" t="b">
        <f>LEN(_xlfn.IFNA(VLOOKUP(G114,Konstanta!$T:$T,1,FALSE),""))&gt;0</f>
        <v>0</v>
      </c>
      <c r="CH114" t="b">
        <f>_xlfn.IFNA(VLOOKUP(U114,Konstanta!$O:$O,1,FALSE),"-")&lt;&gt;"-"</f>
        <v>0</v>
      </c>
      <c r="CI114" t="b">
        <f>LEN(_xlfn.IFNA(VLOOKUP(AX114,Konstanta!$X:$X,1,FALSE),""))&gt;0</f>
        <v>0</v>
      </c>
      <c r="CJ114" t="b">
        <f>OR(LEN(_xlfn.IFNA(VLOOKUP(Y114,Konstanta!$Q:$Q,1,FALSE),""))&gt;0,LEN(Y114)=0)</f>
        <v>1</v>
      </c>
      <c r="CK114" t="b">
        <f t="shared" si="33"/>
        <v>1</v>
      </c>
      <c r="CL114" t="b">
        <f>OR(LEN(_xlfn.IFNA(VLOOKUP(BK114,Konstanta!$Z:$Z,1,FALSE),""))&gt;0,LEN(BK114)=0)</f>
        <v>1</v>
      </c>
      <c r="CM114" t="b">
        <f t="shared" si="34"/>
        <v>1</v>
      </c>
      <c r="CN114" t="b">
        <f t="shared" si="35"/>
        <v>0</v>
      </c>
      <c r="CO114" t="b">
        <f>LEN(_xlfn.IFNA(VLOOKUP(Data!K114,Konstanta!$AB:$AB,1,FALSE),""))&gt;0</f>
        <v>0</v>
      </c>
      <c r="CP114" s="12" t="b">
        <f t="shared" si="36"/>
        <v>0</v>
      </c>
      <c r="CQ114" s="12" t="b">
        <f t="shared" si="37"/>
        <v>0</v>
      </c>
      <c r="CR114" t="b">
        <f>ISNUMBER(SEARCH(Konstanta!$Q$5,Y114))</f>
        <v>0</v>
      </c>
      <c r="CS114">
        <f ca="1">IF(CD114&lt;=Konstanta!$J$5,Konstanta!$I$5,IF(CD114&lt;=Konstanta!$J$6,Konstanta!$I$6,IF(CD114&lt;=Konstanta!$J$7,Konstanta!$I$7,Konstanta!$I$8)))</f>
        <v>4</v>
      </c>
      <c r="CT114" t="b">
        <f>ISNUMBER(SEARCH(Konstanta!$Q$6,Y114))</f>
        <v>0</v>
      </c>
      <c r="CU114">
        <f ca="1">IF(CD114&lt;=Konstanta!$F$5,Konstanta!$E$5,IF(CD114&lt;=Konstanta!$F$6,Konstanta!$E$6,IF(CD114&lt;=Konstanta!$F$7,Konstanta!$E$7,IF(CD114&lt;=Konstanta!$F$8,Konstanta!$E$8,Konstanta!$E$9))))</f>
        <v>5</v>
      </c>
      <c r="CV114" t="b">
        <f t="shared" si="38"/>
        <v>1</v>
      </c>
      <c r="CW114" s="74">
        <f ca="1">IF(CD114&lt;=Konstanta!$B$5,Konstanta!$A$5,IF(CD114&lt;=Konstanta!$B$6,Konstanta!$A$6,IF(CD114&lt;=Konstanta!$B$7,Konstanta!$A$7,IF(CD114&lt;=Konstanta!$B$8,Konstanta!$A$8,IF(CD114&lt;=Konstanta!$B$9,Konstanta!$A$9,IF(CD114&lt;=Konstanta!$B$10,Konstanta!$A$10,IF(CD114&lt;=Konstanta!$B$11,Konstanta!$A$11,Konstanta!$A$12)))))))</f>
        <v>8</v>
      </c>
      <c r="CX114" t="b">
        <f>LEN(_xlfn.IFNA(VLOOKUP(AA114,Konstanta!$AD:$AD,1,FALSE),""))=0</f>
        <v>1</v>
      </c>
      <c r="CY114" s="67">
        <f t="shared" si="39"/>
        <v>0</v>
      </c>
      <c r="CZ114" s="67">
        <f t="shared" si="40"/>
        <v>0</v>
      </c>
      <c r="DA114" s="67">
        <f t="shared" si="41"/>
        <v>0</v>
      </c>
      <c r="DB114" t="b">
        <f t="shared" ca="1" si="42"/>
        <v>0</v>
      </c>
      <c r="DC114" s="67" t="b">
        <f>DA114&lt;=Konstanta!$AH$3</f>
        <v>1</v>
      </c>
      <c r="DD114" t="b">
        <f>CY114&lt;=Konstanta!$AH$4</f>
        <v>1</v>
      </c>
      <c r="DE114" t="b">
        <f>CY114&lt;=Konstanta!$AH$5</f>
        <v>1</v>
      </c>
      <c r="DF114" t="b">
        <f>CY114&lt;=Konstanta!$AH$6</f>
        <v>1</v>
      </c>
      <c r="DG114" t="b">
        <f ca="1">TEXT(BL114,"YYYYMMDD")=TEXT(Konstanta!$B$1,"YYYYMMDD")</f>
        <v>0</v>
      </c>
      <c r="DH114" t="b">
        <f t="shared" si="43"/>
        <v>0</v>
      </c>
      <c r="DI114" s="67">
        <f ca="1">Konstanta!$C$4-Data!CD114</f>
        <v>-1096658.666275</v>
      </c>
      <c r="DJ114">
        <f ca="1">IF(Data!DI114&gt;=Konstanta!$B$14,Konstanta!$A$14,IF(Data!DI114&gt;=Konstanta!$B$15,Konstanta!$A$15,IF(Data!DI114&gt;=Konstanta!$B$16,Konstanta!$A$16,IF(Data!DI114&gt;=Konstanta!$B$17,Konstanta!$A$17,IF(Data!DI114&gt;=Konstanta!$B$18,Konstanta!$A$18,Konstanta!$A$19)))))</f>
        <v>6</v>
      </c>
      <c r="DK114" t="b">
        <f t="shared" si="44"/>
        <v>0</v>
      </c>
      <c r="DL114" t="b">
        <f>COUNTIFS(A$1:A113,A114)=0</f>
        <v>1</v>
      </c>
    </row>
    <row r="115" spans="1:116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8"/>
      <c r="BY115" s="68"/>
      <c r="BZ115" s="70" t="str">
        <f t="shared" si="29"/>
        <v/>
      </c>
      <c r="CA115" s="71">
        <f t="shared" ca="1" si="30"/>
        <v>1096694.666275</v>
      </c>
      <c r="CB115" s="70" t="b">
        <f ca="1">AND(LEN(BZ115)&gt;0,TEXT(BZ115,"YYYY-MM-DD")=TEXT(Konstanta!$B$1,"YYYY-MM-DD"))</f>
        <v>0</v>
      </c>
      <c r="CC115" s="70" t="str">
        <f t="shared" si="31"/>
        <v/>
      </c>
      <c r="CD115" s="72">
        <f ca="1">(Konstanta!$B$2-D115)*24</f>
        <v>1096694.666275</v>
      </c>
      <c r="CE115" t="b">
        <f t="shared" si="32"/>
        <v>0</v>
      </c>
      <c r="CF115" t="b">
        <f>LEN(_xlfn.IFNA(VLOOKUP(H115,Konstanta!$M:$M,1,FALSE),""))&gt;0</f>
        <v>0</v>
      </c>
      <c r="CG115" t="b">
        <f>LEN(_xlfn.IFNA(VLOOKUP(G115,Konstanta!$T:$T,1,FALSE),""))&gt;0</f>
        <v>0</v>
      </c>
      <c r="CH115" t="b">
        <f>_xlfn.IFNA(VLOOKUP(U115,Konstanta!$O:$O,1,FALSE),"-")&lt;&gt;"-"</f>
        <v>0</v>
      </c>
      <c r="CI115" t="b">
        <f>LEN(_xlfn.IFNA(VLOOKUP(AX115,Konstanta!$X:$X,1,FALSE),""))&gt;0</f>
        <v>0</v>
      </c>
      <c r="CJ115" t="b">
        <f>OR(LEN(_xlfn.IFNA(VLOOKUP(Y115,Konstanta!$Q:$Q,1,FALSE),""))&gt;0,LEN(Y115)=0)</f>
        <v>1</v>
      </c>
      <c r="CK115" t="b">
        <f t="shared" si="33"/>
        <v>1</v>
      </c>
      <c r="CL115" t="b">
        <f>OR(LEN(_xlfn.IFNA(VLOOKUP(BK115,Konstanta!$Z:$Z,1,FALSE),""))&gt;0,LEN(BK115)=0)</f>
        <v>1</v>
      </c>
      <c r="CM115" t="b">
        <f t="shared" si="34"/>
        <v>1</v>
      </c>
      <c r="CN115" t="b">
        <f t="shared" si="35"/>
        <v>0</v>
      </c>
      <c r="CO115" t="b">
        <f>LEN(_xlfn.IFNA(VLOOKUP(Data!K115,Konstanta!$AB:$AB,1,FALSE),""))&gt;0</f>
        <v>0</v>
      </c>
      <c r="CP115" s="12" t="b">
        <f t="shared" si="36"/>
        <v>0</v>
      </c>
      <c r="CQ115" s="12" t="b">
        <f t="shared" si="37"/>
        <v>0</v>
      </c>
      <c r="CR115" t="b">
        <f>ISNUMBER(SEARCH(Konstanta!$Q$5,Y115))</f>
        <v>0</v>
      </c>
      <c r="CS115">
        <f ca="1">IF(CD115&lt;=Konstanta!$J$5,Konstanta!$I$5,IF(CD115&lt;=Konstanta!$J$6,Konstanta!$I$6,IF(CD115&lt;=Konstanta!$J$7,Konstanta!$I$7,Konstanta!$I$8)))</f>
        <v>4</v>
      </c>
      <c r="CT115" t="b">
        <f>ISNUMBER(SEARCH(Konstanta!$Q$6,Y115))</f>
        <v>0</v>
      </c>
      <c r="CU115">
        <f ca="1">IF(CD115&lt;=Konstanta!$F$5,Konstanta!$E$5,IF(CD115&lt;=Konstanta!$F$6,Konstanta!$E$6,IF(CD115&lt;=Konstanta!$F$7,Konstanta!$E$7,IF(CD115&lt;=Konstanta!$F$8,Konstanta!$E$8,Konstanta!$E$9))))</f>
        <v>5</v>
      </c>
      <c r="CV115" t="b">
        <f t="shared" si="38"/>
        <v>1</v>
      </c>
      <c r="CW115" s="74">
        <f ca="1">IF(CD115&lt;=Konstanta!$B$5,Konstanta!$A$5,IF(CD115&lt;=Konstanta!$B$6,Konstanta!$A$6,IF(CD115&lt;=Konstanta!$B$7,Konstanta!$A$7,IF(CD115&lt;=Konstanta!$B$8,Konstanta!$A$8,IF(CD115&lt;=Konstanta!$B$9,Konstanta!$A$9,IF(CD115&lt;=Konstanta!$B$10,Konstanta!$A$10,IF(CD115&lt;=Konstanta!$B$11,Konstanta!$A$11,Konstanta!$A$12)))))))</f>
        <v>8</v>
      </c>
      <c r="CX115" t="b">
        <f>LEN(_xlfn.IFNA(VLOOKUP(AA115,Konstanta!$AD:$AD,1,FALSE),""))=0</f>
        <v>1</v>
      </c>
      <c r="CY115" s="67">
        <f t="shared" si="39"/>
        <v>0</v>
      </c>
      <c r="CZ115" s="67">
        <f t="shared" si="40"/>
        <v>0</v>
      </c>
      <c r="DA115" s="67">
        <f t="shared" si="41"/>
        <v>0</v>
      </c>
      <c r="DB115" t="b">
        <f t="shared" ca="1" si="42"/>
        <v>0</v>
      </c>
      <c r="DC115" s="67" t="b">
        <f>DA115&lt;=Konstanta!$AH$3</f>
        <v>1</v>
      </c>
      <c r="DD115" t="b">
        <f>CY115&lt;=Konstanta!$AH$4</f>
        <v>1</v>
      </c>
      <c r="DE115" t="b">
        <f>CY115&lt;=Konstanta!$AH$5</f>
        <v>1</v>
      </c>
      <c r="DF115" t="b">
        <f>CY115&lt;=Konstanta!$AH$6</f>
        <v>1</v>
      </c>
      <c r="DG115" t="b">
        <f ca="1">TEXT(BL115,"YYYYMMDD")=TEXT(Konstanta!$B$1,"YYYYMMDD")</f>
        <v>0</v>
      </c>
      <c r="DH115" t="b">
        <f t="shared" si="43"/>
        <v>0</v>
      </c>
      <c r="DI115" s="67">
        <f ca="1">Konstanta!$C$4-Data!CD115</f>
        <v>-1096658.666275</v>
      </c>
      <c r="DJ115">
        <f ca="1">IF(Data!DI115&gt;=Konstanta!$B$14,Konstanta!$A$14,IF(Data!DI115&gt;=Konstanta!$B$15,Konstanta!$A$15,IF(Data!DI115&gt;=Konstanta!$B$16,Konstanta!$A$16,IF(Data!DI115&gt;=Konstanta!$B$17,Konstanta!$A$17,IF(Data!DI115&gt;=Konstanta!$B$18,Konstanta!$A$18,Konstanta!$A$19)))))</f>
        <v>6</v>
      </c>
      <c r="DK115" t="b">
        <f t="shared" si="44"/>
        <v>0</v>
      </c>
      <c r="DL115" t="b">
        <f>COUNTIFS(A$1:A114,A115)=0</f>
        <v>1</v>
      </c>
    </row>
    <row r="116" spans="1: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8"/>
      <c r="BY116" s="68"/>
      <c r="BZ116" s="70" t="str">
        <f t="shared" si="29"/>
        <v/>
      </c>
      <c r="CA116" s="71">
        <f t="shared" ca="1" si="30"/>
        <v>1096694.6659916667</v>
      </c>
      <c r="CB116" s="70" t="b">
        <f ca="1">AND(LEN(BZ116)&gt;0,TEXT(BZ116,"YYYY-MM-DD")=TEXT(Konstanta!$B$1,"YYYY-MM-DD"))</f>
        <v>0</v>
      </c>
      <c r="CC116" s="70" t="str">
        <f t="shared" si="31"/>
        <v/>
      </c>
      <c r="CD116" s="72">
        <f ca="1">(Konstanta!$B$2-D116)*24</f>
        <v>1096694.666275</v>
      </c>
      <c r="CE116" t="b">
        <f t="shared" si="32"/>
        <v>0</v>
      </c>
      <c r="CF116" t="b">
        <f>LEN(_xlfn.IFNA(VLOOKUP(H116,Konstanta!$M:$M,1,FALSE),""))&gt;0</f>
        <v>0</v>
      </c>
      <c r="CG116" t="b">
        <f>LEN(_xlfn.IFNA(VLOOKUP(G116,Konstanta!$T:$T,1,FALSE),""))&gt;0</f>
        <v>0</v>
      </c>
      <c r="CH116" t="b">
        <f>_xlfn.IFNA(VLOOKUP(U116,Konstanta!$O:$O,1,FALSE),"-")&lt;&gt;"-"</f>
        <v>0</v>
      </c>
      <c r="CI116" t="b">
        <f>LEN(_xlfn.IFNA(VLOOKUP(AX116,Konstanta!$X:$X,1,FALSE),""))&gt;0</f>
        <v>0</v>
      </c>
      <c r="CJ116" t="b">
        <f>OR(LEN(_xlfn.IFNA(VLOOKUP(Y116,Konstanta!$Q:$Q,1,FALSE),""))&gt;0,LEN(Y116)=0)</f>
        <v>1</v>
      </c>
      <c r="CK116" t="b">
        <f t="shared" si="33"/>
        <v>1</v>
      </c>
      <c r="CL116" t="b">
        <f>OR(LEN(_xlfn.IFNA(VLOOKUP(BK116,Konstanta!$Z:$Z,1,FALSE),""))&gt;0,LEN(BK116)=0)</f>
        <v>1</v>
      </c>
      <c r="CM116" t="b">
        <f t="shared" si="34"/>
        <v>1</v>
      </c>
      <c r="CN116" t="b">
        <f t="shared" si="35"/>
        <v>0</v>
      </c>
      <c r="CO116" t="b">
        <f>LEN(_xlfn.IFNA(VLOOKUP(Data!K116,Konstanta!$AB:$AB,1,FALSE),""))&gt;0</f>
        <v>0</v>
      </c>
      <c r="CP116" s="12" t="b">
        <f t="shared" si="36"/>
        <v>0</v>
      </c>
      <c r="CQ116" s="12" t="b">
        <f t="shared" si="37"/>
        <v>0</v>
      </c>
      <c r="CR116" t="b">
        <f>ISNUMBER(SEARCH(Konstanta!$Q$5,Y116))</f>
        <v>0</v>
      </c>
      <c r="CS116">
        <f ca="1">IF(CD116&lt;=Konstanta!$J$5,Konstanta!$I$5,IF(CD116&lt;=Konstanta!$J$6,Konstanta!$I$6,IF(CD116&lt;=Konstanta!$J$7,Konstanta!$I$7,Konstanta!$I$8)))</f>
        <v>4</v>
      </c>
      <c r="CT116" t="b">
        <f>ISNUMBER(SEARCH(Konstanta!$Q$6,Y116))</f>
        <v>0</v>
      </c>
      <c r="CU116">
        <f ca="1">IF(CD116&lt;=Konstanta!$F$5,Konstanta!$E$5,IF(CD116&lt;=Konstanta!$F$6,Konstanta!$E$6,IF(CD116&lt;=Konstanta!$F$7,Konstanta!$E$7,IF(CD116&lt;=Konstanta!$F$8,Konstanta!$E$8,Konstanta!$E$9))))</f>
        <v>5</v>
      </c>
      <c r="CV116" t="b">
        <f t="shared" si="38"/>
        <v>1</v>
      </c>
      <c r="CW116" s="74">
        <f ca="1">IF(CD116&lt;=Konstanta!$B$5,Konstanta!$A$5,IF(CD116&lt;=Konstanta!$B$6,Konstanta!$A$6,IF(CD116&lt;=Konstanta!$B$7,Konstanta!$A$7,IF(CD116&lt;=Konstanta!$B$8,Konstanta!$A$8,IF(CD116&lt;=Konstanta!$B$9,Konstanta!$A$9,IF(CD116&lt;=Konstanta!$B$10,Konstanta!$A$10,IF(CD116&lt;=Konstanta!$B$11,Konstanta!$A$11,Konstanta!$A$12)))))))</f>
        <v>8</v>
      </c>
      <c r="CX116" t="b">
        <f>LEN(_xlfn.IFNA(VLOOKUP(AA116,Konstanta!$AD:$AD,1,FALSE),""))=0</f>
        <v>1</v>
      </c>
      <c r="CY116" s="67">
        <f t="shared" si="39"/>
        <v>0</v>
      </c>
      <c r="CZ116" s="67">
        <f t="shared" si="40"/>
        <v>0</v>
      </c>
      <c r="DA116" s="67">
        <f t="shared" si="41"/>
        <v>0</v>
      </c>
      <c r="DB116" t="b">
        <f t="shared" ca="1" si="42"/>
        <v>0</v>
      </c>
      <c r="DC116" s="67" t="b">
        <f>DA116&lt;=Konstanta!$AH$3</f>
        <v>1</v>
      </c>
      <c r="DD116" t="b">
        <f>CY116&lt;=Konstanta!$AH$4</f>
        <v>1</v>
      </c>
      <c r="DE116" t="b">
        <f>CY116&lt;=Konstanta!$AH$5</f>
        <v>1</v>
      </c>
      <c r="DF116" t="b">
        <f>CY116&lt;=Konstanta!$AH$6</f>
        <v>1</v>
      </c>
      <c r="DG116" t="b">
        <f ca="1">TEXT(BL116,"YYYYMMDD")=TEXT(Konstanta!$B$1,"YYYYMMDD")</f>
        <v>0</v>
      </c>
      <c r="DH116" t="b">
        <f t="shared" si="43"/>
        <v>0</v>
      </c>
      <c r="DI116" s="67">
        <f ca="1">Konstanta!$C$4-Data!CD116</f>
        <v>-1096658.666275</v>
      </c>
      <c r="DJ116">
        <f ca="1">IF(Data!DI116&gt;=Konstanta!$B$14,Konstanta!$A$14,IF(Data!DI116&gt;=Konstanta!$B$15,Konstanta!$A$15,IF(Data!DI116&gt;=Konstanta!$B$16,Konstanta!$A$16,IF(Data!DI116&gt;=Konstanta!$B$17,Konstanta!$A$17,IF(Data!DI116&gt;=Konstanta!$B$18,Konstanta!$A$18,Konstanta!$A$19)))))</f>
        <v>6</v>
      </c>
      <c r="DK116" t="b">
        <f t="shared" si="44"/>
        <v>0</v>
      </c>
      <c r="DL116" t="b">
        <f>COUNTIFS(A$1:A115,A116)=0</f>
        <v>1</v>
      </c>
    </row>
    <row r="117" spans="1:116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8"/>
      <c r="BY117" s="68"/>
      <c r="BZ117" s="70" t="str">
        <f t="shared" si="29"/>
        <v/>
      </c>
      <c r="CA117" s="71">
        <f t="shared" ca="1" si="30"/>
        <v>1096694.6659916667</v>
      </c>
      <c r="CB117" s="70" t="b">
        <f ca="1">AND(LEN(BZ117)&gt;0,TEXT(BZ117,"YYYY-MM-DD")=TEXT(Konstanta!$B$1,"YYYY-MM-DD"))</f>
        <v>0</v>
      </c>
      <c r="CC117" s="70" t="str">
        <f t="shared" si="31"/>
        <v/>
      </c>
      <c r="CD117" s="72">
        <f ca="1">(Konstanta!$B$2-D117)*24</f>
        <v>1096694.666275</v>
      </c>
      <c r="CE117" t="b">
        <f t="shared" si="32"/>
        <v>0</v>
      </c>
      <c r="CF117" t="b">
        <f>LEN(_xlfn.IFNA(VLOOKUP(H117,Konstanta!$M:$M,1,FALSE),""))&gt;0</f>
        <v>0</v>
      </c>
      <c r="CG117" t="b">
        <f>LEN(_xlfn.IFNA(VLOOKUP(G117,Konstanta!$T:$T,1,FALSE),""))&gt;0</f>
        <v>0</v>
      </c>
      <c r="CH117" t="b">
        <f>_xlfn.IFNA(VLOOKUP(U117,Konstanta!$O:$O,1,FALSE),"-")&lt;&gt;"-"</f>
        <v>0</v>
      </c>
      <c r="CI117" t="b">
        <f>LEN(_xlfn.IFNA(VLOOKUP(AX117,Konstanta!$X:$X,1,FALSE),""))&gt;0</f>
        <v>0</v>
      </c>
      <c r="CJ117" t="b">
        <f>OR(LEN(_xlfn.IFNA(VLOOKUP(Y117,Konstanta!$Q:$Q,1,FALSE),""))&gt;0,LEN(Y117)=0)</f>
        <v>1</v>
      </c>
      <c r="CK117" t="b">
        <f t="shared" si="33"/>
        <v>1</v>
      </c>
      <c r="CL117" t="b">
        <f>OR(LEN(_xlfn.IFNA(VLOOKUP(BK117,Konstanta!$Z:$Z,1,FALSE),""))&gt;0,LEN(BK117)=0)</f>
        <v>1</v>
      </c>
      <c r="CM117" t="b">
        <f t="shared" si="34"/>
        <v>1</v>
      </c>
      <c r="CN117" t="b">
        <f t="shared" si="35"/>
        <v>0</v>
      </c>
      <c r="CO117" t="b">
        <f>LEN(_xlfn.IFNA(VLOOKUP(Data!K117,Konstanta!$AB:$AB,1,FALSE),""))&gt;0</f>
        <v>0</v>
      </c>
      <c r="CP117" s="12" t="b">
        <f t="shared" si="36"/>
        <v>0</v>
      </c>
      <c r="CQ117" s="12" t="b">
        <f t="shared" si="37"/>
        <v>0</v>
      </c>
      <c r="CR117" t="b">
        <f>ISNUMBER(SEARCH(Konstanta!$Q$5,Y117))</f>
        <v>0</v>
      </c>
      <c r="CS117">
        <f ca="1">IF(CD117&lt;=Konstanta!$J$5,Konstanta!$I$5,IF(CD117&lt;=Konstanta!$J$6,Konstanta!$I$6,IF(CD117&lt;=Konstanta!$J$7,Konstanta!$I$7,Konstanta!$I$8)))</f>
        <v>4</v>
      </c>
      <c r="CT117" t="b">
        <f>ISNUMBER(SEARCH(Konstanta!$Q$6,Y117))</f>
        <v>0</v>
      </c>
      <c r="CU117">
        <f ca="1">IF(CD117&lt;=Konstanta!$F$5,Konstanta!$E$5,IF(CD117&lt;=Konstanta!$F$6,Konstanta!$E$6,IF(CD117&lt;=Konstanta!$F$7,Konstanta!$E$7,IF(CD117&lt;=Konstanta!$F$8,Konstanta!$E$8,Konstanta!$E$9))))</f>
        <v>5</v>
      </c>
      <c r="CV117" t="b">
        <f t="shared" si="38"/>
        <v>1</v>
      </c>
      <c r="CW117" s="74">
        <f ca="1">IF(CD117&lt;=Konstanta!$B$5,Konstanta!$A$5,IF(CD117&lt;=Konstanta!$B$6,Konstanta!$A$6,IF(CD117&lt;=Konstanta!$B$7,Konstanta!$A$7,IF(CD117&lt;=Konstanta!$B$8,Konstanta!$A$8,IF(CD117&lt;=Konstanta!$B$9,Konstanta!$A$9,IF(CD117&lt;=Konstanta!$B$10,Konstanta!$A$10,IF(CD117&lt;=Konstanta!$B$11,Konstanta!$A$11,Konstanta!$A$12)))))))</f>
        <v>8</v>
      </c>
      <c r="CX117" t="b">
        <f>LEN(_xlfn.IFNA(VLOOKUP(AA117,Konstanta!$AD:$AD,1,FALSE),""))=0</f>
        <v>1</v>
      </c>
      <c r="CY117" s="67">
        <f t="shared" si="39"/>
        <v>0</v>
      </c>
      <c r="CZ117" s="67">
        <f t="shared" si="40"/>
        <v>0</v>
      </c>
      <c r="DA117" s="67">
        <f t="shared" si="41"/>
        <v>0</v>
      </c>
      <c r="DB117" t="b">
        <f t="shared" ca="1" si="42"/>
        <v>0</v>
      </c>
      <c r="DC117" s="67" t="b">
        <f>DA117&lt;=Konstanta!$AH$3</f>
        <v>1</v>
      </c>
      <c r="DD117" t="b">
        <f>CY117&lt;=Konstanta!$AH$4</f>
        <v>1</v>
      </c>
      <c r="DE117" t="b">
        <f>CY117&lt;=Konstanta!$AH$5</f>
        <v>1</v>
      </c>
      <c r="DF117" t="b">
        <f>CY117&lt;=Konstanta!$AH$6</f>
        <v>1</v>
      </c>
      <c r="DG117" t="b">
        <f ca="1">TEXT(BL117,"YYYYMMDD")=TEXT(Konstanta!$B$1,"YYYYMMDD")</f>
        <v>0</v>
      </c>
      <c r="DH117" t="b">
        <f t="shared" si="43"/>
        <v>0</v>
      </c>
      <c r="DI117" s="67">
        <f ca="1">Konstanta!$C$4-Data!CD117</f>
        <v>-1096658.666275</v>
      </c>
      <c r="DJ117">
        <f ca="1">IF(Data!DI117&gt;=Konstanta!$B$14,Konstanta!$A$14,IF(Data!DI117&gt;=Konstanta!$B$15,Konstanta!$A$15,IF(Data!DI117&gt;=Konstanta!$B$16,Konstanta!$A$16,IF(Data!DI117&gt;=Konstanta!$B$17,Konstanta!$A$17,IF(Data!DI117&gt;=Konstanta!$B$18,Konstanta!$A$18,Konstanta!$A$19)))))</f>
        <v>6</v>
      </c>
      <c r="DK117" t="b">
        <f t="shared" si="44"/>
        <v>0</v>
      </c>
      <c r="DL117" t="b">
        <f>COUNTIFS(A$1:A116,A117)=0</f>
        <v>1</v>
      </c>
    </row>
    <row r="118" spans="1:116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8"/>
      <c r="BY118" s="68"/>
      <c r="BZ118" s="70" t="str">
        <f t="shared" si="29"/>
        <v/>
      </c>
      <c r="CA118" s="71">
        <f t="shared" ca="1" si="30"/>
        <v>1096694.6664305555</v>
      </c>
      <c r="CB118" s="70" t="b">
        <f ca="1">AND(LEN(BZ118)&gt;0,TEXT(BZ118,"YYYY-MM-DD")=TEXT(Konstanta!$B$1,"YYYY-MM-DD"))</f>
        <v>0</v>
      </c>
      <c r="CC118" s="70" t="str">
        <f t="shared" si="31"/>
        <v/>
      </c>
      <c r="CD118" s="72">
        <f ca="1">(Konstanta!$B$2-D118)*24</f>
        <v>1096694.666275</v>
      </c>
      <c r="CE118" t="b">
        <f t="shared" si="32"/>
        <v>0</v>
      </c>
      <c r="CF118" t="b">
        <f>LEN(_xlfn.IFNA(VLOOKUP(H118,Konstanta!$M:$M,1,FALSE),""))&gt;0</f>
        <v>0</v>
      </c>
      <c r="CG118" t="b">
        <f>LEN(_xlfn.IFNA(VLOOKUP(G118,Konstanta!$T:$T,1,FALSE),""))&gt;0</f>
        <v>0</v>
      </c>
      <c r="CH118" t="b">
        <f>_xlfn.IFNA(VLOOKUP(U118,Konstanta!$O:$O,1,FALSE),"-")&lt;&gt;"-"</f>
        <v>0</v>
      </c>
      <c r="CI118" t="b">
        <f>LEN(_xlfn.IFNA(VLOOKUP(AX118,Konstanta!$X:$X,1,FALSE),""))&gt;0</f>
        <v>0</v>
      </c>
      <c r="CJ118" t="b">
        <f>OR(LEN(_xlfn.IFNA(VLOOKUP(Y118,Konstanta!$Q:$Q,1,FALSE),""))&gt;0,LEN(Y118)=0)</f>
        <v>1</v>
      </c>
      <c r="CK118" t="b">
        <f t="shared" si="33"/>
        <v>1</v>
      </c>
      <c r="CL118" t="b">
        <f>OR(LEN(_xlfn.IFNA(VLOOKUP(BK118,Konstanta!$Z:$Z,1,FALSE),""))&gt;0,LEN(BK118)=0)</f>
        <v>1</v>
      </c>
      <c r="CM118" t="b">
        <f t="shared" si="34"/>
        <v>1</v>
      </c>
      <c r="CN118" t="b">
        <f t="shared" si="35"/>
        <v>0</v>
      </c>
      <c r="CO118" t="b">
        <f>LEN(_xlfn.IFNA(VLOOKUP(Data!K118,Konstanta!$AB:$AB,1,FALSE),""))&gt;0</f>
        <v>0</v>
      </c>
      <c r="CP118" s="12" t="b">
        <f t="shared" si="36"/>
        <v>0</v>
      </c>
      <c r="CQ118" s="12" t="b">
        <f t="shared" si="37"/>
        <v>0</v>
      </c>
      <c r="CR118" t="b">
        <f>ISNUMBER(SEARCH(Konstanta!$Q$5,Y118))</f>
        <v>0</v>
      </c>
      <c r="CS118">
        <f ca="1">IF(CD118&lt;=Konstanta!$J$5,Konstanta!$I$5,IF(CD118&lt;=Konstanta!$J$6,Konstanta!$I$6,IF(CD118&lt;=Konstanta!$J$7,Konstanta!$I$7,Konstanta!$I$8)))</f>
        <v>4</v>
      </c>
      <c r="CT118" t="b">
        <f>ISNUMBER(SEARCH(Konstanta!$Q$6,Y118))</f>
        <v>0</v>
      </c>
      <c r="CU118">
        <f ca="1">IF(CD118&lt;=Konstanta!$F$5,Konstanta!$E$5,IF(CD118&lt;=Konstanta!$F$6,Konstanta!$E$6,IF(CD118&lt;=Konstanta!$F$7,Konstanta!$E$7,IF(CD118&lt;=Konstanta!$F$8,Konstanta!$E$8,Konstanta!$E$9))))</f>
        <v>5</v>
      </c>
      <c r="CV118" t="b">
        <f t="shared" si="38"/>
        <v>1</v>
      </c>
      <c r="CW118" s="74">
        <f ca="1">IF(CD118&lt;=Konstanta!$B$5,Konstanta!$A$5,IF(CD118&lt;=Konstanta!$B$6,Konstanta!$A$6,IF(CD118&lt;=Konstanta!$B$7,Konstanta!$A$7,IF(CD118&lt;=Konstanta!$B$8,Konstanta!$A$8,IF(CD118&lt;=Konstanta!$B$9,Konstanta!$A$9,IF(CD118&lt;=Konstanta!$B$10,Konstanta!$A$10,IF(CD118&lt;=Konstanta!$B$11,Konstanta!$A$11,Konstanta!$A$12)))))))</f>
        <v>8</v>
      </c>
      <c r="CX118" t="b">
        <f>LEN(_xlfn.IFNA(VLOOKUP(AA118,Konstanta!$AD:$AD,1,FALSE),""))=0</f>
        <v>1</v>
      </c>
      <c r="CY118" s="67">
        <f t="shared" si="39"/>
        <v>0</v>
      </c>
      <c r="CZ118" s="67">
        <f t="shared" si="40"/>
        <v>0</v>
      </c>
      <c r="DA118" s="67">
        <f t="shared" si="41"/>
        <v>0</v>
      </c>
      <c r="DB118" t="b">
        <f t="shared" ca="1" si="42"/>
        <v>0</v>
      </c>
      <c r="DC118" s="67" t="b">
        <f>DA118&lt;=Konstanta!$AH$3</f>
        <v>1</v>
      </c>
      <c r="DD118" t="b">
        <f>CY118&lt;=Konstanta!$AH$4</f>
        <v>1</v>
      </c>
      <c r="DE118" t="b">
        <f>CY118&lt;=Konstanta!$AH$5</f>
        <v>1</v>
      </c>
      <c r="DF118" t="b">
        <f>CY118&lt;=Konstanta!$AH$6</f>
        <v>1</v>
      </c>
      <c r="DG118" t="b">
        <f ca="1">TEXT(BL118,"YYYYMMDD")=TEXT(Konstanta!$B$1,"YYYYMMDD")</f>
        <v>0</v>
      </c>
      <c r="DH118" t="b">
        <f t="shared" si="43"/>
        <v>0</v>
      </c>
      <c r="DI118" s="67">
        <f ca="1">Konstanta!$C$4-Data!CD118</f>
        <v>-1096658.666275</v>
      </c>
      <c r="DJ118">
        <f ca="1">IF(Data!DI118&gt;=Konstanta!$B$14,Konstanta!$A$14,IF(Data!DI118&gt;=Konstanta!$B$15,Konstanta!$A$15,IF(Data!DI118&gt;=Konstanta!$B$16,Konstanta!$A$16,IF(Data!DI118&gt;=Konstanta!$B$17,Konstanta!$A$17,IF(Data!DI118&gt;=Konstanta!$B$18,Konstanta!$A$18,Konstanta!$A$19)))))</f>
        <v>6</v>
      </c>
      <c r="DK118" t="b">
        <f t="shared" si="44"/>
        <v>0</v>
      </c>
      <c r="DL118" t="b">
        <f>COUNTIFS(A$1:A117,A118)=0</f>
        <v>1</v>
      </c>
    </row>
    <row r="119" spans="1:116">
      <c r="A119" s="69"/>
      <c r="B119" s="69"/>
      <c r="C119" s="69"/>
      <c r="D119" s="81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8"/>
      <c r="BY119" s="68"/>
      <c r="BZ119" s="70" t="str">
        <f t="shared" si="29"/>
        <v/>
      </c>
      <c r="CA119" s="71">
        <f t="shared" ca="1" si="30"/>
        <v>1096694.6664305555</v>
      </c>
      <c r="CB119" s="70" t="b">
        <f ca="1">AND(LEN(BZ119)&gt;0,TEXT(BZ119,"YYYY-MM-DD")=TEXT(Konstanta!$B$1,"YYYY-MM-DD"))</f>
        <v>0</v>
      </c>
      <c r="CC119" s="70" t="str">
        <f t="shared" si="31"/>
        <v/>
      </c>
      <c r="CD119" s="72">
        <f ca="1">(Konstanta!$B$2-D119)*24</f>
        <v>1096694.666275</v>
      </c>
      <c r="CE119" t="b">
        <f t="shared" si="32"/>
        <v>0</v>
      </c>
      <c r="CF119" t="b">
        <f>LEN(_xlfn.IFNA(VLOOKUP(H119,Konstanta!$M:$M,1,FALSE),""))&gt;0</f>
        <v>0</v>
      </c>
      <c r="CG119" t="b">
        <f>LEN(_xlfn.IFNA(VLOOKUP(G119,Konstanta!$T:$T,1,FALSE),""))&gt;0</f>
        <v>0</v>
      </c>
      <c r="CH119" t="b">
        <f>_xlfn.IFNA(VLOOKUP(U119,Konstanta!$O:$O,1,FALSE),"-")&lt;&gt;"-"</f>
        <v>0</v>
      </c>
      <c r="CI119" t="b">
        <f>LEN(_xlfn.IFNA(VLOOKUP(AX119,Konstanta!$X:$X,1,FALSE),""))&gt;0</f>
        <v>0</v>
      </c>
      <c r="CJ119" t="b">
        <f>OR(LEN(_xlfn.IFNA(VLOOKUP(Y119,Konstanta!$Q:$Q,1,FALSE),""))&gt;0,LEN(Y119)=0)</f>
        <v>1</v>
      </c>
      <c r="CK119" t="b">
        <f t="shared" si="33"/>
        <v>1</v>
      </c>
      <c r="CL119" t="b">
        <f>OR(LEN(_xlfn.IFNA(VLOOKUP(BK119,Konstanta!$Z:$Z,1,FALSE),""))&gt;0,LEN(BK119)=0)</f>
        <v>1</v>
      </c>
      <c r="CM119" t="b">
        <f t="shared" si="34"/>
        <v>1</v>
      </c>
      <c r="CN119" t="b">
        <f t="shared" si="35"/>
        <v>0</v>
      </c>
      <c r="CO119" t="b">
        <f>LEN(_xlfn.IFNA(VLOOKUP(Data!K119,Konstanta!$AB:$AB,1,FALSE),""))&gt;0</f>
        <v>0</v>
      </c>
      <c r="CP119" s="12" t="b">
        <f t="shared" si="36"/>
        <v>0</v>
      </c>
      <c r="CQ119" s="12" t="b">
        <f t="shared" si="37"/>
        <v>0</v>
      </c>
      <c r="CR119" t="b">
        <f>ISNUMBER(SEARCH(Konstanta!$Q$5,Y119))</f>
        <v>0</v>
      </c>
      <c r="CS119">
        <f ca="1">IF(CD119&lt;=Konstanta!$J$5,Konstanta!$I$5,IF(CD119&lt;=Konstanta!$J$6,Konstanta!$I$6,IF(CD119&lt;=Konstanta!$J$7,Konstanta!$I$7,Konstanta!$I$8)))</f>
        <v>4</v>
      </c>
      <c r="CT119" t="b">
        <f>ISNUMBER(SEARCH(Konstanta!$Q$6,Y119))</f>
        <v>0</v>
      </c>
      <c r="CU119">
        <f ca="1">IF(CD119&lt;=Konstanta!$F$5,Konstanta!$E$5,IF(CD119&lt;=Konstanta!$F$6,Konstanta!$E$6,IF(CD119&lt;=Konstanta!$F$7,Konstanta!$E$7,IF(CD119&lt;=Konstanta!$F$8,Konstanta!$E$8,Konstanta!$E$9))))</f>
        <v>5</v>
      </c>
      <c r="CV119" t="b">
        <f t="shared" si="38"/>
        <v>1</v>
      </c>
      <c r="CW119" s="74">
        <f ca="1">IF(CD119&lt;=Konstanta!$B$5,Konstanta!$A$5,IF(CD119&lt;=Konstanta!$B$6,Konstanta!$A$6,IF(CD119&lt;=Konstanta!$B$7,Konstanta!$A$7,IF(CD119&lt;=Konstanta!$B$8,Konstanta!$A$8,IF(CD119&lt;=Konstanta!$B$9,Konstanta!$A$9,IF(CD119&lt;=Konstanta!$B$10,Konstanta!$A$10,IF(CD119&lt;=Konstanta!$B$11,Konstanta!$A$11,Konstanta!$A$12)))))))</f>
        <v>8</v>
      </c>
      <c r="CX119" t="b">
        <f>LEN(_xlfn.IFNA(VLOOKUP(AA119,Konstanta!$AD:$AD,1,FALSE),""))=0</f>
        <v>1</v>
      </c>
      <c r="CY119" s="67">
        <f t="shared" si="39"/>
        <v>0</v>
      </c>
      <c r="CZ119" s="67">
        <f t="shared" si="40"/>
        <v>0</v>
      </c>
      <c r="DA119" s="67">
        <f t="shared" si="41"/>
        <v>0</v>
      </c>
      <c r="DB119" t="b">
        <f t="shared" ca="1" si="42"/>
        <v>0</v>
      </c>
      <c r="DC119" s="67" t="b">
        <f>DA119&lt;=Konstanta!$AH$3</f>
        <v>1</v>
      </c>
      <c r="DD119" t="b">
        <f>CY119&lt;=Konstanta!$AH$4</f>
        <v>1</v>
      </c>
      <c r="DE119" t="b">
        <f>CY119&lt;=Konstanta!$AH$5</f>
        <v>1</v>
      </c>
      <c r="DF119" t="b">
        <f>CY119&lt;=Konstanta!$AH$6</f>
        <v>1</v>
      </c>
      <c r="DG119" t="b">
        <f ca="1">TEXT(BL119,"YYYYMMDD")=TEXT(Konstanta!$B$1,"YYYYMMDD")</f>
        <v>0</v>
      </c>
      <c r="DH119" t="b">
        <f t="shared" si="43"/>
        <v>0</v>
      </c>
      <c r="DI119" s="67">
        <f ca="1">Konstanta!$C$4-Data!CD119</f>
        <v>-1096658.666275</v>
      </c>
      <c r="DJ119">
        <f ca="1">IF(Data!DI119&gt;=Konstanta!$B$14,Konstanta!$A$14,IF(Data!DI119&gt;=Konstanta!$B$15,Konstanta!$A$15,IF(Data!DI119&gt;=Konstanta!$B$16,Konstanta!$A$16,IF(Data!DI119&gt;=Konstanta!$B$17,Konstanta!$A$17,IF(Data!DI119&gt;=Konstanta!$B$18,Konstanta!$A$18,Konstanta!$A$19)))))</f>
        <v>6</v>
      </c>
      <c r="DK119" t="b">
        <f t="shared" si="44"/>
        <v>0</v>
      </c>
      <c r="DL119" t="b">
        <f>COUNTIFS(A$1:A118,A119)=0</f>
        <v>1</v>
      </c>
    </row>
    <row r="120" spans="1:116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8"/>
      <c r="BY120" s="68"/>
      <c r="BZ120" s="70" t="str">
        <f t="shared" si="29"/>
        <v/>
      </c>
      <c r="CA120" s="71">
        <f t="shared" ca="1" si="30"/>
        <v>1096694.6664083335</v>
      </c>
      <c r="CB120" s="70" t="b">
        <f ca="1">AND(LEN(BZ120)&gt;0,TEXT(BZ120,"YYYY-MM-DD")=TEXT(Konstanta!$B$1,"YYYY-MM-DD"))</f>
        <v>0</v>
      </c>
      <c r="CC120" s="70" t="str">
        <f t="shared" si="31"/>
        <v/>
      </c>
      <c r="CD120" s="72">
        <f ca="1">(Konstanta!$B$2-D120)*24</f>
        <v>1096694.666275</v>
      </c>
      <c r="CE120" t="b">
        <f t="shared" si="32"/>
        <v>0</v>
      </c>
      <c r="CF120" t="b">
        <f>LEN(_xlfn.IFNA(VLOOKUP(H120,Konstanta!$M:$M,1,FALSE),""))&gt;0</f>
        <v>0</v>
      </c>
      <c r="CG120" t="b">
        <f>LEN(_xlfn.IFNA(VLOOKUP(G120,Konstanta!$T:$T,1,FALSE),""))&gt;0</f>
        <v>0</v>
      </c>
      <c r="CH120" t="b">
        <f>_xlfn.IFNA(VLOOKUP(U120,Konstanta!$O:$O,1,FALSE),"-")&lt;&gt;"-"</f>
        <v>0</v>
      </c>
      <c r="CI120" t="b">
        <f>LEN(_xlfn.IFNA(VLOOKUP(AX120,Konstanta!$X:$X,1,FALSE),""))&gt;0</f>
        <v>0</v>
      </c>
      <c r="CJ120" t="b">
        <f>OR(LEN(_xlfn.IFNA(VLOOKUP(Y120,Konstanta!$Q:$Q,1,FALSE),""))&gt;0,LEN(Y120)=0)</f>
        <v>1</v>
      </c>
      <c r="CK120" t="b">
        <f t="shared" si="33"/>
        <v>1</v>
      </c>
      <c r="CL120" t="b">
        <f>OR(LEN(_xlfn.IFNA(VLOOKUP(BK120,Konstanta!$Z:$Z,1,FALSE),""))&gt;0,LEN(BK120)=0)</f>
        <v>1</v>
      </c>
      <c r="CM120" t="b">
        <f t="shared" si="34"/>
        <v>1</v>
      </c>
      <c r="CN120" t="b">
        <f t="shared" si="35"/>
        <v>0</v>
      </c>
      <c r="CO120" t="b">
        <f>LEN(_xlfn.IFNA(VLOOKUP(Data!K120,Konstanta!$AB:$AB,1,FALSE),""))&gt;0</f>
        <v>0</v>
      </c>
      <c r="CP120" s="12" t="b">
        <f t="shared" si="36"/>
        <v>0</v>
      </c>
      <c r="CQ120" s="12" t="b">
        <f t="shared" si="37"/>
        <v>0</v>
      </c>
      <c r="CR120" t="b">
        <f>ISNUMBER(SEARCH(Konstanta!$Q$5,Y120))</f>
        <v>0</v>
      </c>
      <c r="CS120">
        <f ca="1">IF(CD120&lt;=Konstanta!$J$5,Konstanta!$I$5,IF(CD120&lt;=Konstanta!$J$6,Konstanta!$I$6,IF(CD120&lt;=Konstanta!$J$7,Konstanta!$I$7,Konstanta!$I$8)))</f>
        <v>4</v>
      </c>
      <c r="CT120" t="b">
        <f>ISNUMBER(SEARCH(Konstanta!$Q$6,Y120))</f>
        <v>0</v>
      </c>
      <c r="CU120">
        <f ca="1">IF(CD120&lt;=Konstanta!$F$5,Konstanta!$E$5,IF(CD120&lt;=Konstanta!$F$6,Konstanta!$E$6,IF(CD120&lt;=Konstanta!$F$7,Konstanta!$E$7,IF(CD120&lt;=Konstanta!$F$8,Konstanta!$E$8,Konstanta!$E$9))))</f>
        <v>5</v>
      </c>
      <c r="CV120" t="b">
        <f t="shared" si="38"/>
        <v>1</v>
      </c>
      <c r="CW120" s="74">
        <f ca="1">IF(CD120&lt;=Konstanta!$B$5,Konstanta!$A$5,IF(CD120&lt;=Konstanta!$B$6,Konstanta!$A$6,IF(CD120&lt;=Konstanta!$B$7,Konstanta!$A$7,IF(CD120&lt;=Konstanta!$B$8,Konstanta!$A$8,IF(CD120&lt;=Konstanta!$B$9,Konstanta!$A$9,IF(CD120&lt;=Konstanta!$B$10,Konstanta!$A$10,IF(CD120&lt;=Konstanta!$B$11,Konstanta!$A$11,Konstanta!$A$12)))))))</f>
        <v>8</v>
      </c>
      <c r="CX120" t="b">
        <f>LEN(_xlfn.IFNA(VLOOKUP(AA120,Konstanta!$AD:$AD,1,FALSE),""))=0</f>
        <v>1</v>
      </c>
      <c r="CY120" s="67">
        <f t="shared" si="39"/>
        <v>0</v>
      </c>
      <c r="CZ120" s="67">
        <f t="shared" si="40"/>
        <v>0</v>
      </c>
      <c r="DA120" s="67">
        <f t="shared" si="41"/>
        <v>0</v>
      </c>
      <c r="DB120" t="b">
        <f t="shared" ca="1" si="42"/>
        <v>0</v>
      </c>
      <c r="DC120" s="67" t="b">
        <f>DA120&lt;=Konstanta!$AH$3</f>
        <v>1</v>
      </c>
      <c r="DD120" t="b">
        <f>CY120&lt;=Konstanta!$AH$4</f>
        <v>1</v>
      </c>
      <c r="DE120" t="b">
        <f>CY120&lt;=Konstanta!$AH$5</f>
        <v>1</v>
      </c>
      <c r="DF120" t="b">
        <f>CY120&lt;=Konstanta!$AH$6</f>
        <v>1</v>
      </c>
      <c r="DG120" t="b">
        <f ca="1">TEXT(BL120,"YYYYMMDD")=TEXT(Konstanta!$B$1,"YYYYMMDD")</f>
        <v>0</v>
      </c>
      <c r="DH120" t="b">
        <f t="shared" si="43"/>
        <v>0</v>
      </c>
      <c r="DI120" s="67">
        <f ca="1">Konstanta!$C$4-Data!CD120</f>
        <v>-1096658.666275</v>
      </c>
      <c r="DJ120">
        <f ca="1">IF(Data!DI120&gt;=Konstanta!$B$14,Konstanta!$A$14,IF(Data!DI120&gt;=Konstanta!$B$15,Konstanta!$A$15,IF(Data!DI120&gt;=Konstanta!$B$16,Konstanta!$A$16,IF(Data!DI120&gt;=Konstanta!$B$17,Konstanta!$A$17,IF(Data!DI120&gt;=Konstanta!$B$18,Konstanta!$A$18,Konstanta!$A$19)))))</f>
        <v>6</v>
      </c>
      <c r="DK120" t="b">
        <f t="shared" si="44"/>
        <v>0</v>
      </c>
      <c r="DL120" t="b">
        <f>COUNTIFS(A$1:A119,A120)=0</f>
        <v>1</v>
      </c>
    </row>
    <row r="121" spans="1:116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8"/>
      <c r="BY121" s="68"/>
      <c r="BZ121" s="70" t="str">
        <f t="shared" si="29"/>
        <v/>
      </c>
      <c r="CA121" s="71">
        <f t="shared" ca="1" si="30"/>
        <v>1096694.6664055556</v>
      </c>
      <c r="CB121" s="70" t="b">
        <f ca="1">AND(LEN(BZ121)&gt;0,TEXT(BZ121,"YYYY-MM-DD")=TEXT(Konstanta!$B$1,"YYYY-MM-DD"))</f>
        <v>0</v>
      </c>
      <c r="CC121" s="70" t="str">
        <f t="shared" si="31"/>
        <v/>
      </c>
      <c r="CD121" s="72">
        <f ca="1">(Konstanta!$B$2-D121)*24</f>
        <v>1096694.666275</v>
      </c>
      <c r="CE121" t="b">
        <f t="shared" si="32"/>
        <v>0</v>
      </c>
      <c r="CF121" t="b">
        <f>LEN(_xlfn.IFNA(VLOOKUP(H121,Konstanta!$M:$M,1,FALSE),""))&gt;0</f>
        <v>0</v>
      </c>
      <c r="CG121" t="b">
        <f>LEN(_xlfn.IFNA(VLOOKUP(G121,Konstanta!$T:$T,1,FALSE),""))&gt;0</f>
        <v>0</v>
      </c>
      <c r="CH121" t="b">
        <f>_xlfn.IFNA(VLOOKUP(U121,Konstanta!$O:$O,1,FALSE),"-")&lt;&gt;"-"</f>
        <v>0</v>
      </c>
      <c r="CI121" t="b">
        <f>LEN(_xlfn.IFNA(VLOOKUP(AX121,Konstanta!$X:$X,1,FALSE),""))&gt;0</f>
        <v>0</v>
      </c>
      <c r="CJ121" t="b">
        <f>OR(LEN(_xlfn.IFNA(VLOOKUP(Y121,Konstanta!$Q:$Q,1,FALSE),""))&gt;0,LEN(Y121)=0)</f>
        <v>1</v>
      </c>
      <c r="CK121" t="b">
        <f t="shared" si="33"/>
        <v>1</v>
      </c>
      <c r="CL121" t="b">
        <f>OR(LEN(_xlfn.IFNA(VLOOKUP(BK121,Konstanta!$Z:$Z,1,FALSE),""))&gt;0,LEN(BK121)=0)</f>
        <v>1</v>
      </c>
      <c r="CM121" t="b">
        <f t="shared" si="34"/>
        <v>1</v>
      </c>
      <c r="CN121" t="b">
        <f t="shared" si="35"/>
        <v>0</v>
      </c>
      <c r="CO121" t="b">
        <f>LEN(_xlfn.IFNA(VLOOKUP(Data!K121,Konstanta!$AB:$AB,1,FALSE),""))&gt;0</f>
        <v>0</v>
      </c>
      <c r="CP121" s="12" t="b">
        <f t="shared" si="36"/>
        <v>0</v>
      </c>
      <c r="CQ121" s="12" t="b">
        <f t="shared" si="37"/>
        <v>0</v>
      </c>
      <c r="CR121" t="b">
        <f>ISNUMBER(SEARCH(Konstanta!$Q$5,Y121))</f>
        <v>0</v>
      </c>
      <c r="CS121">
        <f ca="1">IF(CD121&lt;=Konstanta!$J$5,Konstanta!$I$5,IF(CD121&lt;=Konstanta!$J$6,Konstanta!$I$6,IF(CD121&lt;=Konstanta!$J$7,Konstanta!$I$7,Konstanta!$I$8)))</f>
        <v>4</v>
      </c>
      <c r="CT121" t="b">
        <f>ISNUMBER(SEARCH(Konstanta!$Q$6,Y121))</f>
        <v>0</v>
      </c>
      <c r="CU121">
        <f ca="1">IF(CD121&lt;=Konstanta!$F$5,Konstanta!$E$5,IF(CD121&lt;=Konstanta!$F$6,Konstanta!$E$6,IF(CD121&lt;=Konstanta!$F$7,Konstanta!$E$7,IF(CD121&lt;=Konstanta!$F$8,Konstanta!$E$8,Konstanta!$E$9))))</f>
        <v>5</v>
      </c>
      <c r="CV121" t="b">
        <f t="shared" si="38"/>
        <v>1</v>
      </c>
      <c r="CW121" s="74">
        <f ca="1">IF(CD121&lt;=Konstanta!$B$5,Konstanta!$A$5,IF(CD121&lt;=Konstanta!$B$6,Konstanta!$A$6,IF(CD121&lt;=Konstanta!$B$7,Konstanta!$A$7,IF(CD121&lt;=Konstanta!$B$8,Konstanta!$A$8,IF(CD121&lt;=Konstanta!$B$9,Konstanta!$A$9,IF(CD121&lt;=Konstanta!$B$10,Konstanta!$A$10,IF(CD121&lt;=Konstanta!$B$11,Konstanta!$A$11,Konstanta!$A$12)))))))</f>
        <v>8</v>
      </c>
      <c r="CX121" t="b">
        <f>LEN(_xlfn.IFNA(VLOOKUP(AA121,Konstanta!$AD:$AD,1,FALSE),""))=0</f>
        <v>1</v>
      </c>
      <c r="CY121" s="67">
        <f t="shared" si="39"/>
        <v>0</v>
      </c>
      <c r="CZ121" s="67">
        <f t="shared" si="40"/>
        <v>0</v>
      </c>
      <c r="DA121" s="67">
        <f t="shared" si="41"/>
        <v>0</v>
      </c>
      <c r="DB121" t="b">
        <f t="shared" ca="1" si="42"/>
        <v>0</v>
      </c>
      <c r="DC121" s="67" t="b">
        <f>DA121&lt;=Konstanta!$AH$3</f>
        <v>1</v>
      </c>
      <c r="DD121" t="b">
        <f>CY121&lt;=Konstanta!$AH$4</f>
        <v>1</v>
      </c>
      <c r="DE121" t="b">
        <f>CY121&lt;=Konstanta!$AH$5</f>
        <v>1</v>
      </c>
      <c r="DF121" t="b">
        <f>CY121&lt;=Konstanta!$AH$6</f>
        <v>1</v>
      </c>
      <c r="DG121" t="b">
        <f ca="1">TEXT(BL121,"YYYYMMDD")=TEXT(Konstanta!$B$1,"YYYYMMDD")</f>
        <v>0</v>
      </c>
      <c r="DH121" t="b">
        <f t="shared" si="43"/>
        <v>0</v>
      </c>
      <c r="DI121" s="67">
        <f ca="1">Konstanta!$C$4-Data!CD121</f>
        <v>-1096658.666275</v>
      </c>
      <c r="DJ121">
        <f ca="1">IF(Data!DI121&gt;=Konstanta!$B$14,Konstanta!$A$14,IF(Data!DI121&gt;=Konstanta!$B$15,Konstanta!$A$15,IF(Data!DI121&gt;=Konstanta!$B$16,Konstanta!$A$16,IF(Data!DI121&gt;=Konstanta!$B$17,Konstanta!$A$17,IF(Data!DI121&gt;=Konstanta!$B$18,Konstanta!$A$18,Konstanta!$A$19)))))</f>
        <v>6</v>
      </c>
      <c r="DK121" t="b">
        <f t="shared" si="44"/>
        <v>0</v>
      </c>
      <c r="DL121" t="b">
        <f>COUNTIFS(A$1:A120,A121)=0</f>
        <v>1</v>
      </c>
    </row>
    <row r="122" spans="1:116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8"/>
      <c r="BY122" s="68"/>
      <c r="BZ122" s="70" t="str">
        <f t="shared" si="29"/>
        <v/>
      </c>
      <c r="CA122" s="71">
        <f t="shared" ca="1" si="30"/>
        <v>1096694.6659916667</v>
      </c>
      <c r="CB122" s="70" t="b">
        <f ca="1">AND(LEN(BZ122)&gt;0,TEXT(BZ122,"YYYY-MM-DD")=TEXT(Konstanta!$B$1,"YYYY-MM-DD"))</f>
        <v>0</v>
      </c>
      <c r="CC122" s="70" t="str">
        <f t="shared" si="31"/>
        <v/>
      </c>
      <c r="CD122" s="72">
        <f ca="1">(Konstanta!$B$2-D122)*24</f>
        <v>1096694.666275</v>
      </c>
      <c r="CE122" t="b">
        <f t="shared" si="32"/>
        <v>0</v>
      </c>
      <c r="CF122" t="b">
        <f>LEN(_xlfn.IFNA(VLOOKUP(H122,Konstanta!$M:$M,1,FALSE),""))&gt;0</f>
        <v>0</v>
      </c>
      <c r="CG122" t="b">
        <f>LEN(_xlfn.IFNA(VLOOKUP(G122,Konstanta!$T:$T,1,FALSE),""))&gt;0</f>
        <v>0</v>
      </c>
      <c r="CH122" t="b">
        <f>_xlfn.IFNA(VLOOKUP(U122,Konstanta!$O:$O,1,FALSE),"-")&lt;&gt;"-"</f>
        <v>0</v>
      </c>
      <c r="CI122" t="b">
        <f>LEN(_xlfn.IFNA(VLOOKUP(AX122,Konstanta!$X:$X,1,FALSE),""))&gt;0</f>
        <v>0</v>
      </c>
      <c r="CJ122" t="b">
        <f>OR(LEN(_xlfn.IFNA(VLOOKUP(Y122,Konstanta!$Q:$Q,1,FALSE),""))&gt;0,LEN(Y122)=0)</f>
        <v>1</v>
      </c>
      <c r="CK122" t="b">
        <f t="shared" si="33"/>
        <v>1</v>
      </c>
      <c r="CL122" t="b">
        <f>OR(LEN(_xlfn.IFNA(VLOOKUP(BK122,Konstanta!$Z:$Z,1,FALSE),""))&gt;0,LEN(BK122)=0)</f>
        <v>1</v>
      </c>
      <c r="CM122" t="b">
        <f t="shared" si="34"/>
        <v>1</v>
      </c>
      <c r="CN122" t="b">
        <f t="shared" si="35"/>
        <v>0</v>
      </c>
      <c r="CO122" t="b">
        <f>LEN(_xlfn.IFNA(VLOOKUP(Data!K122,Konstanta!$AB:$AB,1,FALSE),""))&gt;0</f>
        <v>0</v>
      </c>
      <c r="CP122" s="12" t="b">
        <f t="shared" si="36"/>
        <v>0</v>
      </c>
      <c r="CQ122" s="12" t="b">
        <f t="shared" si="37"/>
        <v>0</v>
      </c>
      <c r="CR122" t="b">
        <f>ISNUMBER(SEARCH(Konstanta!$Q$5,Y122))</f>
        <v>0</v>
      </c>
      <c r="CS122">
        <f ca="1">IF(CD122&lt;=Konstanta!$J$5,Konstanta!$I$5,IF(CD122&lt;=Konstanta!$J$6,Konstanta!$I$6,IF(CD122&lt;=Konstanta!$J$7,Konstanta!$I$7,Konstanta!$I$8)))</f>
        <v>4</v>
      </c>
      <c r="CT122" t="b">
        <f>ISNUMBER(SEARCH(Konstanta!$Q$6,Y122))</f>
        <v>0</v>
      </c>
      <c r="CU122">
        <f ca="1">IF(CD122&lt;=Konstanta!$F$5,Konstanta!$E$5,IF(CD122&lt;=Konstanta!$F$6,Konstanta!$E$6,IF(CD122&lt;=Konstanta!$F$7,Konstanta!$E$7,IF(CD122&lt;=Konstanta!$F$8,Konstanta!$E$8,Konstanta!$E$9))))</f>
        <v>5</v>
      </c>
      <c r="CV122" t="b">
        <f t="shared" si="38"/>
        <v>1</v>
      </c>
      <c r="CW122" s="74">
        <f ca="1">IF(CD122&lt;=Konstanta!$B$5,Konstanta!$A$5,IF(CD122&lt;=Konstanta!$B$6,Konstanta!$A$6,IF(CD122&lt;=Konstanta!$B$7,Konstanta!$A$7,IF(CD122&lt;=Konstanta!$B$8,Konstanta!$A$8,IF(CD122&lt;=Konstanta!$B$9,Konstanta!$A$9,IF(CD122&lt;=Konstanta!$B$10,Konstanta!$A$10,IF(CD122&lt;=Konstanta!$B$11,Konstanta!$A$11,Konstanta!$A$12)))))))</f>
        <v>8</v>
      </c>
      <c r="CX122" t="b">
        <f>LEN(_xlfn.IFNA(VLOOKUP(AA122,Konstanta!$AD:$AD,1,FALSE),""))=0</f>
        <v>1</v>
      </c>
      <c r="CY122" s="67">
        <f t="shared" si="39"/>
        <v>0</v>
      </c>
      <c r="CZ122" s="67">
        <f t="shared" si="40"/>
        <v>0</v>
      </c>
      <c r="DA122" s="67">
        <f t="shared" si="41"/>
        <v>0</v>
      </c>
      <c r="DB122" t="b">
        <f t="shared" ca="1" si="42"/>
        <v>0</v>
      </c>
      <c r="DC122" s="67" t="b">
        <f>DA122&lt;=Konstanta!$AH$3</f>
        <v>1</v>
      </c>
      <c r="DD122" t="b">
        <f>CY122&lt;=Konstanta!$AH$4</f>
        <v>1</v>
      </c>
      <c r="DE122" t="b">
        <f>CY122&lt;=Konstanta!$AH$5</f>
        <v>1</v>
      </c>
      <c r="DF122" t="b">
        <f>CY122&lt;=Konstanta!$AH$6</f>
        <v>1</v>
      </c>
      <c r="DG122" t="b">
        <f ca="1">TEXT(BL122,"YYYYMMDD")=TEXT(Konstanta!$B$1,"YYYYMMDD")</f>
        <v>0</v>
      </c>
      <c r="DH122" t="b">
        <f t="shared" si="43"/>
        <v>0</v>
      </c>
      <c r="DI122" s="67">
        <f ca="1">Konstanta!$C$4-Data!CD122</f>
        <v>-1096658.666275</v>
      </c>
      <c r="DJ122">
        <f ca="1">IF(Data!DI122&gt;=Konstanta!$B$14,Konstanta!$A$14,IF(Data!DI122&gt;=Konstanta!$B$15,Konstanta!$A$15,IF(Data!DI122&gt;=Konstanta!$B$16,Konstanta!$A$16,IF(Data!DI122&gt;=Konstanta!$B$17,Konstanta!$A$17,IF(Data!DI122&gt;=Konstanta!$B$18,Konstanta!$A$18,Konstanta!$A$19)))))</f>
        <v>6</v>
      </c>
      <c r="DK122" t="b">
        <f t="shared" si="44"/>
        <v>0</v>
      </c>
      <c r="DL122" t="b">
        <f>COUNTIFS(A$1:A121,A122)=0</f>
        <v>1</v>
      </c>
    </row>
    <row r="123" spans="1:116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8"/>
      <c r="BY123" s="68"/>
      <c r="BZ123" s="70" t="str">
        <f t="shared" si="29"/>
        <v/>
      </c>
      <c r="CA123" s="71">
        <f t="shared" ca="1" si="30"/>
        <v>1096694.6662277777</v>
      </c>
      <c r="CB123" s="70" t="b">
        <f ca="1">AND(LEN(BZ123)&gt;0,TEXT(BZ123,"YYYY-MM-DD")=TEXT(Konstanta!$B$1,"YYYY-MM-DD"))</f>
        <v>0</v>
      </c>
      <c r="CC123" s="70" t="str">
        <f t="shared" si="31"/>
        <v/>
      </c>
      <c r="CD123" s="72">
        <f ca="1">(Konstanta!$B$2-D123)*24</f>
        <v>1096694.666275</v>
      </c>
      <c r="CE123" t="b">
        <f t="shared" si="32"/>
        <v>0</v>
      </c>
      <c r="CF123" t="b">
        <f>LEN(_xlfn.IFNA(VLOOKUP(H123,Konstanta!$M:$M,1,FALSE),""))&gt;0</f>
        <v>0</v>
      </c>
      <c r="CG123" t="b">
        <f>LEN(_xlfn.IFNA(VLOOKUP(G123,Konstanta!$T:$T,1,FALSE),""))&gt;0</f>
        <v>0</v>
      </c>
      <c r="CH123" t="b">
        <f>_xlfn.IFNA(VLOOKUP(U123,Konstanta!$O:$O,1,FALSE),"-")&lt;&gt;"-"</f>
        <v>0</v>
      </c>
      <c r="CI123" t="b">
        <f>LEN(_xlfn.IFNA(VLOOKUP(AX123,Konstanta!$X:$X,1,FALSE),""))&gt;0</f>
        <v>0</v>
      </c>
      <c r="CJ123" t="b">
        <f>OR(LEN(_xlfn.IFNA(VLOOKUP(Y123,Konstanta!$Q:$Q,1,FALSE),""))&gt;0,LEN(Y123)=0)</f>
        <v>1</v>
      </c>
      <c r="CK123" t="b">
        <f t="shared" si="33"/>
        <v>1</v>
      </c>
      <c r="CL123" t="b">
        <f>OR(LEN(_xlfn.IFNA(VLOOKUP(BK123,Konstanta!$Z:$Z,1,FALSE),""))&gt;0,LEN(BK123)=0)</f>
        <v>1</v>
      </c>
      <c r="CM123" t="b">
        <f t="shared" si="34"/>
        <v>1</v>
      </c>
      <c r="CN123" t="b">
        <f t="shared" si="35"/>
        <v>0</v>
      </c>
      <c r="CO123" t="b">
        <f>LEN(_xlfn.IFNA(VLOOKUP(Data!K123,Konstanta!$AB:$AB,1,FALSE),""))&gt;0</f>
        <v>0</v>
      </c>
      <c r="CP123" s="12" t="b">
        <f t="shared" si="36"/>
        <v>0</v>
      </c>
      <c r="CQ123" s="12" t="b">
        <f t="shared" si="37"/>
        <v>0</v>
      </c>
      <c r="CR123" t="b">
        <f>ISNUMBER(SEARCH(Konstanta!$Q$5,Y123))</f>
        <v>0</v>
      </c>
      <c r="CS123">
        <f ca="1">IF(CD123&lt;=Konstanta!$J$5,Konstanta!$I$5,IF(CD123&lt;=Konstanta!$J$6,Konstanta!$I$6,IF(CD123&lt;=Konstanta!$J$7,Konstanta!$I$7,Konstanta!$I$8)))</f>
        <v>4</v>
      </c>
      <c r="CT123" t="b">
        <f>ISNUMBER(SEARCH(Konstanta!$Q$6,Y123))</f>
        <v>0</v>
      </c>
      <c r="CU123">
        <f ca="1">IF(CD123&lt;=Konstanta!$F$5,Konstanta!$E$5,IF(CD123&lt;=Konstanta!$F$6,Konstanta!$E$6,IF(CD123&lt;=Konstanta!$F$7,Konstanta!$E$7,IF(CD123&lt;=Konstanta!$F$8,Konstanta!$E$8,Konstanta!$E$9))))</f>
        <v>5</v>
      </c>
      <c r="CV123" t="b">
        <f t="shared" si="38"/>
        <v>1</v>
      </c>
      <c r="CW123" s="74">
        <f ca="1">IF(CD123&lt;=Konstanta!$B$5,Konstanta!$A$5,IF(CD123&lt;=Konstanta!$B$6,Konstanta!$A$6,IF(CD123&lt;=Konstanta!$B$7,Konstanta!$A$7,IF(CD123&lt;=Konstanta!$B$8,Konstanta!$A$8,IF(CD123&lt;=Konstanta!$B$9,Konstanta!$A$9,IF(CD123&lt;=Konstanta!$B$10,Konstanta!$A$10,IF(CD123&lt;=Konstanta!$B$11,Konstanta!$A$11,Konstanta!$A$12)))))))</f>
        <v>8</v>
      </c>
      <c r="CX123" t="b">
        <f>LEN(_xlfn.IFNA(VLOOKUP(AA123,Konstanta!$AD:$AD,1,FALSE),""))=0</f>
        <v>1</v>
      </c>
      <c r="CY123" s="67">
        <f t="shared" si="39"/>
        <v>0</v>
      </c>
      <c r="CZ123" s="67">
        <f t="shared" si="40"/>
        <v>0</v>
      </c>
      <c r="DA123" s="67">
        <f t="shared" si="41"/>
        <v>0</v>
      </c>
      <c r="DB123" t="b">
        <f t="shared" ca="1" si="42"/>
        <v>0</v>
      </c>
      <c r="DC123" s="67" t="b">
        <f>DA123&lt;=Konstanta!$AH$3</f>
        <v>1</v>
      </c>
      <c r="DD123" t="b">
        <f>CY123&lt;=Konstanta!$AH$4</f>
        <v>1</v>
      </c>
      <c r="DE123" t="b">
        <f>CY123&lt;=Konstanta!$AH$5</f>
        <v>1</v>
      </c>
      <c r="DF123" t="b">
        <f>CY123&lt;=Konstanta!$AH$6</f>
        <v>1</v>
      </c>
      <c r="DG123" t="b">
        <f ca="1">TEXT(BL123,"YYYYMMDD")=TEXT(Konstanta!$B$1,"YYYYMMDD")</f>
        <v>0</v>
      </c>
      <c r="DH123" t="b">
        <f t="shared" si="43"/>
        <v>0</v>
      </c>
      <c r="DI123" s="67">
        <f ca="1">Konstanta!$C$4-Data!CD123</f>
        <v>-1096658.666275</v>
      </c>
      <c r="DJ123">
        <f ca="1">IF(Data!DI123&gt;=Konstanta!$B$14,Konstanta!$A$14,IF(Data!DI123&gt;=Konstanta!$B$15,Konstanta!$A$15,IF(Data!DI123&gt;=Konstanta!$B$16,Konstanta!$A$16,IF(Data!DI123&gt;=Konstanta!$B$17,Konstanta!$A$17,IF(Data!DI123&gt;=Konstanta!$B$18,Konstanta!$A$18,Konstanta!$A$19)))))</f>
        <v>6</v>
      </c>
      <c r="DK123" t="b">
        <f t="shared" si="44"/>
        <v>0</v>
      </c>
      <c r="DL123" t="b">
        <f>COUNTIFS(A$1:A122,A123)=0</f>
        <v>1</v>
      </c>
    </row>
    <row r="124" spans="1:116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8"/>
      <c r="BY124" s="68"/>
      <c r="BZ124" s="70" t="str">
        <f t="shared" si="29"/>
        <v/>
      </c>
      <c r="CA124" s="71">
        <f t="shared" ca="1" si="30"/>
        <v>1096694.6659972221</v>
      </c>
      <c r="CB124" s="70" t="b">
        <f ca="1">AND(LEN(BZ124)&gt;0,TEXT(BZ124,"YYYY-MM-DD")=TEXT(Konstanta!$B$1,"YYYY-MM-DD"))</f>
        <v>0</v>
      </c>
      <c r="CC124" s="70" t="str">
        <f t="shared" si="31"/>
        <v/>
      </c>
      <c r="CD124" s="72">
        <f ca="1">(Konstanta!$B$2-D124)*24</f>
        <v>1096694.666275</v>
      </c>
      <c r="CE124" t="b">
        <f t="shared" si="32"/>
        <v>0</v>
      </c>
      <c r="CF124" t="b">
        <f>LEN(_xlfn.IFNA(VLOOKUP(H124,Konstanta!$M:$M,1,FALSE),""))&gt;0</f>
        <v>0</v>
      </c>
      <c r="CG124" t="b">
        <f>LEN(_xlfn.IFNA(VLOOKUP(G124,Konstanta!$T:$T,1,FALSE),""))&gt;0</f>
        <v>0</v>
      </c>
      <c r="CH124" t="b">
        <f>_xlfn.IFNA(VLOOKUP(U124,Konstanta!$O:$O,1,FALSE),"-")&lt;&gt;"-"</f>
        <v>0</v>
      </c>
      <c r="CI124" t="b">
        <f>LEN(_xlfn.IFNA(VLOOKUP(AX124,Konstanta!$X:$X,1,FALSE),""))&gt;0</f>
        <v>0</v>
      </c>
      <c r="CJ124" t="b">
        <f>OR(LEN(_xlfn.IFNA(VLOOKUP(Y124,Konstanta!$Q:$Q,1,FALSE),""))&gt;0,LEN(Y124)=0)</f>
        <v>1</v>
      </c>
      <c r="CK124" t="b">
        <f t="shared" si="33"/>
        <v>1</v>
      </c>
      <c r="CL124" t="b">
        <f>OR(LEN(_xlfn.IFNA(VLOOKUP(BK124,Konstanta!$Z:$Z,1,FALSE),""))&gt;0,LEN(BK124)=0)</f>
        <v>1</v>
      </c>
      <c r="CM124" t="b">
        <f t="shared" si="34"/>
        <v>1</v>
      </c>
      <c r="CN124" t="b">
        <f t="shared" si="35"/>
        <v>0</v>
      </c>
      <c r="CO124" t="b">
        <f>LEN(_xlfn.IFNA(VLOOKUP(Data!K124,Konstanta!$AB:$AB,1,FALSE),""))&gt;0</f>
        <v>0</v>
      </c>
      <c r="CP124" s="12" t="b">
        <f t="shared" si="36"/>
        <v>0</v>
      </c>
      <c r="CQ124" s="12" t="b">
        <f t="shared" si="37"/>
        <v>0</v>
      </c>
      <c r="CR124" t="b">
        <f>ISNUMBER(SEARCH(Konstanta!$Q$5,Y124))</f>
        <v>0</v>
      </c>
      <c r="CS124">
        <f ca="1">IF(CD124&lt;=Konstanta!$J$5,Konstanta!$I$5,IF(CD124&lt;=Konstanta!$J$6,Konstanta!$I$6,IF(CD124&lt;=Konstanta!$J$7,Konstanta!$I$7,Konstanta!$I$8)))</f>
        <v>4</v>
      </c>
      <c r="CT124" t="b">
        <f>ISNUMBER(SEARCH(Konstanta!$Q$6,Y124))</f>
        <v>0</v>
      </c>
      <c r="CU124">
        <f ca="1">IF(CD124&lt;=Konstanta!$F$5,Konstanta!$E$5,IF(CD124&lt;=Konstanta!$F$6,Konstanta!$E$6,IF(CD124&lt;=Konstanta!$F$7,Konstanta!$E$7,IF(CD124&lt;=Konstanta!$F$8,Konstanta!$E$8,Konstanta!$E$9))))</f>
        <v>5</v>
      </c>
      <c r="CV124" t="b">
        <f t="shared" si="38"/>
        <v>1</v>
      </c>
      <c r="CW124" s="74">
        <f ca="1">IF(CD124&lt;=Konstanta!$B$5,Konstanta!$A$5,IF(CD124&lt;=Konstanta!$B$6,Konstanta!$A$6,IF(CD124&lt;=Konstanta!$B$7,Konstanta!$A$7,IF(CD124&lt;=Konstanta!$B$8,Konstanta!$A$8,IF(CD124&lt;=Konstanta!$B$9,Konstanta!$A$9,IF(CD124&lt;=Konstanta!$B$10,Konstanta!$A$10,IF(CD124&lt;=Konstanta!$B$11,Konstanta!$A$11,Konstanta!$A$12)))))))</f>
        <v>8</v>
      </c>
      <c r="CX124" t="b">
        <f>LEN(_xlfn.IFNA(VLOOKUP(AA124,Konstanta!$AD:$AD,1,FALSE),""))=0</f>
        <v>1</v>
      </c>
      <c r="CY124" s="67">
        <f t="shared" si="39"/>
        <v>0</v>
      </c>
      <c r="CZ124" s="67">
        <f t="shared" si="40"/>
        <v>0</v>
      </c>
      <c r="DA124" s="67">
        <f t="shared" si="41"/>
        <v>0</v>
      </c>
      <c r="DB124" t="b">
        <f t="shared" ca="1" si="42"/>
        <v>0</v>
      </c>
      <c r="DC124" s="67" t="b">
        <f>DA124&lt;=Konstanta!$AH$3</f>
        <v>1</v>
      </c>
      <c r="DD124" t="b">
        <f>CY124&lt;=Konstanta!$AH$4</f>
        <v>1</v>
      </c>
      <c r="DE124" t="b">
        <f>CY124&lt;=Konstanta!$AH$5</f>
        <v>1</v>
      </c>
      <c r="DF124" t="b">
        <f>CY124&lt;=Konstanta!$AH$6</f>
        <v>1</v>
      </c>
      <c r="DG124" t="b">
        <f ca="1">TEXT(BL124,"YYYYMMDD")=TEXT(Konstanta!$B$1,"YYYYMMDD")</f>
        <v>0</v>
      </c>
      <c r="DH124" t="b">
        <f t="shared" si="43"/>
        <v>0</v>
      </c>
      <c r="DI124" s="67">
        <f ca="1">Konstanta!$C$4-Data!CD124</f>
        <v>-1096658.666275</v>
      </c>
      <c r="DJ124">
        <f ca="1">IF(Data!DI124&gt;=Konstanta!$B$14,Konstanta!$A$14,IF(Data!DI124&gt;=Konstanta!$B$15,Konstanta!$A$15,IF(Data!DI124&gt;=Konstanta!$B$16,Konstanta!$A$16,IF(Data!DI124&gt;=Konstanta!$B$17,Konstanta!$A$17,IF(Data!DI124&gt;=Konstanta!$B$18,Konstanta!$A$18,Konstanta!$A$19)))))</f>
        <v>6</v>
      </c>
      <c r="DK124" t="b">
        <f t="shared" si="44"/>
        <v>0</v>
      </c>
      <c r="DL124" t="b">
        <f>COUNTIFS(A$1:A123,A124)=0</f>
        <v>1</v>
      </c>
    </row>
    <row r="125" spans="1:116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8"/>
      <c r="BY125" s="68"/>
      <c r="BZ125" s="70" t="str">
        <f t="shared" si="29"/>
        <v/>
      </c>
      <c r="CA125" s="71">
        <f t="shared" ca="1" si="30"/>
        <v>1096694.666275</v>
      </c>
      <c r="CB125" s="70" t="b">
        <f ca="1">AND(LEN(BZ125)&gt;0,TEXT(BZ125,"YYYY-MM-DD")=TEXT(Konstanta!$B$1,"YYYY-MM-DD"))</f>
        <v>0</v>
      </c>
      <c r="CC125" s="70" t="str">
        <f t="shared" si="31"/>
        <v/>
      </c>
      <c r="CD125" s="72">
        <f ca="1">(Konstanta!$B$2-D125)*24</f>
        <v>1096694.666275</v>
      </c>
      <c r="CE125" t="b">
        <f t="shared" si="32"/>
        <v>0</v>
      </c>
      <c r="CF125" t="b">
        <f>LEN(_xlfn.IFNA(VLOOKUP(H125,Konstanta!$M:$M,1,FALSE),""))&gt;0</f>
        <v>0</v>
      </c>
      <c r="CG125" t="b">
        <f>LEN(_xlfn.IFNA(VLOOKUP(G125,Konstanta!$T:$T,1,FALSE),""))&gt;0</f>
        <v>0</v>
      </c>
      <c r="CH125" t="b">
        <f>_xlfn.IFNA(VLOOKUP(U125,Konstanta!$O:$O,1,FALSE),"-")&lt;&gt;"-"</f>
        <v>0</v>
      </c>
      <c r="CI125" t="b">
        <f>LEN(_xlfn.IFNA(VLOOKUP(AX125,Konstanta!$X:$X,1,FALSE),""))&gt;0</f>
        <v>0</v>
      </c>
      <c r="CJ125" t="b">
        <f>OR(LEN(_xlfn.IFNA(VLOOKUP(Y125,Konstanta!$Q:$Q,1,FALSE),""))&gt;0,LEN(Y125)=0)</f>
        <v>1</v>
      </c>
      <c r="CK125" t="b">
        <f t="shared" si="33"/>
        <v>1</v>
      </c>
      <c r="CL125" t="b">
        <f>OR(LEN(_xlfn.IFNA(VLOOKUP(BK125,Konstanta!$Z:$Z,1,FALSE),""))&gt;0,LEN(BK125)=0)</f>
        <v>1</v>
      </c>
      <c r="CM125" t="b">
        <f t="shared" si="34"/>
        <v>1</v>
      </c>
      <c r="CN125" t="b">
        <f t="shared" si="35"/>
        <v>0</v>
      </c>
      <c r="CO125" t="b">
        <f>LEN(_xlfn.IFNA(VLOOKUP(Data!K125,Konstanta!$AB:$AB,1,FALSE),""))&gt;0</f>
        <v>0</v>
      </c>
      <c r="CP125" s="12" t="b">
        <f t="shared" si="36"/>
        <v>0</v>
      </c>
      <c r="CQ125" s="12" t="b">
        <f t="shared" si="37"/>
        <v>0</v>
      </c>
      <c r="CR125" t="b">
        <f>ISNUMBER(SEARCH(Konstanta!$Q$5,Y125))</f>
        <v>0</v>
      </c>
      <c r="CS125">
        <f ca="1">IF(CD125&lt;=Konstanta!$J$5,Konstanta!$I$5,IF(CD125&lt;=Konstanta!$J$6,Konstanta!$I$6,IF(CD125&lt;=Konstanta!$J$7,Konstanta!$I$7,Konstanta!$I$8)))</f>
        <v>4</v>
      </c>
      <c r="CT125" t="b">
        <f>ISNUMBER(SEARCH(Konstanta!$Q$6,Y125))</f>
        <v>0</v>
      </c>
      <c r="CU125">
        <f ca="1">IF(CD125&lt;=Konstanta!$F$5,Konstanta!$E$5,IF(CD125&lt;=Konstanta!$F$6,Konstanta!$E$6,IF(CD125&lt;=Konstanta!$F$7,Konstanta!$E$7,IF(CD125&lt;=Konstanta!$F$8,Konstanta!$E$8,Konstanta!$E$9))))</f>
        <v>5</v>
      </c>
      <c r="CV125" t="b">
        <f t="shared" si="38"/>
        <v>1</v>
      </c>
      <c r="CW125" s="74">
        <f ca="1">IF(CD125&lt;=Konstanta!$B$5,Konstanta!$A$5,IF(CD125&lt;=Konstanta!$B$6,Konstanta!$A$6,IF(CD125&lt;=Konstanta!$B$7,Konstanta!$A$7,IF(CD125&lt;=Konstanta!$B$8,Konstanta!$A$8,IF(CD125&lt;=Konstanta!$B$9,Konstanta!$A$9,IF(CD125&lt;=Konstanta!$B$10,Konstanta!$A$10,IF(CD125&lt;=Konstanta!$B$11,Konstanta!$A$11,Konstanta!$A$12)))))))</f>
        <v>8</v>
      </c>
      <c r="CX125" t="b">
        <f>LEN(_xlfn.IFNA(VLOOKUP(AA125,Konstanta!$AD:$AD,1,FALSE),""))=0</f>
        <v>1</v>
      </c>
      <c r="CY125" s="67">
        <f t="shared" si="39"/>
        <v>0</v>
      </c>
      <c r="CZ125" s="67">
        <f t="shared" si="40"/>
        <v>0</v>
      </c>
      <c r="DA125" s="67">
        <f t="shared" si="41"/>
        <v>0</v>
      </c>
      <c r="DB125" t="b">
        <f t="shared" ca="1" si="42"/>
        <v>0</v>
      </c>
      <c r="DC125" s="67" t="b">
        <f>DA125&lt;=Konstanta!$AH$3</f>
        <v>1</v>
      </c>
      <c r="DD125" t="b">
        <f>CY125&lt;=Konstanta!$AH$4</f>
        <v>1</v>
      </c>
      <c r="DE125" t="b">
        <f>CY125&lt;=Konstanta!$AH$5</f>
        <v>1</v>
      </c>
      <c r="DF125" t="b">
        <f>CY125&lt;=Konstanta!$AH$6</f>
        <v>1</v>
      </c>
      <c r="DG125" t="b">
        <f ca="1">TEXT(BL125,"YYYYMMDD")=TEXT(Konstanta!$B$1,"YYYYMMDD")</f>
        <v>0</v>
      </c>
      <c r="DH125" t="b">
        <f t="shared" si="43"/>
        <v>0</v>
      </c>
      <c r="DI125" s="67">
        <f ca="1">Konstanta!$C$4-Data!CD125</f>
        <v>-1096658.666275</v>
      </c>
      <c r="DJ125">
        <f ca="1">IF(Data!DI125&gt;=Konstanta!$B$14,Konstanta!$A$14,IF(Data!DI125&gt;=Konstanta!$B$15,Konstanta!$A$15,IF(Data!DI125&gt;=Konstanta!$B$16,Konstanta!$A$16,IF(Data!DI125&gt;=Konstanta!$B$17,Konstanta!$A$17,IF(Data!DI125&gt;=Konstanta!$B$18,Konstanta!$A$18,Konstanta!$A$19)))))</f>
        <v>6</v>
      </c>
      <c r="DK125" t="b">
        <f t="shared" si="44"/>
        <v>0</v>
      </c>
      <c r="DL125" t="b">
        <f>COUNTIFS(A$1:A124,A125)=0</f>
        <v>1</v>
      </c>
    </row>
    <row r="126" spans="1:11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8"/>
      <c r="BY126" s="68"/>
      <c r="BZ126" s="70" t="str">
        <f t="shared" si="29"/>
        <v/>
      </c>
      <c r="CA126" s="71">
        <f t="shared" ca="1" si="30"/>
        <v>1096694.6659916667</v>
      </c>
      <c r="CB126" s="70" t="b">
        <f ca="1">AND(LEN(BZ126)&gt;0,TEXT(BZ126,"YYYY-MM-DD")=TEXT(Konstanta!$B$1,"YYYY-MM-DD"))</f>
        <v>0</v>
      </c>
      <c r="CC126" s="70" t="str">
        <f t="shared" si="31"/>
        <v/>
      </c>
      <c r="CD126" s="72">
        <f ca="1">(Konstanta!$B$2-D126)*24</f>
        <v>1096694.666275</v>
      </c>
      <c r="CE126" t="b">
        <f t="shared" si="32"/>
        <v>0</v>
      </c>
      <c r="CF126" t="b">
        <f>LEN(_xlfn.IFNA(VLOOKUP(H126,Konstanta!$M:$M,1,FALSE),""))&gt;0</f>
        <v>0</v>
      </c>
      <c r="CG126" t="b">
        <f>LEN(_xlfn.IFNA(VLOOKUP(G126,Konstanta!$T:$T,1,FALSE),""))&gt;0</f>
        <v>0</v>
      </c>
      <c r="CH126" t="b">
        <f>_xlfn.IFNA(VLOOKUP(U126,Konstanta!$O:$O,1,FALSE),"-")&lt;&gt;"-"</f>
        <v>0</v>
      </c>
      <c r="CI126" t="b">
        <f>LEN(_xlfn.IFNA(VLOOKUP(AX126,Konstanta!$X:$X,1,FALSE),""))&gt;0</f>
        <v>0</v>
      </c>
      <c r="CJ126" t="b">
        <f>OR(LEN(_xlfn.IFNA(VLOOKUP(Y126,Konstanta!$Q:$Q,1,FALSE),""))&gt;0,LEN(Y126)=0)</f>
        <v>1</v>
      </c>
      <c r="CK126" t="b">
        <f t="shared" si="33"/>
        <v>1</v>
      </c>
      <c r="CL126" t="b">
        <f>OR(LEN(_xlfn.IFNA(VLOOKUP(BK126,Konstanta!$Z:$Z,1,FALSE),""))&gt;0,LEN(BK126)=0)</f>
        <v>1</v>
      </c>
      <c r="CM126" t="b">
        <f t="shared" si="34"/>
        <v>1</v>
      </c>
      <c r="CN126" t="b">
        <f t="shared" si="35"/>
        <v>0</v>
      </c>
      <c r="CO126" t="b">
        <f>LEN(_xlfn.IFNA(VLOOKUP(Data!K126,Konstanta!$AB:$AB,1,FALSE),""))&gt;0</f>
        <v>0</v>
      </c>
      <c r="CP126" s="12" t="b">
        <f t="shared" si="36"/>
        <v>0</v>
      </c>
      <c r="CQ126" s="12" t="b">
        <f t="shared" si="37"/>
        <v>0</v>
      </c>
      <c r="CR126" t="b">
        <f>ISNUMBER(SEARCH(Konstanta!$Q$5,Y126))</f>
        <v>0</v>
      </c>
      <c r="CS126">
        <f ca="1">IF(CD126&lt;=Konstanta!$J$5,Konstanta!$I$5,IF(CD126&lt;=Konstanta!$J$6,Konstanta!$I$6,IF(CD126&lt;=Konstanta!$J$7,Konstanta!$I$7,Konstanta!$I$8)))</f>
        <v>4</v>
      </c>
      <c r="CT126" t="b">
        <f>ISNUMBER(SEARCH(Konstanta!$Q$6,Y126))</f>
        <v>0</v>
      </c>
      <c r="CU126">
        <f ca="1">IF(CD126&lt;=Konstanta!$F$5,Konstanta!$E$5,IF(CD126&lt;=Konstanta!$F$6,Konstanta!$E$6,IF(CD126&lt;=Konstanta!$F$7,Konstanta!$E$7,IF(CD126&lt;=Konstanta!$F$8,Konstanta!$E$8,Konstanta!$E$9))))</f>
        <v>5</v>
      </c>
      <c r="CV126" t="b">
        <f t="shared" si="38"/>
        <v>1</v>
      </c>
      <c r="CW126" s="74">
        <f ca="1">IF(CD126&lt;=Konstanta!$B$5,Konstanta!$A$5,IF(CD126&lt;=Konstanta!$B$6,Konstanta!$A$6,IF(CD126&lt;=Konstanta!$B$7,Konstanta!$A$7,IF(CD126&lt;=Konstanta!$B$8,Konstanta!$A$8,IF(CD126&lt;=Konstanta!$B$9,Konstanta!$A$9,IF(CD126&lt;=Konstanta!$B$10,Konstanta!$A$10,IF(CD126&lt;=Konstanta!$B$11,Konstanta!$A$11,Konstanta!$A$12)))))))</f>
        <v>8</v>
      </c>
      <c r="CX126" t="b">
        <f>LEN(_xlfn.IFNA(VLOOKUP(AA126,Konstanta!$AD:$AD,1,FALSE),""))=0</f>
        <v>1</v>
      </c>
      <c r="CY126" s="67">
        <f t="shared" si="39"/>
        <v>0</v>
      </c>
      <c r="CZ126" s="67">
        <f t="shared" si="40"/>
        <v>0</v>
      </c>
      <c r="DA126" s="67">
        <f t="shared" si="41"/>
        <v>0</v>
      </c>
      <c r="DB126" t="b">
        <f t="shared" ca="1" si="42"/>
        <v>0</v>
      </c>
      <c r="DC126" s="67" t="b">
        <f>DA126&lt;=Konstanta!$AH$3</f>
        <v>1</v>
      </c>
      <c r="DD126" t="b">
        <f>CY126&lt;=Konstanta!$AH$4</f>
        <v>1</v>
      </c>
      <c r="DE126" t="b">
        <f>CY126&lt;=Konstanta!$AH$5</f>
        <v>1</v>
      </c>
      <c r="DF126" t="b">
        <f>CY126&lt;=Konstanta!$AH$6</f>
        <v>1</v>
      </c>
      <c r="DG126" t="b">
        <f ca="1">TEXT(BL126,"YYYYMMDD")=TEXT(Konstanta!$B$1,"YYYYMMDD")</f>
        <v>0</v>
      </c>
      <c r="DH126" t="b">
        <f t="shared" si="43"/>
        <v>0</v>
      </c>
      <c r="DI126" s="67">
        <f ca="1">Konstanta!$C$4-Data!CD126</f>
        <v>-1096658.666275</v>
      </c>
      <c r="DJ126">
        <f ca="1">IF(Data!DI126&gt;=Konstanta!$B$14,Konstanta!$A$14,IF(Data!DI126&gt;=Konstanta!$B$15,Konstanta!$A$15,IF(Data!DI126&gt;=Konstanta!$B$16,Konstanta!$A$16,IF(Data!DI126&gt;=Konstanta!$B$17,Konstanta!$A$17,IF(Data!DI126&gt;=Konstanta!$B$18,Konstanta!$A$18,Konstanta!$A$19)))))</f>
        <v>6</v>
      </c>
      <c r="DK126" t="b">
        <f t="shared" si="44"/>
        <v>0</v>
      </c>
      <c r="DL126" t="b">
        <f>COUNTIFS(A$1:A125,A126)=0</f>
        <v>1</v>
      </c>
    </row>
    <row r="127" spans="1:116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8"/>
      <c r="BY127" s="68"/>
      <c r="BZ127" s="70" t="str">
        <f t="shared" si="29"/>
        <v/>
      </c>
      <c r="CA127" s="71">
        <f t="shared" ca="1" si="30"/>
        <v>1096694.6664083335</v>
      </c>
      <c r="CB127" s="70" t="b">
        <f ca="1">AND(LEN(BZ127)&gt;0,TEXT(BZ127,"YYYY-MM-DD")=TEXT(Konstanta!$B$1,"YYYY-MM-DD"))</f>
        <v>0</v>
      </c>
      <c r="CC127" s="70" t="str">
        <f t="shared" si="31"/>
        <v/>
      </c>
      <c r="CD127" s="72">
        <f ca="1">(Konstanta!$B$2-D127)*24</f>
        <v>1096694.666275</v>
      </c>
      <c r="CE127" t="b">
        <f t="shared" si="32"/>
        <v>0</v>
      </c>
      <c r="CF127" t="b">
        <f>LEN(_xlfn.IFNA(VLOOKUP(H127,Konstanta!$M:$M,1,FALSE),""))&gt;0</f>
        <v>0</v>
      </c>
      <c r="CG127" t="b">
        <f>LEN(_xlfn.IFNA(VLOOKUP(G127,Konstanta!$T:$T,1,FALSE),""))&gt;0</f>
        <v>0</v>
      </c>
      <c r="CH127" t="b">
        <f>_xlfn.IFNA(VLOOKUP(U127,Konstanta!$O:$O,1,FALSE),"-")&lt;&gt;"-"</f>
        <v>0</v>
      </c>
      <c r="CI127" t="b">
        <f>LEN(_xlfn.IFNA(VLOOKUP(AX127,Konstanta!$X:$X,1,FALSE),""))&gt;0</f>
        <v>0</v>
      </c>
      <c r="CJ127" t="b">
        <f>OR(LEN(_xlfn.IFNA(VLOOKUP(Y127,Konstanta!$Q:$Q,1,FALSE),""))&gt;0,LEN(Y127)=0)</f>
        <v>1</v>
      </c>
      <c r="CK127" t="b">
        <f t="shared" si="33"/>
        <v>1</v>
      </c>
      <c r="CL127" t="b">
        <f>OR(LEN(_xlfn.IFNA(VLOOKUP(BK127,Konstanta!$Z:$Z,1,FALSE),""))&gt;0,LEN(BK127)=0)</f>
        <v>1</v>
      </c>
      <c r="CM127" t="b">
        <f t="shared" si="34"/>
        <v>1</v>
      </c>
      <c r="CN127" t="b">
        <f t="shared" si="35"/>
        <v>0</v>
      </c>
      <c r="CO127" t="b">
        <f>LEN(_xlfn.IFNA(VLOOKUP(Data!K127,Konstanta!$AB:$AB,1,FALSE),""))&gt;0</f>
        <v>0</v>
      </c>
      <c r="CP127" s="12" t="b">
        <f t="shared" si="36"/>
        <v>0</v>
      </c>
      <c r="CQ127" s="12" t="b">
        <f t="shared" si="37"/>
        <v>0</v>
      </c>
      <c r="CR127" t="b">
        <f>ISNUMBER(SEARCH(Konstanta!$Q$5,Y127))</f>
        <v>0</v>
      </c>
      <c r="CS127">
        <f ca="1">IF(CD127&lt;=Konstanta!$J$5,Konstanta!$I$5,IF(CD127&lt;=Konstanta!$J$6,Konstanta!$I$6,IF(CD127&lt;=Konstanta!$J$7,Konstanta!$I$7,Konstanta!$I$8)))</f>
        <v>4</v>
      </c>
      <c r="CT127" t="b">
        <f>ISNUMBER(SEARCH(Konstanta!$Q$6,Y127))</f>
        <v>0</v>
      </c>
      <c r="CU127">
        <f ca="1">IF(CD127&lt;=Konstanta!$F$5,Konstanta!$E$5,IF(CD127&lt;=Konstanta!$F$6,Konstanta!$E$6,IF(CD127&lt;=Konstanta!$F$7,Konstanta!$E$7,IF(CD127&lt;=Konstanta!$F$8,Konstanta!$E$8,Konstanta!$E$9))))</f>
        <v>5</v>
      </c>
      <c r="CV127" t="b">
        <f t="shared" si="38"/>
        <v>1</v>
      </c>
      <c r="CW127" s="74">
        <f ca="1">IF(CD127&lt;=Konstanta!$B$5,Konstanta!$A$5,IF(CD127&lt;=Konstanta!$B$6,Konstanta!$A$6,IF(CD127&lt;=Konstanta!$B$7,Konstanta!$A$7,IF(CD127&lt;=Konstanta!$B$8,Konstanta!$A$8,IF(CD127&lt;=Konstanta!$B$9,Konstanta!$A$9,IF(CD127&lt;=Konstanta!$B$10,Konstanta!$A$10,IF(CD127&lt;=Konstanta!$B$11,Konstanta!$A$11,Konstanta!$A$12)))))))</f>
        <v>8</v>
      </c>
      <c r="CX127" t="b">
        <f>LEN(_xlfn.IFNA(VLOOKUP(AA127,Konstanta!$AD:$AD,1,FALSE),""))=0</f>
        <v>1</v>
      </c>
      <c r="CY127" s="67">
        <f t="shared" si="39"/>
        <v>0</v>
      </c>
      <c r="CZ127" s="67">
        <f t="shared" si="40"/>
        <v>0</v>
      </c>
      <c r="DA127" s="67">
        <f t="shared" si="41"/>
        <v>0</v>
      </c>
      <c r="DB127" t="b">
        <f t="shared" ca="1" si="42"/>
        <v>0</v>
      </c>
      <c r="DC127" s="67" t="b">
        <f>DA127&lt;=Konstanta!$AH$3</f>
        <v>1</v>
      </c>
      <c r="DD127" t="b">
        <f>CY127&lt;=Konstanta!$AH$4</f>
        <v>1</v>
      </c>
      <c r="DE127" t="b">
        <f>CY127&lt;=Konstanta!$AH$5</f>
        <v>1</v>
      </c>
      <c r="DF127" t="b">
        <f>CY127&lt;=Konstanta!$AH$6</f>
        <v>1</v>
      </c>
      <c r="DG127" t="b">
        <f ca="1">TEXT(BL127,"YYYYMMDD")=TEXT(Konstanta!$B$1,"YYYYMMDD")</f>
        <v>0</v>
      </c>
      <c r="DH127" t="b">
        <f t="shared" si="43"/>
        <v>0</v>
      </c>
      <c r="DI127" s="67">
        <f ca="1">Konstanta!$C$4-Data!CD127</f>
        <v>-1096658.666275</v>
      </c>
      <c r="DJ127">
        <f ca="1">IF(Data!DI127&gt;=Konstanta!$B$14,Konstanta!$A$14,IF(Data!DI127&gt;=Konstanta!$B$15,Konstanta!$A$15,IF(Data!DI127&gt;=Konstanta!$B$16,Konstanta!$A$16,IF(Data!DI127&gt;=Konstanta!$B$17,Konstanta!$A$17,IF(Data!DI127&gt;=Konstanta!$B$18,Konstanta!$A$18,Konstanta!$A$19)))))</f>
        <v>6</v>
      </c>
      <c r="DK127" t="b">
        <f t="shared" si="44"/>
        <v>0</v>
      </c>
      <c r="DL127" t="b">
        <f>COUNTIFS(A$1:A126,A127)=0</f>
        <v>1</v>
      </c>
    </row>
    <row r="128" spans="1:116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8"/>
      <c r="BY128" s="68"/>
      <c r="BZ128" s="70" t="str">
        <f t="shared" si="29"/>
        <v/>
      </c>
      <c r="CA128" s="71">
        <f t="shared" ca="1" si="30"/>
        <v>1096694.6664305555</v>
      </c>
      <c r="CB128" s="70" t="b">
        <f ca="1">AND(LEN(BZ128)&gt;0,TEXT(BZ128,"YYYY-MM-DD")=TEXT(Konstanta!$B$1,"YYYY-MM-DD"))</f>
        <v>0</v>
      </c>
      <c r="CC128" s="70" t="str">
        <f t="shared" si="31"/>
        <v/>
      </c>
      <c r="CD128" s="72">
        <f ca="1">(Konstanta!$B$2-D128)*24</f>
        <v>1096694.666275</v>
      </c>
      <c r="CE128" t="b">
        <f t="shared" si="32"/>
        <v>0</v>
      </c>
      <c r="CF128" t="b">
        <f>LEN(_xlfn.IFNA(VLOOKUP(H128,Konstanta!$M:$M,1,FALSE),""))&gt;0</f>
        <v>0</v>
      </c>
      <c r="CG128" t="b">
        <f>LEN(_xlfn.IFNA(VLOOKUP(G128,Konstanta!$T:$T,1,FALSE),""))&gt;0</f>
        <v>0</v>
      </c>
      <c r="CH128" t="b">
        <f>_xlfn.IFNA(VLOOKUP(U128,Konstanta!$O:$O,1,FALSE),"-")&lt;&gt;"-"</f>
        <v>0</v>
      </c>
      <c r="CI128" t="b">
        <f>LEN(_xlfn.IFNA(VLOOKUP(AX128,Konstanta!$X:$X,1,FALSE),""))&gt;0</f>
        <v>0</v>
      </c>
      <c r="CJ128" t="b">
        <f>OR(LEN(_xlfn.IFNA(VLOOKUP(Y128,Konstanta!$Q:$Q,1,FALSE),""))&gt;0,LEN(Y128)=0)</f>
        <v>1</v>
      </c>
      <c r="CK128" t="b">
        <f t="shared" si="33"/>
        <v>1</v>
      </c>
      <c r="CL128" t="b">
        <f>OR(LEN(_xlfn.IFNA(VLOOKUP(BK128,Konstanta!$Z:$Z,1,FALSE),""))&gt;0,LEN(BK128)=0)</f>
        <v>1</v>
      </c>
      <c r="CM128" t="b">
        <f t="shared" si="34"/>
        <v>1</v>
      </c>
      <c r="CN128" t="b">
        <f t="shared" si="35"/>
        <v>0</v>
      </c>
      <c r="CO128" t="b">
        <f>LEN(_xlfn.IFNA(VLOOKUP(Data!K128,Konstanta!$AB:$AB,1,FALSE),""))&gt;0</f>
        <v>0</v>
      </c>
      <c r="CP128" s="12" t="b">
        <f t="shared" si="36"/>
        <v>0</v>
      </c>
      <c r="CQ128" s="12" t="b">
        <f t="shared" si="37"/>
        <v>0</v>
      </c>
      <c r="CR128" t="b">
        <f>ISNUMBER(SEARCH(Konstanta!$Q$5,Y128))</f>
        <v>0</v>
      </c>
      <c r="CS128">
        <f ca="1">IF(CD128&lt;=Konstanta!$J$5,Konstanta!$I$5,IF(CD128&lt;=Konstanta!$J$6,Konstanta!$I$6,IF(CD128&lt;=Konstanta!$J$7,Konstanta!$I$7,Konstanta!$I$8)))</f>
        <v>4</v>
      </c>
      <c r="CT128" t="b">
        <f>ISNUMBER(SEARCH(Konstanta!$Q$6,Y128))</f>
        <v>0</v>
      </c>
      <c r="CU128">
        <f ca="1">IF(CD128&lt;=Konstanta!$F$5,Konstanta!$E$5,IF(CD128&lt;=Konstanta!$F$6,Konstanta!$E$6,IF(CD128&lt;=Konstanta!$F$7,Konstanta!$E$7,IF(CD128&lt;=Konstanta!$F$8,Konstanta!$E$8,Konstanta!$E$9))))</f>
        <v>5</v>
      </c>
      <c r="CV128" t="b">
        <f t="shared" si="38"/>
        <v>1</v>
      </c>
      <c r="CW128" s="74">
        <f ca="1">IF(CD128&lt;=Konstanta!$B$5,Konstanta!$A$5,IF(CD128&lt;=Konstanta!$B$6,Konstanta!$A$6,IF(CD128&lt;=Konstanta!$B$7,Konstanta!$A$7,IF(CD128&lt;=Konstanta!$B$8,Konstanta!$A$8,IF(CD128&lt;=Konstanta!$B$9,Konstanta!$A$9,IF(CD128&lt;=Konstanta!$B$10,Konstanta!$A$10,IF(CD128&lt;=Konstanta!$B$11,Konstanta!$A$11,Konstanta!$A$12)))))))</f>
        <v>8</v>
      </c>
      <c r="CX128" t="b">
        <f>LEN(_xlfn.IFNA(VLOOKUP(AA128,Konstanta!$AD:$AD,1,FALSE),""))=0</f>
        <v>1</v>
      </c>
      <c r="CY128" s="67">
        <f t="shared" si="39"/>
        <v>0</v>
      </c>
      <c r="CZ128" s="67">
        <f t="shared" si="40"/>
        <v>0</v>
      </c>
      <c r="DA128" s="67">
        <f t="shared" si="41"/>
        <v>0</v>
      </c>
      <c r="DB128" t="b">
        <f t="shared" ca="1" si="42"/>
        <v>0</v>
      </c>
      <c r="DC128" s="67" t="b">
        <f>DA128&lt;=Konstanta!$AH$3</f>
        <v>1</v>
      </c>
      <c r="DD128" t="b">
        <f>CY128&lt;=Konstanta!$AH$4</f>
        <v>1</v>
      </c>
      <c r="DE128" t="b">
        <f>CY128&lt;=Konstanta!$AH$5</f>
        <v>1</v>
      </c>
      <c r="DF128" t="b">
        <f>CY128&lt;=Konstanta!$AH$6</f>
        <v>1</v>
      </c>
      <c r="DG128" t="b">
        <f ca="1">TEXT(BL128,"YYYYMMDD")=TEXT(Konstanta!$B$1,"YYYYMMDD")</f>
        <v>0</v>
      </c>
      <c r="DH128" t="b">
        <f t="shared" si="43"/>
        <v>0</v>
      </c>
      <c r="DI128" s="67">
        <f ca="1">Konstanta!$C$4-Data!CD128</f>
        <v>-1096658.666275</v>
      </c>
      <c r="DJ128">
        <f ca="1">IF(Data!DI128&gt;=Konstanta!$B$14,Konstanta!$A$14,IF(Data!DI128&gt;=Konstanta!$B$15,Konstanta!$A$15,IF(Data!DI128&gt;=Konstanta!$B$16,Konstanta!$A$16,IF(Data!DI128&gt;=Konstanta!$B$17,Konstanta!$A$17,IF(Data!DI128&gt;=Konstanta!$B$18,Konstanta!$A$18,Konstanta!$A$19)))))</f>
        <v>6</v>
      </c>
      <c r="DK128" t="b">
        <f t="shared" si="44"/>
        <v>0</v>
      </c>
      <c r="DL128" t="b">
        <f>COUNTIFS(A$1:A127,A128)=0</f>
        <v>1</v>
      </c>
    </row>
    <row r="129" spans="1:116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8"/>
      <c r="BY129" s="68"/>
      <c r="BZ129" s="70" t="str">
        <f t="shared" si="29"/>
        <v/>
      </c>
      <c r="CA129" s="71">
        <f t="shared" ca="1" si="30"/>
        <v>1096694.6664083335</v>
      </c>
      <c r="CB129" s="70" t="b">
        <f ca="1">AND(LEN(BZ129)&gt;0,TEXT(BZ129,"YYYY-MM-DD")=TEXT(Konstanta!$B$1,"YYYY-MM-DD"))</f>
        <v>0</v>
      </c>
      <c r="CC129" s="70" t="str">
        <f t="shared" si="31"/>
        <v/>
      </c>
      <c r="CD129" s="72">
        <f ca="1">(Konstanta!$B$2-D129)*24</f>
        <v>1096694.666275</v>
      </c>
      <c r="CE129" t="b">
        <f t="shared" si="32"/>
        <v>0</v>
      </c>
      <c r="CF129" t="b">
        <f>LEN(_xlfn.IFNA(VLOOKUP(H129,Konstanta!$M:$M,1,FALSE),""))&gt;0</f>
        <v>0</v>
      </c>
      <c r="CG129" t="b">
        <f>LEN(_xlfn.IFNA(VLOOKUP(G129,Konstanta!$T:$T,1,FALSE),""))&gt;0</f>
        <v>0</v>
      </c>
      <c r="CH129" t="b">
        <f>_xlfn.IFNA(VLOOKUP(U129,Konstanta!$O:$O,1,FALSE),"-")&lt;&gt;"-"</f>
        <v>0</v>
      </c>
      <c r="CI129" t="b">
        <f>LEN(_xlfn.IFNA(VLOOKUP(AX129,Konstanta!$X:$X,1,FALSE),""))&gt;0</f>
        <v>0</v>
      </c>
      <c r="CJ129" t="b">
        <f>OR(LEN(_xlfn.IFNA(VLOOKUP(Y129,Konstanta!$Q:$Q,1,FALSE),""))&gt;0,LEN(Y129)=0)</f>
        <v>1</v>
      </c>
      <c r="CK129" t="b">
        <f t="shared" si="33"/>
        <v>1</v>
      </c>
      <c r="CL129" t="b">
        <f>OR(LEN(_xlfn.IFNA(VLOOKUP(BK129,Konstanta!$Z:$Z,1,FALSE),""))&gt;0,LEN(BK129)=0)</f>
        <v>1</v>
      </c>
      <c r="CM129" t="b">
        <f t="shared" si="34"/>
        <v>1</v>
      </c>
      <c r="CN129" t="b">
        <f t="shared" si="35"/>
        <v>0</v>
      </c>
      <c r="CO129" t="b">
        <f>LEN(_xlfn.IFNA(VLOOKUP(Data!K129,Konstanta!$AB:$AB,1,FALSE),""))&gt;0</f>
        <v>0</v>
      </c>
      <c r="CP129" s="12" t="b">
        <f t="shared" si="36"/>
        <v>0</v>
      </c>
      <c r="CQ129" s="12" t="b">
        <f t="shared" si="37"/>
        <v>0</v>
      </c>
      <c r="CR129" t="b">
        <f>ISNUMBER(SEARCH(Konstanta!$Q$5,Y129))</f>
        <v>0</v>
      </c>
      <c r="CS129">
        <f ca="1">IF(CD129&lt;=Konstanta!$J$5,Konstanta!$I$5,IF(CD129&lt;=Konstanta!$J$6,Konstanta!$I$6,IF(CD129&lt;=Konstanta!$J$7,Konstanta!$I$7,Konstanta!$I$8)))</f>
        <v>4</v>
      </c>
      <c r="CT129" t="b">
        <f>ISNUMBER(SEARCH(Konstanta!$Q$6,Y129))</f>
        <v>0</v>
      </c>
      <c r="CU129">
        <f ca="1">IF(CD129&lt;=Konstanta!$F$5,Konstanta!$E$5,IF(CD129&lt;=Konstanta!$F$6,Konstanta!$E$6,IF(CD129&lt;=Konstanta!$F$7,Konstanta!$E$7,IF(CD129&lt;=Konstanta!$F$8,Konstanta!$E$8,Konstanta!$E$9))))</f>
        <v>5</v>
      </c>
      <c r="CV129" t="b">
        <f t="shared" si="38"/>
        <v>1</v>
      </c>
      <c r="CW129" s="74">
        <f ca="1">IF(CD129&lt;=Konstanta!$B$5,Konstanta!$A$5,IF(CD129&lt;=Konstanta!$B$6,Konstanta!$A$6,IF(CD129&lt;=Konstanta!$B$7,Konstanta!$A$7,IF(CD129&lt;=Konstanta!$B$8,Konstanta!$A$8,IF(CD129&lt;=Konstanta!$B$9,Konstanta!$A$9,IF(CD129&lt;=Konstanta!$B$10,Konstanta!$A$10,IF(CD129&lt;=Konstanta!$B$11,Konstanta!$A$11,Konstanta!$A$12)))))))</f>
        <v>8</v>
      </c>
      <c r="CX129" t="b">
        <f>LEN(_xlfn.IFNA(VLOOKUP(AA129,Konstanta!$AD:$AD,1,FALSE),""))=0</f>
        <v>1</v>
      </c>
      <c r="CY129" s="67">
        <f t="shared" si="39"/>
        <v>0</v>
      </c>
      <c r="CZ129" s="67">
        <f t="shared" si="40"/>
        <v>0</v>
      </c>
      <c r="DA129" s="67">
        <f t="shared" si="41"/>
        <v>0</v>
      </c>
      <c r="DB129" t="b">
        <f t="shared" ca="1" si="42"/>
        <v>0</v>
      </c>
      <c r="DC129" s="67" t="b">
        <f>DA129&lt;=Konstanta!$AH$3</f>
        <v>1</v>
      </c>
      <c r="DD129" t="b">
        <f>CY129&lt;=Konstanta!$AH$4</f>
        <v>1</v>
      </c>
      <c r="DE129" t="b">
        <f>CY129&lt;=Konstanta!$AH$5</f>
        <v>1</v>
      </c>
      <c r="DF129" t="b">
        <f>CY129&lt;=Konstanta!$AH$6</f>
        <v>1</v>
      </c>
      <c r="DG129" t="b">
        <f ca="1">TEXT(BL129,"YYYYMMDD")=TEXT(Konstanta!$B$1,"YYYYMMDD")</f>
        <v>0</v>
      </c>
      <c r="DH129" t="b">
        <f t="shared" si="43"/>
        <v>0</v>
      </c>
      <c r="DI129" s="67">
        <f ca="1">Konstanta!$C$4-Data!CD129</f>
        <v>-1096658.666275</v>
      </c>
      <c r="DJ129">
        <f ca="1">IF(Data!DI129&gt;=Konstanta!$B$14,Konstanta!$A$14,IF(Data!DI129&gt;=Konstanta!$B$15,Konstanta!$A$15,IF(Data!DI129&gt;=Konstanta!$B$16,Konstanta!$A$16,IF(Data!DI129&gt;=Konstanta!$B$17,Konstanta!$A$17,IF(Data!DI129&gt;=Konstanta!$B$18,Konstanta!$A$18,Konstanta!$A$19)))))</f>
        <v>6</v>
      </c>
      <c r="DK129" t="b">
        <f t="shared" si="44"/>
        <v>0</v>
      </c>
      <c r="DL129" t="b">
        <f>COUNTIFS(A$1:A128,A129)=0</f>
        <v>1</v>
      </c>
    </row>
    <row r="130" spans="1:116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8"/>
      <c r="BY130" s="68"/>
      <c r="BZ130" s="70" t="str">
        <f t="shared" si="29"/>
        <v/>
      </c>
      <c r="CA130" s="71">
        <f t="shared" ca="1" si="30"/>
        <v>1096694.6664055556</v>
      </c>
      <c r="CB130" s="70" t="b">
        <f ca="1">AND(LEN(BZ130)&gt;0,TEXT(BZ130,"YYYY-MM-DD")=TEXT(Konstanta!$B$1,"YYYY-MM-DD"))</f>
        <v>0</v>
      </c>
      <c r="CC130" s="70" t="str">
        <f t="shared" si="31"/>
        <v/>
      </c>
      <c r="CD130" s="72">
        <f ca="1">(Konstanta!$B$2-D130)*24</f>
        <v>1096694.666275</v>
      </c>
      <c r="CE130" t="b">
        <f t="shared" si="32"/>
        <v>0</v>
      </c>
      <c r="CF130" t="b">
        <f>LEN(_xlfn.IFNA(VLOOKUP(H130,Konstanta!$M:$M,1,FALSE),""))&gt;0</f>
        <v>0</v>
      </c>
      <c r="CG130" t="b">
        <f>LEN(_xlfn.IFNA(VLOOKUP(G130,Konstanta!$T:$T,1,FALSE),""))&gt;0</f>
        <v>0</v>
      </c>
      <c r="CH130" t="b">
        <f>_xlfn.IFNA(VLOOKUP(U130,Konstanta!$O:$O,1,FALSE),"-")&lt;&gt;"-"</f>
        <v>0</v>
      </c>
      <c r="CI130" t="b">
        <f>LEN(_xlfn.IFNA(VLOOKUP(AX130,Konstanta!$X:$X,1,FALSE),""))&gt;0</f>
        <v>0</v>
      </c>
      <c r="CJ130" t="b">
        <f>OR(LEN(_xlfn.IFNA(VLOOKUP(Y130,Konstanta!$Q:$Q,1,FALSE),""))&gt;0,LEN(Y130)=0)</f>
        <v>1</v>
      </c>
      <c r="CK130" t="b">
        <f t="shared" si="33"/>
        <v>1</v>
      </c>
      <c r="CL130" t="b">
        <f>OR(LEN(_xlfn.IFNA(VLOOKUP(BK130,Konstanta!$Z:$Z,1,FALSE),""))&gt;0,LEN(BK130)=0)</f>
        <v>1</v>
      </c>
      <c r="CM130" t="b">
        <f t="shared" si="34"/>
        <v>1</v>
      </c>
      <c r="CN130" t="b">
        <f t="shared" si="35"/>
        <v>0</v>
      </c>
      <c r="CO130" t="b">
        <f>LEN(_xlfn.IFNA(VLOOKUP(Data!K130,Konstanta!$AB:$AB,1,FALSE),""))&gt;0</f>
        <v>0</v>
      </c>
      <c r="CP130" s="12" t="b">
        <f t="shared" si="36"/>
        <v>0</v>
      </c>
      <c r="CQ130" s="12" t="b">
        <f t="shared" si="37"/>
        <v>0</v>
      </c>
      <c r="CR130" t="b">
        <f>ISNUMBER(SEARCH(Konstanta!$Q$5,Y130))</f>
        <v>0</v>
      </c>
      <c r="CS130">
        <f ca="1">IF(CD130&lt;=Konstanta!$J$5,Konstanta!$I$5,IF(CD130&lt;=Konstanta!$J$6,Konstanta!$I$6,IF(CD130&lt;=Konstanta!$J$7,Konstanta!$I$7,Konstanta!$I$8)))</f>
        <v>4</v>
      </c>
      <c r="CT130" t="b">
        <f>ISNUMBER(SEARCH(Konstanta!$Q$6,Y130))</f>
        <v>0</v>
      </c>
      <c r="CU130">
        <f ca="1">IF(CD130&lt;=Konstanta!$F$5,Konstanta!$E$5,IF(CD130&lt;=Konstanta!$F$6,Konstanta!$E$6,IF(CD130&lt;=Konstanta!$F$7,Konstanta!$E$7,IF(CD130&lt;=Konstanta!$F$8,Konstanta!$E$8,Konstanta!$E$9))))</f>
        <v>5</v>
      </c>
      <c r="CV130" t="b">
        <f t="shared" si="38"/>
        <v>1</v>
      </c>
      <c r="CW130" s="74">
        <f ca="1">IF(CD130&lt;=Konstanta!$B$5,Konstanta!$A$5,IF(CD130&lt;=Konstanta!$B$6,Konstanta!$A$6,IF(CD130&lt;=Konstanta!$B$7,Konstanta!$A$7,IF(CD130&lt;=Konstanta!$B$8,Konstanta!$A$8,IF(CD130&lt;=Konstanta!$B$9,Konstanta!$A$9,IF(CD130&lt;=Konstanta!$B$10,Konstanta!$A$10,IF(CD130&lt;=Konstanta!$B$11,Konstanta!$A$11,Konstanta!$A$12)))))))</f>
        <v>8</v>
      </c>
      <c r="CX130" t="b">
        <f>LEN(_xlfn.IFNA(VLOOKUP(AA130,Konstanta!$AD:$AD,1,FALSE),""))=0</f>
        <v>1</v>
      </c>
      <c r="CY130" s="67">
        <f t="shared" si="39"/>
        <v>0</v>
      </c>
      <c r="CZ130" s="67">
        <f t="shared" si="40"/>
        <v>0</v>
      </c>
      <c r="DA130" s="67">
        <f t="shared" si="41"/>
        <v>0</v>
      </c>
      <c r="DB130" t="b">
        <f t="shared" ca="1" si="42"/>
        <v>0</v>
      </c>
      <c r="DC130" s="67" t="b">
        <f>DA130&lt;=Konstanta!$AH$3</f>
        <v>1</v>
      </c>
      <c r="DD130" t="b">
        <f>CY130&lt;=Konstanta!$AH$4</f>
        <v>1</v>
      </c>
      <c r="DE130" t="b">
        <f>CY130&lt;=Konstanta!$AH$5</f>
        <v>1</v>
      </c>
      <c r="DF130" t="b">
        <f>CY130&lt;=Konstanta!$AH$6</f>
        <v>1</v>
      </c>
      <c r="DG130" t="b">
        <f ca="1">TEXT(BL130,"YYYYMMDD")=TEXT(Konstanta!$B$1,"YYYYMMDD")</f>
        <v>0</v>
      </c>
      <c r="DH130" t="b">
        <f t="shared" si="43"/>
        <v>0</v>
      </c>
      <c r="DI130" s="67">
        <f ca="1">Konstanta!$C$4-Data!CD130</f>
        <v>-1096658.666275</v>
      </c>
      <c r="DJ130">
        <f ca="1">IF(Data!DI130&gt;=Konstanta!$B$14,Konstanta!$A$14,IF(Data!DI130&gt;=Konstanta!$B$15,Konstanta!$A$15,IF(Data!DI130&gt;=Konstanta!$B$16,Konstanta!$A$16,IF(Data!DI130&gt;=Konstanta!$B$17,Konstanta!$A$17,IF(Data!DI130&gt;=Konstanta!$B$18,Konstanta!$A$18,Konstanta!$A$19)))))</f>
        <v>6</v>
      </c>
      <c r="DK130" t="b">
        <f t="shared" si="44"/>
        <v>0</v>
      </c>
      <c r="DL130" t="b">
        <f>COUNTIFS(A$1:A129,A130)=0</f>
        <v>1</v>
      </c>
    </row>
    <row r="131" spans="1:116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8"/>
      <c r="BY131" s="68"/>
      <c r="BZ131" s="70" t="str">
        <f t="shared" ref="BZ131:BZ194" si="45">LEFT(R131,19)</f>
        <v/>
      </c>
      <c r="CA131" s="71">
        <f t="shared" ref="CA131:CA194" ca="1" si="46">(NOW()-R131)*24</f>
        <v>1096694.6664</v>
      </c>
      <c r="CB131" s="70" t="b">
        <f ca="1">AND(LEN(BZ131)&gt;0,TEXT(BZ131,"YYYY-MM-DD")=TEXT(Konstanta!$B$1,"YYYY-MM-DD"))</f>
        <v>0</v>
      </c>
      <c r="CC131" s="70" t="str">
        <f t="shared" ref="CC131:CC194" si="47">TEXT(BZ131,"HH")</f>
        <v/>
      </c>
      <c r="CD131" s="72">
        <f ca="1">(Konstanta!$B$2-D131)*24</f>
        <v>1096694.666275</v>
      </c>
      <c r="CE131" t="b">
        <f t="shared" ref="CE131:CE194" si="48">AN131=$CE$1</f>
        <v>0</v>
      </c>
      <c r="CF131" t="b">
        <f>LEN(_xlfn.IFNA(VLOOKUP(H131,Konstanta!$M:$M,1,FALSE),""))&gt;0</f>
        <v>0</v>
      </c>
      <c r="CG131" t="b">
        <f>LEN(_xlfn.IFNA(VLOOKUP(G131,Konstanta!$T:$T,1,FALSE),""))&gt;0</f>
        <v>0</v>
      </c>
      <c r="CH131" t="b">
        <f>_xlfn.IFNA(VLOOKUP(U131,Konstanta!$O:$O,1,FALSE),"-")&lt;&gt;"-"</f>
        <v>0</v>
      </c>
      <c r="CI131" t="b">
        <f>LEN(_xlfn.IFNA(VLOOKUP(AX131,Konstanta!$X:$X,1,FALSE),""))&gt;0</f>
        <v>0</v>
      </c>
      <c r="CJ131" t="b">
        <f>OR(LEN(_xlfn.IFNA(VLOOKUP(Y131,Konstanta!$Q:$Q,1,FALSE),""))&gt;0,LEN(Y131)=0)</f>
        <v>1</v>
      </c>
      <c r="CK131" t="b">
        <f t="shared" ref="CK131:CK194" si="49">NOT(ISNUMBER(SEARCH($CK$1,AO131)))</f>
        <v>1</v>
      </c>
      <c r="CL131" t="b">
        <f>OR(LEN(_xlfn.IFNA(VLOOKUP(BK131,Konstanta!$Z:$Z,1,FALSE),""))&gt;0,LEN(BK131)=0)</f>
        <v>1</v>
      </c>
      <c r="CM131" t="b">
        <f t="shared" ref="CM131:CM194" si="50">NOT(CO131)</f>
        <v>1</v>
      </c>
      <c r="CN131" t="b">
        <f t="shared" ref="CN131:CN194" si="51">BK131=$CN$1</f>
        <v>0</v>
      </c>
      <c r="CO131" t="b">
        <f>LEN(_xlfn.IFNA(VLOOKUP(Data!K131,Konstanta!$AB:$AB,1,FALSE),""))&gt;0</f>
        <v>0</v>
      </c>
      <c r="CP131" s="12" t="b">
        <f t="shared" ref="CP131:CP194" si="52">AND(CE131:CK131,CL131,CM131)</f>
        <v>0</v>
      </c>
      <c r="CQ131" s="12" t="b">
        <f t="shared" ref="CQ131:CQ194" si="53">AND(CE131:CL131,CO131)</f>
        <v>0</v>
      </c>
      <c r="CR131" t="b">
        <f>ISNUMBER(SEARCH(Konstanta!$Q$5,Y131))</f>
        <v>0</v>
      </c>
      <c r="CS131">
        <f ca="1">IF(CD131&lt;=Konstanta!$J$5,Konstanta!$I$5,IF(CD131&lt;=Konstanta!$J$6,Konstanta!$I$6,IF(CD131&lt;=Konstanta!$J$7,Konstanta!$I$7,Konstanta!$I$8)))</f>
        <v>4</v>
      </c>
      <c r="CT131" t="b">
        <f>ISNUMBER(SEARCH(Konstanta!$Q$6,Y131))</f>
        <v>0</v>
      </c>
      <c r="CU131">
        <f ca="1">IF(CD131&lt;=Konstanta!$F$5,Konstanta!$E$5,IF(CD131&lt;=Konstanta!$F$6,Konstanta!$E$6,IF(CD131&lt;=Konstanta!$F$7,Konstanta!$E$7,IF(CD131&lt;=Konstanta!$F$8,Konstanta!$E$8,Konstanta!$E$9))))</f>
        <v>5</v>
      </c>
      <c r="CV131" t="b">
        <f t="shared" ref="CV131:CV194" si="54">AND(NOT(CR131),NOT(CT131))</f>
        <v>1</v>
      </c>
      <c r="CW131" s="74">
        <f ca="1">IF(CD131&lt;=Konstanta!$B$5,Konstanta!$A$5,IF(CD131&lt;=Konstanta!$B$6,Konstanta!$A$6,IF(CD131&lt;=Konstanta!$B$7,Konstanta!$A$7,IF(CD131&lt;=Konstanta!$B$8,Konstanta!$A$8,IF(CD131&lt;=Konstanta!$B$9,Konstanta!$A$9,IF(CD131&lt;=Konstanta!$B$10,Konstanta!$A$10,IF(CD131&lt;=Konstanta!$B$11,Konstanta!$A$11,Konstanta!$A$12)))))))</f>
        <v>8</v>
      </c>
      <c r="CX131" t="b">
        <f>LEN(_xlfn.IFNA(VLOOKUP(AA131,Konstanta!$AD:$AD,1,FALSE),""))=0</f>
        <v>1</v>
      </c>
      <c r="CY131" s="67">
        <f t="shared" ref="CY131:CY194" si="55">IF(LEN(BL131)&gt;0,BL131-D131,0)*24</f>
        <v>0</v>
      </c>
      <c r="CZ131" s="67">
        <f t="shared" ref="CZ131:CZ194" si="56">IF(LEN(R131)&gt;19,VALUE(LEFT(R131,19)),R131)</f>
        <v>0</v>
      </c>
      <c r="DA131" s="67">
        <f t="shared" ref="DA131:DA194" si="57">(IF(LEN(BL131)&gt;0,BL131,0)-IF(LEN(CZ131)&gt;0,CZ131,0))*24</f>
        <v>0</v>
      </c>
      <c r="DB131" t="b">
        <f t="shared" ref="DB131:DB194" ca="1" si="58">AND(CO131,CQ131,CX131,DG131,DL131)</f>
        <v>0</v>
      </c>
      <c r="DC131" s="67" t="b">
        <f>DA131&lt;=Konstanta!$AH$3</f>
        <v>1</v>
      </c>
      <c r="DD131" t="b">
        <f>CY131&lt;=Konstanta!$AH$4</f>
        <v>1</v>
      </c>
      <c r="DE131" t="b">
        <f>CY131&lt;=Konstanta!$AH$5</f>
        <v>1</v>
      </c>
      <c r="DF131" t="b">
        <f>CY131&lt;=Konstanta!$AH$6</f>
        <v>1</v>
      </c>
      <c r="DG131" t="b">
        <f ca="1">TEXT(BL131,"YYYYMMDD")=TEXT(Konstanta!$B$1,"YYYYMMDD")</f>
        <v>0</v>
      </c>
      <c r="DH131" t="b">
        <f t="shared" ref="DH131:DH194" si="59">LEN(R131)&gt;0</f>
        <v>0</v>
      </c>
      <c r="DI131" s="67">
        <f ca="1">Konstanta!$C$4-Data!CD131</f>
        <v>-1096658.666275</v>
      </c>
      <c r="DJ131">
        <f ca="1">IF(Data!DI131&gt;=Konstanta!$B$14,Konstanta!$A$14,IF(Data!DI131&gt;=Konstanta!$B$15,Konstanta!$A$15,IF(Data!DI131&gt;=Konstanta!$B$16,Konstanta!$A$16,IF(Data!DI131&gt;=Konstanta!$B$17,Konstanta!$A$17,IF(Data!DI131&gt;=Konstanta!$B$18,Konstanta!$A$18,Konstanta!$A$19)))))</f>
        <v>6</v>
      </c>
      <c r="DK131" t="b">
        <f t="shared" ref="DK131:DK194" si="60">LEN(M131)&gt;0</f>
        <v>0</v>
      </c>
      <c r="DL131" t="b">
        <f>COUNTIFS(A$1:A130,A131)=0</f>
        <v>1</v>
      </c>
    </row>
    <row r="132" spans="1:116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8"/>
      <c r="BY132" s="68"/>
      <c r="BZ132" s="70" t="str">
        <f t="shared" si="45"/>
        <v/>
      </c>
      <c r="CA132" s="71">
        <f t="shared" ca="1" si="46"/>
        <v>1096694.6659916667</v>
      </c>
      <c r="CB132" s="70" t="b">
        <f ca="1">AND(LEN(BZ132)&gt;0,TEXT(BZ132,"YYYY-MM-DD")=TEXT(Konstanta!$B$1,"YYYY-MM-DD"))</f>
        <v>0</v>
      </c>
      <c r="CC132" s="70" t="str">
        <f t="shared" si="47"/>
        <v/>
      </c>
      <c r="CD132" s="72">
        <f ca="1">(Konstanta!$B$2-D132)*24</f>
        <v>1096694.666275</v>
      </c>
      <c r="CE132" t="b">
        <f t="shared" si="48"/>
        <v>0</v>
      </c>
      <c r="CF132" t="b">
        <f>LEN(_xlfn.IFNA(VLOOKUP(H132,Konstanta!$M:$M,1,FALSE),""))&gt;0</f>
        <v>0</v>
      </c>
      <c r="CG132" t="b">
        <f>LEN(_xlfn.IFNA(VLOOKUP(G132,Konstanta!$T:$T,1,FALSE),""))&gt;0</f>
        <v>0</v>
      </c>
      <c r="CH132" t="b">
        <f>_xlfn.IFNA(VLOOKUP(U132,Konstanta!$O:$O,1,FALSE),"-")&lt;&gt;"-"</f>
        <v>0</v>
      </c>
      <c r="CI132" t="b">
        <f>LEN(_xlfn.IFNA(VLOOKUP(AX132,Konstanta!$X:$X,1,FALSE),""))&gt;0</f>
        <v>0</v>
      </c>
      <c r="CJ132" t="b">
        <f>OR(LEN(_xlfn.IFNA(VLOOKUP(Y132,Konstanta!$Q:$Q,1,FALSE),""))&gt;0,LEN(Y132)=0)</f>
        <v>1</v>
      </c>
      <c r="CK132" t="b">
        <f t="shared" si="49"/>
        <v>1</v>
      </c>
      <c r="CL132" t="b">
        <f>OR(LEN(_xlfn.IFNA(VLOOKUP(BK132,Konstanta!$Z:$Z,1,FALSE),""))&gt;0,LEN(BK132)=0)</f>
        <v>1</v>
      </c>
      <c r="CM132" t="b">
        <f t="shared" si="50"/>
        <v>1</v>
      </c>
      <c r="CN132" t="b">
        <f t="shared" si="51"/>
        <v>0</v>
      </c>
      <c r="CO132" t="b">
        <f>LEN(_xlfn.IFNA(VLOOKUP(Data!K132,Konstanta!$AB:$AB,1,FALSE),""))&gt;0</f>
        <v>0</v>
      </c>
      <c r="CP132" s="12" t="b">
        <f t="shared" si="52"/>
        <v>0</v>
      </c>
      <c r="CQ132" s="12" t="b">
        <f t="shared" si="53"/>
        <v>0</v>
      </c>
      <c r="CR132" t="b">
        <f>ISNUMBER(SEARCH(Konstanta!$Q$5,Y132))</f>
        <v>0</v>
      </c>
      <c r="CS132">
        <f ca="1">IF(CD132&lt;=Konstanta!$J$5,Konstanta!$I$5,IF(CD132&lt;=Konstanta!$J$6,Konstanta!$I$6,IF(CD132&lt;=Konstanta!$J$7,Konstanta!$I$7,Konstanta!$I$8)))</f>
        <v>4</v>
      </c>
      <c r="CT132" t="b">
        <f>ISNUMBER(SEARCH(Konstanta!$Q$6,Y132))</f>
        <v>0</v>
      </c>
      <c r="CU132">
        <f ca="1">IF(CD132&lt;=Konstanta!$F$5,Konstanta!$E$5,IF(CD132&lt;=Konstanta!$F$6,Konstanta!$E$6,IF(CD132&lt;=Konstanta!$F$7,Konstanta!$E$7,IF(CD132&lt;=Konstanta!$F$8,Konstanta!$E$8,Konstanta!$E$9))))</f>
        <v>5</v>
      </c>
      <c r="CV132" t="b">
        <f t="shared" si="54"/>
        <v>1</v>
      </c>
      <c r="CW132" s="74">
        <f ca="1">IF(CD132&lt;=Konstanta!$B$5,Konstanta!$A$5,IF(CD132&lt;=Konstanta!$B$6,Konstanta!$A$6,IF(CD132&lt;=Konstanta!$B$7,Konstanta!$A$7,IF(CD132&lt;=Konstanta!$B$8,Konstanta!$A$8,IF(CD132&lt;=Konstanta!$B$9,Konstanta!$A$9,IF(CD132&lt;=Konstanta!$B$10,Konstanta!$A$10,IF(CD132&lt;=Konstanta!$B$11,Konstanta!$A$11,Konstanta!$A$12)))))))</f>
        <v>8</v>
      </c>
      <c r="CX132" t="b">
        <f>LEN(_xlfn.IFNA(VLOOKUP(AA132,Konstanta!$AD:$AD,1,FALSE),""))=0</f>
        <v>1</v>
      </c>
      <c r="CY132" s="67">
        <f t="shared" si="55"/>
        <v>0</v>
      </c>
      <c r="CZ132" s="67">
        <f t="shared" si="56"/>
        <v>0</v>
      </c>
      <c r="DA132" s="67">
        <f t="shared" si="57"/>
        <v>0</v>
      </c>
      <c r="DB132" t="b">
        <f t="shared" ca="1" si="58"/>
        <v>0</v>
      </c>
      <c r="DC132" s="67" t="b">
        <f>DA132&lt;=Konstanta!$AH$3</f>
        <v>1</v>
      </c>
      <c r="DD132" t="b">
        <f>CY132&lt;=Konstanta!$AH$4</f>
        <v>1</v>
      </c>
      <c r="DE132" t="b">
        <f>CY132&lt;=Konstanta!$AH$5</f>
        <v>1</v>
      </c>
      <c r="DF132" t="b">
        <f>CY132&lt;=Konstanta!$AH$6</f>
        <v>1</v>
      </c>
      <c r="DG132" t="b">
        <f ca="1">TEXT(BL132,"YYYYMMDD")=TEXT(Konstanta!$B$1,"YYYYMMDD")</f>
        <v>0</v>
      </c>
      <c r="DH132" t="b">
        <f t="shared" si="59"/>
        <v>0</v>
      </c>
      <c r="DI132" s="67">
        <f ca="1">Konstanta!$C$4-Data!CD132</f>
        <v>-1096658.666275</v>
      </c>
      <c r="DJ132">
        <f ca="1">IF(Data!DI132&gt;=Konstanta!$B$14,Konstanta!$A$14,IF(Data!DI132&gt;=Konstanta!$B$15,Konstanta!$A$15,IF(Data!DI132&gt;=Konstanta!$B$16,Konstanta!$A$16,IF(Data!DI132&gt;=Konstanta!$B$17,Konstanta!$A$17,IF(Data!DI132&gt;=Konstanta!$B$18,Konstanta!$A$18,Konstanta!$A$19)))))</f>
        <v>6</v>
      </c>
      <c r="DK132" t="b">
        <f t="shared" si="60"/>
        <v>0</v>
      </c>
      <c r="DL132" t="b">
        <f>COUNTIFS(A$1:A131,A132)=0</f>
        <v>1</v>
      </c>
    </row>
    <row r="133" spans="1:116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8"/>
      <c r="BY133" s="68"/>
      <c r="BZ133" s="70" t="str">
        <f t="shared" si="45"/>
        <v/>
      </c>
      <c r="CA133" s="71">
        <f t="shared" ca="1" si="46"/>
        <v>1096694.6662138889</v>
      </c>
      <c r="CB133" s="70" t="b">
        <f ca="1">AND(LEN(BZ133)&gt;0,TEXT(BZ133,"YYYY-MM-DD")=TEXT(Konstanta!$B$1,"YYYY-MM-DD"))</f>
        <v>0</v>
      </c>
      <c r="CC133" s="70" t="str">
        <f t="shared" si="47"/>
        <v/>
      </c>
      <c r="CD133" s="72">
        <f ca="1">(Konstanta!$B$2-D133)*24</f>
        <v>1096694.666275</v>
      </c>
      <c r="CE133" t="b">
        <f t="shared" si="48"/>
        <v>0</v>
      </c>
      <c r="CF133" t="b">
        <f>LEN(_xlfn.IFNA(VLOOKUP(H133,Konstanta!$M:$M,1,FALSE),""))&gt;0</f>
        <v>0</v>
      </c>
      <c r="CG133" t="b">
        <f>LEN(_xlfn.IFNA(VLOOKUP(G133,Konstanta!$T:$T,1,FALSE),""))&gt;0</f>
        <v>0</v>
      </c>
      <c r="CH133" t="b">
        <f>_xlfn.IFNA(VLOOKUP(U133,Konstanta!$O:$O,1,FALSE),"-")&lt;&gt;"-"</f>
        <v>0</v>
      </c>
      <c r="CI133" t="b">
        <f>LEN(_xlfn.IFNA(VLOOKUP(AX133,Konstanta!$X:$X,1,FALSE),""))&gt;0</f>
        <v>0</v>
      </c>
      <c r="CJ133" t="b">
        <f>OR(LEN(_xlfn.IFNA(VLOOKUP(Y133,Konstanta!$Q:$Q,1,FALSE),""))&gt;0,LEN(Y133)=0)</f>
        <v>1</v>
      </c>
      <c r="CK133" t="b">
        <f t="shared" si="49"/>
        <v>1</v>
      </c>
      <c r="CL133" t="b">
        <f>OR(LEN(_xlfn.IFNA(VLOOKUP(BK133,Konstanta!$Z:$Z,1,FALSE),""))&gt;0,LEN(BK133)=0)</f>
        <v>1</v>
      </c>
      <c r="CM133" t="b">
        <f t="shared" si="50"/>
        <v>1</v>
      </c>
      <c r="CN133" t="b">
        <f t="shared" si="51"/>
        <v>0</v>
      </c>
      <c r="CO133" t="b">
        <f>LEN(_xlfn.IFNA(VLOOKUP(Data!K133,Konstanta!$AB:$AB,1,FALSE),""))&gt;0</f>
        <v>0</v>
      </c>
      <c r="CP133" s="12" t="b">
        <f t="shared" si="52"/>
        <v>0</v>
      </c>
      <c r="CQ133" s="12" t="b">
        <f t="shared" si="53"/>
        <v>0</v>
      </c>
      <c r="CR133" t="b">
        <f>ISNUMBER(SEARCH(Konstanta!$Q$5,Y133))</f>
        <v>0</v>
      </c>
      <c r="CS133">
        <f ca="1">IF(CD133&lt;=Konstanta!$J$5,Konstanta!$I$5,IF(CD133&lt;=Konstanta!$J$6,Konstanta!$I$6,IF(CD133&lt;=Konstanta!$J$7,Konstanta!$I$7,Konstanta!$I$8)))</f>
        <v>4</v>
      </c>
      <c r="CT133" t="b">
        <f>ISNUMBER(SEARCH(Konstanta!$Q$6,Y133))</f>
        <v>0</v>
      </c>
      <c r="CU133">
        <f ca="1">IF(CD133&lt;=Konstanta!$F$5,Konstanta!$E$5,IF(CD133&lt;=Konstanta!$F$6,Konstanta!$E$6,IF(CD133&lt;=Konstanta!$F$7,Konstanta!$E$7,IF(CD133&lt;=Konstanta!$F$8,Konstanta!$E$8,Konstanta!$E$9))))</f>
        <v>5</v>
      </c>
      <c r="CV133" t="b">
        <f t="shared" si="54"/>
        <v>1</v>
      </c>
      <c r="CW133" s="74">
        <f ca="1">IF(CD133&lt;=Konstanta!$B$5,Konstanta!$A$5,IF(CD133&lt;=Konstanta!$B$6,Konstanta!$A$6,IF(CD133&lt;=Konstanta!$B$7,Konstanta!$A$7,IF(CD133&lt;=Konstanta!$B$8,Konstanta!$A$8,IF(CD133&lt;=Konstanta!$B$9,Konstanta!$A$9,IF(CD133&lt;=Konstanta!$B$10,Konstanta!$A$10,IF(CD133&lt;=Konstanta!$B$11,Konstanta!$A$11,Konstanta!$A$12)))))))</f>
        <v>8</v>
      </c>
      <c r="CX133" t="b">
        <f>LEN(_xlfn.IFNA(VLOOKUP(AA133,Konstanta!$AD:$AD,1,FALSE),""))=0</f>
        <v>1</v>
      </c>
      <c r="CY133" s="67">
        <f t="shared" si="55"/>
        <v>0</v>
      </c>
      <c r="CZ133" s="67">
        <f t="shared" si="56"/>
        <v>0</v>
      </c>
      <c r="DA133" s="67">
        <f t="shared" si="57"/>
        <v>0</v>
      </c>
      <c r="DB133" t="b">
        <f t="shared" ca="1" si="58"/>
        <v>0</v>
      </c>
      <c r="DC133" s="67" t="b">
        <f>DA133&lt;=Konstanta!$AH$3</f>
        <v>1</v>
      </c>
      <c r="DD133" t="b">
        <f>CY133&lt;=Konstanta!$AH$4</f>
        <v>1</v>
      </c>
      <c r="DE133" t="b">
        <f>CY133&lt;=Konstanta!$AH$5</f>
        <v>1</v>
      </c>
      <c r="DF133" t="b">
        <f>CY133&lt;=Konstanta!$AH$6</f>
        <v>1</v>
      </c>
      <c r="DG133" t="b">
        <f ca="1">TEXT(BL133,"YYYYMMDD")=TEXT(Konstanta!$B$1,"YYYYMMDD")</f>
        <v>0</v>
      </c>
      <c r="DH133" t="b">
        <f t="shared" si="59"/>
        <v>0</v>
      </c>
      <c r="DI133" s="67">
        <f ca="1">Konstanta!$C$4-Data!CD133</f>
        <v>-1096658.666275</v>
      </c>
      <c r="DJ133">
        <f ca="1">IF(Data!DI133&gt;=Konstanta!$B$14,Konstanta!$A$14,IF(Data!DI133&gt;=Konstanta!$B$15,Konstanta!$A$15,IF(Data!DI133&gt;=Konstanta!$B$16,Konstanta!$A$16,IF(Data!DI133&gt;=Konstanta!$B$17,Konstanta!$A$17,IF(Data!DI133&gt;=Konstanta!$B$18,Konstanta!$A$18,Konstanta!$A$19)))))</f>
        <v>6</v>
      </c>
      <c r="DK133" t="b">
        <f t="shared" si="60"/>
        <v>0</v>
      </c>
      <c r="DL133" t="b">
        <f>COUNTIFS(A$1:A132,A133)=0</f>
        <v>1</v>
      </c>
    </row>
    <row r="134" spans="1:116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8"/>
      <c r="BY134" s="68"/>
      <c r="BZ134" s="70" t="str">
        <f t="shared" si="45"/>
        <v/>
      </c>
      <c r="CA134" s="71">
        <f t="shared" ca="1" si="46"/>
        <v>1096694.666275</v>
      </c>
      <c r="CB134" s="70" t="b">
        <f ca="1">AND(LEN(BZ134)&gt;0,TEXT(BZ134,"YYYY-MM-DD")=TEXT(Konstanta!$B$1,"YYYY-MM-DD"))</f>
        <v>0</v>
      </c>
      <c r="CC134" s="70" t="str">
        <f t="shared" si="47"/>
        <v/>
      </c>
      <c r="CD134" s="72">
        <f ca="1">(Konstanta!$B$2-D134)*24</f>
        <v>1096694.666275</v>
      </c>
      <c r="CE134" t="b">
        <f t="shared" si="48"/>
        <v>0</v>
      </c>
      <c r="CF134" t="b">
        <f>LEN(_xlfn.IFNA(VLOOKUP(H134,Konstanta!$M:$M,1,FALSE),""))&gt;0</f>
        <v>0</v>
      </c>
      <c r="CG134" t="b">
        <f>LEN(_xlfn.IFNA(VLOOKUP(G134,Konstanta!$T:$T,1,FALSE),""))&gt;0</f>
        <v>0</v>
      </c>
      <c r="CH134" t="b">
        <f>_xlfn.IFNA(VLOOKUP(U134,Konstanta!$O:$O,1,FALSE),"-")&lt;&gt;"-"</f>
        <v>0</v>
      </c>
      <c r="CI134" t="b">
        <f>LEN(_xlfn.IFNA(VLOOKUP(AX134,Konstanta!$X:$X,1,FALSE),""))&gt;0</f>
        <v>0</v>
      </c>
      <c r="CJ134" t="b">
        <f>OR(LEN(_xlfn.IFNA(VLOOKUP(Y134,Konstanta!$Q:$Q,1,FALSE),""))&gt;0,LEN(Y134)=0)</f>
        <v>1</v>
      </c>
      <c r="CK134" t="b">
        <f t="shared" si="49"/>
        <v>1</v>
      </c>
      <c r="CL134" t="b">
        <f>OR(LEN(_xlfn.IFNA(VLOOKUP(BK134,Konstanta!$Z:$Z,1,FALSE),""))&gt;0,LEN(BK134)=0)</f>
        <v>1</v>
      </c>
      <c r="CM134" t="b">
        <f t="shared" si="50"/>
        <v>1</v>
      </c>
      <c r="CN134" t="b">
        <f t="shared" si="51"/>
        <v>0</v>
      </c>
      <c r="CO134" t="b">
        <f>LEN(_xlfn.IFNA(VLOOKUP(Data!K134,Konstanta!$AB:$AB,1,FALSE),""))&gt;0</f>
        <v>0</v>
      </c>
      <c r="CP134" s="12" t="b">
        <f t="shared" si="52"/>
        <v>0</v>
      </c>
      <c r="CQ134" s="12" t="b">
        <f t="shared" si="53"/>
        <v>0</v>
      </c>
      <c r="CR134" t="b">
        <f>ISNUMBER(SEARCH(Konstanta!$Q$5,Y134))</f>
        <v>0</v>
      </c>
      <c r="CS134">
        <f ca="1">IF(CD134&lt;=Konstanta!$J$5,Konstanta!$I$5,IF(CD134&lt;=Konstanta!$J$6,Konstanta!$I$6,IF(CD134&lt;=Konstanta!$J$7,Konstanta!$I$7,Konstanta!$I$8)))</f>
        <v>4</v>
      </c>
      <c r="CT134" t="b">
        <f>ISNUMBER(SEARCH(Konstanta!$Q$6,Y134))</f>
        <v>0</v>
      </c>
      <c r="CU134">
        <f ca="1">IF(CD134&lt;=Konstanta!$F$5,Konstanta!$E$5,IF(CD134&lt;=Konstanta!$F$6,Konstanta!$E$6,IF(CD134&lt;=Konstanta!$F$7,Konstanta!$E$7,IF(CD134&lt;=Konstanta!$F$8,Konstanta!$E$8,Konstanta!$E$9))))</f>
        <v>5</v>
      </c>
      <c r="CV134" t="b">
        <f t="shared" si="54"/>
        <v>1</v>
      </c>
      <c r="CW134" s="74">
        <f ca="1">IF(CD134&lt;=Konstanta!$B$5,Konstanta!$A$5,IF(CD134&lt;=Konstanta!$B$6,Konstanta!$A$6,IF(CD134&lt;=Konstanta!$B$7,Konstanta!$A$7,IF(CD134&lt;=Konstanta!$B$8,Konstanta!$A$8,IF(CD134&lt;=Konstanta!$B$9,Konstanta!$A$9,IF(CD134&lt;=Konstanta!$B$10,Konstanta!$A$10,IF(CD134&lt;=Konstanta!$B$11,Konstanta!$A$11,Konstanta!$A$12)))))))</f>
        <v>8</v>
      </c>
      <c r="CX134" t="b">
        <f>LEN(_xlfn.IFNA(VLOOKUP(AA134,Konstanta!$AD:$AD,1,FALSE),""))=0</f>
        <v>1</v>
      </c>
      <c r="CY134" s="67">
        <f t="shared" si="55"/>
        <v>0</v>
      </c>
      <c r="CZ134" s="67">
        <f t="shared" si="56"/>
        <v>0</v>
      </c>
      <c r="DA134" s="67">
        <f t="shared" si="57"/>
        <v>0</v>
      </c>
      <c r="DB134" t="b">
        <f t="shared" ca="1" si="58"/>
        <v>0</v>
      </c>
      <c r="DC134" s="67" t="b">
        <f>DA134&lt;=Konstanta!$AH$3</f>
        <v>1</v>
      </c>
      <c r="DD134" t="b">
        <f>CY134&lt;=Konstanta!$AH$4</f>
        <v>1</v>
      </c>
      <c r="DE134" t="b">
        <f>CY134&lt;=Konstanta!$AH$5</f>
        <v>1</v>
      </c>
      <c r="DF134" t="b">
        <f>CY134&lt;=Konstanta!$AH$6</f>
        <v>1</v>
      </c>
      <c r="DG134" t="b">
        <f ca="1">TEXT(BL134,"YYYYMMDD")=TEXT(Konstanta!$B$1,"YYYYMMDD")</f>
        <v>0</v>
      </c>
      <c r="DH134" t="b">
        <f t="shared" si="59"/>
        <v>0</v>
      </c>
      <c r="DI134" s="67">
        <f ca="1">Konstanta!$C$4-Data!CD134</f>
        <v>-1096658.666275</v>
      </c>
      <c r="DJ134">
        <f ca="1">IF(Data!DI134&gt;=Konstanta!$B$14,Konstanta!$A$14,IF(Data!DI134&gt;=Konstanta!$B$15,Konstanta!$A$15,IF(Data!DI134&gt;=Konstanta!$B$16,Konstanta!$A$16,IF(Data!DI134&gt;=Konstanta!$B$17,Konstanta!$A$17,IF(Data!DI134&gt;=Konstanta!$B$18,Konstanta!$A$18,Konstanta!$A$19)))))</f>
        <v>6</v>
      </c>
      <c r="DK134" t="b">
        <f t="shared" si="60"/>
        <v>0</v>
      </c>
      <c r="DL134" t="b">
        <f>COUNTIFS(A$1:A133,A134)=0</f>
        <v>1</v>
      </c>
    </row>
    <row r="135" spans="1:116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8"/>
      <c r="BY135" s="68"/>
      <c r="BZ135" s="70" t="str">
        <f t="shared" si="45"/>
        <v/>
      </c>
      <c r="CA135" s="71">
        <f t="shared" ca="1" si="46"/>
        <v>1096694.6660000002</v>
      </c>
      <c r="CB135" s="70" t="b">
        <f ca="1">AND(LEN(BZ135)&gt;0,TEXT(BZ135,"YYYY-MM-DD")=TEXT(Konstanta!$B$1,"YYYY-MM-DD"))</f>
        <v>0</v>
      </c>
      <c r="CC135" s="70" t="str">
        <f t="shared" si="47"/>
        <v/>
      </c>
      <c r="CD135" s="72">
        <f ca="1">(Konstanta!$B$2-D135)*24</f>
        <v>1096694.666275</v>
      </c>
      <c r="CE135" t="b">
        <f t="shared" si="48"/>
        <v>0</v>
      </c>
      <c r="CF135" t="b">
        <f>LEN(_xlfn.IFNA(VLOOKUP(H135,Konstanta!$M:$M,1,FALSE),""))&gt;0</f>
        <v>0</v>
      </c>
      <c r="CG135" t="b">
        <f>LEN(_xlfn.IFNA(VLOOKUP(G135,Konstanta!$T:$T,1,FALSE),""))&gt;0</f>
        <v>0</v>
      </c>
      <c r="CH135" t="b">
        <f>_xlfn.IFNA(VLOOKUP(U135,Konstanta!$O:$O,1,FALSE),"-")&lt;&gt;"-"</f>
        <v>0</v>
      </c>
      <c r="CI135" t="b">
        <f>LEN(_xlfn.IFNA(VLOOKUP(AX135,Konstanta!$X:$X,1,FALSE),""))&gt;0</f>
        <v>0</v>
      </c>
      <c r="CJ135" t="b">
        <f>OR(LEN(_xlfn.IFNA(VLOOKUP(Y135,Konstanta!$Q:$Q,1,FALSE),""))&gt;0,LEN(Y135)=0)</f>
        <v>1</v>
      </c>
      <c r="CK135" t="b">
        <f t="shared" si="49"/>
        <v>1</v>
      </c>
      <c r="CL135" t="b">
        <f>OR(LEN(_xlfn.IFNA(VLOOKUP(BK135,Konstanta!$Z:$Z,1,FALSE),""))&gt;0,LEN(BK135)=0)</f>
        <v>1</v>
      </c>
      <c r="CM135" t="b">
        <f t="shared" si="50"/>
        <v>1</v>
      </c>
      <c r="CN135" t="b">
        <f t="shared" si="51"/>
        <v>0</v>
      </c>
      <c r="CO135" t="b">
        <f>LEN(_xlfn.IFNA(VLOOKUP(Data!K135,Konstanta!$AB:$AB,1,FALSE),""))&gt;0</f>
        <v>0</v>
      </c>
      <c r="CP135" s="12" t="b">
        <f t="shared" si="52"/>
        <v>0</v>
      </c>
      <c r="CQ135" s="12" t="b">
        <f t="shared" si="53"/>
        <v>0</v>
      </c>
      <c r="CR135" t="b">
        <f>ISNUMBER(SEARCH(Konstanta!$Q$5,Y135))</f>
        <v>0</v>
      </c>
      <c r="CS135">
        <f ca="1">IF(CD135&lt;=Konstanta!$J$5,Konstanta!$I$5,IF(CD135&lt;=Konstanta!$J$6,Konstanta!$I$6,IF(CD135&lt;=Konstanta!$J$7,Konstanta!$I$7,Konstanta!$I$8)))</f>
        <v>4</v>
      </c>
      <c r="CT135" t="b">
        <f>ISNUMBER(SEARCH(Konstanta!$Q$6,Y135))</f>
        <v>0</v>
      </c>
      <c r="CU135">
        <f ca="1">IF(CD135&lt;=Konstanta!$F$5,Konstanta!$E$5,IF(CD135&lt;=Konstanta!$F$6,Konstanta!$E$6,IF(CD135&lt;=Konstanta!$F$7,Konstanta!$E$7,IF(CD135&lt;=Konstanta!$F$8,Konstanta!$E$8,Konstanta!$E$9))))</f>
        <v>5</v>
      </c>
      <c r="CV135" t="b">
        <f t="shared" si="54"/>
        <v>1</v>
      </c>
      <c r="CW135" s="74">
        <f ca="1">IF(CD135&lt;=Konstanta!$B$5,Konstanta!$A$5,IF(CD135&lt;=Konstanta!$B$6,Konstanta!$A$6,IF(CD135&lt;=Konstanta!$B$7,Konstanta!$A$7,IF(CD135&lt;=Konstanta!$B$8,Konstanta!$A$8,IF(CD135&lt;=Konstanta!$B$9,Konstanta!$A$9,IF(CD135&lt;=Konstanta!$B$10,Konstanta!$A$10,IF(CD135&lt;=Konstanta!$B$11,Konstanta!$A$11,Konstanta!$A$12)))))))</f>
        <v>8</v>
      </c>
      <c r="CX135" t="b">
        <f>LEN(_xlfn.IFNA(VLOOKUP(AA135,Konstanta!$AD:$AD,1,FALSE),""))=0</f>
        <v>1</v>
      </c>
      <c r="CY135" s="67">
        <f t="shared" si="55"/>
        <v>0</v>
      </c>
      <c r="CZ135" s="67">
        <f t="shared" si="56"/>
        <v>0</v>
      </c>
      <c r="DA135" s="67">
        <f t="shared" si="57"/>
        <v>0</v>
      </c>
      <c r="DB135" t="b">
        <f t="shared" ca="1" si="58"/>
        <v>0</v>
      </c>
      <c r="DC135" s="67" t="b">
        <f>DA135&lt;=Konstanta!$AH$3</f>
        <v>1</v>
      </c>
      <c r="DD135" t="b">
        <f>CY135&lt;=Konstanta!$AH$4</f>
        <v>1</v>
      </c>
      <c r="DE135" t="b">
        <f>CY135&lt;=Konstanta!$AH$5</f>
        <v>1</v>
      </c>
      <c r="DF135" t="b">
        <f>CY135&lt;=Konstanta!$AH$6</f>
        <v>1</v>
      </c>
      <c r="DG135" t="b">
        <f ca="1">TEXT(BL135,"YYYYMMDD")=TEXT(Konstanta!$B$1,"YYYYMMDD")</f>
        <v>0</v>
      </c>
      <c r="DH135" t="b">
        <f t="shared" si="59"/>
        <v>0</v>
      </c>
      <c r="DI135" s="67">
        <f ca="1">Konstanta!$C$4-Data!CD135</f>
        <v>-1096658.666275</v>
      </c>
      <c r="DJ135">
        <f ca="1">IF(Data!DI135&gt;=Konstanta!$B$14,Konstanta!$A$14,IF(Data!DI135&gt;=Konstanta!$B$15,Konstanta!$A$15,IF(Data!DI135&gt;=Konstanta!$B$16,Konstanta!$A$16,IF(Data!DI135&gt;=Konstanta!$B$17,Konstanta!$A$17,IF(Data!DI135&gt;=Konstanta!$B$18,Konstanta!$A$18,Konstanta!$A$19)))))</f>
        <v>6</v>
      </c>
      <c r="DK135" t="b">
        <f t="shared" si="60"/>
        <v>0</v>
      </c>
      <c r="DL135" t="b">
        <f>COUNTIFS(A$1:A134,A135)=0</f>
        <v>1</v>
      </c>
    </row>
    <row r="136" spans="1:11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8"/>
      <c r="BY136" s="68"/>
      <c r="BZ136" s="70" t="str">
        <f t="shared" si="45"/>
        <v/>
      </c>
      <c r="CA136" s="71">
        <f t="shared" ca="1" si="46"/>
        <v>1096694.6662277777</v>
      </c>
      <c r="CB136" s="70" t="b">
        <f ca="1">AND(LEN(BZ136)&gt;0,TEXT(BZ136,"YYYY-MM-DD")=TEXT(Konstanta!$B$1,"YYYY-MM-DD"))</f>
        <v>0</v>
      </c>
      <c r="CC136" s="70" t="str">
        <f t="shared" si="47"/>
        <v/>
      </c>
      <c r="CD136" s="72">
        <f ca="1">(Konstanta!$B$2-D136)*24</f>
        <v>1096694.666275</v>
      </c>
      <c r="CE136" t="b">
        <f t="shared" si="48"/>
        <v>0</v>
      </c>
      <c r="CF136" t="b">
        <f>LEN(_xlfn.IFNA(VLOOKUP(H136,Konstanta!$M:$M,1,FALSE),""))&gt;0</f>
        <v>0</v>
      </c>
      <c r="CG136" t="b">
        <f>LEN(_xlfn.IFNA(VLOOKUP(G136,Konstanta!$T:$T,1,FALSE),""))&gt;0</f>
        <v>0</v>
      </c>
      <c r="CH136" t="b">
        <f>_xlfn.IFNA(VLOOKUP(U136,Konstanta!$O:$O,1,FALSE),"-")&lt;&gt;"-"</f>
        <v>0</v>
      </c>
      <c r="CI136" t="b">
        <f>LEN(_xlfn.IFNA(VLOOKUP(AX136,Konstanta!$X:$X,1,FALSE),""))&gt;0</f>
        <v>0</v>
      </c>
      <c r="CJ136" t="b">
        <f>OR(LEN(_xlfn.IFNA(VLOOKUP(Y136,Konstanta!$Q:$Q,1,FALSE),""))&gt;0,LEN(Y136)=0)</f>
        <v>1</v>
      </c>
      <c r="CK136" t="b">
        <f t="shared" si="49"/>
        <v>1</v>
      </c>
      <c r="CL136" t="b">
        <f>OR(LEN(_xlfn.IFNA(VLOOKUP(BK136,Konstanta!$Z:$Z,1,FALSE),""))&gt;0,LEN(BK136)=0)</f>
        <v>1</v>
      </c>
      <c r="CM136" t="b">
        <f t="shared" si="50"/>
        <v>1</v>
      </c>
      <c r="CN136" t="b">
        <f t="shared" si="51"/>
        <v>0</v>
      </c>
      <c r="CO136" t="b">
        <f>LEN(_xlfn.IFNA(VLOOKUP(Data!K136,Konstanta!$AB:$AB,1,FALSE),""))&gt;0</f>
        <v>0</v>
      </c>
      <c r="CP136" s="12" t="b">
        <f t="shared" si="52"/>
        <v>0</v>
      </c>
      <c r="CQ136" s="12" t="b">
        <f t="shared" si="53"/>
        <v>0</v>
      </c>
      <c r="CR136" t="b">
        <f>ISNUMBER(SEARCH(Konstanta!$Q$5,Y136))</f>
        <v>0</v>
      </c>
      <c r="CS136">
        <f ca="1">IF(CD136&lt;=Konstanta!$J$5,Konstanta!$I$5,IF(CD136&lt;=Konstanta!$J$6,Konstanta!$I$6,IF(CD136&lt;=Konstanta!$J$7,Konstanta!$I$7,Konstanta!$I$8)))</f>
        <v>4</v>
      </c>
      <c r="CT136" t="b">
        <f>ISNUMBER(SEARCH(Konstanta!$Q$6,Y136))</f>
        <v>0</v>
      </c>
      <c r="CU136">
        <f ca="1">IF(CD136&lt;=Konstanta!$F$5,Konstanta!$E$5,IF(CD136&lt;=Konstanta!$F$6,Konstanta!$E$6,IF(CD136&lt;=Konstanta!$F$7,Konstanta!$E$7,IF(CD136&lt;=Konstanta!$F$8,Konstanta!$E$8,Konstanta!$E$9))))</f>
        <v>5</v>
      </c>
      <c r="CV136" t="b">
        <f t="shared" si="54"/>
        <v>1</v>
      </c>
      <c r="CW136" s="74">
        <f ca="1">IF(CD136&lt;=Konstanta!$B$5,Konstanta!$A$5,IF(CD136&lt;=Konstanta!$B$6,Konstanta!$A$6,IF(CD136&lt;=Konstanta!$B$7,Konstanta!$A$7,IF(CD136&lt;=Konstanta!$B$8,Konstanta!$A$8,IF(CD136&lt;=Konstanta!$B$9,Konstanta!$A$9,IF(CD136&lt;=Konstanta!$B$10,Konstanta!$A$10,IF(CD136&lt;=Konstanta!$B$11,Konstanta!$A$11,Konstanta!$A$12)))))))</f>
        <v>8</v>
      </c>
      <c r="CX136" t="b">
        <f>LEN(_xlfn.IFNA(VLOOKUP(AA136,Konstanta!$AD:$AD,1,FALSE),""))=0</f>
        <v>1</v>
      </c>
      <c r="CY136" s="67">
        <f t="shared" si="55"/>
        <v>0</v>
      </c>
      <c r="CZ136" s="67">
        <f t="shared" si="56"/>
        <v>0</v>
      </c>
      <c r="DA136" s="67">
        <f t="shared" si="57"/>
        <v>0</v>
      </c>
      <c r="DB136" t="b">
        <f t="shared" ca="1" si="58"/>
        <v>0</v>
      </c>
      <c r="DC136" s="67" t="b">
        <f>DA136&lt;=Konstanta!$AH$3</f>
        <v>1</v>
      </c>
      <c r="DD136" t="b">
        <f>CY136&lt;=Konstanta!$AH$4</f>
        <v>1</v>
      </c>
      <c r="DE136" t="b">
        <f>CY136&lt;=Konstanta!$AH$5</f>
        <v>1</v>
      </c>
      <c r="DF136" t="b">
        <f>CY136&lt;=Konstanta!$AH$6</f>
        <v>1</v>
      </c>
      <c r="DG136" t="b">
        <f ca="1">TEXT(BL136,"YYYYMMDD")=TEXT(Konstanta!$B$1,"YYYYMMDD")</f>
        <v>0</v>
      </c>
      <c r="DH136" t="b">
        <f t="shared" si="59"/>
        <v>0</v>
      </c>
      <c r="DI136" s="67">
        <f ca="1">Konstanta!$C$4-Data!CD136</f>
        <v>-1096658.666275</v>
      </c>
      <c r="DJ136">
        <f ca="1">IF(Data!DI136&gt;=Konstanta!$B$14,Konstanta!$A$14,IF(Data!DI136&gt;=Konstanta!$B$15,Konstanta!$A$15,IF(Data!DI136&gt;=Konstanta!$B$16,Konstanta!$A$16,IF(Data!DI136&gt;=Konstanta!$B$17,Konstanta!$A$17,IF(Data!DI136&gt;=Konstanta!$B$18,Konstanta!$A$18,Konstanta!$A$19)))))</f>
        <v>6</v>
      </c>
      <c r="DK136" t="b">
        <f t="shared" si="60"/>
        <v>0</v>
      </c>
      <c r="DL136" t="b">
        <f>COUNTIFS(A$1:A135,A136)=0</f>
        <v>1</v>
      </c>
    </row>
    <row r="137" spans="1:116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8"/>
      <c r="BY137" s="68"/>
      <c r="BZ137" s="70" t="str">
        <f t="shared" si="45"/>
        <v/>
      </c>
      <c r="CA137" s="71">
        <f t="shared" ca="1" si="46"/>
        <v>1096694.6659916667</v>
      </c>
      <c r="CB137" s="70" t="b">
        <f ca="1">AND(LEN(BZ137)&gt;0,TEXT(BZ137,"YYYY-MM-DD")=TEXT(Konstanta!$B$1,"YYYY-MM-DD"))</f>
        <v>0</v>
      </c>
      <c r="CC137" s="70" t="str">
        <f t="shared" si="47"/>
        <v/>
      </c>
      <c r="CD137" s="72">
        <f ca="1">(Konstanta!$B$2-D137)*24</f>
        <v>1096694.666275</v>
      </c>
      <c r="CE137" t="b">
        <f t="shared" si="48"/>
        <v>0</v>
      </c>
      <c r="CF137" t="b">
        <f>LEN(_xlfn.IFNA(VLOOKUP(H137,Konstanta!$M:$M,1,FALSE),""))&gt;0</f>
        <v>0</v>
      </c>
      <c r="CG137" t="b">
        <f>LEN(_xlfn.IFNA(VLOOKUP(G137,Konstanta!$T:$T,1,FALSE),""))&gt;0</f>
        <v>0</v>
      </c>
      <c r="CH137" t="b">
        <f>_xlfn.IFNA(VLOOKUP(U137,Konstanta!$O:$O,1,FALSE),"-")&lt;&gt;"-"</f>
        <v>0</v>
      </c>
      <c r="CI137" t="b">
        <f>LEN(_xlfn.IFNA(VLOOKUP(AX137,Konstanta!$X:$X,1,FALSE),""))&gt;0</f>
        <v>0</v>
      </c>
      <c r="CJ137" t="b">
        <f>OR(LEN(_xlfn.IFNA(VLOOKUP(Y137,Konstanta!$Q:$Q,1,FALSE),""))&gt;0,LEN(Y137)=0)</f>
        <v>1</v>
      </c>
      <c r="CK137" t="b">
        <f t="shared" si="49"/>
        <v>1</v>
      </c>
      <c r="CL137" t="b">
        <f>OR(LEN(_xlfn.IFNA(VLOOKUP(BK137,Konstanta!$Z:$Z,1,FALSE),""))&gt;0,LEN(BK137)=0)</f>
        <v>1</v>
      </c>
      <c r="CM137" t="b">
        <f t="shared" si="50"/>
        <v>1</v>
      </c>
      <c r="CN137" t="b">
        <f t="shared" si="51"/>
        <v>0</v>
      </c>
      <c r="CO137" t="b">
        <f>LEN(_xlfn.IFNA(VLOOKUP(Data!K137,Konstanta!$AB:$AB,1,FALSE),""))&gt;0</f>
        <v>0</v>
      </c>
      <c r="CP137" s="12" t="b">
        <f t="shared" si="52"/>
        <v>0</v>
      </c>
      <c r="CQ137" s="12" t="b">
        <f t="shared" si="53"/>
        <v>0</v>
      </c>
      <c r="CR137" t="b">
        <f>ISNUMBER(SEARCH(Konstanta!$Q$5,Y137))</f>
        <v>0</v>
      </c>
      <c r="CS137">
        <f ca="1">IF(CD137&lt;=Konstanta!$J$5,Konstanta!$I$5,IF(CD137&lt;=Konstanta!$J$6,Konstanta!$I$6,IF(CD137&lt;=Konstanta!$J$7,Konstanta!$I$7,Konstanta!$I$8)))</f>
        <v>4</v>
      </c>
      <c r="CT137" t="b">
        <f>ISNUMBER(SEARCH(Konstanta!$Q$6,Y137))</f>
        <v>0</v>
      </c>
      <c r="CU137">
        <f ca="1">IF(CD137&lt;=Konstanta!$F$5,Konstanta!$E$5,IF(CD137&lt;=Konstanta!$F$6,Konstanta!$E$6,IF(CD137&lt;=Konstanta!$F$7,Konstanta!$E$7,IF(CD137&lt;=Konstanta!$F$8,Konstanta!$E$8,Konstanta!$E$9))))</f>
        <v>5</v>
      </c>
      <c r="CV137" t="b">
        <f t="shared" si="54"/>
        <v>1</v>
      </c>
      <c r="CW137" s="74">
        <f ca="1">IF(CD137&lt;=Konstanta!$B$5,Konstanta!$A$5,IF(CD137&lt;=Konstanta!$B$6,Konstanta!$A$6,IF(CD137&lt;=Konstanta!$B$7,Konstanta!$A$7,IF(CD137&lt;=Konstanta!$B$8,Konstanta!$A$8,IF(CD137&lt;=Konstanta!$B$9,Konstanta!$A$9,IF(CD137&lt;=Konstanta!$B$10,Konstanta!$A$10,IF(CD137&lt;=Konstanta!$B$11,Konstanta!$A$11,Konstanta!$A$12)))))))</f>
        <v>8</v>
      </c>
      <c r="CX137" t="b">
        <f>LEN(_xlfn.IFNA(VLOOKUP(AA137,Konstanta!$AD:$AD,1,FALSE),""))=0</f>
        <v>1</v>
      </c>
      <c r="CY137" s="67">
        <f t="shared" si="55"/>
        <v>0</v>
      </c>
      <c r="CZ137" s="67">
        <f t="shared" si="56"/>
        <v>0</v>
      </c>
      <c r="DA137" s="67">
        <f t="shared" si="57"/>
        <v>0</v>
      </c>
      <c r="DB137" t="b">
        <f t="shared" ca="1" si="58"/>
        <v>0</v>
      </c>
      <c r="DC137" s="67" t="b">
        <f>DA137&lt;=Konstanta!$AH$3</f>
        <v>1</v>
      </c>
      <c r="DD137" t="b">
        <f>CY137&lt;=Konstanta!$AH$4</f>
        <v>1</v>
      </c>
      <c r="DE137" t="b">
        <f>CY137&lt;=Konstanta!$AH$5</f>
        <v>1</v>
      </c>
      <c r="DF137" t="b">
        <f>CY137&lt;=Konstanta!$AH$6</f>
        <v>1</v>
      </c>
      <c r="DG137" t="b">
        <f ca="1">TEXT(BL137,"YYYYMMDD")=TEXT(Konstanta!$B$1,"YYYYMMDD")</f>
        <v>0</v>
      </c>
      <c r="DH137" t="b">
        <f t="shared" si="59"/>
        <v>0</v>
      </c>
      <c r="DI137" s="67">
        <f ca="1">Konstanta!$C$4-Data!CD137</f>
        <v>-1096658.666275</v>
      </c>
      <c r="DJ137">
        <f ca="1">IF(Data!DI137&gt;=Konstanta!$B$14,Konstanta!$A$14,IF(Data!DI137&gt;=Konstanta!$B$15,Konstanta!$A$15,IF(Data!DI137&gt;=Konstanta!$B$16,Konstanta!$A$16,IF(Data!DI137&gt;=Konstanta!$B$17,Konstanta!$A$17,IF(Data!DI137&gt;=Konstanta!$B$18,Konstanta!$A$18,Konstanta!$A$19)))))</f>
        <v>6</v>
      </c>
      <c r="DK137" t="b">
        <f t="shared" si="60"/>
        <v>0</v>
      </c>
      <c r="DL137" t="b">
        <f>COUNTIFS(A$1:A136,A137)=0</f>
        <v>1</v>
      </c>
    </row>
    <row r="138" spans="1:116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8"/>
      <c r="BY138" s="68"/>
      <c r="BZ138" s="70" t="str">
        <f t="shared" si="45"/>
        <v/>
      </c>
      <c r="CA138" s="71">
        <f t="shared" ca="1" si="46"/>
        <v>1096694.6659916667</v>
      </c>
      <c r="CB138" s="70" t="b">
        <f ca="1">AND(LEN(BZ138)&gt;0,TEXT(BZ138,"YYYY-MM-DD")=TEXT(Konstanta!$B$1,"YYYY-MM-DD"))</f>
        <v>0</v>
      </c>
      <c r="CC138" s="70" t="str">
        <f t="shared" si="47"/>
        <v/>
      </c>
      <c r="CD138" s="72">
        <f ca="1">(Konstanta!$B$2-D138)*24</f>
        <v>1096694.666275</v>
      </c>
      <c r="CE138" t="b">
        <f t="shared" si="48"/>
        <v>0</v>
      </c>
      <c r="CF138" t="b">
        <f>LEN(_xlfn.IFNA(VLOOKUP(H138,Konstanta!$M:$M,1,FALSE),""))&gt;0</f>
        <v>0</v>
      </c>
      <c r="CG138" t="b">
        <f>LEN(_xlfn.IFNA(VLOOKUP(G138,Konstanta!$T:$T,1,FALSE),""))&gt;0</f>
        <v>0</v>
      </c>
      <c r="CH138" t="b">
        <f>_xlfn.IFNA(VLOOKUP(U138,Konstanta!$O:$O,1,FALSE),"-")&lt;&gt;"-"</f>
        <v>0</v>
      </c>
      <c r="CI138" t="b">
        <f>LEN(_xlfn.IFNA(VLOOKUP(AX138,Konstanta!$X:$X,1,FALSE),""))&gt;0</f>
        <v>0</v>
      </c>
      <c r="CJ138" t="b">
        <f>OR(LEN(_xlfn.IFNA(VLOOKUP(Y138,Konstanta!$Q:$Q,1,FALSE),""))&gt;0,LEN(Y138)=0)</f>
        <v>1</v>
      </c>
      <c r="CK138" t="b">
        <f t="shared" si="49"/>
        <v>1</v>
      </c>
      <c r="CL138" t="b">
        <f>OR(LEN(_xlfn.IFNA(VLOOKUP(BK138,Konstanta!$Z:$Z,1,FALSE),""))&gt;0,LEN(BK138)=0)</f>
        <v>1</v>
      </c>
      <c r="CM138" t="b">
        <f t="shared" si="50"/>
        <v>1</v>
      </c>
      <c r="CN138" t="b">
        <f t="shared" si="51"/>
        <v>0</v>
      </c>
      <c r="CO138" t="b">
        <f>LEN(_xlfn.IFNA(VLOOKUP(Data!K138,Konstanta!$AB:$AB,1,FALSE),""))&gt;0</f>
        <v>0</v>
      </c>
      <c r="CP138" s="12" t="b">
        <f t="shared" si="52"/>
        <v>0</v>
      </c>
      <c r="CQ138" s="12" t="b">
        <f t="shared" si="53"/>
        <v>0</v>
      </c>
      <c r="CR138" t="b">
        <f>ISNUMBER(SEARCH(Konstanta!$Q$5,Y138))</f>
        <v>0</v>
      </c>
      <c r="CS138">
        <f ca="1">IF(CD138&lt;=Konstanta!$J$5,Konstanta!$I$5,IF(CD138&lt;=Konstanta!$J$6,Konstanta!$I$6,IF(CD138&lt;=Konstanta!$J$7,Konstanta!$I$7,Konstanta!$I$8)))</f>
        <v>4</v>
      </c>
      <c r="CT138" t="b">
        <f>ISNUMBER(SEARCH(Konstanta!$Q$6,Y138))</f>
        <v>0</v>
      </c>
      <c r="CU138">
        <f ca="1">IF(CD138&lt;=Konstanta!$F$5,Konstanta!$E$5,IF(CD138&lt;=Konstanta!$F$6,Konstanta!$E$6,IF(CD138&lt;=Konstanta!$F$7,Konstanta!$E$7,IF(CD138&lt;=Konstanta!$F$8,Konstanta!$E$8,Konstanta!$E$9))))</f>
        <v>5</v>
      </c>
      <c r="CV138" t="b">
        <f t="shared" si="54"/>
        <v>1</v>
      </c>
      <c r="CW138" s="74">
        <f ca="1">IF(CD138&lt;=Konstanta!$B$5,Konstanta!$A$5,IF(CD138&lt;=Konstanta!$B$6,Konstanta!$A$6,IF(CD138&lt;=Konstanta!$B$7,Konstanta!$A$7,IF(CD138&lt;=Konstanta!$B$8,Konstanta!$A$8,IF(CD138&lt;=Konstanta!$B$9,Konstanta!$A$9,IF(CD138&lt;=Konstanta!$B$10,Konstanta!$A$10,IF(CD138&lt;=Konstanta!$B$11,Konstanta!$A$11,Konstanta!$A$12)))))))</f>
        <v>8</v>
      </c>
      <c r="CX138" t="b">
        <f>LEN(_xlfn.IFNA(VLOOKUP(AA138,Konstanta!$AD:$AD,1,FALSE),""))=0</f>
        <v>1</v>
      </c>
      <c r="CY138" s="67">
        <f t="shared" si="55"/>
        <v>0</v>
      </c>
      <c r="CZ138" s="67">
        <f t="shared" si="56"/>
        <v>0</v>
      </c>
      <c r="DA138" s="67">
        <f t="shared" si="57"/>
        <v>0</v>
      </c>
      <c r="DB138" t="b">
        <f t="shared" ca="1" si="58"/>
        <v>0</v>
      </c>
      <c r="DC138" s="67" t="b">
        <f>DA138&lt;=Konstanta!$AH$3</f>
        <v>1</v>
      </c>
      <c r="DD138" t="b">
        <f>CY138&lt;=Konstanta!$AH$4</f>
        <v>1</v>
      </c>
      <c r="DE138" t="b">
        <f>CY138&lt;=Konstanta!$AH$5</f>
        <v>1</v>
      </c>
      <c r="DF138" t="b">
        <f>CY138&lt;=Konstanta!$AH$6</f>
        <v>1</v>
      </c>
      <c r="DG138" t="b">
        <f ca="1">TEXT(BL138,"YYYYMMDD")=TEXT(Konstanta!$B$1,"YYYYMMDD")</f>
        <v>0</v>
      </c>
      <c r="DH138" t="b">
        <f t="shared" si="59"/>
        <v>0</v>
      </c>
      <c r="DI138" s="67">
        <f ca="1">Konstanta!$C$4-Data!CD138</f>
        <v>-1096658.666275</v>
      </c>
      <c r="DJ138">
        <f ca="1">IF(Data!DI138&gt;=Konstanta!$B$14,Konstanta!$A$14,IF(Data!DI138&gt;=Konstanta!$B$15,Konstanta!$A$15,IF(Data!DI138&gt;=Konstanta!$B$16,Konstanta!$A$16,IF(Data!DI138&gt;=Konstanta!$B$17,Konstanta!$A$17,IF(Data!DI138&gt;=Konstanta!$B$18,Konstanta!$A$18,Konstanta!$A$19)))))</f>
        <v>6</v>
      </c>
      <c r="DK138" t="b">
        <f t="shared" si="60"/>
        <v>0</v>
      </c>
      <c r="DL138" t="b">
        <f>COUNTIFS(A$1:A137,A138)=0</f>
        <v>1</v>
      </c>
    </row>
    <row r="139" spans="1:116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8"/>
      <c r="BY139" s="68"/>
      <c r="BZ139" s="70" t="str">
        <f t="shared" si="45"/>
        <v/>
      </c>
      <c r="CA139" s="71">
        <f t="shared" ca="1" si="46"/>
        <v>1096694.6664305555</v>
      </c>
      <c r="CB139" s="70" t="b">
        <f ca="1">AND(LEN(BZ139)&gt;0,TEXT(BZ139,"YYYY-MM-DD")=TEXT(Konstanta!$B$1,"YYYY-MM-DD"))</f>
        <v>0</v>
      </c>
      <c r="CC139" s="70" t="str">
        <f t="shared" si="47"/>
        <v/>
      </c>
      <c r="CD139" s="72">
        <f ca="1">(Konstanta!$B$2-D139)*24</f>
        <v>1096694.666275</v>
      </c>
      <c r="CE139" t="b">
        <f t="shared" si="48"/>
        <v>0</v>
      </c>
      <c r="CF139" t="b">
        <f>LEN(_xlfn.IFNA(VLOOKUP(H139,Konstanta!$M:$M,1,FALSE),""))&gt;0</f>
        <v>0</v>
      </c>
      <c r="CG139" t="b">
        <f>LEN(_xlfn.IFNA(VLOOKUP(G139,Konstanta!$T:$T,1,FALSE),""))&gt;0</f>
        <v>0</v>
      </c>
      <c r="CH139" t="b">
        <f>_xlfn.IFNA(VLOOKUP(U139,Konstanta!$O:$O,1,FALSE),"-")&lt;&gt;"-"</f>
        <v>0</v>
      </c>
      <c r="CI139" t="b">
        <f>LEN(_xlfn.IFNA(VLOOKUP(AX139,Konstanta!$X:$X,1,FALSE),""))&gt;0</f>
        <v>0</v>
      </c>
      <c r="CJ139" t="b">
        <f>OR(LEN(_xlfn.IFNA(VLOOKUP(Y139,Konstanta!$Q:$Q,1,FALSE),""))&gt;0,LEN(Y139)=0)</f>
        <v>1</v>
      </c>
      <c r="CK139" t="b">
        <f t="shared" si="49"/>
        <v>1</v>
      </c>
      <c r="CL139" t="b">
        <f>OR(LEN(_xlfn.IFNA(VLOOKUP(BK139,Konstanta!$Z:$Z,1,FALSE),""))&gt;0,LEN(BK139)=0)</f>
        <v>1</v>
      </c>
      <c r="CM139" t="b">
        <f t="shared" si="50"/>
        <v>1</v>
      </c>
      <c r="CN139" t="b">
        <f t="shared" si="51"/>
        <v>0</v>
      </c>
      <c r="CO139" t="b">
        <f>LEN(_xlfn.IFNA(VLOOKUP(Data!K139,Konstanta!$AB:$AB,1,FALSE),""))&gt;0</f>
        <v>0</v>
      </c>
      <c r="CP139" s="12" t="b">
        <f t="shared" si="52"/>
        <v>0</v>
      </c>
      <c r="CQ139" s="12" t="b">
        <f t="shared" si="53"/>
        <v>0</v>
      </c>
      <c r="CR139" t="b">
        <f>ISNUMBER(SEARCH(Konstanta!$Q$5,Y139))</f>
        <v>0</v>
      </c>
      <c r="CS139">
        <f ca="1">IF(CD139&lt;=Konstanta!$J$5,Konstanta!$I$5,IF(CD139&lt;=Konstanta!$J$6,Konstanta!$I$6,IF(CD139&lt;=Konstanta!$J$7,Konstanta!$I$7,Konstanta!$I$8)))</f>
        <v>4</v>
      </c>
      <c r="CT139" t="b">
        <f>ISNUMBER(SEARCH(Konstanta!$Q$6,Y139))</f>
        <v>0</v>
      </c>
      <c r="CU139">
        <f ca="1">IF(CD139&lt;=Konstanta!$F$5,Konstanta!$E$5,IF(CD139&lt;=Konstanta!$F$6,Konstanta!$E$6,IF(CD139&lt;=Konstanta!$F$7,Konstanta!$E$7,IF(CD139&lt;=Konstanta!$F$8,Konstanta!$E$8,Konstanta!$E$9))))</f>
        <v>5</v>
      </c>
      <c r="CV139" t="b">
        <f t="shared" si="54"/>
        <v>1</v>
      </c>
      <c r="CW139" s="74">
        <f ca="1">IF(CD139&lt;=Konstanta!$B$5,Konstanta!$A$5,IF(CD139&lt;=Konstanta!$B$6,Konstanta!$A$6,IF(CD139&lt;=Konstanta!$B$7,Konstanta!$A$7,IF(CD139&lt;=Konstanta!$B$8,Konstanta!$A$8,IF(CD139&lt;=Konstanta!$B$9,Konstanta!$A$9,IF(CD139&lt;=Konstanta!$B$10,Konstanta!$A$10,IF(CD139&lt;=Konstanta!$B$11,Konstanta!$A$11,Konstanta!$A$12)))))))</f>
        <v>8</v>
      </c>
      <c r="CX139" t="b">
        <f>LEN(_xlfn.IFNA(VLOOKUP(AA139,Konstanta!$AD:$AD,1,FALSE),""))=0</f>
        <v>1</v>
      </c>
      <c r="CY139" s="67">
        <f t="shared" si="55"/>
        <v>0</v>
      </c>
      <c r="CZ139" s="67">
        <f t="shared" si="56"/>
        <v>0</v>
      </c>
      <c r="DA139" s="67">
        <f t="shared" si="57"/>
        <v>0</v>
      </c>
      <c r="DB139" t="b">
        <f t="shared" ca="1" si="58"/>
        <v>0</v>
      </c>
      <c r="DC139" s="67" t="b">
        <f>DA139&lt;=Konstanta!$AH$3</f>
        <v>1</v>
      </c>
      <c r="DD139" t="b">
        <f>CY139&lt;=Konstanta!$AH$4</f>
        <v>1</v>
      </c>
      <c r="DE139" t="b">
        <f>CY139&lt;=Konstanta!$AH$5</f>
        <v>1</v>
      </c>
      <c r="DF139" t="b">
        <f>CY139&lt;=Konstanta!$AH$6</f>
        <v>1</v>
      </c>
      <c r="DG139" t="b">
        <f ca="1">TEXT(BL139,"YYYYMMDD")=TEXT(Konstanta!$B$1,"YYYYMMDD")</f>
        <v>0</v>
      </c>
      <c r="DH139" t="b">
        <f t="shared" si="59"/>
        <v>0</v>
      </c>
      <c r="DI139" s="67">
        <f ca="1">Konstanta!$C$4-Data!CD139</f>
        <v>-1096658.666275</v>
      </c>
      <c r="DJ139">
        <f ca="1">IF(Data!DI139&gt;=Konstanta!$B$14,Konstanta!$A$14,IF(Data!DI139&gt;=Konstanta!$B$15,Konstanta!$A$15,IF(Data!DI139&gt;=Konstanta!$B$16,Konstanta!$A$16,IF(Data!DI139&gt;=Konstanta!$B$17,Konstanta!$A$17,IF(Data!DI139&gt;=Konstanta!$B$18,Konstanta!$A$18,Konstanta!$A$19)))))</f>
        <v>6</v>
      </c>
      <c r="DK139" t="b">
        <f t="shared" si="60"/>
        <v>0</v>
      </c>
      <c r="DL139" t="b">
        <f>COUNTIFS(A$1:A138,A139)=0</f>
        <v>1</v>
      </c>
    </row>
    <row r="140" spans="1:116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8"/>
      <c r="BY140" s="68"/>
      <c r="BZ140" s="70" t="str">
        <f t="shared" si="45"/>
        <v/>
      </c>
      <c r="CA140" s="71">
        <f t="shared" ca="1" si="46"/>
        <v>1096694.666013889</v>
      </c>
      <c r="CB140" s="70" t="b">
        <f ca="1">AND(LEN(BZ140)&gt;0,TEXT(BZ140,"YYYY-MM-DD")=TEXT(Konstanta!$B$1,"YYYY-MM-DD"))</f>
        <v>0</v>
      </c>
      <c r="CC140" s="70" t="str">
        <f t="shared" si="47"/>
        <v/>
      </c>
      <c r="CD140" s="72">
        <f ca="1">(Konstanta!$B$2-D140)*24</f>
        <v>1096694.666275</v>
      </c>
      <c r="CE140" t="b">
        <f t="shared" si="48"/>
        <v>0</v>
      </c>
      <c r="CF140" t="b">
        <f>LEN(_xlfn.IFNA(VLOOKUP(H140,Konstanta!$M:$M,1,FALSE),""))&gt;0</f>
        <v>0</v>
      </c>
      <c r="CG140" t="b">
        <f>LEN(_xlfn.IFNA(VLOOKUP(G140,Konstanta!$T:$T,1,FALSE),""))&gt;0</f>
        <v>0</v>
      </c>
      <c r="CH140" t="b">
        <f>_xlfn.IFNA(VLOOKUP(U140,Konstanta!$O:$O,1,FALSE),"-")&lt;&gt;"-"</f>
        <v>0</v>
      </c>
      <c r="CI140" t="b">
        <f>LEN(_xlfn.IFNA(VLOOKUP(AX140,Konstanta!$X:$X,1,FALSE),""))&gt;0</f>
        <v>0</v>
      </c>
      <c r="CJ140" t="b">
        <f>OR(LEN(_xlfn.IFNA(VLOOKUP(Y140,Konstanta!$Q:$Q,1,FALSE),""))&gt;0,LEN(Y140)=0)</f>
        <v>1</v>
      </c>
      <c r="CK140" t="b">
        <f t="shared" si="49"/>
        <v>1</v>
      </c>
      <c r="CL140" t="b">
        <f>OR(LEN(_xlfn.IFNA(VLOOKUP(BK140,Konstanta!$Z:$Z,1,FALSE),""))&gt;0,LEN(BK140)=0)</f>
        <v>1</v>
      </c>
      <c r="CM140" t="b">
        <f t="shared" si="50"/>
        <v>1</v>
      </c>
      <c r="CN140" t="b">
        <f t="shared" si="51"/>
        <v>0</v>
      </c>
      <c r="CO140" t="b">
        <f>LEN(_xlfn.IFNA(VLOOKUP(Data!K140,Konstanta!$AB:$AB,1,FALSE),""))&gt;0</f>
        <v>0</v>
      </c>
      <c r="CP140" s="12" t="b">
        <f t="shared" si="52"/>
        <v>0</v>
      </c>
      <c r="CQ140" s="12" t="b">
        <f t="shared" si="53"/>
        <v>0</v>
      </c>
      <c r="CR140" t="b">
        <f>ISNUMBER(SEARCH(Konstanta!$Q$5,Y140))</f>
        <v>0</v>
      </c>
      <c r="CS140">
        <f ca="1">IF(CD140&lt;=Konstanta!$J$5,Konstanta!$I$5,IF(CD140&lt;=Konstanta!$J$6,Konstanta!$I$6,IF(CD140&lt;=Konstanta!$J$7,Konstanta!$I$7,Konstanta!$I$8)))</f>
        <v>4</v>
      </c>
      <c r="CT140" t="b">
        <f>ISNUMBER(SEARCH(Konstanta!$Q$6,Y140))</f>
        <v>0</v>
      </c>
      <c r="CU140">
        <f ca="1">IF(CD140&lt;=Konstanta!$F$5,Konstanta!$E$5,IF(CD140&lt;=Konstanta!$F$6,Konstanta!$E$6,IF(CD140&lt;=Konstanta!$F$7,Konstanta!$E$7,IF(CD140&lt;=Konstanta!$F$8,Konstanta!$E$8,Konstanta!$E$9))))</f>
        <v>5</v>
      </c>
      <c r="CV140" t="b">
        <f t="shared" si="54"/>
        <v>1</v>
      </c>
      <c r="CW140" s="74">
        <f ca="1">IF(CD140&lt;=Konstanta!$B$5,Konstanta!$A$5,IF(CD140&lt;=Konstanta!$B$6,Konstanta!$A$6,IF(CD140&lt;=Konstanta!$B$7,Konstanta!$A$7,IF(CD140&lt;=Konstanta!$B$8,Konstanta!$A$8,IF(CD140&lt;=Konstanta!$B$9,Konstanta!$A$9,IF(CD140&lt;=Konstanta!$B$10,Konstanta!$A$10,IF(CD140&lt;=Konstanta!$B$11,Konstanta!$A$11,Konstanta!$A$12)))))))</f>
        <v>8</v>
      </c>
      <c r="CX140" t="b">
        <f>LEN(_xlfn.IFNA(VLOOKUP(AA140,Konstanta!$AD:$AD,1,FALSE),""))=0</f>
        <v>1</v>
      </c>
      <c r="CY140" s="67">
        <f t="shared" si="55"/>
        <v>0</v>
      </c>
      <c r="CZ140" s="67">
        <f t="shared" si="56"/>
        <v>0</v>
      </c>
      <c r="DA140" s="67">
        <f t="shared" si="57"/>
        <v>0</v>
      </c>
      <c r="DB140" t="b">
        <f t="shared" ca="1" si="58"/>
        <v>0</v>
      </c>
      <c r="DC140" s="67" t="b">
        <f>DA140&lt;=Konstanta!$AH$3</f>
        <v>1</v>
      </c>
      <c r="DD140" t="b">
        <f>CY140&lt;=Konstanta!$AH$4</f>
        <v>1</v>
      </c>
      <c r="DE140" t="b">
        <f>CY140&lt;=Konstanta!$AH$5</f>
        <v>1</v>
      </c>
      <c r="DF140" t="b">
        <f>CY140&lt;=Konstanta!$AH$6</f>
        <v>1</v>
      </c>
      <c r="DG140" t="b">
        <f ca="1">TEXT(BL140,"YYYYMMDD")=TEXT(Konstanta!$B$1,"YYYYMMDD")</f>
        <v>0</v>
      </c>
      <c r="DH140" t="b">
        <f t="shared" si="59"/>
        <v>0</v>
      </c>
      <c r="DI140" s="67">
        <f ca="1">Konstanta!$C$4-Data!CD140</f>
        <v>-1096658.666275</v>
      </c>
      <c r="DJ140">
        <f ca="1">IF(Data!DI140&gt;=Konstanta!$B$14,Konstanta!$A$14,IF(Data!DI140&gt;=Konstanta!$B$15,Konstanta!$A$15,IF(Data!DI140&gt;=Konstanta!$B$16,Konstanta!$A$16,IF(Data!DI140&gt;=Konstanta!$B$17,Konstanta!$A$17,IF(Data!DI140&gt;=Konstanta!$B$18,Konstanta!$A$18,Konstanta!$A$19)))))</f>
        <v>6</v>
      </c>
      <c r="DK140" t="b">
        <f t="shared" si="60"/>
        <v>0</v>
      </c>
      <c r="DL140" t="b">
        <f>COUNTIFS(A$1:A139,A140)=0</f>
        <v>1</v>
      </c>
    </row>
    <row r="141" spans="1:116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8"/>
      <c r="BY141" s="68"/>
      <c r="BZ141" s="70" t="str">
        <f t="shared" si="45"/>
        <v/>
      </c>
      <c r="CA141" s="71">
        <f t="shared" ca="1" si="46"/>
        <v>1096694.6659916667</v>
      </c>
      <c r="CB141" s="70" t="b">
        <f ca="1">AND(LEN(BZ141)&gt;0,TEXT(BZ141,"YYYY-MM-DD")=TEXT(Konstanta!$B$1,"YYYY-MM-DD"))</f>
        <v>0</v>
      </c>
      <c r="CC141" s="70" t="str">
        <f t="shared" si="47"/>
        <v/>
      </c>
      <c r="CD141" s="72">
        <f ca="1">(Konstanta!$B$2-D141)*24</f>
        <v>1096694.666275</v>
      </c>
      <c r="CE141" t="b">
        <f t="shared" si="48"/>
        <v>0</v>
      </c>
      <c r="CF141" t="b">
        <f>LEN(_xlfn.IFNA(VLOOKUP(H141,Konstanta!$M:$M,1,FALSE),""))&gt;0</f>
        <v>0</v>
      </c>
      <c r="CG141" t="b">
        <f>LEN(_xlfn.IFNA(VLOOKUP(G141,Konstanta!$T:$T,1,FALSE),""))&gt;0</f>
        <v>0</v>
      </c>
      <c r="CH141" t="b">
        <f>_xlfn.IFNA(VLOOKUP(U141,Konstanta!$O:$O,1,FALSE),"-")&lt;&gt;"-"</f>
        <v>0</v>
      </c>
      <c r="CI141" t="b">
        <f>LEN(_xlfn.IFNA(VLOOKUP(AX141,Konstanta!$X:$X,1,FALSE),""))&gt;0</f>
        <v>0</v>
      </c>
      <c r="CJ141" t="b">
        <f>OR(LEN(_xlfn.IFNA(VLOOKUP(Y141,Konstanta!$Q:$Q,1,FALSE),""))&gt;0,LEN(Y141)=0)</f>
        <v>1</v>
      </c>
      <c r="CK141" t="b">
        <f t="shared" si="49"/>
        <v>1</v>
      </c>
      <c r="CL141" t="b">
        <f>OR(LEN(_xlfn.IFNA(VLOOKUP(BK141,Konstanta!$Z:$Z,1,FALSE),""))&gt;0,LEN(BK141)=0)</f>
        <v>1</v>
      </c>
      <c r="CM141" t="b">
        <f t="shared" si="50"/>
        <v>1</v>
      </c>
      <c r="CN141" t="b">
        <f t="shared" si="51"/>
        <v>0</v>
      </c>
      <c r="CO141" t="b">
        <f>LEN(_xlfn.IFNA(VLOOKUP(Data!K141,Konstanta!$AB:$AB,1,FALSE),""))&gt;0</f>
        <v>0</v>
      </c>
      <c r="CP141" s="12" t="b">
        <f t="shared" si="52"/>
        <v>0</v>
      </c>
      <c r="CQ141" s="12" t="b">
        <f t="shared" si="53"/>
        <v>0</v>
      </c>
      <c r="CR141" t="b">
        <f>ISNUMBER(SEARCH(Konstanta!$Q$5,Y141))</f>
        <v>0</v>
      </c>
      <c r="CS141">
        <f ca="1">IF(CD141&lt;=Konstanta!$J$5,Konstanta!$I$5,IF(CD141&lt;=Konstanta!$J$6,Konstanta!$I$6,IF(CD141&lt;=Konstanta!$J$7,Konstanta!$I$7,Konstanta!$I$8)))</f>
        <v>4</v>
      </c>
      <c r="CT141" t="b">
        <f>ISNUMBER(SEARCH(Konstanta!$Q$6,Y141))</f>
        <v>0</v>
      </c>
      <c r="CU141">
        <f ca="1">IF(CD141&lt;=Konstanta!$F$5,Konstanta!$E$5,IF(CD141&lt;=Konstanta!$F$6,Konstanta!$E$6,IF(CD141&lt;=Konstanta!$F$7,Konstanta!$E$7,IF(CD141&lt;=Konstanta!$F$8,Konstanta!$E$8,Konstanta!$E$9))))</f>
        <v>5</v>
      </c>
      <c r="CV141" t="b">
        <f t="shared" si="54"/>
        <v>1</v>
      </c>
      <c r="CW141" s="74">
        <f ca="1">IF(CD141&lt;=Konstanta!$B$5,Konstanta!$A$5,IF(CD141&lt;=Konstanta!$B$6,Konstanta!$A$6,IF(CD141&lt;=Konstanta!$B$7,Konstanta!$A$7,IF(CD141&lt;=Konstanta!$B$8,Konstanta!$A$8,IF(CD141&lt;=Konstanta!$B$9,Konstanta!$A$9,IF(CD141&lt;=Konstanta!$B$10,Konstanta!$A$10,IF(CD141&lt;=Konstanta!$B$11,Konstanta!$A$11,Konstanta!$A$12)))))))</f>
        <v>8</v>
      </c>
      <c r="CX141" t="b">
        <f>LEN(_xlfn.IFNA(VLOOKUP(AA141,Konstanta!$AD:$AD,1,FALSE),""))=0</f>
        <v>1</v>
      </c>
      <c r="CY141" s="67">
        <f t="shared" si="55"/>
        <v>0</v>
      </c>
      <c r="CZ141" s="67">
        <f t="shared" si="56"/>
        <v>0</v>
      </c>
      <c r="DA141" s="67">
        <f t="shared" si="57"/>
        <v>0</v>
      </c>
      <c r="DB141" t="b">
        <f t="shared" ca="1" si="58"/>
        <v>0</v>
      </c>
      <c r="DC141" s="67" t="b">
        <f>DA141&lt;=Konstanta!$AH$3</f>
        <v>1</v>
      </c>
      <c r="DD141" t="b">
        <f>CY141&lt;=Konstanta!$AH$4</f>
        <v>1</v>
      </c>
      <c r="DE141" t="b">
        <f>CY141&lt;=Konstanta!$AH$5</f>
        <v>1</v>
      </c>
      <c r="DF141" t="b">
        <f>CY141&lt;=Konstanta!$AH$6</f>
        <v>1</v>
      </c>
      <c r="DG141" t="b">
        <f ca="1">TEXT(BL141,"YYYYMMDD")=TEXT(Konstanta!$B$1,"YYYYMMDD")</f>
        <v>0</v>
      </c>
      <c r="DH141" t="b">
        <f t="shared" si="59"/>
        <v>0</v>
      </c>
      <c r="DI141" s="67">
        <f ca="1">Konstanta!$C$4-Data!CD141</f>
        <v>-1096658.666275</v>
      </c>
      <c r="DJ141">
        <f ca="1">IF(Data!DI141&gt;=Konstanta!$B$14,Konstanta!$A$14,IF(Data!DI141&gt;=Konstanta!$B$15,Konstanta!$A$15,IF(Data!DI141&gt;=Konstanta!$B$16,Konstanta!$A$16,IF(Data!DI141&gt;=Konstanta!$B$17,Konstanta!$A$17,IF(Data!DI141&gt;=Konstanta!$B$18,Konstanta!$A$18,Konstanta!$A$19)))))</f>
        <v>6</v>
      </c>
      <c r="DK141" t="b">
        <f t="shared" si="60"/>
        <v>0</v>
      </c>
      <c r="DL141" t="b">
        <f>COUNTIFS(A$1:A140,A141)=0</f>
        <v>1</v>
      </c>
    </row>
    <row r="142" spans="1:116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8"/>
      <c r="BY142" s="68"/>
      <c r="BZ142" s="70" t="str">
        <f t="shared" si="45"/>
        <v/>
      </c>
      <c r="CA142" s="71">
        <f t="shared" ca="1" si="46"/>
        <v>1096694.6659916667</v>
      </c>
      <c r="CB142" s="70" t="b">
        <f ca="1">AND(LEN(BZ142)&gt;0,TEXT(BZ142,"YYYY-MM-DD")=TEXT(Konstanta!$B$1,"YYYY-MM-DD"))</f>
        <v>0</v>
      </c>
      <c r="CC142" s="70" t="str">
        <f t="shared" si="47"/>
        <v/>
      </c>
      <c r="CD142" s="72">
        <f ca="1">(Konstanta!$B$2-D142)*24</f>
        <v>1096694.666275</v>
      </c>
      <c r="CE142" t="b">
        <f t="shared" si="48"/>
        <v>0</v>
      </c>
      <c r="CF142" t="b">
        <f>LEN(_xlfn.IFNA(VLOOKUP(H142,Konstanta!$M:$M,1,FALSE),""))&gt;0</f>
        <v>0</v>
      </c>
      <c r="CG142" t="b">
        <f>LEN(_xlfn.IFNA(VLOOKUP(G142,Konstanta!$T:$T,1,FALSE),""))&gt;0</f>
        <v>0</v>
      </c>
      <c r="CH142" t="b">
        <f>_xlfn.IFNA(VLOOKUP(U142,Konstanta!$O:$O,1,FALSE),"-")&lt;&gt;"-"</f>
        <v>0</v>
      </c>
      <c r="CI142" t="b">
        <f>LEN(_xlfn.IFNA(VLOOKUP(AX142,Konstanta!$X:$X,1,FALSE),""))&gt;0</f>
        <v>0</v>
      </c>
      <c r="CJ142" t="b">
        <f>OR(LEN(_xlfn.IFNA(VLOOKUP(Y142,Konstanta!$Q:$Q,1,FALSE),""))&gt;0,LEN(Y142)=0)</f>
        <v>1</v>
      </c>
      <c r="CK142" t="b">
        <f t="shared" si="49"/>
        <v>1</v>
      </c>
      <c r="CL142" t="b">
        <f>OR(LEN(_xlfn.IFNA(VLOOKUP(BK142,Konstanta!$Z:$Z,1,FALSE),""))&gt;0,LEN(BK142)=0)</f>
        <v>1</v>
      </c>
      <c r="CM142" t="b">
        <f t="shared" si="50"/>
        <v>1</v>
      </c>
      <c r="CN142" t="b">
        <f t="shared" si="51"/>
        <v>0</v>
      </c>
      <c r="CO142" t="b">
        <f>LEN(_xlfn.IFNA(VLOOKUP(Data!K142,Konstanta!$AB:$AB,1,FALSE),""))&gt;0</f>
        <v>0</v>
      </c>
      <c r="CP142" s="12" t="b">
        <f t="shared" si="52"/>
        <v>0</v>
      </c>
      <c r="CQ142" s="12" t="b">
        <f t="shared" si="53"/>
        <v>0</v>
      </c>
      <c r="CR142" t="b">
        <f>ISNUMBER(SEARCH(Konstanta!$Q$5,Y142))</f>
        <v>0</v>
      </c>
      <c r="CS142">
        <f ca="1">IF(CD142&lt;=Konstanta!$J$5,Konstanta!$I$5,IF(CD142&lt;=Konstanta!$J$6,Konstanta!$I$6,IF(CD142&lt;=Konstanta!$J$7,Konstanta!$I$7,Konstanta!$I$8)))</f>
        <v>4</v>
      </c>
      <c r="CT142" t="b">
        <f>ISNUMBER(SEARCH(Konstanta!$Q$6,Y142))</f>
        <v>0</v>
      </c>
      <c r="CU142">
        <f ca="1">IF(CD142&lt;=Konstanta!$F$5,Konstanta!$E$5,IF(CD142&lt;=Konstanta!$F$6,Konstanta!$E$6,IF(CD142&lt;=Konstanta!$F$7,Konstanta!$E$7,IF(CD142&lt;=Konstanta!$F$8,Konstanta!$E$8,Konstanta!$E$9))))</f>
        <v>5</v>
      </c>
      <c r="CV142" t="b">
        <f t="shared" si="54"/>
        <v>1</v>
      </c>
      <c r="CW142" s="74">
        <f ca="1">IF(CD142&lt;=Konstanta!$B$5,Konstanta!$A$5,IF(CD142&lt;=Konstanta!$B$6,Konstanta!$A$6,IF(CD142&lt;=Konstanta!$B$7,Konstanta!$A$7,IF(CD142&lt;=Konstanta!$B$8,Konstanta!$A$8,IF(CD142&lt;=Konstanta!$B$9,Konstanta!$A$9,IF(CD142&lt;=Konstanta!$B$10,Konstanta!$A$10,IF(CD142&lt;=Konstanta!$B$11,Konstanta!$A$11,Konstanta!$A$12)))))))</f>
        <v>8</v>
      </c>
      <c r="CX142" t="b">
        <f>LEN(_xlfn.IFNA(VLOOKUP(AA142,Konstanta!$AD:$AD,1,FALSE),""))=0</f>
        <v>1</v>
      </c>
      <c r="CY142" s="67">
        <f t="shared" si="55"/>
        <v>0</v>
      </c>
      <c r="CZ142" s="67">
        <f t="shared" si="56"/>
        <v>0</v>
      </c>
      <c r="DA142" s="67">
        <f t="shared" si="57"/>
        <v>0</v>
      </c>
      <c r="DB142" t="b">
        <f t="shared" ca="1" si="58"/>
        <v>0</v>
      </c>
      <c r="DC142" s="67" t="b">
        <f>DA142&lt;=Konstanta!$AH$3</f>
        <v>1</v>
      </c>
      <c r="DD142" t="b">
        <f>CY142&lt;=Konstanta!$AH$4</f>
        <v>1</v>
      </c>
      <c r="DE142" t="b">
        <f>CY142&lt;=Konstanta!$AH$5</f>
        <v>1</v>
      </c>
      <c r="DF142" t="b">
        <f>CY142&lt;=Konstanta!$AH$6</f>
        <v>1</v>
      </c>
      <c r="DG142" t="b">
        <f ca="1">TEXT(BL142,"YYYYMMDD")=TEXT(Konstanta!$B$1,"YYYYMMDD")</f>
        <v>0</v>
      </c>
      <c r="DH142" t="b">
        <f t="shared" si="59"/>
        <v>0</v>
      </c>
      <c r="DI142" s="67">
        <f ca="1">Konstanta!$C$4-Data!CD142</f>
        <v>-1096658.666275</v>
      </c>
      <c r="DJ142">
        <f ca="1">IF(Data!DI142&gt;=Konstanta!$B$14,Konstanta!$A$14,IF(Data!DI142&gt;=Konstanta!$B$15,Konstanta!$A$15,IF(Data!DI142&gt;=Konstanta!$B$16,Konstanta!$A$16,IF(Data!DI142&gt;=Konstanta!$B$17,Konstanta!$A$17,IF(Data!DI142&gt;=Konstanta!$B$18,Konstanta!$A$18,Konstanta!$A$19)))))</f>
        <v>6</v>
      </c>
      <c r="DK142" t="b">
        <f t="shared" si="60"/>
        <v>0</v>
      </c>
      <c r="DL142" t="b">
        <f>COUNTIFS(A$1:A141,A142)=0</f>
        <v>1</v>
      </c>
    </row>
    <row r="143" spans="1:116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8"/>
      <c r="BY143" s="68"/>
      <c r="BZ143" s="70" t="str">
        <f t="shared" si="45"/>
        <v/>
      </c>
      <c r="CA143" s="71">
        <f t="shared" ca="1" si="46"/>
        <v>1096694.6664055556</v>
      </c>
      <c r="CB143" s="70" t="b">
        <f ca="1">AND(LEN(BZ143)&gt;0,TEXT(BZ143,"YYYY-MM-DD")=TEXT(Konstanta!$B$1,"YYYY-MM-DD"))</f>
        <v>0</v>
      </c>
      <c r="CC143" s="70" t="str">
        <f t="shared" si="47"/>
        <v/>
      </c>
      <c r="CD143" s="72">
        <f ca="1">(Konstanta!$B$2-D143)*24</f>
        <v>1096694.666275</v>
      </c>
      <c r="CE143" t="b">
        <f t="shared" si="48"/>
        <v>0</v>
      </c>
      <c r="CF143" t="b">
        <f>LEN(_xlfn.IFNA(VLOOKUP(H143,Konstanta!$M:$M,1,FALSE),""))&gt;0</f>
        <v>0</v>
      </c>
      <c r="CG143" t="b">
        <f>LEN(_xlfn.IFNA(VLOOKUP(G143,Konstanta!$T:$T,1,FALSE),""))&gt;0</f>
        <v>0</v>
      </c>
      <c r="CH143" t="b">
        <f>_xlfn.IFNA(VLOOKUP(U143,Konstanta!$O:$O,1,FALSE),"-")&lt;&gt;"-"</f>
        <v>0</v>
      </c>
      <c r="CI143" t="b">
        <f>LEN(_xlfn.IFNA(VLOOKUP(AX143,Konstanta!$X:$X,1,FALSE),""))&gt;0</f>
        <v>0</v>
      </c>
      <c r="CJ143" t="b">
        <f>OR(LEN(_xlfn.IFNA(VLOOKUP(Y143,Konstanta!$Q:$Q,1,FALSE),""))&gt;0,LEN(Y143)=0)</f>
        <v>1</v>
      </c>
      <c r="CK143" t="b">
        <f t="shared" si="49"/>
        <v>1</v>
      </c>
      <c r="CL143" t="b">
        <f>OR(LEN(_xlfn.IFNA(VLOOKUP(BK143,Konstanta!$Z:$Z,1,FALSE),""))&gt;0,LEN(BK143)=0)</f>
        <v>1</v>
      </c>
      <c r="CM143" t="b">
        <f t="shared" si="50"/>
        <v>1</v>
      </c>
      <c r="CN143" t="b">
        <f t="shared" si="51"/>
        <v>0</v>
      </c>
      <c r="CO143" t="b">
        <f>LEN(_xlfn.IFNA(VLOOKUP(Data!K143,Konstanta!$AB:$AB,1,FALSE),""))&gt;0</f>
        <v>0</v>
      </c>
      <c r="CP143" s="12" t="b">
        <f t="shared" si="52"/>
        <v>0</v>
      </c>
      <c r="CQ143" s="12" t="b">
        <f t="shared" si="53"/>
        <v>0</v>
      </c>
      <c r="CR143" t="b">
        <f>ISNUMBER(SEARCH(Konstanta!$Q$5,Y143))</f>
        <v>0</v>
      </c>
      <c r="CS143">
        <f ca="1">IF(CD143&lt;=Konstanta!$J$5,Konstanta!$I$5,IF(CD143&lt;=Konstanta!$J$6,Konstanta!$I$6,IF(CD143&lt;=Konstanta!$J$7,Konstanta!$I$7,Konstanta!$I$8)))</f>
        <v>4</v>
      </c>
      <c r="CT143" t="b">
        <f>ISNUMBER(SEARCH(Konstanta!$Q$6,Y143))</f>
        <v>0</v>
      </c>
      <c r="CU143">
        <f ca="1">IF(CD143&lt;=Konstanta!$F$5,Konstanta!$E$5,IF(CD143&lt;=Konstanta!$F$6,Konstanta!$E$6,IF(CD143&lt;=Konstanta!$F$7,Konstanta!$E$7,IF(CD143&lt;=Konstanta!$F$8,Konstanta!$E$8,Konstanta!$E$9))))</f>
        <v>5</v>
      </c>
      <c r="CV143" t="b">
        <f t="shared" si="54"/>
        <v>1</v>
      </c>
      <c r="CW143" s="74">
        <f ca="1">IF(CD143&lt;=Konstanta!$B$5,Konstanta!$A$5,IF(CD143&lt;=Konstanta!$B$6,Konstanta!$A$6,IF(CD143&lt;=Konstanta!$B$7,Konstanta!$A$7,IF(CD143&lt;=Konstanta!$B$8,Konstanta!$A$8,IF(CD143&lt;=Konstanta!$B$9,Konstanta!$A$9,IF(CD143&lt;=Konstanta!$B$10,Konstanta!$A$10,IF(CD143&lt;=Konstanta!$B$11,Konstanta!$A$11,Konstanta!$A$12)))))))</f>
        <v>8</v>
      </c>
      <c r="CX143" t="b">
        <f>LEN(_xlfn.IFNA(VLOOKUP(AA143,Konstanta!$AD:$AD,1,FALSE),""))=0</f>
        <v>1</v>
      </c>
      <c r="CY143" s="67">
        <f t="shared" si="55"/>
        <v>0</v>
      </c>
      <c r="CZ143" s="67">
        <f t="shared" si="56"/>
        <v>0</v>
      </c>
      <c r="DA143" s="67">
        <f t="shared" si="57"/>
        <v>0</v>
      </c>
      <c r="DB143" t="b">
        <f t="shared" ca="1" si="58"/>
        <v>0</v>
      </c>
      <c r="DC143" s="67" t="b">
        <f>DA143&lt;=Konstanta!$AH$3</f>
        <v>1</v>
      </c>
      <c r="DD143" t="b">
        <f>CY143&lt;=Konstanta!$AH$4</f>
        <v>1</v>
      </c>
      <c r="DE143" t="b">
        <f>CY143&lt;=Konstanta!$AH$5</f>
        <v>1</v>
      </c>
      <c r="DF143" t="b">
        <f>CY143&lt;=Konstanta!$AH$6</f>
        <v>1</v>
      </c>
      <c r="DG143" t="b">
        <f ca="1">TEXT(BL143,"YYYYMMDD")=TEXT(Konstanta!$B$1,"YYYYMMDD")</f>
        <v>0</v>
      </c>
      <c r="DH143" t="b">
        <f t="shared" si="59"/>
        <v>0</v>
      </c>
      <c r="DI143" s="67">
        <f ca="1">Konstanta!$C$4-Data!CD143</f>
        <v>-1096658.666275</v>
      </c>
      <c r="DJ143">
        <f ca="1">IF(Data!DI143&gt;=Konstanta!$B$14,Konstanta!$A$14,IF(Data!DI143&gt;=Konstanta!$B$15,Konstanta!$A$15,IF(Data!DI143&gt;=Konstanta!$B$16,Konstanta!$A$16,IF(Data!DI143&gt;=Konstanta!$B$17,Konstanta!$A$17,IF(Data!DI143&gt;=Konstanta!$B$18,Konstanta!$A$18,Konstanta!$A$19)))))</f>
        <v>6</v>
      </c>
      <c r="DK143" t="b">
        <f t="shared" si="60"/>
        <v>0</v>
      </c>
      <c r="DL143" t="b">
        <f>COUNTIFS(A$1:A142,A143)=0</f>
        <v>1</v>
      </c>
    </row>
    <row r="144" spans="1:116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8"/>
      <c r="BY144" s="68"/>
      <c r="BZ144" s="70" t="str">
        <f t="shared" si="45"/>
        <v/>
      </c>
      <c r="CA144" s="71">
        <f t="shared" ca="1" si="46"/>
        <v>1096694.6664</v>
      </c>
      <c r="CB144" s="70" t="b">
        <f ca="1">AND(LEN(BZ144)&gt;0,TEXT(BZ144,"YYYY-MM-DD")=TEXT(Konstanta!$B$1,"YYYY-MM-DD"))</f>
        <v>0</v>
      </c>
      <c r="CC144" s="70" t="str">
        <f t="shared" si="47"/>
        <v/>
      </c>
      <c r="CD144" s="72">
        <f ca="1">(Konstanta!$B$2-D144)*24</f>
        <v>1096694.666275</v>
      </c>
      <c r="CE144" t="b">
        <f t="shared" si="48"/>
        <v>0</v>
      </c>
      <c r="CF144" t="b">
        <f>LEN(_xlfn.IFNA(VLOOKUP(H144,Konstanta!$M:$M,1,FALSE),""))&gt;0</f>
        <v>0</v>
      </c>
      <c r="CG144" t="b">
        <f>LEN(_xlfn.IFNA(VLOOKUP(G144,Konstanta!$T:$T,1,FALSE),""))&gt;0</f>
        <v>0</v>
      </c>
      <c r="CH144" t="b">
        <f>_xlfn.IFNA(VLOOKUP(U144,Konstanta!$O:$O,1,FALSE),"-")&lt;&gt;"-"</f>
        <v>0</v>
      </c>
      <c r="CI144" t="b">
        <f>LEN(_xlfn.IFNA(VLOOKUP(AX144,Konstanta!$X:$X,1,FALSE),""))&gt;0</f>
        <v>0</v>
      </c>
      <c r="CJ144" t="b">
        <f>OR(LEN(_xlfn.IFNA(VLOOKUP(Y144,Konstanta!$Q:$Q,1,FALSE),""))&gt;0,LEN(Y144)=0)</f>
        <v>1</v>
      </c>
      <c r="CK144" t="b">
        <f t="shared" si="49"/>
        <v>1</v>
      </c>
      <c r="CL144" t="b">
        <f>OR(LEN(_xlfn.IFNA(VLOOKUP(BK144,Konstanta!$Z:$Z,1,FALSE),""))&gt;0,LEN(BK144)=0)</f>
        <v>1</v>
      </c>
      <c r="CM144" t="b">
        <f t="shared" si="50"/>
        <v>1</v>
      </c>
      <c r="CN144" t="b">
        <f t="shared" si="51"/>
        <v>0</v>
      </c>
      <c r="CO144" t="b">
        <f>LEN(_xlfn.IFNA(VLOOKUP(Data!K144,Konstanta!$AB:$AB,1,FALSE),""))&gt;0</f>
        <v>0</v>
      </c>
      <c r="CP144" s="12" t="b">
        <f t="shared" si="52"/>
        <v>0</v>
      </c>
      <c r="CQ144" s="12" t="b">
        <f t="shared" si="53"/>
        <v>0</v>
      </c>
      <c r="CR144" t="b">
        <f>ISNUMBER(SEARCH(Konstanta!$Q$5,Y144))</f>
        <v>0</v>
      </c>
      <c r="CS144">
        <f ca="1">IF(CD144&lt;=Konstanta!$J$5,Konstanta!$I$5,IF(CD144&lt;=Konstanta!$J$6,Konstanta!$I$6,IF(CD144&lt;=Konstanta!$J$7,Konstanta!$I$7,Konstanta!$I$8)))</f>
        <v>4</v>
      </c>
      <c r="CT144" t="b">
        <f>ISNUMBER(SEARCH(Konstanta!$Q$6,Y144))</f>
        <v>0</v>
      </c>
      <c r="CU144">
        <f ca="1">IF(CD144&lt;=Konstanta!$F$5,Konstanta!$E$5,IF(CD144&lt;=Konstanta!$F$6,Konstanta!$E$6,IF(CD144&lt;=Konstanta!$F$7,Konstanta!$E$7,IF(CD144&lt;=Konstanta!$F$8,Konstanta!$E$8,Konstanta!$E$9))))</f>
        <v>5</v>
      </c>
      <c r="CV144" t="b">
        <f t="shared" si="54"/>
        <v>1</v>
      </c>
      <c r="CW144" s="74">
        <f ca="1">IF(CD144&lt;=Konstanta!$B$5,Konstanta!$A$5,IF(CD144&lt;=Konstanta!$B$6,Konstanta!$A$6,IF(CD144&lt;=Konstanta!$B$7,Konstanta!$A$7,IF(CD144&lt;=Konstanta!$B$8,Konstanta!$A$8,IF(CD144&lt;=Konstanta!$B$9,Konstanta!$A$9,IF(CD144&lt;=Konstanta!$B$10,Konstanta!$A$10,IF(CD144&lt;=Konstanta!$B$11,Konstanta!$A$11,Konstanta!$A$12)))))))</f>
        <v>8</v>
      </c>
      <c r="CX144" t="b">
        <f>LEN(_xlfn.IFNA(VLOOKUP(AA144,Konstanta!$AD:$AD,1,FALSE),""))=0</f>
        <v>1</v>
      </c>
      <c r="CY144" s="67">
        <f t="shared" si="55"/>
        <v>0</v>
      </c>
      <c r="CZ144" s="67">
        <f t="shared" si="56"/>
        <v>0</v>
      </c>
      <c r="DA144" s="67">
        <f t="shared" si="57"/>
        <v>0</v>
      </c>
      <c r="DB144" t="b">
        <f t="shared" ca="1" si="58"/>
        <v>0</v>
      </c>
      <c r="DC144" s="67" t="b">
        <f>DA144&lt;=Konstanta!$AH$3</f>
        <v>1</v>
      </c>
      <c r="DD144" t="b">
        <f>CY144&lt;=Konstanta!$AH$4</f>
        <v>1</v>
      </c>
      <c r="DE144" t="b">
        <f>CY144&lt;=Konstanta!$AH$5</f>
        <v>1</v>
      </c>
      <c r="DF144" t="b">
        <f>CY144&lt;=Konstanta!$AH$6</f>
        <v>1</v>
      </c>
      <c r="DG144" t="b">
        <f ca="1">TEXT(BL144,"YYYYMMDD")=TEXT(Konstanta!$B$1,"YYYYMMDD")</f>
        <v>0</v>
      </c>
      <c r="DH144" t="b">
        <f t="shared" si="59"/>
        <v>0</v>
      </c>
      <c r="DI144" s="67">
        <f ca="1">Konstanta!$C$4-Data!CD144</f>
        <v>-1096658.666275</v>
      </c>
      <c r="DJ144">
        <f ca="1">IF(Data!DI144&gt;=Konstanta!$B$14,Konstanta!$A$14,IF(Data!DI144&gt;=Konstanta!$B$15,Konstanta!$A$15,IF(Data!DI144&gt;=Konstanta!$B$16,Konstanta!$A$16,IF(Data!DI144&gt;=Konstanta!$B$17,Konstanta!$A$17,IF(Data!DI144&gt;=Konstanta!$B$18,Konstanta!$A$18,Konstanta!$A$19)))))</f>
        <v>6</v>
      </c>
      <c r="DK144" t="b">
        <f t="shared" si="60"/>
        <v>0</v>
      </c>
      <c r="DL144" t="b">
        <f>COUNTIFS(A$1:A143,A144)=0</f>
        <v>1</v>
      </c>
    </row>
    <row r="145" spans="1:116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8"/>
      <c r="BY145" s="68"/>
      <c r="BZ145" s="70" t="str">
        <f t="shared" si="45"/>
        <v/>
      </c>
      <c r="CA145" s="71">
        <f t="shared" ca="1" si="46"/>
        <v>1096694.666275</v>
      </c>
      <c r="CB145" s="70" t="b">
        <f ca="1">AND(LEN(BZ145)&gt;0,TEXT(BZ145,"YYYY-MM-DD")=TEXT(Konstanta!$B$1,"YYYY-MM-DD"))</f>
        <v>0</v>
      </c>
      <c r="CC145" s="70" t="str">
        <f t="shared" si="47"/>
        <v/>
      </c>
      <c r="CD145" s="72">
        <f ca="1">(Konstanta!$B$2-D145)*24</f>
        <v>1096694.666275</v>
      </c>
      <c r="CE145" t="b">
        <f t="shared" si="48"/>
        <v>0</v>
      </c>
      <c r="CF145" t="b">
        <f>LEN(_xlfn.IFNA(VLOOKUP(H145,Konstanta!$M:$M,1,FALSE),""))&gt;0</f>
        <v>0</v>
      </c>
      <c r="CG145" t="b">
        <f>LEN(_xlfn.IFNA(VLOOKUP(G145,Konstanta!$T:$T,1,FALSE),""))&gt;0</f>
        <v>0</v>
      </c>
      <c r="CH145" t="b">
        <f>_xlfn.IFNA(VLOOKUP(U145,Konstanta!$O:$O,1,FALSE),"-")&lt;&gt;"-"</f>
        <v>0</v>
      </c>
      <c r="CI145" t="b">
        <f>LEN(_xlfn.IFNA(VLOOKUP(AX145,Konstanta!$X:$X,1,FALSE),""))&gt;0</f>
        <v>0</v>
      </c>
      <c r="CJ145" t="b">
        <f>OR(LEN(_xlfn.IFNA(VLOOKUP(Y145,Konstanta!$Q:$Q,1,FALSE),""))&gt;0,LEN(Y145)=0)</f>
        <v>1</v>
      </c>
      <c r="CK145" t="b">
        <f t="shared" si="49"/>
        <v>1</v>
      </c>
      <c r="CL145" t="b">
        <f>OR(LEN(_xlfn.IFNA(VLOOKUP(BK145,Konstanta!$Z:$Z,1,FALSE),""))&gt;0,LEN(BK145)=0)</f>
        <v>1</v>
      </c>
      <c r="CM145" t="b">
        <f t="shared" si="50"/>
        <v>1</v>
      </c>
      <c r="CN145" t="b">
        <f t="shared" si="51"/>
        <v>0</v>
      </c>
      <c r="CO145" t="b">
        <f>LEN(_xlfn.IFNA(VLOOKUP(Data!K145,Konstanta!$AB:$AB,1,FALSE),""))&gt;0</f>
        <v>0</v>
      </c>
      <c r="CP145" s="12" t="b">
        <f t="shared" si="52"/>
        <v>0</v>
      </c>
      <c r="CQ145" s="12" t="b">
        <f t="shared" si="53"/>
        <v>0</v>
      </c>
      <c r="CR145" t="b">
        <f>ISNUMBER(SEARCH(Konstanta!$Q$5,Y145))</f>
        <v>0</v>
      </c>
      <c r="CS145">
        <f ca="1">IF(CD145&lt;=Konstanta!$J$5,Konstanta!$I$5,IF(CD145&lt;=Konstanta!$J$6,Konstanta!$I$6,IF(CD145&lt;=Konstanta!$J$7,Konstanta!$I$7,Konstanta!$I$8)))</f>
        <v>4</v>
      </c>
      <c r="CT145" t="b">
        <f>ISNUMBER(SEARCH(Konstanta!$Q$6,Y145))</f>
        <v>0</v>
      </c>
      <c r="CU145">
        <f ca="1">IF(CD145&lt;=Konstanta!$F$5,Konstanta!$E$5,IF(CD145&lt;=Konstanta!$F$6,Konstanta!$E$6,IF(CD145&lt;=Konstanta!$F$7,Konstanta!$E$7,IF(CD145&lt;=Konstanta!$F$8,Konstanta!$E$8,Konstanta!$E$9))))</f>
        <v>5</v>
      </c>
      <c r="CV145" t="b">
        <f t="shared" si="54"/>
        <v>1</v>
      </c>
      <c r="CW145" s="74">
        <f ca="1">IF(CD145&lt;=Konstanta!$B$5,Konstanta!$A$5,IF(CD145&lt;=Konstanta!$B$6,Konstanta!$A$6,IF(CD145&lt;=Konstanta!$B$7,Konstanta!$A$7,IF(CD145&lt;=Konstanta!$B$8,Konstanta!$A$8,IF(CD145&lt;=Konstanta!$B$9,Konstanta!$A$9,IF(CD145&lt;=Konstanta!$B$10,Konstanta!$A$10,IF(CD145&lt;=Konstanta!$B$11,Konstanta!$A$11,Konstanta!$A$12)))))))</f>
        <v>8</v>
      </c>
      <c r="CX145" t="b">
        <f>LEN(_xlfn.IFNA(VLOOKUP(AA145,Konstanta!$AD:$AD,1,FALSE),""))=0</f>
        <v>1</v>
      </c>
      <c r="CY145" s="67">
        <f t="shared" si="55"/>
        <v>0</v>
      </c>
      <c r="CZ145" s="67">
        <f t="shared" si="56"/>
        <v>0</v>
      </c>
      <c r="DA145" s="67">
        <f t="shared" si="57"/>
        <v>0</v>
      </c>
      <c r="DB145" t="b">
        <f t="shared" ca="1" si="58"/>
        <v>0</v>
      </c>
      <c r="DC145" s="67" t="b">
        <f>DA145&lt;=Konstanta!$AH$3</f>
        <v>1</v>
      </c>
      <c r="DD145" t="b">
        <f>CY145&lt;=Konstanta!$AH$4</f>
        <v>1</v>
      </c>
      <c r="DE145" t="b">
        <f>CY145&lt;=Konstanta!$AH$5</f>
        <v>1</v>
      </c>
      <c r="DF145" t="b">
        <f>CY145&lt;=Konstanta!$AH$6</f>
        <v>1</v>
      </c>
      <c r="DG145" t="b">
        <f ca="1">TEXT(BL145,"YYYYMMDD")=TEXT(Konstanta!$B$1,"YYYYMMDD")</f>
        <v>0</v>
      </c>
      <c r="DH145" t="b">
        <f t="shared" si="59"/>
        <v>0</v>
      </c>
      <c r="DI145" s="67">
        <f ca="1">Konstanta!$C$4-Data!CD145</f>
        <v>-1096658.666275</v>
      </c>
      <c r="DJ145">
        <f ca="1">IF(Data!DI145&gt;=Konstanta!$B$14,Konstanta!$A$14,IF(Data!DI145&gt;=Konstanta!$B$15,Konstanta!$A$15,IF(Data!DI145&gt;=Konstanta!$B$16,Konstanta!$A$16,IF(Data!DI145&gt;=Konstanta!$B$17,Konstanta!$A$17,IF(Data!DI145&gt;=Konstanta!$B$18,Konstanta!$A$18,Konstanta!$A$19)))))</f>
        <v>6</v>
      </c>
      <c r="DK145" t="b">
        <f t="shared" si="60"/>
        <v>0</v>
      </c>
      <c r="DL145" t="b">
        <f>COUNTIFS(A$1:A144,A145)=0</f>
        <v>1</v>
      </c>
    </row>
    <row r="146" spans="1:11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8"/>
      <c r="BY146" s="68"/>
      <c r="BZ146" s="70" t="str">
        <f t="shared" si="45"/>
        <v/>
      </c>
      <c r="CA146" s="71">
        <f t="shared" ca="1" si="46"/>
        <v>1096694.6659944444</v>
      </c>
      <c r="CB146" s="70" t="b">
        <f ca="1">AND(LEN(BZ146)&gt;0,TEXT(BZ146,"YYYY-MM-DD")=TEXT(Konstanta!$B$1,"YYYY-MM-DD"))</f>
        <v>0</v>
      </c>
      <c r="CC146" s="70" t="str">
        <f t="shared" si="47"/>
        <v/>
      </c>
      <c r="CD146" s="72">
        <f ca="1">(Konstanta!$B$2-D146)*24</f>
        <v>1096694.666275</v>
      </c>
      <c r="CE146" t="b">
        <f t="shared" si="48"/>
        <v>0</v>
      </c>
      <c r="CF146" t="b">
        <f>LEN(_xlfn.IFNA(VLOOKUP(H146,Konstanta!$M:$M,1,FALSE),""))&gt;0</f>
        <v>0</v>
      </c>
      <c r="CG146" t="b">
        <f>LEN(_xlfn.IFNA(VLOOKUP(G146,Konstanta!$T:$T,1,FALSE),""))&gt;0</f>
        <v>0</v>
      </c>
      <c r="CH146" t="b">
        <f>_xlfn.IFNA(VLOOKUP(U146,Konstanta!$O:$O,1,FALSE),"-")&lt;&gt;"-"</f>
        <v>0</v>
      </c>
      <c r="CI146" t="b">
        <f>LEN(_xlfn.IFNA(VLOOKUP(AX146,Konstanta!$X:$X,1,FALSE),""))&gt;0</f>
        <v>0</v>
      </c>
      <c r="CJ146" t="b">
        <f>OR(LEN(_xlfn.IFNA(VLOOKUP(Y146,Konstanta!$Q:$Q,1,FALSE),""))&gt;0,LEN(Y146)=0)</f>
        <v>1</v>
      </c>
      <c r="CK146" t="b">
        <f t="shared" si="49"/>
        <v>1</v>
      </c>
      <c r="CL146" t="b">
        <f>OR(LEN(_xlfn.IFNA(VLOOKUP(BK146,Konstanta!$Z:$Z,1,FALSE),""))&gt;0,LEN(BK146)=0)</f>
        <v>1</v>
      </c>
      <c r="CM146" t="b">
        <f t="shared" si="50"/>
        <v>1</v>
      </c>
      <c r="CN146" t="b">
        <f t="shared" si="51"/>
        <v>0</v>
      </c>
      <c r="CO146" t="b">
        <f>LEN(_xlfn.IFNA(VLOOKUP(Data!K146,Konstanta!$AB:$AB,1,FALSE),""))&gt;0</f>
        <v>0</v>
      </c>
      <c r="CP146" s="12" t="b">
        <f t="shared" si="52"/>
        <v>0</v>
      </c>
      <c r="CQ146" s="12" t="b">
        <f t="shared" si="53"/>
        <v>0</v>
      </c>
      <c r="CR146" t="b">
        <f>ISNUMBER(SEARCH(Konstanta!$Q$5,Y146))</f>
        <v>0</v>
      </c>
      <c r="CS146">
        <f ca="1">IF(CD146&lt;=Konstanta!$J$5,Konstanta!$I$5,IF(CD146&lt;=Konstanta!$J$6,Konstanta!$I$6,IF(CD146&lt;=Konstanta!$J$7,Konstanta!$I$7,Konstanta!$I$8)))</f>
        <v>4</v>
      </c>
      <c r="CT146" t="b">
        <f>ISNUMBER(SEARCH(Konstanta!$Q$6,Y146))</f>
        <v>0</v>
      </c>
      <c r="CU146">
        <f ca="1">IF(CD146&lt;=Konstanta!$F$5,Konstanta!$E$5,IF(CD146&lt;=Konstanta!$F$6,Konstanta!$E$6,IF(CD146&lt;=Konstanta!$F$7,Konstanta!$E$7,IF(CD146&lt;=Konstanta!$F$8,Konstanta!$E$8,Konstanta!$E$9))))</f>
        <v>5</v>
      </c>
      <c r="CV146" t="b">
        <f t="shared" si="54"/>
        <v>1</v>
      </c>
      <c r="CW146" s="74">
        <f ca="1">IF(CD146&lt;=Konstanta!$B$5,Konstanta!$A$5,IF(CD146&lt;=Konstanta!$B$6,Konstanta!$A$6,IF(CD146&lt;=Konstanta!$B$7,Konstanta!$A$7,IF(CD146&lt;=Konstanta!$B$8,Konstanta!$A$8,IF(CD146&lt;=Konstanta!$B$9,Konstanta!$A$9,IF(CD146&lt;=Konstanta!$B$10,Konstanta!$A$10,IF(CD146&lt;=Konstanta!$B$11,Konstanta!$A$11,Konstanta!$A$12)))))))</f>
        <v>8</v>
      </c>
      <c r="CX146" t="b">
        <f>LEN(_xlfn.IFNA(VLOOKUP(AA146,Konstanta!$AD:$AD,1,FALSE),""))=0</f>
        <v>1</v>
      </c>
      <c r="CY146" s="67">
        <f t="shared" si="55"/>
        <v>0</v>
      </c>
      <c r="CZ146" s="67">
        <f t="shared" si="56"/>
        <v>0</v>
      </c>
      <c r="DA146" s="67">
        <f t="shared" si="57"/>
        <v>0</v>
      </c>
      <c r="DB146" t="b">
        <f t="shared" ca="1" si="58"/>
        <v>0</v>
      </c>
      <c r="DC146" s="67" t="b">
        <f>DA146&lt;=Konstanta!$AH$3</f>
        <v>1</v>
      </c>
      <c r="DD146" t="b">
        <f>CY146&lt;=Konstanta!$AH$4</f>
        <v>1</v>
      </c>
      <c r="DE146" t="b">
        <f>CY146&lt;=Konstanta!$AH$5</f>
        <v>1</v>
      </c>
      <c r="DF146" t="b">
        <f>CY146&lt;=Konstanta!$AH$6</f>
        <v>1</v>
      </c>
      <c r="DG146" t="b">
        <f ca="1">TEXT(BL146,"YYYYMMDD")=TEXT(Konstanta!$B$1,"YYYYMMDD")</f>
        <v>0</v>
      </c>
      <c r="DH146" t="b">
        <f t="shared" si="59"/>
        <v>0</v>
      </c>
      <c r="DI146" s="67">
        <f ca="1">Konstanta!$C$4-Data!CD146</f>
        <v>-1096658.666275</v>
      </c>
      <c r="DJ146">
        <f ca="1">IF(Data!DI146&gt;=Konstanta!$B$14,Konstanta!$A$14,IF(Data!DI146&gt;=Konstanta!$B$15,Konstanta!$A$15,IF(Data!DI146&gt;=Konstanta!$B$16,Konstanta!$A$16,IF(Data!DI146&gt;=Konstanta!$B$17,Konstanta!$A$17,IF(Data!DI146&gt;=Konstanta!$B$18,Konstanta!$A$18,Konstanta!$A$19)))))</f>
        <v>6</v>
      </c>
      <c r="DK146" t="b">
        <f t="shared" si="60"/>
        <v>0</v>
      </c>
      <c r="DL146" t="b">
        <f>COUNTIFS(A$1:A145,A146)=0</f>
        <v>1</v>
      </c>
    </row>
    <row r="147" spans="1:116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8"/>
      <c r="BY147" s="68"/>
      <c r="BZ147" s="70" t="str">
        <f t="shared" si="45"/>
        <v/>
      </c>
      <c r="CA147" s="71">
        <f t="shared" ca="1" si="46"/>
        <v>1096694.666275</v>
      </c>
      <c r="CB147" s="70" t="b">
        <f ca="1">AND(LEN(BZ147)&gt;0,TEXT(BZ147,"YYYY-MM-DD")=TEXT(Konstanta!$B$1,"YYYY-MM-DD"))</f>
        <v>0</v>
      </c>
      <c r="CC147" s="70" t="str">
        <f t="shared" si="47"/>
        <v/>
      </c>
      <c r="CD147" s="72">
        <f ca="1">(Konstanta!$B$2-D147)*24</f>
        <v>1096694.666275</v>
      </c>
      <c r="CE147" t="b">
        <f t="shared" si="48"/>
        <v>0</v>
      </c>
      <c r="CF147" t="b">
        <f>LEN(_xlfn.IFNA(VLOOKUP(H147,Konstanta!$M:$M,1,FALSE),""))&gt;0</f>
        <v>0</v>
      </c>
      <c r="CG147" t="b">
        <f>LEN(_xlfn.IFNA(VLOOKUP(G147,Konstanta!$T:$T,1,FALSE),""))&gt;0</f>
        <v>0</v>
      </c>
      <c r="CH147" t="b">
        <f>_xlfn.IFNA(VLOOKUP(U147,Konstanta!$O:$O,1,FALSE),"-")&lt;&gt;"-"</f>
        <v>0</v>
      </c>
      <c r="CI147" t="b">
        <f>LEN(_xlfn.IFNA(VLOOKUP(AX147,Konstanta!$X:$X,1,FALSE),""))&gt;0</f>
        <v>0</v>
      </c>
      <c r="CJ147" t="b">
        <f>OR(LEN(_xlfn.IFNA(VLOOKUP(Y147,Konstanta!$Q:$Q,1,FALSE),""))&gt;0,LEN(Y147)=0)</f>
        <v>1</v>
      </c>
      <c r="CK147" t="b">
        <f t="shared" si="49"/>
        <v>1</v>
      </c>
      <c r="CL147" t="b">
        <f>OR(LEN(_xlfn.IFNA(VLOOKUP(BK147,Konstanta!$Z:$Z,1,FALSE),""))&gt;0,LEN(BK147)=0)</f>
        <v>1</v>
      </c>
      <c r="CM147" t="b">
        <f t="shared" si="50"/>
        <v>1</v>
      </c>
      <c r="CN147" t="b">
        <f t="shared" si="51"/>
        <v>0</v>
      </c>
      <c r="CO147" t="b">
        <f>LEN(_xlfn.IFNA(VLOOKUP(Data!K147,Konstanta!$AB:$AB,1,FALSE),""))&gt;0</f>
        <v>0</v>
      </c>
      <c r="CP147" s="12" t="b">
        <f t="shared" si="52"/>
        <v>0</v>
      </c>
      <c r="CQ147" s="12" t="b">
        <f t="shared" si="53"/>
        <v>0</v>
      </c>
      <c r="CR147" t="b">
        <f>ISNUMBER(SEARCH(Konstanta!$Q$5,Y147))</f>
        <v>0</v>
      </c>
      <c r="CS147">
        <f ca="1">IF(CD147&lt;=Konstanta!$J$5,Konstanta!$I$5,IF(CD147&lt;=Konstanta!$J$6,Konstanta!$I$6,IF(CD147&lt;=Konstanta!$J$7,Konstanta!$I$7,Konstanta!$I$8)))</f>
        <v>4</v>
      </c>
      <c r="CT147" t="b">
        <f>ISNUMBER(SEARCH(Konstanta!$Q$6,Y147))</f>
        <v>0</v>
      </c>
      <c r="CU147">
        <f ca="1">IF(CD147&lt;=Konstanta!$F$5,Konstanta!$E$5,IF(CD147&lt;=Konstanta!$F$6,Konstanta!$E$6,IF(CD147&lt;=Konstanta!$F$7,Konstanta!$E$7,IF(CD147&lt;=Konstanta!$F$8,Konstanta!$E$8,Konstanta!$E$9))))</f>
        <v>5</v>
      </c>
      <c r="CV147" t="b">
        <f t="shared" si="54"/>
        <v>1</v>
      </c>
      <c r="CW147" s="74">
        <f ca="1">IF(CD147&lt;=Konstanta!$B$5,Konstanta!$A$5,IF(CD147&lt;=Konstanta!$B$6,Konstanta!$A$6,IF(CD147&lt;=Konstanta!$B$7,Konstanta!$A$7,IF(CD147&lt;=Konstanta!$B$8,Konstanta!$A$8,IF(CD147&lt;=Konstanta!$B$9,Konstanta!$A$9,IF(CD147&lt;=Konstanta!$B$10,Konstanta!$A$10,IF(CD147&lt;=Konstanta!$B$11,Konstanta!$A$11,Konstanta!$A$12)))))))</f>
        <v>8</v>
      </c>
      <c r="CX147" t="b">
        <f>LEN(_xlfn.IFNA(VLOOKUP(AA147,Konstanta!$AD:$AD,1,FALSE),""))=0</f>
        <v>1</v>
      </c>
      <c r="CY147" s="67">
        <f t="shared" si="55"/>
        <v>0</v>
      </c>
      <c r="CZ147" s="67">
        <f t="shared" si="56"/>
        <v>0</v>
      </c>
      <c r="DA147" s="67">
        <f t="shared" si="57"/>
        <v>0</v>
      </c>
      <c r="DB147" t="b">
        <f t="shared" ca="1" si="58"/>
        <v>0</v>
      </c>
      <c r="DC147" s="67" t="b">
        <f>DA147&lt;=Konstanta!$AH$3</f>
        <v>1</v>
      </c>
      <c r="DD147" t="b">
        <f>CY147&lt;=Konstanta!$AH$4</f>
        <v>1</v>
      </c>
      <c r="DE147" t="b">
        <f>CY147&lt;=Konstanta!$AH$5</f>
        <v>1</v>
      </c>
      <c r="DF147" t="b">
        <f>CY147&lt;=Konstanta!$AH$6</f>
        <v>1</v>
      </c>
      <c r="DG147" t="b">
        <f ca="1">TEXT(BL147,"YYYYMMDD")=TEXT(Konstanta!$B$1,"YYYYMMDD")</f>
        <v>0</v>
      </c>
      <c r="DH147" t="b">
        <f t="shared" si="59"/>
        <v>0</v>
      </c>
      <c r="DI147" s="67">
        <f ca="1">Konstanta!$C$4-Data!CD147</f>
        <v>-1096658.666275</v>
      </c>
      <c r="DJ147">
        <f ca="1">IF(Data!DI147&gt;=Konstanta!$B$14,Konstanta!$A$14,IF(Data!DI147&gt;=Konstanta!$B$15,Konstanta!$A$15,IF(Data!DI147&gt;=Konstanta!$B$16,Konstanta!$A$16,IF(Data!DI147&gt;=Konstanta!$B$17,Konstanta!$A$17,IF(Data!DI147&gt;=Konstanta!$B$18,Konstanta!$A$18,Konstanta!$A$19)))))</f>
        <v>6</v>
      </c>
      <c r="DK147" t="b">
        <f t="shared" si="60"/>
        <v>0</v>
      </c>
      <c r="DL147" t="b">
        <f>COUNTIFS(A$1:A146,A147)=0</f>
        <v>1</v>
      </c>
    </row>
    <row r="148" spans="1:116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8"/>
      <c r="BY148" s="68"/>
      <c r="BZ148" s="70" t="str">
        <f t="shared" si="45"/>
        <v/>
      </c>
      <c r="CA148" s="71">
        <f t="shared" ca="1" si="46"/>
        <v>1096694.6659916667</v>
      </c>
      <c r="CB148" s="70" t="b">
        <f ca="1">AND(LEN(BZ148)&gt;0,TEXT(BZ148,"YYYY-MM-DD")=TEXT(Konstanta!$B$1,"YYYY-MM-DD"))</f>
        <v>0</v>
      </c>
      <c r="CC148" s="70" t="str">
        <f t="shared" si="47"/>
        <v/>
      </c>
      <c r="CD148" s="72">
        <f ca="1">(Konstanta!$B$2-D148)*24</f>
        <v>1096694.666275</v>
      </c>
      <c r="CE148" t="b">
        <f t="shared" si="48"/>
        <v>0</v>
      </c>
      <c r="CF148" t="b">
        <f>LEN(_xlfn.IFNA(VLOOKUP(H148,Konstanta!$M:$M,1,FALSE),""))&gt;0</f>
        <v>0</v>
      </c>
      <c r="CG148" t="b">
        <f>LEN(_xlfn.IFNA(VLOOKUP(G148,Konstanta!$T:$T,1,FALSE),""))&gt;0</f>
        <v>0</v>
      </c>
      <c r="CH148" t="b">
        <f>_xlfn.IFNA(VLOOKUP(U148,Konstanta!$O:$O,1,FALSE),"-")&lt;&gt;"-"</f>
        <v>0</v>
      </c>
      <c r="CI148" t="b">
        <f>LEN(_xlfn.IFNA(VLOOKUP(AX148,Konstanta!$X:$X,1,FALSE),""))&gt;0</f>
        <v>0</v>
      </c>
      <c r="CJ148" t="b">
        <f>OR(LEN(_xlfn.IFNA(VLOOKUP(Y148,Konstanta!$Q:$Q,1,FALSE),""))&gt;0,LEN(Y148)=0)</f>
        <v>1</v>
      </c>
      <c r="CK148" t="b">
        <f t="shared" si="49"/>
        <v>1</v>
      </c>
      <c r="CL148" t="b">
        <f>OR(LEN(_xlfn.IFNA(VLOOKUP(BK148,Konstanta!$Z:$Z,1,FALSE),""))&gt;0,LEN(BK148)=0)</f>
        <v>1</v>
      </c>
      <c r="CM148" t="b">
        <f t="shared" si="50"/>
        <v>1</v>
      </c>
      <c r="CN148" t="b">
        <f t="shared" si="51"/>
        <v>0</v>
      </c>
      <c r="CO148" t="b">
        <f>LEN(_xlfn.IFNA(VLOOKUP(Data!K148,Konstanta!$AB:$AB,1,FALSE),""))&gt;0</f>
        <v>0</v>
      </c>
      <c r="CP148" s="12" t="b">
        <f t="shared" si="52"/>
        <v>0</v>
      </c>
      <c r="CQ148" s="12" t="b">
        <f t="shared" si="53"/>
        <v>0</v>
      </c>
      <c r="CR148" t="b">
        <f>ISNUMBER(SEARCH(Konstanta!$Q$5,Y148))</f>
        <v>0</v>
      </c>
      <c r="CS148">
        <f ca="1">IF(CD148&lt;=Konstanta!$J$5,Konstanta!$I$5,IF(CD148&lt;=Konstanta!$J$6,Konstanta!$I$6,IF(CD148&lt;=Konstanta!$J$7,Konstanta!$I$7,Konstanta!$I$8)))</f>
        <v>4</v>
      </c>
      <c r="CT148" t="b">
        <f>ISNUMBER(SEARCH(Konstanta!$Q$6,Y148))</f>
        <v>0</v>
      </c>
      <c r="CU148">
        <f ca="1">IF(CD148&lt;=Konstanta!$F$5,Konstanta!$E$5,IF(CD148&lt;=Konstanta!$F$6,Konstanta!$E$6,IF(CD148&lt;=Konstanta!$F$7,Konstanta!$E$7,IF(CD148&lt;=Konstanta!$F$8,Konstanta!$E$8,Konstanta!$E$9))))</f>
        <v>5</v>
      </c>
      <c r="CV148" t="b">
        <f t="shared" si="54"/>
        <v>1</v>
      </c>
      <c r="CW148" s="74">
        <f ca="1">IF(CD148&lt;=Konstanta!$B$5,Konstanta!$A$5,IF(CD148&lt;=Konstanta!$B$6,Konstanta!$A$6,IF(CD148&lt;=Konstanta!$B$7,Konstanta!$A$7,IF(CD148&lt;=Konstanta!$B$8,Konstanta!$A$8,IF(CD148&lt;=Konstanta!$B$9,Konstanta!$A$9,IF(CD148&lt;=Konstanta!$B$10,Konstanta!$A$10,IF(CD148&lt;=Konstanta!$B$11,Konstanta!$A$11,Konstanta!$A$12)))))))</f>
        <v>8</v>
      </c>
      <c r="CX148" t="b">
        <f>LEN(_xlfn.IFNA(VLOOKUP(AA148,Konstanta!$AD:$AD,1,FALSE),""))=0</f>
        <v>1</v>
      </c>
      <c r="CY148" s="67">
        <f t="shared" si="55"/>
        <v>0</v>
      </c>
      <c r="CZ148" s="67">
        <f t="shared" si="56"/>
        <v>0</v>
      </c>
      <c r="DA148" s="67">
        <f t="shared" si="57"/>
        <v>0</v>
      </c>
      <c r="DB148" t="b">
        <f t="shared" ca="1" si="58"/>
        <v>0</v>
      </c>
      <c r="DC148" s="67" t="b">
        <f>DA148&lt;=Konstanta!$AH$3</f>
        <v>1</v>
      </c>
      <c r="DD148" t="b">
        <f>CY148&lt;=Konstanta!$AH$4</f>
        <v>1</v>
      </c>
      <c r="DE148" t="b">
        <f>CY148&lt;=Konstanta!$AH$5</f>
        <v>1</v>
      </c>
      <c r="DF148" t="b">
        <f>CY148&lt;=Konstanta!$AH$6</f>
        <v>1</v>
      </c>
      <c r="DG148" t="b">
        <f ca="1">TEXT(BL148,"YYYYMMDD")=TEXT(Konstanta!$B$1,"YYYYMMDD")</f>
        <v>0</v>
      </c>
      <c r="DH148" t="b">
        <f t="shared" si="59"/>
        <v>0</v>
      </c>
      <c r="DI148" s="67">
        <f ca="1">Konstanta!$C$4-Data!CD148</f>
        <v>-1096658.666275</v>
      </c>
      <c r="DJ148">
        <f ca="1">IF(Data!DI148&gt;=Konstanta!$B$14,Konstanta!$A$14,IF(Data!DI148&gt;=Konstanta!$B$15,Konstanta!$A$15,IF(Data!DI148&gt;=Konstanta!$B$16,Konstanta!$A$16,IF(Data!DI148&gt;=Konstanta!$B$17,Konstanta!$A$17,IF(Data!DI148&gt;=Konstanta!$B$18,Konstanta!$A$18,Konstanta!$A$19)))))</f>
        <v>6</v>
      </c>
      <c r="DK148" t="b">
        <f t="shared" si="60"/>
        <v>0</v>
      </c>
      <c r="DL148" t="b">
        <f>COUNTIFS(A$1:A147,A148)=0</f>
        <v>1</v>
      </c>
    </row>
    <row r="149" spans="1:116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8"/>
      <c r="BY149" s="68"/>
      <c r="BZ149" s="70" t="str">
        <f t="shared" si="45"/>
        <v/>
      </c>
      <c r="CA149" s="71">
        <f t="shared" ca="1" si="46"/>
        <v>1096694.6664083335</v>
      </c>
      <c r="CB149" s="70" t="b">
        <f ca="1">AND(LEN(BZ149)&gt;0,TEXT(BZ149,"YYYY-MM-DD")=TEXT(Konstanta!$B$1,"YYYY-MM-DD"))</f>
        <v>0</v>
      </c>
      <c r="CC149" s="70" t="str">
        <f t="shared" si="47"/>
        <v/>
      </c>
      <c r="CD149" s="72">
        <f ca="1">(Konstanta!$B$2-D149)*24</f>
        <v>1096694.666275</v>
      </c>
      <c r="CE149" t="b">
        <f t="shared" si="48"/>
        <v>0</v>
      </c>
      <c r="CF149" t="b">
        <f>LEN(_xlfn.IFNA(VLOOKUP(H149,Konstanta!$M:$M,1,FALSE),""))&gt;0</f>
        <v>0</v>
      </c>
      <c r="CG149" t="b">
        <f>LEN(_xlfn.IFNA(VLOOKUP(G149,Konstanta!$T:$T,1,FALSE),""))&gt;0</f>
        <v>0</v>
      </c>
      <c r="CH149" t="b">
        <f>_xlfn.IFNA(VLOOKUP(U149,Konstanta!$O:$O,1,FALSE),"-")&lt;&gt;"-"</f>
        <v>0</v>
      </c>
      <c r="CI149" t="b">
        <f>LEN(_xlfn.IFNA(VLOOKUP(AX149,Konstanta!$X:$X,1,FALSE),""))&gt;0</f>
        <v>0</v>
      </c>
      <c r="CJ149" t="b">
        <f>OR(LEN(_xlfn.IFNA(VLOOKUP(Y149,Konstanta!$Q:$Q,1,FALSE),""))&gt;0,LEN(Y149)=0)</f>
        <v>1</v>
      </c>
      <c r="CK149" t="b">
        <f t="shared" si="49"/>
        <v>1</v>
      </c>
      <c r="CL149" t="b">
        <f>OR(LEN(_xlfn.IFNA(VLOOKUP(BK149,Konstanta!$Z:$Z,1,FALSE),""))&gt;0,LEN(BK149)=0)</f>
        <v>1</v>
      </c>
      <c r="CM149" t="b">
        <f t="shared" si="50"/>
        <v>1</v>
      </c>
      <c r="CN149" t="b">
        <f t="shared" si="51"/>
        <v>0</v>
      </c>
      <c r="CO149" t="b">
        <f>LEN(_xlfn.IFNA(VLOOKUP(Data!K149,Konstanta!$AB:$AB,1,FALSE),""))&gt;0</f>
        <v>0</v>
      </c>
      <c r="CP149" s="12" t="b">
        <f t="shared" si="52"/>
        <v>0</v>
      </c>
      <c r="CQ149" s="12" t="b">
        <f t="shared" si="53"/>
        <v>0</v>
      </c>
      <c r="CR149" t="b">
        <f>ISNUMBER(SEARCH(Konstanta!$Q$5,Y149))</f>
        <v>0</v>
      </c>
      <c r="CS149">
        <f ca="1">IF(CD149&lt;=Konstanta!$J$5,Konstanta!$I$5,IF(CD149&lt;=Konstanta!$J$6,Konstanta!$I$6,IF(CD149&lt;=Konstanta!$J$7,Konstanta!$I$7,Konstanta!$I$8)))</f>
        <v>4</v>
      </c>
      <c r="CT149" t="b">
        <f>ISNUMBER(SEARCH(Konstanta!$Q$6,Y149))</f>
        <v>0</v>
      </c>
      <c r="CU149">
        <f ca="1">IF(CD149&lt;=Konstanta!$F$5,Konstanta!$E$5,IF(CD149&lt;=Konstanta!$F$6,Konstanta!$E$6,IF(CD149&lt;=Konstanta!$F$7,Konstanta!$E$7,IF(CD149&lt;=Konstanta!$F$8,Konstanta!$E$8,Konstanta!$E$9))))</f>
        <v>5</v>
      </c>
      <c r="CV149" t="b">
        <f t="shared" si="54"/>
        <v>1</v>
      </c>
      <c r="CW149" s="74">
        <f ca="1">IF(CD149&lt;=Konstanta!$B$5,Konstanta!$A$5,IF(CD149&lt;=Konstanta!$B$6,Konstanta!$A$6,IF(CD149&lt;=Konstanta!$B$7,Konstanta!$A$7,IF(CD149&lt;=Konstanta!$B$8,Konstanta!$A$8,IF(CD149&lt;=Konstanta!$B$9,Konstanta!$A$9,IF(CD149&lt;=Konstanta!$B$10,Konstanta!$A$10,IF(CD149&lt;=Konstanta!$B$11,Konstanta!$A$11,Konstanta!$A$12)))))))</f>
        <v>8</v>
      </c>
      <c r="CX149" t="b">
        <f>LEN(_xlfn.IFNA(VLOOKUP(AA149,Konstanta!$AD:$AD,1,FALSE),""))=0</f>
        <v>1</v>
      </c>
      <c r="CY149" s="67">
        <f t="shared" si="55"/>
        <v>0</v>
      </c>
      <c r="CZ149" s="67">
        <f t="shared" si="56"/>
        <v>0</v>
      </c>
      <c r="DA149" s="67">
        <f t="shared" si="57"/>
        <v>0</v>
      </c>
      <c r="DB149" t="b">
        <f t="shared" ca="1" si="58"/>
        <v>0</v>
      </c>
      <c r="DC149" s="67" t="b">
        <f>DA149&lt;=Konstanta!$AH$3</f>
        <v>1</v>
      </c>
      <c r="DD149" t="b">
        <f>CY149&lt;=Konstanta!$AH$4</f>
        <v>1</v>
      </c>
      <c r="DE149" t="b">
        <f>CY149&lt;=Konstanta!$AH$5</f>
        <v>1</v>
      </c>
      <c r="DF149" t="b">
        <f>CY149&lt;=Konstanta!$AH$6</f>
        <v>1</v>
      </c>
      <c r="DG149" t="b">
        <f ca="1">TEXT(BL149,"YYYYMMDD")=TEXT(Konstanta!$B$1,"YYYYMMDD")</f>
        <v>0</v>
      </c>
      <c r="DH149" t="b">
        <f t="shared" si="59"/>
        <v>0</v>
      </c>
      <c r="DI149" s="67">
        <f ca="1">Konstanta!$C$4-Data!CD149</f>
        <v>-1096658.666275</v>
      </c>
      <c r="DJ149">
        <f ca="1">IF(Data!DI149&gt;=Konstanta!$B$14,Konstanta!$A$14,IF(Data!DI149&gt;=Konstanta!$B$15,Konstanta!$A$15,IF(Data!DI149&gt;=Konstanta!$B$16,Konstanta!$A$16,IF(Data!DI149&gt;=Konstanta!$B$17,Konstanta!$A$17,IF(Data!DI149&gt;=Konstanta!$B$18,Konstanta!$A$18,Konstanta!$A$19)))))</f>
        <v>6</v>
      </c>
      <c r="DK149" t="b">
        <f t="shared" si="60"/>
        <v>0</v>
      </c>
      <c r="DL149" t="b">
        <f>COUNTIFS(A$1:A148,A149)=0</f>
        <v>1</v>
      </c>
    </row>
    <row r="150" spans="1:116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8"/>
      <c r="BY150" s="68"/>
      <c r="BZ150" s="70" t="str">
        <f t="shared" si="45"/>
        <v/>
      </c>
      <c r="CA150" s="71">
        <f t="shared" ca="1" si="46"/>
        <v>1096694.6664305555</v>
      </c>
      <c r="CB150" s="70" t="b">
        <f ca="1">AND(LEN(BZ150)&gt;0,TEXT(BZ150,"YYYY-MM-DD")=TEXT(Konstanta!$B$1,"YYYY-MM-DD"))</f>
        <v>0</v>
      </c>
      <c r="CC150" s="70" t="str">
        <f t="shared" si="47"/>
        <v/>
      </c>
      <c r="CD150" s="72">
        <f ca="1">(Konstanta!$B$2-D150)*24</f>
        <v>1096694.666275</v>
      </c>
      <c r="CE150" t="b">
        <f t="shared" si="48"/>
        <v>0</v>
      </c>
      <c r="CF150" t="b">
        <f>LEN(_xlfn.IFNA(VLOOKUP(H150,Konstanta!$M:$M,1,FALSE),""))&gt;0</f>
        <v>0</v>
      </c>
      <c r="CG150" t="b">
        <f>LEN(_xlfn.IFNA(VLOOKUP(G150,Konstanta!$T:$T,1,FALSE),""))&gt;0</f>
        <v>0</v>
      </c>
      <c r="CH150" t="b">
        <f>_xlfn.IFNA(VLOOKUP(U150,Konstanta!$O:$O,1,FALSE),"-")&lt;&gt;"-"</f>
        <v>0</v>
      </c>
      <c r="CI150" t="b">
        <f>LEN(_xlfn.IFNA(VLOOKUP(AX150,Konstanta!$X:$X,1,FALSE),""))&gt;0</f>
        <v>0</v>
      </c>
      <c r="CJ150" t="b">
        <f>OR(LEN(_xlfn.IFNA(VLOOKUP(Y150,Konstanta!$Q:$Q,1,FALSE),""))&gt;0,LEN(Y150)=0)</f>
        <v>1</v>
      </c>
      <c r="CK150" t="b">
        <f t="shared" si="49"/>
        <v>1</v>
      </c>
      <c r="CL150" t="b">
        <f>OR(LEN(_xlfn.IFNA(VLOOKUP(BK150,Konstanta!$Z:$Z,1,FALSE),""))&gt;0,LEN(BK150)=0)</f>
        <v>1</v>
      </c>
      <c r="CM150" t="b">
        <f t="shared" si="50"/>
        <v>1</v>
      </c>
      <c r="CN150" t="b">
        <f t="shared" si="51"/>
        <v>0</v>
      </c>
      <c r="CO150" t="b">
        <f>LEN(_xlfn.IFNA(VLOOKUP(Data!K150,Konstanta!$AB:$AB,1,FALSE),""))&gt;0</f>
        <v>0</v>
      </c>
      <c r="CP150" s="12" t="b">
        <f t="shared" si="52"/>
        <v>0</v>
      </c>
      <c r="CQ150" s="12" t="b">
        <f t="shared" si="53"/>
        <v>0</v>
      </c>
      <c r="CR150" t="b">
        <f>ISNUMBER(SEARCH(Konstanta!$Q$5,Y150))</f>
        <v>0</v>
      </c>
      <c r="CS150">
        <f ca="1">IF(CD150&lt;=Konstanta!$J$5,Konstanta!$I$5,IF(CD150&lt;=Konstanta!$J$6,Konstanta!$I$6,IF(CD150&lt;=Konstanta!$J$7,Konstanta!$I$7,Konstanta!$I$8)))</f>
        <v>4</v>
      </c>
      <c r="CT150" t="b">
        <f>ISNUMBER(SEARCH(Konstanta!$Q$6,Y150))</f>
        <v>0</v>
      </c>
      <c r="CU150">
        <f ca="1">IF(CD150&lt;=Konstanta!$F$5,Konstanta!$E$5,IF(CD150&lt;=Konstanta!$F$6,Konstanta!$E$6,IF(CD150&lt;=Konstanta!$F$7,Konstanta!$E$7,IF(CD150&lt;=Konstanta!$F$8,Konstanta!$E$8,Konstanta!$E$9))))</f>
        <v>5</v>
      </c>
      <c r="CV150" t="b">
        <f t="shared" si="54"/>
        <v>1</v>
      </c>
      <c r="CW150" s="74">
        <f ca="1">IF(CD150&lt;=Konstanta!$B$5,Konstanta!$A$5,IF(CD150&lt;=Konstanta!$B$6,Konstanta!$A$6,IF(CD150&lt;=Konstanta!$B$7,Konstanta!$A$7,IF(CD150&lt;=Konstanta!$B$8,Konstanta!$A$8,IF(CD150&lt;=Konstanta!$B$9,Konstanta!$A$9,IF(CD150&lt;=Konstanta!$B$10,Konstanta!$A$10,IF(CD150&lt;=Konstanta!$B$11,Konstanta!$A$11,Konstanta!$A$12)))))))</f>
        <v>8</v>
      </c>
      <c r="CX150" t="b">
        <f>LEN(_xlfn.IFNA(VLOOKUP(AA150,Konstanta!$AD:$AD,1,FALSE),""))=0</f>
        <v>1</v>
      </c>
      <c r="CY150" s="67">
        <f t="shared" si="55"/>
        <v>0</v>
      </c>
      <c r="CZ150" s="67">
        <f t="shared" si="56"/>
        <v>0</v>
      </c>
      <c r="DA150" s="67">
        <f t="shared" si="57"/>
        <v>0</v>
      </c>
      <c r="DB150" t="b">
        <f t="shared" ca="1" si="58"/>
        <v>0</v>
      </c>
      <c r="DC150" s="67" t="b">
        <f>DA150&lt;=Konstanta!$AH$3</f>
        <v>1</v>
      </c>
      <c r="DD150" t="b">
        <f>CY150&lt;=Konstanta!$AH$4</f>
        <v>1</v>
      </c>
      <c r="DE150" t="b">
        <f>CY150&lt;=Konstanta!$AH$5</f>
        <v>1</v>
      </c>
      <c r="DF150" t="b">
        <f>CY150&lt;=Konstanta!$AH$6</f>
        <v>1</v>
      </c>
      <c r="DG150" t="b">
        <f ca="1">TEXT(BL150,"YYYYMMDD")=TEXT(Konstanta!$B$1,"YYYYMMDD")</f>
        <v>0</v>
      </c>
      <c r="DH150" t="b">
        <f t="shared" si="59"/>
        <v>0</v>
      </c>
      <c r="DI150" s="67">
        <f ca="1">Konstanta!$C$4-Data!CD150</f>
        <v>-1096658.666275</v>
      </c>
      <c r="DJ150">
        <f ca="1">IF(Data!DI150&gt;=Konstanta!$B$14,Konstanta!$A$14,IF(Data!DI150&gt;=Konstanta!$B$15,Konstanta!$A$15,IF(Data!DI150&gt;=Konstanta!$B$16,Konstanta!$A$16,IF(Data!DI150&gt;=Konstanta!$B$17,Konstanta!$A$17,IF(Data!DI150&gt;=Konstanta!$B$18,Konstanta!$A$18,Konstanta!$A$19)))))</f>
        <v>6</v>
      </c>
      <c r="DK150" t="b">
        <f t="shared" si="60"/>
        <v>0</v>
      </c>
      <c r="DL150" t="b">
        <f>COUNTIFS(A$1:A149,A150)=0</f>
        <v>1</v>
      </c>
    </row>
    <row r="151" spans="1:116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8"/>
      <c r="BY151" s="68"/>
      <c r="BZ151" s="70" t="str">
        <f t="shared" si="45"/>
        <v/>
      </c>
      <c r="CA151" s="71">
        <f t="shared" ca="1" si="46"/>
        <v>1096694.6659916667</v>
      </c>
      <c r="CB151" s="70" t="b">
        <f ca="1">AND(LEN(BZ151)&gt;0,TEXT(BZ151,"YYYY-MM-DD")=TEXT(Konstanta!$B$1,"YYYY-MM-DD"))</f>
        <v>0</v>
      </c>
      <c r="CC151" s="70" t="str">
        <f t="shared" si="47"/>
        <v/>
      </c>
      <c r="CD151" s="72">
        <f ca="1">(Konstanta!$B$2-D151)*24</f>
        <v>1096694.666275</v>
      </c>
      <c r="CE151" t="b">
        <f t="shared" si="48"/>
        <v>0</v>
      </c>
      <c r="CF151" t="b">
        <f>LEN(_xlfn.IFNA(VLOOKUP(H151,Konstanta!$M:$M,1,FALSE),""))&gt;0</f>
        <v>0</v>
      </c>
      <c r="CG151" t="b">
        <f>LEN(_xlfn.IFNA(VLOOKUP(G151,Konstanta!$T:$T,1,FALSE),""))&gt;0</f>
        <v>0</v>
      </c>
      <c r="CH151" t="b">
        <f>_xlfn.IFNA(VLOOKUP(U151,Konstanta!$O:$O,1,FALSE),"-")&lt;&gt;"-"</f>
        <v>0</v>
      </c>
      <c r="CI151" t="b">
        <f>LEN(_xlfn.IFNA(VLOOKUP(AX151,Konstanta!$X:$X,1,FALSE),""))&gt;0</f>
        <v>0</v>
      </c>
      <c r="CJ151" t="b">
        <f>OR(LEN(_xlfn.IFNA(VLOOKUP(Y151,Konstanta!$Q:$Q,1,FALSE),""))&gt;0,LEN(Y151)=0)</f>
        <v>1</v>
      </c>
      <c r="CK151" t="b">
        <f t="shared" si="49"/>
        <v>1</v>
      </c>
      <c r="CL151" t="b">
        <f>OR(LEN(_xlfn.IFNA(VLOOKUP(BK151,Konstanta!$Z:$Z,1,FALSE),""))&gt;0,LEN(BK151)=0)</f>
        <v>1</v>
      </c>
      <c r="CM151" t="b">
        <f t="shared" si="50"/>
        <v>1</v>
      </c>
      <c r="CN151" t="b">
        <f t="shared" si="51"/>
        <v>0</v>
      </c>
      <c r="CO151" t="b">
        <f>LEN(_xlfn.IFNA(VLOOKUP(Data!K151,Konstanta!$AB:$AB,1,FALSE),""))&gt;0</f>
        <v>0</v>
      </c>
      <c r="CP151" s="12" t="b">
        <f t="shared" si="52"/>
        <v>0</v>
      </c>
      <c r="CQ151" s="12" t="b">
        <f t="shared" si="53"/>
        <v>0</v>
      </c>
      <c r="CR151" t="b">
        <f>ISNUMBER(SEARCH(Konstanta!$Q$5,Y151))</f>
        <v>0</v>
      </c>
      <c r="CS151">
        <f ca="1">IF(CD151&lt;=Konstanta!$J$5,Konstanta!$I$5,IF(CD151&lt;=Konstanta!$J$6,Konstanta!$I$6,IF(CD151&lt;=Konstanta!$J$7,Konstanta!$I$7,Konstanta!$I$8)))</f>
        <v>4</v>
      </c>
      <c r="CT151" t="b">
        <f>ISNUMBER(SEARCH(Konstanta!$Q$6,Y151))</f>
        <v>0</v>
      </c>
      <c r="CU151">
        <f ca="1">IF(CD151&lt;=Konstanta!$F$5,Konstanta!$E$5,IF(CD151&lt;=Konstanta!$F$6,Konstanta!$E$6,IF(CD151&lt;=Konstanta!$F$7,Konstanta!$E$7,IF(CD151&lt;=Konstanta!$F$8,Konstanta!$E$8,Konstanta!$E$9))))</f>
        <v>5</v>
      </c>
      <c r="CV151" t="b">
        <f t="shared" si="54"/>
        <v>1</v>
      </c>
      <c r="CW151" s="74">
        <f ca="1">IF(CD151&lt;=Konstanta!$B$5,Konstanta!$A$5,IF(CD151&lt;=Konstanta!$B$6,Konstanta!$A$6,IF(CD151&lt;=Konstanta!$B$7,Konstanta!$A$7,IF(CD151&lt;=Konstanta!$B$8,Konstanta!$A$8,IF(CD151&lt;=Konstanta!$B$9,Konstanta!$A$9,IF(CD151&lt;=Konstanta!$B$10,Konstanta!$A$10,IF(CD151&lt;=Konstanta!$B$11,Konstanta!$A$11,Konstanta!$A$12)))))))</f>
        <v>8</v>
      </c>
      <c r="CX151" t="b">
        <f>LEN(_xlfn.IFNA(VLOOKUP(AA151,Konstanta!$AD:$AD,1,FALSE),""))=0</f>
        <v>1</v>
      </c>
      <c r="CY151" s="67">
        <f t="shared" si="55"/>
        <v>0</v>
      </c>
      <c r="CZ151" s="67">
        <f t="shared" si="56"/>
        <v>0</v>
      </c>
      <c r="DA151" s="67">
        <f t="shared" si="57"/>
        <v>0</v>
      </c>
      <c r="DB151" t="b">
        <f t="shared" ca="1" si="58"/>
        <v>0</v>
      </c>
      <c r="DC151" s="67" t="b">
        <f>DA151&lt;=Konstanta!$AH$3</f>
        <v>1</v>
      </c>
      <c r="DD151" t="b">
        <f>CY151&lt;=Konstanta!$AH$4</f>
        <v>1</v>
      </c>
      <c r="DE151" t="b">
        <f>CY151&lt;=Konstanta!$AH$5</f>
        <v>1</v>
      </c>
      <c r="DF151" t="b">
        <f>CY151&lt;=Konstanta!$AH$6</f>
        <v>1</v>
      </c>
      <c r="DG151" t="b">
        <f ca="1">TEXT(BL151,"YYYYMMDD")=TEXT(Konstanta!$B$1,"YYYYMMDD")</f>
        <v>0</v>
      </c>
      <c r="DH151" t="b">
        <f t="shared" si="59"/>
        <v>0</v>
      </c>
      <c r="DI151" s="67">
        <f ca="1">Konstanta!$C$4-Data!CD151</f>
        <v>-1096658.666275</v>
      </c>
      <c r="DJ151">
        <f ca="1">IF(Data!DI151&gt;=Konstanta!$B$14,Konstanta!$A$14,IF(Data!DI151&gt;=Konstanta!$B$15,Konstanta!$A$15,IF(Data!DI151&gt;=Konstanta!$B$16,Konstanta!$A$16,IF(Data!DI151&gt;=Konstanta!$B$17,Konstanta!$A$17,IF(Data!DI151&gt;=Konstanta!$B$18,Konstanta!$A$18,Konstanta!$A$19)))))</f>
        <v>6</v>
      </c>
      <c r="DK151" t="b">
        <f t="shared" si="60"/>
        <v>0</v>
      </c>
      <c r="DL151" t="b">
        <f>COUNTIFS(A$1:A150,A151)=0</f>
        <v>1</v>
      </c>
    </row>
    <row r="152" spans="1:116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8"/>
      <c r="BY152" s="68"/>
      <c r="BZ152" s="70" t="str">
        <f t="shared" si="45"/>
        <v/>
      </c>
      <c r="CA152" s="71">
        <f t="shared" ca="1" si="46"/>
        <v>1096694.6664</v>
      </c>
      <c r="CB152" s="70" t="b">
        <f ca="1">AND(LEN(BZ152)&gt;0,TEXT(BZ152,"YYYY-MM-DD")=TEXT(Konstanta!$B$1,"YYYY-MM-DD"))</f>
        <v>0</v>
      </c>
      <c r="CC152" s="70" t="str">
        <f t="shared" si="47"/>
        <v/>
      </c>
      <c r="CD152" s="72">
        <f ca="1">(Konstanta!$B$2-D152)*24</f>
        <v>1096694.666275</v>
      </c>
      <c r="CE152" t="b">
        <f t="shared" si="48"/>
        <v>0</v>
      </c>
      <c r="CF152" t="b">
        <f>LEN(_xlfn.IFNA(VLOOKUP(H152,Konstanta!$M:$M,1,FALSE),""))&gt;0</f>
        <v>0</v>
      </c>
      <c r="CG152" t="b">
        <f>LEN(_xlfn.IFNA(VLOOKUP(G152,Konstanta!$T:$T,1,FALSE),""))&gt;0</f>
        <v>0</v>
      </c>
      <c r="CH152" t="b">
        <f>_xlfn.IFNA(VLOOKUP(U152,Konstanta!$O:$O,1,FALSE),"-")&lt;&gt;"-"</f>
        <v>0</v>
      </c>
      <c r="CI152" t="b">
        <f>LEN(_xlfn.IFNA(VLOOKUP(AX152,Konstanta!$X:$X,1,FALSE),""))&gt;0</f>
        <v>0</v>
      </c>
      <c r="CJ152" t="b">
        <f>OR(LEN(_xlfn.IFNA(VLOOKUP(Y152,Konstanta!$Q:$Q,1,FALSE),""))&gt;0,LEN(Y152)=0)</f>
        <v>1</v>
      </c>
      <c r="CK152" t="b">
        <f t="shared" si="49"/>
        <v>1</v>
      </c>
      <c r="CL152" t="b">
        <f>OR(LEN(_xlfn.IFNA(VLOOKUP(BK152,Konstanta!$Z:$Z,1,FALSE),""))&gt;0,LEN(BK152)=0)</f>
        <v>1</v>
      </c>
      <c r="CM152" t="b">
        <f t="shared" si="50"/>
        <v>1</v>
      </c>
      <c r="CN152" t="b">
        <f t="shared" si="51"/>
        <v>0</v>
      </c>
      <c r="CO152" t="b">
        <f>LEN(_xlfn.IFNA(VLOOKUP(Data!K152,Konstanta!$AB:$AB,1,FALSE),""))&gt;0</f>
        <v>0</v>
      </c>
      <c r="CP152" s="12" t="b">
        <f t="shared" si="52"/>
        <v>0</v>
      </c>
      <c r="CQ152" s="12" t="b">
        <f t="shared" si="53"/>
        <v>0</v>
      </c>
      <c r="CR152" t="b">
        <f>ISNUMBER(SEARCH(Konstanta!$Q$5,Y152))</f>
        <v>0</v>
      </c>
      <c r="CS152">
        <f ca="1">IF(CD152&lt;=Konstanta!$J$5,Konstanta!$I$5,IF(CD152&lt;=Konstanta!$J$6,Konstanta!$I$6,IF(CD152&lt;=Konstanta!$J$7,Konstanta!$I$7,Konstanta!$I$8)))</f>
        <v>4</v>
      </c>
      <c r="CT152" t="b">
        <f>ISNUMBER(SEARCH(Konstanta!$Q$6,Y152))</f>
        <v>0</v>
      </c>
      <c r="CU152">
        <f ca="1">IF(CD152&lt;=Konstanta!$F$5,Konstanta!$E$5,IF(CD152&lt;=Konstanta!$F$6,Konstanta!$E$6,IF(CD152&lt;=Konstanta!$F$7,Konstanta!$E$7,IF(CD152&lt;=Konstanta!$F$8,Konstanta!$E$8,Konstanta!$E$9))))</f>
        <v>5</v>
      </c>
      <c r="CV152" t="b">
        <f t="shared" si="54"/>
        <v>1</v>
      </c>
      <c r="CW152" s="74">
        <f ca="1">IF(CD152&lt;=Konstanta!$B$5,Konstanta!$A$5,IF(CD152&lt;=Konstanta!$B$6,Konstanta!$A$6,IF(CD152&lt;=Konstanta!$B$7,Konstanta!$A$7,IF(CD152&lt;=Konstanta!$B$8,Konstanta!$A$8,IF(CD152&lt;=Konstanta!$B$9,Konstanta!$A$9,IF(CD152&lt;=Konstanta!$B$10,Konstanta!$A$10,IF(CD152&lt;=Konstanta!$B$11,Konstanta!$A$11,Konstanta!$A$12)))))))</f>
        <v>8</v>
      </c>
      <c r="CX152" t="b">
        <f>LEN(_xlfn.IFNA(VLOOKUP(AA152,Konstanta!$AD:$AD,1,FALSE),""))=0</f>
        <v>1</v>
      </c>
      <c r="CY152" s="67">
        <f t="shared" si="55"/>
        <v>0</v>
      </c>
      <c r="CZ152" s="67">
        <f t="shared" si="56"/>
        <v>0</v>
      </c>
      <c r="DA152" s="67">
        <f t="shared" si="57"/>
        <v>0</v>
      </c>
      <c r="DB152" t="b">
        <f t="shared" ca="1" si="58"/>
        <v>0</v>
      </c>
      <c r="DC152" s="67" t="b">
        <f>DA152&lt;=Konstanta!$AH$3</f>
        <v>1</v>
      </c>
      <c r="DD152" t="b">
        <f>CY152&lt;=Konstanta!$AH$4</f>
        <v>1</v>
      </c>
      <c r="DE152" t="b">
        <f>CY152&lt;=Konstanta!$AH$5</f>
        <v>1</v>
      </c>
      <c r="DF152" t="b">
        <f>CY152&lt;=Konstanta!$AH$6</f>
        <v>1</v>
      </c>
      <c r="DG152" t="b">
        <f ca="1">TEXT(BL152,"YYYYMMDD")=TEXT(Konstanta!$B$1,"YYYYMMDD")</f>
        <v>0</v>
      </c>
      <c r="DH152" t="b">
        <f t="shared" si="59"/>
        <v>0</v>
      </c>
      <c r="DI152" s="67">
        <f ca="1">Konstanta!$C$4-Data!CD152</f>
        <v>-1096658.666275</v>
      </c>
      <c r="DJ152">
        <f ca="1">IF(Data!DI152&gt;=Konstanta!$B$14,Konstanta!$A$14,IF(Data!DI152&gt;=Konstanta!$B$15,Konstanta!$A$15,IF(Data!DI152&gt;=Konstanta!$B$16,Konstanta!$A$16,IF(Data!DI152&gt;=Konstanta!$B$17,Konstanta!$A$17,IF(Data!DI152&gt;=Konstanta!$B$18,Konstanta!$A$18,Konstanta!$A$19)))))</f>
        <v>6</v>
      </c>
      <c r="DK152" t="b">
        <f t="shared" si="60"/>
        <v>0</v>
      </c>
      <c r="DL152" t="b">
        <f>COUNTIFS(A$1:A151,A152)=0</f>
        <v>1</v>
      </c>
    </row>
    <row r="153" spans="1:116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8"/>
      <c r="BY153" s="68"/>
      <c r="BZ153" s="70" t="str">
        <f t="shared" si="45"/>
        <v/>
      </c>
      <c r="CA153" s="71">
        <f t="shared" ca="1" si="46"/>
        <v>1096694.6659916667</v>
      </c>
      <c r="CB153" s="70" t="b">
        <f ca="1">AND(LEN(BZ153)&gt;0,TEXT(BZ153,"YYYY-MM-DD")=TEXT(Konstanta!$B$1,"YYYY-MM-DD"))</f>
        <v>0</v>
      </c>
      <c r="CC153" s="70" t="str">
        <f t="shared" si="47"/>
        <v/>
      </c>
      <c r="CD153" s="72">
        <f ca="1">(Konstanta!$B$2-D153)*24</f>
        <v>1096694.666275</v>
      </c>
      <c r="CE153" t="b">
        <f t="shared" si="48"/>
        <v>0</v>
      </c>
      <c r="CF153" t="b">
        <f>LEN(_xlfn.IFNA(VLOOKUP(H153,Konstanta!$M:$M,1,FALSE),""))&gt;0</f>
        <v>0</v>
      </c>
      <c r="CG153" t="b">
        <f>LEN(_xlfn.IFNA(VLOOKUP(G153,Konstanta!$T:$T,1,FALSE),""))&gt;0</f>
        <v>0</v>
      </c>
      <c r="CH153" t="b">
        <f>_xlfn.IFNA(VLOOKUP(U153,Konstanta!$O:$O,1,FALSE),"-")&lt;&gt;"-"</f>
        <v>0</v>
      </c>
      <c r="CI153" t="b">
        <f>LEN(_xlfn.IFNA(VLOOKUP(AX153,Konstanta!$X:$X,1,FALSE),""))&gt;0</f>
        <v>0</v>
      </c>
      <c r="CJ153" t="b">
        <f>OR(LEN(_xlfn.IFNA(VLOOKUP(Y153,Konstanta!$Q:$Q,1,FALSE),""))&gt;0,LEN(Y153)=0)</f>
        <v>1</v>
      </c>
      <c r="CK153" t="b">
        <f t="shared" si="49"/>
        <v>1</v>
      </c>
      <c r="CL153" t="b">
        <f>OR(LEN(_xlfn.IFNA(VLOOKUP(BK153,Konstanta!$Z:$Z,1,FALSE),""))&gt;0,LEN(BK153)=0)</f>
        <v>1</v>
      </c>
      <c r="CM153" t="b">
        <f t="shared" si="50"/>
        <v>1</v>
      </c>
      <c r="CN153" t="b">
        <f t="shared" si="51"/>
        <v>0</v>
      </c>
      <c r="CO153" t="b">
        <f>LEN(_xlfn.IFNA(VLOOKUP(Data!K153,Konstanta!$AB:$AB,1,FALSE),""))&gt;0</f>
        <v>0</v>
      </c>
      <c r="CP153" s="12" t="b">
        <f t="shared" si="52"/>
        <v>0</v>
      </c>
      <c r="CQ153" s="12" t="b">
        <f t="shared" si="53"/>
        <v>0</v>
      </c>
      <c r="CR153" t="b">
        <f>ISNUMBER(SEARCH(Konstanta!$Q$5,Y153))</f>
        <v>0</v>
      </c>
      <c r="CS153">
        <f ca="1">IF(CD153&lt;=Konstanta!$J$5,Konstanta!$I$5,IF(CD153&lt;=Konstanta!$J$6,Konstanta!$I$6,IF(CD153&lt;=Konstanta!$J$7,Konstanta!$I$7,Konstanta!$I$8)))</f>
        <v>4</v>
      </c>
      <c r="CT153" t="b">
        <f>ISNUMBER(SEARCH(Konstanta!$Q$6,Y153))</f>
        <v>0</v>
      </c>
      <c r="CU153">
        <f ca="1">IF(CD153&lt;=Konstanta!$F$5,Konstanta!$E$5,IF(CD153&lt;=Konstanta!$F$6,Konstanta!$E$6,IF(CD153&lt;=Konstanta!$F$7,Konstanta!$E$7,IF(CD153&lt;=Konstanta!$F$8,Konstanta!$E$8,Konstanta!$E$9))))</f>
        <v>5</v>
      </c>
      <c r="CV153" t="b">
        <f t="shared" si="54"/>
        <v>1</v>
      </c>
      <c r="CW153" s="74">
        <f ca="1">IF(CD153&lt;=Konstanta!$B$5,Konstanta!$A$5,IF(CD153&lt;=Konstanta!$B$6,Konstanta!$A$6,IF(CD153&lt;=Konstanta!$B$7,Konstanta!$A$7,IF(CD153&lt;=Konstanta!$B$8,Konstanta!$A$8,IF(CD153&lt;=Konstanta!$B$9,Konstanta!$A$9,IF(CD153&lt;=Konstanta!$B$10,Konstanta!$A$10,IF(CD153&lt;=Konstanta!$B$11,Konstanta!$A$11,Konstanta!$A$12)))))))</f>
        <v>8</v>
      </c>
      <c r="CX153" t="b">
        <f>LEN(_xlfn.IFNA(VLOOKUP(AA153,Konstanta!$AD:$AD,1,FALSE),""))=0</f>
        <v>1</v>
      </c>
      <c r="CY153" s="67">
        <f t="shared" si="55"/>
        <v>0</v>
      </c>
      <c r="CZ153" s="67">
        <f t="shared" si="56"/>
        <v>0</v>
      </c>
      <c r="DA153" s="67">
        <f t="shared" si="57"/>
        <v>0</v>
      </c>
      <c r="DB153" t="b">
        <f t="shared" ca="1" si="58"/>
        <v>0</v>
      </c>
      <c r="DC153" s="67" t="b">
        <f>DA153&lt;=Konstanta!$AH$3</f>
        <v>1</v>
      </c>
      <c r="DD153" t="b">
        <f>CY153&lt;=Konstanta!$AH$4</f>
        <v>1</v>
      </c>
      <c r="DE153" t="b">
        <f>CY153&lt;=Konstanta!$AH$5</f>
        <v>1</v>
      </c>
      <c r="DF153" t="b">
        <f>CY153&lt;=Konstanta!$AH$6</f>
        <v>1</v>
      </c>
      <c r="DG153" t="b">
        <f ca="1">TEXT(BL153,"YYYYMMDD")=TEXT(Konstanta!$B$1,"YYYYMMDD")</f>
        <v>0</v>
      </c>
      <c r="DH153" t="b">
        <f t="shared" si="59"/>
        <v>0</v>
      </c>
      <c r="DI153" s="67">
        <f ca="1">Konstanta!$C$4-Data!CD153</f>
        <v>-1096658.666275</v>
      </c>
      <c r="DJ153">
        <f ca="1">IF(Data!DI153&gt;=Konstanta!$B$14,Konstanta!$A$14,IF(Data!DI153&gt;=Konstanta!$B$15,Konstanta!$A$15,IF(Data!DI153&gt;=Konstanta!$B$16,Konstanta!$A$16,IF(Data!DI153&gt;=Konstanta!$B$17,Konstanta!$A$17,IF(Data!DI153&gt;=Konstanta!$B$18,Konstanta!$A$18,Konstanta!$A$19)))))</f>
        <v>6</v>
      </c>
      <c r="DK153" t="b">
        <f t="shared" si="60"/>
        <v>0</v>
      </c>
      <c r="DL153" t="b">
        <f>COUNTIFS(A$1:A152,A153)=0</f>
        <v>1</v>
      </c>
    </row>
    <row r="154" spans="1:116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8"/>
      <c r="BY154" s="68"/>
      <c r="BZ154" s="70" t="str">
        <f t="shared" si="45"/>
        <v/>
      </c>
      <c r="CA154" s="71">
        <f t="shared" ca="1" si="46"/>
        <v>1096694.6662138889</v>
      </c>
      <c r="CB154" s="70" t="b">
        <f ca="1">AND(LEN(BZ154)&gt;0,TEXT(BZ154,"YYYY-MM-DD")=TEXT(Konstanta!$B$1,"YYYY-MM-DD"))</f>
        <v>0</v>
      </c>
      <c r="CC154" s="70" t="str">
        <f t="shared" si="47"/>
        <v/>
      </c>
      <c r="CD154" s="72">
        <f ca="1">(Konstanta!$B$2-D154)*24</f>
        <v>1096694.666275</v>
      </c>
      <c r="CE154" t="b">
        <f t="shared" si="48"/>
        <v>0</v>
      </c>
      <c r="CF154" t="b">
        <f>LEN(_xlfn.IFNA(VLOOKUP(H154,Konstanta!$M:$M,1,FALSE),""))&gt;0</f>
        <v>0</v>
      </c>
      <c r="CG154" t="b">
        <f>LEN(_xlfn.IFNA(VLOOKUP(G154,Konstanta!$T:$T,1,FALSE),""))&gt;0</f>
        <v>0</v>
      </c>
      <c r="CH154" t="b">
        <f>_xlfn.IFNA(VLOOKUP(U154,Konstanta!$O:$O,1,FALSE),"-")&lt;&gt;"-"</f>
        <v>0</v>
      </c>
      <c r="CI154" t="b">
        <f>LEN(_xlfn.IFNA(VLOOKUP(AX154,Konstanta!$X:$X,1,FALSE),""))&gt;0</f>
        <v>0</v>
      </c>
      <c r="CJ154" t="b">
        <f>OR(LEN(_xlfn.IFNA(VLOOKUP(Y154,Konstanta!$Q:$Q,1,FALSE),""))&gt;0,LEN(Y154)=0)</f>
        <v>1</v>
      </c>
      <c r="CK154" t="b">
        <f t="shared" si="49"/>
        <v>1</v>
      </c>
      <c r="CL154" t="b">
        <f>OR(LEN(_xlfn.IFNA(VLOOKUP(BK154,Konstanta!$Z:$Z,1,FALSE),""))&gt;0,LEN(BK154)=0)</f>
        <v>1</v>
      </c>
      <c r="CM154" t="b">
        <f t="shared" si="50"/>
        <v>1</v>
      </c>
      <c r="CN154" t="b">
        <f t="shared" si="51"/>
        <v>0</v>
      </c>
      <c r="CO154" t="b">
        <f>LEN(_xlfn.IFNA(VLOOKUP(Data!K154,Konstanta!$AB:$AB,1,FALSE),""))&gt;0</f>
        <v>0</v>
      </c>
      <c r="CP154" s="12" t="b">
        <f t="shared" si="52"/>
        <v>0</v>
      </c>
      <c r="CQ154" s="12" t="b">
        <f t="shared" si="53"/>
        <v>0</v>
      </c>
      <c r="CR154" t="b">
        <f>ISNUMBER(SEARCH(Konstanta!$Q$5,Y154))</f>
        <v>0</v>
      </c>
      <c r="CS154">
        <f ca="1">IF(CD154&lt;=Konstanta!$J$5,Konstanta!$I$5,IF(CD154&lt;=Konstanta!$J$6,Konstanta!$I$6,IF(CD154&lt;=Konstanta!$J$7,Konstanta!$I$7,Konstanta!$I$8)))</f>
        <v>4</v>
      </c>
      <c r="CT154" t="b">
        <f>ISNUMBER(SEARCH(Konstanta!$Q$6,Y154))</f>
        <v>0</v>
      </c>
      <c r="CU154">
        <f ca="1">IF(CD154&lt;=Konstanta!$F$5,Konstanta!$E$5,IF(CD154&lt;=Konstanta!$F$6,Konstanta!$E$6,IF(CD154&lt;=Konstanta!$F$7,Konstanta!$E$7,IF(CD154&lt;=Konstanta!$F$8,Konstanta!$E$8,Konstanta!$E$9))))</f>
        <v>5</v>
      </c>
      <c r="CV154" t="b">
        <f t="shared" si="54"/>
        <v>1</v>
      </c>
      <c r="CW154" s="74">
        <f ca="1">IF(CD154&lt;=Konstanta!$B$5,Konstanta!$A$5,IF(CD154&lt;=Konstanta!$B$6,Konstanta!$A$6,IF(CD154&lt;=Konstanta!$B$7,Konstanta!$A$7,IF(CD154&lt;=Konstanta!$B$8,Konstanta!$A$8,IF(CD154&lt;=Konstanta!$B$9,Konstanta!$A$9,IF(CD154&lt;=Konstanta!$B$10,Konstanta!$A$10,IF(CD154&lt;=Konstanta!$B$11,Konstanta!$A$11,Konstanta!$A$12)))))))</f>
        <v>8</v>
      </c>
      <c r="CX154" t="b">
        <f>LEN(_xlfn.IFNA(VLOOKUP(AA154,Konstanta!$AD:$AD,1,FALSE),""))=0</f>
        <v>1</v>
      </c>
      <c r="CY154" s="67">
        <f t="shared" si="55"/>
        <v>0</v>
      </c>
      <c r="CZ154" s="67">
        <f t="shared" si="56"/>
        <v>0</v>
      </c>
      <c r="DA154" s="67">
        <f t="shared" si="57"/>
        <v>0</v>
      </c>
      <c r="DB154" t="b">
        <f t="shared" ca="1" si="58"/>
        <v>0</v>
      </c>
      <c r="DC154" s="67" t="b">
        <f>DA154&lt;=Konstanta!$AH$3</f>
        <v>1</v>
      </c>
      <c r="DD154" t="b">
        <f>CY154&lt;=Konstanta!$AH$4</f>
        <v>1</v>
      </c>
      <c r="DE154" t="b">
        <f>CY154&lt;=Konstanta!$AH$5</f>
        <v>1</v>
      </c>
      <c r="DF154" t="b">
        <f>CY154&lt;=Konstanta!$AH$6</f>
        <v>1</v>
      </c>
      <c r="DG154" t="b">
        <f ca="1">TEXT(BL154,"YYYYMMDD")=TEXT(Konstanta!$B$1,"YYYYMMDD")</f>
        <v>0</v>
      </c>
      <c r="DH154" t="b">
        <f t="shared" si="59"/>
        <v>0</v>
      </c>
      <c r="DI154" s="67">
        <f ca="1">Konstanta!$C$4-Data!CD154</f>
        <v>-1096658.666275</v>
      </c>
      <c r="DJ154">
        <f ca="1">IF(Data!DI154&gt;=Konstanta!$B$14,Konstanta!$A$14,IF(Data!DI154&gt;=Konstanta!$B$15,Konstanta!$A$15,IF(Data!DI154&gt;=Konstanta!$B$16,Konstanta!$A$16,IF(Data!DI154&gt;=Konstanta!$B$17,Konstanta!$A$17,IF(Data!DI154&gt;=Konstanta!$B$18,Konstanta!$A$18,Konstanta!$A$19)))))</f>
        <v>6</v>
      </c>
      <c r="DK154" t="b">
        <f t="shared" si="60"/>
        <v>0</v>
      </c>
      <c r="DL154" t="b">
        <f>COUNTIFS(A$1:A153,A154)=0</f>
        <v>1</v>
      </c>
    </row>
    <row r="155" spans="1:116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8"/>
      <c r="BY155" s="68"/>
      <c r="BZ155" s="70" t="str">
        <f t="shared" si="45"/>
        <v/>
      </c>
      <c r="CA155" s="71">
        <f t="shared" ca="1" si="46"/>
        <v>1096694.6660000002</v>
      </c>
      <c r="CB155" s="70" t="b">
        <f ca="1">AND(LEN(BZ155)&gt;0,TEXT(BZ155,"YYYY-MM-DD")=TEXT(Konstanta!$B$1,"YYYY-MM-DD"))</f>
        <v>0</v>
      </c>
      <c r="CC155" s="70" t="str">
        <f t="shared" si="47"/>
        <v/>
      </c>
      <c r="CD155" s="72">
        <f ca="1">(Konstanta!$B$2-D155)*24</f>
        <v>1096694.666275</v>
      </c>
      <c r="CE155" t="b">
        <f t="shared" si="48"/>
        <v>0</v>
      </c>
      <c r="CF155" t="b">
        <f>LEN(_xlfn.IFNA(VLOOKUP(H155,Konstanta!$M:$M,1,FALSE),""))&gt;0</f>
        <v>0</v>
      </c>
      <c r="CG155" t="b">
        <f>LEN(_xlfn.IFNA(VLOOKUP(G155,Konstanta!$T:$T,1,FALSE),""))&gt;0</f>
        <v>0</v>
      </c>
      <c r="CH155" t="b">
        <f>_xlfn.IFNA(VLOOKUP(U155,Konstanta!$O:$O,1,FALSE),"-")&lt;&gt;"-"</f>
        <v>0</v>
      </c>
      <c r="CI155" t="b">
        <f>LEN(_xlfn.IFNA(VLOOKUP(AX155,Konstanta!$X:$X,1,FALSE),""))&gt;0</f>
        <v>0</v>
      </c>
      <c r="CJ155" t="b">
        <f>OR(LEN(_xlfn.IFNA(VLOOKUP(Y155,Konstanta!$Q:$Q,1,FALSE),""))&gt;0,LEN(Y155)=0)</f>
        <v>1</v>
      </c>
      <c r="CK155" t="b">
        <f t="shared" si="49"/>
        <v>1</v>
      </c>
      <c r="CL155" t="b">
        <f>OR(LEN(_xlfn.IFNA(VLOOKUP(BK155,Konstanta!$Z:$Z,1,FALSE),""))&gt;0,LEN(BK155)=0)</f>
        <v>1</v>
      </c>
      <c r="CM155" t="b">
        <f t="shared" si="50"/>
        <v>1</v>
      </c>
      <c r="CN155" t="b">
        <f t="shared" si="51"/>
        <v>0</v>
      </c>
      <c r="CO155" t="b">
        <f>LEN(_xlfn.IFNA(VLOOKUP(Data!K155,Konstanta!$AB:$AB,1,FALSE),""))&gt;0</f>
        <v>0</v>
      </c>
      <c r="CP155" s="12" t="b">
        <f t="shared" si="52"/>
        <v>0</v>
      </c>
      <c r="CQ155" s="12" t="b">
        <f t="shared" si="53"/>
        <v>0</v>
      </c>
      <c r="CR155" t="b">
        <f>ISNUMBER(SEARCH(Konstanta!$Q$5,Y155))</f>
        <v>0</v>
      </c>
      <c r="CS155">
        <f ca="1">IF(CD155&lt;=Konstanta!$J$5,Konstanta!$I$5,IF(CD155&lt;=Konstanta!$J$6,Konstanta!$I$6,IF(CD155&lt;=Konstanta!$J$7,Konstanta!$I$7,Konstanta!$I$8)))</f>
        <v>4</v>
      </c>
      <c r="CT155" t="b">
        <f>ISNUMBER(SEARCH(Konstanta!$Q$6,Y155))</f>
        <v>0</v>
      </c>
      <c r="CU155">
        <f ca="1">IF(CD155&lt;=Konstanta!$F$5,Konstanta!$E$5,IF(CD155&lt;=Konstanta!$F$6,Konstanta!$E$6,IF(CD155&lt;=Konstanta!$F$7,Konstanta!$E$7,IF(CD155&lt;=Konstanta!$F$8,Konstanta!$E$8,Konstanta!$E$9))))</f>
        <v>5</v>
      </c>
      <c r="CV155" t="b">
        <f t="shared" si="54"/>
        <v>1</v>
      </c>
      <c r="CW155" s="74">
        <f ca="1">IF(CD155&lt;=Konstanta!$B$5,Konstanta!$A$5,IF(CD155&lt;=Konstanta!$B$6,Konstanta!$A$6,IF(CD155&lt;=Konstanta!$B$7,Konstanta!$A$7,IF(CD155&lt;=Konstanta!$B$8,Konstanta!$A$8,IF(CD155&lt;=Konstanta!$B$9,Konstanta!$A$9,IF(CD155&lt;=Konstanta!$B$10,Konstanta!$A$10,IF(CD155&lt;=Konstanta!$B$11,Konstanta!$A$11,Konstanta!$A$12)))))))</f>
        <v>8</v>
      </c>
      <c r="CX155" t="b">
        <f>LEN(_xlfn.IFNA(VLOOKUP(AA155,Konstanta!$AD:$AD,1,FALSE),""))=0</f>
        <v>1</v>
      </c>
      <c r="CY155" s="67">
        <f t="shared" si="55"/>
        <v>0</v>
      </c>
      <c r="CZ155" s="67">
        <f t="shared" si="56"/>
        <v>0</v>
      </c>
      <c r="DA155" s="67">
        <f t="shared" si="57"/>
        <v>0</v>
      </c>
      <c r="DB155" t="b">
        <f t="shared" ca="1" si="58"/>
        <v>0</v>
      </c>
      <c r="DC155" s="67" t="b">
        <f>DA155&lt;=Konstanta!$AH$3</f>
        <v>1</v>
      </c>
      <c r="DD155" t="b">
        <f>CY155&lt;=Konstanta!$AH$4</f>
        <v>1</v>
      </c>
      <c r="DE155" t="b">
        <f>CY155&lt;=Konstanta!$AH$5</f>
        <v>1</v>
      </c>
      <c r="DF155" t="b">
        <f>CY155&lt;=Konstanta!$AH$6</f>
        <v>1</v>
      </c>
      <c r="DG155" t="b">
        <f ca="1">TEXT(BL155,"YYYYMMDD")=TEXT(Konstanta!$B$1,"YYYYMMDD")</f>
        <v>0</v>
      </c>
      <c r="DH155" t="b">
        <f t="shared" si="59"/>
        <v>0</v>
      </c>
      <c r="DI155" s="67">
        <f ca="1">Konstanta!$C$4-Data!CD155</f>
        <v>-1096658.666275</v>
      </c>
      <c r="DJ155">
        <f ca="1">IF(Data!DI155&gt;=Konstanta!$B$14,Konstanta!$A$14,IF(Data!DI155&gt;=Konstanta!$B$15,Konstanta!$A$15,IF(Data!DI155&gt;=Konstanta!$B$16,Konstanta!$A$16,IF(Data!DI155&gt;=Konstanta!$B$17,Konstanta!$A$17,IF(Data!DI155&gt;=Konstanta!$B$18,Konstanta!$A$18,Konstanta!$A$19)))))</f>
        <v>6</v>
      </c>
      <c r="DK155" t="b">
        <f t="shared" si="60"/>
        <v>0</v>
      </c>
      <c r="DL155" t="b">
        <f>COUNTIFS(A$1:A154,A155)=0</f>
        <v>1</v>
      </c>
    </row>
    <row r="156" spans="1:11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8"/>
      <c r="BY156" s="68"/>
      <c r="BZ156" s="70" t="str">
        <f t="shared" si="45"/>
        <v/>
      </c>
      <c r="CA156" s="71">
        <f t="shared" ca="1" si="46"/>
        <v>1096694.6662277777</v>
      </c>
      <c r="CB156" s="70" t="b">
        <f ca="1">AND(LEN(BZ156)&gt;0,TEXT(BZ156,"YYYY-MM-DD")=TEXT(Konstanta!$B$1,"YYYY-MM-DD"))</f>
        <v>0</v>
      </c>
      <c r="CC156" s="70" t="str">
        <f t="shared" si="47"/>
        <v/>
      </c>
      <c r="CD156" s="72">
        <f ca="1">(Konstanta!$B$2-D156)*24</f>
        <v>1096694.666275</v>
      </c>
      <c r="CE156" t="b">
        <f t="shared" si="48"/>
        <v>0</v>
      </c>
      <c r="CF156" t="b">
        <f>LEN(_xlfn.IFNA(VLOOKUP(H156,Konstanta!$M:$M,1,FALSE),""))&gt;0</f>
        <v>0</v>
      </c>
      <c r="CG156" t="b">
        <f>LEN(_xlfn.IFNA(VLOOKUP(G156,Konstanta!$T:$T,1,FALSE),""))&gt;0</f>
        <v>0</v>
      </c>
      <c r="CH156" t="b">
        <f>_xlfn.IFNA(VLOOKUP(U156,Konstanta!$O:$O,1,FALSE),"-")&lt;&gt;"-"</f>
        <v>0</v>
      </c>
      <c r="CI156" t="b">
        <f>LEN(_xlfn.IFNA(VLOOKUP(AX156,Konstanta!$X:$X,1,FALSE),""))&gt;0</f>
        <v>0</v>
      </c>
      <c r="CJ156" t="b">
        <f>OR(LEN(_xlfn.IFNA(VLOOKUP(Y156,Konstanta!$Q:$Q,1,FALSE),""))&gt;0,LEN(Y156)=0)</f>
        <v>1</v>
      </c>
      <c r="CK156" t="b">
        <f t="shared" si="49"/>
        <v>1</v>
      </c>
      <c r="CL156" t="b">
        <f>OR(LEN(_xlfn.IFNA(VLOOKUP(BK156,Konstanta!$Z:$Z,1,FALSE),""))&gt;0,LEN(BK156)=0)</f>
        <v>1</v>
      </c>
      <c r="CM156" t="b">
        <f t="shared" si="50"/>
        <v>1</v>
      </c>
      <c r="CN156" t="b">
        <f t="shared" si="51"/>
        <v>0</v>
      </c>
      <c r="CO156" t="b">
        <f>LEN(_xlfn.IFNA(VLOOKUP(Data!K156,Konstanta!$AB:$AB,1,FALSE),""))&gt;0</f>
        <v>0</v>
      </c>
      <c r="CP156" s="12" t="b">
        <f t="shared" si="52"/>
        <v>0</v>
      </c>
      <c r="CQ156" s="12" t="b">
        <f t="shared" si="53"/>
        <v>0</v>
      </c>
      <c r="CR156" t="b">
        <f>ISNUMBER(SEARCH(Konstanta!$Q$5,Y156))</f>
        <v>0</v>
      </c>
      <c r="CS156">
        <f ca="1">IF(CD156&lt;=Konstanta!$J$5,Konstanta!$I$5,IF(CD156&lt;=Konstanta!$J$6,Konstanta!$I$6,IF(CD156&lt;=Konstanta!$J$7,Konstanta!$I$7,Konstanta!$I$8)))</f>
        <v>4</v>
      </c>
      <c r="CT156" t="b">
        <f>ISNUMBER(SEARCH(Konstanta!$Q$6,Y156))</f>
        <v>0</v>
      </c>
      <c r="CU156">
        <f ca="1">IF(CD156&lt;=Konstanta!$F$5,Konstanta!$E$5,IF(CD156&lt;=Konstanta!$F$6,Konstanta!$E$6,IF(CD156&lt;=Konstanta!$F$7,Konstanta!$E$7,IF(CD156&lt;=Konstanta!$F$8,Konstanta!$E$8,Konstanta!$E$9))))</f>
        <v>5</v>
      </c>
      <c r="CV156" t="b">
        <f t="shared" si="54"/>
        <v>1</v>
      </c>
      <c r="CW156" s="74">
        <f ca="1">IF(CD156&lt;=Konstanta!$B$5,Konstanta!$A$5,IF(CD156&lt;=Konstanta!$B$6,Konstanta!$A$6,IF(CD156&lt;=Konstanta!$B$7,Konstanta!$A$7,IF(CD156&lt;=Konstanta!$B$8,Konstanta!$A$8,IF(CD156&lt;=Konstanta!$B$9,Konstanta!$A$9,IF(CD156&lt;=Konstanta!$B$10,Konstanta!$A$10,IF(CD156&lt;=Konstanta!$B$11,Konstanta!$A$11,Konstanta!$A$12)))))))</f>
        <v>8</v>
      </c>
      <c r="CX156" t="b">
        <f>LEN(_xlfn.IFNA(VLOOKUP(AA156,Konstanta!$AD:$AD,1,FALSE),""))=0</f>
        <v>1</v>
      </c>
      <c r="CY156" s="67">
        <f t="shared" si="55"/>
        <v>0</v>
      </c>
      <c r="CZ156" s="67">
        <f t="shared" si="56"/>
        <v>0</v>
      </c>
      <c r="DA156" s="67">
        <f t="shared" si="57"/>
        <v>0</v>
      </c>
      <c r="DB156" t="b">
        <f t="shared" ca="1" si="58"/>
        <v>0</v>
      </c>
      <c r="DC156" s="67" t="b">
        <f>DA156&lt;=Konstanta!$AH$3</f>
        <v>1</v>
      </c>
      <c r="DD156" t="b">
        <f>CY156&lt;=Konstanta!$AH$4</f>
        <v>1</v>
      </c>
      <c r="DE156" t="b">
        <f>CY156&lt;=Konstanta!$AH$5</f>
        <v>1</v>
      </c>
      <c r="DF156" t="b">
        <f>CY156&lt;=Konstanta!$AH$6</f>
        <v>1</v>
      </c>
      <c r="DG156" t="b">
        <f ca="1">TEXT(BL156,"YYYYMMDD")=TEXT(Konstanta!$B$1,"YYYYMMDD")</f>
        <v>0</v>
      </c>
      <c r="DH156" t="b">
        <f t="shared" si="59"/>
        <v>0</v>
      </c>
      <c r="DI156" s="67">
        <f ca="1">Konstanta!$C$4-Data!CD156</f>
        <v>-1096658.666275</v>
      </c>
      <c r="DJ156">
        <f ca="1">IF(Data!DI156&gt;=Konstanta!$B$14,Konstanta!$A$14,IF(Data!DI156&gt;=Konstanta!$B$15,Konstanta!$A$15,IF(Data!DI156&gt;=Konstanta!$B$16,Konstanta!$A$16,IF(Data!DI156&gt;=Konstanta!$B$17,Konstanta!$A$17,IF(Data!DI156&gt;=Konstanta!$B$18,Konstanta!$A$18,Konstanta!$A$19)))))</f>
        <v>6</v>
      </c>
      <c r="DK156" t="b">
        <f t="shared" si="60"/>
        <v>0</v>
      </c>
      <c r="DL156" t="b">
        <f>COUNTIFS(A$1:A155,A156)=0</f>
        <v>1</v>
      </c>
    </row>
    <row r="157" spans="1:116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8"/>
      <c r="BY157" s="68"/>
      <c r="BZ157" s="70" t="str">
        <f t="shared" si="45"/>
        <v/>
      </c>
      <c r="CA157" s="71">
        <f t="shared" ca="1" si="46"/>
        <v>1096694.6659916667</v>
      </c>
      <c r="CB157" s="70" t="b">
        <f ca="1">AND(LEN(BZ157)&gt;0,TEXT(BZ157,"YYYY-MM-DD")=TEXT(Konstanta!$B$1,"YYYY-MM-DD"))</f>
        <v>0</v>
      </c>
      <c r="CC157" s="70" t="str">
        <f t="shared" si="47"/>
        <v/>
      </c>
      <c r="CD157" s="72">
        <f ca="1">(Konstanta!$B$2-D157)*24</f>
        <v>1096694.666275</v>
      </c>
      <c r="CE157" t="b">
        <f t="shared" si="48"/>
        <v>0</v>
      </c>
      <c r="CF157" t="b">
        <f>LEN(_xlfn.IFNA(VLOOKUP(H157,Konstanta!$M:$M,1,FALSE),""))&gt;0</f>
        <v>0</v>
      </c>
      <c r="CG157" t="b">
        <f>LEN(_xlfn.IFNA(VLOOKUP(G157,Konstanta!$T:$T,1,FALSE),""))&gt;0</f>
        <v>0</v>
      </c>
      <c r="CH157" t="b">
        <f>_xlfn.IFNA(VLOOKUP(U157,Konstanta!$O:$O,1,FALSE),"-")&lt;&gt;"-"</f>
        <v>0</v>
      </c>
      <c r="CI157" t="b">
        <f>LEN(_xlfn.IFNA(VLOOKUP(AX157,Konstanta!$X:$X,1,FALSE),""))&gt;0</f>
        <v>0</v>
      </c>
      <c r="CJ157" t="b">
        <f>OR(LEN(_xlfn.IFNA(VLOOKUP(Y157,Konstanta!$Q:$Q,1,FALSE),""))&gt;0,LEN(Y157)=0)</f>
        <v>1</v>
      </c>
      <c r="CK157" t="b">
        <f t="shared" si="49"/>
        <v>1</v>
      </c>
      <c r="CL157" t="b">
        <f>OR(LEN(_xlfn.IFNA(VLOOKUP(BK157,Konstanta!$Z:$Z,1,FALSE),""))&gt;0,LEN(BK157)=0)</f>
        <v>1</v>
      </c>
      <c r="CM157" t="b">
        <f t="shared" si="50"/>
        <v>1</v>
      </c>
      <c r="CN157" t="b">
        <f t="shared" si="51"/>
        <v>0</v>
      </c>
      <c r="CO157" t="b">
        <f>LEN(_xlfn.IFNA(VLOOKUP(Data!K157,Konstanta!$AB:$AB,1,FALSE),""))&gt;0</f>
        <v>0</v>
      </c>
      <c r="CP157" s="12" t="b">
        <f t="shared" si="52"/>
        <v>0</v>
      </c>
      <c r="CQ157" s="12" t="b">
        <f t="shared" si="53"/>
        <v>0</v>
      </c>
      <c r="CR157" t="b">
        <f>ISNUMBER(SEARCH(Konstanta!$Q$5,Y157))</f>
        <v>0</v>
      </c>
      <c r="CS157">
        <f ca="1">IF(CD157&lt;=Konstanta!$J$5,Konstanta!$I$5,IF(CD157&lt;=Konstanta!$J$6,Konstanta!$I$6,IF(CD157&lt;=Konstanta!$J$7,Konstanta!$I$7,Konstanta!$I$8)))</f>
        <v>4</v>
      </c>
      <c r="CT157" t="b">
        <f>ISNUMBER(SEARCH(Konstanta!$Q$6,Y157))</f>
        <v>0</v>
      </c>
      <c r="CU157">
        <f ca="1">IF(CD157&lt;=Konstanta!$F$5,Konstanta!$E$5,IF(CD157&lt;=Konstanta!$F$6,Konstanta!$E$6,IF(CD157&lt;=Konstanta!$F$7,Konstanta!$E$7,IF(CD157&lt;=Konstanta!$F$8,Konstanta!$E$8,Konstanta!$E$9))))</f>
        <v>5</v>
      </c>
      <c r="CV157" t="b">
        <f t="shared" si="54"/>
        <v>1</v>
      </c>
      <c r="CW157" s="74">
        <f ca="1">IF(CD157&lt;=Konstanta!$B$5,Konstanta!$A$5,IF(CD157&lt;=Konstanta!$B$6,Konstanta!$A$6,IF(CD157&lt;=Konstanta!$B$7,Konstanta!$A$7,IF(CD157&lt;=Konstanta!$B$8,Konstanta!$A$8,IF(CD157&lt;=Konstanta!$B$9,Konstanta!$A$9,IF(CD157&lt;=Konstanta!$B$10,Konstanta!$A$10,IF(CD157&lt;=Konstanta!$B$11,Konstanta!$A$11,Konstanta!$A$12)))))))</f>
        <v>8</v>
      </c>
      <c r="CX157" t="b">
        <f>LEN(_xlfn.IFNA(VLOOKUP(AA157,Konstanta!$AD:$AD,1,FALSE),""))=0</f>
        <v>1</v>
      </c>
      <c r="CY157" s="67">
        <f t="shared" si="55"/>
        <v>0</v>
      </c>
      <c r="CZ157" s="67">
        <f t="shared" si="56"/>
        <v>0</v>
      </c>
      <c r="DA157" s="67">
        <f t="shared" si="57"/>
        <v>0</v>
      </c>
      <c r="DB157" t="b">
        <f t="shared" ca="1" si="58"/>
        <v>0</v>
      </c>
      <c r="DC157" s="67" t="b">
        <f>DA157&lt;=Konstanta!$AH$3</f>
        <v>1</v>
      </c>
      <c r="DD157" t="b">
        <f>CY157&lt;=Konstanta!$AH$4</f>
        <v>1</v>
      </c>
      <c r="DE157" t="b">
        <f>CY157&lt;=Konstanta!$AH$5</f>
        <v>1</v>
      </c>
      <c r="DF157" t="b">
        <f>CY157&lt;=Konstanta!$AH$6</f>
        <v>1</v>
      </c>
      <c r="DG157" t="b">
        <f ca="1">TEXT(BL157,"YYYYMMDD")=TEXT(Konstanta!$B$1,"YYYYMMDD")</f>
        <v>0</v>
      </c>
      <c r="DH157" t="b">
        <f t="shared" si="59"/>
        <v>0</v>
      </c>
      <c r="DI157" s="67">
        <f ca="1">Konstanta!$C$4-Data!CD157</f>
        <v>-1096658.666275</v>
      </c>
      <c r="DJ157">
        <f ca="1">IF(Data!DI157&gt;=Konstanta!$B$14,Konstanta!$A$14,IF(Data!DI157&gt;=Konstanta!$B$15,Konstanta!$A$15,IF(Data!DI157&gt;=Konstanta!$B$16,Konstanta!$A$16,IF(Data!DI157&gt;=Konstanta!$B$17,Konstanta!$A$17,IF(Data!DI157&gt;=Konstanta!$B$18,Konstanta!$A$18,Konstanta!$A$19)))))</f>
        <v>6</v>
      </c>
      <c r="DK157" t="b">
        <f t="shared" si="60"/>
        <v>0</v>
      </c>
      <c r="DL157" t="b">
        <f>COUNTIFS(A$1:A156,A157)=0</f>
        <v>1</v>
      </c>
    </row>
    <row r="158" spans="1:116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8"/>
      <c r="BY158" s="68"/>
      <c r="BZ158" s="70" t="str">
        <f t="shared" si="45"/>
        <v/>
      </c>
      <c r="CA158" s="71">
        <f t="shared" ca="1" si="46"/>
        <v>1096694.666013889</v>
      </c>
      <c r="CB158" s="70" t="b">
        <f ca="1">AND(LEN(BZ158)&gt;0,TEXT(BZ158,"YYYY-MM-DD")=TEXT(Konstanta!$B$1,"YYYY-MM-DD"))</f>
        <v>0</v>
      </c>
      <c r="CC158" s="70" t="str">
        <f t="shared" si="47"/>
        <v/>
      </c>
      <c r="CD158" s="72">
        <f ca="1">(Konstanta!$B$2-D158)*24</f>
        <v>1096694.666275</v>
      </c>
      <c r="CE158" t="b">
        <f t="shared" si="48"/>
        <v>0</v>
      </c>
      <c r="CF158" t="b">
        <f>LEN(_xlfn.IFNA(VLOOKUP(H158,Konstanta!$M:$M,1,FALSE),""))&gt;0</f>
        <v>0</v>
      </c>
      <c r="CG158" t="b">
        <f>LEN(_xlfn.IFNA(VLOOKUP(G158,Konstanta!$T:$T,1,FALSE),""))&gt;0</f>
        <v>0</v>
      </c>
      <c r="CH158" t="b">
        <f>_xlfn.IFNA(VLOOKUP(U158,Konstanta!$O:$O,1,FALSE),"-")&lt;&gt;"-"</f>
        <v>0</v>
      </c>
      <c r="CI158" t="b">
        <f>LEN(_xlfn.IFNA(VLOOKUP(AX158,Konstanta!$X:$X,1,FALSE),""))&gt;0</f>
        <v>0</v>
      </c>
      <c r="CJ158" t="b">
        <f>OR(LEN(_xlfn.IFNA(VLOOKUP(Y158,Konstanta!$Q:$Q,1,FALSE),""))&gt;0,LEN(Y158)=0)</f>
        <v>1</v>
      </c>
      <c r="CK158" t="b">
        <f t="shared" si="49"/>
        <v>1</v>
      </c>
      <c r="CL158" t="b">
        <f>OR(LEN(_xlfn.IFNA(VLOOKUP(BK158,Konstanta!$Z:$Z,1,FALSE),""))&gt;0,LEN(BK158)=0)</f>
        <v>1</v>
      </c>
      <c r="CM158" t="b">
        <f t="shared" si="50"/>
        <v>1</v>
      </c>
      <c r="CN158" t="b">
        <f t="shared" si="51"/>
        <v>0</v>
      </c>
      <c r="CO158" t="b">
        <f>LEN(_xlfn.IFNA(VLOOKUP(Data!K158,Konstanta!$AB:$AB,1,FALSE),""))&gt;0</f>
        <v>0</v>
      </c>
      <c r="CP158" s="12" t="b">
        <f t="shared" si="52"/>
        <v>0</v>
      </c>
      <c r="CQ158" s="12" t="b">
        <f t="shared" si="53"/>
        <v>0</v>
      </c>
      <c r="CR158" t="b">
        <f>ISNUMBER(SEARCH(Konstanta!$Q$5,Y158))</f>
        <v>0</v>
      </c>
      <c r="CS158">
        <f ca="1">IF(CD158&lt;=Konstanta!$J$5,Konstanta!$I$5,IF(CD158&lt;=Konstanta!$J$6,Konstanta!$I$6,IF(CD158&lt;=Konstanta!$J$7,Konstanta!$I$7,Konstanta!$I$8)))</f>
        <v>4</v>
      </c>
      <c r="CT158" t="b">
        <f>ISNUMBER(SEARCH(Konstanta!$Q$6,Y158))</f>
        <v>0</v>
      </c>
      <c r="CU158">
        <f ca="1">IF(CD158&lt;=Konstanta!$F$5,Konstanta!$E$5,IF(CD158&lt;=Konstanta!$F$6,Konstanta!$E$6,IF(CD158&lt;=Konstanta!$F$7,Konstanta!$E$7,IF(CD158&lt;=Konstanta!$F$8,Konstanta!$E$8,Konstanta!$E$9))))</f>
        <v>5</v>
      </c>
      <c r="CV158" t="b">
        <f t="shared" si="54"/>
        <v>1</v>
      </c>
      <c r="CW158" s="74">
        <f ca="1">IF(CD158&lt;=Konstanta!$B$5,Konstanta!$A$5,IF(CD158&lt;=Konstanta!$B$6,Konstanta!$A$6,IF(CD158&lt;=Konstanta!$B$7,Konstanta!$A$7,IF(CD158&lt;=Konstanta!$B$8,Konstanta!$A$8,IF(CD158&lt;=Konstanta!$B$9,Konstanta!$A$9,IF(CD158&lt;=Konstanta!$B$10,Konstanta!$A$10,IF(CD158&lt;=Konstanta!$B$11,Konstanta!$A$11,Konstanta!$A$12)))))))</f>
        <v>8</v>
      </c>
      <c r="CX158" t="b">
        <f>LEN(_xlfn.IFNA(VLOOKUP(AA158,Konstanta!$AD:$AD,1,FALSE),""))=0</f>
        <v>1</v>
      </c>
      <c r="CY158" s="67">
        <f t="shared" si="55"/>
        <v>0</v>
      </c>
      <c r="CZ158" s="67">
        <f t="shared" si="56"/>
        <v>0</v>
      </c>
      <c r="DA158" s="67">
        <f t="shared" si="57"/>
        <v>0</v>
      </c>
      <c r="DB158" t="b">
        <f t="shared" ca="1" si="58"/>
        <v>0</v>
      </c>
      <c r="DC158" s="67" t="b">
        <f>DA158&lt;=Konstanta!$AH$3</f>
        <v>1</v>
      </c>
      <c r="DD158" t="b">
        <f>CY158&lt;=Konstanta!$AH$4</f>
        <v>1</v>
      </c>
      <c r="DE158" t="b">
        <f>CY158&lt;=Konstanta!$AH$5</f>
        <v>1</v>
      </c>
      <c r="DF158" t="b">
        <f>CY158&lt;=Konstanta!$AH$6</f>
        <v>1</v>
      </c>
      <c r="DG158" t="b">
        <f ca="1">TEXT(BL158,"YYYYMMDD")=TEXT(Konstanta!$B$1,"YYYYMMDD")</f>
        <v>0</v>
      </c>
      <c r="DH158" t="b">
        <f t="shared" si="59"/>
        <v>0</v>
      </c>
      <c r="DI158" s="67">
        <f ca="1">Konstanta!$C$4-Data!CD158</f>
        <v>-1096658.666275</v>
      </c>
      <c r="DJ158">
        <f ca="1">IF(Data!DI158&gt;=Konstanta!$B$14,Konstanta!$A$14,IF(Data!DI158&gt;=Konstanta!$B$15,Konstanta!$A$15,IF(Data!DI158&gt;=Konstanta!$B$16,Konstanta!$A$16,IF(Data!DI158&gt;=Konstanta!$B$17,Konstanta!$A$17,IF(Data!DI158&gt;=Konstanta!$B$18,Konstanta!$A$18,Konstanta!$A$19)))))</f>
        <v>6</v>
      </c>
      <c r="DK158" t="b">
        <f t="shared" si="60"/>
        <v>0</v>
      </c>
      <c r="DL158" t="b">
        <f>COUNTIFS(A$1:A157,A158)=0</f>
        <v>1</v>
      </c>
    </row>
    <row r="159" spans="1:116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8"/>
      <c r="BY159" s="68"/>
      <c r="BZ159" s="70" t="str">
        <f t="shared" si="45"/>
        <v/>
      </c>
      <c r="CA159" s="71">
        <f t="shared" ca="1" si="46"/>
        <v>1096694.6659916667</v>
      </c>
      <c r="CB159" s="70" t="b">
        <f ca="1">AND(LEN(BZ159)&gt;0,TEXT(BZ159,"YYYY-MM-DD")=TEXT(Konstanta!$B$1,"YYYY-MM-DD"))</f>
        <v>0</v>
      </c>
      <c r="CC159" s="70" t="str">
        <f t="shared" si="47"/>
        <v/>
      </c>
      <c r="CD159" s="72">
        <f ca="1">(Konstanta!$B$2-D159)*24</f>
        <v>1096694.666275</v>
      </c>
      <c r="CE159" t="b">
        <f t="shared" si="48"/>
        <v>0</v>
      </c>
      <c r="CF159" t="b">
        <f>LEN(_xlfn.IFNA(VLOOKUP(H159,Konstanta!$M:$M,1,FALSE),""))&gt;0</f>
        <v>0</v>
      </c>
      <c r="CG159" t="b">
        <f>LEN(_xlfn.IFNA(VLOOKUP(G159,Konstanta!$T:$T,1,FALSE),""))&gt;0</f>
        <v>0</v>
      </c>
      <c r="CH159" t="b">
        <f>_xlfn.IFNA(VLOOKUP(U159,Konstanta!$O:$O,1,FALSE),"-")&lt;&gt;"-"</f>
        <v>0</v>
      </c>
      <c r="CI159" t="b">
        <f>LEN(_xlfn.IFNA(VLOOKUP(AX159,Konstanta!$X:$X,1,FALSE),""))&gt;0</f>
        <v>0</v>
      </c>
      <c r="CJ159" t="b">
        <f>OR(LEN(_xlfn.IFNA(VLOOKUP(Y159,Konstanta!$Q:$Q,1,FALSE),""))&gt;0,LEN(Y159)=0)</f>
        <v>1</v>
      </c>
      <c r="CK159" t="b">
        <f t="shared" si="49"/>
        <v>1</v>
      </c>
      <c r="CL159" t="b">
        <f>OR(LEN(_xlfn.IFNA(VLOOKUP(BK159,Konstanta!$Z:$Z,1,FALSE),""))&gt;0,LEN(BK159)=0)</f>
        <v>1</v>
      </c>
      <c r="CM159" t="b">
        <f t="shared" si="50"/>
        <v>1</v>
      </c>
      <c r="CN159" t="b">
        <f t="shared" si="51"/>
        <v>0</v>
      </c>
      <c r="CO159" t="b">
        <f>LEN(_xlfn.IFNA(VLOOKUP(Data!K159,Konstanta!$AB:$AB,1,FALSE),""))&gt;0</f>
        <v>0</v>
      </c>
      <c r="CP159" s="12" t="b">
        <f t="shared" si="52"/>
        <v>0</v>
      </c>
      <c r="CQ159" s="12" t="b">
        <f t="shared" si="53"/>
        <v>0</v>
      </c>
      <c r="CR159" t="b">
        <f>ISNUMBER(SEARCH(Konstanta!$Q$5,Y159))</f>
        <v>0</v>
      </c>
      <c r="CS159">
        <f ca="1">IF(CD159&lt;=Konstanta!$J$5,Konstanta!$I$5,IF(CD159&lt;=Konstanta!$J$6,Konstanta!$I$6,IF(CD159&lt;=Konstanta!$J$7,Konstanta!$I$7,Konstanta!$I$8)))</f>
        <v>4</v>
      </c>
      <c r="CT159" t="b">
        <f>ISNUMBER(SEARCH(Konstanta!$Q$6,Y159))</f>
        <v>0</v>
      </c>
      <c r="CU159">
        <f ca="1">IF(CD159&lt;=Konstanta!$F$5,Konstanta!$E$5,IF(CD159&lt;=Konstanta!$F$6,Konstanta!$E$6,IF(CD159&lt;=Konstanta!$F$7,Konstanta!$E$7,IF(CD159&lt;=Konstanta!$F$8,Konstanta!$E$8,Konstanta!$E$9))))</f>
        <v>5</v>
      </c>
      <c r="CV159" t="b">
        <f t="shared" si="54"/>
        <v>1</v>
      </c>
      <c r="CW159" s="74">
        <f ca="1">IF(CD159&lt;=Konstanta!$B$5,Konstanta!$A$5,IF(CD159&lt;=Konstanta!$B$6,Konstanta!$A$6,IF(CD159&lt;=Konstanta!$B$7,Konstanta!$A$7,IF(CD159&lt;=Konstanta!$B$8,Konstanta!$A$8,IF(CD159&lt;=Konstanta!$B$9,Konstanta!$A$9,IF(CD159&lt;=Konstanta!$B$10,Konstanta!$A$10,IF(CD159&lt;=Konstanta!$B$11,Konstanta!$A$11,Konstanta!$A$12)))))))</f>
        <v>8</v>
      </c>
      <c r="CX159" t="b">
        <f>LEN(_xlfn.IFNA(VLOOKUP(AA159,Konstanta!$AD:$AD,1,FALSE),""))=0</f>
        <v>1</v>
      </c>
      <c r="CY159" s="67">
        <f t="shared" si="55"/>
        <v>0</v>
      </c>
      <c r="CZ159" s="67">
        <f t="shared" si="56"/>
        <v>0</v>
      </c>
      <c r="DA159" s="67">
        <f t="shared" si="57"/>
        <v>0</v>
      </c>
      <c r="DB159" t="b">
        <f t="shared" ca="1" si="58"/>
        <v>0</v>
      </c>
      <c r="DC159" s="67" t="b">
        <f>DA159&lt;=Konstanta!$AH$3</f>
        <v>1</v>
      </c>
      <c r="DD159" t="b">
        <f>CY159&lt;=Konstanta!$AH$4</f>
        <v>1</v>
      </c>
      <c r="DE159" t="b">
        <f>CY159&lt;=Konstanta!$AH$5</f>
        <v>1</v>
      </c>
      <c r="DF159" t="b">
        <f>CY159&lt;=Konstanta!$AH$6</f>
        <v>1</v>
      </c>
      <c r="DG159" t="b">
        <f ca="1">TEXT(BL159,"YYYYMMDD")=TEXT(Konstanta!$B$1,"YYYYMMDD")</f>
        <v>0</v>
      </c>
      <c r="DH159" t="b">
        <f t="shared" si="59"/>
        <v>0</v>
      </c>
      <c r="DI159" s="67">
        <f ca="1">Konstanta!$C$4-Data!CD159</f>
        <v>-1096658.666275</v>
      </c>
      <c r="DJ159">
        <f ca="1">IF(Data!DI159&gt;=Konstanta!$B$14,Konstanta!$A$14,IF(Data!DI159&gt;=Konstanta!$B$15,Konstanta!$A$15,IF(Data!DI159&gt;=Konstanta!$B$16,Konstanta!$A$16,IF(Data!DI159&gt;=Konstanta!$B$17,Konstanta!$A$17,IF(Data!DI159&gt;=Konstanta!$B$18,Konstanta!$A$18,Konstanta!$A$19)))))</f>
        <v>6</v>
      </c>
      <c r="DK159" t="b">
        <f t="shared" si="60"/>
        <v>0</v>
      </c>
      <c r="DL159" t="b">
        <f>COUNTIFS(A$1:A158,A159)=0</f>
        <v>1</v>
      </c>
    </row>
    <row r="160" spans="1:116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8"/>
      <c r="BY160" s="68"/>
      <c r="BZ160" s="70" t="str">
        <f t="shared" si="45"/>
        <v/>
      </c>
      <c r="CA160" s="71">
        <f t="shared" ca="1" si="46"/>
        <v>1096694.6664</v>
      </c>
      <c r="CB160" s="70" t="b">
        <f ca="1">AND(LEN(BZ160)&gt;0,TEXT(BZ160,"YYYY-MM-DD")=TEXT(Konstanta!$B$1,"YYYY-MM-DD"))</f>
        <v>0</v>
      </c>
      <c r="CC160" s="70" t="str">
        <f t="shared" si="47"/>
        <v/>
      </c>
      <c r="CD160" s="72">
        <f ca="1">(Konstanta!$B$2-D160)*24</f>
        <v>1096694.666275</v>
      </c>
      <c r="CE160" t="b">
        <f t="shared" si="48"/>
        <v>0</v>
      </c>
      <c r="CF160" t="b">
        <f>LEN(_xlfn.IFNA(VLOOKUP(H160,Konstanta!$M:$M,1,FALSE),""))&gt;0</f>
        <v>0</v>
      </c>
      <c r="CG160" t="b">
        <f>LEN(_xlfn.IFNA(VLOOKUP(G160,Konstanta!$T:$T,1,FALSE),""))&gt;0</f>
        <v>0</v>
      </c>
      <c r="CH160" t="b">
        <f>_xlfn.IFNA(VLOOKUP(U160,Konstanta!$O:$O,1,FALSE),"-")&lt;&gt;"-"</f>
        <v>0</v>
      </c>
      <c r="CI160" t="b">
        <f>LEN(_xlfn.IFNA(VLOOKUP(AX160,Konstanta!$X:$X,1,FALSE),""))&gt;0</f>
        <v>0</v>
      </c>
      <c r="CJ160" t="b">
        <f>OR(LEN(_xlfn.IFNA(VLOOKUP(Y160,Konstanta!$Q:$Q,1,FALSE),""))&gt;0,LEN(Y160)=0)</f>
        <v>1</v>
      </c>
      <c r="CK160" t="b">
        <f t="shared" si="49"/>
        <v>1</v>
      </c>
      <c r="CL160" t="b">
        <f>OR(LEN(_xlfn.IFNA(VLOOKUP(BK160,Konstanta!$Z:$Z,1,FALSE),""))&gt;0,LEN(BK160)=0)</f>
        <v>1</v>
      </c>
      <c r="CM160" t="b">
        <f t="shared" si="50"/>
        <v>1</v>
      </c>
      <c r="CN160" t="b">
        <f t="shared" si="51"/>
        <v>0</v>
      </c>
      <c r="CO160" t="b">
        <f>LEN(_xlfn.IFNA(VLOOKUP(Data!K160,Konstanta!$AB:$AB,1,FALSE),""))&gt;0</f>
        <v>0</v>
      </c>
      <c r="CP160" s="12" t="b">
        <f t="shared" si="52"/>
        <v>0</v>
      </c>
      <c r="CQ160" s="12" t="b">
        <f t="shared" si="53"/>
        <v>0</v>
      </c>
      <c r="CR160" t="b">
        <f>ISNUMBER(SEARCH(Konstanta!$Q$5,Y160))</f>
        <v>0</v>
      </c>
      <c r="CS160">
        <f ca="1">IF(CD160&lt;=Konstanta!$J$5,Konstanta!$I$5,IF(CD160&lt;=Konstanta!$J$6,Konstanta!$I$6,IF(CD160&lt;=Konstanta!$J$7,Konstanta!$I$7,Konstanta!$I$8)))</f>
        <v>4</v>
      </c>
      <c r="CT160" t="b">
        <f>ISNUMBER(SEARCH(Konstanta!$Q$6,Y160))</f>
        <v>0</v>
      </c>
      <c r="CU160">
        <f ca="1">IF(CD160&lt;=Konstanta!$F$5,Konstanta!$E$5,IF(CD160&lt;=Konstanta!$F$6,Konstanta!$E$6,IF(CD160&lt;=Konstanta!$F$7,Konstanta!$E$7,IF(CD160&lt;=Konstanta!$F$8,Konstanta!$E$8,Konstanta!$E$9))))</f>
        <v>5</v>
      </c>
      <c r="CV160" t="b">
        <f t="shared" si="54"/>
        <v>1</v>
      </c>
      <c r="CW160" s="74">
        <f ca="1">IF(CD160&lt;=Konstanta!$B$5,Konstanta!$A$5,IF(CD160&lt;=Konstanta!$B$6,Konstanta!$A$6,IF(CD160&lt;=Konstanta!$B$7,Konstanta!$A$7,IF(CD160&lt;=Konstanta!$B$8,Konstanta!$A$8,IF(CD160&lt;=Konstanta!$B$9,Konstanta!$A$9,IF(CD160&lt;=Konstanta!$B$10,Konstanta!$A$10,IF(CD160&lt;=Konstanta!$B$11,Konstanta!$A$11,Konstanta!$A$12)))))))</f>
        <v>8</v>
      </c>
      <c r="CX160" t="b">
        <f>LEN(_xlfn.IFNA(VLOOKUP(AA160,Konstanta!$AD:$AD,1,FALSE),""))=0</f>
        <v>1</v>
      </c>
      <c r="CY160" s="67">
        <f t="shared" si="55"/>
        <v>0</v>
      </c>
      <c r="CZ160" s="67">
        <f t="shared" si="56"/>
        <v>0</v>
      </c>
      <c r="DA160" s="67">
        <f t="shared" si="57"/>
        <v>0</v>
      </c>
      <c r="DB160" t="b">
        <f t="shared" ca="1" si="58"/>
        <v>0</v>
      </c>
      <c r="DC160" s="67" t="b">
        <f>DA160&lt;=Konstanta!$AH$3</f>
        <v>1</v>
      </c>
      <c r="DD160" t="b">
        <f>CY160&lt;=Konstanta!$AH$4</f>
        <v>1</v>
      </c>
      <c r="DE160" t="b">
        <f>CY160&lt;=Konstanta!$AH$5</f>
        <v>1</v>
      </c>
      <c r="DF160" t="b">
        <f>CY160&lt;=Konstanta!$AH$6</f>
        <v>1</v>
      </c>
      <c r="DG160" t="b">
        <f ca="1">TEXT(BL160,"YYYYMMDD")=TEXT(Konstanta!$B$1,"YYYYMMDD")</f>
        <v>0</v>
      </c>
      <c r="DH160" t="b">
        <f t="shared" si="59"/>
        <v>0</v>
      </c>
      <c r="DI160" s="67">
        <f ca="1">Konstanta!$C$4-Data!CD160</f>
        <v>-1096658.666275</v>
      </c>
      <c r="DJ160">
        <f ca="1">IF(Data!DI160&gt;=Konstanta!$B$14,Konstanta!$A$14,IF(Data!DI160&gt;=Konstanta!$B$15,Konstanta!$A$15,IF(Data!DI160&gt;=Konstanta!$B$16,Konstanta!$A$16,IF(Data!DI160&gt;=Konstanta!$B$17,Konstanta!$A$17,IF(Data!DI160&gt;=Konstanta!$B$18,Konstanta!$A$18,Konstanta!$A$19)))))</f>
        <v>6</v>
      </c>
      <c r="DK160" t="b">
        <f t="shared" si="60"/>
        <v>0</v>
      </c>
      <c r="DL160" t="b">
        <f>COUNTIFS(A$1:A159,A160)=0</f>
        <v>1</v>
      </c>
    </row>
    <row r="161" spans="1:116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8"/>
      <c r="BY161" s="68"/>
      <c r="BZ161" s="70" t="str">
        <f t="shared" si="45"/>
        <v/>
      </c>
      <c r="CA161" s="71">
        <f t="shared" ca="1" si="46"/>
        <v>1096694.666275</v>
      </c>
      <c r="CB161" s="70" t="b">
        <f ca="1">AND(LEN(BZ161)&gt;0,TEXT(BZ161,"YYYY-MM-DD")=TEXT(Konstanta!$B$1,"YYYY-MM-DD"))</f>
        <v>0</v>
      </c>
      <c r="CC161" s="70" t="str">
        <f t="shared" si="47"/>
        <v/>
      </c>
      <c r="CD161" s="72">
        <f ca="1">(Konstanta!$B$2-D161)*24</f>
        <v>1096694.666275</v>
      </c>
      <c r="CE161" t="b">
        <f t="shared" si="48"/>
        <v>0</v>
      </c>
      <c r="CF161" t="b">
        <f>LEN(_xlfn.IFNA(VLOOKUP(H161,Konstanta!$M:$M,1,FALSE),""))&gt;0</f>
        <v>0</v>
      </c>
      <c r="CG161" t="b">
        <f>LEN(_xlfn.IFNA(VLOOKUP(G161,Konstanta!$T:$T,1,FALSE),""))&gt;0</f>
        <v>0</v>
      </c>
      <c r="CH161" t="b">
        <f>_xlfn.IFNA(VLOOKUP(U161,Konstanta!$O:$O,1,FALSE),"-")&lt;&gt;"-"</f>
        <v>0</v>
      </c>
      <c r="CI161" t="b">
        <f>LEN(_xlfn.IFNA(VLOOKUP(AX161,Konstanta!$X:$X,1,FALSE),""))&gt;0</f>
        <v>0</v>
      </c>
      <c r="CJ161" t="b">
        <f>OR(LEN(_xlfn.IFNA(VLOOKUP(Y161,Konstanta!$Q:$Q,1,FALSE),""))&gt;0,LEN(Y161)=0)</f>
        <v>1</v>
      </c>
      <c r="CK161" t="b">
        <f t="shared" si="49"/>
        <v>1</v>
      </c>
      <c r="CL161" t="b">
        <f>OR(LEN(_xlfn.IFNA(VLOOKUP(BK161,Konstanta!$Z:$Z,1,FALSE),""))&gt;0,LEN(BK161)=0)</f>
        <v>1</v>
      </c>
      <c r="CM161" t="b">
        <f t="shared" si="50"/>
        <v>1</v>
      </c>
      <c r="CN161" t="b">
        <f t="shared" si="51"/>
        <v>0</v>
      </c>
      <c r="CO161" t="b">
        <f>LEN(_xlfn.IFNA(VLOOKUP(Data!K161,Konstanta!$AB:$AB,1,FALSE),""))&gt;0</f>
        <v>0</v>
      </c>
      <c r="CP161" s="12" t="b">
        <f t="shared" si="52"/>
        <v>0</v>
      </c>
      <c r="CQ161" s="12" t="b">
        <f t="shared" si="53"/>
        <v>0</v>
      </c>
      <c r="CR161" t="b">
        <f>ISNUMBER(SEARCH(Konstanta!$Q$5,Y161))</f>
        <v>0</v>
      </c>
      <c r="CS161">
        <f ca="1">IF(CD161&lt;=Konstanta!$J$5,Konstanta!$I$5,IF(CD161&lt;=Konstanta!$J$6,Konstanta!$I$6,IF(CD161&lt;=Konstanta!$J$7,Konstanta!$I$7,Konstanta!$I$8)))</f>
        <v>4</v>
      </c>
      <c r="CT161" t="b">
        <f>ISNUMBER(SEARCH(Konstanta!$Q$6,Y161))</f>
        <v>0</v>
      </c>
      <c r="CU161">
        <f ca="1">IF(CD161&lt;=Konstanta!$F$5,Konstanta!$E$5,IF(CD161&lt;=Konstanta!$F$6,Konstanta!$E$6,IF(CD161&lt;=Konstanta!$F$7,Konstanta!$E$7,IF(CD161&lt;=Konstanta!$F$8,Konstanta!$E$8,Konstanta!$E$9))))</f>
        <v>5</v>
      </c>
      <c r="CV161" t="b">
        <f t="shared" si="54"/>
        <v>1</v>
      </c>
      <c r="CW161" s="74">
        <f ca="1">IF(CD161&lt;=Konstanta!$B$5,Konstanta!$A$5,IF(CD161&lt;=Konstanta!$B$6,Konstanta!$A$6,IF(CD161&lt;=Konstanta!$B$7,Konstanta!$A$7,IF(CD161&lt;=Konstanta!$B$8,Konstanta!$A$8,IF(CD161&lt;=Konstanta!$B$9,Konstanta!$A$9,IF(CD161&lt;=Konstanta!$B$10,Konstanta!$A$10,IF(CD161&lt;=Konstanta!$B$11,Konstanta!$A$11,Konstanta!$A$12)))))))</f>
        <v>8</v>
      </c>
      <c r="CX161" t="b">
        <f>LEN(_xlfn.IFNA(VLOOKUP(AA161,Konstanta!$AD:$AD,1,FALSE),""))=0</f>
        <v>1</v>
      </c>
      <c r="CY161" s="67">
        <f t="shared" si="55"/>
        <v>0</v>
      </c>
      <c r="CZ161" s="67">
        <f t="shared" si="56"/>
        <v>0</v>
      </c>
      <c r="DA161" s="67">
        <f t="shared" si="57"/>
        <v>0</v>
      </c>
      <c r="DB161" t="b">
        <f t="shared" ca="1" si="58"/>
        <v>0</v>
      </c>
      <c r="DC161" s="67" t="b">
        <f>DA161&lt;=Konstanta!$AH$3</f>
        <v>1</v>
      </c>
      <c r="DD161" t="b">
        <f>CY161&lt;=Konstanta!$AH$4</f>
        <v>1</v>
      </c>
      <c r="DE161" t="b">
        <f>CY161&lt;=Konstanta!$AH$5</f>
        <v>1</v>
      </c>
      <c r="DF161" t="b">
        <f>CY161&lt;=Konstanta!$AH$6</f>
        <v>1</v>
      </c>
      <c r="DG161" t="b">
        <f ca="1">TEXT(BL161,"YYYYMMDD")=TEXT(Konstanta!$B$1,"YYYYMMDD")</f>
        <v>0</v>
      </c>
      <c r="DH161" t="b">
        <f t="shared" si="59"/>
        <v>0</v>
      </c>
      <c r="DI161" s="67">
        <f ca="1">Konstanta!$C$4-Data!CD161</f>
        <v>-1096658.666275</v>
      </c>
      <c r="DJ161">
        <f ca="1">IF(Data!DI161&gt;=Konstanta!$B$14,Konstanta!$A$14,IF(Data!DI161&gt;=Konstanta!$B$15,Konstanta!$A$15,IF(Data!DI161&gt;=Konstanta!$B$16,Konstanta!$A$16,IF(Data!DI161&gt;=Konstanta!$B$17,Konstanta!$A$17,IF(Data!DI161&gt;=Konstanta!$B$18,Konstanta!$A$18,Konstanta!$A$19)))))</f>
        <v>6</v>
      </c>
      <c r="DK161" t="b">
        <f t="shared" si="60"/>
        <v>0</v>
      </c>
      <c r="DL161" t="b">
        <f>COUNTIFS(A$1:A160,A161)=0</f>
        <v>1</v>
      </c>
    </row>
    <row r="162" spans="1:116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8"/>
      <c r="BY162" s="68"/>
      <c r="BZ162" s="70" t="str">
        <f t="shared" si="45"/>
        <v/>
      </c>
      <c r="CA162" s="71">
        <f t="shared" ca="1" si="46"/>
        <v>1096694.6662277777</v>
      </c>
      <c r="CB162" s="70" t="b">
        <f ca="1">AND(LEN(BZ162)&gt;0,TEXT(BZ162,"YYYY-MM-DD")=TEXT(Konstanta!$B$1,"YYYY-MM-DD"))</f>
        <v>0</v>
      </c>
      <c r="CC162" s="70" t="str">
        <f t="shared" si="47"/>
        <v/>
      </c>
      <c r="CD162" s="72">
        <f ca="1">(Konstanta!$B$2-D162)*24</f>
        <v>1096694.666275</v>
      </c>
      <c r="CE162" t="b">
        <f t="shared" si="48"/>
        <v>0</v>
      </c>
      <c r="CF162" t="b">
        <f>LEN(_xlfn.IFNA(VLOOKUP(H162,Konstanta!$M:$M,1,FALSE),""))&gt;0</f>
        <v>0</v>
      </c>
      <c r="CG162" t="b">
        <f>LEN(_xlfn.IFNA(VLOOKUP(G162,Konstanta!$T:$T,1,FALSE),""))&gt;0</f>
        <v>0</v>
      </c>
      <c r="CH162" t="b">
        <f>_xlfn.IFNA(VLOOKUP(U162,Konstanta!$O:$O,1,FALSE),"-")&lt;&gt;"-"</f>
        <v>0</v>
      </c>
      <c r="CI162" t="b">
        <f>LEN(_xlfn.IFNA(VLOOKUP(AX162,Konstanta!$X:$X,1,FALSE),""))&gt;0</f>
        <v>0</v>
      </c>
      <c r="CJ162" t="b">
        <f>OR(LEN(_xlfn.IFNA(VLOOKUP(Y162,Konstanta!$Q:$Q,1,FALSE),""))&gt;0,LEN(Y162)=0)</f>
        <v>1</v>
      </c>
      <c r="CK162" t="b">
        <f t="shared" si="49"/>
        <v>1</v>
      </c>
      <c r="CL162" t="b">
        <f>OR(LEN(_xlfn.IFNA(VLOOKUP(BK162,Konstanta!$Z:$Z,1,FALSE),""))&gt;0,LEN(BK162)=0)</f>
        <v>1</v>
      </c>
      <c r="CM162" t="b">
        <f t="shared" si="50"/>
        <v>1</v>
      </c>
      <c r="CN162" t="b">
        <f t="shared" si="51"/>
        <v>0</v>
      </c>
      <c r="CO162" t="b">
        <f>LEN(_xlfn.IFNA(VLOOKUP(Data!K162,Konstanta!$AB:$AB,1,FALSE),""))&gt;0</f>
        <v>0</v>
      </c>
      <c r="CP162" s="12" t="b">
        <f t="shared" si="52"/>
        <v>0</v>
      </c>
      <c r="CQ162" s="12" t="b">
        <f t="shared" si="53"/>
        <v>0</v>
      </c>
      <c r="CR162" t="b">
        <f>ISNUMBER(SEARCH(Konstanta!$Q$5,Y162))</f>
        <v>0</v>
      </c>
      <c r="CS162">
        <f ca="1">IF(CD162&lt;=Konstanta!$J$5,Konstanta!$I$5,IF(CD162&lt;=Konstanta!$J$6,Konstanta!$I$6,IF(CD162&lt;=Konstanta!$J$7,Konstanta!$I$7,Konstanta!$I$8)))</f>
        <v>4</v>
      </c>
      <c r="CT162" t="b">
        <f>ISNUMBER(SEARCH(Konstanta!$Q$6,Y162))</f>
        <v>0</v>
      </c>
      <c r="CU162">
        <f ca="1">IF(CD162&lt;=Konstanta!$F$5,Konstanta!$E$5,IF(CD162&lt;=Konstanta!$F$6,Konstanta!$E$6,IF(CD162&lt;=Konstanta!$F$7,Konstanta!$E$7,IF(CD162&lt;=Konstanta!$F$8,Konstanta!$E$8,Konstanta!$E$9))))</f>
        <v>5</v>
      </c>
      <c r="CV162" t="b">
        <f t="shared" si="54"/>
        <v>1</v>
      </c>
      <c r="CW162" s="74">
        <f ca="1">IF(CD162&lt;=Konstanta!$B$5,Konstanta!$A$5,IF(CD162&lt;=Konstanta!$B$6,Konstanta!$A$6,IF(CD162&lt;=Konstanta!$B$7,Konstanta!$A$7,IF(CD162&lt;=Konstanta!$B$8,Konstanta!$A$8,IF(CD162&lt;=Konstanta!$B$9,Konstanta!$A$9,IF(CD162&lt;=Konstanta!$B$10,Konstanta!$A$10,IF(CD162&lt;=Konstanta!$B$11,Konstanta!$A$11,Konstanta!$A$12)))))))</f>
        <v>8</v>
      </c>
      <c r="CX162" t="b">
        <f>LEN(_xlfn.IFNA(VLOOKUP(AA162,Konstanta!$AD:$AD,1,FALSE),""))=0</f>
        <v>1</v>
      </c>
      <c r="CY162" s="67">
        <f t="shared" si="55"/>
        <v>0</v>
      </c>
      <c r="CZ162" s="67">
        <f t="shared" si="56"/>
        <v>0</v>
      </c>
      <c r="DA162" s="67">
        <f t="shared" si="57"/>
        <v>0</v>
      </c>
      <c r="DB162" t="b">
        <f t="shared" ca="1" si="58"/>
        <v>0</v>
      </c>
      <c r="DC162" s="67" t="b">
        <f>DA162&lt;=Konstanta!$AH$3</f>
        <v>1</v>
      </c>
      <c r="DD162" t="b">
        <f>CY162&lt;=Konstanta!$AH$4</f>
        <v>1</v>
      </c>
      <c r="DE162" t="b">
        <f>CY162&lt;=Konstanta!$AH$5</f>
        <v>1</v>
      </c>
      <c r="DF162" t="b">
        <f>CY162&lt;=Konstanta!$AH$6</f>
        <v>1</v>
      </c>
      <c r="DG162" t="b">
        <f ca="1">TEXT(BL162,"YYYYMMDD")=TEXT(Konstanta!$B$1,"YYYYMMDD")</f>
        <v>0</v>
      </c>
      <c r="DH162" t="b">
        <f t="shared" si="59"/>
        <v>0</v>
      </c>
      <c r="DI162" s="67">
        <f ca="1">Konstanta!$C$4-Data!CD162</f>
        <v>-1096658.666275</v>
      </c>
      <c r="DJ162">
        <f ca="1">IF(Data!DI162&gt;=Konstanta!$B$14,Konstanta!$A$14,IF(Data!DI162&gt;=Konstanta!$B$15,Konstanta!$A$15,IF(Data!DI162&gt;=Konstanta!$B$16,Konstanta!$A$16,IF(Data!DI162&gt;=Konstanta!$B$17,Konstanta!$A$17,IF(Data!DI162&gt;=Konstanta!$B$18,Konstanta!$A$18,Konstanta!$A$19)))))</f>
        <v>6</v>
      </c>
      <c r="DK162" t="b">
        <f t="shared" si="60"/>
        <v>0</v>
      </c>
      <c r="DL162" t="b">
        <f>COUNTIFS(A$1:A161,A162)=0</f>
        <v>1</v>
      </c>
    </row>
    <row r="163" spans="1:116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8"/>
      <c r="BY163" s="68"/>
      <c r="BZ163" s="70" t="str">
        <f t="shared" si="45"/>
        <v/>
      </c>
      <c r="CA163" s="71">
        <f t="shared" ca="1" si="46"/>
        <v>1096694.6662138889</v>
      </c>
      <c r="CB163" s="70" t="b">
        <f ca="1">AND(LEN(BZ163)&gt;0,TEXT(BZ163,"YYYY-MM-DD")=TEXT(Konstanta!$B$1,"YYYY-MM-DD"))</f>
        <v>0</v>
      </c>
      <c r="CC163" s="70" t="str">
        <f t="shared" si="47"/>
        <v/>
      </c>
      <c r="CD163" s="72">
        <f ca="1">(Konstanta!$B$2-D163)*24</f>
        <v>1096694.666275</v>
      </c>
      <c r="CE163" t="b">
        <f t="shared" si="48"/>
        <v>0</v>
      </c>
      <c r="CF163" t="b">
        <f>LEN(_xlfn.IFNA(VLOOKUP(H163,Konstanta!$M:$M,1,FALSE),""))&gt;0</f>
        <v>0</v>
      </c>
      <c r="CG163" t="b">
        <f>LEN(_xlfn.IFNA(VLOOKUP(G163,Konstanta!$T:$T,1,FALSE),""))&gt;0</f>
        <v>0</v>
      </c>
      <c r="CH163" t="b">
        <f>_xlfn.IFNA(VLOOKUP(U163,Konstanta!$O:$O,1,FALSE),"-")&lt;&gt;"-"</f>
        <v>0</v>
      </c>
      <c r="CI163" t="b">
        <f>LEN(_xlfn.IFNA(VLOOKUP(AX163,Konstanta!$X:$X,1,FALSE),""))&gt;0</f>
        <v>0</v>
      </c>
      <c r="CJ163" t="b">
        <f>OR(LEN(_xlfn.IFNA(VLOOKUP(Y163,Konstanta!$Q:$Q,1,FALSE),""))&gt;0,LEN(Y163)=0)</f>
        <v>1</v>
      </c>
      <c r="CK163" t="b">
        <f t="shared" si="49"/>
        <v>1</v>
      </c>
      <c r="CL163" t="b">
        <f>OR(LEN(_xlfn.IFNA(VLOOKUP(BK163,Konstanta!$Z:$Z,1,FALSE),""))&gt;0,LEN(BK163)=0)</f>
        <v>1</v>
      </c>
      <c r="CM163" t="b">
        <f t="shared" si="50"/>
        <v>1</v>
      </c>
      <c r="CN163" t="b">
        <f t="shared" si="51"/>
        <v>0</v>
      </c>
      <c r="CO163" t="b">
        <f>LEN(_xlfn.IFNA(VLOOKUP(Data!K163,Konstanta!$AB:$AB,1,FALSE),""))&gt;0</f>
        <v>0</v>
      </c>
      <c r="CP163" s="12" t="b">
        <f t="shared" si="52"/>
        <v>0</v>
      </c>
      <c r="CQ163" s="12" t="b">
        <f t="shared" si="53"/>
        <v>0</v>
      </c>
      <c r="CR163" t="b">
        <f>ISNUMBER(SEARCH(Konstanta!$Q$5,Y163))</f>
        <v>0</v>
      </c>
      <c r="CS163">
        <f ca="1">IF(CD163&lt;=Konstanta!$J$5,Konstanta!$I$5,IF(CD163&lt;=Konstanta!$J$6,Konstanta!$I$6,IF(CD163&lt;=Konstanta!$J$7,Konstanta!$I$7,Konstanta!$I$8)))</f>
        <v>4</v>
      </c>
      <c r="CT163" t="b">
        <f>ISNUMBER(SEARCH(Konstanta!$Q$6,Y163))</f>
        <v>0</v>
      </c>
      <c r="CU163">
        <f ca="1">IF(CD163&lt;=Konstanta!$F$5,Konstanta!$E$5,IF(CD163&lt;=Konstanta!$F$6,Konstanta!$E$6,IF(CD163&lt;=Konstanta!$F$7,Konstanta!$E$7,IF(CD163&lt;=Konstanta!$F$8,Konstanta!$E$8,Konstanta!$E$9))))</f>
        <v>5</v>
      </c>
      <c r="CV163" t="b">
        <f t="shared" si="54"/>
        <v>1</v>
      </c>
      <c r="CW163" s="74">
        <f ca="1">IF(CD163&lt;=Konstanta!$B$5,Konstanta!$A$5,IF(CD163&lt;=Konstanta!$B$6,Konstanta!$A$6,IF(CD163&lt;=Konstanta!$B$7,Konstanta!$A$7,IF(CD163&lt;=Konstanta!$B$8,Konstanta!$A$8,IF(CD163&lt;=Konstanta!$B$9,Konstanta!$A$9,IF(CD163&lt;=Konstanta!$B$10,Konstanta!$A$10,IF(CD163&lt;=Konstanta!$B$11,Konstanta!$A$11,Konstanta!$A$12)))))))</f>
        <v>8</v>
      </c>
      <c r="CX163" t="b">
        <f>LEN(_xlfn.IFNA(VLOOKUP(AA163,Konstanta!$AD:$AD,1,FALSE),""))=0</f>
        <v>1</v>
      </c>
      <c r="CY163" s="67">
        <f t="shared" si="55"/>
        <v>0</v>
      </c>
      <c r="CZ163" s="67">
        <f t="shared" si="56"/>
        <v>0</v>
      </c>
      <c r="DA163" s="67">
        <f t="shared" si="57"/>
        <v>0</v>
      </c>
      <c r="DB163" t="b">
        <f t="shared" ca="1" si="58"/>
        <v>0</v>
      </c>
      <c r="DC163" s="67" t="b">
        <f>DA163&lt;=Konstanta!$AH$3</f>
        <v>1</v>
      </c>
      <c r="DD163" t="b">
        <f>CY163&lt;=Konstanta!$AH$4</f>
        <v>1</v>
      </c>
      <c r="DE163" t="b">
        <f>CY163&lt;=Konstanta!$AH$5</f>
        <v>1</v>
      </c>
      <c r="DF163" t="b">
        <f>CY163&lt;=Konstanta!$AH$6</f>
        <v>1</v>
      </c>
      <c r="DG163" t="b">
        <f ca="1">TEXT(BL163,"YYYYMMDD")=TEXT(Konstanta!$B$1,"YYYYMMDD")</f>
        <v>0</v>
      </c>
      <c r="DH163" t="b">
        <f t="shared" si="59"/>
        <v>0</v>
      </c>
      <c r="DI163" s="67">
        <f ca="1">Konstanta!$C$4-Data!CD163</f>
        <v>-1096658.666275</v>
      </c>
      <c r="DJ163">
        <f ca="1">IF(Data!DI163&gt;=Konstanta!$B$14,Konstanta!$A$14,IF(Data!DI163&gt;=Konstanta!$B$15,Konstanta!$A$15,IF(Data!DI163&gt;=Konstanta!$B$16,Konstanta!$A$16,IF(Data!DI163&gt;=Konstanta!$B$17,Konstanta!$A$17,IF(Data!DI163&gt;=Konstanta!$B$18,Konstanta!$A$18,Konstanta!$A$19)))))</f>
        <v>6</v>
      </c>
      <c r="DK163" t="b">
        <f t="shared" si="60"/>
        <v>0</v>
      </c>
      <c r="DL163" t="b">
        <f>COUNTIFS(A$1:A162,A163)=0</f>
        <v>1</v>
      </c>
    </row>
    <row r="164" spans="1:116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8"/>
      <c r="BY164" s="68"/>
      <c r="BZ164" s="70" t="str">
        <f t="shared" si="45"/>
        <v/>
      </c>
      <c r="CA164" s="71">
        <f t="shared" ca="1" si="46"/>
        <v>1096694.666275</v>
      </c>
      <c r="CB164" s="70" t="b">
        <f ca="1">AND(LEN(BZ164)&gt;0,TEXT(BZ164,"YYYY-MM-DD")=TEXT(Konstanta!$B$1,"YYYY-MM-DD"))</f>
        <v>0</v>
      </c>
      <c r="CC164" s="70" t="str">
        <f t="shared" si="47"/>
        <v/>
      </c>
      <c r="CD164" s="72">
        <f ca="1">(Konstanta!$B$2-D164)*24</f>
        <v>1096694.666275</v>
      </c>
      <c r="CE164" t="b">
        <f t="shared" si="48"/>
        <v>0</v>
      </c>
      <c r="CF164" t="b">
        <f>LEN(_xlfn.IFNA(VLOOKUP(H164,Konstanta!$M:$M,1,FALSE),""))&gt;0</f>
        <v>0</v>
      </c>
      <c r="CG164" t="b">
        <f>LEN(_xlfn.IFNA(VLOOKUP(G164,Konstanta!$T:$T,1,FALSE),""))&gt;0</f>
        <v>0</v>
      </c>
      <c r="CH164" t="b">
        <f>_xlfn.IFNA(VLOOKUP(U164,Konstanta!$O:$O,1,FALSE),"-")&lt;&gt;"-"</f>
        <v>0</v>
      </c>
      <c r="CI164" t="b">
        <f>LEN(_xlfn.IFNA(VLOOKUP(AX164,Konstanta!$X:$X,1,FALSE),""))&gt;0</f>
        <v>0</v>
      </c>
      <c r="CJ164" t="b">
        <f>OR(LEN(_xlfn.IFNA(VLOOKUP(Y164,Konstanta!$Q:$Q,1,FALSE),""))&gt;0,LEN(Y164)=0)</f>
        <v>1</v>
      </c>
      <c r="CK164" t="b">
        <f t="shared" si="49"/>
        <v>1</v>
      </c>
      <c r="CL164" t="b">
        <f>OR(LEN(_xlfn.IFNA(VLOOKUP(BK164,Konstanta!$Z:$Z,1,FALSE),""))&gt;0,LEN(BK164)=0)</f>
        <v>1</v>
      </c>
      <c r="CM164" t="b">
        <f t="shared" si="50"/>
        <v>1</v>
      </c>
      <c r="CN164" t="b">
        <f t="shared" si="51"/>
        <v>0</v>
      </c>
      <c r="CO164" t="b">
        <f>LEN(_xlfn.IFNA(VLOOKUP(Data!K164,Konstanta!$AB:$AB,1,FALSE),""))&gt;0</f>
        <v>0</v>
      </c>
      <c r="CP164" s="12" t="b">
        <f t="shared" si="52"/>
        <v>0</v>
      </c>
      <c r="CQ164" s="12" t="b">
        <f t="shared" si="53"/>
        <v>0</v>
      </c>
      <c r="CR164" t="b">
        <f>ISNUMBER(SEARCH(Konstanta!$Q$5,Y164))</f>
        <v>0</v>
      </c>
      <c r="CS164">
        <f ca="1">IF(CD164&lt;=Konstanta!$J$5,Konstanta!$I$5,IF(CD164&lt;=Konstanta!$J$6,Konstanta!$I$6,IF(CD164&lt;=Konstanta!$J$7,Konstanta!$I$7,Konstanta!$I$8)))</f>
        <v>4</v>
      </c>
      <c r="CT164" t="b">
        <f>ISNUMBER(SEARCH(Konstanta!$Q$6,Y164))</f>
        <v>0</v>
      </c>
      <c r="CU164">
        <f ca="1">IF(CD164&lt;=Konstanta!$F$5,Konstanta!$E$5,IF(CD164&lt;=Konstanta!$F$6,Konstanta!$E$6,IF(CD164&lt;=Konstanta!$F$7,Konstanta!$E$7,IF(CD164&lt;=Konstanta!$F$8,Konstanta!$E$8,Konstanta!$E$9))))</f>
        <v>5</v>
      </c>
      <c r="CV164" t="b">
        <f t="shared" si="54"/>
        <v>1</v>
      </c>
      <c r="CW164" s="74">
        <f ca="1">IF(CD164&lt;=Konstanta!$B$5,Konstanta!$A$5,IF(CD164&lt;=Konstanta!$B$6,Konstanta!$A$6,IF(CD164&lt;=Konstanta!$B$7,Konstanta!$A$7,IF(CD164&lt;=Konstanta!$B$8,Konstanta!$A$8,IF(CD164&lt;=Konstanta!$B$9,Konstanta!$A$9,IF(CD164&lt;=Konstanta!$B$10,Konstanta!$A$10,IF(CD164&lt;=Konstanta!$B$11,Konstanta!$A$11,Konstanta!$A$12)))))))</f>
        <v>8</v>
      </c>
      <c r="CX164" t="b">
        <f>LEN(_xlfn.IFNA(VLOOKUP(AA164,Konstanta!$AD:$AD,1,FALSE),""))=0</f>
        <v>1</v>
      </c>
      <c r="CY164" s="67">
        <f t="shared" si="55"/>
        <v>0</v>
      </c>
      <c r="CZ164" s="67">
        <f t="shared" si="56"/>
        <v>0</v>
      </c>
      <c r="DA164" s="67">
        <f t="shared" si="57"/>
        <v>0</v>
      </c>
      <c r="DB164" t="b">
        <f t="shared" ca="1" si="58"/>
        <v>0</v>
      </c>
      <c r="DC164" s="67" t="b">
        <f>DA164&lt;=Konstanta!$AH$3</f>
        <v>1</v>
      </c>
      <c r="DD164" t="b">
        <f>CY164&lt;=Konstanta!$AH$4</f>
        <v>1</v>
      </c>
      <c r="DE164" t="b">
        <f>CY164&lt;=Konstanta!$AH$5</f>
        <v>1</v>
      </c>
      <c r="DF164" t="b">
        <f>CY164&lt;=Konstanta!$AH$6</f>
        <v>1</v>
      </c>
      <c r="DG164" t="b">
        <f ca="1">TEXT(BL164,"YYYYMMDD")=TEXT(Konstanta!$B$1,"YYYYMMDD")</f>
        <v>0</v>
      </c>
      <c r="DH164" t="b">
        <f t="shared" si="59"/>
        <v>0</v>
      </c>
      <c r="DI164" s="67">
        <f ca="1">Konstanta!$C$4-Data!CD164</f>
        <v>-1096658.666275</v>
      </c>
      <c r="DJ164">
        <f ca="1">IF(Data!DI164&gt;=Konstanta!$B$14,Konstanta!$A$14,IF(Data!DI164&gt;=Konstanta!$B$15,Konstanta!$A$15,IF(Data!DI164&gt;=Konstanta!$B$16,Konstanta!$A$16,IF(Data!DI164&gt;=Konstanta!$B$17,Konstanta!$A$17,IF(Data!DI164&gt;=Konstanta!$B$18,Konstanta!$A$18,Konstanta!$A$19)))))</f>
        <v>6</v>
      </c>
      <c r="DK164" t="b">
        <f t="shared" si="60"/>
        <v>0</v>
      </c>
      <c r="DL164" t="b">
        <f>COUNTIFS(A$1:A163,A164)=0</f>
        <v>1</v>
      </c>
    </row>
    <row r="165" spans="1:116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8"/>
      <c r="BY165" s="68"/>
      <c r="BZ165" s="70" t="str">
        <f t="shared" si="45"/>
        <v/>
      </c>
      <c r="CA165" s="71">
        <f t="shared" ca="1" si="46"/>
        <v>1096694.6659916667</v>
      </c>
      <c r="CB165" s="70" t="b">
        <f ca="1">AND(LEN(BZ165)&gt;0,TEXT(BZ165,"YYYY-MM-DD")=TEXT(Konstanta!$B$1,"YYYY-MM-DD"))</f>
        <v>0</v>
      </c>
      <c r="CC165" s="70" t="str">
        <f t="shared" si="47"/>
        <v/>
      </c>
      <c r="CD165" s="72">
        <f ca="1">(Konstanta!$B$2-D165)*24</f>
        <v>1096694.666275</v>
      </c>
      <c r="CE165" t="b">
        <f t="shared" si="48"/>
        <v>0</v>
      </c>
      <c r="CF165" t="b">
        <f>LEN(_xlfn.IFNA(VLOOKUP(H165,Konstanta!$M:$M,1,FALSE),""))&gt;0</f>
        <v>0</v>
      </c>
      <c r="CG165" t="b">
        <f>LEN(_xlfn.IFNA(VLOOKUP(G165,Konstanta!$T:$T,1,FALSE),""))&gt;0</f>
        <v>0</v>
      </c>
      <c r="CH165" t="b">
        <f>_xlfn.IFNA(VLOOKUP(U165,Konstanta!$O:$O,1,FALSE),"-")&lt;&gt;"-"</f>
        <v>0</v>
      </c>
      <c r="CI165" t="b">
        <f>LEN(_xlfn.IFNA(VLOOKUP(AX165,Konstanta!$X:$X,1,FALSE),""))&gt;0</f>
        <v>0</v>
      </c>
      <c r="CJ165" t="b">
        <f>OR(LEN(_xlfn.IFNA(VLOOKUP(Y165,Konstanta!$Q:$Q,1,FALSE),""))&gt;0,LEN(Y165)=0)</f>
        <v>1</v>
      </c>
      <c r="CK165" t="b">
        <f t="shared" si="49"/>
        <v>1</v>
      </c>
      <c r="CL165" t="b">
        <f>OR(LEN(_xlfn.IFNA(VLOOKUP(BK165,Konstanta!$Z:$Z,1,FALSE),""))&gt;0,LEN(BK165)=0)</f>
        <v>1</v>
      </c>
      <c r="CM165" t="b">
        <f t="shared" si="50"/>
        <v>1</v>
      </c>
      <c r="CN165" t="b">
        <f t="shared" si="51"/>
        <v>0</v>
      </c>
      <c r="CO165" t="b">
        <f>LEN(_xlfn.IFNA(VLOOKUP(Data!K165,Konstanta!$AB:$AB,1,FALSE),""))&gt;0</f>
        <v>0</v>
      </c>
      <c r="CP165" s="12" t="b">
        <f t="shared" si="52"/>
        <v>0</v>
      </c>
      <c r="CQ165" s="12" t="b">
        <f t="shared" si="53"/>
        <v>0</v>
      </c>
      <c r="CR165" t="b">
        <f>ISNUMBER(SEARCH(Konstanta!$Q$5,Y165))</f>
        <v>0</v>
      </c>
      <c r="CS165">
        <f ca="1">IF(CD165&lt;=Konstanta!$J$5,Konstanta!$I$5,IF(CD165&lt;=Konstanta!$J$6,Konstanta!$I$6,IF(CD165&lt;=Konstanta!$J$7,Konstanta!$I$7,Konstanta!$I$8)))</f>
        <v>4</v>
      </c>
      <c r="CT165" t="b">
        <f>ISNUMBER(SEARCH(Konstanta!$Q$6,Y165))</f>
        <v>0</v>
      </c>
      <c r="CU165">
        <f ca="1">IF(CD165&lt;=Konstanta!$F$5,Konstanta!$E$5,IF(CD165&lt;=Konstanta!$F$6,Konstanta!$E$6,IF(CD165&lt;=Konstanta!$F$7,Konstanta!$E$7,IF(CD165&lt;=Konstanta!$F$8,Konstanta!$E$8,Konstanta!$E$9))))</f>
        <v>5</v>
      </c>
      <c r="CV165" t="b">
        <f t="shared" si="54"/>
        <v>1</v>
      </c>
      <c r="CW165" s="74">
        <f ca="1">IF(CD165&lt;=Konstanta!$B$5,Konstanta!$A$5,IF(CD165&lt;=Konstanta!$B$6,Konstanta!$A$6,IF(CD165&lt;=Konstanta!$B$7,Konstanta!$A$7,IF(CD165&lt;=Konstanta!$B$8,Konstanta!$A$8,IF(CD165&lt;=Konstanta!$B$9,Konstanta!$A$9,IF(CD165&lt;=Konstanta!$B$10,Konstanta!$A$10,IF(CD165&lt;=Konstanta!$B$11,Konstanta!$A$11,Konstanta!$A$12)))))))</f>
        <v>8</v>
      </c>
      <c r="CX165" t="b">
        <f>LEN(_xlfn.IFNA(VLOOKUP(AA165,Konstanta!$AD:$AD,1,FALSE),""))=0</f>
        <v>1</v>
      </c>
      <c r="CY165" s="67">
        <f t="shared" si="55"/>
        <v>0</v>
      </c>
      <c r="CZ165" s="67">
        <f t="shared" si="56"/>
        <v>0</v>
      </c>
      <c r="DA165" s="67">
        <f t="shared" si="57"/>
        <v>0</v>
      </c>
      <c r="DB165" t="b">
        <f t="shared" ca="1" si="58"/>
        <v>0</v>
      </c>
      <c r="DC165" s="67" t="b">
        <f>DA165&lt;=Konstanta!$AH$3</f>
        <v>1</v>
      </c>
      <c r="DD165" t="b">
        <f>CY165&lt;=Konstanta!$AH$4</f>
        <v>1</v>
      </c>
      <c r="DE165" t="b">
        <f>CY165&lt;=Konstanta!$AH$5</f>
        <v>1</v>
      </c>
      <c r="DF165" t="b">
        <f>CY165&lt;=Konstanta!$AH$6</f>
        <v>1</v>
      </c>
      <c r="DG165" t="b">
        <f ca="1">TEXT(BL165,"YYYYMMDD")=TEXT(Konstanta!$B$1,"YYYYMMDD")</f>
        <v>0</v>
      </c>
      <c r="DH165" t="b">
        <f t="shared" si="59"/>
        <v>0</v>
      </c>
      <c r="DI165" s="67">
        <f ca="1">Konstanta!$C$4-Data!CD165</f>
        <v>-1096658.666275</v>
      </c>
      <c r="DJ165">
        <f ca="1">IF(Data!DI165&gt;=Konstanta!$B$14,Konstanta!$A$14,IF(Data!DI165&gt;=Konstanta!$B$15,Konstanta!$A$15,IF(Data!DI165&gt;=Konstanta!$B$16,Konstanta!$A$16,IF(Data!DI165&gt;=Konstanta!$B$17,Konstanta!$A$17,IF(Data!DI165&gt;=Konstanta!$B$18,Konstanta!$A$18,Konstanta!$A$19)))))</f>
        <v>6</v>
      </c>
      <c r="DK165" t="b">
        <f t="shared" si="60"/>
        <v>0</v>
      </c>
      <c r="DL165" t="b">
        <f>COUNTIFS(A$1:A164,A165)=0</f>
        <v>1</v>
      </c>
    </row>
    <row r="166" spans="1:11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8"/>
      <c r="BY166" s="68"/>
      <c r="BZ166" s="70" t="str">
        <f t="shared" si="45"/>
        <v/>
      </c>
      <c r="CA166" s="71">
        <f t="shared" ca="1" si="46"/>
        <v>1096694.6664083335</v>
      </c>
      <c r="CB166" s="70" t="b">
        <f ca="1">AND(LEN(BZ166)&gt;0,TEXT(BZ166,"YYYY-MM-DD")=TEXT(Konstanta!$B$1,"YYYY-MM-DD"))</f>
        <v>0</v>
      </c>
      <c r="CC166" s="70" t="str">
        <f t="shared" si="47"/>
        <v/>
      </c>
      <c r="CD166" s="72">
        <f ca="1">(Konstanta!$B$2-D166)*24</f>
        <v>1096694.666275</v>
      </c>
      <c r="CE166" t="b">
        <f t="shared" si="48"/>
        <v>0</v>
      </c>
      <c r="CF166" t="b">
        <f>LEN(_xlfn.IFNA(VLOOKUP(H166,Konstanta!$M:$M,1,FALSE),""))&gt;0</f>
        <v>0</v>
      </c>
      <c r="CG166" t="b">
        <f>LEN(_xlfn.IFNA(VLOOKUP(G166,Konstanta!$T:$T,1,FALSE),""))&gt;0</f>
        <v>0</v>
      </c>
      <c r="CH166" t="b">
        <f>_xlfn.IFNA(VLOOKUP(U166,Konstanta!$O:$O,1,FALSE),"-")&lt;&gt;"-"</f>
        <v>0</v>
      </c>
      <c r="CI166" t="b">
        <f>LEN(_xlfn.IFNA(VLOOKUP(AX166,Konstanta!$X:$X,1,FALSE),""))&gt;0</f>
        <v>0</v>
      </c>
      <c r="CJ166" t="b">
        <f>OR(LEN(_xlfn.IFNA(VLOOKUP(Y166,Konstanta!$Q:$Q,1,FALSE),""))&gt;0,LEN(Y166)=0)</f>
        <v>1</v>
      </c>
      <c r="CK166" t="b">
        <f t="shared" si="49"/>
        <v>1</v>
      </c>
      <c r="CL166" t="b">
        <f>OR(LEN(_xlfn.IFNA(VLOOKUP(BK166,Konstanta!$Z:$Z,1,FALSE),""))&gt;0,LEN(BK166)=0)</f>
        <v>1</v>
      </c>
      <c r="CM166" t="b">
        <f t="shared" si="50"/>
        <v>1</v>
      </c>
      <c r="CN166" t="b">
        <f t="shared" si="51"/>
        <v>0</v>
      </c>
      <c r="CO166" t="b">
        <f>LEN(_xlfn.IFNA(VLOOKUP(Data!K166,Konstanta!$AB:$AB,1,FALSE),""))&gt;0</f>
        <v>0</v>
      </c>
      <c r="CP166" s="12" t="b">
        <f t="shared" si="52"/>
        <v>0</v>
      </c>
      <c r="CQ166" s="12" t="b">
        <f t="shared" si="53"/>
        <v>0</v>
      </c>
      <c r="CR166" t="b">
        <f>ISNUMBER(SEARCH(Konstanta!$Q$5,Y166))</f>
        <v>0</v>
      </c>
      <c r="CS166">
        <f ca="1">IF(CD166&lt;=Konstanta!$J$5,Konstanta!$I$5,IF(CD166&lt;=Konstanta!$J$6,Konstanta!$I$6,IF(CD166&lt;=Konstanta!$J$7,Konstanta!$I$7,Konstanta!$I$8)))</f>
        <v>4</v>
      </c>
      <c r="CT166" t="b">
        <f>ISNUMBER(SEARCH(Konstanta!$Q$6,Y166))</f>
        <v>0</v>
      </c>
      <c r="CU166">
        <f ca="1">IF(CD166&lt;=Konstanta!$F$5,Konstanta!$E$5,IF(CD166&lt;=Konstanta!$F$6,Konstanta!$E$6,IF(CD166&lt;=Konstanta!$F$7,Konstanta!$E$7,IF(CD166&lt;=Konstanta!$F$8,Konstanta!$E$8,Konstanta!$E$9))))</f>
        <v>5</v>
      </c>
      <c r="CV166" t="b">
        <f t="shared" si="54"/>
        <v>1</v>
      </c>
      <c r="CW166" s="74">
        <f ca="1">IF(CD166&lt;=Konstanta!$B$5,Konstanta!$A$5,IF(CD166&lt;=Konstanta!$B$6,Konstanta!$A$6,IF(CD166&lt;=Konstanta!$B$7,Konstanta!$A$7,IF(CD166&lt;=Konstanta!$B$8,Konstanta!$A$8,IF(CD166&lt;=Konstanta!$B$9,Konstanta!$A$9,IF(CD166&lt;=Konstanta!$B$10,Konstanta!$A$10,IF(CD166&lt;=Konstanta!$B$11,Konstanta!$A$11,Konstanta!$A$12)))))))</f>
        <v>8</v>
      </c>
      <c r="CX166" t="b">
        <f>LEN(_xlfn.IFNA(VLOOKUP(AA166,Konstanta!$AD:$AD,1,FALSE),""))=0</f>
        <v>1</v>
      </c>
      <c r="CY166" s="67">
        <f t="shared" si="55"/>
        <v>0</v>
      </c>
      <c r="CZ166" s="67">
        <f t="shared" si="56"/>
        <v>0</v>
      </c>
      <c r="DA166" s="67">
        <f t="shared" si="57"/>
        <v>0</v>
      </c>
      <c r="DB166" t="b">
        <f t="shared" ca="1" si="58"/>
        <v>0</v>
      </c>
      <c r="DC166" s="67" t="b">
        <f>DA166&lt;=Konstanta!$AH$3</f>
        <v>1</v>
      </c>
      <c r="DD166" t="b">
        <f>CY166&lt;=Konstanta!$AH$4</f>
        <v>1</v>
      </c>
      <c r="DE166" t="b">
        <f>CY166&lt;=Konstanta!$AH$5</f>
        <v>1</v>
      </c>
      <c r="DF166" t="b">
        <f>CY166&lt;=Konstanta!$AH$6</f>
        <v>1</v>
      </c>
      <c r="DG166" t="b">
        <f ca="1">TEXT(BL166,"YYYYMMDD")=TEXT(Konstanta!$B$1,"YYYYMMDD")</f>
        <v>0</v>
      </c>
      <c r="DH166" t="b">
        <f t="shared" si="59"/>
        <v>0</v>
      </c>
      <c r="DI166" s="67">
        <f ca="1">Konstanta!$C$4-Data!CD166</f>
        <v>-1096658.666275</v>
      </c>
      <c r="DJ166">
        <f ca="1">IF(Data!DI166&gt;=Konstanta!$B$14,Konstanta!$A$14,IF(Data!DI166&gt;=Konstanta!$B$15,Konstanta!$A$15,IF(Data!DI166&gt;=Konstanta!$B$16,Konstanta!$A$16,IF(Data!DI166&gt;=Konstanta!$B$17,Konstanta!$A$17,IF(Data!DI166&gt;=Konstanta!$B$18,Konstanta!$A$18,Konstanta!$A$19)))))</f>
        <v>6</v>
      </c>
      <c r="DK166" t="b">
        <f t="shared" si="60"/>
        <v>0</v>
      </c>
      <c r="DL166" t="b">
        <f>COUNTIFS(A$1:A165,A166)=0</f>
        <v>1</v>
      </c>
    </row>
    <row r="167" spans="1:116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8"/>
      <c r="BY167" s="68"/>
      <c r="BZ167" s="70" t="str">
        <f t="shared" si="45"/>
        <v/>
      </c>
      <c r="CA167" s="71">
        <f t="shared" ca="1" si="46"/>
        <v>1096694.666013889</v>
      </c>
      <c r="CB167" s="70" t="b">
        <f ca="1">AND(LEN(BZ167)&gt;0,TEXT(BZ167,"YYYY-MM-DD")=TEXT(Konstanta!$B$1,"YYYY-MM-DD"))</f>
        <v>0</v>
      </c>
      <c r="CC167" s="70" t="str">
        <f t="shared" si="47"/>
        <v/>
      </c>
      <c r="CD167" s="72">
        <f ca="1">(Konstanta!$B$2-D167)*24</f>
        <v>1096694.666275</v>
      </c>
      <c r="CE167" t="b">
        <f t="shared" si="48"/>
        <v>0</v>
      </c>
      <c r="CF167" t="b">
        <f>LEN(_xlfn.IFNA(VLOOKUP(H167,Konstanta!$M:$M,1,FALSE),""))&gt;0</f>
        <v>0</v>
      </c>
      <c r="CG167" t="b">
        <f>LEN(_xlfn.IFNA(VLOOKUP(G167,Konstanta!$T:$T,1,FALSE),""))&gt;0</f>
        <v>0</v>
      </c>
      <c r="CH167" t="b">
        <f>_xlfn.IFNA(VLOOKUP(U167,Konstanta!$O:$O,1,FALSE),"-")&lt;&gt;"-"</f>
        <v>0</v>
      </c>
      <c r="CI167" t="b">
        <f>LEN(_xlfn.IFNA(VLOOKUP(AX167,Konstanta!$X:$X,1,FALSE),""))&gt;0</f>
        <v>0</v>
      </c>
      <c r="CJ167" t="b">
        <f>OR(LEN(_xlfn.IFNA(VLOOKUP(Y167,Konstanta!$Q:$Q,1,FALSE),""))&gt;0,LEN(Y167)=0)</f>
        <v>1</v>
      </c>
      <c r="CK167" t="b">
        <f t="shared" si="49"/>
        <v>1</v>
      </c>
      <c r="CL167" t="b">
        <f>OR(LEN(_xlfn.IFNA(VLOOKUP(BK167,Konstanta!$Z:$Z,1,FALSE),""))&gt;0,LEN(BK167)=0)</f>
        <v>1</v>
      </c>
      <c r="CM167" t="b">
        <f t="shared" si="50"/>
        <v>1</v>
      </c>
      <c r="CN167" t="b">
        <f t="shared" si="51"/>
        <v>0</v>
      </c>
      <c r="CO167" t="b">
        <f>LEN(_xlfn.IFNA(VLOOKUP(Data!K167,Konstanta!$AB:$AB,1,FALSE),""))&gt;0</f>
        <v>0</v>
      </c>
      <c r="CP167" s="12" t="b">
        <f t="shared" si="52"/>
        <v>0</v>
      </c>
      <c r="CQ167" s="12" t="b">
        <f t="shared" si="53"/>
        <v>0</v>
      </c>
      <c r="CR167" t="b">
        <f>ISNUMBER(SEARCH(Konstanta!$Q$5,Y167))</f>
        <v>0</v>
      </c>
      <c r="CS167">
        <f ca="1">IF(CD167&lt;=Konstanta!$J$5,Konstanta!$I$5,IF(CD167&lt;=Konstanta!$J$6,Konstanta!$I$6,IF(CD167&lt;=Konstanta!$J$7,Konstanta!$I$7,Konstanta!$I$8)))</f>
        <v>4</v>
      </c>
      <c r="CT167" t="b">
        <f>ISNUMBER(SEARCH(Konstanta!$Q$6,Y167))</f>
        <v>0</v>
      </c>
      <c r="CU167">
        <f ca="1">IF(CD167&lt;=Konstanta!$F$5,Konstanta!$E$5,IF(CD167&lt;=Konstanta!$F$6,Konstanta!$E$6,IF(CD167&lt;=Konstanta!$F$7,Konstanta!$E$7,IF(CD167&lt;=Konstanta!$F$8,Konstanta!$E$8,Konstanta!$E$9))))</f>
        <v>5</v>
      </c>
      <c r="CV167" t="b">
        <f t="shared" si="54"/>
        <v>1</v>
      </c>
      <c r="CW167" s="74">
        <f ca="1">IF(CD167&lt;=Konstanta!$B$5,Konstanta!$A$5,IF(CD167&lt;=Konstanta!$B$6,Konstanta!$A$6,IF(CD167&lt;=Konstanta!$B$7,Konstanta!$A$7,IF(CD167&lt;=Konstanta!$B$8,Konstanta!$A$8,IF(CD167&lt;=Konstanta!$B$9,Konstanta!$A$9,IF(CD167&lt;=Konstanta!$B$10,Konstanta!$A$10,IF(CD167&lt;=Konstanta!$B$11,Konstanta!$A$11,Konstanta!$A$12)))))))</f>
        <v>8</v>
      </c>
      <c r="CX167" t="b">
        <f>LEN(_xlfn.IFNA(VLOOKUP(AA167,Konstanta!$AD:$AD,1,FALSE),""))=0</f>
        <v>1</v>
      </c>
      <c r="CY167" s="67">
        <f t="shared" si="55"/>
        <v>0</v>
      </c>
      <c r="CZ167" s="67">
        <f t="shared" si="56"/>
        <v>0</v>
      </c>
      <c r="DA167" s="67">
        <f t="shared" si="57"/>
        <v>0</v>
      </c>
      <c r="DB167" t="b">
        <f t="shared" ca="1" si="58"/>
        <v>0</v>
      </c>
      <c r="DC167" s="67" t="b">
        <f>DA167&lt;=Konstanta!$AH$3</f>
        <v>1</v>
      </c>
      <c r="DD167" t="b">
        <f>CY167&lt;=Konstanta!$AH$4</f>
        <v>1</v>
      </c>
      <c r="DE167" t="b">
        <f>CY167&lt;=Konstanta!$AH$5</f>
        <v>1</v>
      </c>
      <c r="DF167" t="b">
        <f>CY167&lt;=Konstanta!$AH$6</f>
        <v>1</v>
      </c>
      <c r="DG167" t="b">
        <f ca="1">TEXT(BL167,"YYYYMMDD")=TEXT(Konstanta!$B$1,"YYYYMMDD")</f>
        <v>0</v>
      </c>
      <c r="DH167" t="b">
        <f t="shared" si="59"/>
        <v>0</v>
      </c>
      <c r="DI167" s="67">
        <f ca="1">Konstanta!$C$4-Data!CD167</f>
        <v>-1096658.666275</v>
      </c>
      <c r="DJ167">
        <f ca="1">IF(Data!DI167&gt;=Konstanta!$B$14,Konstanta!$A$14,IF(Data!DI167&gt;=Konstanta!$B$15,Konstanta!$A$15,IF(Data!DI167&gt;=Konstanta!$B$16,Konstanta!$A$16,IF(Data!DI167&gt;=Konstanta!$B$17,Konstanta!$A$17,IF(Data!DI167&gt;=Konstanta!$B$18,Konstanta!$A$18,Konstanta!$A$19)))))</f>
        <v>6</v>
      </c>
      <c r="DK167" t="b">
        <f t="shared" si="60"/>
        <v>0</v>
      </c>
      <c r="DL167" t="b">
        <f>COUNTIFS(A$1:A166,A167)=0</f>
        <v>1</v>
      </c>
    </row>
    <row r="168" spans="1:116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8"/>
      <c r="BY168" s="68"/>
      <c r="BZ168" s="70" t="str">
        <f t="shared" si="45"/>
        <v/>
      </c>
      <c r="CA168" s="71">
        <f t="shared" ca="1" si="46"/>
        <v>1096694.6664055556</v>
      </c>
      <c r="CB168" s="70" t="b">
        <f ca="1">AND(LEN(BZ168)&gt;0,TEXT(BZ168,"YYYY-MM-DD")=TEXT(Konstanta!$B$1,"YYYY-MM-DD"))</f>
        <v>0</v>
      </c>
      <c r="CC168" s="70" t="str">
        <f t="shared" si="47"/>
        <v/>
      </c>
      <c r="CD168" s="72">
        <f ca="1">(Konstanta!$B$2-D168)*24</f>
        <v>1096694.666275</v>
      </c>
      <c r="CE168" t="b">
        <f t="shared" si="48"/>
        <v>0</v>
      </c>
      <c r="CF168" t="b">
        <f>LEN(_xlfn.IFNA(VLOOKUP(H168,Konstanta!$M:$M,1,FALSE),""))&gt;0</f>
        <v>0</v>
      </c>
      <c r="CG168" t="b">
        <f>LEN(_xlfn.IFNA(VLOOKUP(G168,Konstanta!$T:$T,1,FALSE),""))&gt;0</f>
        <v>0</v>
      </c>
      <c r="CH168" t="b">
        <f>_xlfn.IFNA(VLOOKUP(U168,Konstanta!$O:$O,1,FALSE),"-")&lt;&gt;"-"</f>
        <v>0</v>
      </c>
      <c r="CI168" t="b">
        <f>LEN(_xlfn.IFNA(VLOOKUP(AX168,Konstanta!$X:$X,1,FALSE),""))&gt;0</f>
        <v>0</v>
      </c>
      <c r="CJ168" t="b">
        <f>OR(LEN(_xlfn.IFNA(VLOOKUP(Y168,Konstanta!$Q:$Q,1,FALSE),""))&gt;0,LEN(Y168)=0)</f>
        <v>1</v>
      </c>
      <c r="CK168" t="b">
        <f t="shared" si="49"/>
        <v>1</v>
      </c>
      <c r="CL168" t="b">
        <f>OR(LEN(_xlfn.IFNA(VLOOKUP(BK168,Konstanta!$Z:$Z,1,FALSE),""))&gt;0,LEN(BK168)=0)</f>
        <v>1</v>
      </c>
      <c r="CM168" t="b">
        <f t="shared" si="50"/>
        <v>1</v>
      </c>
      <c r="CN168" t="b">
        <f t="shared" si="51"/>
        <v>0</v>
      </c>
      <c r="CO168" t="b">
        <f>LEN(_xlfn.IFNA(VLOOKUP(Data!K168,Konstanta!$AB:$AB,1,FALSE),""))&gt;0</f>
        <v>0</v>
      </c>
      <c r="CP168" s="12" t="b">
        <f t="shared" si="52"/>
        <v>0</v>
      </c>
      <c r="CQ168" s="12" t="b">
        <f t="shared" si="53"/>
        <v>0</v>
      </c>
      <c r="CR168" t="b">
        <f>ISNUMBER(SEARCH(Konstanta!$Q$5,Y168))</f>
        <v>0</v>
      </c>
      <c r="CS168">
        <f ca="1">IF(CD168&lt;=Konstanta!$J$5,Konstanta!$I$5,IF(CD168&lt;=Konstanta!$J$6,Konstanta!$I$6,IF(CD168&lt;=Konstanta!$J$7,Konstanta!$I$7,Konstanta!$I$8)))</f>
        <v>4</v>
      </c>
      <c r="CT168" t="b">
        <f>ISNUMBER(SEARCH(Konstanta!$Q$6,Y168))</f>
        <v>0</v>
      </c>
      <c r="CU168">
        <f ca="1">IF(CD168&lt;=Konstanta!$F$5,Konstanta!$E$5,IF(CD168&lt;=Konstanta!$F$6,Konstanta!$E$6,IF(CD168&lt;=Konstanta!$F$7,Konstanta!$E$7,IF(CD168&lt;=Konstanta!$F$8,Konstanta!$E$8,Konstanta!$E$9))))</f>
        <v>5</v>
      </c>
      <c r="CV168" t="b">
        <f t="shared" si="54"/>
        <v>1</v>
      </c>
      <c r="CW168" s="74">
        <f ca="1">IF(CD168&lt;=Konstanta!$B$5,Konstanta!$A$5,IF(CD168&lt;=Konstanta!$B$6,Konstanta!$A$6,IF(CD168&lt;=Konstanta!$B$7,Konstanta!$A$7,IF(CD168&lt;=Konstanta!$B$8,Konstanta!$A$8,IF(CD168&lt;=Konstanta!$B$9,Konstanta!$A$9,IF(CD168&lt;=Konstanta!$B$10,Konstanta!$A$10,IF(CD168&lt;=Konstanta!$B$11,Konstanta!$A$11,Konstanta!$A$12)))))))</f>
        <v>8</v>
      </c>
      <c r="CX168" t="b">
        <f>LEN(_xlfn.IFNA(VLOOKUP(AA168,Konstanta!$AD:$AD,1,FALSE),""))=0</f>
        <v>1</v>
      </c>
      <c r="CY168" s="67">
        <f t="shared" si="55"/>
        <v>0</v>
      </c>
      <c r="CZ168" s="67">
        <f t="shared" si="56"/>
        <v>0</v>
      </c>
      <c r="DA168" s="67">
        <f t="shared" si="57"/>
        <v>0</v>
      </c>
      <c r="DB168" t="b">
        <f t="shared" ca="1" si="58"/>
        <v>0</v>
      </c>
      <c r="DC168" s="67" t="b">
        <f>DA168&lt;=Konstanta!$AH$3</f>
        <v>1</v>
      </c>
      <c r="DD168" t="b">
        <f>CY168&lt;=Konstanta!$AH$4</f>
        <v>1</v>
      </c>
      <c r="DE168" t="b">
        <f>CY168&lt;=Konstanta!$AH$5</f>
        <v>1</v>
      </c>
      <c r="DF168" t="b">
        <f>CY168&lt;=Konstanta!$AH$6</f>
        <v>1</v>
      </c>
      <c r="DG168" t="b">
        <f ca="1">TEXT(BL168,"YYYYMMDD")=TEXT(Konstanta!$B$1,"YYYYMMDD")</f>
        <v>0</v>
      </c>
      <c r="DH168" t="b">
        <f t="shared" si="59"/>
        <v>0</v>
      </c>
      <c r="DI168" s="67">
        <f ca="1">Konstanta!$C$4-Data!CD168</f>
        <v>-1096658.666275</v>
      </c>
      <c r="DJ168">
        <f ca="1">IF(Data!DI168&gt;=Konstanta!$B$14,Konstanta!$A$14,IF(Data!DI168&gt;=Konstanta!$B$15,Konstanta!$A$15,IF(Data!DI168&gt;=Konstanta!$B$16,Konstanta!$A$16,IF(Data!DI168&gt;=Konstanta!$B$17,Konstanta!$A$17,IF(Data!DI168&gt;=Konstanta!$B$18,Konstanta!$A$18,Konstanta!$A$19)))))</f>
        <v>6</v>
      </c>
      <c r="DK168" t="b">
        <f t="shared" si="60"/>
        <v>0</v>
      </c>
      <c r="DL168" t="b">
        <f>COUNTIFS(A$1:A167,A168)=0</f>
        <v>1</v>
      </c>
    </row>
    <row r="169" spans="1:116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8"/>
      <c r="BY169" s="68"/>
      <c r="BZ169" s="70" t="str">
        <f t="shared" si="45"/>
        <v/>
      </c>
      <c r="CA169" s="71">
        <f t="shared" ca="1" si="46"/>
        <v>1096694.6659916667</v>
      </c>
      <c r="CB169" s="70" t="b">
        <f ca="1">AND(LEN(BZ169)&gt;0,TEXT(BZ169,"YYYY-MM-DD")=TEXT(Konstanta!$B$1,"YYYY-MM-DD"))</f>
        <v>0</v>
      </c>
      <c r="CC169" s="70" t="str">
        <f t="shared" si="47"/>
        <v/>
      </c>
      <c r="CD169" s="72">
        <f ca="1">(Konstanta!$B$2-D169)*24</f>
        <v>1096694.666275</v>
      </c>
      <c r="CE169" t="b">
        <f t="shared" si="48"/>
        <v>0</v>
      </c>
      <c r="CF169" t="b">
        <f>LEN(_xlfn.IFNA(VLOOKUP(H169,Konstanta!$M:$M,1,FALSE),""))&gt;0</f>
        <v>0</v>
      </c>
      <c r="CG169" t="b">
        <f>LEN(_xlfn.IFNA(VLOOKUP(G169,Konstanta!$T:$T,1,FALSE),""))&gt;0</f>
        <v>0</v>
      </c>
      <c r="CH169" t="b">
        <f>_xlfn.IFNA(VLOOKUP(U169,Konstanta!$O:$O,1,FALSE),"-")&lt;&gt;"-"</f>
        <v>0</v>
      </c>
      <c r="CI169" t="b">
        <f>LEN(_xlfn.IFNA(VLOOKUP(AX169,Konstanta!$X:$X,1,FALSE),""))&gt;0</f>
        <v>0</v>
      </c>
      <c r="CJ169" t="b">
        <f>OR(LEN(_xlfn.IFNA(VLOOKUP(Y169,Konstanta!$Q:$Q,1,FALSE),""))&gt;0,LEN(Y169)=0)</f>
        <v>1</v>
      </c>
      <c r="CK169" t="b">
        <f t="shared" si="49"/>
        <v>1</v>
      </c>
      <c r="CL169" t="b">
        <f>OR(LEN(_xlfn.IFNA(VLOOKUP(BK169,Konstanta!$Z:$Z,1,FALSE),""))&gt;0,LEN(BK169)=0)</f>
        <v>1</v>
      </c>
      <c r="CM169" t="b">
        <f t="shared" si="50"/>
        <v>1</v>
      </c>
      <c r="CN169" t="b">
        <f t="shared" si="51"/>
        <v>0</v>
      </c>
      <c r="CO169" t="b">
        <f>LEN(_xlfn.IFNA(VLOOKUP(Data!K169,Konstanta!$AB:$AB,1,FALSE),""))&gt;0</f>
        <v>0</v>
      </c>
      <c r="CP169" s="12" t="b">
        <f t="shared" si="52"/>
        <v>0</v>
      </c>
      <c r="CQ169" s="12" t="b">
        <f t="shared" si="53"/>
        <v>0</v>
      </c>
      <c r="CR169" t="b">
        <f>ISNUMBER(SEARCH(Konstanta!$Q$5,Y169))</f>
        <v>0</v>
      </c>
      <c r="CS169">
        <f ca="1">IF(CD169&lt;=Konstanta!$J$5,Konstanta!$I$5,IF(CD169&lt;=Konstanta!$J$6,Konstanta!$I$6,IF(CD169&lt;=Konstanta!$J$7,Konstanta!$I$7,Konstanta!$I$8)))</f>
        <v>4</v>
      </c>
      <c r="CT169" t="b">
        <f>ISNUMBER(SEARCH(Konstanta!$Q$6,Y169))</f>
        <v>0</v>
      </c>
      <c r="CU169">
        <f ca="1">IF(CD169&lt;=Konstanta!$F$5,Konstanta!$E$5,IF(CD169&lt;=Konstanta!$F$6,Konstanta!$E$6,IF(CD169&lt;=Konstanta!$F$7,Konstanta!$E$7,IF(CD169&lt;=Konstanta!$F$8,Konstanta!$E$8,Konstanta!$E$9))))</f>
        <v>5</v>
      </c>
      <c r="CV169" t="b">
        <f t="shared" si="54"/>
        <v>1</v>
      </c>
      <c r="CW169" s="74">
        <f ca="1">IF(CD169&lt;=Konstanta!$B$5,Konstanta!$A$5,IF(CD169&lt;=Konstanta!$B$6,Konstanta!$A$6,IF(CD169&lt;=Konstanta!$B$7,Konstanta!$A$7,IF(CD169&lt;=Konstanta!$B$8,Konstanta!$A$8,IF(CD169&lt;=Konstanta!$B$9,Konstanta!$A$9,IF(CD169&lt;=Konstanta!$B$10,Konstanta!$A$10,IF(CD169&lt;=Konstanta!$B$11,Konstanta!$A$11,Konstanta!$A$12)))))))</f>
        <v>8</v>
      </c>
      <c r="CX169" t="b">
        <f>LEN(_xlfn.IFNA(VLOOKUP(AA169,Konstanta!$AD:$AD,1,FALSE),""))=0</f>
        <v>1</v>
      </c>
      <c r="CY169" s="67">
        <f t="shared" si="55"/>
        <v>0</v>
      </c>
      <c r="CZ169" s="67">
        <f t="shared" si="56"/>
        <v>0</v>
      </c>
      <c r="DA169" s="67">
        <f t="shared" si="57"/>
        <v>0</v>
      </c>
      <c r="DB169" t="b">
        <f t="shared" ca="1" si="58"/>
        <v>0</v>
      </c>
      <c r="DC169" s="67" t="b">
        <f>DA169&lt;=Konstanta!$AH$3</f>
        <v>1</v>
      </c>
      <c r="DD169" t="b">
        <f>CY169&lt;=Konstanta!$AH$4</f>
        <v>1</v>
      </c>
      <c r="DE169" t="b">
        <f>CY169&lt;=Konstanta!$AH$5</f>
        <v>1</v>
      </c>
      <c r="DF169" t="b">
        <f>CY169&lt;=Konstanta!$AH$6</f>
        <v>1</v>
      </c>
      <c r="DG169" t="b">
        <f ca="1">TEXT(BL169,"YYYYMMDD")=TEXT(Konstanta!$B$1,"YYYYMMDD")</f>
        <v>0</v>
      </c>
      <c r="DH169" t="b">
        <f t="shared" si="59"/>
        <v>0</v>
      </c>
      <c r="DI169" s="67">
        <f ca="1">Konstanta!$C$4-Data!CD169</f>
        <v>-1096658.666275</v>
      </c>
      <c r="DJ169">
        <f ca="1">IF(Data!DI169&gt;=Konstanta!$B$14,Konstanta!$A$14,IF(Data!DI169&gt;=Konstanta!$B$15,Konstanta!$A$15,IF(Data!DI169&gt;=Konstanta!$B$16,Konstanta!$A$16,IF(Data!DI169&gt;=Konstanta!$B$17,Konstanta!$A$17,IF(Data!DI169&gt;=Konstanta!$B$18,Konstanta!$A$18,Konstanta!$A$19)))))</f>
        <v>6</v>
      </c>
      <c r="DK169" t="b">
        <f t="shared" si="60"/>
        <v>0</v>
      </c>
      <c r="DL169" t="b">
        <f>COUNTIFS(A$1:A168,A169)=0</f>
        <v>1</v>
      </c>
    </row>
    <row r="170" spans="1:116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8"/>
      <c r="BY170" s="68"/>
      <c r="BZ170" s="70" t="str">
        <f t="shared" si="45"/>
        <v/>
      </c>
      <c r="CA170" s="71">
        <f t="shared" ca="1" si="46"/>
        <v>1096694.6662277777</v>
      </c>
      <c r="CB170" s="70" t="b">
        <f ca="1">AND(LEN(BZ170)&gt;0,TEXT(BZ170,"YYYY-MM-DD")=TEXT(Konstanta!$B$1,"YYYY-MM-DD"))</f>
        <v>0</v>
      </c>
      <c r="CC170" s="70" t="str">
        <f t="shared" si="47"/>
        <v/>
      </c>
      <c r="CD170" s="72">
        <f ca="1">(Konstanta!$B$2-D170)*24</f>
        <v>1096694.666275</v>
      </c>
      <c r="CE170" t="b">
        <f t="shared" si="48"/>
        <v>0</v>
      </c>
      <c r="CF170" t="b">
        <f>LEN(_xlfn.IFNA(VLOOKUP(H170,Konstanta!$M:$M,1,FALSE),""))&gt;0</f>
        <v>0</v>
      </c>
      <c r="CG170" t="b">
        <f>LEN(_xlfn.IFNA(VLOOKUP(G170,Konstanta!$T:$T,1,FALSE),""))&gt;0</f>
        <v>0</v>
      </c>
      <c r="CH170" t="b">
        <f>_xlfn.IFNA(VLOOKUP(U170,Konstanta!$O:$O,1,FALSE),"-")&lt;&gt;"-"</f>
        <v>0</v>
      </c>
      <c r="CI170" t="b">
        <f>LEN(_xlfn.IFNA(VLOOKUP(AX170,Konstanta!$X:$X,1,FALSE),""))&gt;0</f>
        <v>0</v>
      </c>
      <c r="CJ170" t="b">
        <f>OR(LEN(_xlfn.IFNA(VLOOKUP(Y170,Konstanta!$Q:$Q,1,FALSE),""))&gt;0,LEN(Y170)=0)</f>
        <v>1</v>
      </c>
      <c r="CK170" t="b">
        <f t="shared" si="49"/>
        <v>1</v>
      </c>
      <c r="CL170" t="b">
        <f>OR(LEN(_xlfn.IFNA(VLOOKUP(BK170,Konstanta!$Z:$Z,1,FALSE),""))&gt;0,LEN(BK170)=0)</f>
        <v>1</v>
      </c>
      <c r="CM170" t="b">
        <f t="shared" si="50"/>
        <v>1</v>
      </c>
      <c r="CN170" t="b">
        <f t="shared" si="51"/>
        <v>0</v>
      </c>
      <c r="CO170" t="b">
        <f>LEN(_xlfn.IFNA(VLOOKUP(Data!K170,Konstanta!$AB:$AB,1,FALSE),""))&gt;0</f>
        <v>0</v>
      </c>
      <c r="CP170" s="12" t="b">
        <f t="shared" si="52"/>
        <v>0</v>
      </c>
      <c r="CQ170" s="12" t="b">
        <f t="shared" si="53"/>
        <v>0</v>
      </c>
      <c r="CR170" t="b">
        <f>ISNUMBER(SEARCH(Konstanta!$Q$5,Y170))</f>
        <v>0</v>
      </c>
      <c r="CS170">
        <f ca="1">IF(CD170&lt;=Konstanta!$J$5,Konstanta!$I$5,IF(CD170&lt;=Konstanta!$J$6,Konstanta!$I$6,IF(CD170&lt;=Konstanta!$J$7,Konstanta!$I$7,Konstanta!$I$8)))</f>
        <v>4</v>
      </c>
      <c r="CT170" t="b">
        <f>ISNUMBER(SEARCH(Konstanta!$Q$6,Y170))</f>
        <v>0</v>
      </c>
      <c r="CU170">
        <f ca="1">IF(CD170&lt;=Konstanta!$F$5,Konstanta!$E$5,IF(CD170&lt;=Konstanta!$F$6,Konstanta!$E$6,IF(CD170&lt;=Konstanta!$F$7,Konstanta!$E$7,IF(CD170&lt;=Konstanta!$F$8,Konstanta!$E$8,Konstanta!$E$9))))</f>
        <v>5</v>
      </c>
      <c r="CV170" t="b">
        <f t="shared" si="54"/>
        <v>1</v>
      </c>
      <c r="CW170" s="74">
        <f ca="1">IF(CD170&lt;=Konstanta!$B$5,Konstanta!$A$5,IF(CD170&lt;=Konstanta!$B$6,Konstanta!$A$6,IF(CD170&lt;=Konstanta!$B$7,Konstanta!$A$7,IF(CD170&lt;=Konstanta!$B$8,Konstanta!$A$8,IF(CD170&lt;=Konstanta!$B$9,Konstanta!$A$9,IF(CD170&lt;=Konstanta!$B$10,Konstanta!$A$10,IF(CD170&lt;=Konstanta!$B$11,Konstanta!$A$11,Konstanta!$A$12)))))))</f>
        <v>8</v>
      </c>
      <c r="CX170" t="b">
        <f>LEN(_xlfn.IFNA(VLOOKUP(AA170,Konstanta!$AD:$AD,1,FALSE),""))=0</f>
        <v>1</v>
      </c>
      <c r="CY170" s="67">
        <f t="shared" si="55"/>
        <v>0</v>
      </c>
      <c r="CZ170" s="67">
        <f t="shared" si="56"/>
        <v>0</v>
      </c>
      <c r="DA170" s="67">
        <f t="shared" si="57"/>
        <v>0</v>
      </c>
      <c r="DB170" t="b">
        <f t="shared" ca="1" si="58"/>
        <v>0</v>
      </c>
      <c r="DC170" s="67" t="b">
        <f>DA170&lt;=Konstanta!$AH$3</f>
        <v>1</v>
      </c>
      <c r="DD170" t="b">
        <f>CY170&lt;=Konstanta!$AH$4</f>
        <v>1</v>
      </c>
      <c r="DE170" t="b">
        <f>CY170&lt;=Konstanta!$AH$5</f>
        <v>1</v>
      </c>
      <c r="DF170" t="b">
        <f>CY170&lt;=Konstanta!$AH$6</f>
        <v>1</v>
      </c>
      <c r="DG170" t="b">
        <f ca="1">TEXT(BL170,"YYYYMMDD")=TEXT(Konstanta!$B$1,"YYYYMMDD")</f>
        <v>0</v>
      </c>
      <c r="DH170" t="b">
        <f t="shared" si="59"/>
        <v>0</v>
      </c>
      <c r="DI170" s="67">
        <f ca="1">Konstanta!$C$4-Data!CD170</f>
        <v>-1096658.666275</v>
      </c>
      <c r="DJ170">
        <f ca="1">IF(Data!DI170&gt;=Konstanta!$B$14,Konstanta!$A$14,IF(Data!DI170&gt;=Konstanta!$B$15,Konstanta!$A$15,IF(Data!DI170&gt;=Konstanta!$B$16,Konstanta!$A$16,IF(Data!DI170&gt;=Konstanta!$B$17,Konstanta!$A$17,IF(Data!DI170&gt;=Konstanta!$B$18,Konstanta!$A$18,Konstanta!$A$19)))))</f>
        <v>6</v>
      </c>
      <c r="DK170" t="b">
        <f t="shared" si="60"/>
        <v>0</v>
      </c>
      <c r="DL170" t="b">
        <f>COUNTIFS(A$1:A169,A170)=0</f>
        <v>1</v>
      </c>
    </row>
    <row r="171" spans="1:116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8"/>
      <c r="BY171" s="68"/>
      <c r="BZ171" s="70" t="str">
        <f t="shared" si="45"/>
        <v/>
      </c>
      <c r="CA171" s="71">
        <f t="shared" ca="1" si="46"/>
        <v>1096694.6659972221</v>
      </c>
      <c r="CB171" s="70" t="b">
        <f ca="1">AND(LEN(BZ171)&gt;0,TEXT(BZ171,"YYYY-MM-DD")=TEXT(Konstanta!$B$1,"YYYY-MM-DD"))</f>
        <v>0</v>
      </c>
      <c r="CC171" s="70" t="str">
        <f t="shared" si="47"/>
        <v/>
      </c>
      <c r="CD171" s="72">
        <f ca="1">(Konstanta!$B$2-D171)*24</f>
        <v>1096694.666275</v>
      </c>
      <c r="CE171" t="b">
        <f t="shared" si="48"/>
        <v>0</v>
      </c>
      <c r="CF171" t="b">
        <f>LEN(_xlfn.IFNA(VLOOKUP(H171,Konstanta!$M:$M,1,FALSE),""))&gt;0</f>
        <v>0</v>
      </c>
      <c r="CG171" t="b">
        <f>LEN(_xlfn.IFNA(VLOOKUP(G171,Konstanta!$T:$T,1,FALSE),""))&gt;0</f>
        <v>0</v>
      </c>
      <c r="CH171" t="b">
        <f>_xlfn.IFNA(VLOOKUP(U171,Konstanta!$O:$O,1,FALSE),"-")&lt;&gt;"-"</f>
        <v>0</v>
      </c>
      <c r="CI171" t="b">
        <f>LEN(_xlfn.IFNA(VLOOKUP(AX171,Konstanta!$X:$X,1,FALSE),""))&gt;0</f>
        <v>0</v>
      </c>
      <c r="CJ171" t="b">
        <f>OR(LEN(_xlfn.IFNA(VLOOKUP(Y171,Konstanta!$Q:$Q,1,FALSE),""))&gt;0,LEN(Y171)=0)</f>
        <v>1</v>
      </c>
      <c r="CK171" t="b">
        <f t="shared" si="49"/>
        <v>1</v>
      </c>
      <c r="CL171" t="b">
        <f>OR(LEN(_xlfn.IFNA(VLOOKUP(BK171,Konstanta!$Z:$Z,1,FALSE),""))&gt;0,LEN(BK171)=0)</f>
        <v>1</v>
      </c>
      <c r="CM171" t="b">
        <f t="shared" si="50"/>
        <v>1</v>
      </c>
      <c r="CN171" t="b">
        <f t="shared" si="51"/>
        <v>0</v>
      </c>
      <c r="CO171" t="b">
        <f>LEN(_xlfn.IFNA(VLOOKUP(Data!K171,Konstanta!$AB:$AB,1,FALSE),""))&gt;0</f>
        <v>0</v>
      </c>
      <c r="CP171" s="12" t="b">
        <f t="shared" si="52"/>
        <v>0</v>
      </c>
      <c r="CQ171" s="12" t="b">
        <f t="shared" si="53"/>
        <v>0</v>
      </c>
      <c r="CR171" t="b">
        <f>ISNUMBER(SEARCH(Konstanta!$Q$5,Y171))</f>
        <v>0</v>
      </c>
      <c r="CS171">
        <f ca="1">IF(CD171&lt;=Konstanta!$J$5,Konstanta!$I$5,IF(CD171&lt;=Konstanta!$J$6,Konstanta!$I$6,IF(CD171&lt;=Konstanta!$J$7,Konstanta!$I$7,Konstanta!$I$8)))</f>
        <v>4</v>
      </c>
      <c r="CT171" t="b">
        <f>ISNUMBER(SEARCH(Konstanta!$Q$6,Y171))</f>
        <v>0</v>
      </c>
      <c r="CU171">
        <f ca="1">IF(CD171&lt;=Konstanta!$F$5,Konstanta!$E$5,IF(CD171&lt;=Konstanta!$F$6,Konstanta!$E$6,IF(CD171&lt;=Konstanta!$F$7,Konstanta!$E$7,IF(CD171&lt;=Konstanta!$F$8,Konstanta!$E$8,Konstanta!$E$9))))</f>
        <v>5</v>
      </c>
      <c r="CV171" t="b">
        <f t="shared" si="54"/>
        <v>1</v>
      </c>
      <c r="CW171" s="74">
        <f ca="1">IF(CD171&lt;=Konstanta!$B$5,Konstanta!$A$5,IF(CD171&lt;=Konstanta!$B$6,Konstanta!$A$6,IF(CD171&lt;=Konstanta!$B$7,Konstanta!$A$7,IF(CD171&lt;=Konstanta!$B$8,Konstanta!$A$8,IF(CD171&lt;=Konstanta!$B$9,Konstanta!$A$9,IF(CD171&lt;=Konstanta!$B$10,Konstanta!$A$10,IF(CD171&lt;=Konstanta!$B$11,Konstanta!$A$11,Konstanta!$A$12)))))))</f>
        <v>8</v>
      </c>
      <c r="CX171" t="b">
        <f>LEN(_xlfn.IFNA(VLOOKUP(AA171,Konstanta!$AD:$AD,1,FALSE),""))=0</f>
        <v>1</v>
      </c>
      <c r="CY171" s="67">
        <f t="shared" si="55"/>
        <v>0</v>
      </c>
      <c r="CZ171" s="67">
        <f t="shared" si="56"/>
        <v>0</v>
      </c>
      <c r="DA171" s="67">
        <f t="shared" si="57"/>
        <v>0</v>
      </c>
      <c r="DB171" t="b">
        <f t="shared" ca="1" si="58"/>
        <v>0</v>
      </c>
      <c r="DC171" s="67" t="b">
        <f>DA171&lt;=Konstanta!$AH$3</f>
        <v>1</v>
      </c>
      <c r="DD171" t="b">
        <f>CY171&lt;=Konstanta!$AH$4</f>
        <v>1</v>
      </c>
      <c r="DE171" t="b">
        <f>CY171&lt;=Konstanta!$AH$5</f>
        <v>1</v>
      </c>
      <c r="DF171" t="b">
        <f>CY171&lt;=Konstanta!$AH$6</f>
        <v>1</v>
      </c>
      <c r="DG171" t="b">
        <f ca="1">TEXT(BL171,"YYYYMMDD")=TEXT(Konstanta!$B$1,"YYYYMMDD")</f>
        <v>0</v>
      </c>
      <c r="DH171" t="b">
        <f t="shared" si="59"/>
        <v>0</v>
      </c>
      <c r="DI171" s="67">
        <f ca="1">Konstanta!$C$4-Data!CD171</f>
        <v>-1096658.666275</v>
      </c>
      <c r="DJ171">
        <f ca="1">IF(Data!DI171&gt;=Konstanta!$B$14,Konstanta!$A$14,IF(Data!DI171&gt;=Konstanta!$B$15,Konstanta!$A$15,IF(Data!DI171&gt;=Konstanta!$B$16,Konstanta!$A$16,IF(Data!DI171&gt;=Konstanta!$B$17,Konstanta!$A$17,IF(Data!DI171&gt;=Konstanta!$B$18,Konstanta!$A$18,Konstanta!$A$19)))))</f>
        <v>6</v>
      </c>
      <c r="DK171" t="b">
        <f t="shared" si="60"/>
        <v>0</v>
      </c>
      <c r="DL171" t="b">
        <f>COUNTIFS(A$1:A170,A171)=0</f>
        <v>1</v>
      </c>
    </row>
    <row r="172" spans="1:116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8"/>
      <c r="BY172" s="68"/>
      <c r="BZ172" s="70" t="str">
        <f t="shared" si="45"/>
        <v/>
      </c>
      <c r="CA172" s="71">
        <f t="shared" ca="1" si="46"/>
        <v>1096694.6659972221</v>
      </c>
      <c r="CB172" s="70" t="b">
        <f ca="1">AND(LEN(BZ172)&gt;0,TEXT(BZ172,"YYYY-MM-DD")=TEXT(Konstanta!$B$1,"YYYY-MM-DD"))</f>
        <v>0</v>
      </c>
      <c r="CC172" s="70" t="str">
        <f t="shared" si="47"/>
        <v/>
      </c>
      <c r="CD172" s="72">
        <f ca="1">(Konstanta!$B$2-D172)*24</f>
        <v>1096694.666275</v>
      </c>
      <c r="CE172" t="b">
        <f t="shared" si="48"/>
        <v>0</v>
      </c>
      <c r="CF172" t="b">
        <f>LEN(_xlfn.IFNA(VLOOKUP(H172,Konstanta!$M:$M,1,FALSE),""))&gt;0</f>
        <v>0</v>
      </c>
      <c r="CG172" t="b">
        <f>LEN(_xlfn.IFNA(VLOOKUP(G172,Konstanta!$T:$T,1,FALSE),""))&gt;0</f>
        <v>0</v>
      </c>
      <c r="CH172" t="b">
        <f>_xlfn.IFNA(VLOOKUP(U172,Konstanta!$O:$O,1,FALSE),"-")&lt;&gt;"-"</f>
        <v>0</v>
      </c>
      <c r="CI172" t="b">
        <f>LEN(_xlfn.IFNA(VLOOKUP(AX172,Konstanta!$X:$X,1,FALSE),""))&gt;0</f>
        <v>0</v>
      </c>
      <c r="CJ172" t="b">
        <f>OR(LEN(_xlfn.IFNA(VLOOKUP(Y172,Konstanta!$Q:$Q,1,FALSE),""))&gt;0,LEN(Y172)=0)</f>
        <v>1</v>
      </c>
      <c r="CK172" t="b">
        <f t="shared" si="49"/>
        <v>1</v>
      </c>
      <c r="CL172" t="b">
        <f>OR(LEN(_xlfn.IFNA(VLOOKUP(BK172,Konstanta!$Z:$Z,1,FALSE),""))&gt;0,LEN(BK172)=0)</f>
        <v>1</v>
      </c>
      <c r="CM172" t="b">
        <f t="shared" si="50"/>
        <v>1</v>
      </c>
      <c r="CN172" t="b">
        <f t="shared" si="51"/>
        <v>0</v>
      </c>
      <c r="CO172" t="b">
        <f>LEN(_xlfn.IFNA(VLOOKUP(Data!K172,Konstanta!$AB:$AB,1,FALSE),""))&gt;0</f>
        <v>0</v>
      </c>
      <c r="CP172" s="12" t="b">
        <f t="shared" si="52"/>
        <v>0</v>
      </c>
      <c r="CQ172" s="12" t="b">
        <f t="shared" si="53"/>
        <v>0</v>
      </c>
      <c r="CR172" t="b">
        <f>ISNUMBER(SEARCH(Konstanta!$Q$5,Y172))</f>
        <v>0</v>
      </c>
      <c r="CS172">
        <f ca="1">IF(CD172&lt;=Konstanta!$J$5,Konstanta!$I$5,IF(CD172&lt;=Konstanta!$J$6,Konstanta!$I$6,IF(CD172&lt;=Konstanta!$J$7,Konstanta!$I$7,Konstanta!$I$8)))</f>
        <v>4</v>
      </c>
      <c r="CT172" t="b">
        <f>ISNUMBER(SEARCH(Konstanta!$Q$6,Y172))</f>
        <v>0</v>
      </c>
      <c r="CU172">
        <f ca="1">IF(CD172&lt;=Konstanta!$F$5,Konstanta!$E$5,IF(CD172&lt;=Konstanta!$F$6,Konstanta!$E$6,IF(CD172&lt;=Konstanta!$F$7,Konstanta!$E$7,IF(CD172&lt;=Konstanta!$F$8,Konstanta!$E$8,Konstanta!$E$9))))</f>
        <v>5</v>
      </c>
      <c r="CV172" t="b">
        <f t="shared" si="54"/>
        <v>1</v>
      </c>
      <c r="CW172" s="74">
        <f ca="1">IF(CD172&lt;=Konstanta!$B$5,Konstanta!$A$5,IF(CD172&lt;=Konstanta!$B$6,Konstanta!$A$6,IF(CD172&lt;=Konstanta!$B$7,Konstanta!$A$7,IF(CD172&lt;=Konstanta!$B$8,Konstanta!$A$8,IF(CD172&lt;=Konstanta!$B$9,Konstanta!$A$9,IF(CD172&lt;=Konstanta!$B$10,Konstanta!$A$10,IF(CD172&lt;=Konstanta!$B$11,Konstanta!$A$11,Konstanta!$A$12)))))))</f>
        <v>8</v>
      </c>
      <c r="CX172" t="b">
        <f>LEN(_xlfn.IFNA(VLOOKUP(AA172,Konstanta!$AD:$AD,1,FALSE),""))=0</f>
        <v>1</v>
      </c>
      <c r="CY172" s="67">
        <f t="shared" si="55"/>
        <v>0</v>
      </c>
      <c r="CZ172" s="67">
        <f t="shared" si="56"/>
        <v>0</v>
      </c>
      <c r="DA172" s="67">
        <f t="shared" si="57"/>
        <v>0</v>
      </c>
      <c r="DB172" t="b">
        <f t="shared" ca="1" si="58"/>
        <v>0</v>
      </c>
      <c r="DC172" s="67" t="b">
        <f>DA172&lt;=Konstanta!$AH$3</f>
        <v>1</v>
      </c>
      <c r="DD172" t="b">
        <f>CY172&lt;=Konstanta!$AH$4</f>
        <v>1</v>
      </c>
      <c r="DE172" t="b">
        <f>CY172&lt;=Konstanta!$AH$5</f>
        <v>1</v>
      </c>
      <c r="DF172" t="b">
        <f>CY172&lt;=Konstanta!$AH$6</f>
        <v>1</v>
      </c>
      <c r="DG172" t="b">
        <f ca="1">TEXT(BL172,"YYYYMMDD")=TEXT(Konstanta!$B$1,"YYYYMMDD")</f>
        <v>0</v>
      </c>
      <c r="DH172" t="b">
        <f t="shared" si="59"/>
        <v>0</v>
      </c>
      <c r="DI172" s="67">
        <f ca="1">Konstanta!$C$4-Data!CD172</f>
        <v>-1096658.666275</v>
      </c>
      <c r="DJ172">
        <f ca="1">IF(Data!DI172&gt;=Konstanta!$B$14,Konstanta!$A$14,IF(Data!DI172&gt;=Konstanta!$B$15,Konstanta!$A$15,IF(Data!DI172&gt;=Konstanta!$B$16,Konstanta!$A$16,IF(Data!DI172&gt;=Konstanta!$B$17,Konstanta!$A$17,IF(Data!DI172&gt;=Konstanta!$B$18,Konstanta!$A$18,Konstanta!$A$19)))))</f>
        <v>6</v>
      </c>
      <c r="DK172" t="b">
        <f t="shared" si="60"/>
        <v>0</v>
      </c>
      <c r="DL172" t="b">
        <f>COUNTIFS(A$1:A171,A172)=0</f>
        <v>1</v>
      </c>
    </row>
    <row r="173" spans="1:116">
      <c r="A173" s="69"/>
      <c r="B173" s="69"/>
      <c r="C173" s="69"/>
      <c r="D173" s="81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8"/>
      <c r="BY173" s="68"/>
      <c r="BZ173" s="70" t="str">
        <f t="shared" si="45"/>
        <v/>
      </c>
      <c r="CA173" s="71">
        <f t="shared" ca="1" si="46"/>
        <v>1096694.6662277777</v>
      </c>
      <c r="CB173" s="70" t="b">
        <f ca="1">AND(LEN(BZ173)&gt;0,TEXT(BZ173,"YYYY-MM-DD")=TEXT(Konstanta!$B$1,"YYYY-MM-DD"))</f>
        <v>0</v>
      </c>
      <c r="CC173" s="70" t="str">
        <f t="shared" si="47"/>
        <v/>
      </c>
      <c r="CD173" s="72">
        <f ca="1">(Konstanta!$B$2-D173)*24</f>
        <v>1096694.666275</v>
      </c>
      <c r="CE173" t="b">
        <f t="shared" si="48"/>
        <v>0</v>
      </c>
      <c r="CF173" t="b">
        <f>LEN(_xlfn.IFNA(VLOOKUP(H173,Konstanta!$M:$M,1,FALSE),""))&gt;0</f>
        <v>0</v>
      </c>
      <c r="CG173" t="b">
        <f>LEN(_xlfn.IFNA(VLOOKUP(G173,Konstanta!$T:$T,1,FALSE),""))&gt;0</f>
        <v>0</v>
      </c>
      <c r="CH173" t="b">
        <f>_xlfn.IFNA(VLOOKUP(U173,Konstanta!$O:$O,1,FALSE),"-")&lt;&gt;"-"</f>
        <v>0</v>
      </c>
      <c r="CI173" t="b">
        <f>LEN(_xlfn.IFNA(VLOOKUP(AX173,Konstanta!$X:$X,1,FALSE),""))&gt;0</f>
        <v>0</v>
      </c>
      <c r="CJ173" t="b">
        <f>OR(LEN(_xlfn.IFNA(VLOOKUP(Y173,Konstanta!$Q:$Q,1,FALSE),""))&gt;0,LEN(Y173)=0)</f>
        <v>1</v>
      </c>
      <c r="CK173" t="b">
        <f t="shared" si="49"/>
        <v>1</v>
      </c>
      <c r="CL173" t="b">
        <f>OR(LEN(_xlfn.IFNA(VLOOKUP(BK173,Konstanta!$Z:$Z,1,FALSE),""))&gt;0,LEN(BK173)=0)</f>
        <v>1</v>
      </c>
      <c r="CM173" t="b">
        <f t="shared" si="50"/>
        <v>1</v>
      </c>
      <c r="CN173" t="b">
        <f t="shared" si="51"/>
        <v>0</v>
      </c>
      <c r="CO173" t="b">
        <f>LEN(_xlfn.IFNA(VLOOKUP(Data!K173,Konstanta!$AB:$AB,1,FALSE),""))&gt;0</f>
        <v>0</v>
      </c>
      <c r="CP173" s="12" t="b">
        <f t="shared" si="52"/>
        <v>0</v>
      </c>
      <c r="CQ173" s="12" t="b">
        <f t="shared" si="53"/>
        <v>0</v>
      </c>
      <c r="CR173" t="b">
        <f>ISNUMBER(SEARCH(Konstanta!$Q$5,Y173))</f>
        <v>0</v>
      </c>
      <c r="CS173">
        <f ca="1">IF(CD173&lt;=Konstanta!$J$5,Konstanta!$I$5,IF(CD173&lt;=Konstanta!$J$6,Konstanta!$I$6,IF(CD173&lt;=Konstanta!$J$7,Konstanta!$I$7,Konstanta!$I$8)))</f>
        <v>4</v>
      </c>
      <c r="CT173" t="b">
        <f>ISNUMBER(SEARCH(Konstanta!$Q$6,Y173))</f>
        <v>0</v>
      </c>
      <c r="CU173">
        <f ca="1">IF(CD173&lt;=Konstanta!$F$5,Konstanta!$E$5,IF(CD173&lt;=Konstanta!$F$6,Konstanta!$E$6,IF(CD173&lt;=Konstanta!$F$7,Konstanta!$E$7,IF(CD173&lt;=Konstanta!$F$8,Konstanta!$E$8,Konstanta!$E$9))))</f>
        <v>5</v>
      </c>
      <c r="CV173" t="b">
        <f t="shared" si="54"/>
        <v>1</v>
      </c>
      <c r="CW173" s="74">
        <f ca="1">IF(CD173&lt;=Konstanta!$B$5,Konstanta!$A$5,IF(CD173&lt;=Konstanta!$B$6,Konstanta!$A$6,IF(CD173&lt;=Konstanta!$B$7,Konstanta!$A$7,IF(CD173&lt;=Konstanta!$B$8,Konstanta!$A$8,IF(CD173&lt;=Konstanta!$B$9,Konstanta!$A$9,IF(CD173&lt;=Konstanta!$B$10,Konstanta!$A$10,IF(CD173&lt;=Konstanta!$B$11,Konstanta!$A$11,Konstanta!$A$12)))))))</f>
        <v>8</v>
      </c>
      <c r="CX173" t="b">
        <f>LEN(_xlfn.IFNA(VLOOKUP(AA173,Konstanta!$AD:$AD,1,FALSE),""))=0</f>
        <v>1</v>
      </c>
      <c r="CY173" s="67">
        <f t="shared" si="55"/>
        <v>0</v>
      </c>
      <c r="CZ173" s="67">
        <f t="shared" si="56"/>
        <v>0</v>
      </c>
      <c r="DA173" s="67">
        <f t="shared" si="57"/>
        <v>0</v>
      </c>
      <c r="DB173" t="b">
        <f t="shared" ca="1" si="58"/>
        <v>0</v>
      </c>
      <c r="DC173" s="67" t="b">
        <f>DA173&lt;=Konstanta!$AH$3</f>
        <v>1</v>
      </c>
      <c r="DD173" t="b">
        <f>CY173&lt;=Konstanta!$AH$4</f>
        <v>1</v>
      </c>
      <c r="DE173" t="b">
        <f>CY173&lt;=Konstanta!$AH$5</f>
        <v>1</v>
      </c>
      <c r="DF173" t="b">
        <f>CY173&lt;=Konstanta!$AH$6</f>
        <v>1</v>
      </c>
      <c r="DG173" t="b">
        <f ca="1">TEXT(BL173,"YYYYMMDD")=TEXT(Konstanta!$B$1,"YYYYMMDD")</f>
        <v>0</v>
      </c>
      <c r="DH173" t="b">
        <f t="shared" si="59"/>
        <v>0</v>
      </c>
      <c r="DI173" s="67">
        <f ca="1">Konstanta!$C$4-Data!CD173</f>
        <v>-1096658.666275</v>
      </c>
      <c r="DJ173">
        <f ca="1">IF(Data!DI173&gt;=Konstanta!$B$14,Konstanta!$A$14,IF(Data!DI173&gt;=Konstanta!$B$15,Konstanta!$A$15,IF(Data!DI173&gt;=Konstanta!$B$16,Konstanta!$A$16,IF(Data!DI173&gt;=Konstanta!$B$17,Konstanta!$A$17,IF(Data!DI173&gt;=Konstanta!$B$18,Konstanta!$A$18,Konstanta!$A$19)))))</f>
        <v>6</v>
      </c>
      <c r="DK173" t="b">
        <f t="shared" si="60"/>
        <v>0</v>
      </c>
      <c r="DL173" t="b">
        <f>COUNTIFS(A$1:A172,A173)=0</f>
        <v>1</v>
      </c>
    </row>
    <row r="174" spans="1:116">
      <c r="A174" s="69"/>
      <c r="B174" s="69"/>
      <c r="C174" s="69"/>
      <c r="D174" s="81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8"/>
      <c r="BY174" s="68"/>
      <c r="BZ174" s="70" t="str">
        <f t="shared" si="45"/>
        <v/>
      </c>
      <c r="CA174" s="71">
        <f t="shared" ca="1" si="46"/>
        <v>1096694.6659916667</v>
      </c>
      <c r="CB174" s="70" t="b">
        <f ca="1">AND(LEN(BZ174)&gt;0,TEXT(BZ174,"YYYY-MM-DD")=TEXT(Konstanta!$B$1,"YYYY-MM-DD"))</f>
        <v>0</v>
      </c>
      <c r="CC174" s="70" t="str">
        <f t="shared" si="47"/>
        <v/>
      </c>
      <c r="CD174" s="72">
        <f ca="1">(Konstanta!$B$2-D174)*24</f>
        <v>1096694.666275</v>
      </c>
      <c r="CE174" t="b">
        <f t="shared" si="48"/>
        <v>0</v>
      </c>
      <c r="CF174" t="b">
        <f>LEN(_xlfn.IFNA(VLOOKUP(H174,Konstanta!$M:$M,1,FALSE),""))&gt;0</f>
        <v>0</v>
      </c>
      <c r="CG174" t="b">
        <f>LEN(_xlfn.IFNA(VLOOKUP(G174,Konstanta!$T:$T,1,FALSE),""))&gt;0</f>
        <v>0</v>
      </c>
      <c r="CH174" t="b">
        <f>_xlfn.IFNA(VLOOKUP(U174,Konstanta!$O:$O,1,FALSE),"-")&lt;&gt;"-"</f>
        <v>0</v>
      </c>
      <c r="CI174" t="b">
        <f>LEN(_xlfn.IFNA(VLOOKUP(AX174,Konstanta!$X:$X,1,FALSE),""))&gt;0</f>
        <v>0</v>
      </c>
      <c r="CJ174" t="b">
        <f>OR(LEN(_xlfn.IFNA(VLOOKUP(Y174,Konstanta!$Q:$Q,1,FALSE),""))&gt;0,LEN(Y174)=0)</f>
        <v>1</v>
      </c>
      <c r="CK174" t="b">
        <f t="shared" si="49"/>
        <v>1</v>
      </c>
      <c r="CL174" t="b">
        <f>OR(LEN(_xlfn.IFNA(VLOOKUP(BK174,Konstanta!$Z:$Z,1,FALSE),""))&gt;0,LEN(BK174)=0)</f>
        <v>1</v>
      </c>
      <c r="CM174" t="b">
        <f t="shared" si="50"/>
        <v>1</v>
      </c>
      <c r="CN174" t="b">
        <f t="shared" si="51"/>
        <v>0</v>
      </c>
      <c r="CO174" t="b">
        <f>LEN(_xlfn.IFNA(VLOOKUP(Data!K174,Konstanta!$AB:$AB,1,FALSE),""))&gt;0</f>
        <v>0</v>
      </c>
      <c r="CP174" s="12" t="b">
        <f t="shared" si="52"/>
        <v>0</v>
      </c>
      <c r="CQ174" s="12" t="b">
        <f t="shared" si="53"/>
        <v>0</v>
      </c>
      <c r="CR174" t="b">
        <f>ISNUMBER(SEARCH(Konstanta!$Q$5,Y174))</f>
        <v>0</v>
      </c>
      <c r="CS174">
        <f ca="1">IF(CD174&lt;=Konstanta!$J$5,Konstanta!$I$5,IF(CD174&lt;=Konstanta!$J$6,Konstanta!$I$6,IF(CD174&lt;=Konstanta!$J$7,Konstanta!$I$7,Konstanta!$I$8)))</f>
        <v>4</v>
      </c>
      <c r="CT174" t="b">
        <f>ISNUMBER(SEARCH(Konstanta!$Q$6,Y174))</f>
        <v>0</v>
      </c>
      <c r="CU174">
        <f ca="1">IF(CD174&lt;=Konstanta!$F$5,Konstanta!$E$5,IF(CD174&lt;=Konstanta!$F$6,Konstanta!$E$6,IF(CD174&lt;=Konstanta!$F$7,Konstanta!$E$7,IF(CD174&lt;=Konstanta!$F$8,Konstanta!$E$8,Konstanta!$E$9))))</f>
        <v>5</v>
      </c>
      <c r="CV174" t="b">
        <f t="shared" si="54"/>
        <v>1</v>
      </c>
      <c r="CW174" s="74">
        <f ca="1">IF(CD174&lt;=Konstanta!$B$5,Konstanta!$A$5,IF(CD174&lt;=Konstanta!$B$6,Konstanta!$A$6,IF(CD174&lt;=Konstanta!$B$7,Konstanta!$A$7,IF(CD174&lt;=Konstanta!$B$8,Konstanta!$A$8,IF(CD174&lt;=Konstanta!$B$9,Konstanta!$A$9,IF(CD174&lt;=Konstanta!$B$10,Konstanta!$A$10,IF(CD174&lt;=Konstanta!$B$11,Konstanta!$A$11,Konstanta!$A$12)))))))</f>
        <v>8</v>
      </c>
      <c r="CX174" t="b">
        <f>LEN(_xlfn.IFNA(VLOOKUP(AA174,Konstanta!$AD:$AD,1,FALSE),""))=0</f>
        <v>1</v>
      </c>
      <c r="CY174" s="67">
        <f t="shared" si="55"/>
        <v>0</v>
      </c>
      <c r="CZ174" s="67">
        <f t="shared" si="56"/>
        <v>0</v>
      </c>
      <c r="DA174" s="67">
        <f t="shared" si="57"/>
        <v>0</v>
      </c>
      <c r="DB174" t="b">
        <f t="shared" ca="1" si="58"/>
        <v>0</v>
      </c>
      <c r="DC174" s="67" t="b">
        <f>DA174&lt;=Konstanta!$AH$3</f>
        <v>1</v>
      </c>
      <c r="DD174" t="b">
        <f>CY174&lt;=Konstanta!$AH$4</f>
        <v>1</v>
      </c>
      <c r="DE174" t="b">
        <f>CY174&lt;=Konstanta!$AH$5</f>
        <v>1</v>
      </c>
      <c r="DF174" t="b">
        <f>CY174&lt;=Konstanta!$AH$6</f>
        <v>1</v>
      </c>
      <c r="DG174" t="b">
        <f ca="1">TEXT(BL174,"YYYYMMDD")=TEXT(Konstanta!$B$1,"YYYYMMDD")</f>
        <v>0</v>
      </c>
      <c r="DH174" t="b">
        <f t="shared" si="59"/>
        <v>0</v>
      </c>
      <c r="DI174" s="67">
        <f ca="1">Konstanta!$C$4-Data!CD174</f>
        <v>-1096658.666275</v>
      </c>
      <c r="DJ174">
        <f ca="1">IF(Data!DI174&gt;=Konstanta!$B$14,Konstanta!$A$14,IF(Data!DI174&gt;=Konstanta!$B$15,Konstanta!$A$15,IF(Data!DI174&gt;=Konstanta!$B$16,Konstanta!$A$16,IF(Data!DI174&gt;=Konstanta!$B$17,Konstanta!$A$17,IF(Data!DI174&gt;=Konstanta!$B$18,Konstanta!$A$18,Konstanta!$A$19)))))</f>
        <v>6</v>
      </c>
      <c r="DK174" t="b">
        <f t="shared" si="60"/>
        <v>0</v>
      </c>
      <c r="DL174" t="b">
        <f>COUNTIFS(A$1:A173,A174)=0</f>
        <v>1</v>
      </c>
    </row>
    <row r="175" spans="1:116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8"/>
      <c r="BY175" s="68"/>
      <c r="BZ175" s="70" t="str">
        <f t="shared" si="45"/>
        <v/>
      </c>
      <c r="CA175" s="71">
        <f t="shared" ca="1" si="46"/>
        <v>1096694.6664305555</v>
      </c>
      <c r="CB175" s="70" t="b">
        <f ca="1">AND(LEN(BZ175)&gt;0,TEXT(BZ175,"YYYY-MM-DD")=TEXT(Konstanta!$B$1,"YYYY-MM-DD"))</f>
        <v>0</v>
      </c>
      <c r="CC175" s="70" t="str">
        <f t="shared" si="47"/>
        <v/>
      </c>
      <c r="CD175" s="72">
        <f ca="1">(Konstanta!$B$2-D175)*24</f>
        <v>1096694.666275</v>
      </c>
      <c r="CE175" t="b">
        <f t="shared" si="48"/>
        <v>0</v>
      </c>
      <c r="CF175" t="b">
        <f>LEN(_xlfn.IFNA(VLOOKUP(H175,Konstanta!$M:$M,1,FALSE),""))&gt;0</f>
        <v>0</v>
      </c>
      <c r="CG175" t="b">
        <f>LEN(_xlfn.IFNA(VLOOKUP(G175,Konstanta!$T:$T,1,FALSE),""))&gt;0</f>
        <v>0</v>
      </c>
      <c r="CH175" t="b">
        <f>_xlfn.IFNA(VLOOKUP(U175,Konstanta!$O:$O,1,FALSE),"-")&lt;&gt;"-"</f>
        <v>0</v>
      </c>
      <c r="CI175" t="b">
        <f>LEN(_xlfn.IFNA(VLOOKUP(AX175,Konstanta!$X:$X,1,FALSE),""))&gt;0</f>
        <v>0</v>
      </c>
      <c r="CJ175" t="b">
        <f>OR(LEN(_xlfn.IFNA(VLOOKUP(Y175,Konstanta!$Q:$Q,1,FALSE),""))&gt;0,LEN(Y175)=0)</f>
        <v>1</v>
      </c>
      <c r="CK175" t="b">
        <f t="shared" si="49"/>
        <v>1</v>
      </c>
      <c r="CL175" t="b">
        <f>OR(LEN(_xlfn.IFNA(VLOOKUP(BK175,Konstanta!$Z:$Z,1,FALSE),""))&gt;0,LEN(BK175)=0)</f>
        <v>1</v>
      </c>
      <c r="CM175" t="b">
        <f t="shared" si="50"/>
        <v>1</v>
      </c>
      <c r="CN175" t="b">
        <f t="shared" si="51"/>
        <v>0</v>
      </c>
      <c r="CO175" t="b">
        <f>LEN(_xlfn.IFNA(VLOOKUP(Data!K175,Konstanta!$AB:$AB,1,FALSE),""))&gt;0</f>
        <v>0</v>
      </c>
      <c r="CP175" s="12" t="b">
        <f t="shared" si="52"/>
        <v>0</v>
      </c>
      <c r="CQ175" s="12" t="b">
        <f t="shared" si="53"/>
        <v>0</v>
      </c>
      <c r="CR175" t="b">
        <f>ISNUMBER(SEARCH(Konstanta!$Q$5,Y175))</f>
        <v>0</v>
      </c>
      <c r="CS175">
        <f ca="1">IF(CD175&lt;=Konstanta!$J$5,Konstanta!$I$5,IF(CD175&lt;=Konstanta!$J$6,Konstanta!$I$6,IF(CD175&lt;=Konstanta!$J$7,Konstanta!$I$7,Konstanta!$I$8)))</f>
        <v>4</v>
      </c>
      <c r="CT175" t="b">
        <f>ISNUMBER(SEARCH(Konstanta!$Q$6,Y175))</f>
        <v>0</v>
      </c>
      <c r="CU175">
        <f ca="1">IF(CD175&lt;=Konstanta!$F$5,Konstanta!$E$5,IF(CD175&lt;=Konstanta!$F$6,Konstanta!$E$6,IF(CD175&lt;=Konstanta!$F$7,Konstanta!$E$7,IF(CD175&lt;=Konstanta!$F$8,Konstanta!$E$8,Konstanta!$E$9))))</f>
        <v>5</v>
      </c>
      <c r="CV175" t="b">
        <f t="shared" si="54"/>
        <v>1</v>
      </c>
      <c r="CW175" s="74">
        <f ca="1">IF(CD175&lt;=Konstanta!$B$5,Konstanta!$A$5,IF(CD175&lt;=Konstanta!$B$6,Konstanta!$A$6,IF(CD175&lt;=Konstanta!$B$7,Konstanta!$A$7,IF(CD175&lt;=Konstanta!$B$8,Konstanta!$A$8,IF(CD175&lt;=Konstanta!$B$9,Konstanta!$A$9,IF(CD175&lt;=Konstanta!$B$10,Konstanta!$A$10,IF(CD175&lt;=Konstanta!$B$11,Konstanta!$A$11,Konstanta!$A$12)))))))</f>
        <v>8</v>
      </c>
      <c r="CX175" t="b">
        <f>LEN(_xlfn.IFNA(VLOOKUP(AA175,Konstanta!$AD:$AD,1,FALSE),""))=0</f>
        <v>1</v>
      </c>
      <c r="CY175" s="67">
        <f t="shared" si="55"/>
        <v>0</v>
      </c>
      <c r="CZ175" s="67">
        <f t="shared" si="56"/>
        <v>0</v>
      </c>
      <c r="DA175" s="67">
        <f t="shared" si="57"/>
        <v>0</v>
      </c>
      <c r="DB175" t="b">
        <f t="shared" ca="1" si="58"/>
        <v>0</v>
      </c>
      <c r="DC175" s="67" t="b">
        <f>DA175&lt;=Konstanta!$AH$3</f>
        <v>1</v>
      </c>
      <c r="DD175" t="b">
        <f>CY175&lt;=Konstanta!$AH$4</f>
        <v>1</v>
      </c>
      <c r="DE175" t="b">
        <f>CY175&lt;=Konstanta!$AH$5</f>
        <v>1</v>
      </c>
      <c r="DF175" t="b">
        <f>CY175&lt;=Konstanta!$AH$6</f>
        <v>1</v>
      </c>
      <c r="DG175" t="b">
        <f ca="1">TEXT(BL175,"YYYYMMDD")=TEXT(Konstanta!$B$1,"YYYYMMDD")</f>
        <v>0</v>
      </c>
      <c r="DH175" t="b">
        <f t="shared" si="59"/>
        <v>0</v>
      </c>
      <c r="DI175" s="67">
        <f ca="1">Konstanta!$C$4-Data!CD175</f>
        <v>-1096658.666275</v>
      </c>
      <c r="DJ175">
        <f ca="1">IF(Data!DI175&gt;=Konstanta!$B$14,Konstanta!$A$14,IF(Data!DI175&gt;=Konstanta!$B$15,Konstanta!$A$15,IF(Data!DI175&gt;=Konstanta!$B$16,Konstanta!$A$16,IF(Data!DI175&gt;=Konstanta!$B$17,Konstanta!$A$17,IF(Data!DI175&gt;=Konstanta!$B$18,Konstanta!$A$18,Konstanta!$A$19)))))</f>
        <v>6</v>
      </c>
      <c r="DK175" t="b">
        <f t="shared" si="60"/>
        <v>0</v>
      </c>
      <c r="DL175" t="b">
        <f>COUNTIFS(A$1:A174,A175)=0</f>
        <v>1</v>
      </c>
    </row>
    <row r="176" spans="1:11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8"/>
      <c r="BY176" s="68"/>
      <c r="BZ176" s="70" t="str">
        <f t="shared" si="45"/>
        <v/>
      </c>
      <c r="CA176" s="71">
        <f t="shared" ca="1" si="46"/>
        <v>1096694.6659916667</v>
      </c>
      <c r="CB176" s="70" t="b">
        <f ca="1">AND(LEN(BZ176)&gt;0,TEXT(BZ176,"YYYY-MM-DD")=TEXT(Konstanta!$B$1,"YYYY-MM-DD"))</f>
        <v>0</v>
      </c>
      <c r="CC176" s="70" t="str">
        <f t="shared" si="47"/>
        <v/>
      </c>
      <c r="CD176" s="72">
        <f ca="1">(Konstanta!$B$2-D176)*24</f>
        <v>1096694.666275</v>
      </c>
      <c r="CE176" t="b">
        <f t="shared" si="48"/>
        <v>0</v>
      </c>
      <c r="CF176" t="b">
        <f>LEN(_xlfn.IFNA(VLOOKUP(H176,Konstanta!$M:$M,1,FALSE),""))&gt;0</f>
        <v>0</v>
      </c>
      <c r="CG176" t="b">
        <f>LEN(_xlfn.IFNA(VLOOKUP(G176,Konstanta!$T:$T,1,FALSE),""))&gt;0</f>
        <v>0</v>
      </c>
      <c r="CH176" t="b">
        <f>_xlfn.IFNA(VLOOKUP(U176,Konstanta!$O:$O,1,FALSE),"-")&lt;&gt;"-"</f>
        <v>0</v>
      </c>
      <c r="CI176" t="b">
        <f>LEN(_xlfn.IFNA(VLOOKUP(AX176,Konstanta!$X:$X,1,FALSE),""))&gt;0</f>
        <v>0</v>
      </c>
      <c r="CJ176" t="b">
        <f>OR(LEN(_xlfn.IFNA(VLOOKUP(Y176,Konstanta!$Q:$Q,1,FALSE),""))&gt;0,LEN(Y176)=0)</f>
        <v>1</v>
      </c>
      <c r="CK176" t="b">
        <f t="shared" si="49"/>
        <v>1</v>
      </c>
      <c r="CL176" t="b">
        <f>OR(LEN(_xlfn.IFNA(VLOOKUP(BK176,Konstanta!$Z:$Z,1,FALSE),""))&gt;0,LEN(BK176)=0)</f>
        <v>1</v>
      </c>
      <c r="CM176" t="b">
        <f t="shared" si="50"/>
        <v>1</v>
      </c>
      <c r="CN176" t="b">
        <f t="shared" si="51"/>
        <v>0</v>
      </c>
      <c r="CO176" t="b">
        <f>LEN(_xlfn.IFNA(VLOOKUP(Data!K176,Konstanta!$AB:$AB,1,FALSE),""))&gt;0</f>
        <v>0</v>
      </c>
      <c r="CP176" s="12" t="b">
        <f t="shared" si="52"/>
        <v>0</v>
      </c>
      <c r="CQ176" s="12" t="b">
        <f t="shared" si="53"/>
        <v>0</v>
      </c>
      <c r="CR176" t="b">
        <f>ISNUMBER(SEARCH(Konstanta!$Q$5,Y176))</f>
        <v>0</v>
      </c>
      <c r="CS176">
        <f ca="1">IF(CD176&lt;=Konstanta!$J$5,Konstanta!$I$5,IF(CD176&lt;=Konstanta!$J$6,Konstanta!$I$6,IF(CD176&lt;=Konstanta!$J$7,Konstanta!$I$7,Konstanta!$I$8)))</f>
        <v>4</v>
      </c>
      <c r="CT176" t="b">
        <f>ISNUMBER(SEARCH(Konstanta!$Q$6,Y176))</f>
        <v>0</v>
      </c>
      <c r="CU176">
        <f ca="1">IF(CD176&lt;=Konstanta!$F$5,Konstanta!$E$5,IF(CD176&lt;=Konstanta!$F$6,Konstanta!$E$6,IF(CD176&lt;=Konstanta!$F$7,Konstanta!$E$7,IF(CD176&lt;=Konstanta!$F$8,Konstanta!$E$8,Konstanta!$E$9))))</f>
        <v>5</v>
      </c>
      <c r="CV176" t="b">
        <f t="shared" si="54"/>
        <v>1</v>
      </c>
      <c r="CW176" s="74">
        <f ca="1">IF(CD176&lt;=Konstanta!$B$5,Konstanta!$A$5,IF(CD176&lt;=Konstanta!$B$6,Konstanta!$A$6,IF(CD176&lt;=Konstanta!$B$7,Konstanta!$A$7,IF(CD176&lt;=Konstanta!$B$8,Konstanta!$A$8,IF(CD176&lt;=Konstanta!$B$9,Konstanta!$A$9,IF(CD176&lt;=Konstanta!$B$10,Konstanta!$A$10,IF(CD176&lt;=Konstanta!$B$11,Konstanta!$A$11,Konstanta!$A$12)))))))</f>
        <v>8</v>
      </c>
      <c r="CX176" t="b">
        <f>LEN(_xlfn.IFNA(VLOOKUP(AA176,Konstanta!$AD:$AD,1,FALSE),""))=0</f>
        <v>1</v>
      </c>
      <c r="CY176" s="67">
        <f t="shared" si="55"/>
        <v>0</v>
      </c>
      <c r="CZ176" s="67">
        <f t="shared" si="56"/>
        <v>0</v>
      </c>
      <c r="DA176" s="67">
        <f t="shared" si="57"/>
        <v>0</v>
      </c>
      <c r="DB176" t="b">
        <f t="shared" ca="1" si="58"/>
        <v>0</v>
      </c>
      <c r="DC176" s="67" t="b">
        <f>DA176&lt;=Konstanta!$AH$3</f>
        <v>1</v>
      </c>
      <c r="DD176" t="b">
        <f>CY176&lt;=Konstanta!$AH$4</f>
        <v>1</v>
      </c>
      <c r="DE176" t="b">
        <f>CY176&lt;=Konstanta!$AH$5</f>
        <v>1</v>
      </c>
      <c r="DF176" t="b">
        <f>CY176&lt;=Konstanta!$AH$6</f>
        <v>1</v>
      </c>
      <c r="DG176" t="b">
        <f ca="1">TEXT(BL176,"YYYYMMDD")=TEXT(Konstanta!$B$1,"YYYYMMDD")</f>
        <v>0</v>
      </c>
      <c r="DH176" t="b">
        <f t="shared" si="59"/>
        <v>0</v>
      </c>
      <c r="DI176" s="67">
        <f ca="1">Konstanta!$C$4-Data!CD176</f>
        <v>-1096658.666275</v>
      </c>
      <c r="DJ176">
        <f ca="1">IF(Data!DI176&gt;=Konstanta!$B$14,Konstanta!$A$14,IF(Data!DI176&gt;=Konstanta!$B$15,Konstanta!$A$15,IF(Data!DI176&gt;=Konstanta!$B$16,Konstanta!$A$16,IF(Data!DI176&gt;=Konstanta!$B$17,Konstanta!$A$17,IF(Data!DI176&gt;=Konstanta!$B$18,Konstanta!$A$18,Konstanta!$A$19)))))</f>
        <v>6</v>
      </c>
      <c r="DK176" t="b">
        <f t="shared" si="60"/>
        <v>0</v>
      </c>
      <c r="DL176" t="b">
        <f>COUNTIFS(A$1:A175,A176)=0</f>
        <v>1</v>
      </c>
    </row>
    <row r="177" spans="1:116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8"/>
      <c r="BY177" s="68"/>
      <c r="BZ177" s="70" t="str">
        <f t="shared" si="45"/>
        <v/>
      </c>
      <c r="CA177" s="71">
        <f t="shared" ca="1" si="46"/>
        <v>1096694.6660166667</v>
      </c>
      <c r="CB177" s="70" t="b">
        <f ca="1">AND(LEN(BZ177)&gt;0,TEXT(BZ177,"YYYY-MM-DD")=TEXT(Konstanta!$B$1,"YYYY-MM-DD"))</f>
        <v>0</v>
      </c>
      <c r="CC177" s="70" t="str">
        <f t="shared" si="47"/>
        <v/>
      </c>
      <c r="CD177" s="72">
        <f ca="1">(Konstanta!$B$2-D177)*24</f>
        <v>1096694.666275</v>
      </c>
      <c r="CE177" t="b">
        <f t="shared" si="48"/>
        <v>0</v>
      </c>
      <c r="CF177" t="b">
        <f>LEN(_xlfn.IFNA(VLOOKUP(H177,Konstanta!$M:$M,1,FALSE),""))&gt;0</f>
        <v>0</v>
      </c>
      <c r="CG177" t="b">
        <f>LEN(_xlfn.IFNA(VLOOKUP(G177,Konstanta!$T:$T,1,FALSE),""))&gt;0</f>
        <v>0</v>
      </c>
      <c r="CH177" t="b">
        <f>_xlfn.IFNA(VLOOKUP(U177,Konstanta!$O:$O,1,FALSE),"-")&lt;&gt;"-"</f>
        <v>0</v>
      </c>
      <c r="CI177" t="b">
        <f>LEN(_xlfn.IFNA(VLOOKUP(AX177,Konstanta!$X:$X,1,FALSE),""))&gt;0</f>
        <v>0</v>
      </c>
      <c r="CJ177" t="b">
        <f>OR(LEN(_xlfn.IFNA(VLOOKUP(Y177,Konstanta!$Q:$Q,1,FALSE),""))&gt;0,LEN(Y177)=0)</f>
        <v>1</v>
      </c>
      <c r="CK177" t="b">
        <f t="shared" si="49"/>
        <v>1</v>
      </c>
      <c r="CL177" t="b">
        <f>OR(LEN(_xlfn.IFNA(VLOOKUP(BK177,Konstanta!$Z:$Z,1,FALSE),""))&gt;0,LEN(BK177)=0)</f>
        <v>1</v>
      </c>
      <c r="CM177" t="b">
        <f t="shared" si="50"/>
        <v>1</v>
      </c>
      <c r="CN177" t="b">
        <f t="shared" si="51"/>
        <v>0</v>
      </c>
      <c r="CO177" t="b">
        <f>LEN(_xlfn.IFNA(VLOOKUP(Data!K177,Konstanta!$AB:$AB,1,FALSE),""))&gt;0</f>
        <v>0</v>
      </c>
      <c r="CP177" s="12" t="b">
        <f t="shared" si="52"/>
        <v>0</v>
      </c>
      <c r="CQ177" s="12" t="b">
        <f t="shared" si="53"/>
        <v>0</v>
      </c>
      <c r="CR177" t="b">
        <f>ISNUMBER(SEARCH(Konstanta!$Q$5,Y177))</f>
        <v>0</v>
      </c>
      <c r="CS177">
        <f ca="1">IF(CD177&lt;=Konstanta!$J$5,Konstanta!$I$5,IF(CD177&lt;=Konstanta!$J$6,Konstanta!$I$6,IF(CD177&lt;=Konstanta!$J$7,Konstanta!$I$7,Konstanta!$I$8)))</f>
        <v>4</v>
      </c>
      <c r="CT177" t="b">
        <f>ISNUMBER(SEARCH(Konstanta!$Q$6,Y177))</f>
        <v>0</v>
      </c>
      <c r="CU177">
        <f ca="1">IF(CD177&lt;=Konstanta!$F$5,Konstanta!$E$5,IF(CD177&lt;=Konstanta!$F$6,Konstanta!$E$6,IF(CD177&lt;=Konstanta!$F$7,Konstanta!$E$7,IF(CD177&lt;=Konstanta!$F$8,Konstanta!$E$8,Konstanta!$E$9))))</f>
        <v>5</v>
      </c>
      <c r="CV177" t="b">
        <f t="shared" si="54"/>
        <v>1</v>
      </c>
      <c r="CW177" s="74">
        <f ca="1">IF(CD177&lt;=Konstanta!$B$5,Konstanta!$A$5,IF(CD177&lt;=Konstanta!$B$6,Konstanta!$A$6,IF(CD177&lt;=Konstanta!$B$7,Konstanta!$A$7,IF(CD177&lt;=Konstanta!$B$8,Konstanta!$A$8,IF(CD177&lt;=Konstanta!$B$9,Konstanta!$A$9,IF(CD177&lt;=Konstanta!$B$10,Konstanta!$A$10,IF(CD177&lt;=Konstanta!$B$11,Konstanta!$A$11,Konstanta!$A$12)))))))</f>
        <v>8</v>
      </c>
      <c r="CX177" t="b">
        <f>LEN(_xlfn.IFNA(VLOOKUP(AA177,Konstanta!$AD:$AD,1,FALSE),""))=0</f>
        <v>1</v>
      </c>
      <c r="CY177" s="67">
        <f t="shared" si="55"/>
        <v>0</v>
      </c>
      <c r="CZ177" s="67">
        <f t="shared" si="56"/>
        <v>0</v>
      </c>
      <c r="DA177" s="67">
        <f t="shared" si="57"/>
        <v>0</v>
      </c>
      <c r="DB177" t="b">
        <f t="shared" ca="1" si="58"/>
        <v>0</v>
      </c>
      <c r="DC177" s="67" t="b">
        <f>DA177&lt;=Konstanta!$AH$3</f>
        <v>1</v>
      </c>
      <c r="DD177" t="b">
        <f>CY177&lt;=Konstanta!$AH$4</f>
        <v>1</v>
      </c>
      <c r="DE177" t="b">
        <f>CY177&lt;=Konstanta!$AH$5</f>
        <v>1</v>
      </c>
      <c r="DF177" t="b">
        <f>CY177&lt;=Konstanta!$AH$6</f>
        <v>1</v>
      </c>
      <c r="DG177" t="b">
        <f ca="1">TEXT(BL177,"YYYYMMDD")=TEXT(Konstanta!$B$1,"YYYYMMDD")</f>
        <v>0</v>
      </c>
      <c r="DH177" t="b">
        <f t="shared" si="59"/>
        <v>0</v>
      </c>
      <c r="DI177" s="67">
        <f ca="1">Konstanta!$C$4-Data!CD177</f>
        <v>-1096658.666275</v>
      </c>
      <c r="DJ177">
        <f ca="1">IF(Data!DI177&gt;=Konstanta!$B$14,Konstanta!$A$14,IF(Data!DI177&gt;=Konstanta!$B$15,Konstanta!$A$15,IF(Data!DI177&gt;=Konstanta!$B$16,Konstanta!$A$16,IF(Data!DI177&gt;=Konstanta!$B$17,Konstanta!$A$17,IF(Data!DI177&gt;=Konstanta!$B$18,Konstanta!$A$18,Konstanta!$A$19)))))</f>
        <v>6</v>
      </c>
      <c r="DK177" t="b">
        <f t="shared" si="60"/>
        <v>0</v>
      </c>
      <c r="DL177" t="b">
        <f>COUNTIFS(A$1:A176,A177)=0</f>
        <v>1</v>
      </c>
    </row>
    <row r="178" spans="1:116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8"/>
      <c r="BY178" s="68"/>
      <c r="BZ178" s="70" t="str">
        <f t="shared" si="45"/>
        <v/>
      </c>
      <c r="CA178" s="71">
        <f t="shared" ca="1" si="46"/>
        <v>1096694.666275</v>
      </c>
      <c r="CB178" s="70" t="b">
        <f ca="1">AND(LEN(BZ178)&gt;0,TEXT(BZ178,"YYYY-MM-DD")=TEXT(Konstanta!$B$1,"YYYY-MM-DD"))</f>
        <v>0</v>
      </c>
      <c r="CC178" s="70" t="str">
        <f t="shared" si="47"/>
        <v/>
      </c>
      <c r="CD178" s="72">
        <f ca="1">(Konstanta!$B$2-D178)*24</f>
        <v>1096694.666275</v>
      </c>
      <c r="CE178" t="b">
        <f t="shared" si="48"/>
        <v>0</v>
      </c>
      <c r="CF178" t="b">
        <f>LEN(_xlfn.IFNA(VLOOKUP(H178,Konstanta!$M:$M,1,FALSE),""))&gt;0</f>
        <v>0</v>
      </c>
      <c r="CG178" t="b">
        <f>LEN(_xlfn.IFNA(VLOOKUP(G178,Konstanta!$T:$T,1,FALSE),""))&gt;0</f>
        <v>0</v>
      </c>
      <c r="CH178" t="b">
        <f>_xlfn.IFNA(VLOOKUP(U178,Konstanta!$O:$O,1,FALSE),"-")&lt;&gt;"-"</f>
        <v>0</v>
      </c>
      <c r="CI178" t="b">
        <f>LEN(_xlfn.IFNA(VLOOKUP(AX178,Konstanta!$X:$X,1,FALSE),""))&gt;0</f>
        <v>0</v>
      </c>
      <c r="CJ178" t="b">
        <f>OR(LEN(_xlfn.IFNA(VLOOKUP(Y178,Konstanta!$Q:$Q,1,FALSE),""))&gt;0,LEN(Y178)=0)</f>
        <v>1</v>
      </c>
      <c r="CK178" t="b">
        <f t="shared" si="49"/>
        <v>1</v>
      </c>
      <c r="CL178" t="b">
        <f>OR(LEN(_xlfn.IFNA(VLOOKUP(BK178,Konstanta!$Z:$Z,1,FALSE),""))&gt;0,LEN(BK178)=0)</f>
        <v>1</v>
      </c>
      <c r="CM178" t="b">
        <f t="shared" si="50"/>
        <v>1</v>
      </c>
      <c r="CN178" t="b">
        <f t="shared" si="51"/>
        <v>0</v>
      </c>
      <c r="CO178" t="b">
        <f>LEN(_xlfn.IFNA(VLOOKUP(Data!K178,Konstanta!$AB:$AB,1,FALSE),""))&gt;0</f>
        <v>0</v>
      </c>
      <c r="CP178" s="12" t="b">
        <f t="shared" si="52"/>
        <v>0</v>
      </c>
      <c r="CQ178" s="12" t="b">
        <f t="shared" si="53"/>
        <v>0</v>
      </c>
      <c r="CR178" t="b">
        <f>ISNUMBER(SEARCH(Konstanta!$Q$5,Y178))</f>
        <v>0</v>
      </c>
      <c r="CS178">
        <f ca="1">IF(CD178&lt;=Konstanta!$J$5,Konstanta!$I$5,IF(CD178&lt;=Konstanta!$J$6,Konstanta!$I$6,IF(CD178&lt;=Konstanta!$J$7,Konstanta!$I$7,Konstanta!$I$8)))</f>
        <v>4</v>
      </c>
      <c r="CT178" t="b">
        <f>ISNUMBER(SEARCH(Konstanta!$Q$6,Y178))</f>
        <v>0</v>
      </c>
      <c r="CU178">
        <f ca="1">IF(CD178&lt;=Konstanta!$F$5,Konstanta!$E$5,IF(CD178&lt;=Konstanta!$F$6,Konstanta!$E$6,IF(CD178&lt;=Konstanta!$F$7,Konstanta!$E$7,IF(CD178&lt;=Konstanta!$F$8,Konstanta!$E$8,Konstanta!$E$9))))</f>
        <v>5</v>
      </c>
      <c r="CV178" t="b">
        <f t="shared" si="54"/>
        <v>1</v>
      </c>
      <c r="CW178" s="74">
        <f ca="1">IF(CD178&lt;=Konstanta!$B$5,Konstanta!$A$5,IF(CD178&lt;=Konstanta!$B$6,Konstanta!$A$6,IF(CD178&lt;=Konstanta!$B$7,Konstanta!$A$7,IF(CD178&lt;=Konstanta!$B$8,Konstanta!$A$8,IF(CD178&lt;=Konstanta!$B$9,Konstanta!$A$9,IF(CD178&lt;=Konstanta!$B$10,Konstanta!$A$10,IF(CD178&lt;=Konstanta!$B$11,Konstanta!$A$11,Konstanta!$A$12)))))))</f>
        <v>8</v>
      </c>
      <c r="CX178" t="b">
        <f>LEN(_xlfn.IFNA(VLOOKUP(AA178,Konstanta!$AD:$AD,1,FALSE),""))=0</f>
        <v>1</v>
      </c>
      <c r="CY178" s="67">
        <f t="shared" si="55"/>
        <v>0</v>
      </c>
      <c r="CZ178" s="67">
        <f t="shared" si="56"/>
        <v>0</v>
      </c>
      <c r="DA178" s="67">
        <f t="shared" si="57"/>
        <v>0</v>
      </c>
      <c r="DB178" t="b">
        <f t="shared" ca="1" si="58"/>
        <v>0</v>
      </c>
      <c r="DC178" s="67" t="b">
        <f>DA178&lt;=Konstanta!$AH$3</f>
        <v>1</v>
      </c>
      <c r="DD178" t="b">
        <f>CY178&lt;=Konstanta!$AH$4</f>
        <v>1</v>
      </c>
      <c r="DE178" t="b">
        <f>CY178&lt;=Konstanta!$AH$5</f>
        <v>1</v>
      </c>
      <c r="DF178" t="b">
        <f>CY178&lt;=Konstanta!$AH$6</f>
        <v>1</v>
      </c>
      <c r="DG178" t="b">
        <f ca="1">TEXT(BL178,"YYYYMMDD")=TEXT(Konstanta!$B$1,"YYYYMMDD")</f>
        <v>0</v>
      </c>
      <c r="DH178" t="b">
        <f t="shared" si="59"/>
        <v>0</v>
      </c>
      <c r="DI178" s="67">
        <f ca="1">Konstanta!$C$4-Data!CD178</f>
        <v>-1096658.666275</v>
      </c>
      <c r="DJ178">
        <f ca="1">IF(Data!DI178&gt;=Konstanta!$B$14,Konstanta!$A$14,IF(Data!DI178&gt;=Konstanta!$B$15,Konstanta!$A$15,IF(Data!DI178&gt;=Konstanta!$B$16,Konstanta!$A$16,IF(Data!DI178&gt;=Konstanta!$B$17,Konstanta!$A$17,IF(Data!DI178&gt;=Konstanta!$B$18,Konstanta!$A$18,Konstanta!$A$19)))))</f>
        <v>6</v>
      </c>
      <c r="DK178" t="b">
        <f t="shared" si="60"/>
        <v>0</v>
      </c>
      <c r="DL178" t="b">
        <f>COUNTIFS(A$1:A177,A178)=0</f>
        <v>1</v>
      </c>
    </row>
    <row r="179" spans="1:116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8"/>
      <c r="BY179" s="68"/>
      <c r="BZ179" s="70" t="str">
        <f t="shared" si="45"/>
        <v/>
      </c>
      <c r="CA179" s="71">
        <f t="shared" ca="1" si="46"/>
        <v>1096694.6659944444</v>
      </c>
      <c r="CB179" s="70" t="b">
        <f ca="1">AND(LEN(BZ179)&gt;0,TEXT(BZ179,"YYYY-MM-DD")=TEXT(Konstanta!$B$1,"YYYY-MM-DD"))</f>
        <v>0</v>
      </c>
      <c r="CC179" s="70" t="str">
        <f t="shared" si="47"/>
        <v/>
      </c>
      <c r="CD179" s="72">
        <f ca="1">(Konstanta!$B$2-D179)*24</f>
        <v>1096694.666275</v>
      </c>
      <c r="CE179" t="b">
        <f t="shared" si="48"/>
        <v>0</v>
      </c>
      <c r="CF179" t="b">
        <f>LEN(_xlfn.IFNA(VLOOKUP(H179,Konstanta!$M:$M,1,FALSE),""))&gt;0</f>
        <v>0</v>
      </c>
      <c r="CG179" t="b">
        <f>LEN(_xlfn.IFNA(VLOOKUP(G179,Konstanta!$T:$T,1,FALSE),""))&gt;0</f>
        <v>0</v>
      </c>
      <c r="CH179" t="b">
        <f>_xlfn.IFNA(VLOOKUP(U179,Konstanta!$O:$O,1,FALSE),"-")&lt;&gt;"-"</f>
        <v>0</v>
      </c>
      <c r="CI179" t="b">
        <f>LEN(_xlfn.IFNA(VLOOKUP(AX179,Konstanta!$X:$X,1,FALSE),""))&gt;0</f>
        <v>0</v>
      </c>
      <c r="CJ179" t="b">
        <f>OR(LEN(_xlfn.IFNA(VLOOKUP(Y179,Konstanta!$Q:$Q,1,FALSE),""))&gt;0,LEN(Y179)=0)</f>
        <v>1</v>
      </c>
      <c r="CK179" t="b">
        <f t="shared" si="49"/>
        <v>1</v>
      </c>
      <c r="CL179" t="b">
        <f>OR(LEN(_xlfn.IFNA(VLOOKUP(BK179,Konstanta!$Z:$Z,1,FALSE),""))&gt;0,LEN(BK179)=0)</f>
        <v>1</v>
      </c>
      <c r="CM179" t="b">
        <f t="shared" si="50"/>
        <v>1</v>
      </c>
      <c r="CN179" t="b">
        <f t="shared" si="51"/>
        <v>0</v>
      </c>
      <c r="CO179" t="b">
        <f>LEN(_xlfn.IFNA(VLOOKUP(Data!K179,Konstanta!$AB:$AB,1,FALSE),""))&gt;0</f>
        <v>0</v>
      </c>
      <c r="CP179" s="12" t="b">
        <f t="shared" si="52"/>
        <v>0</v>
      </c>
      <c r="CQ179" s="12" t="b">
        <f t="shared" si="53"/>
        <v>0</v>
      </c>
      <c r="CR179" t="b">
        <f>ISNUMBER(SEARCH(Konstanta!$Q$5,Y179))</f>
        <v>0</v>
      </c>
      <c r="CS179">
        <f ca="1">IF(CD179&lt;=Konstanta!$J$5,Konstanta!$I$5,IF(CD179&lt;=Konstanta!$J$6,Konstanta!$I$6,IF(CD179&lt;=Konstanta!$J$7,Konstanta!$I$7,Konstanta!$I$8)))</f>
        <v>4</v>
      </c>
      <c r="CT179" t="b">
        <f>ISNUMBER(SEARCH(Konstanta!$Q$6,Y179))</f>
        <v>0</v>
      </c>
      <c r="CU179">
        <f ca="1">IF(CD179&lt;=Konstanta!$F$5,Konstanta!$E$5,IF(CD179&lt;=Konstanta!$F$6,Konstanta!$E$6,IF(CD179&lt;=Konstanta!$F$7,Konstanta!$E$7,IF(CD179&lt;=Konstanta!$F$8,Konstanta!$E$8,Konstanta!$E$9))))</f>
        <v>5</v>
      </c>
      <c r="CV179" t="b">
        <f t="shared" si="54"/>
        <v>1</v>
      </c>
      <c r="CW179" s="74">
        <f ca="1">IF(CD179&lt;=Konstanta!$B$5,Konstanta!$A$5,IF(CD179&lt;=Konstanta!$B$6,Konstanta!$A$6,IF(CD179&lt;=Konstanta!$B$7,Konstanta!$A$7,IF(CD179&lt;=Konstanta!$B$8,Konstanta!$A$8,IF(CD179&lt;=Konstanta!$B$9,Konstanta!$A$9,IF(CD179&lt;=Konstanta!$B$10,Konstanta!$A$10,IF(CD179&lt;=Konstanta!$B$11,Konstanta!$A$11,Konstanta!$A$12)))))))</f>
        <v>8</v>
      </c>
      <c r="CX179" t="b">
        <f>LEN(_xlfn.IFNA(VLOOKUP(AA179,Konstanta!$AD:$AD,1,FALSE),""))=0</f>
        <v>1</v>
      </c>
      <c r="CY179" s="67">
        <f t="shared" si="55"/>
        <v>0</v>
      </c>
      <c r="CZ179" s="67">
        <f t="shared" si="56"/>
        <v>0</v>
      </c>
      <c r="DA179" s="67">
        <f t="shared" si="57"/>
        <v>0</v>
      </c>
      <c r="DB179" t="b">
        <f t="shared" ca="1" si="58"/>
        <v>0</v>
      </c>
      <c r="DC179" s="67" t="b">
        <f>DA179&lt;=Konstanta!$AH$3</f>
        <v>1</v>
      </c>
      <c r="DD179" t="b">
        <f>CY179&lt;=Konstanta!$AH$4</f>
        <v>1</v>
      </c>
      <c r="DE179" t="b">
        <f>CY179&lt;=Konstanta!$AH$5</f>
        <v>1</v>
      </c>
      <c r="DF179" t="b">
        <f>CY179&lt;=Konstanta!$AH$6</f>
        <v>1</v>
      </c>
      <c r="DG179" t="b">
        <f ca="1">TEXT(BL179,"YYYYMMDD")=TEXT(Konstanta!$B$1,"YYYYMMDD")</f>
        <v>0</v>
      </c>
      <c r="DH179" t="b">
        <f t="shared" si="59"/>
        <v>0</v>
      </c>
      <c r="DI179" s="67">
        <f ca="1">Konstanta!$C$4-Data!CD179</f>
        <v>-1096658.666275</v>
      </c>
      <c r="DJ179">
        <f ca="1">IF(Data!DI179&gt;=Konstanta!$B$14,Konstanta!$A$14,IF(Data!DI179&gt;=Konstanta!$B$15,Konstanta!$A$15,IF(Data!DI179&gt;=Konstanta!$B$16,Konstanta!$A$16,IF(Data!DI179&gt;=Konstanta!$B$17,Konstanta!$A$17,IF(Data!DI179&gt;=Konstanta!$B$18,Konstanta!$A$18,Konstanta!$A$19)))))</f>
        <v>6</v>
      </c>
      <c r="DK179" t="b">
        <f t="shared" si="60"/>
        <v>0</v>
      </c>
      <c r="DL179" t="b">
        <f>COUNTIFS(A$1:A178,A179)=0</f>
        <v>1</v>
      </c>
    </row>
    <row r="180" spans="1:116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8"/>
      <c r="BY180" s="68"/>
      <c r="BZ180" s="70" t="str">
        <f t="shared" si="45"/>
        <v/>
      </c>
      <c r="CA180" s="71">
        <f t="shared" ca="1" si="46"/>
        <v>1096694.666275</v>
      </c>
      <c r="CB180" s="70" t="b">
        <f ca="1">AND(LEN(BZ180)&gt;0,TEXT(BZ180,"YYYY-MM-DD")=TEXT(Konstanta!$B$1,"YYYY-MM-DD"))</f>
        <v>0</v>
      </c>
      <c r="CC180" s="70" t="str">
        <f t="shared" si="47"/>
        <v/>
      </c>
      <c r="CD180" s="72">
        <f ca="1">(Konstanta!$B$2-D180)*24</f>
        <v>1096694.666275</v>
      </c>
      <c r="CE180" t="b">
        <f t="shared" si="48"/>
        <v>0</v>
      </c>
      <c r="CF180" t="b">
        <f>LEN(_xlfn.IFNA(VLOOKUP(H180,Konstanta!$M:$M,1,FALSE),""))&gt;0</f>
        <v>0</v>
      </c>
      <c r="CG180" t="b">
        <f>LEN(_xlfn.IFNA(VLOOKUP(G180,Konstanta!$T:$T,1,FALSE),""))&gt;0</f>
        <v>0</v>
      </c>
      <c r="CH180" t="b">
        <f>_xlfn.IFNA(VLOOKUP(U180,Konstanta!$O:$O,1,FALSE),"-")&lt;&gt;"-"</f>
        <v>0</v>
      </c>
      <c r="CI180" t="b">
        <f>LEN(_xlfn.IFNA(VLOOKUP(AX180,Konstanta!$X:$X,1,FALSE),""))&gt;0</f>
        <v>0</v>
      </c>
      <c r="CJ180" t="b">
        <f>OR(LEN(_xlfn.IFNA(VLOOKUP(Y180,Konstanta!$Q:$Q,1,FALSE),""))&gt;0,LEN(Y180)=0)</f>
        <v>1</v>
      </c>
      <c r="CK180" t="b">
        <f t="shared" si="49"/>
        <v>1</v>
      </c>
      <c r="CL180" t="b">
        <f>OR(LEN(_xlfn.IFNA(VLOOKUP(BK180,Konstanta!$Z:$Z,1,FALSE),""))&gt;0,LEN(BK180)=0)</f>
        <v>1</v>
      </c>
      <c r="CM180" t="b">
        <f t="shared" si="50"/>
        <v>1</v>
      </c>
      <c r="CN180" t="b">
        <f t="shared" si="51"/>
        <v>0</v>
      </c>
      <c r="CO180" t="b">
        <f>LEN(_xlfn.IFNA(VLOOKUP(Data!K180,Konstanta!$AB:$AB,1,FALSE),""))&gt;0</f>
        <v>0</v>
      </c>
      <c r="CP180" s="12" t="b">
        <f t="shared" si="52"/>
        <v>0</v>
      </c>
      <c r="CQ180" s="12" t="b">
        <f t="shared" si="53"/>
        <v>0</v>
      </c>
      <c r="CR180" t="b">
        <f>ISNUMBER(SEARCH(Konstanta!$Q$5,Y180))</f>
        <v>0</v>
      </c>
      <c r="CS180">
        <f ca="1">IF(CD180&lt;=Konstanta!$J$5,Konstanta!$I$5,IF(CD180&lt;=Konstanta!$J$6,Konstanta!$I$6,IF(CD180&lt;=Konstanta!$J$7,Konstanta!$I$7,Konstanta!$I$8)))</f>
        <v>4</v>
      </c>
      <c r="CT180" t="b">
        <f>ISNUMBER(SEARCH(Konstanta!$Q$6,Y180))</f>
        <v>0</v>
      </c>
      <c r="CU180">
        <f ca="1">IF(CD180&lt;=Konstanta!$F$5,Konstanta!$E$5,IF(CD180&lt;=Konstanta!$F$6,Konstanta!$E$6,IF(CD180&lt;=Konstanta!$F$7,Konstanta!$E$7,IF(CD180&lt;=Konstanta!$F$8,Konstanta!$E$8,Konstanta!$E$9))))</f>
        <v>5</v>
      </c>
      <c r="CV180" t="b">
        <f t="shared" si="54"/>
        <v>1</v>
      </c>
      <c r="CW180" s="74">
        <f ca="1">IF(CD180&lt;=Konstanta!$B$5,Konstanta!$A$5,IF(CD180&lt;=Konstanta!$B$6,Konstanta!$A$6,IF(CD180&lt;=Konstanta!$B$7,Konstanta!$A$7,IF(CD180&lt;=Konstanta!$B$8,Konstanta!$A$8,IF(CD180&lt;=Konstanta!$B$9,Konstanta!$A$9,IF(CD180&lt;=Konstanta!$B$10,Konstanta!$A$10,IF(CD180&lt;=Konstanta!$B$11,Konstanta!$A$11,Konstanta!$A$12)))))))</f>
        <v>8</v>
      </c>
      <c r="CX180" t="b">
        <f>LEN(_xlfn.IFNA(VLOOKUP(AA180,Konstanta!$AD:$AD,1,FALSE),""))=0</f>
        <v>1</v>
      </c>
      <c r="CY180" s="67">
        <f t="shared" si="55"/>
        <v>0</v>
      </c>
      <c r="CZ180" s="67">
        <f t="shared" si="56"/>
        <v>0</v>
      </c>
      <c r="DA180" s="67">
        <f t="shared" si="57"/>
        <v>0</v>
      </c>
      <c r="DB180" t="b">
        <f t="shared" ca="1" si="58"/>
        <v>0</v>
      </c>
      <c r="DC180" s="67" t="b">
        <f>DA180&lt;=Konstanta!$AH$3</f>
        <v>1</v>
      </c>
      <c r="DD180" t="b">
        <f>CY180&lt;=Konstanta!$AH$4</f>
        <v>1</v>
      </c>
      <c r="DE180" t="b">
        <f>CY180&lt;=Konstanta!$AH$5</f>
        <v>1</v>
      </c>
      <c r="DF180" t="b">
        <f>CY180&lt;=Konstanta!$AH$6</f>
        <v>1</v>
      </c>
      <c r="DG180" t="b">
        <f ca="1">TEXT(BL180,"YYYYMMDD")=TEXT(Konstanta!$B$1,"YYYYMMDD")</f>
        <v>0</v>
      </c>
      <c r="DH180" t="b">
        <f t="shared" si="59"/>
        <v>0</v>
      </c>
      <c r="DI180" s="67">
        <f ca="1">Konstanta!$C$4-Data!CD180</f>
        <v>-1096658.666275</v>
      </c>
      <c r="DJ180">
        <f ca="1">IF(Data!DI180&gt;=Konstanta!$B$14,Konstanta!$A$14,IF(Data!DI180&gt;=Konstanta!$B$15,Konstanta!$A$15,IF(Data!DI180&gt;=Konstanta!$B$16,Konstanta!$A$16,IF(Data!DI180&gt;=Konstanta!$B$17,Konstanta!$A$17,IF(Data!DI180&gt;=Konstanta!$B$18,Konstanta!$A$18,Konstanta!$A$19)))))</f>
        <v>6</v>
      </c>
      <c r="DK180" t="b">
        <f t="shared" si="60"/>
        <v>0</v>
      </c>
      <c r="DL180" t="b">
        <f>COUNTIFS(A$1:A179,A180)=0</f>
        <v>1</v>
      </c>
    </row>
    <row r="181" spans="1:116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8"/>
      <c r="BY181" s="68"/>
      <c r="BZ181" s="70" t="str">
        <f t="shared" si="45"/>
        <v/>
      </c>
      <c r="CA181" s="71">
        <f t="shared" ca="1" si="46"/>
        <v>1096694.6659916667</v>
      </c>
      <c r="CB181" s="70" t="b">
        <f ca="1">AND(LEN(BZ181)&gt;0,TEXT(BZ181,"YYYY-MM-DD")=TEXT(Konstanta!$B$1,"YYYY-MM-DD"))</f>
        <v>0</v>
      </c>
      <c r="CC181" s="70" t="str">
        <f t="shared" si="47"/>
        <v/>
      </c>
      <c r="CD181" s="72">
        <f ca="1">(Konstanta!$B$2-D181)*24</f>
        <v>1096694.666275</v>
      </c>
      <c r="CE181" t="b">
        <f t="shared" si="48"/>
        <v>0</v>
      </c>
      <c r="CF181" t="b">
        <f>LEN(_xlfn.IFNA(VLOOKUP(H181,Konstanta!$M:$M,1,FALSE),""))&gt;0</f>
        <v>0</v>
      </c>
      <c r="CG181" t="b">
        <f>LEN(_xlfn.IFNA(VLOOKUP(G181,Konstanta!$T:$T,1,FALSE),""))&gt;0</f>
        <v>0</v>
      </c>
      <c r="CH181" t="b">
        <f>_xlfn.IFNA(VLOOKUP(U181,Konstanta!$O:$O,1,FALSE),"-")&lt;&gt;"-"</f>
        <v>0</v>
      </c>
      <c r="CI181" t="b">
        <f>LEN(_xlfn.IFNA(VLOOKUP(AX181,Konstanta!$X:$X,1,FALSE),""))&gt;0</f>
        <v>0</v>
      </c>
      <c r="CJ181" t="b">
        <f>OR(LEN(_xlfn.IFNA(VLOOKUP(Y181,Konstanta!$Q:$Q,1,FALSE),""))&gt;0,LEN(Y181)=0)</f>
        <v>1</v>
      </c>
      <c r="CK181" t="b">
        <f t="shared" si="49"/>
        <v>1</v>
      </c>
      <c r="CL181" t="b">
        <f>OR(LEN(_xlfn.IFNA(VLOOKUP(BK181,Konstanta!$Z:$Z,1,FALSE),""))&gt;0,LEN(BK181)=0)</f>
        <v>1</v>
      </c>
      <c r="CM181" t="b">
        <f t="shared" si="50"/>
        <v>1</v>
      </c>
      <c r="CN181" t="b">
        <f t="shared" si="51"/>
        <v>0</v>
      </c>
      <c r="CO181" t="b">
        <f>LEN(_xlfn.IFNA(VLOOKUP(Data!K181,Konstanta!$AB:$AB,1,FALSE),""))&gt;0</f>
        <v>0</v>
      </c>
      <c r="CP181" s="12" t="b">
        <f t="shared" si="52"/>
        <v>0</v>
      </c>
      <c r="CQ181" s="12" t="b">
        <f t="shared" si="53"/>
        <v>0</v>
      </c>
      <c r="CR181" t="b">
        <f>ISNUMBER(SEARCH(Konstanta!$Q$5,Y181))</f>
        <v>0</v>
      </c>
      <c r="CS181">
        <f ca="1">IF(CD181&lt;=Konstanta!$J$5,Konstanta!$I$5,IF(CD181&lt;=Konstanta!$J$6,Konstanta!$I$6,IF(CD181&lt;=Konstanta!$J$7,Konstanta!$I$7,Konstanta!$I$8)))</f>
        <v>4</v>
      </c>
      <c r="CT181" t="b">
        <f>ISNUMBER(SEARCH(Konstanta!$Q$6,Y181))</f>
        <v>0</v>
      </c>
      <c r="CU181">
        <f ca="1">IF(CD181&lt;=Konstanta!$F$5,Konstanta!$E$5,IF(CD181&lt;=Konstanta!$F$6,Konstanta!$E$6,IF(CD181&lt;=Konstanta!$F$7,Konstanta!$E$7,IF(CD181&lt;=Konstanta!$F$8,Konstanta!$E$8,Konstanta!$E$9))))</f>
        <v>5</v>
      </c>
      <c r="CV181" t="b">
        <f t="shared" si="54"/>
        <v>1</v>
      </c>
      <c r="CW181" s="74">
        <f ca="1">IF(CD181&lt;=Konstanta!$B$5,Konstanta!$A$5,IF(CD181&lt;=Konstanta!$B$6,Konstanta!$A$6,IF(CD181&lt;=Konstanta!$B$7,Konstanta!$A$7,IF(CD181&lt;=Konstanta!$B$8,Konstanta!$A$8,IF(CD181&lt;=Konstanta!$B$9,Konstanta!$A$9,IF(CD181&lt;=Konstanta!$B$10,Konstanta!$A$10,IF(CD181&lt;=Konstanta!$B$11,Konstanta!$A$11,Konstanta!$A$12)))))))</f>
        <v>8</v>
      </c>
      <c r="CX181" t="b">
        <f>LEN(_xlfn.IFNA(VLOOKUP(AA181,Konstanta!$AD:$AD,1,FALSE),""))=0</f>
        <v>1</v>
      </c>
      <c r="CY181" s="67">
        <f t="shared" si="55"/>
        <v>0</v>
      </c>
      <c r="CZ181" s="67">
        <f t="shared" si="56"/>
        <v>0</v>
      </c>
      <c r="DA181" s="67">
        <f t="shared" si="57"/>
        <v>0</v>
      </c>
      <c r="DB181" t="b">
        <f t="shared" ca="1" si="58"/>
        <v>0</v>
      </c>
      <c r="DC181" s="67" t="b">
        <f>DA181&lt;=Konstanta!$AH$3</f>
        <v>1</v>
      </c>
      <c r="DD181" t="b">
        <f>CY181&lt;=Konstanta!$AH$4</f>
        <v>1</v>
      </c>
      <c r="DE181" t="b">
        <f>CY181&lt;=Konstanta!$AH$5</f>
        <v>1</v>
      </c>
      <c r="DF181" t="b">
        <f>CY181&lt;=Konstanta!$AH$6</f>
        <v>1</v>
      </c>
      <c r="DG181" t="b">
        <f ca="1">TEXT(BL181,"YYYYMMDD")=TEXT(Konstanta!$B$1,"YYYYMMDD")</f>
        <v>0</v>
      </c>
      <c r="DH181" t="b">
        <f t="shared" si="59"/>
        <v>0</v>
      </c>
      <c r="DI181" s="67">
        <f ca="1">Konstanta!$C$4-Data!CD181</f>
        <v>-1096658.666275</v>
      </c>
      <c r="DJ181">
        <f ca="1">IF(Data!DI181&gt;=Konstanta!$B$14,Konstanta!$A$14,IF(Data!DI181&gt;=Konstanta!$B$15,Konstanta!$A$15,IF(Data!DI181&gt;=Konstanta!$B$16,Konstanta!$A$16,IF(Data!DI181&gt;=Konstanta!$B$17,Konstanta!$A$17,IF(Data!DI181&gt;=Konstanta!$B$18,Konstanta!$A$18,Konstanta!$A$19)))))</f>
        <v>6</v>
      </c>
      <c r="DK181" t="b">
        <f t="shared" si="60"/>
        <v>0</v>
      </c>
      <c r="DL181" t="b">
        <f>COUNTIFS(A$1:A180,A181)=0</f>
        <v>1</v>
      </c>
    </row>
    <row r="182" spans="1:116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8"/>
      <c r="BY182" s="68"/>
      <c r="BZ182" s="70" t="str">
        <f t="shared" si="45"/>
        <v/>
      </c>
      <c r="CA182" s="71">
        <f t="shared" ca="1" si="46"/>
        <v>1096694.6664083335</v>
      </c>
      <c r="CB182" s="70" t="b">
        <f ca="1">AND(LEN(BZ182)&gt;0,TEXT(BZ182,"YYYY-MM-DD")=TEXT(Konstanta!$B$1,"YYYY-MM-DD"))</f>
        <v>0</v>
      </c>
      <c r="CC182" s="70" t="str">
        <f t="shared" si="47"/>
        <v/>
      </c>
      <c r="CD182" s="72">
        <f ca="1">(Konstanta!$B$2-D182)*24</f>
        <v>1096694.666275</v>
      </c>
      <c r="CE182" t="b">
        <f t="shared" si="48"/>
        <v>0</v>
      </c>
      <c r="CF182" t="b">
        <f>LEN(_xlfn.IFNA(VLOOKUP(H182,Konstanta!$M:$M,1,FALSE),""))&gt;0</f>
        <v>0</v>
      </c>
      <c r="CG182" t="b">
        <f>LEN(_xlfn.IFNA(VLOOKUP(G182,Konstanta!$T:$T,1,FALSE),""))&gt;0</f>
        <v>0</v>
      </c>
      <c r="CH182" t="b">
        <f>_xlfn.IFNA(VLOOKUP(U182,Konstanta!$O:$O,1,FALSE),"-")&lt;&gt;"-"</f>
        <v>0</v>
      </c>
      <c r="CI182" t="b">
        <f>LEN(_xlfn.IFNA(VLOOKUP(AX182,Konstanta!$X:$X,1,FALSE),""))&gt;0</f>
        <v>0</v>
      </c>
      <c r="CJ182" t="b">
        <f>OR(LEN(_xlfn.IFNA(VLOOKUP(Y182,Konstanta!$Q:$Q,1,FALSE),""))&gt;0,LEN(Y182)=0)</f>
        <v>1</v>
      </c>
      <c r="CK182" t="b">
        <f t="shared" si="49"/>
        <v>1</v>
      </c>
      <c r="CL182" t="b">
        <f>OR(LEN(_xlfn.IFNA(VLOOKUP(BK182,Konstanta!$Z:$Z,1,FALSE),""))&gt;0,LEN(BK182)=0)</f>
        <v>1</v>
      </c>
      <c r="CM182" t="b">
        <f t="shared" si="50"/>
        <v>1</v>
      </c>
      <c r="CN182" t="b">
        <f t="shared" si="51"/>
        <v>0</v>
      </c>
      <c r="CO182" t="b">
        <f>LEN(_xlfn.IFNA(VLOOKUP(Data!K182,Konstanta!$AB:$AB,1,FALSE),""))&gt;0</f>
        <v>0</v>
      </c>
      <c r="CP182" s="12" t="b">
        <f t="shared" si="52"/>
        <v>0</v>
      </c>
      <c r="CQ182" s="12" t="b">
        <f t="shared" si="53"/>
        <v>0</v>
      </c>
      <c r="CR182" t="b">
        <f>ISNUMBER(SEARCH(Konstanta!$Q$5,Y182))</f>
        <v>0</v>
      </c>
      <c r="CS182">
        <f ca="1">IF(CD182&lt;=Konstanta!$J$5,Konstanta!$I$5,IF(CD182&lt;=Konstanta!$J$6,Konstanta!$I$6,IF(CD182&lt;=Konstanta!$J$7,Konstanta!$I$7,Konstanta!$I$8)))</f>
        <v>4</v>
      </c>
      <c r="CT182" t="b">
        <f>ISNUMBER(SEARCH(Konstanta!$Q$6,Y182))</f>
        <v>0</v>
      </c>
      <c r="CU182">
        <f ca="1">IF(CD182&lt;=Konstanta!$F$5,Konstanta!$E$5,IF(CD182&lt;=Konstanta!$F$6,Konstanta!$E$6,IF(CD182&lt;=Konstanta!$F$7,Konstanta!$E$7,IF(CD182&lt;=Konstanta!$F$8,Konstanta!$E$8,Konstanta!$E$9))))</f>
        <v>5</v>
      </c>
      <c r="CV182" t="b">
        <f t="shared" si="54"/>
        <v>1</v>
      </c>
      <c r="CW182" s="74">
        <f ca="1">IF(CD182&lt;=Konstanta!$B$5,Konstanta!$A$5,IF(CD182&lt;=Konstanta!$B$6,Konstanta!$A$6,IF(CD182&lt;=Konstanta!$B$7,Konstanta!$A$7,IF(CD182&lt;=Konstanta!$B$8,Konstanta!$A$8,IF(CD182&lt;=Konstanta!$B$9,Konstanta!$A$9,IF(CD182&lt;=Konstanta!$B$10,Konstanta!$A$10,IF(CD182&lt;=Konstanta!$B$11,Konstanta!$A$11,Konstanta!$A$12)))))))</f>
        <v>8</v>
      </c>
      <c r="CX182" t="b">
        <f>LEN(_xlfn.IFNA(VLOOKUP(AA182,Konstanta!$AD:$AD,1,FALSE),""))=0</f>
        <v>1</v>
      </c>
      <c r="CY182" s="67">
        <f t="shared" si="55"/>
        <v>0</v>
      </c>
      <c r="CZ182" s="67">
        <f t="shared" si="56"/>
        <v>0</v>
      </c>
      <c r="DA182" s="67">
        <f t="shared" si="57"/>
        <v>0</v>
      </c>
      <c r="DB182" t="b">
        <f t="shared" ca="1" si="58"/>
        <v>0</v>
      </c>
      <c r="DC182" s="67" t="b">
        <f>DA182&lt;=Konstanta!$AH$3</f>
        <v>1</v>
      </c>
      <c r="DD182" t="b">
        <f>CY182&lt;=Konstanta!$AH$4</f>
        <v>1</v>
      </c>
      <c r="DE182" t="b">
        <f>CY182&lt;=Konstanta!$AH$5</f>
        <v>1</v>
      </c>
      <c r="DF182" t="b">
        <f>CY182&lt;=Konstanta!$AH$6</f>
        <v>1</v>
      </c>
      <c r="DG182" t="b">
        <f ca="1">TEXT(BL182,"YYYYMMDD")=TEXT(Konstanta!$B$1,"YYYYMMDD")</f>
        <v>0</v>
      </c>
      <c r="DH182" t="b">
        <f t="shared" si="59"/>
        <v>0</v>
      </c>
      <c r="DI182" s="67">
        <f ca="1">Konstanta!$C$4-Data!CD182</f>
        <v>-1096658.666275</v>
      </c>
      <c r="DJ182">
        <f ca="1">IF(Data!DI182&gt;=Konstanta!$B$14,Konstanta!$A$14,IF(Data!DI182&gt;=Konstanta!$B$15,Konstanta!$A$15,IF(Data!DI182&gt;=Konstanta!$B$16,Konstanta!$A$16,IF(Data!DI182&gt;=Konstanta!$B$17,Konstanta!$A$17,IF(Data!DI182&gt;=Konstanta!$B$18,Konstanta!$A$18,Konstanta!$A$19)))))</f>
        <v>6</v>
      </c>
      <c r="DK182" t="b">
        <f t="shared" si="60"/>
        <v>0</v>
      </c>
      <c r="DL182" t="b">
        <f>COUNTIFS(A$1:A181,A182)=0</f>
        <v>1</v>
      </c>
    </row>
    <row r="183" spans="1:116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8"/>
      <c r="BY183" s="68"/>
      <c r="BZ183" s="70" t="str">
        <f t="shared" si="45"/>
        <v/>
      </c>
      <c r="CA183" s="71">
        <f t="shared" ca="1" si="46"/>
        <v>1096694.666013889</v>
      </c>
      <c r="CB183" s="70" t="b">
        <f ca="1">AND(LEN(BZ183)&gt;0,TEXT(BZ183,"YYYY-MM-DD")=TEXT(Konstanta!$B$1,"YYYY-MM-DD"))</f>
        <v>0</v>
      </c>
      <c r="CC183" s="70" t="str">
        <f t="shared" si="47"/>
        <v/>
      </c>
      <c r="CD183" s="72">
        <f ca="1">(Konstanta!$B$2-D183)*24</f>
        <v>1096694.666275</v>
      </c>
      <c r="CE183" t="b">
        <f t="shared" si="48"/>
        <v>0</v>
      </c>
      <c r="CF183" t="b">
        <f>LEN(_xlfn.IFNA(VLOOKUP(H183,Konstanta!$M:$M,1,FALSE),""))&gt;0</f>
        <v>0</v>
      </c>
      <c r="CG183" t="b">
        <f>LEN(_xlfn.IFNA(VLOOKUP(G183,Konstanta!$T:$T,1,FALSE),""))&gt;0</f>
        <v>0</v>
      </c>
      <c r="CH183" t="b">
        <f>_xlfn.IFNA(VLOOKUP(U183,Konstanta!$O:$O,1,FALSE),"-")&lt;&gt;"-"</f>
        <v>0</v>
      </c>
      <c r="CI183" t="b">
        <f>LEN(_xlfn.IFNA(VLOOKUP(AX183,Konstanta!$X:$X,1,FALSE),""))&gt;0</f>
        <v>0</v>
      </c>
      <c r="CJ183" t="b">
        <f>OR(LEN(_xlfn.IFNA(VLOOKUP(Y183,Konstanta!$Q:$Q,1,FALSE),""))&gt;0,LEN(Y183)=0)</f>
        <v>1</v>
      </c>
      <c r="CK183" t="b">
        <f t="shared" si="49"/>
        <v>1</v>
      </c>
      <c r="CL183" t="b">
        <f>OR(LEN(_xlfn.IFNA(VLOOKUP(BK183,Konstanta!$Z:$Z,1,FALSE),""))&gt;0,LEN(BK183)=0)</f>
        <v>1</v>
      </c>
      <c r="CM183" t="b">
        <f t="shared" si="50"/>
        <v>1</v>
      </c>
      <c r="CN183" t="b">
        <f t="shared" si="51"/>
        <v>0</v>
      </c>
      <c r="CO183" t="b">
        <f>LEN(_xlfn.IFNA(VLOOKUP(Data!K183,Konstanta!$AB:$AB,1,FALSE),""))&gt;0</f>
        <v>0</v>
      </c>
      <c r="CP183" s="12" t="b">
        <f t="shared" si="52"/>
        <v>0</v>
      </c>
      <c r="CQ183" s="12" t="b">
        <f t="shared" si="53"/>
        <v>0</v>
      </c>
      <c r="CR183" t="b">
        <f>ISNUMBER(SEARCH(Konstanta!$Q$5,Y183))</f>
        <v>0</v>
      </c>
      <c r="CS183">
        <f ca="1">IF(CD183&lt;=Konstanta!$J$5,Konstanta!$I$5,IF(CD183&lt;=Konstanta!$J$6,Konstanta!$I$6,IF(CD183&lt;=Konstanta!$J$7,Konstanta!$I$7,Konstanta!$I$8)))</f>
        <v>4</v>
      </c>
      <c r="CT183" t="b">
        <f>ISNUMBER(SEARCH(Konstanta!$Q$6,Y183))</f>
        <v>0</v>
      </c>
      <c r="CU183">
        <f ca="1">IF(CD183&lt;=Konstanta!$F$5,Konstanta!$E$5,IF(CD183&lt;=Konstanta!$F$6,Konstanta!$E$6,IF(CD183&lt;=Konstanta!$F$7,Konstanta!$E$7,IF(CD183&lt;=Konstanta!$F$8,Konstanta!$E$8,Konstanta!$E$9))))</f>
        <v>5</v>
      </c>
      <c r="CV183" t="b">
        <f t="shared" si="54"/>
        <v>1</v>
      </c>
      <c r="CW183" s="74">
        <f ca="1">IF(CD183&lt;=Konstanta!$B$5,Konstanta!$A$5,IF(CD183&lt;=Konstanta!$B$6,Konstanta!$A$6,IF(CD183&lt;=Konstanta!$B$7,Konstanta!$A$7,IF(CD183&lt;=Konstanta!$B$8,Konstanta!$A$8,IF(CD183&lt;=Konstanta!$B$9,Konstanta!$A$9,IF(CD183&lt;=Konstanta!$B$10,Konstanta!$A$10,IF(CD183&lt;=Konstanta!$B$11,Konstanta!$A$11,Konstanta!$A$12)))))))</f>
        <v>8</v>
      </c>
      <c r="CX183" t="b">
        <f>LEN(_xlfn.IFNA(VLOOKUP(AA183,Konstanta!$AD:$AD,1,FALSE),""))=0</f>
        <v>1</v>
      </c>
      <c r="CY183" s="67">
        <f t="shared" si="55"/>
        <v>0</v>
      </c>
      <c r="CZ183" s="67">
        <f t="shared" si="56"/>
        <v>0</v>
      </c>
      <c r="DA183" s="67">
        <f t="shared" si="57"/>
        <v>0</v>
      </c>
      <c r="DB183" t="b">
        <f t="shared" ca="1" si="58"/>
        <v>0</v>
      </c>
      <c r="DC183" s="67" t="b">
        <f>DA183&lt;=Konstanta!$AH$3</f>
        <v>1</v>
      </c>
      <c r="DD183" t="b">
        <f>CY183&lt;=Konstanta!$AH$4</f>
        <v>1</v>
      </c>
      <c r="DE183" t="b">
        <f>CY183&lt;=Konstanta!$AH$5</f>
        <v>1</v>
      </c>
      <c r="DF183" t="b">
        <f>CY183&lt;=Konstanta!$AH$6</f>
        <v>1</v>
      </c>
      <c r="DG183" t="b">
        <f ca="1">TEXT(BL183,"YYYYMMDD")=TEXT(Konstanta!$B$1,"YYYYMMDD")</f>
        <v>0</v>
      </c>
      <c r="DH183" t="b">
        <f t="shared" si="59"/>
        <v>0</v>
      </c>
      <c r="DI183" s="67">
        <f ca="1">Konstanta!$C$4-Data!CD183</f>
        <v>-1096658.666275</v>
      </c>
      <c r="DJ183">
        <f ca="1">IF(Data!DI183&gt;=Konstanta!$B$14,Konstanta!$A$14,IF(Data!DI183&gt;=Konstanta!$B$15,Konstanta!$A$15,IF(Data!DI183&gt;=Konstanta!$B$16,Konstanta!$A$16,IF(Data!DI183&gt;=Konstanta!$B$17,Konstanta!$A$17,IF(Data!DI183&gt;=Konstanta!$B$18,Konstanta!$A$18,Konstanta!$A$19)))))</f>
        <v>6</v>
      </c>
      <c r="DK183" t="b">
        <f t="shared" si="60"/>
        <v>0</v>
      </c>
      <c r="DL183" t="b">
        <f>COUNTIFS(A$1:A182,A183)=0</f>
        <v>1</v>
      </c>
    </row>
    <row r="184" spans="1:116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8"/>
      <c r="BY184" s="68"/>
      <c r="BZ184" s="70" t="str">
        <f t="shared" si="45"/>
        <v/>
      </c>
      <c r="CA184" s="71">
        <f t="shared" ca="1" si="46"/>
        <v>1096694.6664055556</v>
      </c>
      <c r="CB184" s="70" t="b">
        <f ca="1">AND(LEN(BZ184)&gt;0,TEXT(BZ184,"YYYY-MM-DD")=TEXT(Konstanta!$B$1,"YYYY-MM-DD"))</f>
        <v>0</v>
      </c>
      <c r="CC184" s="70" t="str">
        <f t="shared" si="47"/>
        <v/>
      </c>
      <c r="CD184" s="72">
        <f ca="1">(Konstanta!$B$2-D184)*24</f>
        <v>1096694.666275</v>
      </c>
      <c r="CE184" t="b">
        <f t="shared" si="48"/>
        <v>0</v>
      </c>
      <c r="CF184" t="b">
        <f>LEN(_xlfn.IFNA(VLOOKUP(H184,Konstanta!$M:$M,1,FALSE),""))&gt;0</f>
        <v>0</v>
      </c>
      <c r="CG184" t="b">
        <f>LEN(_xlfn.IFNA(VLOOKUP(G184,Konstanta!$T:$T,1,FALSE),""))&gt;0</f>
        <v>0</v>
      </c>
      <c r="CH184" t="b">
        <f>_xlfn.IFNA(VLOOKUP(U184,Konstanta!$O:$O,1,FALSE),"-")&lt;&gt;"-"</f>
        <v>0</v>
      </c>
      <c r="CI184" t="b">
        <f>LEN(_xlfn.IFNA(VLOOKUP(AX184,Konstanta!$X:$X,1,FALSE),""))&gt;0</f>
        <v>0</v>
      </c>
      <c r="CJ184" t="b">
        <f>OR(LEN(_xlfn.IFNA(VLOOKUP(Y184,Konstanta!$Q:$Q,1,FALSE),""))&gt;0,LEN(Y184)=0)</f>
        <v>1</v>
      </c>
      <c r="CK184" t="b">
        <f t="shared" si="49"/>
        <v>1</v>
      </c>
      <c r="CL184" t="b">
        <f>OR(LEN(_xlfn.IFNA(VLOOKUP(BK184,Konstanta!$Z:$Z,1,FALSE),""))&gt;0,LEN(BK184)=0)</f>
        <v>1</v>
      </c>
      <c r="CM184" t="b">
        <f t="shared" si="50"/>
        <v>1</v>
      </c>
      <c r="CN184" t="b">
        <f t="shared" si="51"/>
        <v>0</v>
      </c>
      <c r="CO184" t="b">
        <f>LEN(_xlfn.IFNA(VLOOKUP(Data!K184,Konstanta!$AB:$AB,1,FALSE),""))&gt;0</f>
        <v>0</v>
      </c>
      <c r="CP184" s="12" t="b">
        <f t="shared" si="52"/>
        <v>0</v>
      </c>
      <c r="CQ184" s="12" t="b">
        <f t="shared" si="53"/>
        <v>0</v>
      </c>
      <c r="CR184" t="b">
        <f>ISNUMBER(SEARCH(Konstanta!$Q$5,Y184))</f>
        <v>0</v>
      </c>
      <c r="CS184">
        <f ca="1">IF(CD184&lt;=Konstanta!$J$5,Konstanta!$I$5,IF(CD184&lt;=Konstanta!$J$6,Konstanta!$I$6,IF(CD184&lt;=Konstanta!$J$7,Konstanta!$I$7,Konstanta!$I$8)))</f>
        <v>4</v>
      </c>
      <c r="CT184" t="b">
        <f>ISNUMBER(SEARCH(Konstanta!$Q$6,Y184))</f>
        <v>0</v>
      </c>
      <c r="CU184">
        <f ca="1">IF(CD184&lt;=Konstanta!$F$5,Konstanta!$E$5,IF(CD184&lt;=Konstanta!$F$6,Konstanta!$E$6,IF(CD184&lt;=Konstanta!$F$7,Konstanta!$E$7,IF(CD184&lt;=Konstanta!$F$8,Konstanta!$E$8,Konstanta!$E$9))))</f>
        <v>5</v>
      </c>
      <c r="CV184" t="b">
        <f t="shared" si="54"/>
        <v>1</v>
      </c>
      <c r="CW184" s="74">
        <f ca="1">IF(CD184&lt;=Konstanta!$B$5,Konstanta!$A$5,IF(CD184&lt;=Konstanta!$B$6,Konstanta!$A$6,IF(CD184&lt;=Konstanta!$B$7,Konstanta!$A$7,IF(CD184&lt;=Konstanta!$B$8,Konstanta!$A$8,IF(CD184&lt;=Konstanta!$B$9,Konstanta!$A$9,IF(CD184&lt;=Konstanta!$B$10,Konstanta!$A$10,IF(CD184&lt;=Konstanta!$B$11,Konstanta!$A$11,Konstanta!$A$12)))))))</f>
        <v>8</v>
      </c>
      <c r="CX184" t="b">
        <f>LEN(_xlfn.IFNA(VLOOKUP(AA184,Konstanta!$AD:$AD,1,FALSE),""))=0</f>
        <v>1</v>
      </c>
      <c r="CY184" s="67">
        <f t="shared" si="55"/>
        <v>0</v>
      </c>
      <c r="CZ184" s="67">
        <f t="shared" si="56"/>
        <v>0</v>
      </c>
      <c r="DA184" s="67">
        <f t="shared" si="57"/>
        <v>0</v>
      </c>
      <c r="DB184" t="b">
        <f t="shared" ca="1" si="58"/>
        <v>0</v>
      </c>
      <c r="DC184" s="67" t="b">
        <f>DA184&lt;=Konstanta!$AH$3</f>
        <v>1</v>
      </c>
      <c r="DD184" t="b">
        <f>CY184&lt;=Konstanta!$AH$4</f>
        <v>1</v>
      </c>
      <c r="DE184" t="b">
        <f>CY184&lt;=Konstanta!$AH$5</f>
        <v>1</v>
      </c>
      <c r="DF184" t="b">
        <f>CY184&lt;=Konstanta!$AH$6</f>
        <v>1</v>
      </c>
      <c r="DG184" t="b">
        <f ca="1">TEXT(BL184,"YYYYMMDD")=TEXT(Konstanta!$B$1,"YYYYMMDD")</f>
        <v>0</v>
      </c>
      <c r="DH184" t="b">
        <f t="shared" si="59"/>
        <v>0</v>
      </c>
      <c r="DI184" s="67">
        <f ca="1">Konstanta!$C$4-Data!CD184</f>
        <v>-1096658.666275</v>
      </c>
      <c r="DJ184">
        <f ca="1">IF(Data!DI184&gt;=Konstanta!$B$14,Konstanta!$A$14,IF(Data!DI184&gt;=Konstanta!$B$15,Konstanta!$A$15,IF(Data!DI184&gt;=Konstanta!$B$16,Konstanta!$A$16,IF(Data!DI184&gt;=Konstanta!$B$17,Konstanta!$A$17,IF(Data!DI184&gt;=Konstanta!$B$18,Konstanta!$A$18,Konstanta!$A$19)))))</f>
        <v>6</v>
      </c>
      <c r="DK184" t="b">
        <f t="shared" si="60"/>
        <v>0</v>
      </c>
      <c r="DL184" t="b">
        <f>COUNTIFS(A$1:A183,A184)=0</f>
        <v>1</v>
      </c>
    </row>
    <row r="185" spans="1:116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8"/>
      <c r="BY185" s="68"/>
      <c r="BZ185" s="70" t="str">
        <f t="shared" si="45"/>
        <v/>
      </c>
      <c r="CA185" s="71">
        <f t="shared" ca="1" si="46"/>
        <v>1096694.6659916667</v>
      </c>
      <c r="CB185" s="70" t="b">
        <f ca="1">AND(LEN(BZ185)&gt;0,TEXT(BZ185,"YYYY-MM-DD")=TEXT(Konstanta!$B$1,"YYYY-MM-DD"))</f>
        <v>0</v>
      </c>
      <c r="CC185" s="70" t="str">
        <f t="shared" si="47"/>
        <v/>
      </c>
      <c r="CD185" s="72">
        <f ca="1">(Konstanta!$B$2-D185)*24</f>
        <v>1096694.666275</v>
      </c>
      <c r="CE185" t="b">
        <f t="shared" si="48"/>
        <v>0</v>
      </c>
      <c r="CF185" t="b">
        <f>LEN(_xlfn.IFNA(VLOOKUP(H185,Konstanta!$M:$M,1,FALSE),""))&gt;0</f>
        <v>0</v>
      </c>
      <c r="CG185" t="b">
        <f>LEN(_xlfn.IFNA(VLOOKUP(G185,Konstanta!$T:$T,1,FALSE),""))&gt;0</f>
        <v>0</v>
      </c>
      <c r="CH185" t="b">
        <f>_xlfn.IFNA(VLOOKUP(U185,Konstanta!$O:$O,1,FALSE),"-")&lt;&gt;"-"</f>
        <v>0</v>
      </c>
      <c r="CI185" t="b">
        <f>LEN(_xlfn.IFNA(VLOOKUP(AX185,Konstanta!$X:$X,1,FALSE),""))&gt;0</f>
        <v>0</v>
      </c>
      <c r="CJ185" t="b">
        <f>OR(LEN(_xlfn.IFNA(VLOOKUP(Y185,Konstanta!$Q:$Q,1,FALSE),""))&gt;0,LEN(Y185)=0)</f>
        <v>1</v>
      </c>
      <c r="CK185" t="b">
        <f t="shared" si="49"/>
        <v>1</v>
      </c>
      <c r="CL185" t="b">
        <f>OR(LEN(_xlfn.IFNA(VLOOKUP(BK185,Konstanta!$Z:$Z,1,FALSE),""))&gt;0,LEN(BK185)=0)</f>
        <v>1</v>
      </c>
      <c r="CM185" t="b">
        <f t="shared" si="50"/>
        <v>1</v>
      </c>
      <c r="CN185" t="b">
        <f t="shared" si="51"/>
        <v>0</v>
      </c>
      <c r="CO185" t="b">
        <f>LEN(_xlfn.IFNA(VLOOKUP(Data!K185,Konstanta!$AB:$AB,1,FALSE),""))&gt;0</f>
        <v>0</v>
      </c>
      <c r="CP185" s="12" t="b">
        <f t="shared" si="52"/>
        <v>0</v>
      </c>
      <c r="CQ185" s="12" t="b">
        <f t="shared" si="53"/>
        <v>0</v>
      </c>
      <c r="CR185" t="b">
        <f>ISNUMBER(SEARCH(Konstanta!$Q$5,Y185))</f>
        <v>0</v>
      </c>
      <c r="CS185">
        <f ca="1">IF(CD185&lt;=Konstanta!$J$5,Konstanta!$I$5,IF(CD185&lt;=Konstanta!$J$6,Konstanta!$I$6,IF(CD185&lt;=Konstanta!$J$7,Konstanta!$I$7,Konstanta!$I$8)))</f>
        <v>4</v>
      </c>
      <c r="CT185" t="b">
        <f>ISNUMBER(SEARCH(Konstanta!$Q$6,Y185))</f>
        <v>0</v>
      </c>
      <c r="CU185">
        <f ca="1">IF(CD185&lt;=Konstanta!$F$5,Konstanta!$E$5,IF(CD185&lt;=Konstanta!$F$6,Konstanta!$E$6,IF(CD185&lt;=Konstanta!$F$7,Konstanta!$E$7,IF(CD185&lt;=Konstanta!$F$8,Konstanta!$E$8,Konstanta!$E$9))))</f>
        <v>5</v>
      </c>
      <c r="CV185" t="b">
        <f t="shared" si="54"/>
        <v>1</v>
      </c>
      <c r="CW185" s="74">
        <f ca="1">IF(CD185&lt;=Konstanta!$B$5,Konstanta!$A$5,IF(CD185&lt;=Konstanta!$B$6,Konstanta!$A$6,IF(CD185&lt;=Konstanta!$B$7,Konstanta!$A$7,IF(CD185&lt;=Konstanta!$B$8,Konstanta!$A$8,IF(CD185&lt;=Konstanta!$B$9,Konstanta!$A$9,IF(CD185&lt;=Konstanta!$B$10,Konstanta!$A$10,IF(CD185&lt;=Konstanta!$B$11,Konstanta!$A$11,Konstanta!$A$12)))))))</f>
        <v>8</v>
      </c>
      <c r="CX185" t="b">
        <f>LEN(_xlfn.IFNA(VLOOKUP(AA185,Konstanta!$AD:$AD,1,FALSE),""))=0</f>
        <v>1</v>
      </c>
      <c r="CY185" s="67">
        <f t="shared" si="55"/>
        <v>0</v>
      </c>
      <c r="CZ185" s="67">
        <f t="shared" si="56"/>
        <v>0</v>
      </c>
      <c r="DA185" s="67">
        <f t="shared" si="57"/>
        <v>0</v>
      </c>
      <c r="DB185" t="b">
        <f t="shared" ca="1" si="58"/>
        <v>0</v>
      </c>
      <c r="DC185" s="67" t="b">
        <f>DA185&lt;=Konstanta!$AH$3</f>
        <v>1</v>
      </c>
      <c r="DD185" t="b">
        <f>CY185&lt;=Konstanta!$AH$4</f>
        <v>1</v>
      </c>
      <c r="DE185" t="b">
        <f>CY185&lt;=Konstanta!$AH$5</f>
        <v>1</v>
      </c>
      <c r="DF185" t="b">
        <f>CY185&lt;=Konstanta!$AH$6</f>
        <v>1</v>
      </c>
      <c r="DG185" t="b">
        <f ca="1">TEXT(BL185,"YYYYMMDD")=TEXT(Konstanta!$B$1,"YYYYMMDD")</f>
        <v>0</v>
      </c>
      <c r="DH185" t="b">
        <f t="shared" si="59"/>
        <v>0</v>
      </c>
      <c r="DI185" s="67">
        <f ca="1">Konstanta!$C$4-Data!CD185</f>
        <v>-1096658.666275</v>
      </c>
      <c r="DJ185">
        <f ca="1">IF(Data!DI185&gt;=Konstanta!$B$14,Konstanta!$A$14,IF(Data!DI185&gt;=Konstanta!$B$15,Konstanta!$A$15,IF(Data!DI185&gt;=Konstanta!$B$16,Konstanta!$A$16,IF(Data!DI185&gt;=Konstanta!$B$17,Konstanta!$A$17,IF(Data!DI185&gt;=Konstanta!$B$18,Konstanta!$A$18,Konstanta!$A$19)))))</f>
        <v>6</v>
      </c>
      <c r="DK185" t="b">
        <f t="shared" si="60"/>
        <v>0</v>
      </c>
      <c r="DL185" t="b">
        <f>COUNTIFS(A$1:A184,A185)=0</f>
        <v>1</v>
      </c>
    </row>
    <row r="186" spans="1:11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8"/>
      <c r="BY186" s="68"/>
      <c r="BZ186" s="70" t="str">
        <f t="shared" si="45"/>
        <v/>
      </c>
      <c r="CA186" s="71">
        <f t="shared" ca="1" si="46"/>
        <v>1096694.6659916667</v>
      </c>
      <c r="CB186" s="70" t="b">
        <f ca="1">AND(LEN(BZ186)&gt;0,TEXT(BZ186,"YYYY-MM-DD")=TEXT(Konstanta!$B$1,"YYYY-MM-DD"))</f>
        <v>0</v>
      </c>
      <c r="CC186" s="70" t="str">
        <f t="shared" si="47"/>
        <v/>
      </c>
      <c r="CD186" s="72">
        <f ca="1">(Konstanta!$B$2-D186)*24</f>
        <v>1096694.666275</v>
      </c>
      <c r="CE186" t="b">
        <f t="shared" si="48"/>
        <v>0</v>
      </c>
      <c r="CF186" t="b">
        <f>LEN(_xlfn.IFNA(VLOOKUP(H186,Konstanta!$M:$M,1,FALSE),""))&gt;0</f>
        <v>0</v>
      </c>
      <c r="CG186" t="b">
        <f>LEN(_xlfn.IFNA(VLOOKUP(G186,Konstanta!$T:$T,1,FALSE),""))&gt;0</f>
        <v>0</v>
      </c>
      <c r="CH186" t="b">
        <f>_xlfn.IFNA(VLOOKUP(U186,Konstanta!$O:$O,1,FALSE),"-")&lt;&gt;"-"</f>
        <v>0</v>
      </c>
      <c r="CI186" t="b">
        <f>LEN(_xlfn.IFNA(VLOOKUP(AX186,Konstanta!$X:$X,1,FALSE),""))&gt;0</f>
        <v>0</v>
      </c>
      <c r="CJ186" t="b">
        <f>OR(LEN(_xlfn.IFNA(VLOOKUP(Y186,Konstanta!$Q:$Q,1,FALSE),""))&gt;0,LEN(Y186)=0)</f>
        <v>1</v>
      </c>
      <c r="CK186" t="b">
        <f t="shared" si="49"/>
        <v>1</v>
      </c>
      <c r="CL186" t="b">
        <f>OR(LEN(_xlfn.IFNA(VLOOKUP(BK186,Konstanta!$Z:$Z,1,FALSE),""))&gt;0,LEN(BK186)=0)</f>
        <v>1</v>
      </c>
      <c r="CM186" t="b">
        <f t="shared" si="50"/>
        <v>1</v>
      </c>
      <c r="CN186" t="b">
        <f t="shared" si="51"/>
        <v>0</v>
      </c>
      <c r="CO186" t="b">
        <f>LEN(_xlfn.IFNA(VLOOKUP(Data!K186,Konstanta!$AB:$AB,1,FALSE),""))&gt;0</f>
        <v>0</v>
      </c>
      <c r="CP186" s="12" t="b">
        <f t="shared" si="52"/>
        <v>0</v>
      </c>
      <c r="CQ186" s="12" t="b">
        <f t="shared" si="53"/>
        <v>0</v>
      </c>
      <c r="CR186" t="b">
        <f>ISNUMBER(SEARCH(Konstanta!$Q$5,Y186))</f>
        <v>0</v>
      </c>
      <c r="CS186">
        <f ca="1">IF(CD186&lt;=Konstanta!$J$5,Konstanta!$I$5,IF(CD186&lt;=Konstanta!$J$6,Konstanta!$I$6,IF(CD186&lt;=Konstanta!$J$7,Konstanta!$I$7,Konstanta!$I$8)))</f>
        <v>4</v>
      </c>
      <c r="CT186" t="b">
        <f>ISNUMBER(SEARCH(Konstanta!$Q$6,Y186))</f>
        <v>0</v>
      </c>
      <c r="CU186">
        <f ca="1">IF(CD186&lt;=Konstanta!$F$5,Konstanta!$E$5,IF(CD186&lt;=Konstanta!$F$6,Konstanta!$E$6,IF(CD186&lt;=Konstanta!$F$7,Konstanta!$E$7,IF(CD186&lt;=Konstanta!$F$8,Konstanta!$E$8,Konstanta!$E$9))))</f>
        <v>5</v>
      </c>
      <c r="CV186" t="b">
        <f t="shared" si="54"/>
        <v>1</v>
      </c>
      <c r="CW186" s="74">
        <f ca="1">IF(CD186&lt;=Konstanta!$B$5,Konstanta!$A$5,IF(CD186&lt;=Konstanta!$B$6,Konstanta!$A$6,IF(CD186&lt;=Konstanta!$B$7,Konstanta!$A$7,IF(CD186&lt;=Konstanta!$B$8,Konstanta!$A$8,IF(CD186&lt;=Konstanta!$B$9,Konstanta!$A$9,IF(CD186&lt;=Konstanta!$B$10,Konstanta!$A$10,IF(CD186&lt;=Konstanta!$B$11,Konstanta!$A$11,Konstanta!$A$12)))))))</f>
        <v>8</v>
      </c>
      <c r="CX186" t="b">
        <f>LEN(_xlfn.IFNA(VLOOKUP(AA186,Konstanta!$AD:$AD,1,FALSE),""))=0</f>
        <v>1</v>
      </c>
      <c r="CY186" s="67">
        <f t="shared" si="55"/>
        <v>0</v>
      </c>
      <c r="CZ186" s="67">
        <f t="shared" si="56"/>
        <v>0</v>
      </c>
      <c r="DA186" s="67">
        <f t="shared" si="57"/>
        <v>0</v>
      </c>
      <c r="DB186" t="b">
        <f t="shared" ca="1" si="58"/>
        <v>0</v>
      </c>
      <c r="DC186" s="67" t="b">
        <f>DA186&lt;=Konstanta!$AH$3</f>
        <v>1</v>
      </c>
      <c r="DD186" t="b">
        <f>CY186&lt;=Konstanta!$AH$4</f>
        <v>1</v>
      </c>
      <c r="DE186" t="b">
        <f>CY186&lt;=Konstanta!$AH$5</f>
        <v>1</v>
      </c>
      <c r="DF186" t="b">
        <f>CY186&lt;=Konstanta!$AH$6</f>
        <v>1</v>
      </c>
      <c r="DG186" t="b">
        <f ca="1">TEXT(BL186,"YYYYMMDD")=TEXT(Konstanta!$B$1,"YYYYMMDD")</f>
        <v>0</v>
      </c>
      <c r="DH186" t="b">
        <f t="shared" si="59"/>
        <v>0</v>
      </c>
      <c r="DI186" s="67">
        <f ca="1">Konstanta!$C$4-Data!CD186</f>
        <v>-1096658.666275</v>
      </c>
      <c r="DJ186">
        <f ca="1">IF(Data!DI186&gt;=Konstanta!$B$14,Konstanta!$A$14,IF(Data!DI186&gt;=Konstanta!$B$15,Konstanta!$A$15,IF(Data!DI186&gt;=Konstanta!$B$16,Konstanta!$A$16,IF(Data!DI186&gt;=Konstanta!$B$17,Konstanta!$A$17,IF(Data!DI186&gt;=Konstanta!$B$18,Konstanta!$A$18,Konstanta!$A$19)))))</f>
        <v>6</v>
      </c>
      <c r="DK186" t="b">
        <f t="shared" si="60"/>
        <v>0</v>
      </c>
      <c r="DL186" t="b">
        <f>COUNTIFS(A$1:A185,A186)=0</f>
        <v>1</v>
      </c>
    </row>
    <row r="187" spans="1:116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8"/>
      <c r="BY187" s="68"/>
      <c r="BZ187" s="70" t="str">
        <f t="shared" si="45"/>
        <v/>
      </c>
      <c r="CA187" s="71">
        <f t="shared" ca="1" si="46"/>
        <v>1096694.6662138889</v>
      </c>
      <c r="CB187" s="70" t="b">
        <f ca="1">AND(LEN(BZ187)&gt;0,TEXT(BZ187,"YYYY-MM-DD")=TEXT(Konstanta!$B$1,"YYYY-MM-DD"))</f>
        <v>0</v>
      </c>
      <c r="CC187" s="70" t="str">
        <f t="shared" si="47"/>
        <v/>
      </c>
      <c r="CD187" s="72">
        <f ca="1">(Konstanta!$B$2-D187)*24</f>
        <v>1096694.666275</v>
      </c>
      <c r="CE187" t="b">
        <f t="shared" si="48"/>
        <v>0</v>
      </c>
      <c r="CF187" t="b">
        <f>LEN(_xlfn.IFNA(VLOOKUP(H187,Konstanta!$M:$M,1,FALSE),""))&gt;0</f>
        <v>0</v>
      </c>
      <c r="CG187" t="b">
        <f>LEN(_xlfn.IFNA(VLOOKUP(G187,Konstanta!$T:$T,1,FALSE),""))&gt;0</f>
        <v>0</v>
      </c>
      <c r="CH187" t="b">
        <f>_xlfn.IFNA(VLOOKUP(U187,Konstanta!$O:$O,1,FALSE),"-")&lt;&gt;"-"</f>
        <v>0</v>
      </c>
      <c r="CI187" t="b">
        <f>LEN(_xlfn.IFNA(VLOOKUP(AX187,Konstanta!$X:$X,1,FALSE),""))&gt;0</f>
        <v>0</v>
      </c>
      <c r="CJ187" t="b">
        <f>OR(LEN(_xlfn.IFNA(VLOOKUP(Y187,Konstanta!$Q:$Q,1,FALSE),""))&gt;0,LEN(Y187)=0)</f>
        <v>1</v>
      </c>
      <c r="CK187" t="b">
        <f t="shared" si="49"/>
        <v>1</v>
      </c>
      <c r="CL187" t="b">
        <f>OR(LEN(_xlfn.IFNA(VLOOKUP(BK187,Konstanta!$Z:$Z,1,FALSE),""))&gt;0,LEN(BK187)=0)</f>
        <v>1</v>
      </c>
      <c r="CM187" t="b">
        <f t="shared" si="50"/>
        <v>1</v>
      </c>
      <c r="CN187" t="b">
        <f t="shared" si="51"/>
        <v>0</v>
      </c>
      <c r="CO187" t="b">
        <f>LEN(_xlfn.IFNA(VLOOKUP(Data!K187,Konstanta!$AB:$AB,1,FALSE),""))&gt;0</f>
        <v>0</v>
      </c>
      <c r="CP187" s="12" t="b">
        <f t="shared" si="52"/>
        <v>0</v>
      </c>
      <c r="CQ187" s="12" t="b">
        <f t="shared" si="53"/>
        <v>0</v>
      </c>
      <c r="CR187" t="b">
        <f>ISNUMBER(SEARCH(Konstanta!$Q$5,Y187))</f>
        <v>0</v>
      </c>
      <c r="CS187">
        <f ca="1">IF(CD187&lt;=Konstanta!$J$5,Konstanta!$I$5,IF(CD187&lt;=Konstanta!$J$6,Konstanta!$I$6,IF(CD187&lt;=Konstanta!$J$7,Konstanta!$I$7,Konstanta!$I$8)))</f>
        <v>4</v>
      </c>
      <c r="CT187" t="b">
        <f>ISNUMBER(SEARCH(Konstanta!$Q$6,Y187))</f>
        <v>0</v>
      </c>
      <c r="CU187">
        <f ca="1">IF(CD187&lt;=Konstanta!$F$5,Konstanta!$E$5,IF(CD187&lt;=Konstanta!$F$6,Konstanta!$E$6,IF(CD187&lt;=Konstanta!$F$7,Konstanta!$E$7,IF(CD187&lt;=Konstanta!$F$8,Konstanta!$E$8,Konstanta!$E$9))))</f>
        <v>5</v>
      </c>
      <c r="CV187" t="b">
        <f t="shared" si="54"/>
        <v>1</v>
      </c>
      <c r="CW187" s="74">
        <f ca="1">IF(CD187&lt;=Konstanta!$B$5,Konstanta!$A$5,IF(CD187&lt;=Konstanta!$B$6,Konstanta!$A$6,IF(CD187&lt;=Konstanta!$B$7,Konstanta!$A$7,IF(CD187&lt;=Konstanta!$B$8,Konstanta!$A$8,IF(CD187&lt;=Konstanta!$B$9,Konstanta!$A$9,IF(CD187&lt;=Konstanta!$B$10,Konstanta!$A$10,IF(CD187&lt;=Konstanta!$B$11,Konstanta!$A$11,Konstanta!$A$12)))))))</f>
        <v>8</v>
      </c>
      <c r="CX187" t="b">
        <f>LEN(_xlfn.IFNA(VLOOKUP(AA187,Konstanta!$AD:$AD,1,FALSE),""))=0</f>
        <v>1</v>
      </c>
      <c r="CY187" s="67">
        <f t="shared" si="55"/>
        <v>0</v>
      </c>
      <c r="CZ187" s="67">
        <f t="shared" si="56"/>
        <v>0</v>
      </c>
      <c r="DA187" s="67">
        <f t="shared" si="57"/>
        <v>0</v>
      </c>
      <c r="DB187" t="b">
        <f t="shared" ca="1" si="58"/>
        <v>0</v>
      </c>
      <c r="DC187" s="67" t="b">
        <f>DA187&lt;=Konstanta!$AH$3</f>
        <v>1</v>
      </c>
      <c r="DD187" t="b">
        <f>CY187&lt;=Konstanta!$AH$4</f>
        <v>1</v>
      </c>
      <c r="DE187" t="b">
        <f>CY187&lt;=Konstanta!$AH$5</f>
        <v>1</v>
      </c>
      <c r="DF187" t="b">
        <f>CY187&lt;=Konstanta!$AH$6</f>
        <v>1</v>
      </c>
      <c r="DG187" t="b">
        <f ca="1">TEXT(BL187,"YYYYMMDD")=TEXT(Konstanta!$B$1,"YYYYMMDD")</f>
        <v>0</v>
      </c>
      <c r="DH187" t="b">
        <f t="shared" si="59"/>
        <v>0</v>
      </c>
      <c r="DI187" s="67">
        <f ca="1">Konstanta!$C$4-Data!CD187</f>
        <v>-1096658.666275</v>
      </c>
      <c r="DJ187">
        <f ca="1">IF(Data!DI187&gt;=Konstanta!$B$14,Konstanta!$A$14,IF(Data!DI187&gt;=Konstanta!$B$15,Konstanta!$A$15,IF(Data!DI187&gt;=Konstanta!$B$16,Konstanta!$A$16,IF(Data!DI187&gt;=Konstanta!$B$17,Konstanta!$A$17,IF(Data!DI187&gt;=Konstanta!$B$18,Konstanta!$A$18,Konstanta!$A$19)))))</f>
        <v>6</v>
      </c>
      <c r="DK187" t="b">
        <f t="shared" si="60"/>
        <v>0</v>
      </c>
      <c r="DL187" t="b">
        <f>COUNTIFS(A$1:A186,A187)=0</f>
        <v>1</v>
      </c>
    </row>
    <row r="188" spans="1:116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8"/>
      <c r="BY188" s="68"/>
      <c r="BZ188" s="70" t="str">
        <f t="shared" si="45"/>
        <v/>
      </c>
      <c r="CA188" s="71">
        <f t="shared" ca="1" si="46"/>
        <v>1096694.6660000002</v>
      </c>
      <c r="CB188" s="70" t="b">
        <f ca="1">AND(LEN(BZ188)&gt;0,TEXT(BZ188,"YYYY-MM-DD")=TEXT(Konstanta!$B$1,"YYYY-MM-DD"))</f>
        <v>0</v>
      </c>
      <c r="CC188" s="70" t="str">
        <f t="shared" si="47"/>
        <v/>
      </c>
      <c r="CD188" s="72">
        <f ca="1">(Konstanta!$B$2-D188)*24</f>
        <v>1096694.666275</v>
      </c>
      <c r="CE188" t="b">
        <f t="shared" si="48"/>
        <v>0</v>
      </c>
      <c r="CF188" t="b">
        <f>LEN(_xlfn.IFNA(VLOOKUP(H188,Konstanta!$M:$M,1,FALSE),""))&gt;0</f>
        <v>0</v>
      </c>
      <c r="CG188" t="b">
        <f>LEN(_xlfn.IFNA(VLOOKUP(G188,Konstanta!$T:$T,1,FALSE),""))&gt;0</f>
        <v>0</v>
      </c>
      <c r="CH188" t="b">
        <f>_xlfn.IFNA(VLOOKUP(U188,Konstanta!$O:$O,1,FALSE),"-")&lt;&gt;"-"</f>
        <v>0</v>
      </c>
      <c r="CI188" t="b">
        <f>LEN(_xlfn.IFNA(VLOOKUP(AX188,Konstanta!$X:$X,1,FALSE),""))&gt;0</f>
        <v>0</v>
      </c>
      <c r="CJ188" t="b">
        <f>OR(LEN(_xlfn.IFNA(VLOOKUP(Y188,Konstanta!$Q:$Q,1,FALSE),""))&gt;0,LEN(Y188)=0)</f>
        <v>1</v>
      </c>
      <c r="CK188" t="b">
        <f t="shared" si="49"/>
        <v>1</v>
      </c>
      <c r="CL188" t="b">
        <f>OR(LEN(_xlfn.IFNA(VLOOKUP(BK188,Konstanta!$Z:$Z,1,FALSE),""))&gt;0,LEN(BK188)=0)</f>
        <v>1</v>
      </c>
      <c r="CM188" t="b">
        <f t="shared" si="50"/>
        <v>1</v>
      </c>
      <c r="CN188" t="b">
        <f t="shared" si="51"/>
        <v>0</v>
      </c>
      <c r="CO188" t="b">
        <f>LEN(_xlfn.IFNA(VLOOKUP(Data!K188,Konstanta!$AB:$AB,1,FALSE),""))&gt;0</f>
        <v>0</v>
      </c>
      <c r="CP188" s="12" t="b">
        <f t="shared" si="52"/>
        <v>0</v>
      </c>
      <c r="CQ188" s="12" t="b">
        <f t="shared" si="53"/>
        <v>0</v>
      </c>
      <c r="CR188" t="b">
        <f>ISNUMBER(SEARCH(Konstanta!$Q$5,Y188))</f>
        <v>0</v>
      </c>
      <c r="CS188">
        <f ca="1">IF(CD188&lt;=Konstanta!$J$5,Konstanta!$I$5,IF(CD188&lt;=Konstanta!$J$6,Konstanta!$I$6,IF(CD188&lt;=Konstanta!$J$7,Konstanta!$I$7,Konstanta!$I$8)))</f>
        <v>4</v>
      </c>
      <c r="CT188" t="b">
        <f>ISNUMBER(SEARCH(Konstanta!$Q$6,Y188))</f>
        <v>0</v>
      </c>
      <c r="CU188">
        <f ca="1">IF(CD188&lt;=Konstanta!$F$5,Konstanta!$E$5,IF(CD188&lt;=Konstanta!$F$6,Konstanta!$E$6,IF(CD188&lt;=Konstanta!$F$7,Konstanta!$E$7,IF(CD188&lt;=Konstanta!$F$8,Konstanta!$E$8,Konstanta!$E$9))))</f>
        <v>5</v>
      </c>
      <c r="CV188" t="b">
        <f t="shared" si="54"/>
        <v>1</v>
      </c>
      <c r="CW188" s="74">
        <f ca="1">IF(CD188&lt;=Konstanta!$B$5,Konstanta!$A$5,IF(CD188&lt;=Konstanta!$B$6,Konstanta!$A$6,IF(CD188&lt;=Konstanta!$B$7,Konstanta!$A$7,IF(CD188&lt;=Konstanta!$B$8,Konstanta!$A$8,IF(CD188&lt;=Konstanta!$B$9,Konstanta!$A$9,IF(CD188&lt;=Konstanta!$B$10,Konstanta!$A$10,IF(CD188&lt;=Konstanta!$B$11,Konstanta!$A$11,Konstanta!$A$12)))))))</f>
        <v>8</v>
      </c>
      <c r="CX188" t="b">
        <f>LEN(_xlfn.IFNA(VLOOKUP(AA188,Konstanta!$AD:$AD,1,FALSE),""))=0</f>
        <v>1</v>
      </c>
      <c r="CY188" s="67">
        <f t="shared" si="55"/>
        <v>0</v>
      </c>
      <c r="CZ188" s="67">
        <f t="shared" si="56"/>
        <v>0</v>
      </c>
      <c r="DA188" s="67">
        <f t="shared" si="57"/>
        <v>0</v>
      </c>
      <c r="DB188" t="b">
        <f t="shared" ca="1" si="58"/>
        <v>0</v>
      </c>
      <c r="DC188" s="67" t="b">
        <f>DA188&lt;=Konstanta!$AH$3</f>
        <v>1</v>
      </c>
      <c r="DD188" t="b">
        <f>CY188&lt;=Konstanta!$AH$4</f>
        <v>1</v>
      </c>
      <c r="DE188" t="b">
        <f>CY188&lt;=Konstanta!$AH$5</f>
        <v>1</v>
      </c>
      <c r="DF188" t="b">
        <f>CY188&lt;=Konstanta!$AH$6</f>
        <v>1</v>
      </c>
      <c r="DG188" t="b">
        <f ca="1">TEXT(BL188,"YYYYMMDD")=TEXT(Konstanta!$B$1,"YYYYMMDD")</f>
        <v>0</v>
      </c>
      <c r="DH188" t="b">
        <f t="shared" si="59"/>
        <v>0</v>
      </c>
      <c r="DI188" s="67">
        <f ca="1">Konstanta!$C$4-Data!CD188</f>
        <v>-1096658.666275</v>
      </c>
      <c r="DJ188">
        <f ca="1">IF(Data!DI188&gt;=Konstanta!$B$14,Konstanta!$A$14,IF(Data!DI188&gt;=Konstanta!$B$15,Konstanta!$A$15,IF(Data!DI188&gt;=Konstanta!$B$16,Konstanta!$A$16,IF(Data!DI188&gt;=Konstanta!$B$17,Konstanta!$A$17,IF(Data!DI188&gt;=Konstanta!$B$18,Konstanta!$A$18,Konstanta!$A$19)))))</f>
        <v>6</v>
      </c>
      <c r="DK188" t="b">
        <f t="shared" si="60"/>
        <v>0</v>
      </c>
      <c r="DL188" t="b">
        <f>COUNTIFS(A$1:A187,A188)=0</f>
        <v>1</v>
      </c>
    </row>
    <row r="189" spans="1:116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8"/>
      <c r="BY189" s="68"/>
      <c r="BZ189" s="70" t="str">
        <f t="shared" si="45"/>
        <v/>
      </c>
      <c r="CA189" s="71">
        <f t="shared" ca="1" si="46"/>
        <v>1096694.6662277777</v>
      </c>
      <c r="CB189" s="70" t="b">
        <f ca="1">AND(LEN(BZ189)&gt;0,TEXT(BZ189,"YYYY-MM-DD")=TEXT(Konstanta!$B$1,"YYYY-MM-DD"))</f>
        <v>0</v>
      </c>
      <c r="CC189" s="70" t="str">
        <f t="shared" si="47"/>
        <v/>
      </c>
      <c r="CD189" s="72">
        <f ca="1">(Konstanta!$B$2-D189)*24</f>
        <v>1096694.666275</v>
      </c>
      <c r="CE189" t="b">
        <f t="shared" si="48"/>
        <v>0</v>
      </c>
      <c r="CF189" t="b">
        <f>LEN(_xlfn.IFNA(VLOOKUP(H189,Konstanta!$M:$M,1,FALSE),""))&gt;0</f>
        <v>0</v>
      </c>
      <c r="CG189" t="b">
        <f>LEN(_xlfn.IFNA(VLOOKUP(G189,Konstanta!$T:$T,1,FALSE),""))&gt;0</f>
        <v>0</v>
      </c>
      <c r="CH189" t="b">
        <f>_xlfn.IFNA(VLOOKUP(U189,Konstanta!$O:$O,1,FALSE),"-")&lt;&gt;"-"</f>
        <v>0</v>
      </c>
      <c r="CI189" t="b">
        <f>LEN(_xlfn.IFNA(VLOOKUP(AX189,Konstanta!$X:$X,1,FALSE),""))&gt;0</f>
        <v>0</v>
      </c>
      <c r="CJ189" t="b">
        <f>OR(LEN(_xlfn.IFNA(VLOOKUP(Y189,Konstanta!$Q:$Q,1,FALSE),""))&gt;0,LEN(Y189)=0)</f>
        <v>1</v>
      </c>
      <c r="CK189" t="b">
        <f t="shared" si="49"/>
        <v>1</v>
      </c>
      <c r="CL189" t="b">
        <f>OR(LEN(_xlfn.IFNA(VLOOKUP(BK189,Konstanta!$Z:$Z,1,FALSE),""))&gt;0,LEN(BK189)=0)</f>
        <v>1</v>
      </c>
      <c r="CM189" t="b">
        <f t="shared" si="50"/>
        <v>1</v>
      </c>
      <c r="CN189" t="b">
        <f t="shared" si="51"/>
        <v>0</v>
      </c>
      <c r="CO189" t="b">
        <f>LEN(_xlfn.IFNA(VLOOKUP(Data!K189,Konstanta!$AB:$AB,1,FALSE),""))&gt;0</f>
        <v>0</v>
      </c>
      <c r="CP189" s="12" t="b">
        <f t="shared" si="52"/>
        <v>0</v>
      </c>
      <c r="CQ189" s="12" t="b">
        <f t="shared" si="53"/>
        <v>0</v>
      </c>
      <c r="CR189" t="b">
        <f>ISNUMBER(SEARCH(Konstanta!$Q$5,Y189))</f>
        <v>0</v>
      </c>
      <c r="CS189">
        <f ca="1">IF(CD189&lt;=Konstanta!$J$5,Konstanta!$I$5,IF(CD189&lt;=Konstanta!$J$6,Konstanta!$I$6,IF(CD189&lt;=Konstanta!$J$7,Konstanta!$I$7,Konstanta!$I$8)))</f>
        <v>4</v>
      </c>
      <c r="CT189" t="b">
        <f>ISNUMBER(SEARCH(Konstanta!$Q$6,Y189))</f>
        <v>0</v>
      </c>
      <c r="CU189">
        <f ca="1">IF(CD189&lt;=Konstanta!$F$5,Konstanta!$E$5,IF(CD189&lt;=Konstanta!$F$6,Konstanta!$E$6,IF(CD189&lt;=Konstanta!$F$7,Konstanta!$E$7,IF(CD189&lt;=Konstanta!$F$8,Konstanta!$E$8,Konstanta!$E$9))))</f>
        <v>5</v>
      </c>
      <c r="CV189" t="b">
        <f t="shared" si="54"/>
        <v>1</v>
      </c>
      <c r="CW189" s="74">
        <f ca="1">IF(CD189&lt;=Konstanta!$B$5,Konstanta!$A$5,IF(CD189&lt;=Konstanta!$B$6,Konstanta!$A$6,IF(CD189&lt;=Konstanta!$B$7,Konstanta!$A$7,IF(CD189&lt;=Konstanta!$B$8,Konstanta!$A$8,IF(CD189&lt;=Konstanta!$B$9,Konstanta!$A$9,IF(CD189&lt;=Konstanta!$B$10,Konstanta!$A$10,IF(CD189&lt;=Konstanta!$B$11,Konstanta!$A$11,Konstanta!$A$12)))))))</f>
        <v>8</v>
      </c>
      <c r="CX189" t="b">
        <f>LEN(_xlfn.IFNA(VLOOKUP(AA189,Konstanta!$AD:$AD,1,FALSE),""))=0</f>
        <v>1</v>
      </c>
      <c r="CY189" s="67">
        <f t="shared" si="55"/>
        <v>0</v>
      </c>
      <c r="CZ189" s="67">
        <f t="shared" si="56"/>
        <v>0</v>
      </c>
      <c r="DA189" s="67">
        <f t="shared" si="57"/>
        <v>0</v>
      </c>
      <c r="DB189" t="b">
        <f t="shared" ca="1" si="58"/>
        <v>0</v>
      </c>
      <c r="DC189" s="67" t="b">
        <f>DA189&lt;=Konstanta!$AH$3</f>
        <v>1</v>
      </c>
      <c r="DD189" t="b">
        <f>CY189&lt;=Konstanta!$AH$4</f>
        <v>1</v>
      </c>
      <c r="DE189" t="b">
        <f>CY189&lt;=Konstanta!$AH$5</f>
        <v>1</v>
      </c>
      <c r="DF189" t="b">
        <f>CY189&lt;=Konstanta!$AH$6</f>
        <v>1</v>
      </c>
      <c r="DG189" t="b">
        <f ca="1">TEXT(BL189,"YYYYMMDD")=TEXT(Konstanta!$B$1,"YYYYMMDD")</f>
        <v>0</v>
      </c>
      <c r="DH189" t="b">
        <f t="shared" si="59"/>
        <v>0</v>
      </c>
      <c r="DI189" s="67">
        <f ca="1">Konstanta!$C$4-Data!CD189</f>
        <v>-1096658.666275</v>
      </c>
      <c r="DJ189">
        <f ca="1">IF(Data!DI189&gt;=Konstanta!$B$14,Konstanta!$A$14,IF(Data!DI189&gt;=Konstanta!$B$15,Konstanta!$A$15,IF(Data!DI189&gt;=Konstanta!$B$16,Konstanta!$A$16,IF(Data!DI189&gt;=Konstanta!$B$17,Konstanta!$A$17,IF(Data!DI189&gt;=Konstanta!$B$18,Konstanta!$A$18,Konstanta!$A$19)))))</f>
        <v>6</v>
      </c>
      <c r="DK189" t="b">
        <f t="shared" si="60"/>
        <v>0</v>
      </c>
      <c r="DL189" t="b">
        <f>COUNTIFS(A$1:A188,A189)=0</f>
        <v>1</v>
      </c>
    </row>
    <row r="190" spans="1:116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8"/>
      <c r="BY190" s="68"/>
      <c r="BZ190" s="70" t="str">
        <f t="shared" si="45"/>
        <v/>
      </c>
      <c r="CA190" s="71">
        <f t="shared" ca="1" si="46"/>
        <v>1096694.6664083335</v>
      </c>
      <c r="CB190" s="70" t="b">
        <f ca="1">AND(LEN(BZ190)&gt;0,TEXT(BZ190,"YYYY-MM-DD")=TEXT(Konstanta!$B$1,"YYYY-MM-DD"))</f>
        <v>0</v>
      </c>
      <c r="CC190" s="70" t="str">
        <f t="shared" si="47"/>
        <v/>
      </c>
      <c r="CD190" s="72">
        <f ca="1">(Konstanta!$B$2-D190)*24</f>
        <v>1096694.666275</v>
      </c>
      <c r="CE190" t="b">
        <f t="shared" si="48"/>
        <v>0</v>
      </c>
      <c r="CF190" t="b">
        <f>LEN(_xlfn.IFNA(VLOOKUP(H190,Konstanta!$M:$M,1,FALSE),""))&gt;0</f>
        <v>0</v>
      </c>
      <c r="CG190" t="b">
        <f>LEN(_xlfn.IFNA(VLOOKUP(G190,Konstanta!$T:$T,1,FALSE),""))&gt;0</f>
        <v>0</v>
      </c>
      <c r="CH190" t="b">
        <f>_xlfn.IFNA(VLOOKUP(U190,Konstanta!$O:$O,1,FALSE),"-")&lt;&gt;"-"</f>
        <v>0</v>
      </c>
      <c r="CI190" t="b">
        <f>LEN(_xlfn.IFNA(VLOOKUP(AX190,Konstanta!$X:$X,1,FALSE),""))&gt;0</f>
        <v>0</v>
      </c>
      <c r="CJ190" t="b">
        <f>OR(LEN(_xlfn.IFNA(VLOOKUP(Y190,Konstanta!$Q:$Q,1,FALSE),""))&gt;0,LEN(Y190)=0)</f>
        <v>1</v>
      </c>
      <c r="CK190" t="b">
        <f t="shared" si="49"/>
        <v>1</v>
      </c>
      <c r="CL190" t="b">
        <f>OR(LEN(_xlfn.IFNA(VLOOKUP(BK190,Konstanta!$Z:$Z,1,FALSE),""))&gt;0,LEN(BK190)=0)</f>
        <v>1</v>
      </c>
      <c r="CM190" t="b">
        <f t="shared" si="50"/>
        <v>1</v>
      </c>
      <c r="CN190" t="b">
        <f t="shared" si="51"/>
        <v>0</v>
      </c>
      <c r="CO190" t="b">
        <f>LEN(_xlfn.IFNA(VLOOKUP(Data!K190,Konstanta!$AB:$AB,1,FALSE),""))&gt;0</f>
        <v>0</v>
      </c>
      <c r="CP190" s="12" t="b">
        <f t="shared" si="52"/>
        <v>0</v>
      </c>
      <c r="CQ190" s="12" t="b">
        <f t="shared" si="53"/>
        <v>0</v>
      </c>
      <c r="CR190" t="b">
        <f>ISNUMBER(SEARCH(Konstanta!$Q$5,Y190))</f>
        <v>0</v>
      </c>
      <c r="CS190">
        <f ca="1">IF(CD190&lt;=Konstanta!$J$5,Konstanta!$I$5,IF(CD190&lt;=Konstanta!$J$6,Konstanta!$I$6,IF(CD190&lt;=Konstanta!$J$7,Konstanta!$I$7,Konstanta!$I$8)))</f>
        <v>4</v>
      </c>
      <c r="CT190" t="b">
        <f>ISNUMBER(SEARCH(Konstanta!$Q$6,Y190))</f>
        <v>0</v>
      </c>
      <c r="CU190">
        <f ca="1">IF(CD190&lt;=Konstanta!$F$5,Konstanta!$E$5,IF(CD190&lt;=Konstanta!$F$6,Konstanta!$E$6,IF(CD190&lt;=Konstanta!$F$7,Konstanta!$E$7,IF(CD190&lt;=Konstanta!$F$8,Konstanta!$E$8,Konstanta!$E$9))))</f>
        <v>5</v>
      </c>
      <c r="CV190" t="b">
        <f t="shared" si="54"/>
        <v>1</v>
      </c>
      <c r="CW190" s="74">
        <f ca="1">IF(CD190&lt;=Konstanta!$B$5,Konstanta!$A$5,IF(CD190&lt;=Konstanta!$B$6,Konstanta!$A$6,IF(CD190&lt;=Konstanta!$B$7,Konstanta!$A$7,IF(CD190&lt;=Konstanta!$B$8,Konstanta!$A$8,IF(CD190&lt;=Konstanta!$B$9,Konstanta!$A$9,IF(CD190&lt;=Konstanta!$B$10,Konstanta!$A$10,IF(CD190&lt;=Konstanta!$B$11,Konstanta!$A$11,Konstanta!$A$12)))))))</f>
        <v>8</v>
      </c>
      <c r="CX190" t="b">
        <f>LEN(_xlfn.IFNA(VLOOKUP(AA190,Konstanta!$AD:$AD,1,FALSE),""))=0</f>
        <v>1</v>
      </c>
      <c r="CY190" s="67">
        <f t="shared" si="55"/>
        <v>0</v>
      </c>
      <c r="CZ190" s="67">
        <f t="shared" si="56"/>
        <v>0</v>
      </c>
      <c r="DA190" s="67">
        <f t="shared" si="57"/>
        <v>0</v>
      </c>
      <c r="DB190" t="b">
        <f t="shared" ca="1" si="58"/>
        <v>0</v>
      </c>
      <c r="DC190" s="67" t="b">
        <f>DA190&lt;=Konstanta!$AH$3</f>
        <v>1</v>
      </c>
      <c r="DD190" t="b">
        <f>CY190&lt;=Konstanta!$AH$4</f>
        <v>1</v>
      </c>
      <c r="DE190" t="b">
        <f>CY190&lt;=Konstanta!$AH$5</f>
        <v>1</v>
      </c>
      <c r="DF190" t="b">
        <f>CY190&lt;=Konstanta!$AH$6</f>
        <v>1</v>
      </c>
      <c r="DG190" t="b">
        <f ca="1">TEXT(BL190,"YYYYMMDD")=TEXT(Konstanta!$B$1,"YYYYMMDD")</f>
        <v>0</v>
      </c>
      <c r="DH190" t="b">
        <f t="shared" si="59"/>
        <v>0</v>
      </c>
      <c r="DI190" s="67">
        <f ca="1">Konstanta!$C$4-Data!CD190</f>
        <v>-1096658.666275</v>
      </c>
      <c r="DJ190">
        <f ca="1">IF(Data!DI190&gt;=Konstanta!$B$14,Konstanta!$A$14,IF(Data!DI190&gt;=Konstanta!$B$15,Konstanta!$A$15,IF(Data!DI190&gt;=Konstanta!$B$16,Konstanta!$A$16,IF(Data!DI190&gt;=Konstanta!$B$17,Konstanta!$A$17,IF(Data!DI190&gt;=Konstanta!$B$18,Konstanta!$A$18,Konstanta!$A$19)))))</f>
        <v>6</v>
      </c>
      <c r="DK190" t="b">
        <f t="shared" si="60"/>
        <v>0</v>
      </c>
      <c r="DL190" t="b">
        <f>COUNTIFS(A$1:A189,A190)=0</f>
        <v>1</v>
      </c>
    </row>
    <row r="191" spans="1:116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8"/>
      <c r="BY191" s="68"/>
      <c r="BZ191" s="70" t="str">
        <f t="shared" si="45"/>
        <v/>
      </c>
      <c r="CA191" s="71">
        <f t="shared" ca="1" si="46"/>
        <v>1096694.666013889</v>
      </c>
      <c r="CB191" s="70" t="b">
        <f ca="1">AND(LEN(BZ191)&gt;0,TEXT(BZ191,"YYYY-MM-DD")=TEXT(Konstanta!$B$1,"YYYY-MM-DD"))</f>
        <v>0</v>
      </c>
      <c r="CC191" s="70" t="str">
        <f t="shared" si="47"/>
        <v/>
      </c>
      <c r="CD191" s="72">
        <f ca="1">(Konstanta!$B$2-D191)*24</f>
        <v>1096694.666275</v>
      </c>
      <c r="CE191" t="b">
        <f t="shared" si="48"/>
        <v>0</v>
      </c>
      <c r="CF191" t="b">
        <f>LEN(_xlfn.IFNA(VLOOKUP(H191,Konstanta!$M:$M,1,FALSE),""))&gt;0</f>
        <v>0</v>
      </c>
      <c r="CG191" t="b">
        <f>LEN(_xlfn.IFNA(VLOOKUP(G191,Konstanta!$T:$T,1,FALSE),""))&gt;0</f>
        <v>0</v>
      </c>
      <c r="CH191" t="b">
        <f>_xlfn.IFNA(VLOOKUP(U191,Konstanta!$O:$O,1,FALSE),"-")&lt;&gt;"-"</f>
        <v>0</v>
      </c>
      <c r="CI191" t="b">
        <f>LEN(_xlfn.IFNA(VLOOKUP(AX191,Konstanta!$X:$X,1,FALSE),""))&gt;0</f>
        <v>0</v>
      </c>
      <c r="CJ191" t="b">
        <f>OR(LEN(_xlfn.IFNA(VLOOKUP(Y191,Konstanta!$Q:$Q,1,FALSE),""))&gt;0,LEN(Y191)=0)</f>
        <v>1</v>
      </c>
      <c r="CK191" t="b">
        <f t="shared" si="49"/>
        <v>1</v>
      </c>
      <c r="CL191" t="b">
        <f>OR(LEN(_xlfn.IFNA(VLOOKUP(BK191,Konstanta!$Z:$Z,1,FALSE),""))&gt;0,LEN(BK191)=0)</f>
        <v>1</v>
      </c>
      <c r="CM191" t="b">
        <f t="shared" si="50"/>
        <v>1</v>
      </c>
      <c r="CN191" t="b">
        <f t="shared" si="51"/>
        <v>0</v>
      </c>
      <c r="CO191" t="b">
        <f>LEN(_xlfn.IFNA(VLOOKUP(Data!K191,Konstanta!$AB:$AB,1,FALSE),""))&gt;0</f>
        <v>0</v>
      </c>
      <c r="CP191" s="12" t="b">
        <f t="shared" si="52"/>
        <v>0</v>
      </c>
      <c r="CQ191" s="12" t="b">
        <f t="shared" si="53"/>
        <v>0</v>
      </c>
      <c r="CR191" t="b">
        <f>ISNUMBER(SEARCH(Konstanta!$Q$5,Y191))</f>
        <v>0</v>
      </c>
      <c r="CS191">
        <f ca="1">IF(CD191&lt;=Konstanta!$J$5,Konstanta!$I$5,IF(CD191&lt;=Konstanta!$J$6,Konstanta!$I$6,IF(CD191&lt;=Konstanta!$J$7,Konstanta!$I$7,Konstanta!$I$8)))</f>
        <v>4</v>
      </c>
      <c r="CT191" t="b">
        <f>ISNUMBER(SEARCH(Konstanta!$Q$6,Y191))</f>
        <v>0</v>
      </c>
      <c r="CU191">
        <f ca="1">IF(CD191&lt;=Konstanta!$F$5,Konstanta!$E$5,IF(CD191&lt;=Konstanta!$F$6,Konstanta!$E$6,IF(CD191&lt;=Konstanta!$F$7,Konstanta!$E$7,IF(CD191&lt;=Konstanta!$F$8,Konstanta!$E$8,Konstanta!$E$9))))</f>
        <v>5</v>
      </c>
      <c r="CV191" t="b">
        <f t="shared" si="54"/>
        <v>1</v>
      </c>
      <c r="CW191" s="74">
        <f ca="1">IF(CD191&lt;=Konstanta!$B$5,Konstanta!$A$5,IF(CD191&lt;=Konstanta!$B$6,Konstanta!$A$6,IF(CD191&lt;=Konstanta!$B$7,Konstanta!$A$7,IF(CD191&lt;=Konstanta!$B$8,Konstanta!$A$8,IF(CD191&lt;=Konstanta!$B$9,Konstanta!$A$9,IF(CD191&lt;=Konstanta!$B$10,Konstanta!$A$10,IF(CD191&lt;=Konstanta!$B$11,Konstanta!$A$11,Konstanta!$A$12)))))))</f>
        <v>8</v>
      </c>
      <c r="CX191" t="b">
        <f>LEN(_xlfn.IFNA(VLOOKUP(AA191,Konstanta!$AD:$AD,1,FALSE),""))=0</f>
        <v>1</v>
      </c>
      <c r="CY191" s="67">
        <f t="shared" si="55"/>
        <v>0</v>
      </c>
      <c r="CZ191" s="67">
        <f t="shared" si="56"/>
        <v>0</v>
      </c>
      <c r="DA191" s="67">
        <f t="shared" si="57"/>
        <v>0</v>
      </c>
      <c r="DB191" t="b">
        <f t="shared" ca="1" si="58"/>
        <v>0</v>
      </c>
      <c r="DC191" s="67" t="b">
        <f>DA191&lt;=Konstanta!$AH$3</f>
        <v>1</v>
      </c>
      <c r="DD191" t="b">
        <f>CY191&lt;=Konstanta!$AH$4</f>
        <v>1</v>
      </c>
      <c r="DE191" t="b">
        <f>CY191&lt;=Konstanta!$AH$5</f>
        <v>1</v>
      </c>
      <c r="DF191" t="b">
        <f>CY191&lt;=Konstanta!$AH$6</f>
        <v>1</v>
      </c>
      <c r="DG191" t="b">
        <f ca="1">TEXT(BL191,"YYYYMMDD")=TEXT(Konstanta!$B$1,"YYYYMMDD")</f>
        <v>0</v>
      </c>
      <c r="DH191" t="b">
        <f t="shared" si="59"/>
        <v>0</v>
      </c>
      <c r="DI191" s="67">
        <f ca="1">Konstanta!$C$4-Data!CD191</f>
        <v>-1096658.666275</v>
      </c>
      <c r="DJ191">
        <f ca="1">IF(Data!DI191&gt;=Konstanta!$B$14,Konstanta!$A$14,IF(Data!DI191&gt;=Konstanta!$B$15,Konstanta!$A$15,IF(Data!DI191&gt;=Konstanta!$B$16,Konstanta!$A$16,IF(Data!DI191&gt;=Konstanta!$B$17,Konstanta!$A$17,IF(Data!DI191&gt;=Konstanta!$B$18,Konstanta!$A$18,Konstanta!$A$19)))))</f>
        <v>6</v>
      </c>
      <c r="DK191" t="b">
        <f t="shared" si="60"/>
        <v>0</v>
      </c>
      <c r="DL191" t="b">
        <f>COUNTIFS(A$1:A190,A191)=0</f>
        <v>1</v>
      </c>
    </row>
    <row r="192" spans="1:116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8"/>
      <c r="BY192" s="68"/>
      <c r="BZ192" s="70" t="str">
        <f t="shared" si="45"/>
        <v/>
      </c>
      <c r="CA192" s="71">
        <f t="shared" ca="1" si="46"/>
        <v>1096694.6664055556</v>
      </c>
      <c r="CB192" s="70" t="b">
        <f ca="1">AND(LEN(BZ192)&gt;0,TEXT(BZ192,"YYYY-MM-DD")=TEXT(Konstanta!$B$1,"YYYY-MM-DD"))</f>
        <v>0</v>
      </c>
      <c r="CC192" s="70" t="str">
        <f t="shared" si="47"/>
        <v/>
      </c>
      <c r="CD192" s="72">
        <f ca="1">(Konstanta!$B$2-D192)*24</f>
        <v>1096694.666275</v>
      </c>
      <c r="CE192" t="b">
        <f t="shared" si="48"/>
        <v>0</v>
      </c>
      <c r="CF192" t="b">
        <f>LEN(_xlfn.IFNA(VLOOKUP(H192,Konstanta!$M:$M,1,FALSE),""))&gt;0</f>
        <v>0</v>
      </c>
      <c r="CG192" t="b">
        <f>LEN(_xlfn.IFNA(VLOOKUP(G192,Konstanta!$T:$T,1,FALSE),""))&gt;0</f>
        <v>0</v>
      </c>
      <c r="CH192" t="b">
        <f>_xlfn.IFNA(VLOOKUP(U192,Konstanta!$O:$O,1,FALSE),"-")&lt;&gt;"-"</f>
        <v>0</v>
      </c>
      <c r="CI192" t="b">
        <f>LEN(_xlfn.IFNA(VLOOKUP(AX192,Konstanta!$X:$X,1,FALSE),""))&gt;0</f>
        <v>0</v>
      </c>
      <c r="CJ192" t="b">
        <f>OR(LEN(_xlfn.IFNA(VLOOKUP(Y192,Konstanta!$Q:$Q,1,FALSE),""))&gt;0,LEN(Y192)=0)</f>
        <v>1</v>
      </c>
      <c r="CK192" t="b">
        <f t="shared" si="49"/>
        <v>1</v>
      </c>
      <c r="CL192" t="b">
        <f>OR(LEN(_xlfn.IFNA(VLOOKUP(BK192,Konstanta!$Z:$Z,1,FALSE),""))&gt;0,LEN(BK192)=0)</f>
        <v>1</v>
      </c>
      <c r="CM192" t="b">
        <f t="shared" si="50"/>
        <v>1</v>
      </c>
      <c r="CN192" t="b">
        <f t="shared" si="51"/>
        <v>0</v>
      </c>
      <c r="CO192" t="b">
        <f>LEN(_xlfn.IFNA(VLOOKUP(Data!K192,Konstanta!$AB:$AB,1,FALSE),""))&gt;0</f>
        <v>0</v>
      </c>
      <c r="CP192" s="12" t="b">
        <f t="shared" si="52"/>
        <v>0</v>
      </c>
      <c r="CQ192" s="12" t="b">
        <f t="shared" si="53"/>
        <v>0</v>
      </c>
      <c r="CR192" t="b">
        <f>ISNUMBER(SEARCH(Konstanta!$Q$5,Y192))</f>
        <v>0</v>
      </c>
      <c r="CS192">
        <f ca="1">IF(CD192&lt;=Konstanta!$J$5,Konstanta!$I$5,IF(CD192&lt;=Konstanta!$J$6,Konstanta!$I$6,IF(CD192&lt;=Konstanta!$J$7,Konstanta!$I$7,Konstanta!$I$8)))</f>
        <v>4</v>
      </c>
      <c r="CT192" t="b">
        <f>ISNUMBER(SEARCH(Konstanta!$Q$6,Y192))</f>
        <v>0</v>
      </c>
      <c r="CU192">
        <f ca="1">IF(CD192&lt;=Konstanta!$F$5,Konstanta!$E$5,IF(CD192&lt;=Konstanta!$F$6,Konstanta!$E$6,IF(CD192&lt;=Konstanta!$F$7,Konstanta!$E$7,IF(CD192&lt;=Konstanta!$F$8,Konstanta!$E$8,Konstanta!$E$9))))</f>
        <v>5</v>
      </c>
      <c r="CV192" t="b">
        <f t="shared" si="54"/>
        <v>1</v>
      </c>
      <c r="CW192" s="74">
        <f ca="1">IF(CD192&lt;=Konstanta!$B$5,Konstanta!$A$5,IF(CD192&lt;=Konstanta!$B$6,Konstanta!$A$6,IF(CD192&lt;=Konstanta!$B$7,Konstanta!$A$7,IF(CD192&lt;=Konstanta!$B$8,Konstanta!$A$8,IF(CD192&lt;=Konstanta!$B$9,Konstanta!$A$9,IF(CD192&lt;=Konstanta!$B$10,Konstanta!$A$10,IF(CD192&lt;=Konstanta!$B$11,Konstanta!$A$11,Konstanta!$A$12)))))))</f>
        <v>8</v>
      </c>
      <c r="CX192" t="b">
        <f>LEN(_xlfn.IFNA(VLOOKUP(AA192,Konstanta!$AD:$AD,1,FALSE),""))=0</f>
        <v>1</v>
      </c>
      <c r="CY192" s="67">
        <f t="shared" si="55"/>
        <v>0</v>
      </c>
      <c r="CZ192" s="67">
        <f t="shared" si="56"/>
        <v>0</v>
      </c>
      <c r="DA192" s="67">
        <f t="shared" si="57"/>
        <v>0</v>
      </c>
      <c r="DB192" t="b">
        <f t="shared" ca="1" si="58"/>
        <v>0</v>
      </c>
      <c r="DC192" s="67" t="b">
        <f>DA192&lt;=Konstanta!$AH$3</f>
        <v>1</v>
      </c>
      <c r="DD192" t="b">
        <f>CY192&lt;=Konstanta!$AH$4</f>
        <v>1</v>
      </c>
      <c r="DE192" t="b">
        <f>CY192&lt;=Konstanta!$AH$5</f>
        <v>1</v>
      </c>
      <c r="DF192" t="b">
        <f>CY192&lt;=Konstanta!$AH$6</f>
        <v>1</v>
      </c>
      <c r="DG192" t="b">
        <f ca="1">TEXT(BL192,"YYYYMMDD")=TEXT(Konstanta!$B$1,"YYYYMMDD")</f>
        <v>0</v>
      </c>
      <c r="DH192" t="b">
        <f t="shared" si="59"/>
        <v>0</v>
      </c>
      <c r="DI192" s="67">
        <f ca="1">Konstanta!$C$4-Data!CD192</f>
        <v>-1096658.666275</v>
      </c>
      <c r="DJ192">
        <f ca="1">IF(Data!DI192&gt;=Konstanta!$B$14,Konstanta!$A$14,IF(Data!DI192&gt;=Konstanta!$B$15,Konstanta!$A$15,IF(Data!DI192&gt;=Konstanta!$B$16,Konstanta!$A$16,IF(Data!DI192&gt;=Konstanta!$B$17,Konstanta!$A$17,IF(Data!DI192&gt;=Konstanta!$B$18,Konstanta!$A$18,Konstanta!$A$19)))))</f>
        <v>6</v>
      </c>
      <c r="DK192" t="b">
        <f t="shared" si="60"/>
        <v>0</v>
      </c>
      <c r="DL192" t="b">
        <f>COUNTIFS(A$1:A191,A192)=0</f>
        <v>1</v>
      </c>
    </row>
    <row r="193" spans="1:116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8"/>
      <c r="BY193" s="68"/>
      <c r="BZ193" s="70" t="str">
        <f t="shared" si="45"/>
        <v/>
      </c>
      <c r="CA193" s="71">
        <f t="shared" ca="1" si="46"/>
        <v>1096694.6664</v>
      </c>
      <c r="CB193" s="70" t="b">
        <f ca="1">AND(LEN(BZ193)&gt;0,TEXT(BZ193,"YYYY-MM-DD")=TEXT(Konstanta!$B$1,"YYYY-MM-DD"))</f>
        <v>0</v>
      </c>
      <c r="CC193" s="70" t="str">
        <f t="shared" si="47"/>
        <v/>
      </c>
      <c r="CD193" s="72">
        <f ca="1">(Konstanta!$B$2-D193)*24</f>
        <v>1096694.666275</v>
      </c>
      <c r="CE193" t="b">
        <f t="shared" si="48"/>
        <v>0</v>
      </c>
      <c r="CF193" t="b">
        <f>LEN(_xlfn.IFNA(VLOOKUP(H193,Konstanta!$M:$M,1,FALSE),""))&gt;0</f>
        <v>0</v>
      </c>
      <c r="CG193" t="b">
        <f>LEN(_xlfn.IFNA(VLOOKUP(G193,Konstanta!$T:$T,1,FALSE),""))&gt;0</f>
        <v>0</v>
      </c>
      <c r="CH193" t="b">
        <f>_xlfn.IFNA(VLOOKUP(U193,Konstanta!$O:$O,1,FALSE),"-")&lt;&gt;"-"</f>
        <v>0</v>
      </c>
      <c r="CI193" t="b">
        <f>LEN(_xlfn.IFNA(VLOOKUP(AX193,Konstanta!$X:$X,1,FALSE),""))&gt;0</f>
        <v>0</v>
      </c>
      <c r="CJ193" t="b">
        <f>OR(LEN(_xlfn.IFNA(VLOOKUP(Y193,Konstanta!$Q:$Q,1,FALSE),""))&gt;0,LEN(Y193)=0)</f>
        <v>1</v>
      </c>
      <c r="CK193" t="b">
        <f t="shared" si="49"/>
        <v>1</v>
      </c>
      <c r="CL193" t="b">
        <f>OR(LEN(_xlfn.IFNA(VLOOKUP(BK193,Konstanta!$Z:$Z,1,FALSE),""))&gt;0,LEN(BK193)=0)</f>
        <v>1</v>
      </c>
      <c r="CM193" t="b">
        <f t="shared" si="50"/>
        <v>1</v>
      </c>
      <c r="CN193" t="b">
        <f t="shared" si="51"/>
        <v>0</v>
      </c>
      <c r="CO193" t="b">
        <f>LEN(_xlfn.IFNA(VLOOKUP(Data!K193,Konstanta!$AB:$AB,1,FALSE),""))&gt;0</f>
        <v>0</v>
      </c>
      <c r="CP193" s="12" t="b">
        <f t="shared" si="52"/>
        <v>0</v>
      </c>
      <c r="CQ193" s="12" t="b">
        <f t="shared" si="53"/>
        <v>0</v>
      </c>
      <c r="CR193" t="b">
        <f>ISNUMBER(SEARCH(Konstanta!$Q$5,Y193))</f>
        <v>0</v>
      </c>
      <c r="CS193">
        <f ca="1">IF(CD193&lt;=Konstanta!$J$5,Konstanta!$I$5,IF(CD193&lt;=Konstanta!$J$6,Konstanta!$I$6,IF(CD193&lt;=Konstanta!$J$7,Konstanta!$I$7,Konstanta!$I$8)))</f>
        <v>4</v>
      </c>
      <c r="CT193" t="b">
        <f>ISNUMBER(SEARCH(Konstanta!$Q$6,Y193))</f>
        <v>0</v>
      </c>
      <c r="CU193">
        <f ca="1">IF(CD193&lt;=Konstanta!$F$5,Konstanta!$E$5,IF(CD193&lt;=Konstanta!$F$6,Konstanta!$E$6,IF(CD193&lt;=Konstanta!$F$7,Konstanta!$E$7,IF(CD193&lt;=Konstanta!$F$8,Konstanta!$E$8,Konstanta!$E$9))))</f>
        <v>5</v>
      </c>
      <c r="CV193" t="b">
        <f t="shared" si="54"/>
        <v>1</v>
      </c>
      <c r="CW193" s="74">
        <f ca="1">IF(CD193&lt;=Konstanta!$B$5,Konstanta!$A$5,IF(CD193&lt;=Konstanta!$B$6,Konstanta!$A$6,IF(CD193&lt;=Konstanta!$B$7,Konstanta!$A$7,IF(CD193&lt;=Konstanta!$B$8,Konstanta!$A$8,IF(CD193&lt;=Konstanta!$B$9,Konstanta!$A$9,IF(CD193&lt;=Konstanta!$B$10,Konstanta!$A$10,IF(CD193&lt;=Konstanta!$B$11,Konstanta!$A$11,Konstanta!$A$12)))))))</f>
        <v>8</v>
      </c>
      <c r="CX193" t="b">
        <f>LEN(_xlfn.IFNA(VLOOKUP(AA193,Konstanta!$AD:$AD,1,FALSE),""))=0</f>
        <v>1</v>
      </c>
      <c r="CY193" s="67">
        <f t="shared" si="55"/>
        <v>0</v>
      </c>
      <c r="CZ193" s="67">
        <f t="shared" si="56"/>
        <v>0</v>
      </c>
      <c r="DA193" s="67">
        <f t="shared" si="57"/>
        <v>0</v>
      </c>
      <c r="DB193" t="b">
        <f t="shared" ca="1" si="58"/>
        <v>0</v>
      </c>
      <c r="DC193" s="67" t="b">
        <f>DA193&lt;=Konstanta!$AH$3</f>
        <v>1</v>
      </c>
      <c r="DD193" t="b">
        <f>CY193&lt;=Konstanta!$AH$4</f>
        <v>1</v>
      </c>
      <c r="DE193" t="b">
        <f>CY193&lt;=Konstanta!$AH$5</f>
        <v>1</v>
      </c>
      <c r="DF193" t="b">
        <f>CY193&lt;=Konstanta!$AH$6</f>
        <v>1</v>
      </c>
      <c r="DG193" t="b">
        <f ca="1">TEXT(BL193,"YYYYMMDD")=TEXT(Konstanta!$B$1,"YYYYMMDD")</f>
        <v>0</v>
      </c>
      <c r="DH193" t="b">
        <f t="shared" si="59"/>
        <v>0</v>
      </c>
      <c r="DI193" s="67">
        <f ca="1">Konstanta!$C$4-Data!CD193</f>
        <v>-1096658.666275</v>
      </c>
      <c r="DJ193">
        <f ca="1">IF(Data!DI193&gt;=Konstanta!$B$14,Konstanta!$A$14,IF(Data!DI193&gt;=Konstanta!$B$15,Konstanta!$A$15,IF(Data!DI193&gt;=Konstanta!$B$16,Konstanta!$A$16,IF(Data!DI193&gt;=Konstanta!$B$17,Konstanta!$A$17,IF(Data!DI193&gt;=Konstanta!$B$18,Konstanta!$A$18,Konstanta!$A$19)))))</f>
        <v>6</v>
      </c>
      <c r="DK193" t="b">
        <f t="shared" si="60"/>
        <v>0</v>
      </c>
      <c r="DL193" t="b">
        <f>COUNTIFS(A$1:A192,A193)=0</f>
        <v>1</v>
      </c>
    </row>
    <row r="194" spans="1:116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8"/>
      <c r="BY194" s="68"/>
      <c r="BZ194" s="70" t="str">
        <f t="shared" si="45"/>
        <v/>
      </c>
      <c r="CA194" s="71">
        <f t="shared" ca="1" si="46"/>
        <v>1096694.6659916667</v>
      </c>
      <c r="CB194" s="70" t="b">
        <f ca="1">AND(LEN(BZ194)&gt;0,TEXT(BZ194,"YYYY-MM-DD")=TEXT(Konstanta!$B$1,"YYYY-MM-DD"))</f>
        <v>0</v>
      </c>
      <c r="CC194" s="70" t="str">
        <f t="shared" si="47"/>
        <v/>
      </c>
      <c r="CD194" s="72">
        <f ca="1">(Konstanta!$B$2-D194)*24</f>
        <v>1096694.666275</v>
      </c>
      <c r="CE194" t="b">
        <f t="shared" si="48"/>
        <v>0</v>
      </c>
      <c r="CF194" t="b">
        <f>LEN(_xlfn.IFNA(VLOOKUP(H194,Konstanta!$M:$M,1,FALSE),""))&gt;0</f>
        <v>0</v>
      </c>
      <c r="CG194" t="b">
        <f>LEN(_xlfn.IFNA(VLOOKUP(G194,Konstanta!$T:$T,1,FALSE),""))&gt;0</f>
        <v>0</v>
      </c>
      <c r="CH194" t="b">
        <f>_xlfn.IFNA(VLOOKUP(U194,Konstanta!$O:$O,1,FALSE),"-")&lt;&gt;"-"</f>
        <v>0</v>
      </c>
      <c r="CI194" t="b">
        <f>LEN(_xlfn.IFNA(VLOOKUP(AX194,Konstanta!$X:$X,1,FALSE),""))&gt;0</f>
        <v>0</v>
      </c>
      <c r="CJ194" t="b">
        <f>OR(LEN(_xlfn.IFNA(VLOOKUP(Y194,Konstanta!$Q:$Q,1,FALSE),""))&gt;0,LEN(Y194)=0)</f>
        <v>1</v>
      </c>
      <c r="CK194" t="b">
        <f t="shared" si="49"/>
        <v>1</v>
      </c>
      <c r="CL194" t="b">
        <f>OR(LEN(_xlfn.IFNA(VLOOKUP(BK194,Konstanta!$Z:$Z,1,FALSE),""))&gt;0,LEN(BK194)=0)</f>
        <v>1</v>
      </c>
      <c r="CM194" t="b">
        <f t="shared" si="50"/>
        <v>1</v>
      </c>
      <c r="CN194" t="b">
        <f t="shared" si="51"/>
        <v>0</v>
      </c>
      <c r="CO194" t="b">
        <f>LEN(_xlfn.IFNA(VLOOKUP(Data!K194,Konstanta!$AB:$AB,1,FALSE),""))&gt;0</f>
        <v>0</v>
      </c>
      <c r="CP194" s="12" t="b">
        <f t="shared" si="52"/>
        <v>0</v>
      </c>
      <c r="CQ194" s="12" t="b">
        <f t="shared" si="53"/>
        <v>0</v>
      </c>
      <c r="CR194" t="b">
        <f>ISNUMBER(SEARCH(Konstanta!$Q$5,Y194))</f>
        <v>0</v>
      </c>
      <c r="CS194">
        <f ca="1">IF(CD194&lt;=Konstanta!$J$5,Konstanta!$I$5,IF(CD194&lt;=Konstanta!$J$6,Konstanta!$I$6,IF(CD194&lt;=Konstanta!$J$7,Konstanta!$I$7,Konstanta!$I$8)))</f>
        <v>4</v>
      </c>
      <c r="CT194" t="b">
        <f>ISNUMBER(SEARCH(Konstanta!$Q$6,Y194))</f>
        <v>0</v>
      </c>
      <c r="CU194">
        <f ca="1">IF(CD194&lt;=Konstanta!$F$5,Konstanta!$E$5,IF(CD194&lt;=Konstanta!$F$6,Konstanta!$E$6,IF(CD194&lt;=Konstanta!$F$7,Konstanta!$E$7,IF(CD194&lt;=Konstanta!$F$8,Konstanta!$E$8,Konstanta!$E$9))))</f>
        <v>5</v>
      </c>
      <c r="CV194" t="b">
        <f t="shared" si="54"/>
        <v>1</v>
      </c>
      <c r="CW194" s="74">
        <f ca="1">IF(CD194&lt;=Konstanta!$B$5,Konstanta!$A$5,IF(CD194&lt;=Konstanta!$B$6,Konstanta!$A$6,IF(CD194&lt;=Konstanta!$B$7,Konstanta!$A$7,IF(CD194&lt;=Konstanta!$B$8,Konstanta!$A$8,IF(CD194&lt;=Konstanta!$B$9,Konstanta!$A$9,IF(CD194&lt;=Konstanta!$B$10,Konstanta!$A$10,IF(CD194&lt;=Konstanta!$B$11,Konstanta!$A$11,Konstanta!$A$12)))))))</f>
        <v>8</v>
      </c>
      <c r="CX194" t="b">
        <f>LEN(_xlfn.IFNA(VLOOKUP(AA194,Konstanta!$AD:$AD,1,FALSE),""))=0</f>
        <v>1</v>
      </c>
      <c r="CY194" s="67">
        <f t="shared" si="55"/>
        <v>0</v>
      </c>
      <c r="CZ194" s="67">
        <f t="shared" si="56"/>
        <v>0</v>
      </c>
      <c r="DA194" s="67">
        <f t="shared" si="57"/>
        <v>0</v>
      </c>
      <c r="DB194" t="b">
        <f t="shared" ca="1" si="58"/>
        <v>0</v>
      </c>
      <c r="DC194" s="67" t="b">
        <f>DA194&lt;=Konstanta!$AH$3</f>
        <v>1</v>
      </c>
      <c r="DD194" t="b">
        <f>CY194&lt;=Konstanta!$AH$4</f>
        <v>1</v>
      </c>
      <c r="DE194" t="b">
        <f>CY194&lt;=Konstanta!$AH$5</f>
        <v>1</v>
      </c>
      <c r="DF194" t="b">
        <f>CY194&lt;=Konstanta!$AH$6</f>
        <v>1</v>
      </c>
      <c r="DG194" t="b">
        <f ca="1">TEXT(BL194,"YYYYMMDD")=TEXT(Konstanta!$B$1,"YYYYMMDD")</f>
        <v>0</v>
      </c>
      <c r="DH194" t="b">
        <f t="shared" si="59"/>
        <v>0</v>
      </c>
      <c r="DI194" s="67">
        <f ca="1">Konstanta!$C$4-Data!CD194</f>
        <v>-1096658.666275</v>
      </c>
      <c r="DJ194">
        <f ca="1">IF(Data!DI194&gt;=Konstanta!$B$14,Konstanta!$A$14,IF(Data!DI194&gt;=Konstanta!$B$15,Konstanta!$A$15,IF(Data!DI194&gt;=Konstanta!$B$16,Konstanta!$A$16,IF(Data!DI194&gt;=Konstanta!$B$17,Konstanta!$A$17,IF(Data!DI194&gt;=Konstanta!$B$18,Konstanta!$A$18,Konstanta!$A$19)))))</f>
        <v>6</v>
      </c>
      <c r="DK194" t="b">
        <f t="shared" si="60"/>
        <v>0</v>
      </c>
      <c r="DL194" t="b">
        <f>COUNTIFS(A$1:A193,A194)=0</f>
        <v>1</v>
      </c>
    </row>
    <row r="195" spans="1:116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8"/>
      <c r="BY195" s="68"/>
      <c r="BZ195" s="70" t="str">
        <f t="shared" ref="BZ195:BZ258" si="61">LEFT(R195,19)</f>
        <v/>
      </c>
      <c r="CA195" s="71">
        <f t="shared" ref="CA195:CA258" ca="1" si="62">(NOW()-R195)*24</f>
        <v>1096694.6662138889</v>
      </c>
      <c r="CB195" s="70" t="b">
        <f ca="1">AND(LEN(BZ195)&gt;0,TEXT(BZ195,"YYYY-MM-DD")=TEXT(Konstanta!$B$1,"YYYY-MM-DD"))</f>
        <v>0</v>
      </c>
      <c r="CC195" s="70" t="str">
        <f t="shared" ref="CC195:CC258" si="63">TEXT(BZ195,"HH")</f>
        <v/>
      </c>
      <c r="CD195" s="72">
        <f ca="1">(Konstanta!$B$2-D195)*24</f>
        <v>1096694.666275</v>
      </c>
      <c r="CE195" t="b">
        <f t="shared" ref="CE195:CE258" si="64">AN195=$CE$1</f>
        <v>0</v>
      </c>
      <c r="CF195" t="b">
        <f>LEN(_xlfn.IFNA(VLOOKUP(H195,Konstanta!$M:$M,1,FALSE),""))&gt;0</f>
        <v>0</v>
      </c>
      <c r="CG195" t="b">
        <f>LEN(_xlfn.IFNA(VLOOKUP(G195,Konstanta!$T:$T,1,FALSE),""))&gt;0</f>
        <v>0</v>
      </c>
      <c r="CH195" t="b">
        <f>_xlfn.IFNA(VLOOKUP(U195,Konstanta!$O:$O,1,FALSE),"-")&lt;&gt;"-"</f>
        <v>0</v>
      </c>
      <c r="CI195" t="b">
        <f>LEN(_xlfn.IFNA(VLOOKUP(AX195,Konstanta!$X:$X,1,FALSE),""))&gt;0</f>
        <v>0</v>
      </c>
      <c r="CJ195" t="b">
        <f>OR(LEN(_xlfn.IFNA(VLOOKUP(Y195,Konstanta!$Q:$Q,1,FALSE),""))&gt;0,LEN(Y195)=0)</f>
        <v>1</v>
      </c>
      <c r="CK195" t="b">
        <f t="shared" ref="CK195:CK258" si="65">NOT(ISNUMBER(SEARCH($CK$1,AO195)))</f>
        <v>1</v>
      </c>
      <c r="CL195" t="b">
        <f>OR(LEN(_xlfn.IFNA(VLOOKUP(BK195,Konstanta!$Z:$Z,1,FALSE),""))&gt;0,LEN(BK195)=0)</f>
        <v>1</v>
      </c>
      <c r="CM195" t="b">
        <f t="shared" ref="CM195:CM258" si="66">NOT(CO195)</f>
        <v>1</v>
      </c>
      <c r="CN195" t="b">
        <f t="shared" ref="CN195:CN258" si="67">BK195=$CN$1</f>
        <v>0</v>
      </c>
      <c r="CO195" t="b">
        <f>LEN(_xlfn.IFNA(VLOOKUP(Data!K195,Konstanta!$AB:$AB,1,FALSE),""))&gt;0</f>
        <v>0</v>
      </c>
      <c r="CP195" s="12" t="b">
        <f t="shared" ref="CP195:CP258" si="68">AND(CE195:CK195,CL195,CM195)</f>
        <v>0</v>
      </c>
      <c r="CQ195" s="12" t="b">
        <f t="shared" ref="CQ195:CQ258" si="69">AND(CE195:CL195,CO195)</f>
        <v>0</v>
      </c>
      <c r="CR195" t="b">
        <f>ISNUMBER(SEARCH(Konstanta!$Q$5,Y195))</f>
        <v>0</v>
      </c>
      <c r="CS195">
        <f ca="1">IF(CD195&lt;=Konstanta!$J$5,Konstanta!$I$5,IF(CD195&lt;=Konstanta!$J$6,Konstanta!$I$6,IF(CD195&lt;=Konstanta!$J$7,Konstanta!$I$7,Konstanta!$I$8)))</f>
        <v>4</v>
      </c>
      <c r="CT195" t="b">
        <f>ISNUMBER(SEARCH(Konstanta!$Q$6,Y195))</f>
        <v>0</v>
      </c>
      <c r="CU195">
        <f ca="1">IF(CD195&lt;=Konstanta!$F$5,Konstanta!$E$5,IF(CD195&lt;=Konstanta!$F$6,Konstanta!$E$6,IF(CD195&lt;=Konstanta!$F$7,Konstanta!$E$7,IF(CD195&lt;=Konstanta!$F$8,Konstanta!$E$8,Konstanta!$E$9))))</f>
        <v>5</v>
      </c>
      <c r="CV195" t="b">
        <f t="shared" ref="CV195:CV258" si="70">AND(NOT(CR195),NOT(CT195))</f>
        <v>1</v>
      </c>
      <c r="CW195" s="74">
        <f ca="1">IF(CD195&lt;=Konstanta!$B$5,Konstanta!$A$5,IF(CD195&lt;=Konstanta!$B$6,Konstanta!$A$6,IF(CD195&lt;=Konstanta!$B$7,Konstanta!$A$7,IF(CD195&lt;=Konstanta!$B$8,Konstanta!$A$8,IF(CD195&lt;=Konstanta!$B$9,Konstanta!$A$9,IF(CD195&lt;=Konstanta!$B$10,Konstanta!$A$10,IF(CD195&lt;=Konstanta!$B$11,Konstanta!$A$11,Konstanta!$A$12)))))))</f>
        <v>8</v>
      </c>
      <c r="CX195" t="b">
        <f>LEN(_xlfn.IFNA(VLOOKUP(AA195,Konstanta!$AD:$AD,1,FALSE),""))=0</f>
        <v>1</v>
      </c>
      <c r="CY195" s="67">
        <f t="shared" ref="CY195:CY258" si="71">IF(LEN(BL195)&gt;0,BL195-D195,0)*24</f>
        <v>0</v>
      </c>
      <c r="CZ195" s="67">
        <f t="shared" ref="CZ195:CZ258" si="72">IF(LEN(R195)&gt;19,VALUE(LEFT(R195,19)),R195)</f>
        <v>0</v>
      </c>
      <c r="DA195" s="67">
        <f t="shared" ref="DA195:DA258" si="73">(IF(LEN(BL195)&gt;0,BL195,0)-IF(LEN(CZ195)&gt;0,CZ195,0))*24</f>
        <v>0</v>
      </c>
      <c r="DB195" t="b">
        <f t="shared" ref="DB195:DB258" ca="1" si="74">AND(CO195,CQ195,CX195,DG195,DL195)</f>
        <v>0</v>
      </c>
      <c r="DC195" s="67" t="b">
        <f>DA195&lt;=Konstanta!$AH$3</f>
        <v>1</v>
      </c>
      <c r="DD195" t="b">
        <f>CY195&lt;=Konstanta!$AH$4</f>
        <v>1</v>
      </c>
      <c r="DE195" t="b">
        <f>CY195&lt;=Konstanta!$AH$5</f>
        <v>1</v>
      </c>
      <c r="DF195" t="b">
        <f>CY195&lt;=Konstanta!$AH$6</f>
        <v>1</v>
      </c>
      <c r="DG195" t="b">
        <f ca="1">TEXT(BL195,"YYYYMMDD")=TEXT(Konstanta!$B$1,"YYYYMMDD")</f>
        <v>0</v>
      </c>
      <c r="DH195" t="b">
        <f t="shared" ref="DH195:DH258" si="75">LEN(R195)&gt;0</f>
        <v>0</v>
      </c>
      <c r="DI195" s="67">
        <f ca="1">Konstanta!$C$4-Data!CD195</f>
        <v>-1096658.666275</v>
      </c>
      <c r="DJ195">
        <f ca="1">IF(Data!DI195&gt;=Konstanta!$B$14,Konstanta!$A$14,IF(Data!DI195&gt;=Konstanta!$B$15,Konstanta!$A$15,IF(Data!DI195&gt;=Konstanta!$B$16,Konstanta!$A$16,IF(Data!DI195&gt;=Konstanta!$B$17,Konstanta!$A$17,IF(Data!DI195&gt;=Konstanta!$B$18,Konstanta!$A$18,Konstanta!$A$19)))))</f>
        <v>6</v>
      </c>
      <c r="DK195" t="b">
        <f t="shared" ref="DK195:DK258" si="76">LEN(M195)&gt;0</f>
        <v>0</v>
      </c>
      <c r="DL195" t="b">
        <f>COUNTIFS(A$1:A194,A195)=0</f>
        <v>1</v>
      </c>
    </row>
    <row r="196" spans="1:11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8"/>
      <c r="BY196" s="68"/>
      <c r="BZ196" s="70" t="str">
        <f t="shared" si="61"/>
        <v/>
      </c>
      <c r="CA196" s="71">
        <f t="shared" ca="1" si="62"/>
        <v>1096694.666275</v>
      </c>
      <c r="CB196" s="70" t="b">
        <f ca="1">AND(LEN(BZ196)&gt;0,TEXT(BZ196,"YYYY-MM-DD")=TEXT(Konstanta!$B$1,"YYYY-MM-DD"))</f>
        <v>0</v>
      </c>
      <c r="CC196" s="70" t="str">
        <f t="shared" si="63"/>
        <v/>
      </c>
      <c r="CD196" s="72">
        <f ca="1">(Konstanta!$B$2-D196)*24</f>
        <v>1096694.666275</v>
      </c>
      <c r="CE196" t="b">
        <f t="shared" si="64"/>
        <v>0</v>
      </c>
      <c r="CF196" t="b">
        <f>LEN(_xlfn.IFNA(VLOOKUP(H196,Konstanta!$M:$M,1,FALSE),""))&gt;0</f>
        <v>0</v>
      </c>
      <c r="CG196" t="b">
        <f>LEN(_xlfn.IFNA(VLOOKUP(G196,Konstanta!$T:$T,1,FALSE),""))&gt;0</f>
        <v>0</v>
      </c>
      <c r="CH196" t="b">
        <f>_xlfn.IFNA(VLOOKUP(U196,Konstanta!$O:$O,1,FALSE),"-")&lt;&gt;"-"</f>
        <v>0</v>
      </c>
      <c r="CI196" t="b">
        <f>LEN(_xlfn.IFNA(VLOOKUP(AX196,Konstanta!$X:$X,1,FALSE),""))&gt;0</f>
        <v>0</v>
      </c>
      <c r="CJ196" t="b">
        <f>OR(LEN(_xlfn.IFNA(VLOOKUP(Y196,Konstanta!$Q:$Q,1,FALSE),""))&gt;0,LEN(Y196)=0)</f>
        <v>1</v>
      </c>
      <c r="CK196" t="b">
        <f t="shared" si="65"/>
        <v>1</v>
      </c>
      <c r="CL196" t="b">
        <f>OR(LEN(_xlfn.IFNA(VLOOKUP(BK196,Konstanta!$Z:$Z,1,FALSE),""))&gt;0,LEN(BK196)=0)</f>
        <v>1</v>
      </c>
      <c r="CM196" t="b">
        <f t="shared" si="66"/>
        <v>1</v>
      </c>
      <c r="CN196" t="b">
        <f t="shared" si="67"/>
        <v>0</v>
      </c>
      <c r="CO196" t="b">
        <f>LEN(_xlfn.IFNA(VLOOKUP(Data!K196,Konstanta!$AB:$AB,1,FALSE),""))&gt;0</f>
        <v>0</v>
      </c>
      <c r="CP196" s="12" t="b">
        <f t="shared" si="68"/>
        <v>0</v>
      </c>
      <c r="CQ196" s="12" t="b">
        <f t="shared" si="69"/>
        <v>0</v>
      </c>
      <c r="CR196" t="b">
        <f>ISNUMBER(SEARCH(Konstanta!$Q$5,Y196))</f>
        <v>0</v>
      </c>
      <c r="CS196">
        <f ca="1">IF(CD196&lt;=Konstanta!$J$5,Konstanta!$I$5,IF(CD196&lt;=Konstanta!$J$6,Konstanta!$I$6,IF(CD196&lt;=Konstanta!$J$7,Konstanta!$I$7,Konstanta!$I$8)))</f>
        <v>4</v>
      </c>
      <c r="CT196" t="b">
        <f>ISNUMBER(SEARCH(Konstanta!$Q$6,Y196))</f>
        <v>0</v>
      </c>
      <c r="CU196">
        <f ca="1">IF(CD196&lt;=Konstanta!$F$5,Konstanta!$E$5,IF(CD196&lt;=Konstanta!$F$6,Konstanta!$E$6,IF(CD196&lt;=Konstanta!$F$7,Konstanta!$E$7,IF(CD196&lt;=Konstanta!$F$8,Konstanta!$E$8,Konstanta!$E$9))))</f>
        <v>5</v>
      </c>
      <c r="CV196" t="b">
        <f t="shared" si="70"/>
        <v>1</v>
      </c>
      <c r="CW196" s="74">
        <f ca="1">IF(CD196&lt;=Konstanta!$B$5,Konstanta!$A$5,IF(CD196&lt;=Konstanta!$B$6,Konstanta!$A$6,IF(CD196&lt;=Konstanta!$B$7,Konstanta!$A$7,IF(CD196&lt;=Konstanta!$B$8,Konstanta!$A$8,IF(CD196&lt;=Konstanta!$B$9,Konstanta!$A$9,IF(CD196&lt;=Konstanta!$B$10,Konstanta!$A$10,IF(CD196&lt;=Konstanta!$B$11,Konstanta!$A$11,Konstanta!$A$12)))))))</f>
        <v>8</v>
      </c>
      <c r="CX196" t="b">
        <f>LEN(_xlfn.IFNA(VLOOKUP(AA196,Konstanta!$AD:$AD,1,FALSE),""))=0</f>
        <v>1</v>
      </c>
      <c r="CY196" s="67">
        <f t="shared" si="71"/>
        <v>0</v>
      </c>
      <c r="CZ196" s="67">
        <f t="shared" si="72"/>
        <v>0</v>
      </c>
      <c r="DA196" s="67">
        <f t="shared" si="73"/>
        <v>0</v>
      </c>
      <c r="DB196" t="b">
        <f t="shared" ca="1" si="74"/>
        <v>0</v>
      </c>
      <c r="DC196" s="67" t="b">
        <f>DA196&lt;=Konstanta!$AH$3</f>
        <v>1</v>
      </c>
      <c r="DD196" t="b">
        <f>CY196&lt;=Konstanta!$AH$4</f>
        <v>1</v>
      </c>
      <c r="DE196" t="b">
        <f>CY196&lt;=Konstanta!$AH$5</f>
        <v>1</v>
      </c>
      <c r="DF196" t="b">
        <f>CY196&lt;=Konstanta!$AH$6</f>
        <v>1</v>
      </c>
      <c r="DG196" t="b">
        <f ca="1">TEXT(BL196,"YYYYMMDD")=TEXT(Konstanta!$B$1,"YYYYMMDD")</f>
        <v>0</v>
      </c>
      <c r="DH196" t="b">
        <f t="shared" si="75"/>
        <v>0</v>
      </c>
      <c r="DI196" s="67">
        <f ca="1">Konstanta!$C$4-Data!CD196</f>
        <v>-1096658.666275</v>
      </c>
      <c r="DJ196">
        <f ca="1">IF(Data!DI196&gt;=Konstanta!$B$14,Konstanta!$A$14,IF(Data!DI196&gt;=Konstanta!$B$15,Konstanta!$A$15,IF(Data!DI196&gt;=Konstanta!$B$16,Konstanta!$A$16,IF(Data!DI196&gt;=Konstanta!$B$17,Konstanta!$A$17,IF(Data!DI196&gt;=Konstanta!$B$18,Konstanta!$A$18,Konstanta!$A$19)))))</f>
        <v>6</v>
      </c>
      <c r="DK196" t="b">
        <f t="shared" si="76"/>
        <v>0</v>
      </c>
      <c r="DL196" t="b">
        <f>COUNTIFS(A$1:A195,A196)=0</f>
        <v>1</v>
      </c>
    </row>
    <row r="197" spans="1:116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8"/>
      <c r="BY197" s="68"/>
      <c r="BZ197" s="70" t="str">
        <f t="shared" si="61"/>
        <v/>
      </c>
      <c r="CA197" s="71">
        <f t="shared" ca="1" si="62"/>
        <v>1096694.6660000002</v>
      </c>
      <c r="CB197" s="70" t="b">
        <f ca="1">AND(LEN(BZ197)&gt;0,TEXT(BZ197,"YYYY-MM-DD")=TEXT(Konstanta!$B$1,"YYYY-MM-DD"))</f>
        <v>0</v>
      </c>
      <c r="CC197" s="70" t="str">
        <f t="shared" si="63"/>
        <v/>
      </c>
      <c r="CD197" s="72">
        <f ca="1">(Konstanta!$B$2-D197)*24</f>
        <v>1096694.666275</v>
      </c>
      <c r="CE197" t="b">
        <f t="shared" si="64"/>
        <v>0</v>
      </c>
      <c r="CF197" t="b">
        <f>LEN(_xlfn.IFNA(VLOOKUP(H197,Konstanta!$M:$M,1,FALSE),""))&gt;0</f>
        <v>0</v>
      </c>
      <c r="CG197" t="b">
        <f>LEN(_xlfn.IFNA(VLOOKUP(G197,Konstanta!$T:$T,1,FALSE),""))&gt;0</f>
        <v>0</v>
      </c>
      <c r="CH197" t="b">
        <f>_xlfn.IFNA(VLOOKUP(U197,Konstanta!$O:$O,1,FALSE),"-")&lt;&gt;"-"</f>
        <v>0</v>
      </c>
      <c r="CI197" t="b">
        <f>LEN(_xlfn.IFNA(VLOOKUP(AX197,Konstanta!$X:$X,1,FALSE),""))&gt;0</f>
        <v>0</v>
      </c>
      <c r="CJ197" t="b">
        <f>OR(LEN(_xlfn.IFNA(VLOOKUP(Y197,Konstanta!$Q:$Q,1,FALSE),""))&gt;0,LEN(Y197)=0)</f>
        <v>1</v>
      </c>
      <c r="CK197" t="b">
        <f t="shared" si="65"/>
        <v>1</v>
      </c>
      <c r="CL197" t="b">
        <f>OR(LEN(_xlfn.IFNA(VLOOKUP(BK197,Konstanta!$Z:$Z,1,FALSE),""))&gt;0,LEN(BK197)=0)</f>
        <v>1</v>
      </c>
      <c r="CM197" t="b">
        <f t="shared" si="66"/>
        <v>1</v>
      </c>
      <c r="CN197" t="b">
        <f t="shared" si="67"/>
        <v>0</v>
      </c>
      <c r="CO197" t="b">
        <f>LEN(_xlfn.IFNA(VLOOKUP(Data!K197,Konstanta!$AB:$AB,1,FALSE),""))&gt;0</f>
        <v>0</v>
      </c>
      <c r="CP197" s="12" t="b">
        <f t="shared" si="68"/>
        <v>0</v>
      </c>
      <c r="CQ197" s="12" t="b">
        <f t="shared" si="69"/>
        <v>0</v>
      </c>
      <c r="CR197" t="b">
        <f>ISNUMBER(SEARCH(Konstanta!$Q$5,Y197))</f>
        <v>0</v>
      </c>
      <c r="CS197">
        <f ca="1">IF(CD197&lt;=Konstanta!$J$5,Konstanta!$I$5,IF(CD197&lt;=Konstanta!$J$6,Konstanta!$I$6,IF(CD197&lt;=Konstanta!$J$7,Konstanta!$I$7,Konstanta!$I$8)))</f>
        <v>4</v>
      </c>
      <c r="CT197" t="b">
        <f>ISNUMBER(SEARCH(Konstanta!$Q$6,Y197))</f>
        <v>0</v>
      </c>
      <c r="CU197">
        <f ca="1">IF(CD197&lt;=Konstanta!$F$5,Konstanta!$E$5,IF(CD197&lt;=Konstanta!$F$6,Konstanta!$E$6,IF(CD197&lt;=Konstanta!$F$7,Konstanta!$E$7,IF(CD197&lt;=Konstanta!$F$8,Konstanta!$E$8,Konstanta!$E$9))))</f>
        <v>5</v>
      </c>
      <c r="CV197" t="b">
        <f t="shared" si="70"/>
        <v>1</v>
      </c>
      <c r="CW197" s="74">
        <f ca="1">IF(CD197&lt;=Konstanta!$B$5,Konstanta!$A$5,IF(CD197&lt;=Konstanta!$B$6,Konstanta!$A$6,IF(CD197&lt;=Konstanta!$B$7,Konstanta!$A$7,IF(CD197&lt;=Konstanta!$B$8,Konstanta!$A$8,IF(CD197&lt;=Konstanta!$B$9,Konstanta!$A$9,IF(CD197&lt;=Konstanta!$B$10,Konstanta!$A$10,IF(CD197&lt;=Konstanta!$B$11,Konstanta!$A$11,Konstanta!$A$12)))))))</f>
        <v>8</v>
      </c>
      <c r="CX197" t="b">
        <f>LEN(_xlfn.IFNA(VLOOKUP(AA197,Konstanta!$AD:$AD,1,FALSE),""))=0</f>
        <v>1</v>
      </c>
      <c r="CY197" s="67">
        <f t="shared" si="71"/>
        <v>0</v>
      </c>
      <c r="CZ197" s="67">
        <f t="shared" si="72"/>
        <v>0</v>
      </c>
      <c r="DA197" s="67">
        <f t="shared" si="73"/>
        <v>0</v>
      </c>
      <c r="DB197" t="b">
        <f t="shared" ca="1" si="74"/>
        <v>0</v>
      </c>
      <c r="DC197" s="67" t="b">
        <f>DA197&lt;=Konstanta!$AH$3</f>
        <v>1</v>
      </c>
      <c r="DD197" t="b">
        <f>CY197&lt;=Konstanta!$AH$4</f>
        <v>1</v>
      </c>
      <c r="DE197" t="b">
        <f>CY197&lt;=Konstanta!$AH$5</f>
        <v>1</v>
      </c>
      <c r="DF197" t="b">
        <f>CY197&lt;=Konstanta!$AH$6</f>
        <v>1</v>
      </c>
      <c r="DG197" t="b">
        <f ca="1">TEXT(BL197,"YYYYMMDD")=TEXT(Konstanta!$B$1,"YYYYMMDD")</f>
        <v>0</v>
      </c>
      <c r="DH197" t="b">
        <f t="shared" si="75"/>
        <v>0</v>
      </c>
      <c r="DI197" s="67">
        <f ca="1">Konstanta!$C$4-Data!CD197</f>
        <v>-1096658.666275</v>
      </c>
      <c r="DJ197">
        <f ca="1">IF(Data!DI197&gt;=Konstanta!$B$14,Konstanta!$A$14,IF(Data!DI197&gt;=Konstanta!$B$15,Konstanta!$A$15,IF(Data!DI197&gt;=Konstanta!$B$16,Konstanta!$A$16,IF(Data!DI197&gt;=Konstanta!$B$17,Konstanta!$A$17,IF(Data!DI197&gt;=Konstanta!$B$18,Konstanta!$A$18,Konstanta!$A$19)))))</f>
        <v>6</v>
      </c>
      <c r="DK197" t="b">
        <f t="shared" si="76"/>
        <v>0</v>
      </c>
      <c r="DL197" t="b">
        <f>COUNTIFS(A$1:A196,A197)=0</f>
        <v>1</v>
      </c>
    </row>
    <row r="198" spans="1:116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8"/>
      <c r="BY198" s="68"/>
      <c r="BZ198" s="70" t="str">
        <f t="shared" si="61"/>
        <v/>
      </c>
      <c r="CA198" s="71">
        <f t="shared" ca="1" si="62"/>
        <v>1096694.6662277777</v>
      </c>
      <c r="CB198" s="70" t="b">
        <f ca="1">AND(LEN(BZ198)&gt;0,TEXT(BZ198,"YYYY-MM-DD")=TEXT(Konstanta!$B$1,"YYYY-MM-DD"))</f>
        <v>0</v>
      </c>
      <c r="CC198" s="70" t="str">
        <f t="shared" si="63"/>
        <v/>
      </c>
      <c r="CD198" s="72">
        <f ca="1">(Konstanta!$B$2-D198)*24</f>
        <v>1096694.666275</v>
      </c>
      <c r="CE198" t="b">
        <f t="shared" si="64"/>
        <v>0</v>
      </c>
      <c r="CF198" t="b">
        <f>LEN(_xlfn.IFNA(VLOOKUP(H198,Konstanta!$M:$M,1,FALSE),""))&gt;0</f>
        <v>0</v>
      </c>
      <c r="CG198" t="b">
        <f>LEN(_xlfn.IFNA(VLOOKUP(G198,Konstanta!$T:$T,1,FALSE),""))&gt;0</f>
        <v>0</v>
      </c>
      <c r="CH198" t="b">
        <f>_xlfn.IFNA(VLOOKUP(U198,Konstanta!$O:$O,1,FALSE),"-")&lt;&gt;"-"</f>
        <v>0</v>
      </c>
      <c r="CI198" t="b">
        <f>LEN(_xlfn.IFNA(VLOOKUP(AX198,Konstanta!$X:$X,1,FALSE),""))&gt;0</f>
        <v>0</v>
      </c>
      <c r="CJ198" t="b">
        <f>OR(LEN(_xlfn.IFNA(VLOOKUP(Y198,Konstanta!$Q:$Q,1,FALSE),""))&gt;0,LEN(Y198)=0)</f>
        <v>1</v>
      </c>
      <c r="CK198" t="b">
        <f t="shared" si="65"/>
        <v>1</v>
      </c>
      <c r="CL198" t="b">
        <f>OR(LEN(_xlfn.IFNA(VLOOKUP(BK198,Konstanta!$Z:$Z,1,FALSE),""))&gt;0,LEN(BK198)=0)</f>
        <v>1</v>
      </c>
      <c r="CM198" t="b">
        <f t="shared" si="66"/>
        <v>1</v>
      </c>
      <c r="CN198" t="b">
        <f t="shared" si="67"/>
        <v>0</v>
      </c>
      <c r="CO198" t="b">
        <f>LEN(_xlfn.IFNA(VLOOKUP(Data!K198,Konstanta!$AB:$AB,1,FALSE),""))&gt;0</f>
        <v>0</v>
      </c>
      <c r="CP198" s="12" t="b">
        <f t="shared" si="68"/>
        <v>0</v>
      </c>
      <c r="CQ198" s="12" t="b">
        <f t="shared" si="69"/>
        <v>0</v>
      </c>
      <c r="CR198" t="b">
        <f>ISNUMBER(SEARCH(Konstanta!$Q$5,Y198))</f>
        <v>0</v>
      </c>
      <c r="CS198">
        <f ca="1">IF(CD198&lt;=Konstanta!$J$5,Konstanta!$I$5,IF(CD198&lt;=Konstanta!$J$6,Konstanta!$I$6,IF(CD198&lt;=Konstanta!$J$7,Konstanta!$I$7,Konstanta!$I$8)))</f>
        <v>4</v>
      </c>
      <c r="CT198" t="b">
        <f>ISNUMBER(SEARCH(Konstanta!$Q$6,Y198))</f>
        <v>0</v>
      </c>
      <c r="CU198">
        <f ca="1">IF(CD198&lt;=Konstanta!$F$5,Konstanta!$E$5,IF(CD198&lt;=Konstanta!$F$6,Konstanta!$E$6,IF(CD198&lt;=Konstanta!$F$7,Konstanta!$E$7,IF(CD198&lt;=Konstanta!$F$8,Konstanta!$E$8,Konstanta!$E$9))))</f>
        <v>5</v>
      </c>
      <c r="CV198" t="b">
        <f t="shared" si="70"/>
        <v>1</v>
      </c>
      <c r="CW198" s="74">
        <f ca="1">IF(CD198&lt;=Konstanta!$B$5,Konstanta!$A$5,IF(CD198&lt;=Konstanta!$B$6,Konstanta!$A$6,IF(CD198&lt;=Konstanta!$B$7,Konstanta!$A$7,IF(CD198&lt;=Konstanta!$B$8,Konstanta!$A$8,IF(CD198&lt;=Konstanta!$B$9,Konstanta!$A$9,IF(CD198&lt;=Konstanta!$B$10,Konstanta!$A$10,IF(CD198&lt;=Konstanta!$B$11,Konstanta!$A$11,Konstanta!$A$12)))))))</f>
        <v>8</v>
      </c>
      <c r="CX198" t="b">
        <f>LEN(_xlfn.IFNA(VLOOKUP(AA198,Konstanta!$AD:$AD,1,FALSE),""))=0</f>
        <v>1</v>
      </c>
      <c r="CY198" s="67">
        <f t="shared" si="71"/>
        <v>0</v>
      </c>
      <c r="CZ198" s="67">
        <f t="shared" si="72"/>
        <v>0</v>
      </c>
      <c r="DA198" s="67">
        <f t="shared" si="73"/>
        <v>0</v>
      </c>
      <c r="DB198" t="b">
        <f t="shared" ca="1" si="74"/>
        <v>0</v>
      </c>
      <c r="DC198" s="67" t="b">
        <f>DA198&lt;=Konstanta!$AH$3</f>
        <v>1</v>
      </c>
      <c r="DD198" t="b">
        <f>CY198&lt;=Konstanta!$AH$4</f>
        <v>1</v>
      </c>
      <c r="DE198" t="b">
        <f>CY198&lt;=Konstanta!$AH$5</f>
        <v>1</v>
      </c>
      <c r="DF198" t="b">
        <f>CY198&lt;=Konstanta!$AH$6</f>
        <v>1</v>
      </c>
      <c r="DG198" t="b">
        <f ca="1">TEXT(BL198,"YYYYMMDD")=TEXT(Konstanta!$B$1,"YYYYMMDD")</f>
        <v>0</v>
      </c>
      <c r="DH198" t="b">
        <f t="shared" si="75"/>
        <v>0</v>
      </c>
      <c r="DI198" s="67">
        <f ca="1">Konstanta!$C$4-Data!CD198</f>
        <v>-1096658.666275</v>
      </c>
      <c r="DJ198">
        <f ca="1">IF(Data!DI198&gt;=Konstanta!$B$14,Konstanta!$A$14,IF(Data!DI198&gt;=Konstanta!$B$15,Konstanta!$A$15,IF(Data!DI198&gt;=Konstanta!$B$16,Konstanta!$A$16,IF(Data!DI198&gt;=Konstanta!$B$17,Konstanta!$A$17,IF(Data!DI198&gt;=Konstanta!$B$18,Konstanta!$A$18,Konstanta!$A$19)))))</f>
        <v>6</v>
      </c>
      <c r="DK198" t="b">
        <f t="shared" si="76"/>
        <v>0</v>
      </c>
      <c r="DL198" t="b">
        <f>COUNTIFS(A$1:A197,A198)=0</f>
        <v>1</v>
      </c>
    </row>
    <row r="199" spans="1:116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8"/>
      <c r="BY199" s="68"/>
      <c r="BZ199" s="70" t="str">
        <f t="shared" si="61"/>
        <v/>
      </c>
      <c r="CA199" s="71">
        <f t="shared" ca="1" si="62"/>
        <v>1096694.6664083335</v>
      </c>
      <c r="CB199" s="70" t="b">
        <f ca="1">AND(LEN(BZ199)&gt;0,TEXT(BZ199,"YYYY-MM-DD")=TEXT(Konstanta!$B$1,"YYYY-MM-DD"))</f>
        <v>0</v>
      </c>
      <c r="CC199" s="70" t="str">
        <f t="shared" si="63"/>
        <v/>
      </c>
      <c r="CD199" s="72">
        <f ca="1">(Konstanta!$B$2-D199)*24</f>
        <v>1096694.666275</v>
      </c>
      <c r="CE199" t="b">
        <f t="shared" si="64"/>
        <v>0</v>
      </c>
      <c r="CF199" t="b">
        <f>LEN(_xlfn.IFNA(VLOOKUP(H199,Konstanta!$M:$M,1,FALSE),""))&gt;0</f>
        <v>0</v>
      </c>
      <c r="CG199" t="b">
        <f>LEN(_xlfn.IFNA(VLOOKUP(G199,Konstanta!$T:$T,1,FALSE),""))&gt;0</f>
        <v>0</v>
      </c>
      <c r="CH199" t="b">
        <f>_xlfn.IFNA(VLOOKUP(U199,Konstanta!$O:$O,1,FALSE),"-")&lt;&gt;"-"</f>
        <v>0</v>
      </c>
      <c r="CI199" t="b">
        <f>LEN(_xlfn.IFNA(VLOOKUP(AX199,Konstanta!$X:$X,1,FALSE),""))&gt;0</f>
        <v>0</v>
      </c>
      <c r="CJ199" t="b">
        <f>OR(LEN(_xlfn.IFNA(VLOOKUP(Y199,Konstanta!$Q:$Q,1,FALSE),""))&gt;0,LEN(Y199)=0)</f>
        <v>1</v>
      </c>
      <c r="CK199" t="b">
        <f t="shared" si="65"/>
        <v>1</v>
      </c>
      <c r="CL199" t="b">
        <f>OR(LEN(_xlfn.IFNA(VLOOKUP(BK199,Konstanta!$Z:$Z,1,FALSE),""))&gt;0,LEN(BK199)=0)</f>
        <v>1</v>
      </c>
      <c r="CM199" t="b">
        <f t="shared" si="66"/>
        <v>1</v>
      </c>
      <c r="CN199" t="b">
        <f t="shared" si="67"/>
        <v>0</v>
      </c>
      <c r="CO199" t="b">
        <f>LEN(_xlfn.IFNA(VLOOKUP(Data!K199,Konstanta!$AB:$AB,1,FALSE),""))&gt;0</f>
        <v>0</v>
      </c>
      <c r="CP199" s="12" t="b">
        <f t="shared" si="68"/>
        <v>0</v>
      </c>
      <c r="CQ199" s="12" t="b">
        <f t="shared" si="69"/>
        <v>0</v>
      </c>
      <c r="CR199" t="b">
        <f>ISNUMBER(SEARCH(Konstanta!$Q$5,Y199))</f>
        <v>0</v>
      </c>
      <c r="CS199">
        <f ca="1">IF(CD199&lt;=Konstanta!$J$5,Konstanta!$I$5,IF(CD199&lt;=Konstanta!$J$6,Konstanta!$I$6,IF(CD199&lt;=Konstanta!$J$7,Konstanta!$I$7,Konstanta!$I$8)))</f>
        <v>4</v>
      </c>
      <c r="CT199" t="b">
        <f>ISNUMBER(SEARCH(Konstanta!$Q$6,Y199))</f>
        <v>0</v>
      </c>
      <c r="CU199">
        <f ca="1">IF(CD199&lt;=Konstanta!$F$5,Konstanta!$E$5,IF(CD199&lt;=Konstanta!$F$6,Konstanta!$E$6,IF(CD199&lt;=Konstanta!$F$7,Konstanta!$E$7,IF(CD199&lt;=Konstanta!$F$8,Konstanta!$E$8,Konstanta!$E$9))))</f>
        <v>5</v>
      </c>
      <c r="CV199" t="b">
        <f t="shared" si="70"/>
        <v>1</v>
      </c>
      <c r="CW199" s="74">
        <f ca="1">IF(CD199&lt;=Konstanta!$B$5,Konstanta!$A$5,IF(CD199&lt;=Konstanta!$B$6,Konstanta!$A$6,IF(CD199&lt;=Konstanta!$B$7,Konstanta!$A$7,IF(CD199&lt;=Konstanta!$B$8,Konstanta!$A$8,IF(CD199&lt;=Konstanta!$B$9,Konstanta!$A$9,IF(CD199&lt;=Konstanta!$B$10,Konstanta!$A$10,IF(CD199&lt;=Konstanta!$B$11,Konstanta!$A$11,Konstanta!$A$12)))))))</f>
        <v>8</v>
      </c>
      <c r="CX199" t="b">
        <f>LEN(_xlfn.IFNA(VLOOKUP(AA199,Konstanta!$AD:$AD,1,FALSE),""))=0</f>
        <v>1</v>
      </c>
      <c r="CY199" s="67">
        <f t="shared" si="71"/>
        <v>0</v>
      </c>
      <c r="CZ199" s="67">
        <f t="shared" si="72"/>
        <v>0</v>
      </c>
      <c r="DA199" s="67">
        <f t="shared" si="73"/>
        <v>0</v>
      </c>
      <c r="DB199" t="b">
        <f t="shared" ca="1" si="74"/>
        <v>0</v>
      </c>
      <c r="DC199" s="67" t="b">
        <f>DA199&lt;=Konstanta!$AH$3</f>
        <v>1</v>
      </c>
      <c r="DD199" t="b">
        <f>CY199&lt;=Konstanta!$AH$4</f>
        <v>1</v>
      </c>
      <c r="DE199" t="b">
        <f>CY199&lt;=Konstanta!$AH$5</f>
        <v>1</v>
      </c>
      <c r="DF199" t="b">
        <f>CY199&lt;=Konstanta!$AH$6</f>
        <v>1</v>
      </c>
      <c r="DG199" t="b">
        <f ca="1">TEXT(BL199,"YYYYMMDD")=TEXT(Konstanta!$B$1,"YYYYMMDD")</f>
        <v>0</v>
      </c>
      <c r="DH199" t="b">
        <f t="shared" si="75"/>
        <v>0</v>
      </c>
      <c r="DI199" s="67">
        <f ca="1">Konstanta!$C$4-Data!CD199</f>
        <v>-1096658.666275</v>
      </c>
      <c r="DJ199">
        <f ca="1">IF(Data!DI199&gt;=Konstanta!$B$14,Konstanta!$A$14,IF(Data!DI199&gt;=Konstanta!$B$15,Konstanta!$A$15,IF(Data!DI199&gt;=Konstanta!$B$16,Konstanta!$A$16,IF(Data!DI199&gt;=Konstanta!$B$17,Konstanta!$A$17,IF(Data!DI199&gt;=Konstanta!$B$18,Konstanta!$A$18,Konstanta!$A$19)))))</f>
        <v>6</v>
      </c>
      <c r="DK199" t="b">
        <f t="shared" si="76"/>
        <v>0</v>
      </c>
      <c r="DL199" t="b">
        <f>COUNTIFS(A$1:A198,A199)=0</f>
        <v>1</v>
      </c>
    </row>
    <row r="200" spans="1:116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8"/>
      <c r="BY200" s="68"/>
      <c r="BZ200" s="70" t="str">
        <f t="shared" si="61"/>
        <v/>
      </c>
      <c r="CA200" s="71">
        <f t="shared" ca="1" si="62"/>
        <v>1096694.666013889</v>
      </c>
      <c r="CB200" s="70" t="b">
        <f ca="1">AND(LEN(BZ200)&gt;0,TEXT(BZ200,"YYYY-MM-DD")=TEXT(Konstanta!$B$1,"YYYY-MM-DD"))</f>
        <v>0</v>
      </c>
      <c r="CC200" s="70" t="str">
        <f t="shared" si="63"/>
        <v/>
      </c>
      <c r="CD200" s="72">
        <f ca="1">(Konstanta!$B$2-D200)*24</f>
        <v>1096694.666275</v>
      </c>
      <c r="CE200" t="b">
        <f t="shared" si="64"/>
        <v>0</v>
      </c>
      <c r="CF200" t="b">
        <f>LEN(_xlfn.IFNA(VLOOKUP(H200,Konstanta!$M:$M,1,FALSE),""))&gt;0</f>
        <v>0</v>
      </c>
      <c r="CG200" t="b">
        <f>LEN(_xlfn.IFNA(VLOOKUP(G200,Konstanta!$T:$T,1,FALSE),""))&gt;0</f>
        <v>0</v>
      </c>
      <c r="CH200" t="b">
        <f>_xlfn.IFNA(VLOOKUP(U200,Konstanta!$O:$O,1,FALSE),"-")&lt;&gt;"-"</f>
        <v>0</v>
      </c>
      <c r="CI200" t="b">
        <f>LEN(_xlfn.IFNA(VLOOKUP(AX200,Konstanta!$X:$X,1,FALSE),""))&gt;0</f>
        <v>0</v>
      </c>
      <c r="CJ200" t="b">
        <f>OR(LEN(_xlfn.IFNA(VLOOKUP(Y200,Konstanta!$Q:$Q,1,FALSE),""))&gt;0,LEN(Y200)=0)</f>
        <v>1</v>
      </c>
      <c r="CK200" t="b">
        <f t="shared" si="65"/>
        <v>1</v>
      </c>
      <c r="CL200" t="b">
        <f>OR(LEN(_xlfn.IFNA(VLOOKUP(BK200,Konstanta!$Z:$Z,1,FALSE),""))&gt;0,LEN(BK200)=0)</f>
        <v>1</v>
      </c>
      <c r="CM200" t="b">
        <f t="shared" si="66"/>
        <v>1</v>
      </c>
      <c r="CN200" t="b">
        <f t="shared" si="67"/>
        <v>0</v>
      </c>
      <c r="CO200" t="b">
        <f>LEN(_xlfn.IFNA(VLOOKUP(Data!K200,Konstanta!$AB:$AB,1,FALSE),""))&gt;0</f>
        <v>0</v>
      </c>
      <c r="CP200" s="12" t="b">
        <f t="shared" si="68"/>
        <v>0</v>
      </c>
      <c r="CQ200" s="12" t="b">
        <f t="shared" si="69"/>
        <v>0</v>
      </c>
      <c r="CR200" t="b">
        <f>ISNUMBER(SEARCH(Konstanta!$Q$5,Y200))</f>
        <v>0</v>
      </c>
      <c r="CS200">
        <f ca="1">IF(CD200&lt;=Konstanta!$J$5,Konstanta!$I$5,IF(CD200&lt;=Konstanta!$J$6,Konstanta!$I$6,IF(CD200&lt;=Konstanta!$J$7,Konstanta!$I$7,Konstanta!$I$8)))</f>
        <v>4</v>
      </c>
      <c r="CT200" t="b">
        <f>ISNUMBER(SEARCH(Konstanta!$Q$6,Y200))</f>
        <v>0</v>
      </c>
      <c r="CU200">
        <f ca="1">IF(CD200&lt;=Konstanta!$F$5,Konstanta!$E$5,IF(CD200&lt;=Konstanta!$F$6,Konstanta!$E$6,IF(CD200&lt;=Konstanta!$F$7,Konstanta!$E$7,IF(CD200&lt;=Konstanta!$F$8,Konstanta!$E$8,Konstanta!$E$9))))</f>
        <v>5</v>
      </c>
      <c r="CV200" t="b">
        <f t="shared" si="70"/>
        <v>1</v>
      </c>
      <c r="CW200" s="74">
        <f ca="1">IF(CD200&lt;=Konstanta!$B$5,Konstanta!$A$5,IF(CD200&lt;=Konstanta!$B$6,Konstanta!$A$6,IF(CD200&lt;=Konstanta!$B$7,Konstanta!$A$7,IF(CD200&lt;=Konstanta!$B$8,Konstanta!$A$8,IF(CD200&lt;=Konstanta!$B$9,Konstanta!$A$9,IF(CD200&lt;=Konstanta!$B$10,Konstanta!$A$10,IF(CD200&lt;=Konstanta!$B$11,Konstanta!$A$11,Konstanta!$A$12)))))))</f>
        <v>8</v>
      </c>
      <c r="CX200" t="b">
        <f>LEN(_xlfn.IFNA(VLOOKUP(AA200,Konstanta!$AD:$AD,1,FALSE),""))=0</f>
        <v>1</v>
      </c>
      <c r="CY200" s="67">
        <f t="shared" si="71"/>
        <v>0</v>
      </c>
      <c r="CZ200" s="67">
        <f t="shared" si="72"/>
        <v>0</v>
      </c>
      <c r="DA200" s="67">
        <f t="shared" si="73"/>
        <v>0</v>
      </c>
      <c r="DB200" t="b">
        <f t="shared" ca="1" si="74"/>
        <v>0</v>
      </c>
      <c r="DC200" s="67" t="b">
        <f>DA200&lt;=Konstanta!$AH$3</f>
        <v>1</v>
      </c>
      <c r="DD200" t="b">
        <f>CY200&lt;=Konstanta!$AH$4</f>
        <v>1</v>
      </c>
      <c r="DE200" t="b">
        <f>CY200&lt;=Konstanta!$AH$5</f>
        <v>1</v>
      </c>
      <c r="DF200" t="b">
        <f>CY200&lt;=Konstanta!$AH$6</f>
        <v>1</v>
      </c>
      <c r="DG200" t="b">
        <f ca="1">TEXT(BL200,"YYYYMMDD")=TEXT(Konstanta!$B$1,"YYYYMMDD")</f>
        <v>0</v>
      </c>
      <c r="DH200" t="b">
        <f t="shared" si="75"/>
        <v>0</v>
      </c>
      <c r="DI200" s="67">
        <f ca="1">Konstanta!$C$4-Data!CD200</f>
        <v>-1096658.666275</v>
      </c>
      <c r="DJ200">
        <f ca="1">IF(Data!DI200&gt;=Konstanta!$B$14,Konstanta!$A$14,IF(Data!DI200&gt;=Konstanta!$B$15,Konstanta!$A$15,IF(Data!DI200&gt;=Konstanta!$B$16,Konstanta!$A$16,IF(Data!DI200&gt;=Konstanta!$B$17,Konstanta!$A$17,IF(Data!DI200&gt;=Konstanta!$B$18,Konstanta!$A$18,Konstanta!$A$19)))))</f>
        <v>6</v>
      </c>
      <c r="DK200" t="b">
        <f t="shared" si="76"/>
        <v>0</v>
      </c>
      <c r="DL200" t="b">
        <f>COUNTIFS(A$1:A199,A200)=0</f>
        <v>1</v>
      </c>
    </row>
    <row r="201" spans="1:116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8"/>
      <c r="BY201" s="68"/>
      <c r="BZ201" s="70" t="str">
        <f t="shared" si="61"/>
        <v/>
      </c>
      <c r="CA201" s="71">
        <f t="shared" ca="1" si="62"/>
        <v>1096694.6659916667</v>
      </c>
      <c r="CB201" s="70" t="b">
        <f ca="1">AND(LEN(BZ201)&gt;0,TEXT(BZ201,"YYYY-MM-DD")=TEXT(Konstanta!$B$1,"YYYY-MM-DD"))</f>
        <v>0</v>
      </c>
      <c r="CC201" s="70" t="str">
        <f t="shared" si="63"/>
        <v/>
      </c>
      <c r="CD201" s="72">
        <f ca="1">(Konstanta!$B$2-D201)*24</f>
        <v>1096694.666275</v>
      </c>
      <c r="CE201" t="b">
        <f t="shared" si="64"/>
        <v>0</v>
      </c>
      <c r="CF201" t="b">
        <f>LEN(_xlfn.IFNA(VLOOKUP(H201,Konstanta!$M:$M,1,FALSE),""))&gt;0</f>
        <v>0</v>
      </c>
      <c r="CG201" t="b">
        <f>LEN(_xlfn.IFNA(VLOOKUP(G201,Konstanta!$T:$T,1,FALSE),""))&gt;0</f>
        <v>0</v>
      </c>
      <c r="CH201" t="b">
        <f>_xlfn.IFNA(VLOOKUP(U201,Konstanta!$O:$O,1,FALSE),"-")&lt;&gt;"-"</f>
        <v>0</v>
      </c>
      <c r="CI201" t="b">
        <f>LEN(_xlfn.IFNA(VLOOKUP(AX201,Konstanta!$X:$X,1,FALSE),""))&gt;0</f>
        <v>0</v>
      </c>
      <c r="CJ201" t="b">
        <f>OR(LEN(_xlfn.IFNA(VLOOKUP(Y201,Konstanta!$Q:$Q,1,FALSE),""))&gt;0,LEN(Y201)=0)</f>
        <v>1</v>
      </c>
      <c r="CK201" t="b">
        <f t="shared" si="65"/>
        <v>1</v>
      </c>
      <c r="CL201" t="b">
        <f>OR(LEN(_xlfn.IFNA(VLOOKUP(BK201,Konstanta!$Z:$Z,1,FALSE),""))&gt;0,LEN(BK201)=0)</f>
        <v>1</v>
      </c>
      <c r="CM201" t="b">
        <f t="shared" si="66"/>
        <v>1</v>
      </c>
      <c r="CN201" t="b">
        <f t="shared" si="67"/>
        <v>0</v>
      </c>
      <c r="CO201" t="b">
        <f>LEN(_xlfn.IFNA(VLOOKUP(Data!K201,Konstanta!$AB:$AB,1,FALSE),""))&gt;0</f>
        <v>0</v>
      </c>
      <c r="CP201" s="12" t="b">
        <f t="shared" si="68"/>
        <v>0</v>
      </c>
      <c r="CQ201" s="12" t="b">
        <f t="shared" si="69"/>
        <v>0</v>
      </c>
      <c r="CR201" t="b">
        <f>ISNUMBER(SEARCH(Konstanta!$Q$5,Y201))</f>
        <v>0</v>
      </c>
      <c r="CS201">
        <f ca="1">IF(CD201&lt;=Konstanta!$J$5,Konstanta!$I$5,IF(CD201&lt;=Konstanta!$J$6,Konstanta!$I$6,IF(CD201&lt;=Konstanta!$J$7,Konstanta!$I$7,Konstanta!$I$8)))</f>
        <v>4</v>
      </c>
      <c r="CT201" t="b">
        <f>ISNUMBER(SEARCH(Konstanta!$Q$6,Y201))</f>
        <v>0</v>
      </c>
      <c r="CU201">
        <f ca="1">IF(CD201&lt;=Konstanta!$F$5,Konstanta!$E$5,IF(CD201&lt;=Konstanta!$F$6,Konstanta!$E$6,IF(CD201&lt;=Konstanta!$F$7,Konstanta!$E$7,IF(CD201&lt;=Konstanta!$F$8,Konstanta!$E$8,Konstanta!$E$9))))</f>
        <v>5</v>
      </c>
      <c r="CV201" t="b">
        <f t="shared" si="70"/>
        <v>1</v>
      </c>
      <c r="CW201" s="74">
        <f ca="1">IF(CD201&lt;=Konstanta!$B$5,Konstanta!$A$5,IF(CD201&lt;=Konstanta!$B$6,Konstanta!$A$6,IF(CD201&lt;=Konstanta!$B$7,Konstanta!$A$7,IF(CD201&lt;=Konstanta!$B$8,Konstanta!$A$8,IF(CD201&lt;=Konstanta!$B$9,Konstanta!$A$9,IF(CD201&lt;=Konstanta!$B$10,Konstanta!$A$10,IF(CD201&lt;=Konstanta!$B$11,Konstanta!$A$11,Konstanta!$A$12)))))))</f>
        <v>8</v>
      </c>
      <c r="CX201" t="b">
        <f>LEN(_xlfn.IFNA(VLOOKUP(AA201,Konstanta!$AD:$AD,1,FALSE),""))=0</f>
        <v>1</v>
      </c>
      <c r="CY201" s="67">
        <f t="shared" si="71"/>
        <v>0</v>
      </c>
      <c r="CZ201" s="67">
        <f t="shared" si="72"/>
        <v>0</v>
      </c>
      <c r="DA201" s="67">
        <f t="shared" si="73"/>
        <v>0</v>
      </c>
      <c r="DB201" t="b">
        <f t="shared" ca="1" si="74"/>
        <v>0</v>
      </c>
      <c r="DC201" s="67" t="b">
        <f>DA201&lt;=Konstanta!$AH$3</f>
        <v>1</v>
      </c>
      <c r="DD201" t="b">
        <f>CY201&lt;=Konstanta!$AH$4</f>
        <v>1</v>
      </c>
      <c r="DE201" t="b">
        <f>CY201&lt;=Konstanta!$AH$5</f>
        <v>1</v>
      </c>
      <c r="DF201" t="b">
        <f>CY201&lt;=Konstanta!$AH$6</f>
        <v>1</v>
      </c>
      <c r="DG201" t="b">
        <f ca="1">TEXT(BL201,"YYYYMMDD")=TEXT(Konstanta!$B$1,"YYYYMMDD")</f>
        <v>0</v>
      </c>
      <c r="DH201" t="b">
        <f t="shared" si="75"/>
        <v>0</v>
      </c>
      <c r="DI201" s="67">
        <f ca="1">Konstanta!$C$4-Data!CD201</f>
        <v>-1096658.666275</v>
      </c>
      <c r="DJ201">
        <f ca="1">IF(Data!DI201&gt;=Konstanta!$B$14,Konstanta!$A$14,IF(Data!DI201&gt;=Konstanta!$B$15,Konstanta!$A$15,IF(Data!DI201&gt;=Konstanta!$B$16,Konstanta!$A$16,IF(Data!DI201&gt;=Konstanta!$B$17,Konstanta!$A$17,IF(Data!DI201&gt;=Konstanta!$B$18,Konstanta!$A$18,Konstanta!$A$19)))))</f>
        <v>6</v>
      </c>
      <c r="DK201" t="b">
        <f t="shared" si="76"/>
        <v>0</v>
      </c>
      <c r="DL201" t="b">
        <f>COUNTIFS(A$1:A200,A201)=0</f>
        <v>1</v>
      </c>
    </row>
    <row r="202" spans="1:116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8"/>
      <c r="BY202" s="68"/>
      <c r="BZ202" s="70" t="str">
        <f t="shared" si="61"/>
        <v/>
      </c>
      <c r="CA202" s="71">
        <f t="shared" ca="1" si="62"/>
        <v>1096694.6660166667</v>
      </c>
      <c r="CB202" s="70" t="b">
        <f ca="1">AND(LEN(BZ202)&gt;0,TEXT(BZ202,"YYYY-MM-DD")=TEXT(Konstanta!$B$1,"YYYY-MM-DD"))</f>
        <v>0</v>
      </c>
      <c r="CC202" s="70" t="str">
        <f t="shared" si="63"/>
        <v/>
      </c>
      <c r="CD202" s="72">
        <f ca="1">(Konstanta!$B$2-D202)*24</f>
        <v>1096694.666275</v>
      </c>
      <c r="CE202" t="b">
        <f t="shared" si="64"/>
        <v>0</v>
      </c>
      <c r="CF202" t="b">
        <f>LEN(_xlfn.IFNA(VLOOKUP(H202,Konstanta!$M:$M,1,FALSE),""))&gt;0</f>
        <v>0</v>
      </c>
      <c r="CG202" t="b">
        <f>LEN(_xlfn.IFNA(VLOOKUP(G202,Konstanta!$T:$T,1,FALSE),""))&gt;0</f>
        <v>0</v>
      </c>
      <c r="CH202" t="b">
        <f>_xlfn.IFNA(VLOOKUP(U202,Konstanta!$O:$O,1,FALSE),"-")&lt;&gt;"-"</f>
        <v>0</v>
      </c>
      <c r="CI202" t="b">
        <f>LEN(_xlfn.IFNA(VLOOKUP(AX202,Konstanta!$X:$X,1,FALSE),""))&gt;0</f>
        <v>0</v>
      </c>
      <c r="CJ202" t="b">
        <f>OR(LEN(_xlfn.IFNA(VLOOKUP(Y202,Konstanta!$Q:$Q,1,FALSE),""))&gt;0,LEN(Y202)=0)</f>
        <v>1</v>
      </c>
      <c r="CK202" t="b">
        <f t="shared" si="65"/>
        <v>1</v>
      </c>
      <c r="CL202" t="b">
        <f>OR(LEN(_xlfn.IFNA(VLOOKUP(BK202,Konstanta!$Z:$Z,1,FALSE),""))&gt;0,LEN(BK202)=0)</f>
        <v>1</v>
      </c>
      <c r="CM202" t="b">
        <f t="shared" si="66"/>
        <v>1</v>
      </c>
      <c r="CN202" t="b">
        <f t="shared" si="67"/>
        <v>0</v>
      </c>
      <c r="CO202" t="b">
        <f>LEN(_xlfn.IFNA(VLOOKUP(Data!K202,Konstanta!$AB:$AB,1,FALSE),""))&gt;0</f>
        <v>0</v>
      </c>
      <c r="CP202" s="12" t="b">
        <f t="shared" si="68"/>
        <v>0</v>
      </c>
      <c r="CQ202" s="12" t="b">
        <f t="shared" si="69"/>
        <v>0</v>
      </c>
      <c r="CR202" t="b">
        <f>ISNUMBER(SEARCH(Konstanta!$Q$5,Y202))</f>
        <v>0</v>
      </c>
      <c r="CS202">
        <f ca="1">IF(CD202&lt;=Konstanta!$J$5,Konstanta!$I$5,IF(CD202&lt;=Konstanta!$J$6,Konstanta!$I$6,IF(CD202&lt;=Konstanta!$J$7,Konstanta!$I$7,Konstanta!$I$8)))</f>
        <v>4</v>
      </c>
      <c r="CT202" t="b">
        <f>ISNUMBER(SEARCH(Konstanta!$Q$6,Y202))</f>
        <v>0</v>
      </c>
      <c r="CU202">
        <f ca="1">IF(CD202&lt;=Konstanta!$F$5,Konstanta!$E$5,IF(CD202&lt;=Konstanta!$F$6,Konstanta!$E$6,IF(CD202&lt;=Konstanta!$F$7,Konstanta!$E$7,IF(CD202&lt;=Konstanta!$F$8,Konstanta!$E$8,Konstanta!$E$9))))</f>
        <v>5</v>
      </c>
      <c r="CV202" t="b">
        <f t="shared" si="70"/>
        <v>1</v>
      </c>
      <c r="CW202" s="74">
        <f ca="1">IF(CD202&lt;=Konstanta!$B$5,Konstanta!$A$5,IF(CD202&lt;=Konstanta!$B$6,Konstanta!$A$6,IF(CD202&lt;=Konstanta!$B$7,Konstanta!$A$7,IF(CD202&lt;=Konstanta!$B$8,Konstanta!$A$8,IF(CD202&lt;=Konstanta!$B$9,Konstanta!$A$9,IF(CD202&lt;=Konstanta!$B$10,Konstanta!$A$10,IF(CD202&lt;=Konstanta!$B$11,Konstanta!$A$11,Konstanta!$A$12)))))))</f>
        <v>8</v>
      </c>
      <c r="CX202" t="b">
        <f>LEN(_xlfn.IFNA(VLOOKUP(AA202,Konstanta!$AD:$AD,1,FALSE),""))=0</f>
        <v>1</v>
      </c>
      <c r="CY202" s="67">
        <f t="shared" si="71"/>
        <v>0</v>
      </c>
      <c r="CZ202" s="67">
        <f t="shared" si="72"/>
        <v>0</v>
      </c>
      <c r="DA202" s="67">
        <f t="shared" si="73"/>
        <v>0</v>
      </c>
      <c r="DB202" t="b">
        <f t="shared" ca="1" si="74"/>
        <v>0</v>
      </c>
      <c r="DC202" s="67" t="b">
        <f>DA202&lt;=Konstanta!$AH$3</f>
        <v>1</v>
      </c>
      <c r="DD202" t="b">
        <f>CY202&lt;=Konstanta!$AH$4</f>
        <v>1</v>
      </c>
      <c r="DE202" t="b">
        <f>CY202&lt;=Konstanta!$AH$5</f>
        <v>1</v>
      </c>
      <c r="DF202" t="b">
        <f>CY202&lt;=Konstanta!$AH$6</f>
        <v>1</v>
      </c>
      <c r="DG202" t="b">
        <f ca="1">TEXT(BL202,"YYYYMMDD")=TEXT(Konstanta!$B$1,"YYYYMMDD")</f>
        <v>0</v>
      </c>
      <c r="DH202" t="b">
        <f t="shared" si="75"/>
        <v>0</v>
      </c>
      <c r="DI202" s="67">
        <f ca="1">Konstanta!$C$4-Data!CD202</f>
        <v>-1096658.666275</v>
      </c>
      <c r="DJ202">
        <f ca="1">IF(Data!DI202&gt;=Konstanta!$B$14,Konstanta!$A$14,IF(Data!DI202&gt;=Konstanta!$B$15,Konstanta!$A$15,IF(Data!DI202&gt;=Konstanta!$B$16,Konstanta!$A$16,IF(Data!DI202&gt;=Konstanta!$B$17,Konstanta!$A$17,IF(Data!DI202&gt;=Konstanta!$B$18,Konstanta!$A$18,Konstanta!$A$19)))))</f>
        <v>6</v>
      </c>
      <c r="DK202" t="b">
        <f t="shared" si="76"/>
        <v>0</v>
      </c>
      <c r="DL202" t="b">
        <f>COUNTIFS(A$1:A201,A202)=0</f>
        <v>1</v>
      </c>
    </row>
    <row r="203" spans="1:116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8"/>
      <c r="BY203" s="68"/>
      <c r="BZ203" s="70" t="str">
        <f t="shared" si="61"/>
        <v/>
      </c>
      <c r="CA203" s="71">
        <f t="shared" ca="1" si="62"/>
        <v>1096694.6659916667</v>
      </c>
      <c r="CB203" s="70" t="b">
        <f ca="1">AND(LEN(BZ203)&gt;0,TEXT(BZ203,"YYYY-MM-DD")=TEXT(Konstanta!$B$1,"YYYY-MM-DD"))</f>
        <v>0</v>
      </c>
      <c r="CC203" s="70" t="str">
        <f t="shared" si="63"/>
        <v/>
      </c>
      <c r="CD203" s="72">
        <f ca="1">(Konstanta!$B$2-D203)*24</f>
        <v>1096694.666275</v>
      </c>
      <c r="CE203" t="b">
        <f t="shared" si="64"/>
        <v>0</v>
      </c>
      <c r="CF203" t="b">
        <f>LEN(_xlfn.IFNA(VLOOKUP(H203,Konstanta!$M:$M,1,FALSE),""))&gt;0</f>
        <v>0</v>
      </c>
      <c r="CG203" t="b">
        <f>LEN(_xlfn.IFNA(VLOOKUP(G203,Konstanta!$T:$T,1,FALSE),""))&gt;0</f>
        <v>0</v>
      </c>
      <c r="CH203" t="b">
        <f>_xlfn.IFNA(VLOOKUP(U203,Konstanta!$O:$O,1,FALSE),"-")&lt;&gt;"-"</f>
        <v>0</v>
      </c>
      <c r="CI203" t="b">
        <f>LEN(_xlfn.IFNA(VLOOKUP(AX203,Konstanta!$X:$X,1,FALSE),""))&gt;0</f>
        <v>0</v>
      </c>
      <c r="CJ203" t="b">
        <f>OR(LEN(_xlfn.IFNA(VLOOKUP(Y203,Konstanta!$Q:$Q,1,FALSE),""))&gt;0,LEN(Y203)=0)</f>
        <v>1</v>
      </c>
      <c r="CK203" t="b">
        <f t="shared" si="65"/>
        <v>1</v>
      </c>
      <c r="CL203" t="b">
        <f>OR(LEN(_xlfn.IFNA(VLOOKUP(BK203,Konstanta!$Z:$Z,1,FALSE),""))&gt;0,LEN(BK203)=0)</f>
        <v>1</v>
      </c>
      <c r="CM203" t="b">
        <f t="shared" si="66"/>
        <v>1</v>
      </c>
      <c r="CN203" t="b">
        <f t="shared" si="67"/>
        <v>0</v>
      </c>
      <c r="CO203" t="b">
        <f>LEN(_xlfn.IFNA(VLOOKUP(Data!K203,Konstanta!$AB:$AB,1,FALSE),""))&gt;0</f>
        <v>0</v>
      </c>
      <c r="CP203" s="12" t="b">
        <f t="shared" si="68"/>
        <v>0</v>
      </c>
      <c r="CQ203" s="12" t="b">
        <f t="shared" si="69"/>
        <v>0</v>
      </c>
      <c r="CR203" t="b">
        <f>ISNUMBER(SEARCH(Konstanta!$Q$5,Y203))</f>
        <v>0</v>
      </c>
      <c r="CS203">
        <f ca="1">IF(CD203&lt;=Konstanta!$J$5,Konstanta!$I$5,IF(CD203&lt;=Konstanta!$J$6,Konstanta!$I$6,IF(CD203&lt;=Konstanta!$J$7,Konstanta!$I$7,Konstanta!$I$8)))</f>
        <v>4</v>
      </c>
      <c r="CT203" t="b">
        <f>ISNUMBER(SEARCH(Konstanta!$Q$6,Y203))</f>
        <v>0</v>
      </c>
      <c r="CU203">
        <f ca="1">IF(CD203&lt;=Konstanta!$F$5,Konstanta!$E$5,IF(CD203&lt;=Konstanta!$F$6,Konstanta!$E$6,IF(CD203&lt;=Konstanta!$F$7,Konstanta!$E$7,IF(CD203&lt;=Konstanta!$F$8,Konstanta!$E$8,Konstanta!$E$9))))</f>
        <v>5</v>
      </c>
      <c r="CV203" t="b">
        <f t="shared" si="70"/>
        <v>1</v>
      </c>
      <c r="CW203" s="74">
        <f ca="1">IF(CD203&lt;=Konstanta!$B$5,Konstanta!$A$5,IF(CD203&lt;=Konstanta!$B$6,Konstanta!$A$6,IF(CD203&lt;=Konstanta!$B$7,Konstanta!$A$7,IF(CD203&lt;=Konstanta!$B$8,Konstanta!$A$8,IF(CD203&lt;=Konstanta!$B$9,Konstanta!$A$9,IF(CD203&lt;=Konstanta!$B$10,Konstanta!$A$10,IF(CD203&lt;=Konstanta!$B$11,Konstanta!$A$11,Konstanta!$A$12)))))))</f>
        <v>8</v>
      </c>
      <c r="CX203" t="b">
        <f>LEN(_xlfn.IFNA(VLOOKUP(AA203,Konstanta!$AD:$AD,1,FALSE),""))=0</f>
        <v>1</v>
      </c>
      <c r="CY203" s="67">
        <f t="shared" si="71"/>
        <v>0</v>
      </c>
      <c r="CZ203" s="67">
        <f t="shared" si="72"/>
        <v>0</v>
      </c>
      <c r="DA203" s="67">
        <f t="shared" si="73"/>
        <v>0</v>
      </c>
      <c r="DB203" t="b">
        <f t="shared" ca="1" si="74"/>
        <v>0</v>
      </c>
      <c r="DC203" s="67" t="b">
        <f>DA203&lt;=Konstanta!$AH$3</f>
        <v>1</v>
      </c>
      <c r="DD203" t="b">
        <f>CY203&lt;=Konstanta!$AH$4</f>
        <v>1</v>
      </c>
      <c r="DE203" t="b">
        <f>CY203&lt;=Konstanta!$AH$5</f>
        <v>1</v>
      </c>
      <c r="DF203" t="b">
        <f>CY203&lt;=Konstanta!$AH$6</f>
        <v>1</v>
      </c>
      <c r="DG203" t="b">
        <f ca="1">TEXT(BL203,"YYYYMMDD")=TEXT(Konstanta!$B$1,"YYYYMMDD")</f>
        <v>0</v>
      </c>
      <c r="DH203" t="b">
        <f t="shared" si="75"/>
        <v>0</v>
      </c>
      <c r="DI203" s="67">
        <f ca="1">Konstanta!$C$4-Data!CD203</f>
        <v>-1096658.666275</v>
      </c>
      <c r="DJ203">
        <f ca="1">IF(Data!DI203&gt;=Konstanta!$B$14,Konstanta!$A$14,IF(Data!DI203&gt;=Konstanta!$B$15,Konstanta!$A$15,IF(Data!DI203&gt;=Konstanta!$B$16,Konstanta!$A$16,IF(Data!DI203&gt;=Konstanta!$B$17,Konstanta!$A$17,IF(Data!DI203&gt;=Konstanta!$B$18,Konstanta!$A$18,Konstanta!$A$19)))))</f>
        <v>6</v>
      </c>
      <c r="DK203" t="b">
        <f t="shared" si="76"/>
        <v>0</v>
      </c>
      <c r="DL203" t="b">
        <f>COUNTIFS(A$1:A202,A203)=0</f>
        <v>1</v>
      </c>
    </row>
    <row r="204" spans="1:116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8"/>
      <c r="BY204" s="68"/>
      <c r="BZ204" s="70" t="str">
        <f t="shared" si="61"/>
        <v/>
      </c>
      <c r="CA204" s="71">
        <f t="shared" ca="1" si="62"/>
        <v>1096694.6662277777</v>
      </c>
      <c r="CB204" s="70" t="b">
        <f ca="1">AND(LEN(BZ204)&gt;0,TEXT(BZ204,"YYYY-MM-DD")=TEXT(Konstanta!$B$1,"YYYY-MM-DD"))</f>
        <v>0</v>
      </c>
      <c r="CC204" s="70" t="str">
        <f t="shared" si="63"/>
        <v/>
      </c>
      <c r="CD204" s="72">
        <f ca="1">(Konstanta!$B$2-D204)*24</f>
        <v>1096694.666275</v>
      </c>
      <c r="CE204" t="b">
        <f t="shared" si="64"/>
        <v>0</v>
      </c>
      <c r="CF204" t="b">
        <f>LEN(_xlfn.IFNA(VLOOKUP(H204,Konstanta!$M:$M,1,FALSE),""))&gt;0</f>
        <v>0</v>
      </c>
      <c r="CG204" t="b">
        <f>LEN(_xlfn.IFNA(VLOOKUP(G204,Konstanta!$T:$T,1,FALSE),""))&gt;0</f>
        <v>0</v>
      </c>
      <c r="CH204" t="b">
        <f>_xlfn.IFNA(VLOOKUP(U204,Konstanta!$O:$O,1,FALSE),"-")&lt;&gt;"-"</f>
        <v>0</v>
      </c>
      <c r="CI204" t="b">
        <f>LEN(_xlfn.IFNA(VLOOKUP(AX204,Konstanta!$X:$X,1,FALSE),""))&gt;0</f>
        <v>0</v>
      </c>
      <c r="CJ204" t="b">
        <f>OR(LEN(_xlfn.IFNA(VLOOKUP(Y204,Konstanta!$Q:$Q,1,FALSE),""))&gt;0,LEN(Y204)=0)</f>
        <v>1</v>
      </c>
      <c r="CK204" t="b">
        <f t="shared" si="65"/>
        <v>1</v>
      </c>
      <c r="CL204" t="b">
        <f>OR(LEN(_xlfn.IFNA(VLOOKUP(BK204,Konstanta!$Z:$Z,1,FALSE),""))&gt;0,LEN(BK204)=0)</f>
        <v>1</v>
      </c>
      <c r="CM204" t="b">
        <f t="shared" si="66"/>
        <v>1</v>
      </c>
      <c r="CN204" t="b">
        <f t="shared" si="67"/>
        <v>0</v>
      </c>
      <c r="CO204" t="b">
        <f>LEN(_xlfn.IFNA(VLOOKUP(Data!K204,Konstanta!$AB:$AB,1,FALSE),""))&gt;0</f>
        <v>0</v>
      </c>
      <c r="CP204" s="12" t="b">
        <f t="shared" si="68"/>
        <v>0</v>
      </c>
      <c r="CQ204" s="12" t="b">
        <f t="shared" si="69"/>
        <v>0</v>
      </c>
      <c r="CR204" t="b">
        <f>ISNUMBER(SEARCH(Konstanta!$Q$5,Y204))</f>
        <v>0</v>
      </c>
      <c r="CS204">
        <f ca="1">IF(CD204&lt;=Konstanta!$J$5,Konstanta!$I$5,IF(CD204&lt;=Konstanta!$J$6,Konstanta!$I$6,IF(CD204&lt;=Konstanta!$J$7,Konstanta!$I$7,Konstanta!$I$8)))</f>
        <v>4</v>
      </c>
      <c r="CT204" t="b">
        <f>ISNUMBER(SEARCH(Konstanta!$Q$6,Y204))</f>
        <v>0</v>
      </c>
      <c r="CU204">
        <f ca="1">IF(CD204&lt;=Konstanta!$F$5,Konstanta!$E$5,IF(CD204&lt;=Konstanta!$F$6,Konstanta!$E$6,IF(CD204&lt;=Konstanta!$F$7,Konstanta!$E$7,IF(CD204&lt;=Konstanta!$F$8,Konstanta!$E$8,Konstanta!$E$9))))</f>
        <v>5</v>
      </c>
      <c r="CV204" t="b">
        <f t="shared" si="70"/>
        <v>1</v>
      </c>
      <c r="CW204" s="74">
        <f ca="1">IF(CD204&lt;=Konstanta!$B$5,Konstanta!$A$5,IF(CD204&lt;=Konstanta!$B$6,Konstanta!$A$6,IF(CD204&lt;=Konstanta!$B$7,Konstanta!$A$7,IF(CD204&lt;=Konstanta!$B$8,Konstanta!$A$8,IF(CD204&lt;=Konstanta!$B$9,Konstanta!$A$9,IF(CD204&lt;=Konstanta!$B$10,Konstanta!$A$10,IF(CD204&lt;=Konstanta!$B$11,Konstanta!$A$11,Konstanta!$A$12)))))))</f>
        <v>8</v>
      </c>
      <c r="CX204" t="b">
        <f>LEN(_xlfn.IFNA(VLOOKUP(AA204,Konstanta!$AD:$AD,1,FALSE),""))=0</f>
        <v>1</v>
      </c>
      <c r="CY204" s="67">
        <f t="shared" si="71"/>
        <v>0</v>
      </c>
      <c r="CZ204" s="67">
        <f t="shared" si="72"/>
        <v>0</v>
      </c>
      <c r="DA204" s="67">
        <f t="shared" si="73"/>
        <v>0</v>
      </c>
      <c r="DB204" t="b">
        <f t="shared" ca="1" si="74"/>
        <v>0</v>
      </c>
      <c r="DC204" s="67" t="b">
        <f>DA204&lt;=Konstanta!$AH$3</f>
        <v>1</v>
      </c>
      <c r="DD204" t="b">
        <f>CY204&lt;=Konstanta!$AH$4</f>
        <v>1</v>
      </c>
      <c r="DE204" t="b">
        <f>CY204&lt;=Konstanta!$AH$5</f>
        <v>1</v>
      </c>
      <c r="DF204" t="b">
        <f>CY204&lt;=Konstanta!$AH$6</f>
        <v>1</v>
      </c>
      <c r="DG204" t="b">
        <f ca="1">TEXT(BL204,"YYYYMMDD")=TEXT(Konstanta!$B$1,"YYYYMMDD")</f>
        <v>0</v>
      </c>
      <c r="DH204" t="b">
        <f t="shared" si="75"/>
        <v>0</v>
      </c>
      <c r="DI204" s="67">
        <f ca="1">Konstanta!$C$4-Data!CD204</f>
        <v>-1096658.666275</v>
      </c>
      <c r="DJ204">
        <f ca="1">IF(Data!DI204&gt;=Konstanta!$B$14,Konstanta!$A$14,IF(Data!DI204&gt;=Konstanta!$B$15,Konstanta!$A$15,IF(Data!DI204&gt;=Konstanta!$B$16,Konstanta!$A$16,IF(Data!DI204&gt;=Konstanta!$B$17,Konstanta!$A$17,IF(Data!DI204&gt;=Konstanta!$B$18,Konstanta!$A$18,Konstanta!$A$19)))))</f>
        <v>6</v>
      </c>
      <c r="DK204" t="b">
        <f t="shared" si="76"/>
        <v>0</v>
      </c>
      <c r="DL204" t="b">
        <f>COUNTIFS(A$1:A203,A204)=0</f>
        <v>1</v>
      </c>
    </row>
    <row r="205" spans="1:116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8"/>
      <c r="BY205" s="68"/>
      <c r="BZ205" s="70" t="str">
        <f t="shared" si="61"/>
        <v/>
      </c>
      <c r="CA205" s="71">
        <f t="shared" ca="1" si="62"/>
        <v>1096694.6659972221</v>
      </c>
      <c r="CB205" s="70" t="b">
        <f ca="1">AND(LEN(BZ205)&gt;0,TEXT(BZ205,"YYYY-MM-DD")=TEXT(Konstanta!$B$1,"YYYY-MM-DD"))</f>
        <v>0</v>
      </c>
      <c r="CC205" s="70" t="str">
        <f t="shared" si="63"/>
        <v/>
      </c>
      <c r="CD205" s="72">
        <f ca="1">(Konstanta!$B$2-D205)*24</f>
        <v>1096694.666275</v>
      </c>
      <c r="CE205" t="b">
        <f t="shared" si="64"/>
        <v>0</v>
      </c>
      <c r="CF205" t="b">
        <f>LEN(_xlfn.IFNA(VLOOKUP(H205,Konstanta!$M:$M,1,FALSE),""))&gt;0</f>
        <v>0</v>
      </c>
      <c r="CG205" t="b">
        <f>LEN(_xlfn.IFNA(VLOOKUP(G205,Konstanta!$T:$T,1,FALSE),""))&gt;0</f>
        <v>0</v>
      </c>
      <c r="CH205" t="b">
        <f>_xlfn.IFNA(VLOOKUP(U205,Konstanta!$O:$O,1,FALSE),"-")&lt;&gt;"-"</f>
        <v>0</v>
      </c>
      <c r="CI205" t="b">
        <f>LEN(_xlfn.IFNA(VLOOKUP(AX205,Konstanta!$X:$X,1,FALSE),""))&gt;0</f>
        <v>0</v>
      </c>
      <c r="CJ205" t="b">
        <f>OR(LEN(_xlfn.IFNA(VLOOKUP(Y205,Konstanta!$Q:$Q,1,FALSE),""))&gt;0,LEN(Y205)=0)</f>
        <v>1</v>
      </c>
      <c r="CK205" t="b">
        <f t="shared" si="65"/>
        <v>1</v>
      </c>
      <c r="CL205" t="b">
        <f>OR(LEN(_xlfn.IFNA(VLOOKUP(BK205,Konstanta!$Z:$Z,1,FALSE),""))&gt;0,LEN(BK205)=0)</f>
        <v>1</v>
      </c>
      <c r="CM205" t="b">
        <f t="shared" si="66"/>
        <v>1</v>
      </c>
      <c r="CN205" t="b">
        <f t="shared" si="67"/>
        <v>0</v>
      </c>
      <c r="CO205" t="b">
        <f>LEN(_xlfn.IFNA(VLOOKUP(Data!K205,Konstanta!$AB:$AB,1,FALSE),""))&gt;0</f>
        <v>0</v>
      </c>
      <c r="CP205" s="12" t="b">
        <f t="shared" si="68"/>
        <v>0</v>
      </c>
      <c r="CQ205" s="12" t="b">
        <f t="shared" si="69"/>
        <v>0</v>
      </c>
      <c r="CR205" t="b">
        <f>ISNUMBER(SEARCH(Konstanta!$Q$5,Y205))</f>
        <v>0</v>
      </c>
      <c r="CS205">
        <f ca="1">IF(CD205&lt;=Konstanta!$J$5,Konstanta!$I$5,IF(CD205&lt;=Konstanta!$J$6,Konstanta!$I$6,IF(CD205&lt;=Konstanta!$J$7,Konstanta!$I$7,Konstanta!$I$8)))</f>
        <v>4</v>
      </c>
      <c r="CT205" t="b">
        <f>ISNUMBER(SEARCH(Konstanta!$Q$6,Y205))</f>
        <v>0</v>
      </c>
      <c r="CU205">
        <f ca="1">IF(CD205&lt;=Konstanta!$F$5,Konstanta!$E$5,IF(CD205&lt;=Konstanta!$F$6,Konstanta!$E$6,IF(CD205&lt;=Konstanta!$F$7,Konstanta!$E$7,IF(CD205&lt;=Konstanta!$F$8,Konstanta!$E$8,Konstanta!$E$9))))</f>
        <v>5</v>
      </c>
      <c r="CV205" t="b">
        <f t="shared" si="70"/>
        <v>1</v>
      </c>
      <c r="CW205" s="74">
        <f ca="1">IF(CD205&lt;=Konstanta!$B$5,Konstanta!$A$5,IF(CD205&lt;=Konstanta!$B$6,Konstanta!$A$6,IF(CD205&lt;=Konstanta!$B$7,Konstanta!$A$7,IF(CD205&lt;=Konstanta!$B$8,Konstanta!$A$8,IF(CD205&lt;=Konstanta!$B$9,Konstanta!$A$9,IF(CD205&lt;=Konstanta!$B$10,Konstanta!$A$10,IF(CD205&lt;=Konstanta!$B$11,Konstanta!$A$11,Konstanta!$A$12)))))))</f>
        <v>8</v>
      </c>
      <c r="CX205" t="b">
        <f>LEN(_xlfn.IFNA(VLOOKUP(AA205,Konstanta!$AD:$AD,1,FALSE),""))=0</f>
        <v>1</v>
      </c>
      <c r="CY205" s="67">
        <f t="shared" si="71"/>
        <v>0</v>
      </c>
      <c r="CZ205" s="67">
        <f t="shared" si="72"/>
        <v>0</v>
      </c>
      <c r="DA205" s="67">
        <f t="shared" si="73"/>
        <v>0</v>
      </c>
      <c r="DB205" t="b">
        <f t="shared" ca="1" si="74"/>
        <v>0</v>
      </c>
      <c r="DC205" s="67" t="b">
        <f>DA205&lt;=Konstanta!$AH$3</f>
        <v>1</v>
      </c>
      <c r="DD205" t="b">
        <f>CY205&lt;=Konstanta!$AH$4</f>
        <v>1</v>
      </c>
      <c r="DE205" t="b">
        <f>CY205&lt;=Konstanta!$AH$5</f>
        <v>1</v>
      </c>
      <c r="DF205" t="b">
        <f>CY205&lt;=Konstanta!$AH$6</f>
        <v>1</v>
      </c>
      <c r="DG205" t="b">
        <f ca="1">TEXT(BL205,"YYYYMMDD")=TEXT(Konstanta!$B$1,"YYYYMMDD")</f>
        <v>0</v>
      </c>
      <c r="DH205" t="b">
        <f t="shared" si="75"/>
        <v>0</v>
      </c>
      <c r="DI205" s="67">
        <f ca="1">Konstanta!$C$4-Data!CD205</f>
        <v>-1096658.666275</v>
      </c>
      <c r="DJ205">
        <f ca="1">IF(Data!DI205&gt;=Konstanta!$B$14,Konstanta!$A$14,IF(Data!DI205&gt;=Konstanta!$B$15,Konstanta!$A$15,IF(Data!DI205&gt;=Konstanta!$B$16,Konstanta!$A$16,IF(Data!DI205&gt;=Konstanta!$B$17,Konstanta!$A$17,IF(Data!DI205&gt;=Konstanta!$B$18,Konstanta!$A$18,Konstanta!$A$19)))))</f>
        <v>6</v>
      </c>
      <c r="DK205" t="b">
        <f t="shared" si="76"/>
        <v>0</v>
      </c>
      <c r="DL205" t="b">
        <f>COUNTIFS(A$1:A204,A205)=0</f>
        <v>1</v>
      </c>
    </row>
    <row r="206" spans="1:11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8"/>
      <c r="BY206" s="68"/>
      <c r="BZ206" s="70" t="str">
        <f t="shared" si="61"/>
        <v/>
      </c>
      <c r="CA206" s="71">
        <f t="shared" ca="1" si="62"/>
        <v>1096694.6662277777</v>
      </c>
      <c r="CB206" s="70" t="b">
        <f ca="1">AND(LEN(BZ206)&gt;0,TEXT(BZ206,"YYYY-MM-DD")=TEXT(Konstanta!$B$1,"YYYY-MM-DD"))</f>
        <v>0</v>
      </c>
      <c r="CC206" s="70" t="str">
        <f t="shared" si="63"/>
        <v/>
      </c>
      <c r="CD206" s="72">
        <f ca="1">(Konstanta!$B$2-D206)*24</f>
        <v>1096694.666275</v>
      </c>
      <c r="CE206" t="b">
        <f t="shared" si="64"/>
        <v>0</v>
      </c>
      <c r="CF206" t="b">
        <f>LEN(_xlfn.IFNA(VLOOKUP(H206,Konstanta!$M:$M,1,FALSE),""))&gt;0</f>
        <v>0</v>
      </c>
      <c r="CG206" t="b">
        <f>LEN(_xlfn.IFNA(VLOOKUP(G206,Konstanta!$T:$T,1,FALSE),""))&gt;0</f>
        <v>0</v>
      </c>
      <c r="CH206" t="b">
        <f>_xlfn.IFNA(VLOOKUP(U206,Konstanta!$O:$O,1,FALSE),"-")&lt;&gt;"-"</f>
        <v>0</v>
      </c>
      <c r="CI206" t="b">
        <f>LEN(_xlfn.IFNA(VLOOKUP(AX206,Konstanta!$X:$X,1,FALSE),""))&gt;0</f>
        <v>0</v>
      </c>
      <c r="CJ206" t="b">
        <f>OR(LEN(_xlfn.IFNA(VLOOKUP(Y206,Konstanta!$Q:$Q,1,FALSE),""))&gt;0,LEN(Y206)=0)</f>
        <v>1</v>
      </c>
      <c r="CK206" t="b">
        <f t="shared" si="65"/>
        <v>1</v>
      </c>
      <c r="CL206" t="b">
        <f>OR(LEN(_xlfn.IFNA(VLOOKUP(BK206,Konstanta!$Z:$Z,1,FALSE),""))&gt;0,LEN(BK206)=0)</f>
        <v>1</v>
      </c>
      <c r="CM206" t="b">
        <f t="shared" si="66"/>
        <v>1</v>
      </c>
      <c r="CN206" t="b">
        <f t="shared" si="67"/>
        <v>0</v>
      </c>
      <c r="CO206" t="b">
        <f>LEN(_xlfn.IFNA(VLOOKUP(Data!K206,Konstanta!$AB:$AB,1,FALSE),""))&gt;0</f>
        <v>0</v>
      </c>
      <c r="CP206" s="12" t="b">
        <f t="shared" si="68"/>
        <v>0</v>
      </c>
      <c r="CQ206" s="12" t="b">
        <f t="shared" si="69"/>
        <v>0</v>
      </c>
      <c r="CR206" t="b">
        <f>ISNUMBER(SEARCH(Konstanta!$Q$5,Y206))</f>
        <v>0</v>
      </c>
      <c r="CS206">
        <f ca="1">IF(CD206&lt;=Konstanta!$J$5,Konstanta!$I$5,IF(CD206&lt;=Konstanta!$J$6,Konstanta!$I$6,IF(CD206&lt;=Konstanta!$J$7,Konstanta!$I$7,Konstanta!$I$8)))</f>
        <v>4</v>
      </c>
      <c r="CT206" t="b">
        <f>ISNUMBER(SEARCH(Konstanta!$Q$6,Y206))</f>
        <v>0</v>
      </c>
      <c r="CU206">
        <f ca="1">IF(CD206&lt;=Konstanta!$F$5,Konstanta!$E$5,IF(CD206&lt;=Konstanta!$F$6,Konstanta!$E$6,IF(CD206&lt;=Konstanta!$F$7,Konstanta!$E$7,IF(CD206&lt;=Konstanta!$F$8,Konstanta!$E$8,Konstanta!$E$9))))</f>
        <v>5</v>
      </c>
      <c r="CV206" t="b">
        <f t="shared" si="70"/>
        <v>1</v>
      </c>
      <c r="CW206" s="74">
        <f ca="1">IF(CD206&lt;=Konstanta!$B$5,Konstanta!$A$5,IF(CD206&lt;=Konstanta!$B$6,Konstanta!$A$6,IF(CD206&lt;=Konstanta!$B$7,Konstanta!$A$7,IF(CD206&lt;=Konstanta!$B$8,Konstanta!$A$8,IF(CD206&lt;=Konstanta!$B$9,Konstanta!$A$9,IF(CD206&lt;=Konstanta!$B$10,Konstanta!$A$10,IF(CD206&lt;=Konstanta!$B$11,Konstanta!$A$11,Konstanta!$A$12)))))))</f>
        <v>8</v>
      </c>
      <c r="CX206" t="b">
        <f>LEN(_xlfn.IFNA(VLOOKUP(AA206,Konstanta!$AD:$AD,1,FALSE),""))=0</f>
        <v>1</v>
      </c>
      <c r="CY206" s="67">
        <f t="shared" si="71"/>
        <v>0</v>
      </c>
      <c r="CZ206" s="67">
        <f t="shared" si="72"/>
        <v>0</v>
      </c>
      <c r="DA206" s="67">
        <f t="shared" si="73"/>
        <v>0</v>
      </c>
      <c r="DB206" t="b">
        <f t="shared" ca="1" si="74"/>
        <v>0</v>
      </c>
      <c r="DC206" s="67" t="b">
        <f>DA206&lt;=Konstanta!$AH$3</f>
        <v>1</v>
      </c>
      <c r="DD206" t="b">
        <f>CY206&lt;=Konstanta!$AH$4</f>
        <v>1</v>
      </c>
      <c r="DE206" t="b">
        <f>CY206&lt;=Konstanta!$AH$5</f>
        <v>1</v>
      </c>
      <c r="DF206" t="b">
        <f>CY206&lt;=Konstanta!$AH$6</f>
        <v>1</v>
      </c>
      <c r="DG206" t="b">
        <f ca="1">TEXT(BL206,"YYYYMMDD")=TEXT(Konstanta!$B$1,"YYYYMMDD")</f>
        <v>0</v>
      </c>
      <c r="DH206" t="b">
        <f t="shared" si="75"/>
        <v>0</v>
      </c>
      <c r="DI206" s="67">
        <f ca="1">Konstanta!$C$4-Data!CD206</f>
        <v>-1096658.666275</v>
      </c>
      <c r="DJ206">
        <f ca="1">IF(Data!DI206&gt;=Konstanta!$B$14,Konstanta!$A$14,IF(Data!DI206&gt;=Konstanta!$B$15,Konstanta!$A$15,IF(Data!DI206&gt;=Konstanta!$B$16,Konstanta!$A$16,IF(Data!DI206&gt;=Konstanta!$B$17,Konstanta!$A$17,IF(Data!DI206&gt;=Konstanta!$B$18,Konstanta!$A$18,Konstanta!$A$19)))))</f>
        <v>6</v>
      </c>
      <c r="DK206" t="b">
        <f t="shared" si="76"/>
        <v>0</v>
      </c>
      <c r="DL206" t="b">
        <f>COUNTIFS(A$1:A205,A206)=0</f>
        <v>1</v>
      </c>
    </row>
    <row r="207" spans="1:116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8"/>
      <c r="BY207" s="68"/>
      <c r="BZ207" s="70" t="str">
        <f t="shared" si="61"/>
        <v/>
      </c>
      <c r="CA207" s="71">
        <f t="shared" ca="1" si="62"/>
        <v>1096694.6662277777</v>
      </c>
      <c r="CB207" s="70" t="b">
        <f ca="1">AND(LEN(BZ207)&gt;0,TEXT(BZ207,"YYYY-MM-DD")=TEXT(Konstanta!$B$1,"YYYY-MM-DD"))</f>
        <v>0</v>
      </c>
      <c r="CC207" s="70" t="str">
        <f t="shared" si="63"/>
        <v/>
      </c>
      <c r="CD207" s="72">
        <f ca="1">(Konstanta!$B$2-D207)*24</f>
        <v>1096694.666275</v>
      </c>
      <c r="CE207" t="b">
        <f t="shared" si="64"/>
        <v>0</v>
      </c>
      <c r="CF207" t="b">
        <f>LEN(_xlfn.IFNA(VLOOKUP(H207,Konstanta!$M:$M,1,FALSE),""))&gt;0</f>
        <v>0</v>
      </c>
      <c r="CG207" t="b">
        <f>LEN(_xlfn.IFNA(VLOOKUP(G207,Konstanta!$T:$T,1,FALSE),""))&gt;0</f>
        <v>0</v>
      </c>
      <c r="CH207" t="b">
        <f>_xlfn.IFNA(VLOOKUP(U207,Konstanta!$O:$O,1,FALSE),"-")&lt;&gt;"-"</f>
        <v>0</v>
      </c>
      <c r="CI207" t="b">
        <f>LEN(_xlfn.IFNA(VLOOKUP(AX207,Konstanta!$X:$X,1,FALSE),""))&gt;0</f>
        <v>0</v>
      </c>
      <c r="CJ207" t="b">
        <f>OR(LEN(_xlfn.IFNA(VLOOKUP(Y207,Konstanta!$Q:$Q,1,FALSE),""))&gt;0,LEN(Y207)=0)</f>
        <v>1</v>
      </c>
      <c r="CK207" t="b">
        <f t="shared" si="65"/>
        <v>1</v>
      </c>
      <c r="CL207" t="b">
        <f>OR(LEN(_xlfn.IFNA(VLOOKUP(BK207,Konstanta!$Z:$Z,1,FALSE),""))&gt;0,LEN(BK207)=0)</f>
        <v>1</v>
      </c>
      <c r="CM207" t="b">
        <f t="shared" si="66"/>
        <v>1</v>
      </c>
      <c r="CN207" t="b">
        <f t="shared" si="67"/>
        <v>0</v>
      </c>
      <c r="CO207" t="b">
        <f>LEN(_xlfn.IFNA(VLOOKUP(Data!K207,Konstanta!$AB:$AB,1,FALSE),""))&gt;0</f>
        <v>0</v>
      </c>
      <c r="CP207" s="12" t="b">
        <f t="shared" si="68"/>
        <v>0</v>
      </c>
      <c r="CQ207" s="12" t="b">
        <f t="shared" si="69"/>
        <v>0</v>
      </c>
      <c r="CR207" t="b">
        <f>ISNUMBER(SEARCH(Konstanta!$Q$5,Y207))</f>
        <v>0</v>
      </c>
      <c r="CS207">
        <f ca="1">IF(CD207&lt;=Konstanta!$J$5,Konstanta!$I$5,IF(CD207&lt;=Konstanta!$J$6,Konstanta!$I$6,IF(CD207&lt;=Konstanta!$J$7,Konstanta!$I$7,Konstanta!$I$8)))</f>
        <v>4</v>
      </c>
      <c r="CT207" t="b">
        <f>ISNUMBER(SEARCH(Konstanta!$Q$6,Y207))</f>
        <v>0</v>
      </c>
      <c r="CU207">
        <f ca="1">IF(CD207&lt;=Konstanta!$F$5,Konstanta!$E$5,IF(CD207&lt;=Konstanta!$F$6,Konstanta!$E$6,IF(CD207&lt;=Konstanta!$F$7,Konstanta!$E$7,IF(CD207&lt;=Konstanta!$F$8,Konstanta!$E$8,Konstanta!$E$9))))</f>
        <v>5</v>
      </c>
      <c r="CV207" t="b">
        <f t="shared" si="70"/>
        <v>1</v>
      </c>
      <c r="CW207" s="74">
        <f ca="1">IF(CD207&lt;=Konstanta!$B$5,Konstanta!$A$5,IF(CD207&lt;=Konstanta!$B$6,Konstanta!$A$6,IF(CD207&lt;=Konstanta!$B$7,Konstanta!$A$7,IF(CD207&lt;=Konstanta!$B$8,Konstanta!$A$8,IF(CD207&lt;=Konstanta!$B$9,Konstanta!$A$9,IF(CD207&lt;=Konstanta!$B$10,Konstanta!$A$10,IF(CD207&lt;=Konstanta!$B$11,Konstanta!$A$11,Konstanta!$A$12)))))))</f>
        <v>8</v>
      </c>
      <c r="CX207" t="b">
        <f>LEN(_xlfn.IFNA(VLOOKUP(AA207,Konstanta!$AD:$AD,1,FALSE),""))=0</f>
        <v>1</v>
      </c>
      <c r="CY207" s="67">
        <f t="shared" si="71"/>
        <v>0</v>
      </c>
      <c r="CZ207" s="67">
        <f t="shared" si="72"/>
        <v>0</v>
      </c>
      <c r="DA207" s="67">
        <f t="shared" si="73"/>
        <v>0</v>
      </c>
      <c r="DB207" t="b">
        <f t="shared" ca="1" si="74"/>
        <v>0</v>
      </c>
      <c r="DC207" s="67" t="b">
        <f>DA207&lt;=Konstanta!$AH$3</f>
        <v>1</v>
      </c>
      <c r="DD207" t="b">
        <f>CY207&lt;=Konstanta!$AH$4</f>
        <v>1</v>
      </c>
      <c r="DE207" t="b">
        <f>CY207&lt;=Konstanta!$AH$5</f>
        <v>1</v>
      </c>
      <c r="DF207" t="b">
        <f>CY207&lt;=Konstanta!$AH$6</f>
        <v>1</v>
      </c>
      <c r="DG207" t="b">
        <f ca="1">TEXT(BL207,"YYYYMMDD")=TEXT(Konstanta!$B$1,"YYYYMMDD")</f>
        <v>0</v>
      </c>
      <c r="DH207" t="b">
        <f t="shared" si="75"/>
        <v>0</v>
      </c>
      <c r="DI207" s="67">
        <f ca="1">Konstanta!$C$4-Data!CD207</f>
        <v>-1096658.666275</v>
      </c>
      <c r="DJ207">
        <f ca="1">IF(Data!DI207&gt;=Konstanta!$B$14,Konstanta!$A$14,IF(Data!DI207&gt;=Konstanta!$B$15,Konstanta!$A$15,IF(Data!DI207&gt;=Konstanta!$B$16,Konstanta!$A$16,IF(Data!DI207&gt;=Konstanta!$B$17,Konstanta!$A$17,IF(Data!DI207&gt;=Konstanta!$B$18,Konstanta!$A$18,Konstanta!$A$19)))))</f>
        <v>6</v>
      </c>
      <c r="DK207" t="b">
        <f t="shared" si="76"/>
        <v>0</v>
      </c>
      <c r="DL207" t="b">
        <f>COUNTIFS(A$1:A206,A207)=0</f>
        <v>1</v>
      </c>
    </row>
    <row r="208" spans="1:116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8"/>
      <c r="BY208" s="68"/>
      <c r="BZ208" s="70" t="str">
        <f t="shared" si="61"/>
        <v/>
      </c>
      <c r="CA208" s="71">
        <f t="shared" ca="1" si="62"/>
        <v>1096694.6664083335</v>
      </c>
      <c r="CB208" s="70" t="b">
        <f ca="1">AND(LEN(BZ208)&gt;0,TEXT(BZ208,"YYYY-MM-DD")=TEXT(Konstanta!$B$1,"YYYY-MM-DD"))</f>
        <v>0</v>
      </c>
      <c r="CC208" s="70" t="str">
        <f t="shared" si="63"/>
        <v/>
      </c>
      <c r="CD208" s="72">
        <f ca="1">(Konstanta!$B$2-D208)*24</f>
        <v>1096694.666275</v>
      </c>
      <c r="CE208" t="b">
        <f t="shared" si="64"/>
        <v>0</v>
      </c>
      <c r="CF208" t="b">
        <f>LEN(_xlfn.IFNA(VLOOKUP(H208,Konstanta!$M:$M,1,FALSE),""))&gt;0</f>
        <v>0</v>
      </c>
      <c r="CG208" t="b">
        <f>LEN(_xlfn.IFNA(VLOOKUP(G208,Konstanta!$T:$T,1,FALSE),""))&gt;0</f>
        <v>0</v>
      </c>
      <c r="CH208" t="b">
        <f>_xlfn.IFNA(VLOOKUP(U208,Konstanta!$O:$O,1,FALSE),"-")&lt;&gt;"-"</f>
        <v>0</v>
      </c>
      <c r="CI208" t="b">
        <f>LEN(_xlfn.IFNA(VLOOKUP(AX208,Konstanta!$X:$X,1,FALSE),""))&gt;0</f>
        <v>0</v>
      </c>
      <c r="CJ208" t="b">
        <f>OR(LEN(_xlfn.IFNA(VLOOKUP(Y208,Konstanta!$Q:$Q,1,FALSE),""))&gt;0,LEN(Y208)=0)</f>
        <v>1</v>
      </c>
      <c r="CK208" t="b">
        <f t="shared" si="65"/>
        <v>1</v>
      </c>
      <c r="CL208" t="b">
        <f>OR(LEN(_xlfn.IFNA(VLOOKUP(BK208,Konstanta!$Z:$Z,1,FALSE),""))&gt;0,LEN(BK208)=0)</f>
        <v>1</v>
      </c>
      <c r="CM208" t="b">
        <f t="shared" si="66"/>
        <v>1</v>
      </c>
      <c r="CN208" t="b">
        <f t="shared" si="67"/>
        <v>0</v>
      </c>
      <c r="CO208" t="b">
        <f>LEN(_xlfn.IFNA(VLOOKUP(Data!K208,Konstanta!$AB:$AB,1,FALSE),""))&gt;0</f>
        <v>0</v>
      </c>
      <c r="CP208" s="12" t="b">
        <f t="shared" si="68"/>
        <v>0</v>
      </c>
      <c r="CQ208" s="12" t="b">
        <f t="shared" si="69"/>
        <v>0</v>
      </c>
      <c r="CR208" t="b">
        <f>ISNUMBER(SEARCH(Konstanta!$Q$5,Y208))</f>
        <v>0</v>
      </c>
      <c r="CS208">
        <f ca="1">IF(CD208&lt;=Konstanta!$J$5,Konstanta!$I$5,IF(CD208&lt;=Konstanta!$J$6,Konstanta!$I$6,IF(CD208&lt;=Konstanta!$J$7,Konstanta!$I$7,Konstanta!$I$8)))</f>
        <v>4</v>
      </c>
      <c r="CT208" t="b">
        <f>ISNUMBER(SEARCH(Konstanta!$Q$6,Y208))</f>
        <v>0</v>
      </c>
      <c r="CU208">
        <f ca="1">IF(CD208&lt;=Konstanta!$F$5,Konstanta!$E$5,IF(CD208&lt;=Konstanta!$F$6,Konstanta!$E$6,IF(CD208&lt;=Konstanta!$F$7,Konstanta!$E$7,IF(CD208&lt;=Konstanta!$F$8,Konstanta!$E$8,Konstanta!$E$9))))</f>
        <v>5</v>
      </c>
      <c r="CV208" t="b">
        <f t="shared" si="70"/>
        <v>1</v>
      </c>
      <c r="CW208" s="74">
        <f ca="1">IF(CD208&lt;=Konstanta!$B$5,Konstanta!$A$5,IF(CD208&lt;=Konstanta!$B$6,Konstanta!$A$6,IF(CD208&lt;=Konstanta!$B$7,Konstanta!$A$7,IF(CD208&lt;=Konstanta!$B$8,Konstanta!$A$8,IF(CD208&lt;=Konstanta!$B$9,Konstanta!$A$9,IF(CD208&lt;=Konstanta!$B$10,Konstanta!$A$10,IF(CD208&lt;=Konstanta!$B$11,Konstanta!$A$11,Konstanta!$A$12)))))))</f>
        <v>8</v>
      </c>
      <c r="CX208" t="b">
        <f>LEN(_xlfn.IFNA(VLOOKUP(AA208,Konstanta!$AD:$AD,1,FALSE),""))=0</f>
        <v>1</v>
      </c>
      <c r="CY208" s="67">
        <f t="shared" si="71"/>
        <v>0</v>
      </c>
      <c r="CZ208" s="67">
        <f t="shared" si="72"/>
        <v>0</v>
      </c>
      <c r="DA208" s="67">
        <f t="shared" si="73"/>
        <v>0</v>
      </c>
      <c r="DB208" t="b">
        <f t="shared" ca="1" si="74"/>
        <v>0</v>
      </c>
      <c r="DC208" s="67" t="b">
        <f>DA208&lt;=Konstanta!$AH$3</f>
        <v>1</v>
      </c>
      <c r="DD208" t="b">
        <f>CY208&lt;=Konstanta!$AH$4</f>
        <v>1</v>
      </c>
      <c r="DE208" t="b">
        <f>CY208&lt;=Konstanta!$AH$5</f>
        <v>1</v>
      </c>
      <c r="DF208" t="b">
        <f>CY208&lt;=Konstanta!$AH$6</f>
        <v>1</v>
      </c>
      <c r="DG208" t="b">
        <f ca="1">TEXT(BL208,"YYYYMMDD")=TEXT(Konstanta!$B$1,"YYYYMMDD")</f>
        <v>0</v>
      </c>
      <c r="DH208" t="b">
        <f t="shared" si="75"/>
        <v>0</v>
      </c>
      <c r="DI208" s="67">
        <f ca="1">Konstanta!$C$4-Data!CD208</f>
        <v>-1096658.666275</v>
      </c>
      <c r="DJ208">
        <f ca="1">IF(Data!DI208&gt;=Konstanta!$B$14,Konstanta!$A$14,IF(Data!DI208&gt;=Konstanta!$B$15,Konstanta!$A$15,IF(Data!DI208&gt;=Konstanta!$B$16,Konstanta!$A$16,IF(Data!DI208&gt;=Konstanta!$B$17,Konstanta!$A$17,IF(Data!DI208&gt;=Konstanta!$B$18,Konstanta!$A$18,Konstanta!$A$19)))))</f>
        <v>6</v>
      </c>
      <c r="DK208" t="b">
        <f t="shared" si="76"/>
        <v>0</v>
      </c>
      <c r="DL208" t="b">
        <f>COUNTIFS(A$1:A207,A208)=0</f>
        <v>1</v>
      </c>
    </row>
    <row r="209" spans="1:116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8"/>
      <c r="BY209" s="68"/>
      <c r="BZ209" s="70" t="str">
        <f t="shared" si="61"/>
        <v/>
      </c>
      <c r="CA209" s="71">
        <f t="shared" ca="1" si="62"/>
        <v>1096694.6659916667</v>
      </c>
      <c r="CB209" s="70" t="b">
        <f ca="1">AND(LEN(BZ209)&gt;0,TEXT(BZ209,"YYYY-MM-DD")=TEXT(Konstanta!$B$1,"YYYY-MM-DD"))</f>
        <v>0</v>
      </c>
      <c r="CC209" s="70" t="str">
        <f t="shared" si="63"/>
        <v/>
      </c>
      <c r="CD209" s="72">
        <f ca="1">(Konstanta!$B$2-D209)*24</f>
        <v>1096694.666275</v>
      </c>
      <c r="CE209" t="b">
        <f t="shared" si="64"/>
        <v>0</v>
      </c>
      <c r="CF209" t="b">
        <f>LEN(_xlfn.IFNA(VLOOKUP(H209,Konstanta!$M:$M,1,FALSE),""))&gt;0</f>
        <v>0</v>
      </c>
      <c r="CG209" t="b">
        <f>LEN(_xlfn.IFNA(VLOOKUP(G209,Konstanta!$T:$T,1,FALSE),""))&gt;0</f>
        <v>0</v>
      </c>
      <c r="CH209" t="b">
        <f>_xlfn.IFNA(VLOOKUP(U209,Konstanta!$O:$O,1,FALSE),"-")&lt;&gt;"-"</f>
        <v>0</v>
      </c>
      <c r="CI209" t="b">
        <f>LEN(_xlfn.IFNA(VLOOKUP(AX209,Konstanta!$X:$X,1,FALSE),""))&gt;0</f>
        <v>0</v>
      </c>
      <c r="CJ209" t="b">
        <f>OR(LEN(_xlfn.IFNA(VLOOKUP(Y209,Konstanta!$Q:$Q,1,FALSE),""))&gt;0,LEN(Y209)=0)</f>
        <v>1</v>
      </c>
      <c r="CK209" t="b">
        <f t="shared" si="65"/>
        <v>1</v>
      </c>
      <c r="CL209" t="b">
        <f>OR(LEN(_xlfn.IFNA(VLOOKUP(BK209,Konstanta!$Z:$Z,1,FALSE),""))&gt;0,LEN(BK209)=0)</f>
        <v>1</v>
      </c>
      <c r="CM209" t="b">
        <f t="shared" si="66"/>
        <v>1</v>
      </c>
      <c r="CN209" t="b">
        <f t="shared" si="67"/>
        <v>0</v>
      </c>
      <c r="CO209" t="b">
        <f>LEN(_xlfn.IFNA(VLOOKUP(Data!K209,Konstanta!$AB:$AB,1,FALSE),""))&gt;0</f>
        <v>0</v>
      </c>
      <c r="CP209" s="12" t="b">
        <f t="shared" si="68"/>
        <v>0</v>
      </c>
      <c r="CQ209" s="12" t="b">
        <f t="shared" si="69"/>
        <v>0</v>
      </c>
      <c r="CR209" t="b">
        <f>ISNUMBER(SEARCH(Konstanta!$Q$5,Y209))</f>
        <v>0</v>
      </c>
      <c r="CS209">
        <f ca="1">IF(CD209&lt;=Konstanta!$J$5,Konstanta!$I$5,IF(CD209&lt;=Konstanta!$J$6,Konstanta!$I$6,IF(CD209&lt;=Konstanta!$J$7,Konstanta!$I$7,Konstanta!$I$8)))</f>
        <v>4</v>
      </c>
      <c r="CT209" t="b">
        <f>ISNUMBER(SEARCH(Konstanta!$Q$6,Y209))</f>
        <v>0</v>
      </c>
      <c r="CU209">
        <f ca="1">IF(CD209&lt;=Konstanta!$F$5,Konstanta!$E$5,IF(CD209&lt;=Konstanta!$F$6,Konstanta!$E$6,IF(CD209&lt;=Konstanta!$F$7,Konstanta!$E$7,IF(CD209&lt;=Konstanta!$F$8,Konstanta!$E$8,Konstanta!$E$9))))</f>
        <v>5</v>
      </c>
      <c r="CV209" t="b">
        <f t="shared" si="70"/>
        <v>1</v>
      </c>
      <c r="CW209" s="74">
        <f ca="1">IF(CD209&lt;=Konstanta!$B$5,Konstanta!$A$5,IF(CD209&lt;=Konstanta!$B$6,Konstanta!$A$6,IF(CD209&lt;=Konstanta!$B$7,Konstanta!$A$7,IF(CD209&lt;=Konstanta!$B$8,Konstanta!$A$8,IF(CD209&lt;=Konstanta!$B$9,Konstanta!$A$9,IF(CD209&lt;=Konstanta!$B$10,Konstanta!$A$10,IF(CD209&lt;=Konstanta!$B$11,Konstanta!$A$11,Konstanta!$A$12)))))))</f>
        <v>8</v>
      </c>
      <c r="CX209" t="b">
        <f>LEN(_xlfn.IFNA(VLOOKUP(AA209,Konstanta!$AD:$AD,1,FALSE),""))=0</f>
        <v>1</v>
      </c>
      <c r="CY209" s="67">
        <f t="shared" si="71"/>
        <v>0</v>
      </c>
      <c r="CZ209" s="67">
        <f t="shared" si="72"/>
        <v>0</v>
      </c>
      <c r="DA209" s="67">
        <f t="shared" si="73"/>
        <v>0</v>
      </c>
      <c r="DB209" t="b">
        <f t="shared" ca="1" si="74"/>
        <v>0</v>
      </c>
      <c r="DC209" s="67" t="b">
        <f>DA209&lt;=Konstanta!$AH$3</f>
        <v>1</v>
      </c>
      <c r="DD209" t="b">
        <f>CY209&lt;=Konstanta!$AH$4</f>
        <v>1</v>
      </c>
      <c r="DE209" t="b">
        <f>CY209&lt;=Konstanta!$AH$5</f>
        <v>1</v>
      </c>
      <c r="DF209" t="b">
        <f>CY209&lt;=Konstanta!$AH$6</f>
        <v>1</v>
      </c>
      <c r="DG209" t="b">
        <f ca="1">TEXT(BL209,"YYYYMMDD")=TEXT(Konstanta!$B$1,"YYYYMMDD")</f>
        <v>0</v>
      </c>
      <c r="DH209" t="b">
        <f t="shared" si="75"/>
        <v>0</v>
      </c>
      <c r="DI209" s="67">
        <f ca="1">Konstanta!$C$4-Data!CD209</f>
        <v>-1096658.666275</v>
      </c>
      <c r="DJ209">
        <f ca="1">IF(Data!DI209&gt;=Konstanta!$B$14,Konstanta!$A$14,IF(Data!DI209&gt;=Konstanta!$B$15,Konstanta!$A$15,IF(Data!DI209&gt;=Konstanta!$B$16,Konstanta!$A$16,IF(Data!DI209&gt;=Konstanta!$B$17,Konstanta!$A$17,IF(Data!DI209&gt;=Konstanta!$B$18,Konstanta!$A$18,Konstanta!$A$19)))))</f>
        <v>6</v>
      </c>
      <c r="DK209" t="b">
        <f t="shared" si="76"/>
        <v>0</v>
      </c>
      <c r="DL209" t="b">
        <f>COUNTIFS(A$1:A208,A209)=0</f>
        <v>1</v>
      </c>
    </row>
    <row r="210" spans="1:116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8"/>
      <c r="BY210" s="68"/>
      <c r="BZ210" s="70" t="str">
        <f t="shared" si="61"/>
        <v/>
      </c>
      <c r="CA210" s="71">
        <f t="shared" ca="1" si="62"/>
        <v>1096694.666013889</v>
      </c>
      <c r="CB210" s="70" t="b">
        <f ca="1">AND(LEN(BZ210)&gt;0,TEXT(BZ210,"YYYY-MM-DD")=TEXT(Konstanta!$B$1,"YYYY-MM-DD"))</f>
        <v>0</v>
      </c>
      <c r="CC210" s="70" t="str">
        <f t="shared" si="63"/>
        <v/>
      </c>
      <c r="CD210" s="72">
        <f ca="1">(Konstanta!$B$2-D210)*24</f>
        <v>1096694.666275</v>
      </c>
      <c r="CE210" t="b">
        <f t="shared" si="64"/>
        <v>0</v>
      </c>
      <c r="CF210" t="b">
        <f>LEN(_xlfn.IFNA(VLOOKUP(H210,Konstanta!$M:$M,1,FALSE),""))&gt;0</f>
        <v>0</v>
      </c>
      <c r="CG210" t="b">
        <f>LEN(_xlfn.IFNA(VLOOKUP(G210,Konstanta!$T:$T,1,FALSE),""))&gt;0</f>
        <v>0</v>
      </c>
      <c r="CH210" t="b">
        <f>_xlfn.IFNA(VLOOKUP(U210,Konstanta!$O:$O,1,FALSE),"-")&lt;&gt;"-"</f>
        <v>0</v>
      </c>
      <c r="CI210" t="b">
        <f>LEN(_xlfn.IFNA(VLOOKUP(AX210,Konstanta!$X:$X,1,FALSE),""))&gt;0</f>
        <v>0</v>
      </c>
      <c r="CJ210" t="b">
        <f>OR(LEN(_xlfn.IFNA(VLOOKUP(Y210,Konstanta!$Q:$Q,1,FALSE),""))&gt;0,LEN(Y210)=0)</f>
        <v>1</v>
      </c>
      <c r="CK210" t="b">
        <f t="shared" si="65"/>
        <v>1</v>
      </c>
      <c r="CL210" t="b">
        <f>OR(LEN(_xlfn.IFNA(VLOOKUP(BK210,Konstanta!$Z:$Z,1,FALSE),""))&gt;0,LEN(BK210)=0)</f>
        <v>1</v>
      </c>
      <c r="CM210" t="b">
        <f t="shared" si="66"/>
        <v>1</v>
      </c>
      <c r="CN210" t="b">
        <f t="shared" si="67"/>
        <v>0</v>
      </c>
      <c r="CO210" t="b">
        <f>LEN(_xlfn.IFNA(VLOOKUP(Data!K210,Konstanta!$AB:$AB,1,FALSE),""))&gt;0</f>
        <v>0</v>
      </c>
      <c r="CP210" s="12" t="b">
        <f t="shared" si="68"/>
        <v>0</v>
      </c>
      <c r="CQ210" s="12" t="b">
        <f t="shared" si="69"/>
        <v>0</v>
      </c>
      <c r="CR210" t="b">
        <f>ISNUMBER(SEARCH(Konstanta!$Q$5,Y210))</f>
        <v>0</v>
      </c>
      <c r="CS210">
        <f ca="1">IF(CD210&lt;=Konstanta!$J$5,Konstanta!$I$5,IF(CD210&lt;=Konstanta!$J$6,Konstanta!$I$6,IF(CD210&lt;=Konstanta!$J$7,Konstanta!$I$7,Konstanta!$I$8)))</f>
        <v>4</v>
      </c>
      <c r="CT210" t="b">
        <f>ISNUMBER(SEARCH(Konstanta!$Q$6,Y210))</f>
        <v>0</v>
      </c>
      <c r="CU210">
        <f ca="1">IF(CD210&lt;=Konstanta!$F$5,Konstanta!$E$5,IF(CD210&lt;=Konstanta!$F$6,Konstanta!$E$6,IF(CD210&lt;=Konstanta!$F$7,Konstanta!$E$7,IF(CD210&lt;=Konstanta!$F$8,Konstanta!$E$8,Konstanta!$E$9))))</f>
        <v>5</v>
      </c>
      <c r="CV210" t="b">
        <f t="shared" si="70"/>
        <v>1</v>
      </c>
      <c r="CW210" s="74">
        <f ca="1">IF(CD210&lt;=Konstanta!$B$5,Konstanta!$A$5,IF(CD210&lt;=Konstanta!$B$6,Konstanta!$A$6,IF(CD210&lt;=Konstanta!$B$7,Konstanta!$A$7,IF(CD210&lt;=Konstanta!$B$8,Konstanta!$A$8,IF(CD210&lt;=Konstanta!$B$9,Konstanta!$A$9,IF(CD210&lt;=Konstanta!$B$10,Konstanta!$A$10,IF(CD210&lt;=Konstanta!$B$11,Konstanta!$A$11,Konstanta!$A$12)))))))</f>
        <v>8</v>
      </c>
      <c r="CX210" t="b">
        <f>LEN(_xlfn.IFNA(VLOOKUP(AA210,Konstanta!$AD:$AD,1,FALSE),""))=0</f>
        <v>1</v>
      </c>
      <c r="CY210" s="67">
        <f t="shared" si="71"/>
        <v>0</v>
      </c>
      <c r="CZ210" s="67">
        <f t="shared" si="72"/>
        <v>0</v>
      </c>
      <c r="DA210" s="67">
        <f t="shared" si="73"/>
        <v>0</v>
      </c>
      <c r="DB210" t="b">
        <f t="shared" ca="1" si="74"/>
        <v>0</v>
      </c>
      <c r="DC210" s="67" t="b">
        <f>DA210&lt;=Konstanta!$AH$3</f>
        <v>1</v>
      </c>
      <c r="DD210" t="b">
        <f>CY210&lt;=Konstanta!$AH$4</f>
        <v>1</v>
      </c>
      <c r="DE210" t="b">
        <f>CY210&lt;=Konstanta!$AH$5</f>
        <v>1</v>
      </c>
      <c r="DF210" t="b">
        <f>CY210&lt;=Konstanta!$AH$6</f>
        <v>1</v>
      </c>
      <c r="DG210" t="b">
        <f ca="1">TEXT(BL210,"YYYYMMDD")=TEXT(Konstanta!$B$1,"YYYYMMDD")</f>
        <v>0</v>
      </c>
      <c r="DH210" t="b">
        <f t="shared" si="75"/>
        <v>0</v>
      </c>
      <c r="DI210" s="67">
        <f ca="1">Konstanta!$C$4-Data!CD210</f>
        <v>-1096658.666275</v>
      </c>
      <c r="DJ210">
        <f ca="1">IF(Data!DI210&gt;=Konstanta!$B$14,Konstanta!$A$14,IF(Data!DI210&gt;=Konstanta!$B$15,Konstanta!$A$15,IF(Data!DI210&gt;=Konstanta!$B$16,Konstanta!$A$16,IF(Data!DI210&gt;=Konstanta!$B$17,Konstanta!$A$17,IF(Data!DI210&gt;=Konstanta!$B$18,Konstanta!$A$18,Konstanta!$A$19)))))</f>
        <v>6</v>
      </c>
      <c r="DK210" t="b">
        <f t="shared" si="76"/>
        <v>0</v>
      </c>
      <c r="DL210" t="b">
        <f>COUNTIFS(A$1:A209,A210)=0</f>
        <v>1</v>
      </c>
    </row>
    <row r="211" spans="1:116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8"/>
      <c r="BY211" s="68"/>
      <c r="BZ211" s="70" t="str">
        <f t="shared" si="61"/>
        <v/>
      </c>
      <c r="CA211" s="71">
        <f t="shared" ca="1" si="62"/>
        <v>1096694.6659916667</v>
      </c>
      <c r="CB211" s="70" t="b">
        <f ca="1">AND(LEN(BZ211)&gt;0,TEXT(BZ211,"YYYY-MM-DD")=TEXT(Konstanta!$B$1,"YYYY-MM-DD"))</f>
        <v>0</v>
      </c>
      <c r="CC211" s="70" t="str">
        <f t="shared" si="63"/>
        <v/>
      </c>
      <c r="CD211" s="72">
        <f ca="1">(Konstanta!$B$2-D211)*24</f>
        <v>1096694.666275</v>
      </c>
      <c r="CE211" t="b">
        <f t="shared" si="64"/>
        <v>0</v>
      </c>
      <c r="CF211" t="b">
        <f>LEN(_xlfn.IFNA(VLOOKUP(H211,Konstanta!$M:$M,1,FALSE),""))&gt;0</f>
        <v>0</v>
      </c>
      <c r="CG211" t="b">
        <f>LEN(_xlfn.IFNA(VLOOKUP(G211,Konstanta!$T:$T,1,FALSE),""))&gt;0</f>
        <v>0</v>
      </c>
      <c r="CH211" t="b">
        <f>_xlfn.IFNA(VLOOKUP(U211,Konstanta!$O:$O,1,FALSE),"-")&lt;&gt;"-"</f>
        <v>0</v>
      </c>
      <c r="CI211" t="b">
        <f>LEN(_xlfn.IFNA(VLOOKUP(AX211,Konstanta!$X:$X,1,FALSE),""))&gt;0</f>
        <v>0</v>
      </c>
      <c r="CJ211" t="b">
        <f>OR(LEN(_xlfn.IFNA(VLOOKUP(Y211,Konstanta!$Q:$Q,1,FALSE),""))&gt;0,LEN(Y211)=0)</f>
        <v>1</v>
      </c>
      <c r="CK211" t="b">
        <f t="shared" si="65"/>
        <v>1</v>
      </c>
      <c r="CL211" t="b">
        <f>OR(LEN(_xlfn.IFNA(VLOOKUP(BK211,Konstanta!$Z:$Z,1,FALSE),""))&gt;0,LEN(BK211)=0)</f>
        <v>1</v>
      </c>
      <c r="CM211" t="b">
        <f t="shared" si="66"/>
        <v>1</v>
      </c>
      <c r="CN211" t="b">
        <f t="shared" si="67"/>
        <v>0</v>
      </c>
      <c r="CO211" t="b">
        <f>LEN(_xlfn.IFNA(VLOOKUP(Data!K211,Konstanta!$AB:$AB,1,FALSE),""))&gt;0</f>
        <v>0</v>
      </c>
      <c r="CP211" s="12" t="b">
        <f t="shared" si="68"/>
        <v>0</v>
      </c>
      <c r="CQ211" s="12" t="b">
        <f t="shared" si="69"/>
        <v>0</v>
      </c>
      <c r="CR211" t="b">
        <f>ISNUMBER(SEARCH(Konstanta!$Q$5,Y211))</f>
        <v>0</v>
      </c>
      <c r="CS211">
        <f ca="1">IF(CD211&lt;=Konstanta!$J$5,Konstanta!$I$5,IF(CD211&lt;=Konstanta!$J$6,Konstanta!$I$6,IF(CD211&lt;=Konstanta!$J$7,Konstanta!$I$7,Konstanta!$I$8)))</f>
        <v>4</v>
      </c>
      <c r="CT211" t="b">
        <f>ISNUMBER(SEARCH(Konstanta!$Q$6,Y211))</f>
        <v>0</v>
      </c>
      <c r="CU211">
        <f ca="1">IF(CD211&lt;=Konstanta!$F$5,Konstanta!$E$5,IF(CD211&lt;=Konstanta!$F$6,Konstanta!$E$6,IF(CD211&lt;=Konstanta!$F$7,Konstanta!$E$7,IF(CD211&lt;=Konstanta!$F$8,Konstanta!$E$8,Konstanta!$E$9))))</f>
        <v>5</v>
      </c>
      <c r="CV211" t="b">
        <f t="shared" si="70"/>
        <v>1</v>
      </c>
      <c r="CW211" s="74">
        <f ca="1">IF(CD211&lt;=Konstanta!$B$5,Konstanta!$A$5,IF(CD211&lt;=Konstanta!$B$6,Konstanta!$A$6,IF(CD211&lt;=Konstanta!$B$7,Konstanta!$A$7,IF(CD211&lt;=Konstanta!$B$8,Konstanta!$A$8,IF(CD211&lt;=Konstanta!$B$9,Konstanta!$A$9,IF(CD211&lt;=Konstanta!$B$10,Konstanta!$A$10,IF(CD211&lt;=Konstanta!$B$11,Konstanta!$A$11,Konstanta!$A$12)))))))</f>
        <v>8</v>
      </c>
      <c r="CX211" t="b">
        <f>LEN(_xlfn.IFNA(VLOOKUP(AA211,Konstanta!$AD:$AD,1,FALSE),""))=0</f>
        <v>1</v>
      </c>
      <c r="CY211" s="67">
        <f t="shared" si="71"/>
        <v>0</v>
      </c>
      <c r="CZ211" s="67">
        <f t="shared" si="72"/>
        <v>0</v>
      </c>
      <c r="DA211" s="67">
        <f t="shared" si="73"/>
        <v>0</v>
      </c>
      <c r="DB211" t="b">
        <f t="shared" ca="1" si="74"/>
        <v>0</v>
      </c>
      <c r="DC211" s="67" t="b">
        <f>DA211&lt;=Konstanta!$AH$3</f>
        <v>1</v>
      </c>
      <c r="DD211" t="b">
        <f>CY211&lt;=Konstanta!$AH$4</f>
        <v>1</v>
      </c>
      <c r="DE211" t="b">
        <f>CY211&lt;=Konstanta!$AH$5</f>
        <v>1</v>
      </c>
      <c r="DF211" t="b">
        <f>CY211&lt;=Konstanta!$AH$6</f>
        <v>1</v>
      </c>
      <c r="DG211" t="b">
        <f ca="1">TEXT(BL211,"YYYYMMDD")=TEXT(Konstanta!$B$1,"YYYYMMDD")</f>
        <v>0</v>
      </c>
      <c r="DH211" t="b">
        <f t="shared" si="75"/>
        <v>0</v>
      </c>
      <c r="DI211" s="67">
        <f ca="1">Konstanta!$C$4-Data!CD211</f>
        <v>-1096658.666275</v>
      </c>
      <c r="DJ211">
        <f ca="1">IF(Data!DI211&gt;=Konstanta!$B$14,Konstanta!$A$14,IF(Data!DI211&gt;=Konstanta!$B$15,Konstanta!$A$15,IF(Data!DI211&gt;=Konstanta!$B$16,Konstanta!$A$16,IF(Data!DI211&gt;=Konstanta!$B$17,Konstanta!$A$17,IF(Data!DI211&gt;=Konstanta!$B$18,Konstanta!$A$18,Konstanta!$A$19)))))</f>
        <v>6</v>
      </c>
      <c r="DK211" t="b">
        <f t="shared" si="76"/>
        <v>0</v>
      </c>
      <c r="DL211" t="b">
        <f>COUNTIFS(A$1:A210,A211)=0</f>
        <v>1</v>
      </c>
    </row>
    <row r="212" spans="1:116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8"/>
      <c r="BY212" s="68"/>
      <c r="BZ212" s="70" t="str">
        <f t="shared" si="61"/>
        <v/>
      </c>
      <c r="CA212" s="71">
        <f t="shared" ca="1" si="62"/>
        <v>1096694.6664</v>
      </c>
      <c r="CB212" s="70" t="b">
        <f ca="1">AND(LEN(BZ212)&gt;0,TEXT(BZ212,"YYYY-MM-DD")=TEXT(Konstanta!$B$1,"YYYY-MM-DD"))</f>
        <v>0</v>
      </c>
      <c r="CC212" s="70" t="str">
        <f t="shared" si="63"/>
        <v/>
      </c>
      <c r="CD212" s="72">
        <f ca="1">(Konstanta!$B$2-D212)*24</f>
        <v>1096694.666275</v>
      </c>
      <c r="CE212" t="b">
        <f t="shared" si="64"/>
        <v>0</v>
      </c>
      <c r="CF212" t="b">
        <f>LEN(_xlfn.IFNA(VLOOKUP(H212,Konstanta!$M:$M,1,FALSE),""))&gt;0</f>
        <v>0</v>
      </c>
      <c r="CG212" t="b">
        <f>LEN(_xlfn.IFNA(VLOOKUP(G212,Konstanta!$T:$T,1,FALSE),""))&gt;0</f>
        <v>0</v>
      </c>
      <c r="CH212" t="b">
        <f>_xlfn.IFNA(VLOOKUP(U212,Konstanta!$O:$O,1,FALSE),"-")&lt;&gt;"-"</f>
        <v>0</v>
      </c>
      <c r="CI212" t="b">
        <f>LEN(_xlfn.IFNA(VLOOKUP(AX212,Konstanta!$X:$X,1,FALSE),""))&gt;0</f>
        <v>0</v>
      </c>
      <c r="CJ212" t="b">
        <f>OR(LEN(_xlfn.IFNA(VLOOKUP(Y212,Konstanta!$Q:$Q,1,FALSE),""))&gt;0,LEN(Y212)=0)</f>
        <v>1</v>
      </c>
      <c r="CK212" t="b">
        <f t="shared" si="65"/>
        <v>1</v>
      </c>
      <c r="CL212" t="b">
        <f>OR(LEN(_xlfn.IFNA(VLOOKUP(BK212,Konstanta!$Z:$Z,1,FALSE),""))&gt;0,LEN(BK212)=0)</f>
        <v>1</v>
      </c>
      <c r="CM212" t="b">
        <f t="shared" si="66"/>
        <v>1</v>
      </c>
      <c r="CN212" t="b">
        <f t="shared" si="67"/>
        <v>0</v>
      </c>
      <c r="CO212" t="b">
        <f>LEN(_xlfn.IFNA(VLOOKUP(Data!K212,Konstanta!$AB:$AB,1,FALSE),""))&gt;0</f>
        <v>0</v>
      </c>
      <c r="CP212" s="12" t="b">
        <f t="shared" si="68"/>
        <v>0</v>
      </c>
      <c r="CQ212" s="12" t="b">
        <f t="shared" si="69"/>
        <v>0</v>
      </c>
      <c r="CR212" t="b">
        <f>ISNUMBER(SEARCH(Konstanta!$Q$5,Y212))</f>
        <v>0</v>
      </c>
      <c r="CS212">
        <f ca="1">IF(CD212&lt;=Konstanta!$J$5,Konstanta!$I$5,IF(CD212&lt;=Konstanta!$J$6,Konstanta!$I$6,IF(CD212&lt;=Konstanta!$J$7,Konstanta!$I$7,Konstanta!$I$8)))</f>
        <v>4</v>
      </c>
      <c r="CT212" t="b">
        <f>ISNUMBER(SEARCH(Konstanta!$Q$6,Y212))</f>
        <v>0</v>
      </c>
      <c r="CU212">
        <f ca="1">IF(CD212&lt;=Konstanta!$F$5,Konstanta!$E$5,IF(CD212&lt;=Konstanta!$F$6,Konstanta!$E$6,IF(CD212&lt;=Konstanta!$F$7,Konstanta!$E$7,IF(CD212&lt;=Konstanta!$F$8,Konstanta!$E$8,Konstanta!$E$9))))</f>
        <v>5</v>
      </c>
      <c r="CV212" t="b">
        <f t="shared" si="70"/>
        <v>1</v>
      </c>
      <c r="CW212" s="74">
        <f ca="1">IF(CD212&lt;=Konstanta!$B$5,Konstanta!$A$5,IF(CD212&lt;=Konstanta!$B$6,Konstanta!$A$6,IF(CD212&lt;=Konstanta!$B$7,Konstanta!$A$7,IF(CD212&lt;=Konstanta!$B$8,Konstanta!$A$8,IF(CD212&lt;=Konstanta!$B$9,Konstanta!$A$9,IF(CD212&lt;=Konstanta!$B$10,Konstanta!$A$10,IF(CD212&lt;=Konstanta!$B$11,Konstanta!$A$11,Konstanta!$A$12)))))))</f>
        <v>8</v>
      </c>
      <c r="CX212" t="b">
        <f>LEN(_xlfn.IFNA(VLOOKUP(AA212,Konstanta!$AD:$AD,1,FALSE),""))=0</f>
        <v>1</v>
      </c>
      <c r="CY212" s="67">
        <f t="shared" si="71"/>
        <v>0</v>
      </c>
      <c r="CZ212" s="67">
        <f t="shared" si="72"/>
        <v>0</v>
      </c>
      <c r="DA212" s="67">
        <f t="shared" si="73"/>
        <v>0</v>
      </c>
      <c r="DB212" t="b">
        <f t="shared" ca="1" si="74"/>
        <v>0</v>
      </c>
      <c r="DC212" s="67" t="b">
        <f>DA212&lt;=Konstanta!$AH$3</f>
        <v>1</v>
      </c>
      <c r="DD212" t="b">
        <f>CY212&lt;=Konstanta!$AH$4</f>
        <v>1</v>
      </c>
      <c r="DE212" t="b">
        <f>CY212&lt;=Konstanta!$AH$5</f>
        <v>1</v>
      </c>
      <c r="DF212" t="b">
        <f>CY212&lt;=Konstanta!$AH$6</f>
        <v>1</v>
      </c>
      <c r="DG212" t="b">
        <f ca="1">TEXT(BL212,"YYYYMMDD")=TEXT(Konstanta!$B$1,"YYYYMMDD")</f>
        <v>0</v>
      </c>
      <c r="DH212" t="b">
        <f t="shared" si="75"/>
        <v>0</v>
      </c>
      <c r="DI212" s="67">
        <f ca="1">Konstanta!$C$4-Data!CD212</f>
        <v>-1096658.666275</v>
      </c>
      <c r="DJ212">
        <f ca="1">IF(Data!DI212&gt;=Konstanta!$B$14,Konstanta!$A$14,IF(Data!DI212&gt;=Konstanta!$B$15,Konstanta!$A$15,IF(Data!DI212&gt;=Konstanta!$B$16,Konstanta!$A$16,IF(Data!DI212&gt;=Konstanta!$B$17,Konstanta!$A$17,IF(Data!DI212&gt;=Konstanta!$B$18,Konstanta!$A$18,Konstanta!$A$19)))))</f>
        <v>6</v>
      </c>
      <c r="DK212" t="b">
        <f t="shared" si="76"/>
        <v>0</v>
      </c>
      <c r="DL212" t="b">
        <f>COUNTIFS(A$1:A211,A212)=0</f>
        <v>1</v>
      </c>
    </row>
    <row r="213" spans="1:116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8"/>
      <c r="BY213" s="68"/>
      <c r="BZ213" s="70" t="str">
        <f t="shared" si="61"/>
        <v/>
      </c>
      <c r="CA213" s="71">
        <f t="shared" ca="1" si="62"/>
        <v>1096694.666275</v>
      </c>
      <c r="CB213" s="70" t="b">
        <f ca="1">AND(LEN(BZ213)&gt;0,TEXT(BZ213,"YYYY-MM-DD")=TEXT(Konstanta!$B$1,"YYYY-MM-DD"))</f>
        <v>0</v>
      </c>
      <c r="CC213" s="70" t="str">
        <f t="shared" si="63"/>
        <v/>
      </c>
      <c r="CD213" s="72">
        <f ca="1">(Konstanta!$B$2-D213)*24</f>
        <v>1096694.666275</v>
      </c>
      <c r="CE213" t="b">
        <f t="shared" si="64"/>
        <v>0</v>
      </c>
      <c r="CF213" t="b">
        <f>LEN(_xlfn.IFNA(VLOOKUP(H213,Konstanta!$M:$M,1,FALSE),""))&gt;0</f>
        <v>0</v>
      </c>
      <c r="CG213" t="b">
        <f>LEN(_xlfn.IFNA(VLOOKUP(G213,Konstanta!$T:$T,1,FALSE),""))&gt;0</f>
        <v>0</v>
      </c>
      <c r="CH213" t="b">
        <f>_xlfn.IFNA(VLOOKUP(U213,Konstanta!$O:$O,1,FALSE),"-")&lt;&gt;"-"</f>
        <v>0</v>
      </c>
      <c r="CI213" t="b">
        <f>LEN(_xlfn.IFNA(VLOOKUP(AX213,Konstanta!$X:$X,1,FALSE),""))&gt;0</f>
        <v>0</v>
      </c>
      <c r="CJ213" t="b">
        <f>OR(LEN(_xlfn.IFNA(VLOOKUP(Y213,Konstanta!$Q:$Q,1,FALSE),""))&gt;0,LEN(Y213)=0)</f>
        <v>1</v>
      </c>
      <c r="CK213" t="b">
        <f t="shared" si="65"/>
        <v>1</v>
      </c>
      <c r="CL213" t="b">
        <f>OR(LEN(_xlfn.IFNA(VLOOKUP(BK213,Konstanta!$Z:$Z,1,FALSE),""))&gt;0,LEN(BK213)=0)</f>
        <v>1</v>
      </c>
      <c r="CM213" t="b">
        <f t="shared" si="66"/>
        <v>1</v>
      </c>
      <c r="CN213" t="b">
        <f t="shared" si="67"/>
        <v>0</v>
      </c>
      <c r="CO213" t="b">
        <f>LEN(_xlfn.IFNA(VLOOKUP(Data!K213,Konstanta!$AB:$AB,1,FALSE),""))&gt;0</f>
        <v>0</v>
      </c>
      <c r="CP213" s="12" t="b">
        <f t="shared" si="68"/>
        <v>0</v>
      </c>
      <c r="CQ213" s="12" t="b">
        <f t="shared" si="69"/>
        <v>0</v>
      </c>
      <c r="CR213" t="b">
        <f>ISNUMBER(SEARCH(Konstanta!$Q$5,Y213))</f>
        <v>0</v>
      </c>
      <c r="CS213">
        <f ca="1">IF(CD213&lt;=Konstanta!$J$5,Konstanta!$I$5,IF(CD213&lt;=Konstanta!$J$6,Konstanta!$I$6,IF(CD213&lt;=Konstanta!$J$7,Konstanta!$I$7,Konstanta!$I$8)))</f>
        <v>4</v>
      </c>
      <c r="CT213" t="b">
        <f>ISNUMBER(SEARCH(Konstanta!$Q$6,Y213))</f>
        <v>0</v>
      </c>
      <c r="CU213">
        <f ca="1">IF(CD213&lt;=Konstanta!$F$5,Konstanta!$E$5,IF(CD213&lt;=Konstanta!$F$6,Konstanta!$E$6,IF(CD213&lt;=Konstanta!$F$7,Konstanta!$E$7,IF(CD213&lt;=Konstanta!$F$8,Konstanta!$E$8,Konstanta!$E$9))))</f>
        <v>5</v>
      </c>
      <c r="CV213" t="b">
        <f t="shared" si="70"/>
        <v>1</v>
      </c>
      <c r="CW213" s="74">
        <f ca="1">IF(CD213&lt;=Konstanta!$B$5,Konstanta!$A$5,IF(CD213&lt;=Konstanta!$B$6,Konstanta!$A$6,IF(CD213&lt;=Konstanta!$B$7,Konstanta!$A$7,IF(CD213&lt;=Konstanta!$B$8,Konstanta!$A$8,IF(CD213&lt;=Konstanta!$B$9,Konstanta!$A$9,IF(CD213&lt;=Konstanta!$B$10,Konstanta!$A$10,IF(CD213&lt;=Konstanta!$B$11,Konstanta!$A$11,Konstanta!$A$12)))))))</f>
        <v>8</v>
      </c>
      <c r="CX213" t="b">
        <f>LEN(_xlfn.IFNA(VLOOKUP(AA213,Konstanta!$AD:$AD,1,FALSE),""))=0</f>
        <v>1</v>
      </c>
      <c r="CY213" s="67">
        <f t="shared" si="71"/>
        <v>0</v>
      </c>
      <c r="CZ213" s="67">
        <f t="shared" si="72"/>
        <v>0</v>
      </c>
      <c r="DA213" s="67">
        <f t="shared" si="73"/>
        <v>0</v>
      </c>
      <c r="DB213" t="b">
        <f t="shared" ca="1" si="74"/>
        <v>0</v>
      </c>
      <c r="DC213" s="67" t="b">
        <f>DA213&lt;=Konstanta!$AH$3</f>
        <v>1</v>
      </c>
      <c r="DD213" t="b">
        <f>CY213&lt;=Konstanta!$AH$4</f>
        <v>1</v>
      </c>
      <c r="DE213" t="b">
        <f>CY213&lt;=Konstanta!$AH$5</f>
        <v>1</v>
      </c>
      <c r="DF213" t="b">
        <f>CY213&lt;=Konstanta!$AH$6</f>
        <v>1</v>
      </c>
      <c r="DG213" t="b">
        <f ca="1">TEXT(BL213,"YYYYMMDD")=TEXT(Konstanta!$B$1,"YYYYMMDD")</f>
        <v>0</v>
      </c>
      <c r="DH213" t="b">
        <f t="shared" si="75"/>
        <v>0</v>
      </c>
      <c r="DI213" s="67">
        <f ca="1">Konstanta!$C$4-Data!CD213</f>
        <v>-1096658.666275</v>
      </c>
      <c r="DJ213">
        <f ca="1">IF(Data!DI213&gt;=Konstanta!$B$14,Konstanta!$A$14,IF(Data!DI213&gt;=Konstanta!$B$15,Konstanta!$A$15,IF(Data!DI213&gt;=Konstanta!$B$16,Konstanta!$A$16,IF(Data!DI213&gt;=Konstanta!$B$17,Konstanta!$A$17,IF(Data!DI213&gt;=Konstanta!$B$18,Konstanta!$A$18,Konstanta!$A$19)))))</f>
        <v>6</v>
      </c>
      <c r="DK213" t="b">
        <f t="shared" si="76"/>
        <v>0</v>
      </c>
      <c r="DL213" t="b">
        <f>COUNTIFS(A$1:A212,A213)=0</f>
        <v>1</v>
      </c>
    </row>
    <row r="214" spans="1:116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8"/>
      <c r="BY214" s="68"/>
      <c r="BZ214" s="70" t="str">
        <f t="shared" si="61"/>
        <v/>
      </c>
      <c r="CA214" s="71">
        <f t="shared" ca="1" si="62"/>
        <v>1096694.6659944444</v>
      </c>
      <c r="CB214" s="70" t="b">
        <f ca="1">AND(LEN(BZ214)&gt;0,TEXT(BZ214,"YYYY-MM-DD")=TEXT(Konstanta!$B$1,"YYYY-MM-DD"))</f>
        <v>0</v>
      </c>
      <c r="CC214" s="70" t="str">
        <f t="shared" si="63"/>
        <v/>
      </c>
      <c r="CD214" s="72">
        <f ca="1">(Konstanta!$B$2-D214)*24</f>
        <v>1096694.666275</v>
      </c>
      <c r="CE214" t="b">
        <f t="shared" si="64"/>
        <v>0</v>
      </c>
      <c r="CF214" t="b">
        <f>LEN(_xlfn.IFNA(VLOOKUP(H214,Konstanta!$M:$M,1,FALSE),""))&gt;0</f>
        <v>0</v>
      </c>
      <c r="CG214" t="b">
        <f>LEN(_xlfn.IFNA(VLOOKUP(G214,Konstanta!$T:$T,1,FALSE),""))&gt;0</f>
        <v>0</v>
      </c>
      <c r="CH214" t="b">
        <f>_xlfn.IFNA(VLOOKUP(U214,Konstanta!$O:$O,1,FALSE),"-")&lt;&gt;"-"</f>
        <v>0</v>
      </c>
      <c r="CI214" t="b">
        <f>LEN(_xlfn.IFNA(VLOOKUP(AX214,Konstanta!$X:$X,1,FALSE),""))&gt;0</f>
        <v>0</v>
      </c>
      <c r="CJ214" t="b">
        <f>OR(LEN(_xlfn.IFNA(VLOOKUP(Y214,Konstanta!$Q:$Q,1,FALSE),""))&gt;0,LEN(Y214)=0)</f>
        <v>1</v>
      </c>
      <c r="CK214" t="b">
        <f t="shared" si="65"/>
        <v>1</v>
      </c>
      <c r="CL214" t="b">
        <f>OR(LEN(_xlfn.IFNA(VLOOKUP(BK214,Konstanta!$Z:$Z,1,FALSE),""))&gt;0,LEN(BK214)=0)</f>
        <v>1</v>
      </c>
      <c r="CM214" t="b">
        <f t="shared" si="66"/>
        <v>1</v>
      </c>
      <c r="CN214" t="b">
        <f t="shared" si="67"/>
        <v>0</v>
      </c>
      <c r="CO214" t="b">
        <f>LEN(_xlfn.IFNA(VLOOKUP(Data!K214,Konstanta!$AB:$AB,1,FALSE),""))&gt;0</f>
        <v>0</v>
      </c>
      <c r="CP214" s="12" t="b">
        <f t="shared" si="68"/>
        <v>0</v>
      </c>
      <c r="CQ214" s="12" t="b">
        <f t="shared" si="69"/>
        <v>0</v>
      </c>
      <c r="CR214" t="b">
        <f>ISNUMBER(SEARCH(Konstanta!$Q$5,Y214))</f>
        <v>0</v>
      </c>
      <c r="CS214">
        <f ca="1">IF(CD214&lt;=Konstanta!$J$5,Konstanta!$I$5,IF(CD214&lt;=Konstanta!$J$6,Konstanta!$I$6,IF(CD214&lt;=Konstanta!$J$7,Konstanta!$I$7,Konstanta!$I$8)))</f>
        <v>4</v>
      </c>
      <c r="CT214" t="b">
        <f>ISNUMBER(SEARCH(Konstanta!$Q$6,Y214))</f>
        <v>0</v>
      </c>
      <c r="CU214">
        <f ca="1">IF(CD214&lt;=Konstanta!$F$5,Konstanta!$E$5,IF(CD214&lt;=Konstanta!$F$6,Konstanta!$E$6,IF(CD214&lt;=Konstanta!$F$7,Konstanta!$E$7,IF(CD214&lt;=Konstanta!$F$8,Konstanta!$E$8,Konstanta!$E$9))))</f>
        <v>5</v>
      </c>
      <c r="CV214" t="b">
        <f t="shared" si="70"/>
        <v>1</v>
      </c>
      <c r="CW214" s="74">
        <f ca="1">IF(CD214&lt;=Konstanta!$B$5,Konstanta!$A$5,IF(CD214&lt;=Konstanta!$B$6,Konstanta!$A$6,IF(CD214&lt;=Konstanta!$B$7,Konstanta!$A$7,IF(CD214&lt;=Konstanta!$B$8,Konstanta!$A$8,IF(CD214&lt;=Konstanta!$B$9,Konstanta!$A$9,IF(CD214&lt;=Konstanta!$B$10,Konstanta!$A$10,IF(CD214&lt;=Konstanta!$B$11,Konstanta!$A$11,Konstanta!$A$12)))))))</f>
        <v>8</v>
      </c>
      <c r="CX214" t="b">
        <f>LEN(_xlfn.IFNA(VLOOKUP(AA214,Konstanta!$AD:$AD,1,FALSE),""))=0</f>
        <v>1</v>
      </c>
      <c r="CY214" s="67">
        <f t="shared" si="71"/>
        <v>0</v>
      </c>
      <c r="CZ214" s="67">
        <f t="shared" si="72"/>
        <v>0</v>
      </c>
      <c r="DA214" s="67">
        <f t="shared" si="73"/>
        <v>0</v>
      </c>
      <c r="DB214" t="b">
        <f t="shared" ca="1" si="74"/>
        <v>0</v>
      </c>
      <c r="DC214" s="67" t="b">
        <f>DA214&lt;=Konstanta!$AH$3</f>
        <v>1</v>
      </c>
      <c r="DD214" t="b">
        <f>CY214&lt;=Konstanta!$AH$4</f>
        <v>1</v>
      </c>
      <c r="DE214" t="b">
        <f>CY214&lt;=Konstanta!$AH$5</f>
        <v>1</v>
      </c>
      <c r="DF214" t="b">
        <f>CY214&lt;=Konstanta!$AH$6</f>
        <v>1</v>
      </c>
      <c r="DG214" t="b">
        <f ca="1">TEXT(BL214,"YYYYMMDD")=TEXT(Konstanta!$B$1,"YYYYMMDD")</f>
        <v>0</v>
      </c>
      <c r="DH214" t="b">
        <f t="shared" si="75"/>
        <v>0</v>
      </c>
      <c r="DI214" s="67">
        <f ca="1">Konstanta!$C$4-Data!CD214</f>
        <v>-1096658.666275</v>
      </c>
      <c r="DJ214">
        <f ca="1">IF(Data!DI214&gt;=Konstanta!$B$14,Konstanta!$A$14,IF(Data!DI214&gt;=Konstanta!$B$15,Konstanta!$A$15,IF(Data!DI214&gt;=Konstanta!$B$16,Konstanta!$A$16,IF(Data!DI214&gt;=Konstanta!$B$17,Konstanta!$A$17,IF(Data!DI214&gt;=Konstanta!$B$18,Konstanta!$A$18,Konstanta!$A$19)))))</f>
        <v>6</v>
      </c>
      <c r="DK214" t="b">
        <f t="shared" si="76"/>
        <v>0</v>
      </c>
      <c r="DL214" t="b">
        <f>COUNTIFS(A$1:A213,A214)=0</f>
        <v>1</v>
      </c>
    </row>
    <row r="215" spans="1:116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8"/>
      <c r="BY215" s="68"/>
      <c r="BZ215" s="70" t="str">
        <f t="shared" si="61"/>
        <v/>
      </c>
      <c r="CA215" s="71">
        <f t="shared" ca="1" si="62"/>
        <v>1096694.666275</v>
      </c>
      <c r="CB215" s="70" t="b">
        <f ca="1">AND(LEN(BZ215)&gt;0,TEXT(BZ215,"YYYY-MM-DD")=TEXT(Konstanta!$B$1,"YYYY-MM-DD"))</f>
        <v>0</v>
      </c>
      <c r="CC215" s="70" t="str">
        <f t="shared" si="63"/>
        <v/>
      </c>
      <c r="CD215" s="72">
        <f ca="1">(Konstanta!$B$2-D215)*24</f>
        <v>1096694.666275</v>
      </c>
      <c r="CE215" t="b">
        <f t="shared" si="64"/>
        <v>0</v>
      </c>
      <c r="CF215" t="b">
        <f>LEN(_xlfn.IFNA(VLOOKUP(H215,Konstanta!$M:$M,1,FALSE),""))&gt;0</f>
        <v>0</v>
      </c>
      <c r="CG215" t="b">
        <f>LEN(_xlfn.IFNA(VLOOKUP(G215,Konstanta!$T:$T,1,FALSE),""))&gt;0</f>
        <v>0</v>
      </c>
      <c r="CH215" t="b">
        <f>_xlfn.IFNA(VLOOKUP(U215,Konstanta!$O:$O,1,FALSE),"-")&lt;&gt;"-"</f>
        <v>0</v>
      </c>
      <c r="CI215" t="b">
        <f>LEN(_xlfn.IFNA(VLOOKUP(AX215,Konstanta!$X:$X,1,FALSE),""))&gt;0</f>
        <v>0</v>
      </c>
      <c r="CJ215" t="b">
        <f>OR(LEN(_xlfn.IFNA(VLOOKUP(Y215,Konstanta!$Q:$Q,1,FALSE),""))&gt;0,LEN(Y215)=0)</f>
        <v>1</v>
      </c>
      <c r="CK215" t="b">
        <f t="shared" si="65"/>
        <v>1</v>
      </c>
      <c r="CL215" t="b">
        <f>OR(LEN(_xlfn.IFNA(VLOOKUP(BK215,Konstanta!$Z:$Z,1,FALSE),""))&gt;0,LEN(BK215)=0)</f>
        <v>1</v>
      </c>
      <c r="CM215" t="b">
        <f t="shared" si="66"/>
        <v>1</v>
      </c>
      <c r="CN215" t="b">
        <f t="shared" si="67"/>
        <v>0</v>
      </c>
      <c r="CO215" t="b">
        <f>LEN(_xlfn.IFNA(VLOOKUP(Data!K215,Konstanta!$AB:$AB,1,FALSE),""))&gt;0</f>
        <v>0</v>
      </c>
      <c r="CP215" s="12" t="b">
        <f t="shared" si="68"/>
        <v>0</v>
      </c>
      <c r="CQ215" s="12" t="b">
        <f t="shared" si="69"/>
        <v>0</v>
      </c>
      <c r="CR215" t="b">
        <f>ISNUMBER(SEARCH(Konstanta!$Q$5,Y215))</f>
        <v>0</v>
      </c>
      <c r="CS215">
        <f ca="1">IF(CD215&lt;=Konstanta!$J$5,Konstanta!$I$5,IF(CD215&lt;=Konstanta!$J$6,Konstanta!$I$6,IF(CD215&lt;=Konstanta!$J$7,Konstanta!$I$7,Konstanta!$I$8)))</f>
        <v>4</v>
      </c>
      <c r="CT215" t="b">
        <f>ISNUMBER(SEARCH(Konstanta!$Q$6,Y215))</f>
        <v>0</v>
      </c>
      <c r="CU215">
        <f ca="1">IF(CD215&lt;=Konstanta!$F$5,Konstanta!$E$5,IF(CD215&lt;=Konstanta!$F$6,Konstanta!$E$6,IF(CD215&lt;=Konstanta!$F$7,Konstanta!$E$7,IF(CD215&lt;=Konstanta!$F$8,Konstanta!$E$8,Konstanta!$E$9))))</f>
        <v>5</v>
      </c>
      <c r="CV215" t="b">
        <f t="shared" si="70"/>
        <v>1</v>
      </c>
      <c r="CW215" s="74">
        <f ca="1">IF(CD215&lt;=Konstanta!$B$5,Konstanta!$A$5,IF(CD215&lt;=Konstanta!$B$6,Konstanta!$A$6,IF(CD215&lt;=Konstanta!$B$7,Konstanta!$A$7,IF(CD215&lt;=Konstanta!$B$8,Konstanta!$A$8,IF(CD215&lt;=Konstanta!$B$9,Konstanta!$A$9,IF(CD215&lt;=Konstanta!$B$10,Konstanta!$A$10,IF(CD215&lt;=Konstanta!$B$11,Konstanta!$A$11,Konstanta!$A$12)))))))</f>
        <v>8</v>
      </c>
      <c r="CX215" t="b">
        <f>LEN(_xlfn.IFNA(VLOOKUP(AA215,Konstanta!$AD:$AD,1,FALSE),""))=0</f>
        <v>1</v>
      </c>
      <c r="CY215" s="67">
        <f t="shared" si="71"/>
        <v>0</v>
      </c>
      <c r="CZ215" s="67">
        <f t="shared" si="72"/>
        <v>0</v>
      </c>
      <c r="DA215" s="67">
        <f t="shared" si="73"/>
        <v>0</v>
      </c>
      <c r="DB215" t="b">
        <f t="shared" ca="1" si="74"/>
        <v>0</v>
      </c>
      <c r="DC215" s="67" t="b">
        <f>DA215&lt;=Konstanta!$AH$3</f>
        <v>1</v>
      </c>
      <c r="DD215" t="b">
        <f>CY215&lt;=Konstanta!$AH$4</f>
        <v>1</v>
      </c>
      <c r="DE215" t="b">
        <f>CY215&lt;=Konstanta!$AH$5</f>
        <v>1</v>
      </c>
      <c r="DF215" t="b">
        <f>CY215&lt;=Konstanta!$AH$6</f>
        <v>1</v>
      </c>
      <c r="DG215" t="b">
        <f ca="1">TEXT(BL215,"YYYYMMDD")=TEXT(Konstanta!$B$1,"YYYYMMDD")</f>
        <v>0</v>
      </c>
      <c r="DH215" t="b">
        <f t="shared" si="75"/>
        <v>0</v>
      </c>
      <c r="DI215" s="67">
        <f ca="1">Konstanta!$C$4-Data!CD215</f>
        <v>-1096658.666275</v>
      </c>
      <c r="DJ215">
        <f ca="1">IF(Data!DI215&gt;=Konstanta!$B$14,Konstanta!$A$14,IF(Data!DI215&gt;=Konstanta!$B$15,Konstanta!$A$15,IF(Data!DI215&gt;=Konstanta!$B$16,Konstanta!$A$16,IF(Data!DI215&gt;=Konstanta!$B$17,Konstanta!$A$17,IF(Data!DI215&gt;=Konstanta!$B$18,Konstanta!$A$18,Konstanta!$A$19)))))</f>
        <v>6</v>
      </c>
      <c r="DK215" t="b">
        <f t="shared" si="76"/>
        <v>0</v>
      </c>
      <c r="DL215" t="b">
        <f>COUNTIFS(A$1:A214,A215)=0</f>
        <v>1</v>
      </c>
    </row>
    <row r="216" spans="1:1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8"/>
      <c r="BY216" s="68"/>
      <c r="BZ216" s="70" t="str">
        <f t="shared" si="61"/>
        <v/>
      </c>
      <c r="CA216" s="71">
        <f t="shared" ca="1" si="62"/>
        <v>1096694.6662277777</v>
      </c>
      <c r="CB216" s="70" t="b">
        <f ca="1">AND(LEN(BZ216)&gt;0,TEXT(BZ216,"YYYY-MM-DD")=TEXT(Konstanta!$B$1,"YYYY-MM-DD"))</f>
        <v>0</v>
      </c>
      <c r="CC216" s="70" t="str">
        <f t="shared" si="63"/>
        <v/>
      </c>
      <c r="CD216" s="72">
        <f ca="1">(Konstanta!$B$2-D216)*24</f>
        <v>1096694.666275</v>
      </c>
      <c r="CE216" t="b">
        <f t="shared" si="64"/>
        <v>0</v>
      </c>
      <c r="CF216" t="b">
        <f>LEN(_xlfn.IFNA(VLOOKUP(H216,Konstanta!$M:$M,1,FALSE),""))&gt;0</f>
        <v>0</v>
      </c>
      <c r="CG216" t="b">
        <f>LEN(_xlfn.IFNA(VLOOKUP(G216,Konstanta!$T:$T,1,FALSE),""))&gt;0</f>
        <v>0</v>
      </c>
      <c r="CH216" t="b">
        <f>_xlfn.IFNA(VLOOKUP(U216,Konstanta!$O:$O,1,FALSE),"-")&lt;&gt;"-"</f>
        <v>0</v>
      </c>
      <c r="CI216" t="b">
        <f>LEN(_xlfn.IFNA(VLOOKUP(AX216,Konstanta!$X:$X,1,FALSE),""))&gt;0</f>
        <v>0</v>
      </c>
      <c r="CJ216" t="b">
        <f>OR(LEN(_xlfn.IFNA(VLOOKUP(Y216,Konstanta!$Q:$Q,1,FALSE),""))&gt;0,LEN(Y216)=0)</f>
        <v>1</v>
      </c>
      <c r="CK216" t="b">
        <f t="shared" si="65"/>
        <v>1</v>
      </c>
      <c r="CL216" t="b">
        <f>OR(LEN(_xlfn.IFNA(VLOOKUP(BK216,Konstanta!$Z:$Z,1,FALSE),""))&gt;0,LEN(BK216)=0)</f>
        <v>1</v>
      </c>
      <c r="CM216" t="b">
        <f t="shared" si="66"/>
        <v>1</v>
      </c>
      <c r="CN216" t="b">
        <f t="shared" si="67"/>
        <v>0</v>
      </c>
      <c r="CO216" t="b">
        <f>LEN(_xlfn.IFNA(VLOOKUP(Data!K216,Konstanta!$AB:$AB,1,FALSE),""))&gt;0</f>
        <v>0</v>
      </c>
      <c r="CP216" s="12" t="b">
        <f t="shared" si="68"/>
        <v>0</v>
      </c>
      <c r="CQ216" s="12" t="b">
        <f t="shared" si="69"/>
        <v>0</v>
      </c>
      <c r="CR216" t="b">
        <f>ISNUMBER(SEARCH(Konstanta!$Q$5,Y216))</f>
        <v>0</v>
      </c>
      <c r="CS216">
        <f ca="1">IF(CD216&lt;=Konstanta!$J$5,Konstanta!$I$5,IF(CD216&lt;=Konstanta!$J$6,Konstanta!$I$6,IF(CD216&lt;=Konstanta!$J$7,Konstanta!$I$7,Konstanta!$I$8)))</f>
        <v>4</v>
      </c>
      <c r="CT216" t="b">
        <f>ISNUMBER(SEARCH(Konstanta!$Q$6,Y216))</f>
        <v>0</v>
      </c>
      <c r="CU216">
        <f ca="1">IF(CD216&lt;=Konstanta!$F$5,Konstanta!$E$5,IF(CD216&lt;=Konstanta!$F$6,Konstanta!$E$6,IF(CD216&lt;=Konstanta!$F$7,Konstanta!$E$7,IF(CD216&lt;=Konstanta!$F$8,Konstanta!$E$8,Konstanta!$E$9))))</f>
        <v>5</v>
      </c>
      <c r="CV216" t="b">
        <f t="shared" si="70"/>
        <v>1</v>
      </c>
      <c r="CW216" s="74">
        <f ca="1">IF(CD216&lt;=Konstanta!$B$5,Konstanta!$A$5,IF(CD216&lt;=Konstanta!$B$6,Konstanta!$A$6,IF(CD216&lt;=Konstanta!$B$7,Konstanta!$A$7,IF(CD216&lt;=Konstanta!$B$8,Konstanta!$A$8,IF(CD216&lt;=Konstanta!$B$9,Konstanta!$A$9,IF(CD216&lt;=Konstanta!$B$10,Konstanta!$A$10,IF(CD216&lt;=Konstanta!$B$11,Konstanta!$A$11,Konstanta!$A$12)))))))</f>
        <v>8</v>
      </c>
      <c r="CX216" t="b">
        <f>LEN(_xlfn.IFNA(VLOOKUP(AA216,Konstanta!$AD:$AD,1,FALSE),""))=0</f>
        <v>1</v>
      </c>
      <c r="CY216" s="67">
        <f t="shared" si="71"/>
        <v>0</v>
      </c>
      <c r="CZ216" s="67">
        <f t="shared" si="72"/>
        <v>0</v>
      </c>
      <c r="DA216" s="67">
        <f t="shared" si="73"/>
        <v>0</v>
      </c>
      <c r="DB216" t="b">
        <f t="shared" ca="1" si="74"/>
        <v>0</v>
      </c>
      <c r="DC216" s="67" t="b">
        <f>DA216&lt;=Konstanta!$AH$3</f>
        <v>1</v>
      </c>
      <c r="DD216" t="b">
        <f>CY216&lt;=Konstanta!$AH$4</f>
        <v>1</v>
      </c>
      <c r="DE216" t="b">
        <f>CY216&lt;=Konstanta!$AH$5</f>
        <v>1</v>
      </c>
      <c r="DF216" t="b">
        <f>CY216&lt;=Konstanta!$AH$6</f>
        <v>1</v>
      </c>
      <c r="DG216" t="b">
        <f ca="1">TEXT(BL216,"YYYYMMDD")=TEXT(Konstanta!$B$1,"YYYYMMDD")</f>
        <v>0</v>
      </c>
      <c r="DH216" t="b">
        <f t="shared" si="75"/>
        <v>0</v>
      </c>
      <c r="DI216" s="67">
        <f ca="1">Konstanta!$C$4-Data!CD216</f>
        <v>-1096658.666275</v>
      </c>
      <c r="DJ216">
        <f ca="1">IF(Data!DI216&gt;=Konstanta!$B$14,Konstanta!$A$14,IF(Data!DI216&gt;=Konstanta!$B$15,Konstanta!$A$15,IF(Data!DI216&gt;=Konstanta!$B$16,Konstanta!$A$16,IF(Data!DI216&gt;=Konstanta!$B$17,Konstanta!$A$17,IF(Data!DI216&gt;=Konstanta!$B$18,Konstanta!$A$18,Konstanta!$A$19)))))</f>
        <v>6</v>
      </c>
      <c r="DK216" t="b">
        <f t="shared" si="76"/>
        <v>0</v>
      </c>
      <c r="DL216" t="b">
        <f>COUNTIFS(A$1:A215,A216)=0</f>
        <v>1</v>
      </c>
    </row>
    <row r="217" spans="1:116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8"/>
      <c r="BY217" s="68"/>
      <c r="BZ217" s="70" t="str">
        <f t="shared" si="61"/>
        <v/>
      </c>
      <c r="CA217" s="71">
        <f t="shared" ca="1" si="62"/>
        <v>1096694.6659916667</v>
      </c>
      <c r="CB217" s="70" t="b">
        <f ca="1">AND(LEN(BZ217)&gt;0,TEXT(BZ217,"YYYY-MM-DD")=TEXT(Konstanta!$B$1,"YYYY-MM-DD"))</f>
        <v>0</v>
      </c>
      <c r="CC217" s="70" t="str">
        <f t="shared" si="63"/>
        <v/>
      </c>
      <c r="CD217" s="72">
        <f ca="1">(Konstanta!$B$2-D217)*24</f>
        <v>1096694.666275</v>
      </c>
      <c r="CE217" t="b">
        <f t="shared" si="64"/>
        <v>0</v>
      </c>
      <c r="CF217" t="b">
        <f>LEN(_xlfn.IFNA(VLOOKUP(H217,Konstanta!$M:$M,1,FALSE),""))&gt;0</f>
        <v>0</v>
      </c>
      <c r="CG217" t="b">
        <f>LEN(_xlfn.IFNA(VLOOKUP(G217,Konstanta!$T:$T,1,FALSE),""))&gt;0</f>
        <v>0</v>
      </c>
      <c r="CH217" t="b">
        <f>_xlfn.IFNA(VLOOKUP(U217,Konstanta!$O:$O,1,FALSE),"-")&lt;&gt;"-"</f>
        <v>0</v>
      </c>
      <c r="CI217" t="b">
        <f>LEN(_xlfn.IFNA(VLOOKUP(AX217,Konstanta!$X:$X,1,FALSE),""))&gt;0</f>
        <v>0</v>
      </c>
      <c r="CJ217" t="b">
        <f>OR(LEN(_xlfn.IFNA(VLOOKUP(Y217,Konstanta!$Q:$Q,1,FALSE),""))&gt;0,LEN(Y217)=0)</f>
        <v>1</v>
      </c>
      <c r="CK217" t="b">
        <f t="shared" si="65"/>
        <v>1</v>
      </c>
      <c r="CL217" t="b">
        <f>OR(LEN(_xlfn.IFNA(VLOOKUP(BK217,Konstanta!$Z:$Z,1,FALSE),""))&gt;0,LEN(BK217)=0)</f>
        <v>1</v>
      </c>
      <c r="CM217" t="b">
        <f t="shared" si="66"/>
        <v>1</v>
      </c>
      <c r="CN217" t="b">
        <f t="shared" si="67"/>
        <v>0</v>
      </c>
      <c r="CO217" t="b">
        <f>LEN(_xlfn.IFNA(VLOOKUP(Data!K217,Konstanta!$AB:$AB,1,FALSE),""))&gt;0</f>
        <v>0</v>
      </c>
      <c r="CP217" s="12" t="b">
        <f t="shared" si="68"/>
        <v>0</v>
      </c>
      <c r="CQ217" s="12" t="b">
        <f t="shared" si="69"/>
        <v>0</v>
      </c>
      <c r="CR217" t="b">
        <f>ISNUMBER(SEARCH(Konstanta!$Q$5,Y217))</f>
        <v>0</v>
      </c>
      <c r="CS217">
        <f ca="1">IF(CD217&lt;=Konstanta!$J$5,Konstanta!$I$5,IF(CD217&lt;=Konstanta!$J$6,Konstanta!$I$6,IF(CD217&lt;=Konstanta!$J$7,Konstanta!$I$7,Konstanta!$I$8)))</f>
        <v>4</v>
      </c>
      <c r="CT217" t="b">
        <f>ISNUMBER(SEARCH(Konstanta!$Q$6,Y217))</f>
        <v>0</v>
      </c>
      <c r="CU217">
        <f ca="1">IF(CD217&lt;=Konstanta!$F$5,Konstanta!$E$5,IF(CD217&lt;=Konstanta!$F$6,Konstanta!$E$6,IF(CD217&lt;=Konstanta!$F$7,Konstanta!$E$7,IF(CD217&lt;=Konstanta!$F$8,Konstanta!$E$8,Konstanta!$E$9))))</f>
        <v>5</v>
      </c>
      <c r="CV217" t="b">
        <f t="shared" si="70"/>
        <v>1</v>
      </c>
      <c r="CW217" s="74">
        <f ca="1">IF(CD217&lt;=Konstanta!$B$5,Konstanta!$A$5,IF(CD217&lt;=Konstanta!$B$6,Konstanta!$A$6,IF(CD217&lt;=Konstanta!$B$7,Konstanta!$A$7,IF(CD217&lt;=Konstanta!$B$8,Konstanta!$A$8,IF(CD217&lt;=Konstanta!$B$9,Konstanta!$A$9,IF(CD217&lt;=Konstanta!$B$10,Konstanta!$A$10,IF(CD217&lt;=Konstanta!$B$11,Konstanta!$A$11,Konstanta!$A$12)))))))</f>
        <v>8</v>
      </c>
      <c r="CX217" t="b">
        <f>LEN(_xlfn.IFNA(VLOOKUP(AA217,Konstanta!$AD:$AD,1,FALSE),""))=0</f>
        <v>1</v>
      </c>
      <c r="CY217" s="67">
        <f t="shared" si="71"/>
        <v>0</v>
      </c>
      <c r="CZ217" s="67">
        <f t="shared" si="72"/>
        <v>0</v>
      </c>
      <c r="DA217" s="67">
        <f t="shared" si="73"/>
        <v>0</v>
      </c>
      <c r="DB217" t="b">
        <f t="shared" ca="1" si="74"/>
        <v>0</v>
      </c>
      <c r="DC217" s="67" t="b">
        <f>DA217&lt;=Konstanta!$AH$3</f>
        <v>1</v>
      </c>
      <c r="DD217" t="b">
        <f>CY217&lt;=Konstanta!$AH$4</f>
        <v>1</v>
      </c>
      <c r="DE217" t="b">
        <f>CY217&lt;=Konstanta!$AH$5</f>
        <v>1</v>
      </c>
      <c r="DF217" t="b">
        <f>CY217&lt;=Konstanta!$AH$6</f>
        <v>1</v>
      </c>
      <c r="DG217" t="b">
        <f ca="1">TEXT(BL217,"YYYYMMDD")=TEXT(Konstanta!$B$1,"YYYYMMDD")</f>
        <v>0</v>
      </c>
      <c r="DH217" t="b">
        <f t="shared" si="75"/>
        <v>0</v>
      </c>
      <c r="DI217" s="67">
        <f ca="1">Konstanta!$C$4-Data!CD217</f>
        <v>-1096658.666275</v>
      </c>
      <c r="DJ217">
        <f ca="1">IF(Data!DI217&gt;=Konstanta!$B$14,Konstanta!$A$14,IF(Data!DI217&gt;=Konstanta!$B$15,Konstanta!$A$15,IF(Data!DI217&gt;=Konstanta!$B$16,Konstanta!$A$16,IF(Data!DI217&gt;=Konstanta!$B$17,Konstanta!$A$17,IF(Data!DI217&gt;=Konstanta!$B$18,Konstanta!$A$18,Konstanta!$A$19)))))</f>
        <v>6</v>
      </c>
      <c r="DK217" t="b">
        <f t="shared" si="76"/>
        <v>0</v>
      </c>
      <c r="DL217" t="b">
        <f>COUNTIFS(A$1:A216,A217)=0</f>
        <v>1</v>
      </c>
    </row>
    <row r="218" spans="1:116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8"/>
      <c r="BY218" s="68"/>
      <c r="BZ218" s="70" t="str">
        <f t="shared" si="61"/>
        <v/>
      </c>
      <c r="CA218" s="71">
        <f t="shared" ca="1" si="62"/>
        <v>1096694.6664305555</v>
      </c>
      <c r="CB218" s="70" t="b">
        <f ca="1">AND(LEN(BZ218)&gt;0,TEXT(BZ218,"YYYY-MM-DD")=TEXT(Konstanta!$B$1,"YYYY-MM-DD"))</f>
        <v>0</v>
      </c>
      <c r="CC218" s="70" t="str">
        <f t="shared" si="63"/>
        <v/>
      </c>
      <c r="CD218" s="72">
        <f ca="1">(Konstanta!$B$2-D218)*24</f>
        <v>1096694.666275</v>
      </c>
      <c r="CE218" t="b">
        <f t="shared" si="64"/>
        <v>0</v>
      </c>
      <c r="CF218" t="b">
        <f>LEN(_xlfn.IFNA(VLOOKUP(H218,Konstanta!$M:$M,1,FALSE),""))&gt;0</f>
        <v>0</v>
      </c>
      <c r="CG218" t="b">
        <f>LEN(_xlfn.IFNA(VLOOKUP(G218,Konstanta!$T:$T,1,FALSE),""))&gt;0</f>
        <v>0</v>
      </c>
      <c r="CH218" t="b">
        <f>_xlfn.IFNA(VLOOKUP(U218,Konstanta!$O:$O,1,FALSE),"-")&lt;&gt;"-"</f>
        <v>0</v>
      </c>
      <c r="CI218" t="b">
        <f>LEN(_xlfn.IFNA(VLOOKUP(AX218,Konstanta!$X:$X,1,FALSE),""))&gt;0</f>
        <v>0</v>
      </c>
      <c r="CJ218" t="b">
        <f>OR(LEN(_xlfn.IFNA(VLOOKUP(Y218,Konstanta!$Q:$Q,1,FALSE),""))&gt;0,LEN(Y218)=0)</f>
        <v>1</v>
      </c>
      <c r="CK218" t="b">
        <f t="shared" si="65"/>
        <v>1</v>
      </c>
      <c r="CL218" t="b">
        <f>OR(LEN(_xlfn.IFNA(VLOOKUP(BK218,Konstanta!$Z:$Z,1,FALSE),""))&gt;0,LEN(BK218)=0)</f>
        <v>1</v>
      </c>
      <c r="CM218" t="b">
        <f t="shared" si="66"/>
        <v>1</v>
      </c>
      <c r="CN218" t="b">
        <f t="shared" si="67"/>
        <v>0</v>
      </c>
      <c r="CO218" t="b">
        <f>LEN(_xlfn.IFNA(VLOOKUP(Data!K218,Konstanta!$AB:$AB,1,FALSE),""))&gt;0</f>
        <v>0</v>
      </c>
      <c r="CP218" s="12" t="b">
        <f t="shared" si="68"/>
        <v>0</v>
      </c>
      <c r="CQ218" s="12" t="b">
        <f t="shared" si="69"/>
        <v>0</v>
      </c>
      <c r="CR218" t="b">
        <f>ISNUMBER(SEARCH(Konstanta!$Q$5,Y218))</f>
        <v>0</v>
      </c>
      <c r="CS218">
        <f ca="1">IF(CD218&lt;=Konstanta!$J$5,Konstanta!$I$5,IF(CD218&lt;=Konstanta!$J$6,Konstanta!$I$6,IF(CD218&lt;=Konstanta!$J$7,Konstanta!$I$7,Konstanta!$I$8)))</f>
        <v>4</v>
      </c>
      <c r="CT218" t="b">
        <f>ISNUMBER(SEARCH(Konstanta!$Q$6,Y218))</f>
        <v>0</v>
      </c>
      <c r="CU218">
        <f ca="1">IF(CD218&lt;=Konstanta!$F$5,Konstanta!$E$5,IF(CD218&lt;=Konstanta!$F$6,Konstanta!$E$6,IF(CD218&lt;=Konstanta!$F$7,Konstanta!$E$7,IF(CD218&lt;=Konstanta!$F$8,Konstanta!$E$8,Konstanta!$E$9))))</f>
        <v>5</v>
      </c>
      <c r="CV218" t="b">
        <f t="shared" si="70"/>
        <v>1</v>
      </c>
      <c r="CW218" s="74">
        <f ca="1">IF(CD218&lt;=Konstanta!$B$5,Konstanta!$A$5,IF(CD218&lt;=Konstanta!$B$6,Konstanta!$A$6,IF(CD218&lt;=Konstanta!$B$7,Konstanta!$A$7,IF(CD218&lt;=Konstanta!$B$8,Konstanta!$A$8,IF(CD218&lt;=Konstanta!$B$9,Konstanta!$A$9,IF(CD218&lt;=Konstanta!$B$10,Konstanta!$A$10,IF(CD218&lt;=Konstanta!$B$11,Konstanta!$A$11,Konstanta!$A$12)))))))</f>
        <v>8</v>
      </c>
      <c r="CX218" t="b">
        <f>LEN(_xlfn.IFNA(VLOOKUP(AA218,Konstanta!$AD:$AD,1,FALSE),""))=0</f>
        <v>1</v>
      </c>
      <c r="CY218" s="67">
        <f t="shared" si="71"/>
        <v>0</v>
      </c>
      <c r="CZ218" s="67">
        <f t="shared" si="72"/>
        <v>0</v>
      </c>
      <c r="DA218" s="67">
        <f t="shared" si="73"/>
        <v>0</v>
      </c>
      <c r="DB218" t="b">
        <f t="shared" ca="1" si="74"/>
        <v>0</v>
      </c>
      <c r="DC218" s="67" t="b">
        <f>DA218&lt;=Konstanta!$AH$3</f>
        <v>1</v>
      </c>
      <c r="DD218" t="b">
        <f>CY218&lt;=Konstanta!$AH$4</f>
        <v>1</v>
      </c>
      <c r="DE218" t="b">
        <f>CY218&lt;=Konstanta!$AH$5</f>
        <v>1</v>
      </c>
      <c r="DF218" t="b">
        <f>CY218&lt;=Konstanta!$AH$6</f>
        <v>1</v>
      </c>
      <c r="DG218" t="b">
        <f ca="1">TEXT(BL218,"YYYYMMDD")=TEXT(Konstanta!$B$1,"YYYYMMDD")</f>
        <v>0</v>
      </c>
      <c r="DH218" t="b">
        <f t="shared" si="75"/>
        <v>0</v>
      </c>
      <c r="DI218" s="67">
        <f ca="1">Konstanta!$C$4-Data!CD218</f>
        <v>-1096658.666275</v>
      </c>
      <c r="DJ218">
        <f ca="1">IF(Data!DI218&gt;=Konstanta!$B$14,Konstanta!$A$14,IF(Data!DI218&gt;=Konstanta!$B$15,Konstanta!$A$15,IF(Data!DI218&gt;=Konstanta!$B$16,Konstanta!$A$16,IF(Data!DI218&gt;=Konstanta!$B$17,Konstanta!$A$17,IF(Data!DI218&gt;=Konstanta!$B$18,Konstanta!$A$18,Konstanta!$A$19)))))</f>
        <v>6</v>
      </c>
      <c r="DK218" t="b">
        <f t="shared" si="76"/>
        <v>0</v>
      </c>
      <c r="DL218" t="b">
        <f>COUNTIFS(A$1:A217,A218)=0</f>
        <v>1</v>
      </c>
    </row>
    <row r="219" spans="1:116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8"/>
      <c r="BY219" s="68"/>
      <c r="BZ219" s="70" t="str">
        <f t="shared" si="61"/>
        <v/>
      </c>
      <c r="CA219" s="71">
        <f t="shared" ca="1" si="62"/>
        <v>1096694.6659916667</v>
      </c>
      <c r="CB219" s="70" t="b">
        <f ca="1">AND(LEN(BZ219)&gt;0,TEXT(BZ219,"YYYY-MM-DD")=TEXT(Konstanta!$B$1,"YYYY-MM-DD"))</f>
        <v>0</v>
      </c>
      <c r="CC219" s="70" t="str">
        <f t="shared" si="63"/>
        <v/>
      </c>
      <c r="CD219" s="72">
        <f ca="1">(Konstanta!$B$2-D219)*24</f>
        <v>1096694.666275</v>
      </c>
      <c r="CE219" t="b">
        <f t="shared" si="64"/>
        <v>0</v>
      </c>
      <c r="CF219" t="b">
        <f>LEN(_xlfn.IFNA(VLOOKUP(H219,Konstanta!$M:$M,1,FALSE),""))&gt;0</f>
        <v>0</v>
      </c>
      <c r="CG219" t="b">
        <f>LEN(_xlfn.IFNA(VLOOKUP(G219,Konstanta!$T:$T,1,FALSE),""))&gt;0</f>
        <v>0</v>
      </c>
      <c r="CH219" t="b">
        <f>_xlfn.IFNA(VLOOKUP(U219,Konstanta!$O:$O,1,FALSE),"-")&lt;&gt;"-"</f>
        <v>0</v>
      </c>
      <c r="CI219" t="b">
        <f>LEN(_xlfn.IFNA(VLOOKUP(AX219,Konstanta!$X:$X,1,FALSE),""))&gt;0</f>
        <v>0</v>
      </c>
      <c r="CJ219" t="b">
        <f>OR(LEN(_xlfn.IFNA(VLOOKUP(Y219,Konstanta!$Q:$Q,1,FALSE),""))&gt;0,LEN(Y219)=0)</f>
        <v>1</v>
      </c>
      <c r="CK219" t="b">
        <f t="shared" si="65"/>
        <v>1</v>
      </c>
      <c r="CL219" t="b">
        <f>OR(LEN(_xlfn.IFNA(VLOOKUP(BK219,Konstanta!$Z:$Z,1,FALSE),""))&gt;0,LEN(BK219)=0)</f>
        <v>1</v>
      </c>
      <c r="CM219" t="b">
        <f t="shared" si="66"/>
        <v>1</v>
      </c>
      <c r="CN219" t="b">
        <f t="shared" si="67"/>
        <v>0</v>
      </c>
      <c r="CO219" t="b">
        <f>LEN(_xlfn.IFNA(VLOOKUP(Data!K219,Konstanta!$AB:$AB,1,FALSE),""))&gt;0</f>
        <v>0</v>
      </c>
      <c r="CP219" s="12" t="b">
        <f t="shared" si="68"/>
        <v>0</v>
      </c>
      <c r="CQ219" s="12" t="b">
        <f t="shared" si="69"/>
        <v>0</v>
      </c>
      <c r="CR219" t="b">
        <f>ISNUMBER(SEARCH(Konstanta!$Q$5,Y219))</f>
        <v>0</v>
      </c>
      <c r="CS219">
        <f ca="1">IF(CD219&lt;=Konstanta!$J$5,Konstanta!$I$5,IF(CD219&lt;=Konstanta!$J$6,Konstanta!$I$6,IF(CD219&lt;=Konstanta!$J$7,Konstanta!$I$7,Konstanta!$I$8)))</f>
        <v>4</v>
      </c>
      <c r="CT219" t="b">
        <f>ISNUMBER(SEARCH(Konstanta!$Q$6,Y219))</f>
        <v>0</v>
      </c>
      <c r="CU219">
        <f ca="1">IF(CD219&lt;=Konstanta!$F$5,Konstanta!$E$5,IF(CD219&lt;=Konstanta!$F$6,Konstanta!$E$6,IF(CD219&lt;=Konstanta!$F$7,Konstanta!$E$7,IF(CD219&lt;=Konstanta!$F$8,Konstanta!$E$8,Konstanta!$E$9))))</f>
        <v>5</v>
      </c>
      <c r="CV219" t="b">
        <f t="shared" si="70"/>
        <v>1</v>
      </c>
      <c r="CW219" s="74">
        <f ca="1">IF(CD219&lt;=Konstanta!$B$5,Konstanta!$A$5,IF(CD219&lt;=Konstanta!$B$6,Konstanta!$A$6,IF(CD219&lt;=Konstanta!$B$7,Konstanta!$A$7,IF(CD219&lt;=Konstanta!$B$8,Konstanta!$A$8,IF(CD219&lt;=Konstanta!$B$9,Konstanta!$A$9,IF(CD219&lt;=Konstanta!$B$10,Konstanta!$A$10,IF(CD219&lt;=Konstanta!$B$11,Konstanta!$A$11,Konstanta!$A$12)))))))</f>
        <v>8</v>
      </c>
      <c r="CX219" t="b">
        <f>LEN(_xlfn.IFNA(VLOOKUP(AA219,Konstanta!$AD:$AD,1,FALSE),""))=0</f>
        <v>1</v>
      </c>
      <c r="CY219" s="67">
        <f t="shared" si="71"/>
        <v>0</v>
      </c>
      <c r="CZ219" s="67">
        <f t="shared" si="72"/>
        <v>0</v>
      </c>
      <c r="DA219" s="67">
        <f t="shared" si="73"/>
        <v>0</v>
      </c>
      <c r="DB219" t="b">
        <f t="shared" ca="1" si="74"/>
        <v>0</v>
      </c>
      <c r="DC219" s="67" t="b">
        <f>DA219&lt;=Konstanta!$AH$3</f>
        <v>1</v>
      </c>
      <c r="DD219" t="b">
        <f>CY219&lt;=Konstanta!$AH$4</f>
        <v>1</v>
      </c>
      <c r="DE219" t="b">
        <f>CY219&lt;=Konstanta!$AH$5</f>
        <v>1</v>
      </c>
      <c r="DF219" t="b">
        <f>CY219&lt;=Konstanta!$AH$6</f>
        <v>1</v>
      </c>
      <c r="DG219" t="b">
        <f ca="1">TEXT(BL219,"YYYYMMDD")=TEXT(Konstanta!$B$1,"YYYYMMDD")</f>
        <v>0</v>
      </c>
      <c r="DH219" t="b">
        <f t="shared" si="75"/>
        <v>0</v>
      </c>
      <c r="DI219" s="67">
        <f ca="1">Konstanta!$C$4-Data!CD219</f>
        <v>-1096658.666275</v>
      </c>
      <c r="DJ219">
        <f ca="1">IF(Data!DI219&gt;=Konstanta!$B$14,Konstanta!$A$14,IF(Data!DI219&gt;=Konstanta!$B$15,Konstanta!$A$15,IF(Data!DI219&gt;=Konstanta!$B$16,Konstanta!$A$16,IF(Data!DI219&gt;=Konstanta!$B$17,Konstanta!$A$17,IF(Data!DI219&gt;=Konstanta!$B$18,Konstanta!$A$18,Konstanta!$A$19)))))</f>
        <v>6</v>
      </c>
      <c r="DK219" t="b">
        <f t="shared" si="76"/>
        <v>0</v>
      </c>
      <c r="DL219" t="b">
        <f>COUNTIFS(A$1:A218,A219)=0</f>
        <v>1</v>
      </c>
    </row>
    <row r="220" spans="1:116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8"/>
      <c r="BY220" s="68"/>
      <c r="BZ220" s="70" t="str">
        <f t="shared" si="61"/>
        <v/>
      </c>
      <c r="CA220" s="71">
        <f t="shared" ca="1" si="62"/>
        <v>1096694.6664083335</v>
      </c>
      <c r="CB220" s="70" t="b">
        <f ca="1">AND(LEN(BZ220)&gt;0,TEXT(BZ220,"YYYY-MM-DD")=TEXT(Konstanta!$B$1,"YYYY-MM-DD"))</f>
        <v>0</v>
      </c>
      <c r="CC220" s="70" t="str">
        <f t="shared" si="63"/>
        <v/>
      </c>
      <c r="CD220" s="72">
        <f ca="1">(Konstanta!$B$2-D220)*24</f>
        <v>1096694.666275</v>
      </c>
      <c r="CE220" t="b">
        <f t="shared" si="64"/>
        <v>0</v>
      </c>
      <c r="CF220" t="b">
        <f>LEN(_xlfn.IFNA(VLOOKUP(H220,Konstanta!$M:$M,1,FALSE),""))&gt;0</f>
        <v>0</v>
      </c>
      <c r="CG220" t="b">
        <f>LEN(_xlfn.IFNA(VLOOKUP(G220,Konstanta!$T:$T,1,FALSE),""))&gt;0</f>
        <v>0</v>
      </c>
      <c r="CH220" t="b">
        <f>_xlfn.IFNA(VLOOKUP(U220,Konstanta!$O:$O,1,FALSE),"-")&lt;&gt;"-"</f>
        <v>0</v>
      </c>
      <c r="CI220" t="b">
        <f>LEN(_xlfn.IFNA(VLOOKUP(AX220,Konstanta!$X:$X,1,FALSE),""))&gt;0</f>
        <v>0</v>
      </c>
      <c r="CJ220" t="b">
        <f>OR(LEN(_xlfn.IFNA(VLOOKUP(Y220,Konstanta!$Q:$Q,1,FALSE),""))&gt;0,LEN(Y220)=0)</f>
        <v>1</v>
      </c>
      <c r="CK220" t="b">
        <f t="shared" si="65"/>
        <v>1</v>
      </c>
      <c r="CL220" t="b">
        <f>OR(LEN(_xlfn.IFNA(VLOOKUP(BK220,Konstanta!$Z:$Z,1,FALSE),""))&gt;0,LEN(BK220)=0)</f>
        <v>1</v>
      </c>
      <c r="CM220" t="b">
        <f t="shared" si="66"/>
        <v>1</v>
      </c>
      <c r="CN220" t="b">
        <f t="shared" si="67"/>
        <v>0</v>
      </c>
      <c r="CO220" t="b">
        <f>LEN(_xlfn.IFNA(VLOOKUP(Data!K220,Konstanta!$AB:$AB,1,FALSE),""))&gt;0</f>
        <v>0</v>
      </c>
      <c r="CP220" s="12" t="b">
        <f t="shared" si="68"/>
        <v>0</v>
      </c>
      <c r="CQ220" s="12" t="b">
        <f t="shared" si="69"/>
        <v>0</v>
      </c>
      <c r="CR220" t="b">
        <f>ISNUMBER(SEARCH(Konstanta!$Q$5,Y220))</f>
        <v>0</v>
      </c>
      <c r="CS220">
        <f ca="1">IF(CD220&lt;=Konstanta!$J$5,Konstanta!$I$5,IF(CD220&lt;=Konstanta!$J$6,Konstanta!$I$6,IF(CD220&lt;=Konstanta!$J$7,Konstanta!$I$7,Konstanta!$I$8)))</f>
        <v>4</v>
      </c>
      <c r="CT220" t="b">
        <f>ISNUMBER(SEARCH(Konstanta!$Q$6,Y220))</f>
        <v>0</v>
      </c>
      <c r="CU220">
        <f ca="1">IF(CD220&lt;=Konstanta!$F$5,Konstanta!$E$5,IF(CD220&lt;=Konstanta!$F$6,Konstanta!$E$6,IF(CD220&lt;=Konstanta!$F$7,Konstanta!$E$7,IF(CD220&lt;=Konstanta!$F$8,Konstanta!$E$8,Konstanta!$E$9))))</f>
        <v>5</v>
      </c>
      <c r="CV220" t="b">
        <f t="shared" si="70"/>
        <v>1</v>
      </c>
      <c r="CW220" s="74">
        <f ca="1">IF(CD220&lt;=Konstanta!$B$5,Konstanta!$A$5,IF(CD220&lt;=Konstanta!$B$6,Konstanta!$A$6,IF(CD220&lt;=Konstanta!$B$7,Konstanta!$A$7,IF(CD220&lt;=Konstanta!$B$8,Konstanta!$A$8,IF(CD220&lt;=Konstanta!$B$9,Konstanta!$A$9,IF(CD220&lt;=Konstanta!$B$10,Konstanta!$A$10,IF(CD220&lt;=Konstanta!$B$11,Konstanta!$A$11,Konstanta!$A$12)))))))</f>
        <v>8</v>
      </c>
      <c r="CX220" t="b">
        <f>LEN(_xlfn.IFNA(VLOOKUP(AA220,Konstanta!$AD:$AD,1,FALSE),""))=0</f>
        <v>1</v>
      </c>
      <c r="CY220" s="67">
        <f t="shared" si="71"/>
        <v>0</v>
      </c>
      <c r="CZ220" s="67">
        <f t="shared" si="72"/>
        <v>0</v>
      </c>
      <c r="DA220" s="67">
        <f t="shared" si="73"/>
        <v>0</v>
      </c>
      <c r="DB220" t="b">
        <f t="shared" ca="1" si="74"/>
        <v>0</v>
      </c>
      <c r="DC220" s="67" t="b">
        <f>DA220&lt;=Konstanta!$AH$3</f>
        <v>1</v>
      </c>
      <c r="DD220" t="b">
        <f>CY220&lt;=Konstanta!$AH$4</f>
        <v>1</v>
      </c>
      <c r="DE220" t="b">
        <f>CY220&lt;=Konstanta!$AH$5</f>
        <v>1</v>
      </c>
      <c r="DF220" t="b">
        <f>CY220&lt;=Konstanta!$AH$6</f>
        <v>1</v>
      </c>
      <c r="DG220" t="b">
        <f ca="1">TEXT(BL220,"YYYYMMDD")=TEXT(Konstanta!$B$1,"YYYYMMDD")</f>
        <v>0</v>
      </c>
      <c r="DH220" t="b">
        <f t="shared" si="75"/>
        <v>0</v>
      </c>
      <c r="DI220" s="67">
        <f ca="1">Konstanta!$C$4-Data!CD220</f>
        <v>-1096658.666275</v>
      </c>
      <c r="DJ220">
        <f ca="1">IF(Data!DI220&gt;=Konstanta!$B$14,Konstanta!$A$14,IF(Data!DI220&gt;=Konstanta!$B$15,Konstanta!$A$15,IF(Data!DI220&gt;=Konstanta!$B$16,Konstanta!$A$16,IF(Data!DI220&gt;=Konstanta!$B$17,Konstanta!$A$17,IF(Data!DI220&gt;=Konstanta!$B$18,Konstanta!$A$18,Konstanta!$A$19)))))</f>
        <v>6</v>
      </c>
      <c r="DK220" t="b">
        <f t="shared" si="76"/>
        <v>0</v>
      </c>
      <c r="DL220" t="b">
        <f>COUNTIFS(A$1:A219,A220)=0</f>
        <v>1</v>
      </c>
    </row>
    <row r="221" spans="1:116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8"/>
      <c r="BY221" s="68"/>
      <c r="BZ221" s="70" t="str">
        <f t="shared" si="61"/>
        <v/>
      </c>
      <c r="CA221" s="71">
        <f t="shared" ca="1" si="62"/>
        <v>1096694.6664055556</v>
      </c>
      <c r="CB221" s="70" t="b">
        <f ca="1">AND(LEN(BZ221)&gt;0,TEXT(BZ221,"YYYY-MM-DD")=TEXT(Konstanta!$B$1,"YYYY-MM-DD"))</f>
        <v>0</v>
      </c>
      <c r="CC221" s="70" t="str">
        <f t="shared" si="63"/>
        <v/>
      </c>
      <c r="CD221" s="72">
        <f ca="1">(Konstanta!$B$2-D221)*24</f>
        <v>1096694.666275</v>
      </c>
      <c r="CE221" t="b">
        <f t="shared" si="64"/>
        <v>0</v>
      </c>
      <c r="CF221" t="b">
        <f>LEN(_xlfn.IFNA(VLOOKUP(H221,Konstanta!$M:$M,1,FALSE),""))&gt;0</f>
        <v>0</v>
      </c>
      <c r="CG221" t="b">
        <f>LEN(_xlfn.IFNA(VLOOKUP(G221,Konstanta!$T:$T,1,FALSE),""))&gt;0</f>
        <v>0</v>
      </c>
      <c r="CH221" t="b">
        <f>_xlfn.IFNA(VLOOKUP(U221,Konstanta!$O:$O,1,FALSE),"-")&lt;&gt;"-"</f>
        <v>0</v>
      </c>
      <c r="CI221" t="b">
        <f>LEN(_xlfn.IFNA(VLOOKUP(AX221,Konstanta!$X:$X,1,FALSE),""))&gt;0</f>
        <v>0</v>
      </c>
      <c r="CJ221" t="b">
        <f>OR(LEN(_xlfn.IFNA(VLOOKUP(Y221,Konstanta!$Q:$Q,1,FALSE),""))&gt;0,LEN(Y221)=0)</f>
        <v>1</v>
      </c>
      <c r="CK221" t="b">
        <f t="shared" si="65"/>
        <v>1</v>
      </c>
      <c r="CL221" t="b">
        <f>OR(LEN(_xlfn.IFNA(VLOOKUP(BK221,Konstanta!$Z:$Z,1,FALSE),""))&gt;0,LEN(BK221)=0)</f>
        <v>1</v>
      </c>
      <c r="CM221" t="b">
        <f t="shared" si="66"/>
        <v>1</v>
      </c>
      <c r="CN221" t="b">
        <f t="shared" si="67"/>
        <v>0</v>
      </c>
      <c r="CO221" t="b">
        <f>LEN(_xlfn.IFNA(VLOOKUP(Data!K221,Konstanta!$AB:$AB,1,FALSE),""))&gt;0</f>
        <v>0</v>
      </c>
      <c r="CP221" s="12" t="b">
        <f t="shared" si="68"/>
        <v>0</v>
      </c>
      <c r="CQ221" s="12" t="b">
        <f t="shared" si="69"/>
        <v>0</v>
      </c>
      <c r="CR221" t="b">
        <f>ISNUMBER(SEARCH(Konstanta!$Q$5,Y221))</f>
        <v>0</v>
      </c>
      <c r="CS221">
        <f ca="1">IF(CD221&lt;=Konstanta!$J$5,Konstanta!$I$5,IF(CD221&lt;=Konstanta!$J$6,Konstanta!$I$6,IF(CD221&lt;=Konstanta!$J$7,Konstanta!$I$7,Konstanta!$I$8)))</f>
        <v>4</v>
      </c>
      <c r="CT221" t="b">
        <f>ISNUMBER(SEARCH(Konstanta!$Q$6,Y221))</f>
        <v>0</v>
      </c>
      <c r="CU221">
        <f ca="1">IF(CD221&lt;=Konstanta!$F$5,Konstanta!$E$5,IF(CD221&lt;=Konstanta!$F$6,Konstanta!$E$6,IF(CD221&lt;=Konstanta!$F$7,Konstanta!$E$7,IF(CD221&lt;=Konstanta!$F$8,Konstanta!$E$8,Konstanta!$E$9))))</f>
        <v>5</v>
      </c>
      <c r="CV221" t="b">
        <f t="shared" si="70"/>
        <v>1</v>
      </c>
      <c r="CW221" s="74">
        <f ca="1">IF(CD221&lt;=Konstanta!$B$5,Konstanta!$A$5,IF(CD221&lt;=Konstanta!$B$6,Konstanta!$A$6,IF(CD221&lt;=Konstanta!$B$7,Konstanta!$A$7,IF(CD221&lt;=Konstanta!$B$8,Konstanta!$A$8,IF(CD221&lt;=Konstanta!$B$9,Konstanta!$A$9,IF(CD221&lt;=Konstanta!$B$10,Konstanta!$A$10,IF(CD221&lt;=Konstanta!$B$11,Konstanta!$A$11,Konstanta!$A$12)))))))</f>
        <v>8</v>
      </c>
      <c r="CX221" t="b">
        <f>LEN(_xlfn.IFNA(VLOOKUP(AA221,Konstanta!$AD:$AD,1,FALSE),""))=0</f>
        <v>1</v>
      </c>
      <c r="CY221" s="67">
        <f t="shared" si="71"/>
        <v>0</v>
      </c>
      <c r="CZ221" s="67">
        <f t="shared" si="72"/>
        <v>0</v>
      </c>
      <c r="DA221" s="67">
        <f t="shared" si="73"/>
        <v>0</v>
      </c>
      <c r="DB221" t="b">
        <f t="shared" ca="1" si="74"/>
        <v>0</v>
      </c>
      <c r="DC221" s="67" t="b">
        <f>DA221&lt;=Konstanta!$AH$3</f>
        <v>1</v>
      </c>
      <c r="DD221" t="b">
        <f>CY221&lt;=Konstanta!$AH$4</f>
        <v>1</v>
      </c>
      <c r="DE221" t="b">
        <f>CY221&lt;=Konstanta!$AH$5</f>
        <v>1</v>
      </c>
      <c r="DF221" t="b">
        <f>CY221&lt;=Konstanta!$AH$6</f>
        <v>1</v>
      </c>
      <c r="DG221" t="b">
        <f ca="1">TEXT(BL221,"YYYYMMDD")=TEXT(Konstanta!$B$1,"YYYYMMDD")</f>
        <v>0</v>
      </c>
      <c r="DH221" t="b">
        <f t="shared" si="75"/>
        <v>0</v>
      </c>
      <c r="DI221" s="67">
        <f ca="1">Konstanta!$C$4-Data!CD221</f>
        <v>-1096658.666275</v>
      </c>
      <c r="DJ221">
        <f ca="1">IF(Data!DI221&gt;=Konstanta!$B$14,Konstanta!$A$14,IF(Data!DI221&gt;=Konstanta!$B$15,Konstanta!$A$15,IF(Data!DI221&gt;=Konstanta!$B$16,Konstanta!$A$16,IF(Data!DI221&gt;=Konstanta!$B$17,Konstanta!$A$17,IF(Data!DI221&gt;=Konstanta!$B$18,Konstanta!$A$18,Konstanta!$A$19)))))</f>
        <v>6</v>
      </c>
      <c r="DK221" t="b">
        <f t="shared" si="76"/>
        <v>0</v>
      </c>
      <c r="DL221" t="b">
        <f>COUNTIFS(A$1:A220,A221)=0</f>
        <v>1</v>
      </c>
    </row>
    <row r="222" spans="1:116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8"/>
      <c r="BY222" s="68"/>
      <c r="BZ222" s="70" t="str">
        <f t="shared" si="61"/>
        <v/>
      </c>
      <c r="CA222" s="71">
        <f t="shared" ca="1" si="62"/>
        <v>1096694.6664055556</v>
      </c>
      <c r="CB222" s="70" t="b">
        <f ca="1">AND(LEN(BZ222)&gt;0,TEXT(BZ222,"YYYY-MM-DD")=TEXT(Konstanta!$B$1,"YYYY-MM-DD"))</f>
        <v>0</v>
      </c>
      <c r="CC222" s="70" t="str">
        <f t="shared" si="63"/>
        <v/>
      </c>
      <c r="CD222" s="72">
        <f ca="1">(Konstanta!$B$2-D222)*24</f>
        <v>1096694.666275</v>
      </c>
      <c r="CE222" t="b">
        <f t="shared" si="64"/>
        <v>0</v>
      </c>
      <c r="CF222" t="b">
        <f>LEN(_xlfn.IFNA(VLOOKUP(H222,Konstanta!$M:$M,1,FALSE),""))&gt;0</f>
        <v>0</v>
      </c>
      <c r="CG222" t="b">
        <f>LEN(_xlfn.IFNA(VLOOKUP(G222,Konstanta!$T:$T,1,FALSE),""))&gt;0</f>
        <v>0</v>
      </c>
      <c r="CH222" t="b">
        <f>_xlfn.IFNA(VLOOKUP(U222,Konstanta!$O:$O,1,FALSE),"-")&lt;&gt;"-"</f>
        <v>0</v>
      </c>
      <c r="CI222" t="b">
        <f>LEN(_xlfn.IFNA(VLOOKUP(AX222,Konstanta!$X:$X,1,FALSE),""))&gt;0</f>
        <v>0</v>
      </c>
      <c r="CJ222" t="b">
        <f>OR(LEN(_xlfn.IFNA(VLOOKUP(Y222,Konstanta!$Q:$Q,1,FALSE),""))&gt;0,LEN(Y222)=0)</f>
        <v>1</v>
      </c>
      <c r="CK222" t="b">
        <f t="shared" si="65"/>
        <v>1</v>
      </c>
      <c r="CL222" t="b">
        <f>OR(LEN(_xlfn.IFNA(VLOOKUP(BK222,Konstanta!$Z:$Z,1,FALSE),""))&gt;0,LEN(BK222)=0)</f>
        <v>1</v>
      </c>
      <c r="CM222" t="b">
        <f t="shared" si="66"/>
        <v>1</v>
      </c>
      <c r="CN222" t="b">
        <f t="shared" si="67"/>
        <v>0</v>
      </c>
      <c r="CO222" t="b">
        <f>LEN(_xlfn.IFNA(VLOOKUP(Data!K222,Konstanta!$AB:$AB,1,FALSE),""))&gt;0</f>
        <v>0</v>
      </c>
      <c r="CP222" s="12" t="b">
        <f t="shared" si="68"/>
        <v>0</v>
      </c>
      <c r="CQ222" s="12" t="b">
        <f t="shared" si="69"/>
        <v>0</v>
      </c>
      <c r="CR222" t="b">
        <f>ISNUMBER(SEARCH(Konstanta!$Q$5,Y222))</f>
        <v>0</v>
      </c>
      <c r="CS222">
        <f ca="1">IF(CD222&lt;=Konstanta!$J$5,Konstanta!$I$5,IF(CD222&lt;=Konstanta!$J$6,Konstanta!$I$6,IF(CD222&lt;=Konstanta!$J$7,Konstanta!$I$7,Konstanta!$I$8)))</f>
        <v>4</v>
      </c>
      <c r="CT222" t="b">
        <f>ISNUMBER(SEARCH(Konstanta!$Q$6,Y222))</f>
        <v>0</v>
      </c>
      <c r="CU222">
        <f ca="1">IF(CD222&lt;=Konstanta!$F$5,Konstanta!$E$5,IF(CD222&lt;=Konstanta!$F$6,Konstanta!$E$6,IF(CD222&lt;=Konstanta!$F$7,Konstanta!$E$7,IF(CD222&lt;=Konstanta!$F$8,Konstanta!$E$8,Konstanta!$E$9))))</f>
        <v>5</v>
      </c>
      <c r="CV222" t="b">
        <f t="shared" si="70"/>
        <v>1</v>
      </c>
      <c r="CW222" s="74">
        <f ca="1">IF(CD222&lt;=Konstanta!$B$5,Konstanta!$A$5,IF(CD222&lt;=Konstanta!$B$6,Konstanta!$A$6,IF(CD222&lt;=Konstanta!$B$7,Konstanta!$A$7,IF(CD222&lt;=Konstanta!$B$8,Konstanta!$A$8,IF(CD222&lt;=Konstanta!$B$9,Konstanta!$A$9,IF(CD222&lt;=Konstanta!$B$10,Konstanta!$A$10,IF(CD222&lt;=Konstanta!$B$11,Konstanta!$A$11,Konstanta!$A$12)))))))</f>
        <v>8</v>
      </c>
      <c r="CX222" t="b">
        <f>LEN(_xlfn.IFNA(VLOOKUP(AA222,Konstanta!$AD:$AD,1,FALSE),""))=0</f>
        <v>1</v>
      </c>
      <c r="CY222" s="67">
        <f t="shared" si="71"/>
        <v>0</v>
      </c>
      <c r="CZ222" s="67">
        <f t="shared" si="72"/>
        <v>0</v>
      </c>
      <c r="DA222" s="67">
        <f t="shared" si="73"/>
        <v>0</v>
      </c>
      <c r="DB222" t="b">
        <f t="shared" ca="1" si="74"/>
        <v>0</v>
      </c>
      <c r="DC222" s="67" t="b">
        <f>DA222&lt;=Konstanta!$AH$3</f>
        <v>1</v>
      </c>
      <c r="DD222" t="b">
        <f>CY222&lt;=Konstanta!$AH$4</f>
        <v>1</v>
      </c>
      <c r="DE222" t="b">
        <f>CY222&lt;=Konstanta!$AH$5</f>
        <v>1</v>
      </c>
      <c r="DF222" t="b">
        <f>CY222&lt;=Konstanta!$AH$6</f>
        <v>1</v>
      </c>
      <c r="DG222" t="b">
        <f ca="1">TEXT(BL222,"YYYYMMDD")=TEXT(Konstanta!$B$1,"YYYYMMDD")</f>
        <v>0</v>
      </c>
      <c r="DH222" t="b">
        <f t="shared" si="75"/>
        <v>0</v>
      </c>
      <c r="DI222" s="67">
        <f ca="1">Konstanta!$C$4-Data!CD222</f>
        <v>-1096658.666275</v>
      </c>
      <c r="DJ222">
        <f ca="1">IF(Data!DI222&gt;=Konstanta!$B$14,Konstanta!$A$14,IF(Data!DI222&gt;=Konstanta!$B$15,Konstanta!$A$15,IF(Data!DI222&gt;=Konstanta!$B$16,Konstanta!$A$16,IF(Data!DI222&gt;=Konstanta!$B$17,Konstanta!$A$17,IF(Data!DI222&gt;=Konstanta!$B$18,Konstanta!$A$18,Konstanta!$A$19)))))</f>
        <v>6</v>
      </c>
      <c r="DK222" t="b">
        <f t="shared" si="76"/>
        <v>0</v>
      </c>
      <c r="DL222" t="b">
        <f>COUNTIFS(A$1:A221,A222)=0</f>
        <v>1</v>
      </c>
    </row>
    <row r="223" spans="1:116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8"/>
      <c r="BY223" s="68"/>
      <c r="BZ223" s="70" t="str">
        <f t="shared" si="61"/>
        <v/>
      </c>
      <c r="CA223" s="71">
        <f t="shared" ca="1" si="62"/>
        <v>1096694.6659916667</v>
      </c>
      <c r="CB223" s="70" t="b">
        <f ca="1">AND(LEN(BZ223)&gt;0,TEXT(BZ223,"YYYY-MM-DD")=TEXT(Konstanta!$B$1,"YYYY-MM-DD"))</f>
        <v>0</v>
      </c>
      <c r="CC223" s="70" t="str">
        <f t="shared" si="63"/>
        <v/>
      </c>
      <c r="CD223" s="72">
        <f ca="1">(Konstanta!$B$2-D223)*24</f>
        <v>1096694.666275</v>
      </c>
      <c r="CE223" t="b">
        <f t="shared" si="64"/>
        <v>0</v>
      </c>
      <c r="CF223" t="b">
        <f>LEN(_xlfn.IFNA(VLOOKUP(H223,Konstanta!$M:$M,1,FALSE),""))&gt;0</f>
        <v>0</v>
      </c>
      <c r="CG223" t="b">
        <f>LEN(_xlfn.IFNA(VLOOKUP(G223,Konstanta!$T:$T,1,FALSE),""))&gt;0</f>
        <v>0</v>
      </c>
      <c r="CH223" t="b">
        <f>_xlfn.IFNA(VLOOKUP(U223,Konstanta!$O:$O,1,FALSE),"-")&lt;&gt;"-"</f>
        <v>0</v>
      </c>
      <c r="CI223" t="b">
        <f>LEN(_xlfn.IFNA(VLOOKUP(AX223,Konstanta!$X:$X,1,FALSE),""))&gt;0</f>
        <v>0</v>
      </c>
      <c r="CJ223" t="b">
        <f>OR(LEN(_xlfn.IFNA(VLOOKUP(Y223,Konstanta!$Q:$Q,1,FALSE),""))&gt;0,LEN(Y223)=0)</f>
        <v>1</v>
      </c>
      <c r="CK223" t="b">
        <f t="shared" si="65"/>
        <v>1</v>
      </c>
      <c r="CL223" t="b">
        <f>OR(LEN(_xlfn.IFNA(VLOOKUP(BK223,Konstanta!$Z:$Z,1,FALSE),""))&gt;0,LEN(BK223)=0)</f>
        <v>1</v>
      </c>
      <c r="CM223" t="b">
        <f t="shared" si="66"/>
        <v>1</v>
      </c>
      <c r="CN223" t="b">
        <f t="shared" si="67"/>
        <v>0</v>
      </c>
      <c r="CO223" t="b">
        <f>LEN(_xlfn.IFNA(VLOOKUP(Data!K223,Konstanta!$AB:$AB,1,FALSE),""))&gt;0</f>
        <v>0</v>
      </c>
      <c r="CP223" s="12" t="b">
        <f t="shared" si="68"/>
        <v>0</v>
      </c>
      <c r="CQ223" s="12" t="b">
        <f t="shared" si="69"/>
        <v>0</v>
      </c>
      <c r="CR223" t="b">
        <f>ISNUMBER(SEARCH(Konstanta!$Q$5,Y223))</f>
        <v>0</v>
      </c>
      <c r="CS223">
        <f ca="1">IF(CD223&lt;=Konstanta!$J$5,Konstanta!$I$5,IF(CD223&lt;=Konstanta!$J$6,Konstanta!$I$6,IF(CD223&lt;=Konstanta!$J$7,Konstanta!$I$7,Konstanta!$I$8)))</f>
        <v>4</v>
      </c>
      <c r="CT223" t="b">
        <f>ISNUMBER(SEARCH(Konstanta!$Q$6,Y223))</f>
        <v>0</v>
      </c>
      <c r="CU223">
        <f ca="1">IF(CD223&lt;=Konstanta!$F$5,Konstanta!$E$5,IF(CD223&lt;=Konstanta!$F$6,Konstanta!$E$6,IF(CD223&lt;=Konstanta!$F$7,Konstanta!$E$7,IF(CD223&lt;=Konstanta!$F$8,Konstanta!$E$8,Konstanta!$E$9))))</f>
        <v>5</v>
      </c>
      <c r="CV223" t="b">
        <f t="shared" si="70"/>
        <v>1</v>
      </c>
      <c r="CW223" s="74">
        <f ca="1">IF(CD223&lt;=Konstanta!$B$5,Konstanta!$A$5,IF(CD223&lt;=Konstanta!$B$6,Konstanta!$A$6,IF(CD223&lt;=Konstanta!$B$7,Konstanta!$A$7,IF(CD223&lt;=Konstanta!$B$8,Konstanta!$A$8,IF(CD223&lt;=Konstanta!$B$9,Konstanta!$A$9,IF(CD223&lt;=Konstanta!$B$10,Konstanta!$A$10,IF(CD223&lt;=Konstanta!$B$11,Konstanta!$A$11,Konstanta!$A$12)))))))</f>
        <v>8</v>
      </c>
      <c r="CX223" t="b">
        <f>LEN(_xlfn.IFNA(VLOOKUP(AA223,Konstanta!$AD:$AD,1,FALSE),""))=0</f>
        <v>1</v>
      </c>
      <c r="CY223" s="67">
        <f t="shared" si="71"/>
        <v>0</v>
      </c>
      <c r="CZ223" s="67">
        <f t="shared" si="72"/>
        <v>0</v>
      </c>
      <c r="DA223" s="67">
        <f t="shared" si="73"/>
        <v>0</v>
      </c>
      <c r="DB223" t="b">
        <f t="shared" ca="1" si="74"/>
        <v>0</v>
      </c>
      <c r="DC223" s="67" t="b">
        <f>DA223&lt;=Konstanta!$AH$3</f>
        <v>1</v>
      </c>
      <c r="DD223" t="b">
        <f>CY223&lt;=Konstanta!$AH$4</f>
        <v>1</v>
      </c>
      <c r="DE223" t="b">
        <f>CY223&lt;=Konstanta!$AH$5</f>
        <v>1</v>
      </c>
      <c r="DF223" t="b">
        <f>CY223&lt;=Konstanta!$AH$6</f>
        <v>1</v>
      </c>
      <c r="DG223" t="b">
        <f ca="1">TEXT(BL223,"YYYYMMDD")=TEXT(Konstanta!$B$1,"YYYYMMDD")</f>
        <v>0</v>
      </c>
      <c r="DH223" t="b">
        <f t="shared" si="75"/>
        <v>0</v>
      </c>
      <c r="DI223" s="67">
        <f ca="1">Konstanta!$C$4-Data!CD223</f>
        <v>-1096658.666275</v>
      </c>
      <c r="DJ223">
        <f ca="1">IF(Data!DI223&gt;=Konstanta!$B$14,Konstanta!$A$14,IF(Data!DI223&gt;=Konstanta!$B$15,Konstanta!$A$15,IF(Data!DI223&gt;=Konstanta!$B$16,Konstanta!$A$16,IF(Data!DI223&gt;=Konstanta!$B$17,Konstanta!$A$17,IF(Data!DI223&gt;=Konstanta!$B$18,Konstanta!$A$18,Konstanta!$A$19)))))</f>
        <v>6</v>
      </c>
      <c r="DK223" t="b">
        <f t="shared" si="76"/>
        <v>0</v>
      </c>
      <c r="DL223" t="b">
        <f>COUNTIFS(A$1:A222,A223)=0</f>
        <v>1</v>
      </c>
    </row>
    <row r="224" spans="1:116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8"/>
      <c r="BY224" s="68"/>
      <c r="BZ224" s="70" t="str">
        <f t="shared" si="61"/>
        <v/>
      </c>
      <c r="CA224" s="71">
        <f t="shared" ca="1" si="62"/>
        <v>1096694.666275</v>
      </c>
      <c r="CB224" s="70" t="b">
        <f ca="1">AND(LEN(BZ224)&gt;0,TEXT(BZ224,"YYYY-MM-DD")=TEXT(Konstanta!$B$1,"YYYY-MM-DD"))</f>
        <v>0</v>
      </c>
      <c r="CC224" s="70" t="str">
        <f t="shared" si="63"/>
        <v/>
      </c>
      <c r="CD224" s="72">
        <f ca="1">(Konstanta!$B$2-D224)*24</f>
        <v>1096694.666275</v>
      </c>
      <c r="CE224" t="b">
        <f t="shared" si="64"/>
        <v>0</v>
      </c>
      <c r="CF224" t="b">
        <f>LEN(_xlfn.IFNA(VLOOKUP(H224,Konstanta!$M:$M,1,FALSE),""))&gt;0</f>
        <v>0</v>
      </c>
      <c r="CG224" t="b">
        <f>LEN(_xlfn.IFNA(VLOOKUP(G224,Konstanta!$T:$T,1,FALSE),""))&gt;0</f>
        <v>0</v>
      </c>
      <c r="CH224" t="b">
        <f>_xlfn.IFNA(VLOOKUP(U224,Konstanta!$O:$O,1,FALSE),"-")&lt;&gt;"-"</f>
        <v>0</v>
      </c>
      <c r="CI224" t="b">
        <f>LEN(_xlfn.IFNA(VLOOKUP(AX224,Konstanta!$X:$X,1,FALSE),""))&gt;0</f>
        <v>0</v>
      </c>
      <c r="CJ224" t="b">
        <f>OR(LEN(_xlfn.IFNA(VLOOKUP(Y224,Konstanta!$Q:$Q,1,FALSE),""))&gt;0,LEN(Y224)=0)</f>
        <v>1</v>
      </c>
      <c r="CK224" t="b">
        <f t="shared" si="65"/>
        <v>1</v>
      </c>
      <c r="CL224" t="b">
        <f>OR(LEN(_xlfn.IFNA(VLOOKUP(BK224,Konstanta!$Z:$Z,1,FALSE),""))&gt;0,LEN(BK224)=0)</f>
        <v>1</v>
      </c>
      <c r="CM224" t="b">
        <f t="shared" si="66"/>
        <v>1</v>
      </c>
      <c r="CN224" t="b">
        <f t="shared" si="67"/>
        <v>0</v>
      </c>
      <c r="CO224" t="b">
        <f>LEN(_xlfn.IFNA(VLOOKUP(Data!K224,Konstanta!$AB:$AB,1,FALSE),""))&gt;0</f>
        <v>0</v>
      </c>
      <c r="CP224" s="12" t="b">
        <f t="shared" si="68"/>
        <v>0</v>
      </c>
      <c r="CQ224" s="12" t="b">
        <f t="shared" si="69"/>
        <v>0</v>
      </c>
      <c r="CR224" t="b">
        <f>ISNUMBER(SEARCH(Konstanta!$Q$5,Y224))</f>
        <v>0</v>
      </c>
      <c r="CS224">
        <f ca="1">IF(CD224&lt;=Konstanta!$J$5,Konstanta!$I$5,IF(CD224&lt;=Konstanta!$J$6,Konstanta!$I$6,IF(CD224&lt;=Konstanta!$J$7,Konstanta!$I$7,Konstanta!$I$8)))</f>
        <v>4</v>
      </c>
      <c r="CT224" t="b">
        <f>ISNUMBER(SEARCH(Konstanta!$Q$6,Y224))</f>
        <v>0</v>
      </c>
      <c r="CU224">
        <f ca="1">IF(CD224&lt;=Konstanta!$F$5,Konstanta!$E$5,IF(CD224&lt;=Konstanta!$F$6,Konstanta!$E$6,IF(CD224&lt;=Konstanta!$F$7,Konstanta!$E$7,IF(CD224&lt;=Konstanta!$F$8,Konstanta!$E$8,Konstanta!$E$9))))</f>
        <v>5</v>
      </c>
      <c r="CV224" t="b">
        <f t="shared" si="70"/>
        <v>1</v>
      </c>
      <c r="CW224" s="74">
        <f ca="1">IF(CD224&lt;=Konstanta!$B$5,Konstanta!$A$5,IF(CD224&lt;=Konstanta!$B$6,Konstanta!$A$6,IF(CD224&lt;=Konstanta!$B$7,Konstanta!$A$7,IF(CD224&lt;=Konstanta!$B$8,Konstanta!$A$8,IF(CD224&lt;=Konstanta!$B$9,Konstanta!$A$9,IF(CD224&lt;=Konstanta!$B$10,Konstanta!$A$10,IF(CD224&lt;=Konstanta!$B$11,Konstanta!$A$11,Konstanta!$A$12)))))))</f>
        <v>8</v>
      </c>
      <c r="CX224" t="b">
        <f>LEN(_xlfn.IFNA(VLOOKUP(AA224,Konstanta!$AD:$AD,1,FALSE),""))=0</f>
        <v>1</v>
      </c>
      <c r="CY224" s="67">
        <f t="shared" si="71"/>
        <v>0</v>
      </c>
      <c r="CZ224" s="67">
        <f t="shared" si="72"/>
        <v>0</v>
      </c>
      <c r="DA224" s="67">
        <f t="shared" si="73"/>
        <v>0</v>
      </c>
      <c r="DB224" t="b">
        <f t="shared" ca="1" si="74"/>
        <v>0</v>
      </c>
      <c r="DC224" s="67" t="b">
        <f>DA224&lt;=Konstanta!$AH$3</f>
        <v>1</v>
      </c>
      <c r="DD224" t="b">
        <f>CY224&lt;=Konstanta!$AH$4</f>
        <v>1</v>
      </c>
      <c r="DE224" t="b">
        <f>CY224&lt;=Konstanta!$AH$5</f>
        <v>1</v>
      </c>
      <c r="DF224" t="b">
        <f>CY224&lt;=Konstanta!$AH$6</f>
        <v>1</v>
      </c>
      <c r="DG224" t="b">
        <f ca="1">TEXT(BL224,"YYYYMMDD")=TEXT(Konstanta!$B$1,"YYYYMMDD")</f>
        <v>0</v>
      </c>
      <c r="DH224" t="b">
        <f t="shared" si="75"/>
        <v>0</v>
      </c>
      <c r="DI224" s="67">
        <f ca="1">Konstanta!$C$4-Data!CD224</f>
        <v>-1096658.666275</v>
      </c>
      <c r="DJ224">
        <f ca="1">IF(Data!DI224&gt;=Konstanta!$B$14,Konstanta!$A$14,IF(Data!DI224&gt;=Konstanta!$B$15,Konstanta!$A$15,IF(Data!DI224&gt;=Konstanta!$B$16,Konstanta!$A$16,IF(Data!DI224&gt;=Konstanta!$B$17,Konstanta!$A$17,IF(Data!DI224&gt;=Konstanta!$B$18,Konstanta!$A$18,Konstanta!$A$19)))))</f>
        <v>6</v>
      </c>
      <c r="DK224" t="b">
        <f t="shared" si="76"/>
        <v>0</v>
      </c>
      <c r="DL224" t="b">
        <f>COUNTIFS(A$1:A223,A224)=0</f>
        <v>1</v>
      </c>
    </row>
    <row r="225" spans="1:116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8"/>
      <c r="BY225" s="68"/>
      <c r="BZ225" s="70" t="str">
        <f t="shared" si="61"/>
        <v/>
      </c>
      <c r="CA225" s="71">
        <f t="shared" ca="1" si="62"/>
        <v>1096694.6664</v>
      </c>
      <c r="CB225" s="70" t="b">
        <f ca="1">AND(LEN(BZ225)&gt;0,TEXT(BZ225,"YYYY-MM-DD")=TEXT(Konstanta!$B$1,"YYYY-MM-DD"))</f>
        <v>0</v>
      </c>
      <c r="CC225" s="70" t="str">
        <f t="shared" si="63"/>
        <v/>
      </c>
      <c r="CD225" s="72">
        <f ca="1">(Konstanta!$B$2-D225)*24</f>
        <v>1096694.666275</v>
      </c>
      <c r="CE225" t="b">
        <f t="shared" si="64"/>
        <v>0</v>
      </c>
      <c r="CF225" t="b">
        <f>LEN(_xlfn.IFNA(VLOOKUP(H225,Konstanta!$M:$M,1,FALSE),""))&gt;0</f>
        <v>0</v>
      </c>
      <c r="CG225" t="b">
        <f>LEN(_xlfn.IFNA(VLOOKUP(G225,Konstanta!$T:$T,1,FALSE),""))&gt;0</f>
        <v>0</v>
      </c>
      <c r="CH225" t="b">
        <f>_xlfn.IFNA(VLOOKUP(U225,Konstanta!$O:$O,1,FALSE),"-")&lt;&gt;"-"</f>
        <v>0</v>
      </c>
      <c r="CI225" t="b">
        <f>LEN(_xlfn.IFNA(VLOOKUP(AX225,Konstanta!$X:$X,1,FALSE),""))&gt;0</f>
        <v>0</v>
      </c>
      <c r="CJ225" t="b">
        <f>OR(LEN(_xlfn.IFNA(VLOOKUP(Y225,Konstanta!$Q:$Q,1,FALSE),""))&gt;0,LEN(Y225)=0)</f>
        <v>1</v>
      </c>
      <c r="CK225" t="b">
        <f t="shared" si="65"/>
        <v>1</v>
      </c>
      <c r="CL225" t="b">
        <f>OR(LEN(_xlfn.IFNA(VLOOKUP(BK225,Konstanta!$Z:$Z,1,FALSE),""))&gt;0,LEN(BK225)=0)</f>
        <v>1</v>
      </c>
      <c r="CM225" t="b">
        <f t="shared" si="66"/>
        <v>1</v>
      </c>
      <c r="CN225" t="b">
        <f t="shared" si="67"/>
        <v>0</v>
      </c>
      <c r="CO225" t="b">
        <f>LEN(_xlfn.IFNA(VLOOKUP(Data!K225,Konstanta!$AB:$AB,1,FALSE),""))&gt;0</f>
        <v>0</v>
      </c>
      <c r="CP225" s="12" t="b">
        <f t="shared" si="68"/>
        <v>0</v>
      </c>
      <c r="CQ225" s="12" t="b">
        <f t="shared" si="69"/>
        <v>0</v>
      </c>
      <c r="CR225" t="b">
        <f>ISNUMBER(SEARCH(Konstanta!$Q$5,Y225))</f>
        <v>0</v>
      </c>
      <c r="CS225">
        <f ca="1">IF(CD225&lt;=Konstanta!$J$5,Konstanta!$I$5,IF(CD225&lt;=Konstanta!$J$6,Konstanta!$I$6,IF(CD225&lt;=Konstanta!$J$7,Konstanta!$I$7,Konstanta!$I$8)))</f>
        <v>4</v>
      </c>
      <c r="CT225" t="b">
        <f>ISNUMBER(SEARCH(Konstanta!$Q$6,Y225))</f>
        <v>0</v>
      </c>
      <c r="CU225">
        <f ca="1">IF(CD225&lt;=Konstanta!$F$5,Konstanta!$E$5,IF(CD225&lt;=Konstanta!$F$6,Konstanta!$E$6,IF(CD225&lt;=Konstanta!$F$7,Konstanta!$E$7,IF(CD225&lt;=Konstanta!$F$8,Konstanta!$E$8,Konstanta!$E$9))))</f>
        <v>5</v>
      </c>
      <c r="CV225" t="b">
        <f t="shared" si="70"/>
        <v>1</v>
      </c>
      <c r="CW225" s="74">
        <f ca="1">IF(CD225&lt;=Konstanta!$B$5,Konstanta!$A$5,IF(CD225&lt;=Konstanta!$B$6,Konstanta!$A$6,IF(CD225&lt;=Konstanta!$B$7,Konstanta!$A$7,IF(CD225&lt;=Konstanta!$B$8,Konstanta!$A$8,IF(CD225&lt;=Konstanta!$B$9,Konstanta!$A$9,IF(CD225&lt;=Konstanta!$B$10,Konstanta!$A$10,IF(CD225&lt;=Konstanta!$B$11,Konstanta!$A$11,Konstanta!$A$12)))))))</f>
        <v>8</v>
      </c>
      <c r="CX225" t="b">
        <f>LEN(_xlfn.IFNA(VLOOKUP(AA225,Konstanta!$AD:$AD,1,FALSE),""))=0</f>
        <v>1</v>
      </c>
      <c r="CY225" s="67">
        <f t="shared" si="71"/>
        <v>0</v>
      </c>
      <c r="CZ225" s="67">
        <f t="shared" si="72"/>
        <v>0</v>
      </c>
      <c r="DA225" s="67">
        <f t="shared" si="73"/>
        <v>0</v>
      </c>
      <c r="DB225" t="b">
        <f t="shared" ca="1" si="74"/>
        <v>0</v>
      </c>
      <c r="DC225" s="67" t="b">
        <f>DA225&lt;=Konstanta!$AH$3</f>
        <v>1</v>
      </c>
      <c r="DD225" t="b">
        <f>CY225&lt;=Konstanta!$AH$4</f>
        <v>1</v>
      </c>
      <c r="DE225" t="b">
        <f>CY225&lt;=Konstanta!$AH$5</f>
        <v>1</v>
      </c>
      <c r="DF225" t="b">
        <f>CY225&lt;=Konstanta!$AH$6</f>
        <v>1</v>
      </c>
      <c r="DG225" t="b">
        <f ca="1">TEXT(BL225,"YYYYMMDD")=TEXT(Konstanta!$B$1,"YYYYMMDD")</f>
        <v>0</v>
      </c>
      <c r="DH225" t="b">
        <f t="shared" si="75"/>
        <v>0</v>
      </c>
      <c r="DI225" s="67">
        <f ca="1">Konstanta!$C$4-Data!CD225</f>
        <v>-1096658.666275</v>
      </c>
      <c r="DJ225">
        <f ca="1">IF(Data!DI225&gt;=Konstanta!$B$14,Konstanta!$A$14,IF(Data!DI225&gt;=Konstanta!$B$15,Konstanta!$A$15,IF(Data!DI225&gt;=Konstanta!$B$16,Konstanta!$A$16,IF(Data!DI225&gt;=Konstanta!$B$17,Konstanta!$A$17,IF(Data!DI225&gt;=Konstanta!$B$18,Konstanta!$A$18,Konstanta!$A$19)))))</f>
        <v>6</v>
      </c>
      <c r="DK225" t="b">
        <f t="shared" si="76"/>
        <v>0</v>
      </c>
      <c r="DL225" t="b">
        <f>COUNTIFS(A$1:A224,A225)=0</f>
        <v>1</v>
      </c>
    </row>
    <row r="226" spans="1:11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8"/>
      <c r="BY226" s="68"/>
      <c r="BZ226" s="70" t="str">
        <f t="shared" si="61"/>
        <v/>
      </c>
      <c r="CA226" s="71">
        <f t="shared" ca="1" si="62"/>
        <v>1096694.6659916667</v>
      </c>
      <c r="CB226" s="70" t="b">
        <f ca="1">AND(LEN(BZ226)&gt;0,TEXT(BZ226,"YYYY-MM-DD")=TEXT(Konstanta!$B$1,"YYYY-MM-DD"))</f>
        <v>0</v>
      </c>
      <c r="CC226" s="70" t="str">
        <f t="shared" si="63"/>
        <v/>
      </c>
      <c r="CD226" s="72">
        <f ca="1">(Konstanta!$B$2-D226)*24</f>
        <v>1096694.666275</v>
      </c>
      <c r="CE226" t="b">
        <f t="shared" si="64"/>
        <v>0</v>
      </c>
      <c r="CF226" t="b">
        <f>LEN(_xlfn.IFNA(VLOOKUP(H226,Konstanta!$M:$M,1,FALSE),""))&gt;0</f>
        <v>0</v>
      </c>
      <c r="CG226" t="b">
        <f>LEN(_xlfn.IFNA(VLOOKUP(G226,Konstanta!$T:$T,1,FALSE),""))&gt;0</f>
        <v>0</v>
      </c>
      <c r="CH226" t="b">
        <f>_xlfn.IFNA(VLOOKUP(U226,Konstanta!$O:$O,1,FALSE),"-")&lt;&gt;"-"</f>
        <v>0</v>
      </c>
      <c r="CI226" t="b">
        <f>LEN(_xlfn.IFNA(VLOOKUP(AX226,Konstanta!$X:$X,1,FALSE),""))&gt;0</f>
        <v>0</v>
      </c>
      <c r="CJ226" t="b">
        <f>OR(LEN(_xlfn.IFNA(VLOOKUP(Y226,Konstanta!$Q:$Q,1,FALSE),""))&gt;0,LEN(Y226)=0)</f>
        <v>1</v>
      </c>
      <c r="CK226" t="b">
        <f t="shared" si="65"/>
        <v>1</v>
      </c>
      <c r="CL226" t="b">
        <f>OR(LEN(_xlfn.IFNA(VLOOKUP(BK226,Konstanta!$Z:$Z,1,FALSE),""))&gt;0,LEN(BK226)=0)</f>
        <v>1</v>
      </c>
      <c r="CM226" t="b">
        <f t="shared" si="66"/>
        <v>1</v>
      </c>
      <c r="CN226" t="b">
        <f t="shared" si="67"/>
        <v>0</v>
      </c>
      <c r="CO226" t="b">
        <f>LEN(_xlfn.IFNA(VLOOKUP(Data!K226,Konstanta!$AB:$AB,1,FALSE),""))&gt;0</f>
        <v>0</v>
      </c>
      <c r="CP226" s="12" t="b">
        <f t="shared" si="68"/>
        <v>0</v>
      </c>
      <c r="CQ226" s="12" t="b">
        <f t="shared" si="69"/>
        <v>0</v>
      </c>
      <c r="CR226" t="b">
        <f>ISNUMBER(SEARCH(Konstanta!$Q$5,Y226))</f>
        <v>0</v>
      </c>
      <c r="CS226">
        <f ca="1">IF(CD226&lt;=Konstanta!$J$5,Konstanta!$I$5,IF(CD226&lt;=Konstanta!$J$6,Konstanta!$I$6,IF(CD226&lt;=Konstanta!$J$7,Konstanta!$I$7,Konstanta!$I$8)))</f>
        <v>4</v>
      </c>
      <c r="CT226" t="b">
        <f>ISNUMBER(SEARCH(Konstanta!$Q$6,Y226))</f>
        <v>0</v>
      </c>
      <c r="CU226">
        <f ca="1">IF(CD226&lt;=Konstanta!$F$5,Konstanta!$E$5,IF(CD226&lt;=Konstanta!$F$6,Konstanta!$E$6,IF(CD226&lt;=Konstanta!$F$7,Konstanta!$E$7,IF(CD226&lt;=Konstanta!$F$8,Konstanta!$E$8,Konstanta!$E$9))))</f>
        <v>5</v>
      </c>
      <c r="CV226" t="b">
        <f t="shared" si="70"/>
        <v>1</v>
      </c>
      <c r="CW226" s="74">
        <f ca="1">IF(CD226&lt;=Konstanta!$B$5,Konstanta!$A$5,IF(CD226&lt;=Konstanta!$B$6,Konstanta!$A$6,IF(CD226&lt;=Konstanta!$B$7,Konstanta!$A$7,IF(CD226&lt;=Konstanta!$B$8,Konstanta!$A$8,IF(CD226&lt;=Konstanta!$B$9,Konstanta!$A$9,IF(CD226&lt;=Konstanta!$B$10,Konstanta!$A$10,IF(CD226&lt;=Konstanta!$B$11,Konstanta!$A$11,Konstanta!$A$12)))))))</f>
        <v>8</v>
      </c>
      <c r="CX226" t="b">
        <f>LEN(_xlfn.IFNA(VLOOKUP(AA226,Konstanta!$AD:$AD,1,FALSE),""))=0</f>
        <v>1</v>
      </c>
      <c r="CY226" s="67">
        <f t="shared" si="71"/>
        <v>0</v>
      </c>
      <c r="CZ226" s="67">
        <f t="shared" si="72"/>
        <v>0</v>
      </c>
      <c r="DA226" s="67">
        <f t="shared" si="73"/>
        <v>0</v>
      </c>
      <c r="DB226" t="b">
        <f t="shared" ca="1" si="74"/>
        <v>0</v>
      </c>
      <c r="DC226" s="67" t="b">
        <f>DA226&lt;=Konstanta!$AH$3</f>
        <v>1</v>
      </c>
      <c r="DD226" t="b">
        <f>CY226&lt;=Konstanta!$AH$4</f>
        <v>1</v>
      </c>
      <c r="DE226" t="b">
        <f>CY226&lt;=Konstanta!$AH$5</f>
        <v>1</v>
      </c>
      <c r="DF226" t="b">
        <f>CY226&lt;=Konstanta!$AH$6</f>
        <v>1</v>
      </c>
      <c r="DG226" t="b">
        <f ca="1">TEXT(BL226,"YYYYMMDD")=TEXT(Konstanta!$B$1,"YYYYMMDD")</f>
        <v>0</v>
      </c>
      <c r="DH226" t="b">
        <f t="shared" si="75"/>
        <v>0</v>
      </c>
      <c r="DI226" s="67">
        <f ca="1">Konstanta!$C$4-Data!CD226</f>
        <v>-1096658.666275</v>
      </c>
      <c r="DJ226">
        <f ca="1">IF(Data!DI226&gt;=Konstanta!$B$14,Konstanta!$A$14,IF(Data!DI226&gt;=Konstanta!$B$15,Konstanta!$A$15,IF(Data!DI226&gt;=Konstanta!$B$16,Konstanta!$A$16,IF(Data!DI226&gt;=Konstanta!$B$17,Konstanta!$A$17,IF(Data!DI226&gt;=Konstanta!$B$18,Konstanta!$A$18,Konstanta!$A$19)))))</f>
        <v>6</v>
      </c>
      <c r="DK226" t="b">
        <f t="shared" si="76"/>
        <v>0</v>
      </c>
      <c r="DL226" t="b">
        <f>COUNTIFS(A$1:A225,A226)=0</f>
        <v>1</v>
      </c>
    </row>
    <row r="227" spans="1:116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8"/>
      <c r="BY227" s="68"/>
      <c r="BZ227" s="70" t="str">
        <f t="shared" si="61"/>
        <v/>
      </c>
      <c r="CA227" s="71">
        <f t="shared" ca="1" si="62"/>
        <v>1096694.6659944444</v>
      </c>
      <c r="CB227" s="70" t="b">
        <f ca="1">AND(LEN(BZ227)&gt;0,TEXT(BZ227,"YYYY-MM-DD")=TEXT(Konstanta!$B$1,"YYYY-MM-DD"))</f>
        <v>0</v>
      </c>
      <c r="CC227" s="70" t="str">
        <f t="shared" si="63"/>
        <v/>
      </c>
      <c r="CD227" s="72">
        <f ca="1">(Konstanta!$B$2-D227)*24</f>
        <v>1096694.666275</v>
      </c>
      <c r="CE227" t="b">
        <f t="shared" si="64"/>
        <v>0</v>
      </c>
      <c r="CF227" t="b">
        <f>LEN(_xlfn.IFNA(VLOOKUP(H227,Konstanta!$M:$M,1,FALSE),""))&gt;0</f>
        <v>0</v>
      </c>
      <c r="CG227" t="b">
        <f>LEN(_xlfn.IFNA(VLOOKUP(G227,Konstanta!$T:$T,1,FALSE),""))&gt;0</f>
        <v>0</v>
      </c>
      <c r="CH227" t="b">
        <f>_xlfn.IFNA(VLOOKUP(U227,Konstanta!$O:$O,1,FALSE),"-")&lt;&gt;"-"</f>
        <v>0</v>
      </c>
      <c r="CI227" t="b">
        <f>LEN(_xlfn.IFNA(VLOOKUP(AX227,Konstanta!$X:$X,1,FALSE),""))&gt;0</f>
        <v>0</v>
      </c>
      <c r="CJ227" t="b">
        <f>OR(LEN(_xlfn.IFNA(VLOOKUP(Y227,Konstanta!$Q:$Q,1,FALSE),""))&gt;0,LEN(Y227)=0)</f>
        <v>1</v>
      </c>
      <c r="CK227" t="b">
        <f t="shared" si="65"/>
        <v>1</v>
      </c>
      <c r="CL227" t="b">
        <f>OR(LEN(_xlfn.IFNA(VLOOKUP(BK227,Konstanta!$Z:$Z,1,FALSE),""))&gt;0,LEN(BK227)=0)</f>
        <v>1</v>
      </c>
      <c r="CM227" t="b">
        <f t="shared" si="66"/>
        <v>1</v>
      </c>
      <c r="CN227" t="b">
        <f t="shared" si="67"/>
        <v>0</v>
      </c>
      <c r="CO227" t="b">
        <f>LEN(_xlfn.IFNA(VLOOKUP(Data!K227,Konstanta!$AB:$AB,1,FALSE),""))&gt;0</f>
        <v>0</v>
      </c>
      <c r="CP227" s="12" t="b">
        <f t="shared" si="68"/>
        <v>0</v>
      </c>
      <c r="CQ227" s="12" t="b">
        <f t="shared" si="69"/>
        <v>0</v>
      </c>
      <c r="CR227" t="b">
        <f>ISNUMBER(SEARCH(Konstanta!$Q$5,Y227))</f>
        <v>0</v>
      </c>
      <c r="CS227">
        <f ca="1">IF(CD227&lt;=Konstanta!$J$5,Konstanta!$I$5,IF(CD227&lt;=Konstanta!$J$6,Konstanta!$I$6,IF(CD227&lt;=Konstanta!$J$7,Konstanta!$I$7,Konstanta!$I$8)))</f>
        <v>4</v>
      </c>
      <c r="CT227" t="b">
        <f>ISNUMBER(SEARCH(Konstanta!$Q$6,Y227))</f>
        <v>0</v>
      </c>
      <c r="CU227">
        <f ca="1">IF(CD227&lt;=Konstanta!$F$5,Konstanta!$E$5,IF(CD227&lt;=Konstanta!$F$6,Konstanta!$E$6,IF(CD227&lt;=Konstanta!$F$7,Konstanta!$E$7,IF(CD227&lt;=Konstanta!$F$8,Konstanta!$E$8,Konstanta!$E$9))))</f>
        <v>5</v>
      </c>
      <c r="CV227" t="b">
        <f t="shared" si="70"/>
        <v>1</v>
      </c>
      <c r="CW227" s="74">
        <f ca="1">IF(CD227&lt;=Konstanta!$B$5,Konstanta!$A$5,IF(CD227&lt;=Konstanta!$B$6,Konstanta!$A$6,IF(CD227&lt;=Konstanta!$B$7,Konstanta!$A$7,IF(CD227&lt;=Konstanta!$B$8,Konstanta!$A$8,IF(CD227&lt;=Konstanta!$B$9,Konstanta!$A$9,IF(CD227&lt;=Konstanta!$B$10,Konstanta!$A$10,IF(CD227&lt;=Konstanta!$B$11,Konstanta!$A$11,Konstanta!$A$12)))))))</f>
        <v>8</v>
      </c>
      <c r="CX227" t="b">
        <f>LEN(_xlfn.IFNA(VLOOKUP(AA227,Konstanta!$AD:$AD,1,FALSE),""))=0</f>
        <v>1</v>
      </c>
      <c r="CY227" s="67">
        <f t="shared" si="71"/>
        <v>0</v>
      </c>
      <c r="CZ227" s="67">
        <f t="shared" si="72"/>
        <v>0</v>
      </c>
      <c r="DA227" s="67">
        <f t="shared" si="73"/>
        <v>0</v>
      </c>
      <c r="DB227" t="b">
        <f t="shared" ca="1" si="74"/>
        <v>0</v>
      </c>
      <c r="DC227" s="67" t="b">
        <f>DA227&lt;=Konstanta!$AH$3</f>
        <v>1</v>
      </c>
      <c r="DD227" t="b">
        <f>CY227&lt;=Konstanta!$AH$4</f>
        <v>1</v>
      </c>
      <c r="DE227" t="b">
        <f>CY227&lt;=Konstanta!$AH$5</f>
        <v>1</v>
      </c>
      <c r="DF227" t="b">
        <f>CY227&lt;=Konstanta!$AH$6</f>
        <v>1</v>
      </c>
      <c r="DG227" t="b">
        <f ca="1">TEXT(BL227,"YYYYMMDD")=TEXT(Konstanta!$B$1,"YYYYMMDD")</f>
        <v>0</v>
      </c>
      <c r="DH227" t="b">
        <f t="shared" si="75"/>
        <v>0</v>
      </c>
      <c r="DI227" s="67">
        <f ca="1">Konstanta!$C$4-Data!CD227</f>
        <v>-1096658.666275</v>
      </c>
      <c r="DJ227">
        <f ca="1">IF(Data!DI227&gt;=Konstanta!$B$14,Konstanta!$A$14,IF(Data!DI227&gt;=Konstanta!$B$15,Konstanta!$A$15,IF(Data!DI227&gt;=Konstanta!$B$16,Konstanta!$A$16,IF(Data!DI227&gt;=Konstanta!$B$17,Konstanta!$A$17,IF(Data!DI227&gt;=Konstanta!$B$18,Konstanta!$A$18,Konstanta!$A$19)))))</f>
        <v>6</v>
      </c>
      <c r="DK227" t="b">
        <f t="shared" si="76"/>
        <v>0</v>
      </c>
      <c r="DL227" t="b">
        <f>COUNTIFS(A$1:A226,A227)=0</f>
        <v>1</v>
      </c>
    </row>
    <row r="228" spans="1:116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8"/>
      <c r="BY228" s="68"/>
      <c r="BZ228" s="70" t="str">
        <f t="shared" si="61"/>
        <v/>
      </c>
      <c r="CA228" s="71">
        <f t="shared" ca="1" si="62"/>
        <v>1096694.666275</v>
      </c>
      <c r="CB228" s="70" t="b">
        <f ca="1">AND(LEN(BZ228)&gt;0,TEXT(BZ228,"YYYY-MM-DD")=TEXT(Konstanta!$B$1,"YYYY-MM-DD"))</f>
        <v>0</v>
      </c>
      <c r="CC228" s="70" t="str">
        <f t="shared" si="63"/>
        <v/>
      </c>
      <c r="CD228" s="72">
        <f ca="1">(Konstanta!$B$2-D228)*24</f>
        <v>1096694.666275</v>
      </c>
      <c r="CE228" t="b">
        <f t="shared" si="64"/>
        <v>0</v>
      </c>
      <c r="CF228" t="b">
        <f>LEN(_xlfn.IFNA(VLOOKUP(H228,Konstanta!$M:$M,1,FALSE),""))&gt;0</f>
        <v>0</v>
      </c>
      <c r="CG228" t="b">
        <f>LEN(_xlfn.IFNA(VLOOKUP(G228,Konstanta!$T:$T,1,FALSE),""))&gt;0</f>
        <v>0</v>
      </c>
      <c r="CH228" t="b">
        <f>_xlfn.IFNA(VLOOKUP(U228,Konstanta!$O:$O,1,FALSE),"-")&lt;&gt;"-"</f>
        <v>0</v>
      </c>
      <c r="CI228" t="b">
        <f>LEN(_xlfn.IFNA(VLOOKUP(AX228,Konstanta!$X:$X,1,FALSE),""))&gt;0</f>
        <v>0</v>
      </c>
      <c r="CJ228" t="b">
        <f>OR(LEN(_xlfn.IFNA(VLOOKUP(Y228,Konstanta!$Q:$Q,1,FALSE),""))&gt;0,LEN(Y228)=0)</f>
        <v>1</v>
      </c>
      <c r="CK228" t="b">
        <f t="shared" si="65"/>
        <v>1</v>
      </c>
      <c r="CL228" t="b">
        <f>OR(LEN(_xlfn.IFNA(VLOOKUP(BK228,Konstanta!$Z:$Z,1,FALSE),""))&gt;0,LEN(BK228)=0)</f>
        <v>1</v>
      </c>
      <c r="CM228" t="b">
        <f t="shared" si="66"/>
        <v>1</v>
      </c>
      <c r="CN228" t="b">
        <f t="shared" si="67"/>
        <v>0</v>
      </c>
      <c r="CO228" t="b">
        <f>LEN(_xlfn.IFNA(VLOOKUP(Data!K228,Konstanta!$AB:$AB,1,FALSE),""))&gt;0</f>
        <v>0</v>
      </c>
      <c r="CP228" s="12" t="b">
        <f t="shared" si="68"/>
        <v>0</v>
      </c>
      <c r="CQ228" s="12" t="b">
        <f t="shared" si="69"/>
        <v>0</v>
      </c>
      <c r="CR228" t="b">
        <f>ISNUMBER(SEARCH(Konstanta!$Q$5,Y228))</f>
        <v>0</v>
      </c>
      <c r="CS228">
        <f ca="1">IF(CD228&lt;=Konstanta!$J$5,Konstanta!$I$5,IF(CD228&lt;=Konstanta!$J$6,Konstanta!$I$6,IF(CD228&lt;=Konstanta!$J$7,Konstanta!$I$7,Konstanta!$I$8)))</f>
        <v>4</v>
      </c>
      <c r="CT228" t="b">
        <f>ISNUMBER(SEARCH(Konstanta!$Q$6,Y228))</f>
        <v>0</v>
      </c>
      <c r="CU228">
        <f ca="1">IF(CD228&lt;=Konstanta!$F$5,Konstanta!$E$5,IF(CD228&lt;=Konstanta!$F$6,Konstanta!$E$6,IF(CD228&lt;=Konstanta!$F$7,Konstanta!$E$7,IF(CD228&lt;=Konstanta!$F$8,Konstanta!$E$8,Konstanta!$E$9))))</f>
        <v>5</v>
      </c>
      <c r="CV228" t="b">
        <f t="shared" si="70"/>
        <v>1</v>
      </c>
      <c r="CW228" s="74">
        <f ca="1">IF(CD228&lt;=Konstanta!$B$5,Konstanta!$A$5,IF(CD228&lt;=Konstanta!$B$6,Konstanta!$A$6,IF(CD228&lt;=Konstanta!$B$7,Konstanta!$A$7,IF(CD228&lt;=Konstanta!$B$8,Konstanta!$A$8,IF(CD228&lt;=Konstanta!$B$9,Konstanta!$A$9,IF(CD228&lt;=Konstanta!$B$10,Konstanta!$A$10,IF(CD228&lt;=Konstanta!$B$11,Konstanta!$A$11,Konstanta!$A$12)))))))</f>
        <v>8</v>
      </c>
      <c r="CX228" t="b">
        <f>LEN(_xlfn.IFNA(VLOOKUP(AA228,Konstanta!$AD:$AD,1,FALSE),""))=0</f>
        <v>1</v>
      </c>
      <c r="CY228" s="67">
        <f t="shared" si="71"/>
        <v>0</v>
      </c>
      <c r="CZ228" s="67">
        <f t="shared" si="72"/>
        <v>0</v>
      </c>
      <c r="DA228" s="67">
        <f t="shared" si="73"/>
        <v>0</v>
      </c>
      <c r="DB228" t="b">
        <f t="shared" ca="1" si="74"/>
        <v>0</v>
      </c>
      <c r="DC228" s="67" t="b">
        <f>DA228&lt;=Konstanta!$AH$3</f>
        <v>1</v>
      </c>
      <c r="DD228" t="b">
        <f>CY228&lt;=Konstanta!$AH$4</f>
        <v>1</v>
      </c>
      <c r="DE228" t="b">
        <f>CY228&lt;=Konstanta!$AH$5</f>
        <v>1</v>
      </c>
      <c r="DF228" t="b">
        <f>CY228&lt;=Konstanta!$AH$6</f>
        <v>1</v>
      </c>
      <c r="DG228" t="b">
        <f ca="1">TEXT(BL228,"YYYYMMDD")=TEXT(Konstanta!$B$1,"YYYYMMDD")</f>
        <v>0</v>
      </c>
      <c r="DH228" t="b">
        <f t="shared" si="75"/>
        <v>0</v>
      </c>
      <c r="DI228" s="67">
        <f ca="1">Konstanta!$C$4-Data!CD228</f>
        <v>-1096658.666275</v>
      </c>
      <c r="DJ228">
        <f ca="1">IF(Data!DI228&gt;=Konstanta!$B$14,Konstanta!$A$14,IF(Data!DI228&gt;=Konstanta!$B$15,Konstanta!$A$15,IF(Data!DI228&gt;=Konstanta!$B$16,Konstanta!$A$16,IF(Data!DI228&gt;=Konstanta!$B$17,Konstanta!$A$17,IF(Data!DI228&gt;=Konstanta!$B$18,Konstanta!$A$18,Konstanta!$A$19)))))</f>
        <v>6</v>
      </c>
      <c r="DK228" t="b">
        <f t="shared" si="76"/>
        <v>0</v>
      </c>
      <c r="DL228" t="b">
        <f>COUNTIFS(A$1:A227,A228)=0</f>
        <v>1</v>
      </c>
    </row>
    <row r="229" spans="1:116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8"/>
      <c r="BY229" s="68"/>
      <c r="BZ229" s="70" t="str">
        <f t="shared" si="61"/>
        <v/>
      </c>
      <c r="CA229" s="71">
        <f t="shared" ca="1" si="62"/>
        <v>1096694.6662138889</v>
      </c>
      <c r="CB229" s="70" t="b">
        <f ca="1">AND(LEN(BZ229)&gt;0,TEXT(BZ229,"YYYY-MM-DD")=TEXT(Konstanta!$B$1,"YYYY-MM-DD"))</f>
        <v>0</v>
      </c>
      <c r="CC229" s="70" t="str">
        <f t="shared" si="63"/>
        <v/>
      </c>
      <c r="CD229" s="72">
        <f ca="1">(Konstanta!$B$2-D229)*24</f>
        <v>1096694.666275</v>
      </c>
      <c r="CE229" t="b">
        <f t="shared" si="64"/>
        <v>0</v>
      </c>
      <c r="CF229" t="b">
        <f>LEN(_xlfn.IFNA(VLOOKUP(H229,Konstanta!$M:$M,1,FALSE),""))&gt;0</f>
        <v>0</v>
      </c>
      <c r="CG229" t="b">
        <f>LEN(_xlfn.IFNA(VLOOKUP(G229,Konstanta!$T:$T,1,FALSE),""))&gt;0</f>
        <v>0</v>
      </c>
      <c r="CH229" t="b">
        <f>_xlfn.IFNA(VLOOKUP(U229,Konstanta!$O:$O,1,FALSE),"-")&lt;&gt;"-"</f>
        <v>0</v>
      </c>
      <c r="CI229" t="b">
        <f>LEN(_xlfn.IFNA(VLOOKUP(AX229,Konstanta!$X:$X,1,FALSE),""))&gt;0</f>
        <v>0</v>
      </c>
      <c r="CJ229" t="b">
        <f>OR(LEN(_xlfn.IFNA(VLOOKUP(Y229,Konstanta!$Q:$Q,1,FALSE),""))&gt;0,LEN(Y229)=0)</f>
        <v>1</v>
      </c>
      <c r="CK229" t="b">
        <f t="shared" si="65"/>
        <v>1</v>
      </c>
      <c r="CL229" t="b">
        <f>OR(LEN(_xlfn.IFNA(VLOOKUP(BK229,Konstanta!$Z:$Z,1,FALSE),""))&gt;0,LEN(BK229)=0)</f>
        <v>1</v>
      </c>
      <c r="CM229" t="b">
        <f t="shared" si="66"/>
        <v>1</v>
      </c>
      <c r="CN229" t="b">
        <f t="shared" si="67"/>
        <v>0</v>
      </c>
      <c r="CO229" t="b">
        <f>LEN(_xlfn.IFNA(VLOOKUP(Data!K229,Konstanta!$AB:$AB,1,FALSE),""))&gt;0</f>
        <v>0</v>
      </c>
      <c r="CP229" s="12" t="b">
        <f t="shared" si="68"/>
        <v>0</v>
      </c>
      <c r="CQ229" s="12" t="b">
        <f t="shared" si="69"/>
        <v>0</v>
      </c>
      <c r="CR229" t="b">
        <f>ISNUMBER(SEARCH(Konstanta!$Q$5,Y229))</f>
        <v>0</v>
      </c>
      <c r="CS229">
        <f ca="1">IF(CD229&lt;=Konstanta!$J$5,Konstanta!$I$5,IF(CD229&lt;=Konstanta!$J$6,Konstanta!$I$6,IF(CD229&lt;=Konstanta!$J$7,Konstanta!$I$7,Konstanta!$I$8)))</f>
        <v>4</v>
      </c>
      <c r="CT229" t="b">
        <f>ISNUMBER(SEARCH(Konstanta!$Q$6,Y229))</f>
        <v>0</v>
      </c>
      <c r="CU229">
        <f ca="1">IF(CD229&lt;=Konstanta!$F$5,Konstanta!$E$5,IF(CD229&lt;=Konstanta!$F$6,Konstanta!$E$6,IF(CD229&lt;=Konstanta!$F$7,Konstanta!$E$7,IF(CD229&lt;=Konstanta!$F$8,Konstanta!$E$8,Konstanta!$E$9))))</f>
        <v>5</v>
      </c>
      <c r="CV229" t="b">
        <f t="shared" si="70"/>
        <v>1</v>
      </c>
      <c r="CW229" s="74">
        <f ca="1">IF(CD229&lt;=Konstanta!$B$5,Konstanta!$A$5,IF(CD229&lt;=Konstanta!$B$6,Konstanta!$A$6,IF(CD229&lt;=Konstanta!$B$7,Konstanta!$A$7,IF(CD229&lt;=Konstanta!$B$8,Konstanta!$A$8,IF(CD229&lt;=Konstanta!$B$9,Konstanta!$A$9,IF(CD229&lt;=Konstanta!$B$10,Konstanta!$A$10,IF(CD229&lt;=Konstanta!$B$11,Konstanta!$A$11,Konstanta!$A$12)))))))</f>
        <v>8</v>
      </c>
      <c r="CX229" t="b">
        <f>LEN(_xlfn.IFNA(VLOOKUP(AA229,Konstanta!$AD:$AD,1,FALSE),""))=0</f>
        <v>1</v>
      </c>
      <c r="CY229" s="67">
        <f t="shared" si="71"/>
        <v>0</v>
      </c>
      <c r="CZ229" s="67">
        <f t="shared" si="72"/>
        <v>0</v>
      </c>
      <c r="DA229" s="67">
        <f t="shared" si="73"/>
        <v>0</v>
      </c>
      <c r="DB229" t="b">
        <f t="shared" ca="1" si="74"/>
        <v>0</v>
      </c>
      <c r="DC229" s="67" t="b">
        <f>DA229&lt;=Konstanta!$AH$3</f>
        <v>1</v>
      </c>
      <c r="DD229" t="b">
        <f>CY229&lt;=Konstanta!$AH$4</f>
        <v>1</v>
      </c>
      <c r="DE229" t="b">
        <f>CY229&lt;=Konstanta!$AH$5</f>
        <v>1</v>
      </c>
      <c r="DF229" t="b">
        <f>CY229&lt;=Konstanta!$AH$6</f>
        <v>1</v>
      </c>
      <c r="DG229" t="b">
        <f ca="1">TEXT(BL229,"YYYYMMDD")=TEXT(Konstanta!$B$1,"YYYYMMDD")</f>
        <v>0</v>
      </c>
      <c r="DH229" t="b">
        <f t="shared" si="75"/>
        <v>0</v>
      </c>
      <c r="DI229" s="67">
        <f ca="1">Konstanta!$C$4-Data!CD229</f>
        <v>-1096658.666275</v>
      </c>
      <c r="DJ229">
        <f ca="1">IF(Data!DI229&gt;=Konstanta!$B$14,Konstanta!$A$14,IF(Data!DI229&gt;=Konstanta!$B$15,Konstanta!$A$15,IF(Data!DI229&gt;=Konstanta!$B$16,Konstanta!$A$16,IF(Data!DI229&gt;=Konstanta!$B$17,Konstanta!$A$17,IF(Data!DI229&gt;=Konstanta!$B$18,Konstanta!$A$18,Konstanta!$A$19)))))</f>
        <v>6</v>
      </c>
      <c r="DK229" t="b">
        <f t="shared" si="76"/>
        <v>0</v>
      </c>
      <c r="DL229" t="b">
        <f>COUNTIFS(A$1:A228,A229)=0</f>
        <v>1</v>
      </c>
    </row>
    <row r="230" spans="1:116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8"/>
      <c r="BY230" s="68"/>
      <c r="BZ230" s="70" t="str">
        <f t="shared" si="61"/>
        <v/>
      </c>
      <c r="CA230" s="71">
        <f t="shared" ca="1" si="62"/>
        <v>1096694.6660000002</v>
      </c>
      <c r="CB230" s="70" t="b">
        <f ca="1">AND(LEN(BZ230)&gt;0,TEXT(BZ230,"YYYY-MM-DD")=TEXT(Konstanta!$B$1,"YYYY-MM-DD"))</f>
        <v>0</v>
      </c>
      <c r="CC230" s="70" t="str">
        <f t="shared" si="63"/>
        <v/>
      </c>
      <c r="CD230" s="72">
        <f ca="1">(Konstanta!$B$2-D230)*24</f>
        <v>1096694.666275</v>
      </c>
      <c r="CE230" t="b">
        <f t="shared" si="64"/>
        <v>0</v>
      </c>
      <c r="CF230" t="b">
        <f>LEN(_xlfn.IFNA(VLOOKUP(H230,Konstanta!$M:$M,1,FALSE),""))&gt;0</f>
        <v>0</v>
      </c>
      <c r="CG230" t="b">
        <f>LEN(_xlfn.IFNA(VLOOKUP(G230,Konstanta!$T:$T,1,FALSE),""))&gt;0</f>
        <v>0</v>
      </c>
      <c r="CH230" t="b">
        <f>_xlfn.IFNA(VLOOKUP(U230,Konstanta!$O:$O,1,FALSE),"-")&lt;&gt;"-"</f>
        <v>0</v>
      </c>
      <c r="CI230" t="b">
        <f>LEN(_xlfn.IFNA(VLOOKUP(AX230,Konstanta!$X:$X,1,FALSE),""))&gt;0</f>
        <v>0</v>
      </c>
      <c r="CJ230" t="b">
        <f>OR(LEN(_xlfn.IFNA(VLOOKUP(Y230,Konstanta!$Q:$Q,1,FALSE),""))&gt;0,LEN(Y230)=0)</f>
        <v>1</v>
      </c>
      <c r="CK230" t="b">
        <f t="shared" si="65"/>
        <v>1</v>
      </c>
      <c r="CL230" t="b">
        <f>OR(LEN(_xlfn.IFNA(VLOOKUP(BK230,Konstanta!$Z:$Z,1,FALSE),""))&gt;0,LEN(BK230)=0)</f>
        <v>1</v>
      </c>
      <c r="CM230" t="b">
        <f t="shared" si="66"/>
        <v>1</v>
      </c>
      <c r="CN230" t="b">
        <f t="shared" si="67"/>
        <v>0</v>
      </c>
      <c r="CO230" t="b">
        <f>LEN(_xlfn.IFNA(VLOOKUP(Data!K230,Konstanta!$AB:$AB,1,FALSE),""))&gt;0</f>
        <v>0</v>
      </c>
      <c r="CP230" s="12" t="b">
        <f t="shared" si="68"/>
        <v>0</v>
      </c>
      <c r="CQ230" s="12" t="b">
        <f t="shared" si="69"/>
        <v>0</v>
      </c>
      <c r="CR230" t="b">
        <f>ISNUMBER(SEARCH(Konstanta!$Q$5,Y230))</f>
        <v>0</v>
      </c>
      <c r="CS230">
        <f ca="1">IF(CD230&lt;=Konstanta!$J$5,Konstanta!$I$5,IF(CD230&lt;=Konstanta!$J$6,Konstanta!$I$6,IF(CD230&lt;=Konstanta!$J$7,Konstanta!$I$7,Konstanta!$I$8)))</f>
        <v>4</v>
      </c>
      <c r="CT230" t="b">
        <f>ISNUMBER(SEARCH(Konstanta!$Q$6,Y230))</f>
        <v>0</v>
      </c>
      <c r="CU230">
        <f ca="1">IF(CD230&lt;=Konstanta!$F$5,Konstanta!$E$5,IF(CD230&lt;=Konstanta!$F$6,Konstanta!$E$6,IF(CD230&lt;=Konstanta!$F$7,Konstanta!$E$7,IF(CD230&lt;=Konstanta!$F$8,Konstanta!$E$8,Konstanta!$E$9))))</f>
        <v>5</v>
      </c>
      <c r="CV230" t="b">
        <f t="shared" si="70"/>
        <v>1</v>
      </c>
      <c r="CW230" s="74">
        <f ca="1">IF(CD230&lt;=Konstanta!$B$5,Konstanta!$A$5,IF(CD230&lt;=Konstanta!$B$6,Konstanta!$A$6,IF(CD230&lt;=Konstanta!$B$7,Konstanta!$A$7,IF(CD230&lt;=Konstanta!$B$8,Konstanta!$A$8,IF(CD230&lt;=Konstanta!$B$9,Konstanta!$A$9,IF(CD230&lt;=Konstanta!$B$10,Konstanta!$A$10,IF(CD230&lt;=Konstanta!$B$11,Konstanta!$A$11,Konstanta!$A$12)))))))</f>
        <v>8</v>
      </c>
      <c r="CX230" t="b">
        <f>LEN(_xlfn.IFNA(VLOOKUP(AA230,Konstanta!$AD:$AD,1,FALSE),""))=0</f>
        <v>1</v>
      </c>
      <c r="CY230" s="67">
        <f t="shared" si="71"/>
        <v>0</v>
      </c>
      <c r="CZ230" s="67">
        <f t="shared" si="72"/>
        <v>0</v>
      </c>
      <c r="DA230" s="67">
        <f t="shared" si="73"/>
        <v>0</v>
      </c>
      <c r="DB230" t="b">
        <f t="shared" ca="1" si="74"/>
        <v>0</v>
      </c>
      <c r="DC230" s="67" t="b">
        <f>DA230&lt;=Konstanta!$AH$3</f>
        <v>1</v>
      </c>
      <c r="DD230" t="b">
        <f>CY230&lt;=Konstanta!$AH$4</f>
        <v>1</v>
      </c>
      <c r="DE230" t="b">
        <f>CY230&lt;=Konstanta!$AH$5</f>
        <v>1</v>
      </c>
      <c r="DF230" t="b">
        <f>CY230&lt;=Konstanta!$AH$6</f>
        <v>1</v>
      </c>
      <c r="DG230" t="b">
        <f ca="1">TEXT(BL230,"YYYYMMDD")=TEXT(Konstanta!$B$1,"YYYYMMDD")</f>
        <v>0</v>
      </c>
      <c r="DH230" t="b">
        <f t="shared" si="75"/>
        <v>0</v>
      </c>
      <c r="DI230" s="67">
        <f ca="1">Konstanta!$C$4-Data!CD230</f>
        <v>-1096658.666275</v>
      </c>
      <c r="DJ230">
        <f ca="1">IF(Data!DI230&gt;=Konstanta!$B$14,Konstanta!$A$14,IF(Data!DI230&gt;=Konstanta!$B$15,Konstanta!$A$15,IF(Data!DI230&gt;=Konstanta!$B$16,Konstanta!$A$16,IF(Data!DI230&gt;=Konstanta!$B$17,Konstanta!$A$17,IF(Data!DI230&gt;=Konstanta!$B$18,Konstanta!$A$18,Konstanta!$A$19)))))</f>
        <v>6</v>
      </c>
      <c r="DK230" t="b">
        <f t="shared" si="76"/>
        <v>0</v>
      </c>
      <c r="DL230" t="b">
        <f>COUNTIFS(A$1:A229,A230)=0</f>
        <v>1</v>
      </c>
    </row>
    <row r="231" spans="1:116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8"/>
      <c r="BY231" s="68"/>
      <c r="BZ231" s="70" t="str">
        <f t="shared" si="61"/>
        <v/>
      </c>
      <c r="CA231" s="71">
        <f t="shared" ca="1" si="62"/>
        <v>1096694.6660000002</v>
      </c>
      <c r="CB231" s="70" t="b">
        <f ca="1">AND(LEN(BZ231)&gt;0,TEXT(BZ231,"YYYY-MM-DD")=TEXT(Konstanta!$B$1,"YYYY-MM-DD"))</f>
        <v>0</v>
      </c>
      <c r="CC231" s="70" t="str">
        <f t="shared" si="63"/>
        <v/>
      </c>
      <c r="CD231" s="72">
        <f ca="1">(Konstanta!$B$2-D231)*24</f>
        <v>1096694.666275</v>
      </c>
      <c r="CE231" t="b">
        <f t="shared" si="64"/>
        <v>0</v>
      </c>
      <c r="CF231" t="b">
        <f>LEN(_xlfn.IFNA(VLOOKUP(H231,Konstanta!$M:$M,1,FALSE),""))&gt;0</f>
        <v>0</v>
      </c>
      <c r="CG231" t="b">
        <f>LEN(_xlfn.IFNA(VLOOKUP(G231,Konstanta!$T:$T,1,FALSE),""))&gt;0</f>
        <v>0</v>
      </c>
      <c r="CH231" t="b">
        <f>_xlfn.IFNA(VLOOKUP(U231,Konstanta!$O:$O,1,FALSE),"-")&lt;&gt;"-"</f>
        <v>0</v>
      </c>
      <c r="CI231" t="b">
        <f>LEN(_xlfn.IFNA(VLOOKUP(AX231,Konstanta!$X:$X,1,FALSE),""))&gt;0</f>
        <v>0</v>
      </c>
      <c r="CJ231" t="b">
        <f>OR(LEN(_xlfn.IFNA(VLOOKUP(Y231,Konstanta!$Q:$Q,1,FALSE),""))&gt;0,LEN(Y231)=0)</f>
        <v>1</v>
      </c>
      <c r="CK231" t="b">
        <f t="shared" si="65"/>
        <v>1</v>
      </c>
      <c r="CL231" t="b">
        <f>OR(LEN(_xlfn.IFNA(VLOOKUP(BK231,Konstanta!$Z:$Z,1,FALSE),""))&gt;0,LEN(BK231)=0)</f>
        <v>1</v>
      </c>
      <c r="CM231" t="b">
        <f t="shared" si="66"/>
        <v>1</v>
      </c>
      <c r="CN231" t="b">
        <f t="shared" si="67"/>
        <v>0</v>
      </c>
      <c r="CO231" t="b">
        <f>LEN(_xlfn.IFNA(VLOOKUP(Data!K231,Konstanta!$AB:$AB,1,FALSE),""))&gt;0</f>
        <v>0</v>
      </c>
      <c r="CP231" s="12" t="b">
        <f t="shared" si="68"/>
        <v>0</v>
      </c>
      <c r="CQ231" s="12" t="b">
        <f t="shared" si="69"/>
        <v>0</v>
      </c>
      <c r="CR231" t="b">
        <f>ISNUMBER(SEARCH(Konstanta!$Q$5,Y231))</f>
        <v>0</v>
      </c>
      <c r="CS231">
        <f ca="1">IF(CD231&lt;=Konstanta!$J$5,Konstanta!$I$5,IF(CD231&lt;=Konstanta!$J$6,Konstanta!$I$6,IF(CD231&lt;=Konstanta!$J$7,Konstanta!$I$7,Konstanta!$I$8)))</f>
        <v>4</v>
      </c>
      <c r="CT231" t="b">
        <f>ISNUMBER(SEARCH(Konstanta!$Q$6,Y231))</f>
        <v>0</v>
      </c>
      <c r="CU231">
        <f ca="1">IF(CD231&lt;=Konstanta!$F$5,Konstanta!$E$5,IF(CD231&lt;=Konstanta!$F$6,Konstanta!$E$6,IF(CD231&lt;=Konstanta!$F$7,Konstanta!$E$7,IF(CD231&lt;=Konstanta!$F$8,Konstanta!$E$8,Konstanta!$E$9))))</f>
        <v>5</v>
      </c>
      <c r="CV231" t="b">
        <f t="shared" si="70"/>
        <v>1</v>
      </c>
      <c r="CW231" s="74">
        <f ca="1">IF(CD231&lt;=Konstanta!$B$5,Konstanta!$A$5,IF(CD231&lt;=Konstanta!$B$6,Konstanta!$A$6,IF(CD231&lt;=Konstanta!$B$7,Konstanta!$A$7,IF(CD231&lt;=Konstanta!$B$8,Konstanta!$A$8,IF(CD231&lt;=Konstanta!$B$9,Konstanta!$A$9,IF(CD231&lt;=Konstanta!$B$10,Konstanta!$A$10,IF(CD231&lt;=Konstanta!$B$11,Konstanta!$A$11,Konstanta!$A$12)))))))</f>
        <v>8</v>
      </c>
      <c r="CX231" t="b">
        <f>LEN(_xlfn.IFNA(VLOOKUP(AA231,Konstanta!$AD:$AD,1,FALSE),""))=0</f>
        <v>1</v>
      </c>
      <c r="CY231" s="67">
        <f t="shared" si="71"/>
        <v>0</v>
      </c>
      <c r="CZ231" s="67">
        <f t="shared" si="72"/>
        <v>0</v>
      </c>
      <c r="DA231" s="67">
        <f t="shared" si="73"/>
        <v>0</v>
      </c>
      <c r="DB231" t="b">
        <f t="shared" ca="1" si="74"/>
        <v>0</v>
      </c>
      <c r="DC231" s="67" t="b">
        <f>DA231&lt;=Konstanta!$AH$3</f>
        <v>1</v>
      </c>
      <c r="DD231" t="b">
        <f>CY231&lt;=Konstanta!$AH$4</f>
        <v>1</v>
      </c>
      <c r="DE231" t="b">
        <f>CY231&lt;=Konstanta!$AH$5</f>
        <v>1</v>
      </c>
      <c r="DF231" t="b">
        <f>CY231&lt;=Konstanta!$AH$6</f>
        <v>1</v>
      </c>
      <c r="DG231" t="b">
        <f ca="1">TEXT(BL231,"YYYYMMDD")=TEXT(Konstanta!$B$1,"YYYYMMDD")</f>
        <v>0</v>
      </c>
      <c r="DH231" t="b">
        <f t="shared" si="75"/>
        <v>0</v>
      </c>
      <c r="DI231" s="67">
        <f ca="1">Konstanta!$C$4-Data!CD231</f>
        <v>-1096658.666275</v>
      </c>
      <c r="DJ231">
        <f ca="1">IF(Data!DI231&gt;=Konstanta!$B$14,Konstanta!$A$14,IF(Data!DI231&gt;=Konstanta!$B$15,Konstanta!$A$15,IF(Data!DI231&gt;=Konstanta!$B$16,Konstanta!$A$16,IF(Data!DI231&gt;=Konstanta!$B$17,Konstanta!$A$17,IF(Data!DI231&gt;=Konstanta!$B$18,Konstanta!$A$18,Konstanta!$A$19)))))</f>
        <v>6</v>
      </c>
      <c r="DK231" t="b">
        <f t="shared" si="76"/>
        <v>0</v>
      </c>
      <c r="DL231" t="b">
        <f>COUNTIFS(A$1:A230,A231)=0</f>
        <v>1</v>
      </c>
    </row>
    <row r="232" spans="1:116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8"/>
      <c r="BY232" s="68"/>
      <c r="BZ232" s="70" t="str">
        <f t="shared" si="61"/>
        <v/>
      </c>
      <c r="CA232" s="71">
        <f t="shared" ca="1" si="62"/>
        <v>1096694.6660000002</v>
      </c>
      <c r="CB232" s="70" t="b">
        <f ca="1">AND(LEN(BZ232)&gt;0,TEXT(BZ232,"YYYY-MM-DD")=TEXT(Konstanta!$B$1,"YYYY-MM-DD"))</f>
        <v>0</v>
      </c>
      <c r="CC232" s="70" t="str">
        <f t="shared" si="63"/>
        <v/>
      </c>
      <c r="CD232" s="72">
        <f ca="1">(Konstanta!$B$2-D232)*24</f>
        <v>1096694.666275</v>
      </c>
      <c r="CE232" t="b">
        <f t="shared" si="64"/>
        <v>0</v>
      </c>
      <c r="CF232" t="b">
        <f>LEN(_xlfn.IFNA(VLOOKUP(H232,Konstanta!$M:$M,1,FALSE),""))&gt;0</f>
        <v>0</v>
      </c>
      <c r="CG232" t="b">
        <f>LEN(_xlfn.IFNA(VLOOKUP(G232,Konstanta!$T:$T,1,FALSE),""))&gt;0</f>
        <v>0</v>
      </c>
      <c r="CH232" t="b">
        <f>_xlfn.IFNA(VLOOKUP(U232,Konstanta!$O:$O,1,FALSE),"-")&lt;&gt;"-"</f>
        <v>0</v>
      </c>
      <c r="CI232" t="b">
        <f>LEN(_xlfn.IFNA(VLOOKUP(AX232,Konstanta!$X:$X,1,FALSE),""))&gt;0</f>
        <v>0</v>
      </c>
      <c r="CJ232" t="b">
        <f>OR(LEN(_xlfn.IFNA(VLOOKUP(Y232,Konstanta!$Q:$Q,1,FALSE),""))&gt;0,LEN(Y232)=0)</f>
        <v>1</v>
      </c>
      <c r="CK232" t="b">
        <f t="shared" si="65"/>
        <v>1</v>
      </c>
      <c r="CL232" t="b">
        <f>OR(LEN(_xlfn.IFNA(VLOOKUP(BK232,Konstanta!$Z:$Z,1,FALSE),""))&gt;0,LEN(BK232)=0)</f>
        <v>1</v>
      </c>
      <c r="CM232" t="b">
        <f t="shared" si="66"/>
        <v>1</v>
      </c>
      <c r="CN232" t="b">
        <f t="shared" si="67"/>
        <v>0</v>
      </c>
      <c r="CO232" t="b">
        <f>LEN(_xlfn.IFNA(VLOOKUP(Data!K232,Konstanta!$AB:$AB,1,FALSE),""))&gt;0</f>
        <v>0</v>
      </c>
      <c r="CP232" s="12" t="b">
        <f t="shared" si="68"/>
        <v>0</v>
      </c>
      <c r="CQ232" s="12" t="b">
        <f t="shared" si="69"/>
        <v>0</v>
      </c>
      <c r="CR232" t="b">
        <f>ISNUMBER(SEARCH(Konstanta!$Q$5,Y232))</f>
        <v>0</v>
      </c>
      <c r="CS232">
        <f ca="1">IF(CD232&lt;=Konstanta!$J$5,Konstanta!$I$5,IF(CD232&lt;=Konstanta!$J$6,Konstanta!$I$6,IF(CD232&lt;=Konstanta!$J$7,Konstanta!$I$7,Konstanta!$I$8)))</f>
        <v>4</v>
      </c>
      <c r="CT232" t="b">
        <f>ISNUMBER(SEARCH(Konstanta!$Q$6,Y232))</f>
        <v>0</v>
      </c>
      <c r="CU232">
        <f ca="1">IF(CD232&lt;=Konstanta!$F$5,Konstanta!$E$5,IF(CD232&lt;=Konstanta!$F$6,Konstanta!$E$6,IF(CD232&lt;=Konstanta!$F$7,Konstanta!$E$7,IF(CD232&lt;=Konstanta!$F$8,Konstanta!$E$8,Konstanta!$E$9))))</f>
        <v>5</v>
      </c>
      <c r="CV232" t="b">
        <f t="shared" si="70"/>
        <v>1</v>
      </c>
      <c r="CW232" s="74">
        <f ca="1">IF(CD232&lt;=Konstanta!$B$5,Konstanta!$A$5,IF(CD232&lt;=Konstanta!$B$6,Konstanta!$A$6,IF(CD232&lt;=Konstanta!$B$7,Konstanta!$A$7,IF(CD232&lt;=Konstanta!$B$8,Konstanta!$A$8,IF(CD232&lt;=Konstanta!$B$9,Konstanta!$A$9,IF(CD232&lt;=Konstanta!$B$10,Konstanta!$A$10,IF(CD232&lt;=Konstanta!$B$11,Konstanta!$A$11,Konstanta!$A$12)))))))</f>
        <v>8</v>
      </c>
      <c r="CX232" t="b">
        <f>LEN(_xlfn.IFNA(VLOOKUP(AA232,Konstanta!$AD:$AD,1,FALSE),""))=0</f>
        <v>1</v>
      </c>
      <c r="CY232" s="67">
        <f t="shared" si="71"/>
        <v>0</v>
      </c>
      <c r="CZ232" s="67">
        <f t="shared" si="72"/>
        <v>0</v>
      </c>
      <c r="DA232" s="67">
        <f t="shared" si="73"/>
        <v>0</v>
      </c>
      <c r="DB232" t="b">
        <f t="shared" ca="1" si="74"/>
        <v>0</v>
      </c>
      <c r="DC232" s="67" t="b">
        <f>DA232&lt;=Konstanta!$AH$3</f>
        <v>1</v>
      </c>
      <c r="DD232" t="b">
        <f>CY232&lt;=Konstanta!$AH$4</f>
        <v>1</v>
      </c>
      <c r="DE232" t="b">
        <f>CY232&lt;=Konstanta!$AH$5</f>
        <v>1</v>
      </c>
      <c r="DF232" t="b">
        <f>CY232&lt;=Konstanta!$AH$6</f>
        <v>1</v>
      </c>
      <c r="DG232" t="b">
        <f ca="1">TEXT(BL232,"YYYYMMDD")=TEXT(Konstanta!$B$1,"YYYYMMDD")</f>
        <v>0</v>
      </c>
      <c r="DH232" t="b">
        <f t="shared" si="75"/>
        <v>0</v>
      </c>
      <c r="DI232" s="67">
        <f ca="1">Konstanta!$C$4-Data!CD232</f>
        <v>-1096658.666275</v>
      </c>
      <c r="DJ232">
        <f ca="1">IF(Data!DI232&gt;=Konstanta!$B$14,Konstanta!$A$14,IF(Data!DI232&gt;=Konstanta!$B$15,Konstanta!$A$15,IF(Data!DI232&gt;=Konstanta!$B$16,Konstanta!$A$16,IF(Data!DI232&gt;=Konstanta!$B$17,Konstanta!$A$17,IF(Data!DI232&gt;=Konstanta!$B$18,Konstanta!$A$18,Konstanta!$A$19)))))</f>
        <v>6</v>
      </c>
      <c r="DK232" t="b">
        <f t="shared" si="76"/>
        <v>0</v>
      </c>
      <c r="DL232" t="b">
        <f>COUNTIFS(A$1:A231,A232)=0</f>
        <v>1</v>
      </c>
    </row>
    <row r="233" spans="1:116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8"/>
      <c r="BY233" s="68"/>
      <c r="BZ233" s="70" t="str">
        <f t="shared" si="61"/>
        <v/>
      </c>
      <c r="CA233" s="71">
        <f t="shared" ca="1" si="62"/>
        <v>1096694.6660000002</v>
      </c>
      <c r="CB233" s="70" t="b">
        <f ca="1">AND(LEN(BZ233)&gt;0,TEXT(BZ233,"YYYY-MM-DD")=TEXT(Konstanta!$B$1,"YYYY-MM-DD"))</f>
        <v>0</v>
      </c>
      <c r="CC233" s="70" t="str">
        <f t="shared" si="63"/>
        <v/>
      </c>
      <c r="CD233" s="72">
        <f ca="1">(Konstanta!$B$2-D233)*24</f>
        <v>1096694.666275</v>
      </c>
      <c r="CE233" t="b">
        <f t="shared" si="64"/>
        <v>0</v>
      </c>
      <c r="CF233" t="b">
        <f>LEN(_xlfn.IFNA(VLOOKUP(H233,Konstanta!$M:$M,1,FALSE),""))&gt;0</f>
        <v>0</v>
      </c>
      <c r="CG233" t="b">
        <f>LEN(_xlfn.IFNA(VLOOKUP(G233,Konstanta!$T:$T,1,FALSE),""))&gt;0</f>
        <v>0</v>
      </c>
      <c r="CH233" t="b">
        <f>_xlfn.IFNA(VLOOKUP(U233,Konstanta!$O:$O,1,FALSE),"-")&lt;&gt;"-"</f>
        <v>0</v>
      </c>
      <c r="CI233" t="b">
        <f>LEN(_xlfn.IFNA(VLOOKUP(AX233,Konstanta!$X:$X,1,FALSE),""))&gt;0</f>
        <v>0</v>
      </c>
      <c r="CJ233" t="b">
        <f>OR(LEN(_xlfn.IFNA(VLOOKUP(Y233,Konstanta!$Q:$Q,1,FALSE),""))&gt;0,LEN(Y233)=0)</f>
        <v>1</v>
      </c>
      <c r="CK233" t="b">
        <f t="shared" si="65"/>
        <v>1</v>
      </c>
      <c r="CL233" t="b">
        <f>OR(LEN(_xlfn.IFNA(VLOOKUP(BK233,Konstanta!$Z:$Z,1,FALSE),""))&gt;0,LEN(BK233)=0)</f>
        <v>1</v>
      </c>
      <c r="CM233" t="b">
        <f t="shared" si="66"/>
        <v>1</v>
      </c>
      <c r="CN233" t="b">
        <f t="shared" si="67"/>
        <v>0</v>
      </c>
      <c r="CO233" t="b">
        <f>LEN(_xlfn.IFNA(VLOOKUP(Data!K233,Konstanta!$AB:$AB,1,FALSE),""))&gt;0</f>
        <v>0</v>
      </c>
      <c r="CP233" s="12" t="b">
        <f t="shared" si="68"/>
        <v>0</v>
      </c>
      <c r="CQ233" s="12" t="b">
        <f t="shared" si="69"/>
        <v>0</v>
      </c>
      <c r="CR233" t="b">
        <f>ISNUMBER(SEARCH(Konstanta!$Q$5,Y233))</f>
        <v>0</v>
      </c>
      <c r="CS233">
        <f ca="1">IF(CD233&lt;=Konstanta!$J$5,Konstanta!$I$5,IF(CD233&lt;=Konstanta!$J$6,Konstanta!$I$6,IF(CD233&lt;=Konstanta!$J$7,Konstanta!$I$7,Konstanta!$I$8)))</f>
        <v>4</v>
      </c>
      <c r="CT233" t="b">
        <f>ISNUMBER(SEARCH(Konstanta!$Q$6,Y233))</f>
        <v>0</v>
      </c>
      <c r="CU233">
        <f ca="1">IF(CD233&lt;=Konstanta!$F$5,Konstanta!$E$5,IF(CD233&lt;=Konstanta!$F$6,Konstanta!$E$6,IF(CD233&lt;=Konstanta!$F$7,Konstanta!$E$7,IF(CD233&lt;=Konstanta!$F$8,Konstanta!$E$8,Konstanta!$E$9))))</f>
        <v>5</v>
      </c>
      <c r="CV233" t="b">
        <f t="shared" si="70"/>
        <v>1</v>
      </c>
      <c r="CW233" s="74">
        <f ca="1">IF(CD233&lt;=Konstanta!$B$5,Konstanta!$A$5,IF(CD233&lt;=Konstanta!$B$6,Konstanta!$A$6,IF(CD233&lt;=Konstanta!$B$7,Konstanta!$A$7,IF(CD233&lt;=Konstanta!$B$8,Konstanta!$A$8,IF(CD233&lt;=Konstanta!$B$9,Konstanta!$A$9,IF(CD233&lt;=Konstanta!$B$10,Konstanta!$A$10,IF(CD233&lt;=Konstanta!$B$11,Konstanta!$A$11,Konstanta!$A$12)))))))</f>
        <v>8</v>
      </c>
      <c r="CX233" t="b">
        <f>LEN(_xlfn.IFNA(VLOOKUP(AA233,Konstanta!$AD:$AD,1,FALSE),""))=0</f>
        <v>1</v>
      </c>
      <c r="CY233" s="67">
        <f t="shared" si="71"/>
        <v>0</v>
      </c>
      <c r="CZ233" s="67">
        <f t="shared" si="72"/>
        <v>0</v>
      </c>
      <c r="DA233" s="67">
        <f t="shared" si="73"/>
        <v>0</v>
      </c>
      <c r="DB233" t="b">
        <f t="shared" ca="1" si="74"/>
        <v>0</v>
      </c>
      <c r="DC233" s="67" t="b">
        <f>DA233&lt;=Konstanta!$AH$3</f>
        <v>1</v>
      </c>
      <c r="DD233" t="b">
        <f>CY233&lt;=Konstanta!$AH$4</f>
        <v>1</v>
      </c>
      <c r="DE233" t="b">
        <f>CY233&lt;=Konstanta!$AH$5</f>
        <v>1</v>
      </c>
      <c r="DF233" t="b">
        <f>CY233&lt;=Konstanta!$AH$6</f>
        <v>1</v>
      </c>
      <c r="DG233" t="b">
        <f ca="1">TEXT(BL233,"YYYYMMDD")=TEXT(Konstanta!$B$1,"YYYYMMDD")</f>
        <v>0</v>
      </c>
      <c r="DH233" t="b">
        <f t="shared" si="75"/>
        <v>0</v>
      </c>
      <c r="DI233" s="67">
        <f ca="1">Konstanta!$C$4-Data!CD233</f>
        <v>-1096658.666275</v>
      </c>
      <c r="DJ233">
        <f ca="1">IF(Data!DI233&gt;=Konstanta!$B$14,Konstanta!$A$14,IF(Data!DI233&gt;=Konstanta!$B$15,Konstanta!$A$15,IF(Data!DI233&gt;=Konstanta!$B$16,Konstanta!$A$16,IF(Data!DI233&gt;=Konstanta!$B$17,Konstanta!$A$17,IF(Data!DI233&gt;=Konstanta!$B$18,Konstanta!$A$18,Konstanta!$A$19)))))</f>
        <v>6</v>
      </c>
      <c r="DK233" t="b">
        <f t="shared" si="76"/>
        <v>0</v>
      </c>
      <c r="DL233" t="b">
        <f>COUNTIFS(A$1:A232,A233)=0</f>
        <v>1</v>
      </c>
    </row>
    <row r="234" spans="1:116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8"/>
      <c r="BY234" s="68"/>
      <c r="BZ234" s="70" t="str">
        <f t="shared" si="61"/>
        <v/>
      </c>
      <c r="CA234" s="71">
        <f t="shared" ca="1" si="62"/>
        <v>1096694.6662277777</v>
      </c>
      <c r="CB234" s="70" t="b">
        <f ca="1">AND(LEN(BZ234)&gt;0,TEXT(BZ234,"YYYY-MM-DD")=TEXT(Konstanta!$B$1,"YYYY-MM-DD"))</f>
        <v>0</v>
      </c>
      <c r="CC234" s="70" t="str">
        <f t="shared" si="63"/>
        <v/>
      </c>
      <c r="CD234" s="72">
        <f ca="1">(Konstanta!$B$2-D234)*24</f>
        <v>1096694.666275</v>
      </c>
      <c r="CE234" t="b">
        <f t="shared" si="64"/>
        <v>0</v>
      </c>
      <c r="CF234" t="b">
        <f>LEN(_xlfn.IFNA(VLOOKUP(H234,Konstanta!$M:$M,1,FALSE),""))&gt;0</f>
        <v>0</v>
      </c>
      <c r="CG234" t="b">
        <f>LEN(_xlfn.IFNA(VLOOKUP(G234,Konstanta!$T:$T,1,FALSE),""))&gt;0</f>
        <v>0</v>
      </c>
      <c r="CH234" t="b">
        <f>_xlfn.IFNA(VLOOKUP(U234,Konstanta!$O:$O,1,FALSE),"-")&lt;&gt;"-"</f>
        <v>0</v>
      </c>
      <c r="CI234" t="b">
        <f>LEN(_xlfn.IFNA(VLOOKUP(AX234,Konstanta!$X:$X,1,FALSE),""))&gt;0</f>
        <v>0</v>
      </c>
      <c r="CJ234" t="b">
        <f>OR(LEN(_xlfn.IFNA(VLOOKUP(Y234,Konstanta!$Q:$Q,1,FALSE),""))&gt;0,LEN(Y234)=0)</f>
        <v>1</v>
      </c>
      <c r="CK234" t="b">
        <f t="shared" si="65"/>
        <v>1</v>
      </c>
      <c r="CL234" t="b">
        <f>OR(LEN(_xlfn.IFNA(VLOOKUP(BK234,Konstanta!$Z:$Z,1,FALSE),""))&gt;0,LEN(BK234)=0)</f>
        <v>1</v>
      </c>
      <c r="CM234" t="b">
        <f t="shared" si="66"/>
        <v>1</v>
      </c>
      <c r="CN234" t="b">
        <f t="shared" si="67"/>
        <v>0</v>
      </c>
      <c r="CO234" t="b">
        <f>LEN(_xlfn.IFNA(VLOOKUP(Data!K234,Konstanta!$AB:$AB,1,FALSE),""))&gt;0</f>
        <v>0</v>
      </c>
      <c r="CP234" s="12" t="b">
        <f t="shared" si="68"/>
        <v>0</v>
      </c>
      <c r="CQ234" s="12" t="b">
        <f t="shared" si="69"/>
        <v>0</v>
      </c>
      <c r="CR234" t="b">
        <f>ISNUMBER(SEARCH(Konstanta!$Q$5,Y234))</f>
        <v>0</v>
      </c>
      <c r="CS234">
        <f ca="1">IF(CD234&lt;=Konstanta!$J$5,Konstanta!$I$5,IF(CD234&lt;=Konstanta!$J$6,Konstanta!$I$6,IF(CD234&lt;=Konstanta!$J$7,Konstanta!$I$7,Konstanta!$I$8)))</f>
        <v>4</v>
      </c>
      <c r="CT234" t="b">
        <f>ISNUMBER(SEARCH(Konstanta!$Q$6,Y234))</f>
        <v>0</v>
      </c>
      <c r="CU234">
        <f ca="1">IF(CD234&lt;=Konstanta!$F$5,Konstanta!$E$5,IF(CD234&lt;=Konstanta!$F$6,Konstanta!$E$6,IF(CD234&lt;=Konstanta!$F$7,Konstanta!$E$7,IF(CD234&lt;=Konstanta!$F$8,Konstanta!$E$8,Konstanta!$E$9))))</f>
        <v>5</v>
      </c>
      <c r="CV234" t="b">
        <f t="shared" si="70"/>
        <v>1</v>
      </c>
      <c r="CW234" s="74">
        <f ca="1">IF(CD234&lt;=Konstanta!$B$5,Konstanta!$A$5,IF(CD234&lt;=Konstanta!$B$6,Konstanta!$A$6,IF(CD234&lt;=Konstanta!$B$7,Konstanta!$A$7,IF(CD234&lt;=Konstanta!$B$8,Konstanta!$A$8,IF(CD234&lt;=Konstanta!$B$9,Konstanta!$A$9,IF(CD234&lt;=Konstanta!$B$10,Konstanta!$A$10,IF(CD234&lt;=Konstanta!$B$11,Konstanta!$A$11,Konstanta!$A$12)))))))</f>
        <v>8</v>
      </c>
      <c r="CX234" t="b">
        <f>LEN(_xlfn.IFNA(VLOOKUP(AA234,Konstanta!$AD:$AD,1,FALSE),""))=0</f>
        <v>1</v>
      </c>
      <c r="CY234" s="67">
        <f t="shared" si="71"/>
        <v>0</v>
      </c>
      <c r="CZ234" s="67">
        <f t="shared" si="72"/>
        <v>0</v>
      </c>
      <c r="DA234" s="67">
        <f t="shared" si="73"/>
        <v>0</v>
      </c>
      <c r="DB234" t="b">
        <f t="shared" ca="1" si="74"/>
        <v>0</v>
      </c>
      <c r="DC234" s="67" t="b">
        <f>DA234&lt;=Konstanta!$AH$3</f>
        <v>1</v>
      </c>
      <c r="DD234" t="b">
        <f>CY234&lt;=Konstanta!$AH$4</f>
        <v>1</v>
      </c>
      <c r="DE234" t="b">
        <f>CY234&lt;=Konstanta!$AH$5</f>
        <v>1</v>
      </c>
      <c r="DF234" t="b">
        <f>CY234&lt;=Konstanta!$AH$6</f>
        <v>1</v>
      </c>
      <c r="DG234" t="b">
        <f ca="1">TEXT(BL234,"YYYYMMDD")=TEXT(Konstanta!$B$1,"YYYYMMDD")</f>
        <v>0</v>
      </c>
      <c r="DH234" t="b">
        <f t="shared" si="75"/>
        <v>0</v>
      </c>
      <c r="DI234" s="67">
        <f ca="1">Konstanta!$C$4-Data!CD234</f>
        <v>-1096658.666275</v>
      </c>
      <c r="DJ234">
        <f ca="1">IF(Data!DI234&gt;=Konstanta!$B$14,Konstanta!$A$14,IF(Data!DI234&gt;=Konstanta!$B$15,Konstanta!$A$15,IF(Data!DI234&gt;=Konstanta!$B$16,Konstanta!$A$16,IF(Data!DI234&gt;=Konstanta!$B$17,Konstanta!$A$17,IF(Data!DI234&gt;=Konstanta!$B$18,Konstanta!$A$18,Konstanta!$A$19)))))</f>
        <v>6</v>
      </c>
      <c r="DK234" t="b">
        <f t="shared" si="76"/>
        <v>0</v>
      </c>
      <c r="DL234" t="b">
        <f>COUNTIFS(A$1:A233,A234)=0</f>
        <v>1</v>
      </c>
    </row>
    <row r="235" spans="1:116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8"/>
      <c r="BY235" s="68"/>
      <c r="BZ235" s="70" t="str">
        <f t="shared" si="61"/>
        <v/>
      </c>
      <c r="CA235" s="71">
        <f t="shared" ca="1" si="62"/>
        <v>1096694.6659916667</v>
      </c>
      <c r="CB235" s="70" t="b">
        <f ca="1">AND(LEN(BZ235)&gt;0,TEXT(BZ235,"YYYY-MM-DD")=TEXT(Konstanta!$B$1,"YYYY-MM-DD"))</f>
        <v>0</v>
      </c>
      <c r="CC235" s="70" t="str">
        <f t="shared" si="63"/>
        <v/>
      </c>
      <c r="CD235" s="72">
        <f ca="1">(Konstanta!$B$2-D235)*24</f>
        <v>1096694.666275</v>
      </c>
      <c r="CE235" t="b">
        <f t="shared" si="64"/>
        <v>0</v>
      </c>
      <c r="CF235" t="b">
        <f>LEN(_xlfn.IFNA(VLOOKUP(H235,Konstanta!$M:$M,1,FALSE),""))&gt;0</f>
        <v>0</v>
      </c>
      <c r="CG235" t="b">
        <f>LEN(_xlfn.IFNA(VLOOKUP(G235,Konstanta!$T:$T,1,FALSE),""))&gt;0</f>
        <v>0</v>
      </c>
      <c r="CH235" t="b">
        <f>_xlfn.IFNA(VLOOKUP(U235,Konstanta!$O:$O,1,FALSE),"-")&lt;&gt;"-"</f>
        <v>0</v>
      </c>
      <c r="CI235" t="b">
        <f>LEN(_xlfn.IFNA(VLOOKUP(AX235,Konstanta!$X:$X,1,FALSE),""))&gt;0</f>
        <v>0</v>
      </c>
      <c r="CJ235" t="b">
        <f>OR(LEN(_xlfn.IFNA(VLOOKUP(Y235,Konstanta!$Q:$Q,1,FALSE),""))&gt;0,LEN(Y235)=0)</f>
        <v>1</v>
      </c>
      <c r="CK235" t="b">
        <f t="shared" si="65"/>
        <v>1</v>
      </c>
      <c r="CL235" t="b">
        <f>OR(LEN(_xlfn.IFNA(VLOOKUP(BK235,Konstanta!$Z:$Z,1,FALSE),""))&gt;0,LEN(BK235)=0)</f>
        <v>1</v>
      </c>
      <c r="CM235" t="b">
        <f t="shared" si="66"/>
        <v>1</v>
      </c>
      <c r="CN235" t="b">
        <f t="shared" si="67"/>
        <v>0</v>
      </c>
      <c r="CO235" t="b">
        <f>LEN(_xlfn.IFNA(VLOOKUP(Data!K235,Konstanta!$AB:$AB,1,FALSE),""))&gt;0</f>
        <v>0</v>
      </c>
      <c r="CP235" s="12" t="b">
        <f t="shared" si="68"/>
        <v>0</v>
      </c>
      <c r="CQ235" s="12" t="b">
        <f t="shared" si="69"/>
        <v>0</v>
      </c>
      <c r="CR235" t="b">
        <f>ISNUMBER(SEARCH(Konstanta!$Q$5,Y235))</f>
        <v>0</v>
      </c>
      <c r="CS235">
        <f ca="1">IF(CD235&lt;=Konstanta!$J$5,Konstanta!$I$5,IF(CD235&lt;=Konstanta!$J$6,Konstanta!$I$6,IF(CD235&lt;=Konstanta!$J$7,Konstanta!$I$7,Konstanta!$I$8)))</f>
        <v>4</v>
      </c>
      <c r="CT235" t="b">
        <f>ISNUMBER(SEARCH(Konstanta!$Q$6,Y235))</f>
        <v>0</v>
      </c>
      <c r="CU235">
        <f ca="1">IF(CD235&lt;=Konstanta!$F$5,Konstanta!$E$5,IF(CD235&lt;=Konstanta!$F$6,Konstanta!$E$6,IF(CD235&lt;=Konstanta!$F$7,Konstanta!$E$7,IF(CD235&lt;=Konstanta!$F$8,Konstanta!$E$8,Konstanta!$E$9))))</f>
        <v>5</v>
      </c>
      <c r="CV235" t="b">
        <f t="shared" si="70"/>
        <v>1</v>
      </c>
      <c r="CW235" s="74">
        <f ca="1">IF(CD235&lt;=Konstanta!$B$5,Konstanta!$A$5,IF(CD235&lt;=Konstanta!$B$6,Konstanta!$A$6,IF(CD235&lt;=Konstanta!$B$7,Konstanta!$A$7,IF(CD235&lt;=Konstanta!$B$8,Konstanta!$A$8,IF(CD235&lt;=Konstanta!$B$9,Konstanta!$A$9,IF(CD235&lt;=Konstanta!$B$10,Konstanta!$A$10,IF(CD235&lt;=Konstanta!$B$11,Konstanta!$A$11,Konstanta!$A$12)))))))</f>
        <v>8</v>
      </c>
      <c r="CX235" t="b">
        <f>LEN(_xlfn.IFNA(VLOOKUP(AA235,Konstanta!$AD:$AD,1,FALSE),""))=0</f>
        <v>1</v>
      </c>
      <c r="CY235" s="67">
        <f t="shared" si="71"/>
        <v>0</v>
      </c>
      <c r="CZ235" s="67">
        <f t="shared" si="72"/>
        <v>0</v>
      </c>
      <c r="DA235" s="67">
        <f t="shared" si="73"/>
        <v>0</v>
      </c>
      <c r="DB235" t="b">
        <f t="shared" ca="1" si="74"/>
        <v>0</v>
      </c>
      <c r="DC235" s="67" t="b">
        <f>DA235&lt;=Konstanta!$AH$3</f>
        <v>1</v>
      </c>
      <c r="DD235" t="b">
        <f>CY235&lt;=Konstanta!$AH$4</f>
        <v>1</v>
      </c>
      <c r="DE235" t="b">
        <f>CY235&lt;=Konstanta!$AH$5</f>
        <v>1</v>
      </c>
      <c r="DF235" t="b">
        <f>CY235&lt;=Konstanta!$AH$6</f>
        <v>1</v>
      </c>
      <c r="DG235" t="b">
        <f ca="1">TEXT(BL235,"YYYYMMDD")=TEXT(Konstanta!$B$1,"YYYYMMDD")</f>
        <v>0</v>
      </c>
      <c r="DH235" t="b">
        <f t="shared" si="75"/>
        <v>0</v>
      </c>
      <c r="DI235" s="67">
        <f ca="1">Konstanta!$C$4-Data!CD235</f>
        <v>-1096658.666275</v>
      </c>
      <c r="DJ235">
        <f ca="1">IF(Data!DI235&gt;=Konstanta!$B$14,Konstanta!$A$14,IF(Data!DI235&gt;=Konstanta!$B$15,Konstanta!$A$15,IF(Data!DI235&gt;=Konstanta!$B$16,Konstanta!$A$16,IF(Data!DI235&gt;=Konstanta!$B$17,Konstanta!$A$17,IF(Data!DI235&gt;=Konstanta!$B$18,Konstanta!$A$18,Konstanta!$A$19)))))</f>
        <v>6</v>
      </c>
      <c r="DK235" t="b">
        <f t="shared" si="76"/>
        <v>0</v>
      </c>
      <c r="DL235" t="b">
        <f>COUNTIFS(A$1:A234,A235)=0</f>
        <v>1</v>
      </c>
    </row>
    <row r="236" spans="1:11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8"/>
      <c r="BY236" s="68"/>
      <c r="BZ236" s="70" t="str">
        <f t="shared" si="61"/>
        <v/>
      </c>
      <c r="CA236" s="71">
        <f t="shared" ca="1" si="62"/>
        <v>1096694.6664083335</v>
      </c>
      <c r="CB236" s="70" t="b">
        <f ca="1">AND(LEN(BZ236)&gt;0,TEXT(BZ236,"YYYY-MM-DD")=TEXT(Konstanta!$B$1,"YYYY-MM-DD"))</f>
        <v>0</v>
      </c>
      <c r="CC236" s="70" t="str">
        <f t="shared" si="63"/>
        <v/>
      </c>
      <c r="CD236" s="72">
        <f ca="1">(Konstanta!$B$2-D236)*24</f>
        <v>1096694.666275</v>
      </c>
      <c r="CE236" t="b">
        <f t="shared" si="64"/>
        <v>0</v>
      </c>
      <c r="CF236" t="b">
        <f>LEN(_xlfn.IFNA(VLOOKUP(H236,Konstanta!$M:$M,1,FALSE),""))&gt;0</f>
        <v>0</v>
      </c>
      <c r="CG236" t="b">
        <f>LEN(_xlfn.IFNA(VLOOKUP(G236,Konstanta!$T:$T,1,FALSE),""))&gt;0</f>
        <v>0</v>
      </c>
      <c r="CH236" t="b">
        <f>_xlfn.IFNA(VLOOKUP(U236,Konstanta!$O:$O,1,FALSE),"-")&lt;&gt;"-"</f>
        <v>0</v>
      </c>
      <c r="CI236" t="b">
        <f>LEN(_xlfn.IFNA(VLOOKUP(AX236,Konstanta!$X:$X,1,FALSE),""))&gt;0</f>
        <v>0</v>
      </c>
      <c r="CJ236" t="b">
        <f>OR(LEN(_xlfn.IFNA(VLOOKUP(Y236,Konstanta!$Q:$Q,1,FALSE),""))&gt;0,LEN(Y236)=0)</f>
        <v>1</v>
      </c>
      <c r="CK236" t="b">
        <f t="shared" si="65"/>
        <v>1</v>
      </c>
      <c r="CL236" t="b">
        <f>OR(LEN(_xlfn.IFNA(VLOOKUP(BK236,Konstanta!$Z:$Z,1,FALSE),""))&gt;0,LEN(BK236)=0)</f>
        <v>1</v>
      </c>
      <c r="CM236" t="b">
        <f t="shared" si="66"/>
        <v>1</v>
      </c>
      <c r="CN236" t="b">
        <f t="shared" si="67"/>
        <v>0</v>
      </c>
      <c r="CO236" t="b">
        <f>LEN(_xlfn.IFNA(VLOOKUP(Data!K236,Konstanta!$AB:$AB,1,FALSE),""))&gt;0</f>
        <v>0</v>
      </c>
      <c r="CP236" s="12" t="b">
        <f t="shared" si="68"/>
        <v>0</v>
      </c>
      <c r="CQ236" s="12" t="b">
        <f t="shared" si="69"/>
        <v>0</v>
      </c>
      <c r="CR236" t="b">
        <f>ISNUMBER(SEARCH(Konstanta!$Q$5,Y236))</f>
        <v>0</v>
      </c>
      <c r="CS236">
        <f ca="1">IF(CD236&lt;=Konstanta!$J$5,Konstanta!$I$5,IF(CD236&lt;=Konstanta!$J$6,Konstanta!$I$6,IF(CD236&lt;=Konstanta!$J$7,Konstanta!$I$7,Konstanta!$I$8)))</f>
        <v>4</v>
      </c>
      <c r="CT236" t="b">
        <f>ISNUMBER(SEARCH(Konstanta!$Q$6,Y236))</f>
        <v>0</v>
      </c>
      <c r="CU236">
        <f ca="1">IF(CD236&lt;=Konstanta!$F$5,Konstanta!$E$5,IF(CD236&lt;=Konstanta!$F$6,Konstanta!$E$6,IF(CD236&lt;=Konstanta!$F$7,Konstanta!$E$7,IF(CD236&lt;=Konstanta!$F$8,Konstanta!$E$8,Konstanta!$E$9))))</f>
        <v>5</v>
      </c>
      <c r="CV236" t="b">
        <f t="shared" si="70"/>
        <v>1</v>
      </c>
      <c r="CW236" s="74">
        <f ca="1">IF(CD236&lt;=Konstanta!$B$5,Konstanta!$A$5,IF(CD236&lt;=Konstanta!$B$6,Konstanta!$A$6,IF(CD236&lt;=Konstanta!$B$7,Konstanta!$A$7,IF(CD236&lt;=Konstanta!$B$8,Konstanta!$A$8,IF(CD236&lt;=Konstanta!$B$9,Konstanta!$A$9,IF(CD236&lt;=Konstanta!$B$10,Konstanta!$A$10,IF(CD236&lt;=Konstanta!$B$11,Konstanta!$A$11,Konstanta!$A$12)))))))</f>
        <v>8</v>
      </c>
      <c r="CX236" t="b">
        <f>LEN(_xlfn.IFNA(VLOOKUP(AA236,Konstanta!$AD:$AD,1,FALSE),""))=0</f>
        <v>1</v>
      </c>
      <c r="CY236" s="67">
        <f t="shared" si="71"/>
        <v>0</v>
      </c>
      <c r="CZ236" s="67">
        <f t="shared" si="72"/>
        <v>0</v>
      </c>
      <c r="DA236" s="67">
        <f t="shared" si="73"/>
        <v>0</v>
      </c>
      <c r="DB236" t="b">
        <f t="shared" ca="1" si="74"/>
        <v>0</v>
      </c>
      <c r="DC236" s="67" t="b">
        <f>DA236&lt;=Konstanta!$AH$3</f>
        <v>1</v>
      </c>
      <c r="DD236" t="b">
        <f>CY236&lt;=Konstanta!$AH$4</f>
        <v>1</v>
      </c>
      <c r="DE236" t="b">
        <f>CY236&lt;=Konstanta!$AH$5</f>
        <v>1</v>
      </c>
      <c r="DF236" t="b">
        <f>CY236&lt;=Konstanta!$AH$6</f>
        <v>1</v>
      </c>
      <c r="DG236" t="b">
        <f ca="1">TEXT(BL236,"YYYYMMDD")=TEXT(Konstanta!$B$1,"YYYYMMDD")</f>
        <v>0</v>
      </c>
      <c r="DH236" t="b">
        <f t="shared" si="75"/>
        <v>0</v>
      </c>
      <c r="DI236" s="67">
        <f ca="1">Konstanta!$C$4-Data!CD236</f>
        <v>-1096658.666275</v>
      </c>
      <c r="DJ236">
        <f ca="1">IF(Data!DI236&gt;=Konstanta!$B$14,Konstanta!$A$14,IF(Data!DI236&gt;=Konstanta!$B$15,Konstanta!$A$15,IF(Data!DI236&gt;=Konstanta!$B$16,Konstanta!$A$16,IF(Data!DI236&gt;=Konstanta!$B$17,Konstanta!$A$17,IF(Data!DI236&gt;=Konstanta!$B$18,Konstanta!$A$18,Konstanta!$A$19)))))</f>
        <v>6</v>
      </c>
      <c r="DK236" t="b">
        <f t="shared" si="76"/>
        <v>0</v>
      </c>
      <c r="DL236" t="b">
        <f>COUNTIFS(A$1:A235,A236)=0</f>
        <v>1</v>
      </c>
    </row>
    <row r="237" spans="1:116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8"/>
      <c r="BY237" s="68"/>
      <c r="BZ237" s="70" t="str">
        <f t="shared" si="61"/>
        <v/>
      </c>
      <c r="CA237" s="71">
        <f t="shared" ca="1" si="62"/>
        <v>1096694.6660166667</v>
      </c>
      <c r="CB237" s="70" t="b">
        <f ca="1">AND(LEN(BZ237)&gt;0,TEXT(BZ237,"YYYY-MM-DD")=TEXT(Konstanta!$B$1,"YYYY-MM-DD"))</f>
        <v>0</v>
      </c>
      <c r="CC237" s="70" t="str">
        <f t="shared" si="63"/>
        <v/>
      </c>
      <c r="CD237" s="72">
        <f ca="1">(Konstanta!$B$2-D237)*24</f>
        <v>1096694.666275</v>
      </c>
      <c r="CE237" t="b">
        <f t="shared" si="64"/>
        <v>0</v>
      </c>
      <c r="CF237" t="b">
        <f>LEN(_xlfn.IFNA(VLOOKUP(H237,Konstanta!$M:$M,1,FALSE),""))&gt;0</f>
        <v>0</v>
      </c>
      <c r="CG237" t="b">
        <f>LEN(_xlfn.IFNA(VLOOKUP(G237,Konstanta!$T:$T,1,FALSE),""))&gt;0</f>
        <v>0</v>
      </c>
      <c r="CH237" t="b">
        <f>_xlfn.IFNA(VLOOKUP(U237,Konstanta!$O:$O,1,FALSE),"-")&lt;&gt;"-"</f>
        <v>0</v>
      </c>
      <c r="CI237" t="b">
        <f>LEN(_xlfn.IFNA(VLOOKUP(AX237,Konstanta!$X:$X,1,FALSE),""))&gt;0</f>
        <v>0</v>
      </c>
      <c r="CJ237" t="b">
        <f>OR(LEN(_xlfn.IFNA(VLOOKUP(Y237,Konstanta!$Q:$Q,1,FALSE),""))&gt;0,LEN(Y237)=0)</f>
        <v>1</v>
      </c>
      <c r="CK237" t="b">
        <f t="shared" si="65"/>
        <v>1</v>
      </c>
      <c r="CL237" t="b">
        <f>OR(LEN(_xlfn.IFNA(VLOOKUP(BK237,Konstanta!$Z:$Z,1,FALSE),""))&gt;0,LEN(BK237)=0)</f>
        <v>1</v>
      </c>
      <c r="CM237" t="b">
        <f t="shared" si="66"/>
        <v>1</v>
      </c>
      <c r="CN237" t="b">
        <f t="shared" si="67"/>
        <v>0</v>
      </c>
      <c r="CO237" t="b">
        <f>LEN(_xlfn.IFNA(VLOOKUP(Data!K237,Konstanta!$AB:$AB,1,FALSE),""))&gt;0</f>
        <v>0</v>
      </c>
      <c r="CP237" s="12" t="b">
        <f t="shared" si="68"/>
        <v>0</v>
      </c>
      <c r="CQ237" s="12" t="b">
        <f t="shared" si="69"/>
        <v>0</v>
      </c>
      <c r="CR237" t="b">
        <f>ISNUMBER(SEARCH(Konstanta!$Q$5,Y237))</f>
        <v>0</v>
      </c>
      <c r="CS237">
        <f ca="1">IF(CD237&lt;=Konstanta!$J$5,Konstanta!$I$5,IF(CD237&lt;=Konstanta!$J$6,Konstanta!$I$6,IF(CD237&lt;=Konstanta!$J$7,Konstanta!$I$7,Konstanta!$I$8)))</f>
        <v>4</v>
      </c>
      <c r="CT237" t="b">
        <f>ISNUMBER(SEARCH(Konstanta!$Q$6,Y237))</f>
        <v>0</v>
      </c>
      <c r="CU237">
        <f ca="1">IF(CD237&lt;=Konstanta!$F$5,Konstanta!$E$5,IF(CD237&lt;=Konstanta!$F$6,Konstanta!$E$6,IF(CD237&lt;=Konstanta!$F$7,Konstanta!$E$7,IF(CD237&lt;=Konstanta!$F$8,Konstanta!$E$8,Konstanta!$E$9))))</f>
        <v>5</v>
      </c>
      <c r="CV237" t="b">
        <f t="shared" si="70"/>
        <v>1</v>
      </c>
      <c r="CW237" s="74">
        <f ca="1">IF(CD237&lt;=Konstanta!$B$5,Konstanta!$A$5,IF(CD237&lt;=Konstanta!$B$6,Konstanta!$A$6,IF(CD237&lt;=Konstanta!$B$7,Konstanta!$A$7,IF(CD237&lt;=Konstanta!$B$8,Konstanta!$A$8,IF(CD237&lt;=Konstanta!$B$9,Konstanta!$A$9,IF(CD237&lt;=Konstanta!$B$10,Konstanta!$A$10,IF(CD237&lt;=Konstanta!$B$11,Konstanta!$A$11,Konstanta!$A$12)))))))</f>
        <v>8</v>
      </c>
      <c r="CX237" t="b">
        <f>LEN(_xlfn.IFNA(VLOOKUP(AA237,Konstanta!$AD:$AD,1,FALSE),""))=0</f>
        <v>1</v>
      </c>
      <c r="CY237" s="67">
        <f t="shared" si="71"/>
        <v>0</v>
      </c>
      <c r="CZ237" s="67">
        <f t="shared" si="72"/>
        <v>0</v>
      </c>
      <c r="DA237" s="67">
        <f t="shared" si="73"/>
        <v>0</v>
      </c>
      <c r="DB237" t="b">
        <f t="shared" ca="1" si="74"/>
        <v>0</v>
      </c>
      <c r="DC237" s="67" t="b">
        <f>DA237&lt;=Konstanta!$AH$3</f>
        <v>1</v>
      </c>
      <c r="DD237" t="b">
        <f>CY237&lt;=Konstanta!$AH$4</f>
        <v>1</v>
      </c>
      <c r="DE237" t="b">
        <f>CY237&lt;=Konstanta!$AH$5</f>
        <v>1</v>
      </c>
      <c r="DF237" t="b">
        <f>CY237&lt;=Konstanta!$AH$6</f>
        <v>1</v>
      </c>
      <c r="DG237" t="b">
        <f ca="1">TEXT(BL237,"YYYYMMDD")=TEXT(Konstanta!$B$1,"YYYYMMDD")</f>
        <v>0</v>
      </c>
      <c r="DH237" t="b">
        <f t="shared" si="75"/>
        <v>0</v>
      </c>
      <c r="DI237" s="67">
        <f ca="1">Konstanta!$C$4-Data!CD237</f>
        <v>-1096658.666275</v>
      </c>
      <c r="DJ237">
        <f ca="1">IF(Data!DI237&gt;=Konstanta!$B$14,Konstanta!$A$14,IF(Data!DI237&gt;=Konstanta!$B$15,Konstanta!$A$15,IF(Data!DI237&gt;=Konstanta!$B$16,Konstanta!$A$16,IF(Data!DI237&gt;=Konstanta!$B$17,Konstanta!$A$17,IF(Data!DI237&gt;=Konstanta!$B$18,Konstanta!$A$18,Konstanta!$A$19)))))</f>
        <v>6</v>
      </c>
      <c r="DK237" t="b">
        <f t="shared" si="76"/>
        <v>0</v>
      </c>
      <c r="DL237" t="b">
        <f>COUNTIFS(A$1:A236,A237)=0</f>
        <v>1</v>
      </c>
    </row>
    <row r="238" spans="1:116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8"/>
      <c r="BY238" s="68"/>
      <c r="BZ238" s="70" t="str">
        <f t="shared" si="61"/>
        <v/>
      </c>
      <c r="CA238" s="71">
        <f t="shared" ca="1" si="62"/>
        <v>1096694.6659916667</v>
      </c>
      <c r="CB238" s="70" t="b">
        <f ca="1">AND(LEN(BZ238)&gt;0,TEXT(BZ238,"YYYY-MM-DD")=TEXT(Konstanta!$B$1,"YYYY-MM-DD"))</f>
        <v>0</v>
      </c>
      <c r="CC238" s="70" t="str">
        <f t="shared" si="63"/>
        <v/>
      </c>
      <c r="CD238" s="72">
        <f ca="1">(Konstanta!$B$2-D238)*24</f>
        <v>1096694.666275</v>
      </c>
      <c r="CE238" t="b">
        <f t="shared" si="64"/>
        <v>0</v>
      </c>
      <c r="CF238" t="b">
        <f>LEN(_xlfn.IFNA(VLOOKUP(H238,Konstanta!$M:$M,1,FALSE),""))&gt;0</f>
        <v>0</v>
      </c>
      <c r="CG238" t="b">
        <f>LEN(_xlfn.IFNA(VLOOKUP(G238,Konstanta!$T:$T,1,FALSE),""))&gt;0</f>
        <v>0</v>
      </c>
      <c r="CH238" t="b">
        <f>_xlfn.IFNA(VLOOKUP(U238,Konstanta!$O:$O,1,FALSE),"-")&lt;&gt;"-"</f>
        <v>0</v>
      </c>
      <c r="CI238" t="b">
        <f>LEN(_xlfn.IFNA(VLOOKUP(AX238,Konstanta!$X:$X,1,FALSE),""))&gt;0</f>
        <v>0</v>
      </c>
      <c r="CJ238" t="b">
        <f>OR(LEN(_xlfn.IFNA(VLOOKUP(Y238,Konstanta!$Q:$Q,1,FALSE),""))&gt;0,LEN(Y238)=0)</f>
        <v>1</v>
      </c>
      <c r="CK238" t="b">
        <f t="shared" si="65"/>
        <v>1</v>
      </c>
      <c r="CL238" t="b">
        <f>OR(LEN(_xlfn.IFNA(VLOOKUP(BK238,Konstanta!$Z:$Z,1,FALSE),""))&gt;0,LEN(BK238)=0)</f>
        <v>1</v>
      </c>
      <c r="CM238" t="b">
        <f t="shared" si="66"/>
        <v>1</v>
      </c>
      <c r="CN238" t="b">
        <f t="shared" si="67"/>
        <v>0</v>
      </c>
      <c r="CO238" t="b">
        <f>LEN(_xlfn.IFNA(VLOOKUP(Data!K238,Konstanta!$AB:$AB,1,FALSE),""))&gt;0</f>
        <v>0</v>
      </c>
      <c r="CP238" s="12" t="b">
        <f t="shared" si="68"/>
        <v>0</v>
      </c>
      <c r="CQ238" s="12" t="b">
        <f t="shared" si="69"/>
        <v>0</v>
      </c>
      <c r="CR238" t="b">
        <f>ISNUMBER(SEARCH(Konstanta!$Q$5,Y238))</f>
        <v>0</v>
      </c>
      <c r="CS238">
        <f ca="1">IF(CD238&lt;=Konstanta!$J$5,Konstanta!$I$5,IF(CD238&lt;=Konstanta!$J$6,Konstanta!$I$6,IF(CD238&lt;=Konstanta!$J$7,Konstanta!$I$7,Konstanta!$I$8)))</f>
        <v>4</v>
      </c>
      <c r="CT238" t="b">
        <f>ISNUMBER(SEARCH(Konstanta!$Q$6,Y238))</f>
        <v>0</v>
      </c>
      <c r="CU238">
        <f ca="1">IF(CD238&lt;=Konstanta!$F$5,Konstanta!$E$5,IF(CD238&lt;=Konstanta!$F$6,Konstanta!$E$6,IF(CD238&lt;=Konstanta!$F$7,Konstanta!$E$7,IF(CD238&lt;=Konstanta!$F$8,Konstanta!$E$8,Konstanta!$E$9))))</f>
        <v>5</v>
      </c>
      <c r="CV238" t="b">
        <f t="shared" si="70"/>
        <v>1</v>
      </c>
      <c r="CW238" s="74">
        <f ca="1">IF(CD238&lt;=Konstanta!$B$5,Konstanta!$A$5,IF(CD238&lt;=Konstanta!$B$6,Konstanta!$A$6,IF(CD238&lt;=Konstanta!$B$7,Konstanta!$A$7,IF(CD238&lt;=Konstanta!$B$8,Konstanta!$A$8,IF(CD238&lt;=Konstanta!$B$9,Konstanta!$A$9,IF(CD238&lt;=Konstanta!$B$10,Konstanta!$A$10,IF(CD238&lt;=Konstanta!$B$11,Konstanta!$A$11,Konstanta!$A$12)))))))</f>
        <v>8</v>
      </c>
      <c r="CX238" t="b">
        <f>LEN(_xlfn.IFNA(VLOOKUP(AA238,Konstanta!$AD:$AD,1,FALSE),""))=0</f>
        <v>1</v>
      </c>
      <c r="CY238" s="67">
        <f t="shared" si="71"/>
        <v>0</v>
      </c>
      <c r="CZ238" s="67">
        <f t="shared" si="72"/>
        <v>0</v>
      </c>
      <c r="DA238" s="67">
        <f t="shared" si="73"/>
        <v>0</v>
      </c>
      <c r="DB238" t="b">
        <f t="shared" ca="1" si="74"/>
        <v>0</v>
      </c>
      <c r="DC238" s="67" t="b">
        <f>DA238&lt;=Konstanta!$AH$3</f>
        <v>1</v>
      </c>
      <c r="DD238" t="b">
        <f>CY238&lt;=Konstanta!$AH$4</f>
        <v>1</v>
      </c>
      <c r="DE238" t="b">
        <f>CY238&lt;=Konstanta!$AH$5</f>
        <v>1</v>
      </c>
      <c r="DF238" t="b">
        <f>CY238&lt;=Konstanta!$AH$6</f>
        <v>1</v>
      </c>
      <c r="DG238" t="b">
        <f ca="1">TEXT(BL238,"YYYYMMDD")=TEXT(Konstanta!$B$1,"YYYYMMDD")</f>
        <v>0</v>
      </c>
      <c r="DH238" t="b">
        <f t="shared" si="75"/>
        <v>0</v>
      </c>
      <c r="DI238" s="67">
        <f ca="1">Konstanta!$C$4-Data!CD238</f>
        <v>-1096658.666275</v>
      </c>
      <c r="DJ238">
        <f ca="1">IF(Data!DI238&gt;=Konstanta!$B$14,Konstanta!$A$14,IF(Data!DI238&gt;=Konstanta!$B$15,Konstanta!$A$15,IF(Data!DI238&gt;=Konstanta!$B$16,Konstanta!$A$16,IF(Data!DI238&gt;=Konstanta!$B$17,Konstanta!$A$17,IF(Data!DI238&gt;=Konstanta!$B$18,Konstanta!$A$18,Konstanta!$A$19)))))</f>
        <v>6</v>
      </c>
      <c r="DK238" t="b">
        <f t="shared" si="76"/>
        <v>0</v>
      </c>
      <c r="DL238" t="b">
        <f>COUNTIFS(A$1:A237,A238)=0</f>
        <v>1</v>
      </c>
    </row>
    <row r="239" spans="1:116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8"/>
      <c r="BY239" s="68"/>
      <c r="BZ239" s="70" t="str">
        <f t="shared" si="61"/>
        <v/>
      </c>
      <c r="CA239" s="71">
        <f t="shared" ca="1" si="62"/>
        <v>1096694.6662277777</v>
      </c>
      <c r="CB239" s="70" t="b">
        <f ca="1">AND(LEN(BZ239)&gt;0,TEXT(BZ239,"YYYY-MM-DD")=TEXT(Konstanta!$B$1,"YYYY-MM-DD"))</f>
        <v>0</v>
      </c>
      <c r="CC239" s="70" t="str">
        <f t="shared" si="63"/>
        <v/>
      </c>
      <c r="CD239" s="72">
        <f ca="1">(Konstanta!$B$2-D239)*24</f>
        <v>1096694.666275</v>
      </c>
      <c r="CE239" t="b">
        <f t="shared" si="64"/>
        <v>0</v>
      </c>
      <c r="CF239" t="b">
        <f>LEN(_xlfn.IFNA(VLOOKUP(H239,Konstanta!$M:$M,1,FALSE),""))&gt;0</f>
        <v>0</v>
      </c>
      <c r="CG239" t="b">
        <f>LEN(_xlfn.IFNA(VLOOKUP(G239,Konstanta!$T:$T,1,FALSE),""))&gt;0</f>
        <v>0</v>
      </c>
      <c r="CH239" t="b">
        <f>_xlfn.IFNA(VLOOKUP(U239,Konstanta!$O:$O,1,FALSE),"-")&lt;&gt;"-"</f>
        <v>0</v>
      </c>
      <c r="CI239" t="b">
        <f>LEN(_xlfn.IFNA(VLOOKUP(AX239,Konstanta!$X:$X,1,FALSE),""))&gt;0</f>
        <v>0</v>
      </c>
      <c r="CJ239" t="b">
        <f>OR(LEN(_xlfn.IFNA(VLOOKUP(Y239,Konstanta!$Q:$Q,1,FALSE),""))&gt;0,LEN(Y239)=0)</f>
        <v>1</v>
      </c>
      <c r="CK239" t="b">
        <f t="shared" si="65"/>
        <v>1</v>
      </c>
      <c r="CL239" t="b">
        <f>OR(LEN(_xlfn.IFNA(VLOOKUP(BK239,Konstanta!$Z:$Z,1,FALSE),""))&gt;0,LEN(BK239)=0)</f>
        <v>1</v>
      </c>
      <c r="CM239" t="b">
        <f t="shared" si="66"/>
        <v>1</v>
      </c>
      <c r="CN239" t="b">
        <f t="shared" si="67"/>
        <v>0</v>
      </c>
      <c r="CO239" t="b">
        <f>LEN(_xlfn.IFNA(VLOOKUP(Data!K239,Konstanta!$AB:$AB,1,FALSE),""))&gt;0</f>
        <v>0</v>
      </c>
      <c r="CP239" s="12" t="b">
        <f t="shared" si="68"/>
        <v>0</v>
      </c>
      <c r="CQ239" s="12" t="b">
        <f t="shared" si="69"/>
        <v>0</v>
      </c>
      <c r="CR239" t="b">
        <f>ISNUMBER(SEARCH(Konstanta!$Q$5,Y239))</f>
        <v>0</v>
      </c>
      <c r="CS239">
        <f ca="1">IF(CD239&lt;=Konstanta!$J$5,Konstanta!$I$5,IF(CD239&lt;=Konstanta!$J$6,Konstanta!$I$6,IF(CD239&lt;=Konstanta!$J$7,Konstanta!$I$7,Konstanta!$I$8)))</f>
        <v>4</v>
      </c>
      <c r="CT239" t="b">
        <f>ISNUMBER(SEARCH(Konstanta!$Q$6,Y239))</f>
        <v>0</v>
      </c>
      <c r="CU239">
        <f ca="1">IF(CD239&lt;=Konstanta!$F$5,Konstanta!$E$5,IF(CD239&lt;=Konstanta!$F$6,Konstanta!$E$6,IF(CD239&lt;=Konstanta!$F$7,Konstanta!$E$7,IF(CD239&lt;=Konstanta!$F$8,Konstanta!$E$8,Konstanta!$E$9))))</f>
        <v>5</v>
      </c>
      <c r="CV239" t="b">
        <f t="shared" si="70"/>
        <v>1</v>
      </c>
      <c r="CW239" s="74">
        <f ca="1">IF(CD239&lt;=Konstanta!$B$5,Konstanta!$A$5,IF(CD239&lt;=Konstanta!$B$6,Konstanta!$A$6,IF(CD239&lt;=Konstanta!$B$7,Konstanta!$A$7,IF(CD239&lt;=Konstanta!$B$8,Konstanta!$A$8,IF(CD239&lt;=Konstanta!$B$9,Konstanta!$A$9,IF(CD239&lt;=Konstanta!$B$10,Konstanta!$A$10,IF(CD239&lt;=Konstanta!$B$11,Konstanta!$A$11,Konstanta!$A$12)))))))</f>
        <v>8</v>
      </c>
      <c r="CX239" t="b">
        <f>LEN(_xlfn.IFNA(VLOOKUP(AA239,Konstanta!$AD:$AD,1,FALSE),""))=0</f>
        <v>1</v>
      </c>
      <c r="CY239" s="67">
        <f t="shared" si="71"/>
        <v>0</v>
      </c>
      <c r="CZ239" s="67">
        <f t="shared" si="72"/>
        <v>0</v>
      </c>
      <c r="DA239" s="67">
        <f t="shared" si="73"/>
        <v>0</v>
      </c>
      <c r="DB239" t="b">
        <f t="shared" ca="1" si="74"/>
        <v>0</v>
      </c>
      <c r="DC239" s="67" t="b">
        <f>DA239&lt;=Konstanta!$AH$3</f>
        <v>1</v>
      </c>
      <c r="DD239" t="b">
        <f>CY239&lt;=Konstanta!$AH$4</f>
        <v>1</v>
      </c>
      <c r="DE239" t="b">
        <f>CY239&lt;=Konstanta!$AH$5</f>
        <v>1</v>
      </c>
      <c r="DF239" t="b">
        <f>CY239&lt;=Konstanta!$AH$6</f>
        <v>1</v>
      </c>
      <c r="DG239" t="b">
        <f ca="1">TEXT(BL239,"YYYYMMDD")=TEXT(Konstanta!$B$1,"YYYYMMDD")</f>
        <v>0</v>
      </c>
      <c r="DH239" t="b">
        <f t="shared" si="75"/>
        <v>0</v>
      </c>
      <c r="DI239" s="67">
        <f ca="1">Konstanta!$C$4-Data!CD239</f>
        <v>-1096658.666275</v>
      </c>
      <c r="DJ239">
        <f ca="1">IF(Data!DI239&gt;=Konstanta!$B$14,Konstanta!$A$14,IF(Data!DI239&gt;=Konstanta!$B$15,Konstanta!$A$15,IF(Data!DI239&gt;=Konstanta!$B$16,Konstanta!$A$16,IF(Data!DI239&gt;=Konstanta!$B$17,Konstanta!$A$17,IF(Data!DI239&gt;=Konstanta!$B$18,Konstanta!$A$18,Konstanta!$A$19)))))</f>
        <v>6</v>
      </c>
      <c r="DK239" t="b">
        <f t="shared" si="76"/>
        <v>0</v>
      </c>
      <c r="DL239" t="b">
        <f>COUNTIFS(A$1:A238,A239)=0</f>
        <v>1</v>
      </c>
    </row>
    <row r="240" spans="1:116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8"/>
      <c r="BY240" s="68"/>
      <c r="BZ240" s="70" t="str">
        <f t="shared" si="61"/>
        <v/>
      </c>
      <c r="CA240" s="71">
        <f t="shared" ca="1" si="62"/>
        <v>1096694.6659972221</v>
      </c>
      <c r="CB240" s="70" t="b">
        <f ca="1">AND(LEN(BZ240)&gt;0,TEXT(BZ240,"YYYY-MM-DD")=TEXT(Konstanta!$B$1,"YYYY-MM-DD"))</f>
        <v>0</v>
      </c>
      <c r="CC240" s="70" t="str">
        <f t="shared" si="63"/>
        <v/>
      </c>
      <c r="CD240" s="72">
        <f ca="1">(Konstanta!$B$2-D240)*24</f>
        <v>1096694.666275</v>
      </c>
      <c r="CE240" t="b">
        <f t="shared" si="64"/>
        <v>0</v>
      </c>
      <c r="CF240" t="b">
        <f>LEN(_xlfn.IFNA(VLOOKUP(H240,Konstanta!$M:$M,1,FALSE),""))&gt;0</f>
        <v>0</v>
      </c>
      <c r="CG240" t="b">
        <f>LEN(_xlfn.IFNA(VLOOKUP(G240,Konstanta!$T:$T,1,FALSE),""))&gt;0</f>
        <v>0</v>
      </c>
      <c r="CH240" t="b">
        <f>_xlfn.IFNA(VLOOKUP(U240,Konstanta!$O:$O,1,FALSE),"-")&lt;&gt;"-"</f>
        <v>0</v>
      </c>
      <c r="CI240" t="b">
        <f>LEN(_xlfn.IFNA(VLOOKUP(AX240,Konstanta!$X:$X,1,FALSE),""))&gt;0</f>
        <v>0</v>
      </c>
      <c r="CJ240" t="b">
        <f>OR(LEN(_xlfn.IFNA(VLOOKUP(Y240,Konstanta!$Q:$Q,1,FALSE),""))&gt;0,LEN(Y240)=0)</f>
        <v>1</v>
      </c>
      <c r="CK240" t="b">
        <f t="shared" si="65"/>
        <v>1</v>
      </c>
      <c r="CL240" t="b">
        <f>OR(LEN(_xlfn.IFNA(VLOOKUP(BK240,Konstanta!$Z:$Z,1,FALSE),""))&gt;0,LEN(BK240)=0)</f>
        <v>1</v>
      </c>
      <c r="CM240" t="b">
        <f t="shared" si="66"/>
        <v>1</v>
      </c>
      <c r="CN240" t="b">
        <f t="shared" si="67"/>
        <v>0</v>
      </c>
      <c r="CO240" t="b">
        <f>LEN(_xlfn.IFNA(VLOOKUP(Data!K240,Konstanta!$AB:$AB,1,FALSE),""))&gt;0</f>
        <v>0</v>
      </c>
      <c r="CP240" s="12" t="b">
        <f t="shared" si="68"/>
        <v>0</v>
      </c>
      <c r="CQ240" s="12" t="b">
        <f t="shared" si="69"/>
        <v>0</v>
      </c>
      <c r="CR240" t="b">
        <f>ISNUMBER(SEARCH(Konstanta!$Q$5,Y240))</f>
        <v>0</v>
      </c>
      <c r="CS240">
        <f ca="1">IF(CD240&lt;=Konstanta!$J$5,Konstanta!$I$5,IF(CD240&lt;=Konstanta!$J$6,Konstanta!$I$6,IF(CD240&lt;=Konstanta!$J$7,Konstanta!$I$7,Konstanta!$I$8)))</f>
        <v>4</v>
      </c>
      <c r="CT240" t="b">
        <f>ISNUMBER(SEARCH(Konstanta!$Q$6,Y240))</f>
        <v>0</v>
      </c>
      <c r="CU240">
        <f ca="1">IF(CD240&lt;=Konstanta!$F$5,Konstanta!$E$5,IF(CD240&lt;=Konstanta!$F$6,Konstanta!$E$6,IF(CD240&lt;=Konstanta!$F$7,Konstanta!$E$7,IF(CD240&lt;=Konstanta!$F$8,Konstanta!$E$8,Konstanta!$E$9))))</f>
        <v>5</v>
      </c>
      <c r="CV240" t="b">
        <f t="shared" si="70"/>
        <v>1</v>
      </c>
      <c r="CW240" s="74">
        <f ca="1">IF(CD240&lt;=Konstanta!$B$5,Konstanta!$A$5,IF(CD240&lt;=Konstanta!$B$6,Konstanta!$A$6,IF(CD240&lt;=Konstanta!$B$7,Konstanta!$A$7,IF(CD240&lt;=Konstanta!$B$8,Konstanta!$A$8,IF(CD240&lt;=Konstanta!$B$9,Konstanta!$A$9,IF(CD240&lt;=Konstanta!$B$10,Konstanta!$A$10,IF(CD240&lt;=Konstanta!$B$11,Konstanta!$A$11,Konstanta!$A$12)))))))</f>
        <v>8</v>
      </c>
      <c r="CX240" t="b">
        <f>LEN(_xlfn.IFNA(VLOOKUP(AA240,Konstanta!$AD:$AD,1,FALSE),""))=0</f>
        <v>1</v>
      </c>
      <c r="CY240" s="67">
        <f t="shared" si="71"/>
        <v>0</v>
      </c>
      <c r="CZ240" s="67">
        <f t="shared" si="72"/>
        <v>0</v>
      </c>
      <c r="DA240" s="67">
        <f t="shared" si="73"/>
        <v>0</v>
      </c>
      <c r="DB240" t="b">
        <f t="shared" ca="1" si="74"/>
        <v>0</v>
      </c>
      <c r="DC240" s="67" t="b">
        <f>DA240&lt;=Konstanta!$AH$3</f>
        <v>1</v>
      </c>
      <c r="DD240" t="b">
        <f>CY240&lt;=Konstanta!$AH$4</f>
        <v>1</v>
      </c>
      <c r="DE240" t="b">
        <f>CY240&lt;=Konstanta!$AH$5</f>
        <v>1</v>
      </c>
      <c r="DF240" t="b">
        <f>CY240&lt;=Konstanta!$AH$6</f>
        <v>1</v>
      </c>
      <c r="DG240" t="b">
        <f ca="1">TEXT(BL240,"YYYYMMDD")=TEXT(Konstanta!$B$1,"YYYYMMDD")</f>
        <v>0</v>
      </c>
      <c r="DH240" t="b">
        <f t="shared" si="75"/>
        <v>0</v>
      </c>
      <c r="DI240" s="67">
        <f ca="1">Konstanta!$C$4-Data!CD240</f>
        <v>-1096658.666275</v>
      </c>
      <c r="DJ240">
        <f ca="1">IF(Data!DI240&gt;=Konstanta!$B$14,Konstanta!$A$14,IF(Data!DI240&gt;=Konstanta!$B$15,Konstanta!$A$15,IF(Data!DI240&gt;=Konstanta!$B$16,Konstanta!$A$16,IF(Data!DI240&gt;=Konstanta!$B$17,Konstanta!$A$17,IF(Data!DI240&gt;=Konstanta!$B$18,Konstanta!$A$18,Konstanta!$A$19)))))</f>
        <v>6</v>
      </c>
      <c r="DK240" t="b">
        <f t="shared" si="76"/>
        <v>0</v>
      </c>
      <c r="DL240" t="b">
        <f>COUNTIFS(A$1:A239,A240)=0</f>
        <v>1</v>
      </c>
    </row>
    <row r="241" spans="1:116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8"/>
      <c r="BY241" s="68"/>
      <c r="BZ241" s="70" t="str">
        <f t="shared" si="61"/>
        <v/>
      </c>
      <c r="CA241" s="71">
        <f t="shared" ca="1" si="62"/>
        <v>1096694.6660000002</v>
      </c>
      <c r="CB241" s="70" t="b">
        <f ca="1">AND(LEN(BZ241)&gt;0,TEXT(BZ241,"YYYY-MM-DD")=TEXT(Konstanta!$B$1,"YYYY-MM-DD"))</f>
        <v>0</v>
      </c>
      <c r="CC241" s="70" t="str">
        <f t="shared" si="63"/>
        <v/>
      </c>
      <c r="CD241" s="72">
        <f ca="1">(Konstanta!$B$2-D241)*24</f>
        <v>1096694.666275</v>
      </c>
      <c r="CE241" t="b">
        <f t="shared" si="64"/>
        <v>0</v>
      </c>
      <c r="CF241" t="b">
        <f>LEN(_xlfn.IFNA(VLOOKUP(H241,Konstanta!$M:$M,1,FALSE),""))&gt;0</f>
        <v>0</v>
      </c>
      <c r="CG241" t="b">
        <f>LEN(_xlfn.IFNA(VLOOKUP(G241,Konstanta!$T:$T,1,FALSE),""))&gt;0</f>
        <v>0</v>
      </c>
      <c r="CH241" t="b">
        <f>_xlfn.IFNA(VLOOKUP(U241,Konstanta!$O:$O,1,FALSE),"-")&lt;&gt;"-"</f>
        <v>0</v>
      </c>
      <c r="CI241" t="b">
        <f>LEN(_xlfn.IFNA(VLOOKUP(AX241,Konstanta!$X:$X,1,FALSE),""))&gt;0</f>
        <v>0</v>
      </c>
      <c r="CJ241" t="b">
        <f>OR(LEN(_xlfn.IFNA(VLOOKUP(Y241,Konstanta!$Q:$Q,1,FALSE),""))&gt;0,LEN(Y241)=0)</f>
        <v>1</v>
      </c>
      <c r="CK241" t="b">
        <f t="shared" si="65"/>
        <v>1</v>
      </c>
      <c r="CL241" t="b">
        <f>OR(LEN(_xlfn.IFNA(VLOOKUP(BK241,Konstanta!$Z:$Z,1,FALSE),""))&gt;0,LEN(BK241)=0)</f>
        <v>1</v>
      </c>
      <c r="CM241" t="b">
        <f t="shared" si="66"/>
        <v>1</v>
      </c>
      <c r="CN241" t="b">
        <f t="shared" si="67"/>
        <v>0</v>
      </c>
      <c r="CO241" t="b">
        <f>LEN(_xlfn.IFNA(VLOOKUP(Data!K241,Konstanta!$AB:$AB,1,FALSE),""))&gt;0</f>
        <v>0</v>
      </c>
      <c r="CP241" s="12" t="b">
        <f t="shared" si="68"/>
        <v>0</v>
      </c>
      <c r="CQ241" s="12" t="b">
        <f t="shared" si="69"/>
        <v>0</v>
      </c>
      <c r="CR241" t="b">
        <f>ISNUMBER(SEARCH(Konstanta!$Q$5,Y241))</f>
        <v>0</v>
      </c>
      <c r="CS241">
        <f ca="1">IF(CD241&lt;=Konstanta!$J$5,Konstanta!$I$5,IF(CD241&lt;=Konstanta!$J$6,Konstanta!$I$6,IF(CD241&lt;=Konstanta!$J$7,Konstanta!$I$7,Konstanta!$I$8)))</f>
        <v>4</v>
      </c>
      <c r="CT241" t="b">
        <f>ISNUMBER(SEARCH(Konstanta!$Q$6,Y241))</f>
        <v>0</v>
      </c>
      <c r="CU241">
        <f ca="1">IF(CD241&lt;=Konstanta!$F$5,Konstanta!$E$5,IF(CD241&lt;=Konstanta!$F$6,Konstanta!$E$6,IF(CD241&lt;=Konstanta!$F$7,Konstanta!$E$7,IF(CD241&lt;=Konstanta!$F$8,Konstanta!$E$8,Konstanta!$E$9))))</f>
        <v>5</v>
      </c>
      <c r="CV241" t="b">
        <f t="shared" si="70"/>
        <v>1</v>
      </c>
      <c r="CW241" s="74">
        <f ca="1">IF(CD241&lt;=Konstanta!$B$5,Konstanta!$A$5,IF(CD241&lt;=Konstanta!$B$6,Konstanta!$A$6,IF(CD241&lt;=Konstanta!$B$7,Konstanta!$A$7,IF(CD241&lt;=Konstanta!$B$8,Konstanta!$A$8,IF(CD241&lt;=Konstanta!$B$9,Konstanta!$A$9,IF(CD241&lt;=Konstanta!$B$10,Konstanta!$A$10,IF(CD241&lt;=Konstanta!$B$11,Konstanta!$A$11,Konstanta!$A$12)))))))</f>
        <v>8</v>
      </c>
      <c r="CX241" t="b">
        <f>LEN(_xlfn.IFNA(VLOOKUP(AA241,Konstanta!$AD:$AD,1,FALSE),""))=0</f>
        <v>1</v>
      </c>
      <c r="CY241" s="67">
        <f t="shared" si="71"/>
        <v>0</v>
      </c>
      <c r="CZ241" s="67">
        <f t="shared" si="72"/>
        <v>0</v>
      </c>
      <c r="DA241" s="67">
        <f t="shared" si="73"/>
        <v>0</v>
      </c>
      <c r="DB241" t="b">
        <f t="shared" ca="1" si="74"/>
        <v>0</v>
      </c>
      <c r="DC241" s="67" t="b">
        <f>DA241&lt;=Konstanta!$AH$3</f>
        <v>1</v>
      </c>
      <c r="DD241" t="b">
        <f>CY241&lt;=Konstanta!$AH$4</f>
        <v>1</v>
      </c>
      <c r="DE241" t="b">
        <f>CY241&lt;=Konstanta!$AH$5</f>
        <v>1</v>
      </c>
      <c r="DF241" t="b">
        <f>CY241&lt;=Konstanta!$AH$6</f>
        <v>1</v>
      </c>
      <c r="DG241" t="b">
        <f ca="1">TEXT(BL241,"YYYYMMDD")=TEXT(Konstanta!$B$1,"YYYYMMDD")</f>
        <v>0</v>
      </c>
      <c r="DH241" t="b">
        <f t="shared" si="75"/>
        <v>0</v>
      </c>
      <c r="DI241" s="67">
        <f ca="1">Konstanta!$C$4-Data!CD241</f>
        <v>-1096658.666275</v>
      </c>
      <c r="DJ241">
        <f ca="1">IF(Data!DI241&gt;=Konstanta!$B$14,Konstanta!$A$14,IF(Data!DI241&gt;=Konstanta!$B$15,Konstanta!$A$15,IF(Data!DI241&gt;=Konstanta!$B$16,Konstanta!$A$16,IF(Data!DI241&gt;=Konstanta!$B$17,Konstanta!$A$17,IF(Data!DI241&gt;=Konstanta!$B$18,Konstanta!$A$18,Konstanta!$A$19)))))</f>
        <v>6</v>
      </c>
      <c r="DK241" t="b">
        <f t="shared" si="76"/>
        <v>0</v>
      </c>
      <c r="DL241" t="b">
        <f>COUNTIFS(A$1:A240,A241)=0</f>
        <v>1</v>
      </c>
    </row>
    <row r="242" spans="1:116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8"/>
      <c r="BY242" s="68"/>
      <c r="BZ242" s="70" t="str">
        <f t="shared" si="61"/>
        <v/>
      </c>
      <c r="CA242" s="71">
        <f t="shared" ca="1" si="62"/>
        <v>1096694.6662277777</v>
      </c>
      <c r="CB242" s="70" t="b">
        <f ca="1">AND(LEN(BZ242)&gt;0,TEXT(BZ242,"YYYY-MM-DD")=TEXT(Konstanta!$B$1,"YYYY-MM-DD"))</f>
        <v>0</v>
      </c>
      <c r="CC242" s="70" t="str">
        <f t="shared" si="63"/>
        <v/>
      </c>
      <c r="CD242" s="72">
        <f ca="1">(Konstanta!$B$2-D242)*24</f>
        <v>1096694.666275</v>
      </c>
      <c r="CE242" t="b">
        <f t="shared" si="64"/>
        <v>0</v>
      </c>
      <c r="CF242" t="b">
        <f>LEN(_xlfn.IFNA(VLOOKUP(H242,Konstanta!$M:$M,1,FALSE),""))&gt;0</f>
        <v>0</v>
      </c>
      <c r="CG242" t="b">
        <f>LEN(_xlfn.IFNA(VLOOKUP(G242,Konstanta!$T:$T,1,FALSE),""))&gt;0</f>
        <v>0</v>
      </c>
      <c r="CH242" t="b">
        <f>_xlfn.IFNA(VLOOKUP(U242,Konstanta!$O:$O,1,FALSE),"-")&lt;&gt;"-"</f>
        <v>0</v>
      </c>
      <c r="CI242" t="b">
        <f>LEN(_xlfn.IFNA(VLOOKUP(AX242,Konstanta!$X:$X,1,FALSE),""))&gt;0</f>
        <v>0</v>
      </c>
      <c r="CJ242" t="b">
        <f>OR(LEN(_xlfn.IFNA(VLOOKUP(Y242,Konstanta!$Q:$Q,1,FALSE),""))&gt;0,LEN(Y242)=0)</f>
        <v>1</v>
      </c>
      <c r="CK242" t="b">
        <f t="shared" si="65"/>
        <v>1</v>
      </c>
      <c r="CL242" t="b">
        <f>OR(LEN(_xlfn.IFNA(VLOOKUP(BK242,Konstanta!$Z:$Z,1,FALSE),""))&gt;0,LEN(BK242)=0)</f>
        <v>1</v>
      </c>
      <c r="CM242" t="b">
        <f t="shared" si="66"/>
        <v>1</v>
      </c>
      <c r="CN242" t="b">
        <f t="shared" si="67"/>
        <v>0</v>
      </c>
      <c r="CO242" t="b">
        <f>LEN(_xlfn.IFNA(VLOOKUP(Data!K242,Konstanta!$AB:$AB,1,FALSE),""))&gt;0</f>
        <v>0</v>
      </c>
      <c r="CP242" s="12" t="b">
        <f t="shared" si="68"/>
        <v>0</v>
      </c>
      <c r="CQ242" s="12" t="b">
        <f t="shared" si="69"/>
        <v>0</v>
      </c>
      <c r="CR242" t="b">
        <f>ISNUMBER(SEARCH(Konstanta!$Q$5,Y242))</f>
        <v>0</v>
      </c>
      <c r="CS242">
        <f ca="1">IF(CD242&lt;=Konstanta!$J$5,Konstanta!$I$5,IF(CD242&lt;=Konstanta!$J$6,Konstanta!$I$6,IF(CD242&lt;=Konstanta!$J$7,Konstanta!$I$7,Konstanta!$I$8)))</f>
        <v>4</v>
      </c>
      <c r="CT242" t="b">
        <f>ISNUMBER(SEARCH(Konstanta!$Q$6,Y242))</f>
        <v>0</v>
      </c>
      <c r="CU242">
        <f ca="1">IF(CD242&lt;=Konstanta!$F$5,Konstanta!$E$5,IF(CD242&lt;=Konstanta!$F$6,Konstanta!$E$6,IF(CD242&lt;=Konstanta!$F$7,Konstanta!$E$7,IF(CD242&lt;=Konstanta!$F$8,Konstanta!$E$8,Konstanta!$E$9))))</f>
        <v>5</v>
      </c>
      <c r="CV242" t="b">
        <f t="shared" si="70"/>
        <v>1</v>
      </c>
      <c r="CW242" s="74">
        <f ca="1">IF(CD242&lt;=Konstanta!$B$5,Konstanta!$A$5,IF(CD242&lt;=Konstanta!$B$6,Konstanta!$A$6,IF(CD242&lt;=Konstanta!$B$7,Konstanta!$A$7,IF(CD242&lt;=Konstanta!$B$8,Konstanta!$A$8,IF(CD242&lt;=Konstanta!$B$9,Konstanta!$A$9,IF(CD242&lt;=Konstanta!$B$10,Konstanta!$A$10,IF(CD242&lt;=Konstanta!$B$11,Konstanta!$A$11,Konstanta!$A$12)))))))</f>
        <v>8</v>
      </c>
      <c r="CX242" t="b">
        <f>LEN(_xlfn.IFNA(VLOOKUP(AA242,Konstanta!$AD:$AD,1,FALSE),""))=0</f>
        <v>1</v>
      </c>
      <c r="CY242" s="67">
        <f t="shared" si="71"/>
        <v>0</v>
      </c>
      <c r="CZ242" s="67">
        <f t="shared" si="72"/>
        <v>0</v>
      </c>
      <c r="DA242" s="67">
        <f t="shared" si="73"/>
        <v>0</v>
      </c>
      <c r="DB242" t="b">
        <f t="shared" ca="1" si="74"/>
        <v>0</v>
      </c>
      <c r="DC242" s="67" t="b">
        <f>DA242&lt;=Konstanta!$AH$3</f>
        <v>1</v>
      </c>
      <c r="DD242" t="b">
        <f>CY242&lt;=Konstanta!$AH$4</f>
        <v>1</v>
      </c>
      <c r="DE242" t="b">
        <f>CY242&lt;=Konstanta!$AH$5</f>
        <v>1</v>
      </c>
      <c r="DF242" t="b">
        <f>CY242&lt;=Konstanta!$AH$6</f>
        <v>1</v>
      </c>
      <c r="DG242" t="b">
        <f ca="1">TEXT(BL242,"YYYYMMDD")=TEXT(Konstanta!$B$1,"YYYYMMDD")</f>
        <v>0</v>
      </c>
      <c r="DH242" t="b">
        <f t="shared" si="75"/>
        <v>0</v>
      </c>
      <c r="DI242" s="67">
        <f ca="1">Konstanta!$C$4-Data!CD242</f>
        <v>-1096658.666275</v>
      </c>
      <c r="DJ242">
        <f ca="1">IF(Data!DI242&gt;=Konstanta!$B$14,Konstanta!$A$14,IF(Data!DI242&gt;=Konstanta!$B$15,Konstanta!$A$15,IF(Data!DI242&gt;=Konstanta!$B$16,Konstanta!$A$16,IF(Data!DI242&gt;=Konstanta!$B$17,Konstanta!$A$17,IF(Data!DI242&gt;=Konstanta!$B$18,Konstanta!$A$18,Konstanta!$A$19)))))</f>
        <v>6</v>
      </c>
      <c r="DK242" t="b">
        <f t="shared" si="76"/>
        <v>0</v>
      </c>
      <c r="DL242" t="b">
        <f>COUNTIFS(A$1:A241,A242)=0</f>
        <v>1</v>
      </c>
    </row>
    <row r="243" spans="1:116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8"/>
      <c r="BY243" s="68"/>
      <c r="BZ243" s="70" t="str">
        <f t="shared" si="61"/>
        <v/>
      </c>
      <c r="CA243" s="71">
        <f t="shared" ca="1" si="62"/>
        <v>1096694.6664083335</v>
      </c>
      <c r="CB243" s="70" t="b">
        <f ca="1">AND(LEN(BZ243)&gt;0,TEXT(BZ243,"YYYY-MM-DD")=TEXT(Konstanta!$B$1,"YYYY-MM-DD"))</f>
        <v>0</v>
      </c>
      <c r="CC243" s="70" t="str">
        <f t="shared" si="63"/>
        <v/>
      </c>
      <c r="CD243" s="72">
        <f ca="1">(Konstanta!$B$2-D243)*24</f>
        <v>1096694.666275</v>
      </c>
      <c r="CE243" t="b">
        <f t="shared" si="64"/>
        <v>0</v>
      </c>
      <c r="CF243" t="b">
        <f>LEN(_xlfn.IFNA(VLOOKUP(H243,Konstanta!$M:$M,1,FALSE),""))&gt;0</f>
        <v>0</v>
      </c>
      <c r="CG243" t="b">
        <f>LEN(_xlfn.IFNA(VLOOKUP(G243,Konstanta!$T:$T,1,FALSE),""))&gt;0</f>
        <v>0</v>
      </c>
      <c r="CH243" t="b">
        <f>_xlfn.IFNA(VLOOKUP(U243,Konstanta!$O:$O,1,FALSE),"-")&lt;&gt;"-"</f>
        <v>0</v>
      </c>
      <c r="CI243" t="b">
        <f>LEN(_xlfn.IFNA(VLOOKUP(AX243,Konstanta!$X:$X,1,FALSE),""))&gt;0</f>
        <v>0</v>
      </c>
      <c r="CJ243" t="b">
        <f>OR(LEN(_xlfn.IFNA(VLOOKUP(Y243,Konstanta!$Q:$Q,1,FALSE),""))&gt;0,LEN(Y243)=0)</f>
        <v>1</v>
      </c>
      <c r="CK243" t="b">
        <f t="shared" si="65"/>
        <v>1</v>
      </c>
      <c r="CL243" t="b">
        <f>OR(LEN(_xlfn.IFNA(VLOOKUP(BK243,Konstanta!$Z:$Z,1,FALSE),""))&gt;0,LEN(BK243)=0)</f>
        <v>1</v>
      </c>
      <c r="CM243" t="b">
        <f t="shared" si="66"/>
        <v>1</v>
      </c>
      <c r="CN243" t="b">
        <f t="shared" si="67"/>
        <v>0</v>
      </c>
      <c r="CO243" t="b">
        <f>LEN(_xlfn.IFNA(VLOOKUP(Data!K243,Konstanta!$AB:$AB,1,FALSE),""))&gt;0</f>
        <v>0</v>
      </c>
      <c r="CP243" s="12" t="b">
        <f t="shared" si="68"/>
        <v>0</v>
      </c>
      <c r="CQ243" s="12" t="b">
        <f t="shared" si="69"/>
        <v>0</v>
      </c>
      <c r="CR243" t="b">
        <f>ISNUMBER(SEARCH(Konstanta!$Q$5,Y243))</f>
        <v>0</v>
      </c>
      <c r="CS243">
        <f ca="1">IF(CD243&lt;=Konstanta!$J$5,Konstanta!$I$5,IF(CD243&lt;=Konstanta!$J$6,Konstanta!$I$6,IF(CD243&lt;=Konstanta!$J$7,Konstanta!$I$7,Konstanta!$I$8)))</f>
        <v>4</v>
      </c>
      <c r="CT243" t="b">
        <f>ISNUMBER(SEARCH(Konstanta!$Q$6,Y243))</f>
        <v>0</v>
      </c>
      <c r="CU243">
        <f ca="1">IF(CD243&lt;=Konstanta!$F$5,Konstanta!$E$5,IF(CD243&lt;=Konstanta!$F$6,Konstanta!$E$6,IF(CD243&lt;=Konstanta!$F$7,Konstanta!$E$7,IF(CD243&lt;=Konstanta!$F$8,Konstanta!$E$8,Konstanta!$E$9))))</f>
        <v>5</v>
      </c>
      <c r="CV243" t="b">
        <f t="shared" si="70"/>
        <v>1</v>
      </c>
      <c r="CW243" s="74">
        <f ca="1">IF(CD243&lt;=Konstanta!$B$5,Konstanta!$A$5,IF(CD243&lt;=Konstanta!$B$6,Konstanta!$A$6,IF(CD243&lt;=Konstanta!$B$7,Konstanta!$A$7,IF(CD243&lt;=Konstanta!$B$8,Konstanta!$A$8,IF(CD243&lt;=Konstanta!$B$9,Konstanta!$A$9,IF(CD243&lt;=Konstanta!$B$10,Konstanta!$A$10,IF(CD243&lt;=Konstanta!$B$11,Konstanta!$A$11,Konstanta!$A$12)))))))</f>
        <v>8</v>
      </c>
      <c r="CX243" t="b">
        <f>LEN(_xlfn.IFNA(VLOOKUP(AA243,Konstanta!$AD:$AD,1,FALSE),""))=0</f>
        <v>1</v>
      </c>
      <c r="CY243" s="67">
        <f t="shared" si="71"/>
        <v>0</v>
      </c>
      <c r="CZ243" s="67">
        <f t="shared" si="72"/>
        <v>0</v>
      </c>
      <c r="DA243" s="67">
        <f t="shared" si="73"/>
        <v>0</v>
      </c>
      <c r="DB243" t="b">
        <f t="shared" ca="1" si="74"/>
        <v>0</v>
      </c>
      <c r="DC243" s="67" t="b">
        <f>DA243&lt;=Konstanta!$AH$3</f>
        <v>1</v>
      </c>
      <c r="DD243" t="b">
        <f>CY243&lt;=Konstanta!$AH$4</f>
        <v>1</v>
      </c>
      <c r="DE243" t="b">
        <f>CY243&lt;=Konstanta!$AH$5</f>
        <v>1</v>
      </c>
      <c r="DF243" t="b">
        <f>CY243&lt;=Konstanta!$AH$6</f>
        <v>1</v>
      </c>
      <c r="DG243" t="b">
        <f ca="1">TEXT(BL243,"YYYYMMDD")=TEXT(Konstanta!$B$1,"YYYYMMDD")</f>
        <v>0</v>
      </c>
      <c r="DH243" t="b">
        <f t="shared" si="75"/>
        <v>0</v>
      </c>
      <c r="DI243" s="67">
        <f ca="1">Konstanta!$C$4-Data!CD243</f>
        <v>-1096658.666275</v>
      </c>
      <c r="DJ243">
        <f ca="1">IF(Data!DI243&gt;=Konstanta!$B$14,Konstanta!$A$14,IF(Data!DI243&gt;=Konstanta!$B$15,Konstanta!$A$15,IF(Data!DI243&gt;=Konstanta!$B$16,Konstanta!$A$16,IF(Data!DI243&gt;=Konstanta!$B$17,Konstanta!$A$17,IF(Data!DI243&gt;=Konstanta!$B$18,Konstanta!$A$18,Konstanta!$A$19)))))</f>
        <v>6</v>
      </c>
      <c r="DK243" t="b">
        <f t="shared" si="76"/>
        <v>0</v>
      </c>
      <c r="DL243" t="b">
        <f>COUNTIFS(A$1:A242,A243)=0</f>
        <v>1</v>
      </c>
    </row>
    <row r="244" spans="1:116">
      <c r="A244" s="69"/>
      <c r="B244" s="69"/>
      <c r="C244" s="69"/>
      <c r="D244" s="81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8"/>
      <c r="BY244" s="68"/>
      <c r="BZ244" s="70" t="str">
        <f t="shared" si="61"/>
        <v/>
      </c>
      <c r="CA244" s="71">
        <f t="shared" ca="1" si="62"/>
        <v>1096694.666013889</v>
      </c>
      <c r="CB244" s="70" t="b">
        <f ca="1">AND(LEN(BZ244)&gt;0,TEXT(BZ244,"YYYY-MM-DD")=TEXT(Konstanta!$B$1,"YYYY-MM-DD"))</f>
        <v>0</v>
      </c>
      <c r="CC244" s="70" t="str">
        <f t="shared" si="63"/>
        <v/>
      </c>
      <c r="CD244" s="72">
        <f ca="1">(Konstanta!$B$2-D244)*24</f>
        <v>1096694.666275</v>
      </c>
      <c r="CE244" t="b">
        <f t="shared" si="64"/>
        <v>0</v>
      </c>
      <c r="CF244" t="b">
        <f>LEN(_xlfn.IFNA(VLOOKUP(H244,Konstanta!$M:$M,1,FALSE),""))&gt;0</f>
        <v>0</v>
      </c>
      <c r="CG244" t="b">
        <f>LEN(_xlfn.IFNA(VLOOKUP(G244,Konstanta!$T:$T,1,FALSE),""))&gt;0</f>
        <v>0</v>
      </c>
      <c r="CH244" t="b">
        <f>_xlfn.IFNA(VLOOKUP(U244,Konstanta!$O:$O,1,FALSE),"-")&lt;&gt;"-"</f>
        <v>0</v>
      </c>
      <c r="CI244" t="b">
        <f>LEN(_xlfn.IFNA(VLOOKUP(AX244,Konstanta!$X:$X,1,FALSE),""))&gt;0</f>
        <v>0</v>
      </c>
      <c r="CJ244" t="b">
        <f>OR(LEN(_xlfn.IFNA(VLOOKUP(Y244,Konstanta!$Q:$Q,1,FALSE),""))&gt;0,LEN(Y244)=0)</f>
        <v>1</v>
      </c>
      <c r="CK244" t="b">
        <f t="shared" si="65"/>
        <v>1</v>
      </c>
      <c r="CL244" t="b">
        <f>OR(LEN(_xlfn.IFNA(VLOOKUP(BK244,Konstanta!$Z:$Z,1,FALSE),""))&gt;0,LEN(BK244)=0)</f>
        <v>1</v>
      </c>
      <c r="CM244" t="b">
        <f t="shared" si="66"/>
        <v>1</v>
      </c>
      <c r="CN244" t="b">
        <f t="shared" si="67"/>
        <v>0</v>
      </c>
      <c r="CO244" t="b">
        <f>LEN(_xlfn.IFNA(VLOOKUP(Data!K244,Konstanta!$AB:$AB,1,FALSE),""))&gt;0</f>
        <v>0</v>
      </c>
      <c r="CP244" s="12" t="b">
        <f t="shared" si="68"/>
        <v>0</v>
      </c>
      <c r="CQ244" s="12" t="b">
        <f t="shared" si="69"/>
        <v>0</v>
      </c>
      <c r="CR244" t="b">
        <f>ISNUMBER(SEARCH(Konstanta!$Q$5,Y244))</f>
        <v>0</v>
      </c>
      <c r="CS244">
        <f ca="1">IF(CD244&lt;=Konstanta!$J$5,Konstanta!$I$5,IF(CD244&lt;=Konstanta!$J$6,Konstanta!$I$6,IF(CD244&lt;=Konstanta!$J$7,Konstanta!$I$7,Konstanta!$I$8)))</f>
        <v>4</v>
      </c>
      <c r="CT244" t="b">
        <f>ISNUMBER(SEARCH(Konstanta!$Q$6,Y244))</f>
        <v>0</v>
      </c>
      <c r="CU244">
        <f ca="1">IF(CD244&lt;=Konstanta!$F$5,Konstanta!$E$5,IF(CD244&lt;=Konstanta!$F$6,Konstanta!$E$6,IF(CD244&lt;=Konstanta!$F$7,Konstanta!$E$7,IF(CD244&lt;=Konstanta!$F$8,Konstanta!$E$8,Konstanta!$E$9))))</f>
        <v>5</v>
      </c>
      <c r="CV244" t="b">
        <f t="shared" si="70"/>
        <v>1</v>
      </c>
      <c r="CW244" s="74">
        <f ca="1">IF(CD244&lt;=Konstanta!$B$5,Konstanta!$A$5,IF(CD244&lt;=Konstanta!$B$6,Konstanta!$A$6,IF(CD244&lt;=Konstanta!$B$7,Konstanta!$A$7,IF(CD244&lt;=Konstanta!$B$8,Konstanta!$A$8,IF(CD244&lt;=Konstanta!$B$9,Konstanta!$A$9,IF(CD244&lt;=Konstanta!$B$10,Konstanta!$A$10,IF(CD244&lt;=Konstanta!$B$11,Konstanta!$A$11,Konstanta!$A$12)))))))</f>
        <v>8</v>
      </c>
      <c r="CX244" t="b">
        <f>LEN(_xlfn.IFNA(VLOOKUP(AA244,Konstanta!$AD:$AD,1,FALSE),""))=0</f>
        <v>1</v>
      </c>
      <c r="CY244" s="67">
        <f t="shared" si="71"/>
        <v>0</v>
      </c>
      <c r="CZ244" s="67">
        <f t="shared" si="72"/>
        <v>0</v>
      </c>
      <c r="DA244" s="67">
        <f t="shared" si="73"/>
        <v>0</v>
      </c>
      <c r="DB244" t="b">
        <f t="shared" ca="1" si="74"/>
        <v>0</v>
      </c>
      <c r="DC244" s="67" t="b">
        <f>DA244&lt;=Konstanta!$AH$3</f>
        <v>1</v>
      </c>
      <c r="DD244" t="b">
        <f>CY244&lt;=Konstanta!$AH$4</f>
        <v>1</v>
      </c>
      <c r="DE244" t="b">
        <f>CY244&lt;=Konstanta!$AH$5</f>
        <v>1</v>
      </c>
      <c r="DF244" t="b">
        <f>CY244&lt;=Konstanta!$AH$6</f>
        <v>1</v>
      </c>
      <c r="DG244" t="b">
        <f ca="1">TEXT(BL244,"YYYYMMDD")=TEXT(Konstanta!$B$1,"YYYYMMDD")</f>
        <v>0</v>
      </c>
      <c r="DH244" t="b">
        <f t="shared" si="75"/>
        <v>0</v>
      </c>
      <c r="DI244" s="67">
        <f ca="1">Konstanta!$C$4-Data!CD244</f>
        <v>-1096658.666275</v>
      </c>
      <c r="DJ244">
        <f ca="1">IF(Data!DI244&gt;=Konstanta!$B$14,Konstanta!$A$14,IF(Data!DI244&gt;=Konstanta!$B$15,Konstanta!$A$15,IF(Data!DI244&gt;=Konstanta!$B$16,Konstanta!$A$16,IF(Data!DI244&gt;=Konstanta!$B$17,Konstanta!$A$17,IF(Data!DI244&gt;=Konstanta!$B$18,Konstanta!$A$18,Konstanta!$A$19)))))</f>
        <v>6</v>
      </c>
      <c r="DK244" t="b">
        <f t="shared" si="76"/>
        <v>0</v>
      </c>
      <c r="DL244" t="b">
        <f>COUNTIFS(A$1:A243,A244)=0</f>
        <v>1</v>
      </c>
    </row>
    <row r="245" spans="1:116">
      <c r="A245" s="69"/>
      <c r="B245" s="69"/>
      <c r="C245" s="69"/>
      <c r="D245" s="81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8"/>
      <c r="BY245" s="68"/>
      <c r="BZ245" s="70" t="str">
        <f t="shared" si="61"/>
        <v/>
      </c>
      <c r="CA245" s="71">
        <f t="shared" ca="1" si="62"/>
        <v>1096694.6664083335</v>
      </c>
      <c r="CB245" s="70" t="b">
        <f ca="1">AND(LEN(BZ245)&gt;0,TEXT(BZ245,"YYYY-MM-DD")=TEXT(Konstanta!$B$1,"YYYY-MM-DD"))</f>
        <v>0</v>
      </c>
      <c r="CC245" s="70" t="str">
        <f t="shared" si="63"/>
        <v/>
      </c>
      <c r="CD245" s="72">
        <f ca="1">(Konstanta!$B$2-D245)*24</f>
        <v>1096694.666275</v>
      </c>
      <c r="CE245" t="b">
        <f t="shared" si="64"/>
        <v>0</v>
      </c>
      <c r="CF245" t="b">
        <f>LEN(_xlfn.IFNA(VLOOKUP(H245,Konstanta!$M:$M,1,FALSE),""))&gt;0</f>
        <v>0</v>
      </c>
      <c r="CG245" t="b">
        <f>LEN(_xlfn.IFNA(VLOOKUP(G245,Konstanta!$T:$T,1,FALSE),""))&gt;0</f>
        <v>0</v>
      </c>
      <c r="CH245" t="b">
        <f>_xlfn.IFNA(VLOOKUP(U245,Konstanta!$O:$O,1,FALSE),"-")&lt;&gt;"-"</f>
        <v>0</v>
      </c>
      <c r="CI245" t="b">
        <f>LEN(_xlfn.IFNA(VLOOKUP(AX245,Konstanta!$X:$X,1,FALSE),""))&gt;0</f>
        <v>0</v>
      </c>
      <c r="CJ245" t="b">
        <f>OR(LEN(_xlfn.IFNA(VLOOKUP(Y245,Konstanta!$Q:$Q,1,FALSE),""))&gt;0,LEN(Y245)=0)</f>
        <v>1</v>
      </c>
      <c r="CK245" t="b">
        <f t="shared" si="65"/>
        <v>1</v>
      </c>
      <c r="CL245" t="b">
        <f>OR(LEN(_xlfn.IFNA(VLOOKUP(BK245,Konstanta!$Z:$Z,1,FALSE),""))&gt;0,LEN(BK245)=0)</f>
        <v>1</v>
      </c>
      <c r="CM245" t="b">
        <f t="shared" si="66"/>
        <v>1</v>
      </c>
      <c r="CN245" t="b">
        <f t="shared" si="67"/>
        <v>0</v>
      </c>
      <c r="CO245" t="b">
        <f>LEN(_xlfn.IFNA(VLOOKUP(Data!K245,Konstanta!$AB:$AB,1,FALSE),""))&gt;0</f>
        <v>0</v>
      </c>
      <c r="CP245" s="12" t="b">
        <f t="shared" si="68"/>
        <v>0</v>
      </c>
      <c r="CQ245" s="12" t="b">
        <f t="shared" si="69"/>
        <v>0</v>
      </c>
      <c r="CR245" t="b">
        <f>ISNUMBER(SEARCH(Konstanta!$Q$5,Y245))</f>
        <v>0</v>
      </c>
      <c r="CS245">
        <f ca="1">IF(CD245&lt;=Konstanta!$J$5,Konstanta!$I$5,IF(CD245&lt;=Konstanta!$J$6,Konstanta!$I$6,IF(CD245&lt;=Konstanta!$J$7,Konstanta!$I$7,Konstanta!$I$8)))</f>
        <v>4</v>
      </c>
      <c r="CT245" t="b">
        <f>ISNUMBER(SEARCH(Konstanta!$Q$6,Y245))</f>
        <v>0</v>
      </c>
      <c r="CU245">
        <f ca="1">IF(CD245&lt;=Konstanta!$F$5,Konstanta!$E$5,IF(CD245&lt;=Konstanta!$F$6,Konstanta!$E$6,IF(CD245&lt;=Konstanta!$F$7,Konstanta!$E$7,IF(CD245&lt;=Konstanta!$F$8,Konstanta!$E$8,Konstanta!$E$9))))</f>
        <v>5</v>
      </c>
      <c r="CV245" t="b">
        <f t="shared" si="70"/>
        <v>1</v>
      </c>
      <c r="CW245" s="74">
        <f ca="1">IF(CD245&lt;=Konstanta!$B$5,Konstanta!$A$5,IF(CD245&lt;=Konstanta!$B$6,Konstanta!$A$6,IF(CD245&lt;=Konstanta!$B$7,Konstanta!$A$7,IF(CD245&lt;=Konstanta!$B$8,Konstanta!$A$8,IF(CD245&lt;=Konstanta!$B$9,Konstanta!$A$9,IF(CD245&lt;=Konstanta!$B$10,Konstanta!$A$10,IF(CD245&lt;=Konstanta!$B$11,Konstanta!$A$11,Konstanta!$A$12)))))))</f>
        <v>8</v>
      </c>
      <c r="CX245" t="b">
        <f>LEN(_xlfn.IFNA(VLOOKUP(AA245,Konstanta!$AD:$AD,1,FALSE),""))=0</f>
        <v>1</v>
      </c>
      <c r="CY245" s="67">
        <f t="shared" si="71"/>
        <v>0</v>
      </c>
      <c r="CZ245" s="67">
        <f t="shared" si="72"/>
        <v>0</v>
      </c>
      <c r="DA245" s="67">
        <f t="shared" si="73"/>
        <v>0</v>
      </c>
      <c r="DB245" t="b">
        <f t="shared" ca="1" si="74"/>
        <v>0</v>
      </c>
      <c r="DC245" s="67" t="b">
        <f>DA245&lt;=Konstanta!$AH$3</f>
        <v>1</v>
      </c>
      <c r="DD245" t="b">
        <f>CY245&lt;=Konstanta!$AH$4</f>
        <v>1</v>
      </c>
      <c r="DE245" t="b">
        <f>CY245&lt;=Konstanta!$AH$5</f>
        <v>1</v>
      </c>
      <c r="DF245" t="b">
        <f>CY245&lt;=Konstanta!$AH$6</f>
        <v>1</v>
      </c>
      <c r="DG245" t="b">
        <f ca="1">TEXT(BL245,"YYYYMMDD")=TEXT(Konstanta!$B$1,"YYYYMMDD")</f>
        <v>0</v>
      </c>
      <c r="DH245" t="b">
        <f t="shared" si="75"/>
        <v>0</v>
      </c>
      <c r="DI245" s="67">
        <f ca="1">Konstanta!$C$4-Data!CD245</f>
        <v>-1096658.666275</v>
      </c>
      <c r="DJ245">
        <f ca="1">IF(Data!DI245&gt;=Konstanta!$B$14,Konstanta!$A$14,IF(Data!DI245&gt;=Konstanta!$B$15,Konstanta!$A$15,IF(Data!DI245&gt;=Konstanta!$B$16,Konstanta!$A$16,IF(Data!DI245&gt;=Konstanta!$B$17,Konstanta!$A$17,IF(Data!DI245&gt;=Konstanta!$B$18,Konstanta!$A$18,Konstanta!$A$19)))))</f>
        <v>6</v>
      </c>
      <c r="DK245" t="b">
        <f t="shared" si="76"/>
        <v>0</v>
      </c>
      <c r="DL245" t="b">
        <f>COUNTIFS(A$1:A244,A245)=0</f>
        <v>1</v>
      </c>
    </row>
    <row r="246" spans="1:11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8"/>
      <c r="BY246" s="68"/>
      <c r="BZ246" s="70" t="str">
        <f t="shared" si="61"/>
        <v/>
      </c>
      <c r="CA246" s="71">
        <f t="shared" ca="1" si="62"/>
        <v>1096694.6660166667</v>
      </c>
      <c r="CB246" s="70" t="b">
        <f ca="1">AND(LEN(BZ246)&gt;0,TEXT(BZ246,"YYYY-MM-DD")=TEXT(Konstanta!$B$1,"YYYY-MM-DD"))</f>
        <v>0</v>
      </c>
      <c r="CC246" s="70" t="str">
        <f t="shared" si="63"/>
        <v/>
      </c>
      <c r="CD246" s="72">
        <f ca="1">(Konstanta!$B$2-D246)*24</f>
        <v>1096694.666275</v>
      </c>
      <c r="CE246" t="b">
        <f t="shared" si="64"/>
        <v>0</v>
      </c>
      <c r="CF246" t="b">
        <f>LEN(_xlfn.IFNA(VLOOKUP(H246,Konstanta!$M:$M,1,FALSE),""))&gt;0</f>
        <v>0</v>
      </c>
      <c r="CG246" t="b">
        <f>LEN(_xlfn.IFNA(VLOOKUP(G246,Konstanta!$T:$T,1,FALSE),""))&gt;0</f>
        <v>0</v>
      </c>
      <c r="CH246" t="b">
        <f>_xlfn.IFNA(VLOOKUP(U246,Konstanta!$O:$O,1,FALSE),"-")&lt;&gt;"-"</f>
        <v>0</v>
      </c>
      <c r="CI246" t="b">
        <f>LEN(_xlfn.IFNA(VLOOKUP(AX246,Konstanta!$X:$X,1,FALSE),""))&gt;0</f>
        <v>0</v>
      </c>
      <c r="CJ246" t="b">
        <f>OR(LEN(_xlfn.IFNA(VLOOKUP(Y246,Konstanta!$Q:$Q,1,FALSE),""))&gt;0,LEN(Y246)=0)</f>
        <v>1</v>
      </c>
      <c r="CK246" t="b">
        <f t="shared" si="65"/>
        <v>1</v>
      </c>
      <c r="CL246" t="b">
        <f>OR(LEN(_xlfn.IFNA(VLOOKUP(BK246,Konstanta!$Z:$Z,1,FALSE),""))&gt;0,LEN(BK246)=0)</f>
        <v>1</v>
      </c>
      <c r="CM246" t="b">
        <f t="shared" si="66"/>
        <v>1</v>
      </c>
      <c r="CN246" t="b">
        <f t="shared" si="67"/>
        <v>0</v>
      </c>
      <c r="CO246" t="b">
        <f>LEN(_xlfn.IFNA(VLOOKUP(Data!K246,Konstanta!$AB:$AB,1,FALSE),""))&gt;0</f>
        <v>0</v>
      </c>
      <c r="CP246" s="12" t="b">
        <f t="shared" si="68"/>
        <v>0</v>
      </c>
      <c r="CQ246" s="12" t="b">
        <f t="shared" si="69"/>
        <v>0</v>
      </c>
      <c r="CR246" t="b">
        <f>ISNUMBER(SEARCH(Konstanta!$Q$5,Y246))</f>
        <v>0</v>
      </c>
      <c r="CS246">
        <f ca="1">IF(CD246&lt;=Konstanta!$J$5,Konstanta!$I$5,IF(CD246&lt;=Konstanta!$J$6,Konstanta!$I$6,IF(CD246&lt;=Konstanta!$J$7,Konstanta!$I$7,Konstanta!$I$8)))</f>
        <v>4</v>
      </c>
      <c r="CT246" t="b">
        <f>ISNUMBER(SEARCH(Konstanta!$Q$6,Y246))</f>
        <v>0</v>
      </c>
      <c r="CU246">
        <f ca="1">IF(CD246&lt;=Konstanta!$F$5,Konstanta!$E$5,IF(CD246&lt;=Konstanta!$F$6,Konstanta!$E$6,IF(CD246&lt;=Konstanta!$F$7,Konstanta!$E$7,IF(CD246&lt;=Konstanta!$F$8,Konstanta!$E$8,Konstanta!$E$9))))</f>
        <v>5</v>
      </c>
      <c r="CV246" t="b">
        <f t="shared" si="70"/>
        <v>1</v>
      </c>
      <c r="CW246" s="74">
        <f ca="1">IF(CD246&lt;=Konstanta!$B$5,Konstanta!$A$5,IF(CD246&lt;=Konstanta!$B$6,Konstanta!$A$6,IF(CD246&lt;=Konstanta!$B$7,Konstanta!$A$7,IF(CD246&lt;=Konstanta!$B$8,Konstanta!$A$8,IF(CD246&lt;=Konstanta!$B$9,Konstanta!$A$9,IF(CD246&lt;=Konstanta!$B$10,Konstanta!$A$10,IF(CD246&lt;=Konstanta!$B$11,Konstanta!$A$11,Konstanta!$A$12)))))))</f>
        <v>8</v>
      </c>
      <c r="CX246" t="b">
        <f>LEN(_xlfn.IFNA(VLOOKUP(AA246,Konstanta!$AD:$AD,1,FALSE),""))=0</f>
        <v>1</v>
      </c>
      <c r="CY246" s="67">
        <f t="shared" si="71"/>
        <v>0</v>
      </c>
      <c r="CZ246" s="67">
        <f t="shared" si="72"/>
        <v>0</v>
      </c>
      <c r="DA246" s="67">
        <f t="shared" si="73"/>
        <v>0</v>
      </c>
      <c r="DB246" t="b">
        <f t="shared" ca="1" si="74"/>
        <v>0</v>
      </c>
      <c r="DC246" s="67" t="b">
        <f>DA246&lt;=Konstanta!$AH$3</f>
        <v>1</v>
      </c>
      <c r="DD246" t="b">
        <f>CY246&lt;=Konstanta!$AH$4</f>
        <v>1</v>
      </c>
      <c r="DE246" t="b">
        <f>CY246&lt;=Konstanta!$AH$5</f>
        <v>1</v>
      </c>
      <c r="DF246" t="b">
        <f>CY246&lt;=Konstanta!$AH$6</f>
        <v>1</v>
      </c>
      <c r="DG246" t="b">
        <f ca="1">TEXT(BL246,"YYYYMMDD")=TEXT(Konstanta!$B$1,"YYYYMMDD")</f>
        <v>0</v>
      </c>
      <c r="DH246" t="b">
        <f t="shared" si="75"/>
        <v>0</v>
      </c>
      <c r="DI246" s="67">
        <f ca="1">Konstanta!$C$4-Data!CD246</f>
        <v>-1096658.666275</v>
      </c>
      <c r="DJ246">
        <f ca="1">IF(Data!DI246&gt;=Konstanta!$B$14,Konstanta!$A$14,IF(Data!DI246&gt;=Konstanta!$B$15,Konstanta!$A$15,IF(Data!DI246&gt;=Konstanta!$B$16,Konstanta!$A$16,IF(Data!DI246&gt;=Konstanta!$B$17,Konstanta!$A$17,IF(Data!DI246&gt;=Konstanta!$B$18,Konstanta!$A$18,Konstanta!$A$19)))))</f>
        <v>6</v>
      </c>
      <c r="DK246" t="b">
        <f t="shared" si="76"/>
        <v>0</v>
      </c>
      <c r="DL246" t="b">
        <f>COUNTIFS(A$1:A245,A246)=0</f>
        <v>1</v>
      </c>
    </row>
    <row r="247" spans="1:116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8"/>
      <c r="BY247" s="68"/>
      <c r="BZ247" s="70" t="str">
        <f t="shared" si="61"/>
        <v/>
      </c>
      <c r="CA247" s="71">
        <f t="shared" ca="1" si="62"/>
        <v>1096694.6659916667</v>
      </c>
      <c r="CB247" s="70" t="b">
        <f ca="1">AND(LEN(BZ247)&gt;0,TEXT(BZ247,"YYYY-MM-DD")=TEXT(Konstanta!$B$1,"YYYY-MM-DD"))</f>
        <v>0</v>
      </c>
      <c r="CC247" s="70" t="str">
        <f t="shared" si="63"/>
        <v/>
      </c>
      <c r="CD247" s="72">
        <f ca="1">(Konstanta!$B$2-D247)*24</f>
        <v>1096694.666275</v>
      </c>
      <c r="CE247" t="b">
        <f t="shared" si="64"/>
        <v>0</v>
      </c>
      <c r="CF247" t="b">
        <f>LEN(_xlfn.IFNA(VLOOKUP(H247,Konstanta!$M:$M,1,FALSE),""))&gt;0</f>
        <v>0</v>
      </c>
      <c r="CG247" t="b">
        <f>LEN(_xlfn.IFNA(VLOOKUP(G247,Konstanta!$T:$T,1,FALSE),""))&gt;0</f>
        <v>0</v>
      </c>
      <c r="CH247" t="b">
        <f>_xlfn.IFNA(VLOOKUP(U247,Konstanta!$O:$O,1,FALSE),"-")&lt;&gt;"-"</f>
        <v>0</v>
      </c>
      <c r="CI247" t="b">
        <f>LEN(_xlfn.IFNA(VLOOKUP(AX247,Konstanta!$X:$X,1,FALSE),""))&gt;0</f>
        <v>0</v>
      </c>
      <c r="CJ247" t="b">
        <f>OR(LEN(_xlfn.IFNA(VLOOKUP(Y247,Konstanta!$Q:$Q,1,FALSE),""))&gt;0,LEN(Y247)=0)</f>
        <v>1</v>
      </c>
      <c r="CK247" t="b">
        <f t="shared" si="65"/>
        <v>1</v>
      </c>
      <c r="CL247" t="b">
        <f>OR(LEN(_xlfn.IFNA(VLOOKUP(BK247,Konstanta!$Z:$Z,1,FALSE),""))&gt;0,LEN(BK247)=0)</f>
        <v>1</v>
      </c>
      <c r="CM247" t="b">
        <f t="shared" si="66"/>
        <v>1</v>
      </c>
      <c r="CN247" t="b">
        <f t="shared" si="67"/>
        <v>0</v>
      </c>
      <c r="CO247" t="b">
        <f>LEN(_xlfn.IFNA(VLOOKUP(Data!K247,Konstanta!$AB:$AB,1,FALSE),""))&gt;0</f>
        <v>0</v>
      </c>
      <c r="CP247" s="12" t="b">
        <f t="shared" si="68"/>
        <v>0</v>
      </c>
      <c r="CQ247" s="12" t="b">
        <f t="shared" si="69"/>
        <v>0</v>
      </c>
      <c r="CR247" t="b">
        <f>ISNUMBER(SEARCH(Konstanta!$Q$5,Y247))</f>
        <v>0</v>
      </c>
      <c r="CS247">
        <f ca="1">IF(CD247&lt;=Konstanta!$J$5,Konstanta!$I$5,IF(CD247&lt;=Konstanta!$J$6,Konstanta!$I$6,IF(CD247&lt;=Konstanta!$J$7,Konstanta!$I$7,Konstanta!$I$8)))</f>
        <v>4</v>
      </c>
      <c r="CT247" t="b">
        <f>ISNUMBER(SEARCH(Konstanta!$Q$6,Y247))</f>
        <v>0</v>
      </c>
      <c r="CU247">
        <f ca="1">IF(CD247&lt;=Konstanta!$F$5,Konstanta!$E$5,IF(CD247&lt;=Konstanta!$F$6,Konstanta!$E$6,IF(CD247&lt;=Konstanta!$F$7,Konstanta!$E$7,IF(CD247&lt;=Konstanta!$F$8,Konstanta!$E$8,Konstanta!$E$9))))</f>
        <v>5</v>
      </c>
      <c r="CV247" t="b">
        <f t="shared" si="70"/>
        <v>1</v>
      </c>
      <c r="CW247" s="74">
        <f ca="1">IF(CD247&lt;=Konstanta!$B$5,Konstanta!$A$5,IF(CD247&lt;=Konstanta!$B$6,Konstanta!$A$6,IF(CD247&lt;=Konstanta!$B$7,Konstanta!$A$7,IF(CD247&lt;=Konstanta!$B$8,Konstanta!$A$8,IF(CD247&lt;=Konstanta!$B$9,Konstanta!$A$9,IF(CD247&lt;=Konstanta!$B$10,Konstanta!$A$10,IF(CD247&lt;=Konstanta!$B$11,Konstanta!$A$11,Konstanta!$A$12)))))))</f>
        <v>8</v>
      </c>
      <c r="CX247" t="b">
        <f>LEN(_xlfn.IFNA(VLOOKUP(AA247,Konstanta!$AD:$AD,1,FALSE),""))=0</f>
        <v>1</v>
      </c>
      <c r="CY247" s="67">
        <f t="shared" si="71"/>
        <v>0</v>
      </c>
      <c r="CZ247" s="67">
        <f t="shared" si="72"/>
        <v>0</v>
      </c>
      <c r="DA247" s="67">
        <f t="shared" si="73"/>
        <v>0</v>
      </c>
      <c r="DB247" t="b">
        <f t="shared" ca="1" si="74"/>
        <v>0</v>
      </c>
      <c r="DC247" s="67" t="b">
        <f>DA247&lt;=Konstanta!$AH$3</f>
        <v>1</v>
      </c>
      <c r="DD247" t="b">
        <f>CY247&lt;=Konstanta!$AH$4</f>
        <v>1</v>
      </c>
      <c r="DE247" t="b">
        <f>CY247&lt;=Konstanta!$AH$5</f>
        <v>1</v>
      </c>
      <c r="DF247" t="b">
        <f>CY247&lt;=Konstanta!$AH$6</f>
        <v>1</v>
      </c>
      <c r="DG247" t="b">
        <f ca="1">TEXT(BL247,"YYYYMMDD")=TEXT(Konstanta!$B$1,"YYYYMMDD")</f>
        <v>0</v>
      </c>
      <c r="DH247" t="b">
        <f t="shared" si="75"/>
        <v>0</v>
      </c>
      <c r="DI247" s="67">
        <f ca="1">Konstanta!$C$4-Data!CD247</f>
        <v>-1096658.666275</v>
      </c>
      <c r="DJ247">
        <f ca="1">IF(Data!DI247&gt;=Konstanta!$B$14,Konstanta!$A$14,IF(Data!DI247&gt;=Konstanta!$B$15,Konstanta!$A$15,IF(Data!DI247&gt;=Konstanta!$B$16,Konstanta!$A$16,IF(Data!DI247&gt;=Konstanta!$B$17,Konstanta!$A$17,IF(Data!DI247&gt;=Konstanta!$B$18,Konstanta!$A$18,Konstanta!$A$19)))))</f>
        <v>6</v>
      </c>
      <c r="DK247" t="b">
        <f t="shared" si="76"/>
        <v>0</v>
      </c>
      <c r="DL247" t="b">
        <f>COUNTIFS(A$1:A246,A247)=0</f>
        <v>1</v>
      </c>
    </row>
    <row r="248" spans="1:116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8"/>
      <c r="BY248" s="68"/>
      <c r="BZ248" s="70" t="str">
        <f t="shared" si="61"/>
        <v/>
      </c>
      <c r="CA248" s="71">
        <f t="shared" ca="1" si="62"/>
        <v>1096694.6662277777</v>
      </c>
      <c r="CB248" s="70" t="b">
        <f ca="1">AND(LEN(BZ248)&gt;0,TEXT(BZ248,"YYYY-MM-DD")=TEXT(Konstanta!$B$1,"YYYY-MM-DD"))</f>
        <v>0</v>
      </c>
      <c r="CC248" s="70" t="str">
        <f t="shared" si="63"/>
        <v/>
      </c>
      <c r="CD248" s="72">
        <f ca="1">(Konstanta!$B$2-D248)*24</f>
        <v>1096694.666275</v>
      </c>
      <c r="CE248" t="b">
        <f t="shared" si="64"/>
        <v>0</v>
      </c>
      <c r="CF248" t="b">
        <f>LEN(_xlfn.IFNA(VLOOKUP(H248,Konstanta!$M:$M,1,FALSE),""))&gt;0</f>
        <v>0</v>
      </c>
      <c r="CG248" t="b">
        <f>LEN(_xlfn.IFNA(VLOOKUP(G248,Konstanta!$T:$T,1,FALSE),""))&gt;0</f>
        <v>0</v>
      </c>
      <c r="CH248" t="b">
        <f>_xlfn.IFNA(VLOOKUP(U248,Konstanta!$O:$O,1,FALSE),"-")&lt;&gt;"-"</f>
        <v>0</v>
      </c>
      <c r="CI248" t="b">
        <f>LEN(_xlfn.IFNA(VLOOKUP(AX248,Konstanta!$X:$X,1,FALSE),""))&gt;0</f>
        <v>0</v>
      </c>
      <c r="CJ248" t="b">
        <f>OR(LEN(_xlfn.IFNA(VLOOKUP(Y248,Konstanta!$Q:$Q,1,FALSE),""))&gt;0,LEN(Y248)=0)</f>
        <v>1</v>
      </c>
      <c r="CK248" t="b">
        <f t="shared" si="65"/>
        <v>1</v>
      </c>
      <c r="CL248" t="b">
        <f>OR(LEN(_xlfn.IFNA(VLOOKUP(BK248,Konstanta!$Z:$Z,1,FALSE),""))&gt;0,LEN(BK248)=0)</f>
        <v>1</v>
      </c>
      <c r="CM248" t="b">
        <f t="shared" si="66"/>
        <v>1</v>
      </c>
      <c r="CN248" t="b">
        <f t="shared" si="67"/>
        <v>0</v>
      </c>
      <c r="CO248" t="b">
        <f>LEN(_xlfn.IFNA(VLOOKUP(Data!K248,Konstanta!$AB:$AB,1,FALSE),""))&gt;0</f>
        <v>0</v>
      </c>
      <c r="CP248" s="12" t="b">
        <f t="shared" si="68"/>
        <v>0</v>
      </c>
      <c r="CQ248" s="12" t="b">
        <f t="shared" si="69"/>
        <v>0</v>
      </c>
      <c r="CR248" t="b">
        <f>ISNUMBER(SEARCH(Konstanta!$Q$5,Y248))</f>
        <v>0</v>
      </c>
      <c r="CS248">
        <f ca="1">IF(CD248&lt;=Konstanta!$J$5,Konstanta!$I$5,IF(CD248&lt;=Konstanta!$J$6,Konstanta!$I$6,IF(CD248&lt;=Konstanta!$J$7,Konstanta!$I$7,Konstanta!$I$8)))</f>
        <v>4</v>
      </c>
      <c r="CT248" t="b">
        <f>ISNUMBER(SEARCH(Konstanta!$Q$6,Y248))</f>
        <v>0</v>
      </c>
      <c r="CU248">
        <f ca="1">IF(CD248&lt;=Konstanta!$F$5,Konstanta!$E$5,IF(CD248&lt;=Konstanta!$F$6,Konstanta!$E$6,IF(CD248&lt;=Konstanta!$F$7,Konstanta!$E$7,IF(CD248&lt;=Konstanta!$F$8,Konstanta!$E$8,Konstanta!$E$9))))</f>
        <v>5</v>
      </c>
      <c r="CV248" t="b">
        <f t="shared" si="70"/>
        <v>1</v>
      </c>
      <c r="CW248" s="74">
        <f ca="1">IF(CD248&lt;=Konstanta!$B$5,Konstanta!$A$5,IF(CD248&lt;=Konstanta!$B$6,Konstanta!$A$6,IF(CD248&lt;=Konstanta!$B$7,Konstanta!$A$7,IF(CD248&lt;=Konstanta!$B$8,Konstanta!$A$8,IF(CD248&lt;=Konstanta!$B$9,Konstanta!$A$9,IF(CD248&lt;=Konstanta!$B$10,Konstanta!$A$10,IF(CD248&lt;=Konstanta!$B$11,Konstanta!$A$11,Konstanta!$A$12)))))))</f>
        <v>8</v>
      </c>
      <c r="CX248" t="b">
        <f>LEN(_xlfn.IFNA(VLOOKUP(AA248,Konstanta!$AD:$AD,1,FALSE),""))=0</f>
        <v>1</v>
      </c>
      <c r="CY248" s="67">
        <f t="shared" si="71"/>
        <v>0</v>
      </c>
      <c r="CZ248" s="67">
        <f t="shared" si="72"/>
        <v>0</v>
      </c>
      <c r="DA248" s="67">
        <f t="shared" si="73"/>
        <v>0</v>
      </c>
      <c r="DB248" t="b">
        <f t="shared" ca="1" si="74"/>
        <v>0</v>
      </c>
      <c r="DC248" s="67" t="b">
        <f>DA248&lt;=Konstanta!$AH$3</f>
        <v>1</v>
      </c>
      <c r="DD248" t="b">
        <f>CY248&lt;=Konstanta!$AH$4</f>
        <v>1</v>
      </c>
      <c r="DE248" t="b">
        <f>CY248&lt;=Konstanta!$AH$5</f>
        <v>1</v>
      </c>
      <c r="DF248" t="b">
        <f>CY248&lt;=Konstanta!$AH$6</f>
        <v>1</v>
      </c>
      <c r="DG248" t="b">
        <f ca="1">TEXT(BL248,"YYYYMMDD")=TEXT(Konstanta!$B$1,"YYYYMMDD")</f>
        <v>0</v>
      </c>
      <c r="DH248" t="b">
        <f t="shared" si="75"/>
        <v>0</v>
      </c>
      <c r="DI248" s="67">
        <f ca="1">Konstanta!$C$4-Data!CD248</f>
        <v>-1096658.666275</v>
      </c>
      <c r="DJ248">
        <f ca="1">IF(Data!DI248&gt;=Konstanta!$B$14,Konstanta!$A$14,IF(Data!DI248&gt;=Konstanta!$B$15,Konstanta!$A$15,IF(Data!DI248&gt;=Konstanta!$B$16,Konstanta!$A$16,IF(Data!DI248&gt;=Konstanta!$B$17,Konstanta!$A$17,IF(Data!DI248&gt;=Konstanta!$B$18,Konstanta!$A$18,Konstanta!$A$19)))))</f>
        <v>6</v>
      </c>
      <c r="DK248" t="b">
        <f t="shared" si="76"/>
        <v>0</v>
      </c>
      <c r="DL248" t="b">
        <f>COUNTIFS(A$1:A247,A248)=0</f>
        <v>1</v>
      </c>
    </row>
    <row r="249" spans="1:116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8"/>
      <c r="BY249" s="68"/>
      <c r="BZ249" s="70" t="str">
        <f t="shared" si="61"/>
        <v/>
      </c>
      <c r="CA249" s="71">
        <f t="shared" ca="1" si="62"/>
        <v>1096694.6659972221</v>
      </c>
      <c r="CB249" s="70" t="b">
        <f ca="1">AND(LEN(BZ249)&gt;0,TEXT(BZ249,"YYYY-MM-DD")=TEXT(Konstanta!$B$1,"YYYY-MM-DD"))</f>
        <v>0</v>
      </c>
      <c r="CC249" s="70" t="str">
        <f t="shared" si="63"/>
        <v/>
      </c>
      <c r="CD249" s="72">
        <f ca="1">(Konstanta!$B$2-D249)*24</f>
        <v>1096694.666275</v>
      </c>
      <c r="CE249" t="b">
        <f t="shared" si="64"/>
        <v>0</v>
      </c>
      <c r="CF249" t="b">
        <f>LEN(_xlfn.IFNA(VLOOKUP(H249,Konstanta!$M:$M,1,FALSE),""))&gt;0</f>
        <v>0</v>
      </c>
      <c r="CG249" t="b">
        <f>LEN(_xlfn.IFNA(VLOOKUP(G249,Konstanta!$T:$T,1,FALSE),""))&gt;0</f>
        <v>0</v>
      </c>
      <c r="CH249" t="b">
        <f>_xlfn.IFNA(VLOOKUP(U249,Konstanta!$O:$O,1,FALSE),"-")&lt;&gt;"-"</f>
        <v>0</v>
      </c>
      <c r="CI249" t="b">
        <f>LEN(_xlfn.IFNA(VLOOKUP(AX249,Konstanta!$X:$X,1,FALSE),""))&gt;0</f>
        <v>0</v>
      </c>
      <c r="CJ249" t="b">
        <f>OR(LEN(_xlfn.IFNA(VLOOKUP(Y249,Konstanta!$Q:$Q,1,FALSE),""))&gt;0,LEN(Y249)=0)</f>
        <v>1</v>
      </c>
      <c r="CK249" t="b">
        <f t="shared" si="65"/>
        <v>1</v>
      </c>
      <c r="CL249" t="b">
        <f>OR(LEN(_xlfn.IFNA(VLOOKUP(BK249,Konstanta!$Z:$Z,1,FALSE),""))&gt;0,LEN(BK249)=0)</f>
        <v>1</v>
      </c>
      <c r="CM249" t="b">
        <f t="shared" si="66"/>
        <v>1</v>
      </c>
      <c r="CN249" t="b">
        <f t="shared" si="67"/>
        <v>0</v>
      </c>
      <c r="CO249" t="b">
        <f>LEN(_xlfn.IFNA(VLOOKUP(Data!K249,Konstanta!$AB:$AB,1,FALSE),""))&gt;0</f>
        <v>0</v>
      </c>
      <c r="CP249" s="12" t="b">
        <f t="shared" si="68"/>
        <v>0</v>
      </c>
      <c r="CQ249" s="12" t="b">
        <f t="shared" si="69"/>
        <v>0</v>
      </c>
      <c r="CR249" t="b">
        <f>ISNUMBER(SEARCH(Konstanta!$Q$5,Y249))</f>
        <v>0</v>
      </c>
      <c r="CS249">
        <f ca="1">IF(CD249&lt;=Konstanta!$J$5,Konstanta!$I$5,IF(CD249&lt;=Konstanta!$J$6,Konstanta!$I$6,IF(CD249&lt;=Konstanta!$J$7,Konstanta!$I$7,Konstanta!$I$8)))</f>
        <v>4</v>
      </c>
      <c r="CT249" t="b">
        <f>ISNUMBER(SEARCH(Konstanta!$Q$6,Y249))</f>
        <v>0</v>
      </c>
      <c r="CU249">
        <f ca="1">IF(CD249&lt;=Konstanta!$F$5,Konstanta!$E$5,IF(CD249&lt;=Konstanta!$F$6,Konstanta!$E$6,IF(CD249&lt;=Konstanta!$F$7,Konstanta!$E$7,IF(CD249&lt;=Konstanta!$F$8,Konstanta!$E$8,Konstanta!$E$9))))</f>
        <v>5</v>
      </c>
      <c r="CV249" t="b">
        <f t="shared" si="70"/>
        <v>1</v>
      </c>
      <c r="CW249" s="74">
        <f ca="1">IF(CD249&lt;=Konstanta!$B$5,Konstanta!$A$5,IF(CD249&lt;=Konstanta!$B$6,Konstanta!$A$6,IF(CD249&lt;=Konstanta!$B$7,Konstanta!$A$7,IF(CD249&lt;=Konstanta!$B$8,Konstanta!$A$8,IF(CD249&lt;=Konstanta!$B$9,Konstanta!$A$9,IF(CD249&lt;=Konstanta!$B$10,Konstanta!$A$10,IF(CD249&lt;=Konstanta!$B$11,Konstanta!$A$11,Konstanta!$A$12)))))))</f>
        <v>8</v>
      </c>
      <c r="CX249" t="b">
        <f>LEN(_xlfn.IFNA(VLOOKUP(AA249,Konstanta!$AD:$AD,1,FALSE),""))=0</f>
        <v>1</v>
      </c>
      <c r="CY249" s="67">
        <f t="shared" si="71"/>
        <v>0</v>
      </c>
      <c r="CZ249" s="67">
        <f t="shared" si="72"/>
        <v>0</v>
      </c>
      <c r="DA249" s="67">
        <f t="shared" si="73"/>
        <v>0</v>
      </c>
      <c r="DB249" t="b">
        <f t="shared" ca="1" si="74"/>
        <v>0</v>
      </c>
      <c r="DC249" s="67" t="b">
        <f>DA249&lt;=Konstanta!$AH$3</f>
        <v>1</v>
      </c>
      <c r="DD249" t="b">
        <f>CY249&lt;=Konstanta!$AH$4</f>
        <v>1</v>
      </c>
      <c r="DE249" t="b">
        <f>CY249&lt;=Konstanta!$AH$5</f>
        <v>1</v>
      </c>
      <c r="DF249" t="b">
        <f>CY249&lt;=Konstanta!$AH$6</f>
        <v>1</v>
      </c>
      <c r="DG249" t="b">
        <f ca="1">TEXT(BL249,"YYYYMMDD")=TEXT(Konstanta!$B$1,"YYYYMMDD")</f>
        <v>0</v>
      </c>
      <c r="DH249" t="b">
        <f t="shared" si="75"/>
        <v>0</v>
      </c>
      <c r="DI249" s="67">
        <f ca="1">Konstanta!$C$4-Data!CD249</f>
        <v>-1096658.666275</v>
      </c>
      <c r="DJ249">
        <f ca="1">IF(Data!DI249&gt;=Konstanta!$B$14,Konstanta!$A$14,IF(Data!DI249&gt;=Konstanta!$B$15,Konstanta!$A$15,IF(Data!DI249&gt;=Konstanta!$B$16,Konstanta!$A$16,IF(Data!DI249&gt;=Konstanta!$B$17,Konstanta!$A$17,IF(Data!DI249&gt;=Konstanta!$B$18,Konstanta!$A$18,Konstanta!$A$19)))))</f>
        <v>6</v>
      </c>
      <c r="DK249" t="b">
        <f t="shared" si="76"/>
        <v>0</v>
      </c>
      <c r="DL249" t="b">
        <f>COUNTIFS(A$1:A248,A249)=0</f>
        <v>1</v>
      </c>
    </row>
    <row r="250" spans="1:116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8"/>
      <c r="BY250" s="68"/>
      <c r="BZ250" s="70" t="str">
        <f t="shared" si="61"/>
        <v/>
      </c>
      <c r="CA250" s="71">
        <f t="shared" ca="1" si="62"/>
        <v>1096694.6662277777</v>
      </c>
      <c r="CB250" s="70" t="b">
        <f ca="1">AND(LEN(BZ250)&gt;0,TEXT(BZ250,"YYYY-MM-DD")=TEXT(Konstanta!$B$1,"YYYY-MM-DD"))</f>
        <v>0</v>
      </c>
      <c r="CC250" s="70" t="str">
        <f t="shared" si="63"/>
        <v/>
      </c>
      <c r="CD250" s="72">
        <f ca="1">(Konstanta!$B$2-D250)*24</f>
        <v>1096694.666275</v>
      </c>
      <c r="CE250" t="b">
        <f t="shared" si="64"/>
        <v>0</v>
      </c>
      <c r="CF250" t="b">
        <f>LEN(_xlfn.IFNA(VLOOKUP(H250,Konstanta!$M:$M,1,FALSE),""))&gt;0</f>
        <v>0</v>
      </c>
      <c r="CG250" t="b">
        <f>LEN(_xlfn.IFNA(VLOOKUP(G250,Konstanta!$T:$T,1,FALSE),""))&gt;0</f>
        <v>0</v>
      </c>
      <c r="CH250" t="b">
        <f>_xlfn.IFNA(VLOOKUP(U250,Konstanta!$O:$O,1,FALSE),"-")&lt;&gt;"-"</f>
        <v>0</v>
      </c>
      <c r="CI250" t="b">
        <f>LEN(_xlfn.IFNA(VLOOKUP(AX250,Konstanta!$X:$X,1,FALSE),""))&gt;0</f>
        <v>0</v>
      </c>
      <c r="CJ250" t="b">
        <f>OR(LEN(_xlfn.IFNA(VLOOKUP(Y250,Konstanta!$Q:$Q,1,FALSE),""))&gt;0,LEN(Y250)=0)</f>
        <v>1</v>
      </c>
      <c r="CK250" t="b">
        <f t="shared" si="65"/>
        <v>1</v>
      </c>
      <c r="CL250" t="b">
        <f>OR(LEN(_xlfn.IFNA(VLOOKUP(BK250,Konstanta!$Z:$Z,1,FALSE),""))&gt;0,LEN(BK250)=0)</f>
        <v>1</v>
      </c>
      <c r="CM250" t="b">
        <f t="shared" si="66"/>
        <v>1</v>
      </c>
      <c r="CN250" t="b">
        <f t="shared" si="67"/>
        <v>0</v>
      </c>
      <c r="CO250" t="b">
        <f>LEN(_xlfn.IFNA(VLOOKUP(Data!K250,Konstanta!$AB:$AB,1,FALSE),""))&gt;0</f>
        <v>0</v>
      </c>
      <c r="CP250" s="12" t="b">
        <f t="shared" si="68"/>
        <v>0</v>
      </c>
      <c r="CQ250" s="12" t="b">
        <f t="shared" si="69"/>
        <v>0</v>
      </c>
      <c r="CR250" t="b">
        <f>ISNUMBER(SEARCH(Konstanta!$Q$5,Y250))</f>
        <v>0</v>
      </c>
      <c r="CS250">
        <f ca="1">IF(CD250&lt;=Konstanta!$J$5,Konstanta!$I$5,IF(CD250&lt;=Konstanta!$J$6,Konstanta!$I$6,IF(CD250&lt;=Konstanta!$J$7,Konstanta!$I$7,Konstanta!$I$8)))</f>
        <v>4</v>
      </c>
      <c r="CT250" t="b">
        <f>ISNUMBER(SEARCH(Konstanta!$Q$6,Y250))</f>
        <v>0</v>
      </c>
      <c r="CU250">
        <f ca="1">IF(CD250&lt;=Konstanta!$F$5,Konstanta!$E$5,IF(CD250&lt;=Konstanta!$F$6,Konstanta!$E$6,IF(CD250&lt;=Konstanta!$F$7,Konstanta!$E$7,IF(CD250&lt;=Konstanta!$F$8,Konstanta!$E$8,Konstanta!$E$9))))</f>
        <v>5</v>
      </c>
      <c r="CV250" t="b">
        <f t="shared" si="70"/>
        <v>1</v>
      </c>
      <c r="CW250" s="74">
        <f ca="1">IF(CD250&lt;=Konstanta!$B$5,Konstanta!$A$5,IF(CD250&lt;=Konstanta!$B$6,Konstanta!$A$6,IF(CD250&lt;=Konstanta!$B$7,Konstanta!$A$7,IF(CD250&lt;=Konstanta!$B$8,Konstanta!$A$8,IF(CD250&lt;=Konstanta!$B$9,Konstanta!$A$9,IF(CD250&lt;=Konstanta!$B$10,Konstanta!$A$10,IF(CD250&lt;=Konstanta!$B$11,Konstanta!$A$11,Konstanta!$A$12)))))))</f>
        <v>8</v>
      </c>
      <c r="CX250" t="b">
        <f>LEN(_xlfn.IFNA(VLOOKUP(AA250,Konstanta!$AD:$AD,1,FALSE),""))=0</f>
        <v>1</v>
      </c>
      <c r="CY250" s="67">
        <f t="shared" si="71"/>
        <v>0</v>
      </c>
      <c r="CZ250" s="67">
        <f t="shared" si="72"/>
        <v>0</v>
      </c>
      <c r="DA250" s="67">
        <f t="shared" si="73"/>
        <v>0</v>
      </c>
      <c r="DB250" t="b">
        <f t="shared" ca="1" si="74"/>
        <v>0</v>
      </c>
      <c r="DC250" s="67" t="b">
        <f>DA250&lt;=Konstanta!$AH$3</f>
        <v>1</v>
      </c>
      <c r="DD250" t="b">
        <f>CY250&lt;=Konstanta!$AH$4</f>
        <v>1</v>
      </c>
      <c r="DE250" t="b">
        <f>CY250&lt;=Konstanta!$AH$5</f>
        <v>1</v>
      </c>
      <c r="DF250" t="b">
        <f>CY250&lt;=Konstanta!$AH$6</f>
        <v>1</v>
      </c>
      <c r="DG250" t="b">
        <f ca="1">TEXT(BL250,"YYYYMMDD")=TEXT(Konstanta!$B$1,"YYYYMMDD")</f>
        <v>0</v>
      </c>
      <c r="DH250" t="b">
        <f t="shared" si="75"/>
        <v>0</v>
      </c>
      <c r="DI250" s="67">
        <f ca="1">Konstanta!$C$4-Data!CD250</f>
        <v>-1096658.666275</v>
      </c>
      <c r="DJ250">
        <f ca="1">IF(Data!DI250&gt;=Konstanta!$B$14,Konstanta!$A$14,IF(Data!DI250&gt;=Konstanta!$B$15,Konstanta!$A$15,IF(Data!DI250&gt;=Konstanta!$B$16,Konstanta!$A$16,IF(Data!DI250&gt;=Konstanta!$B$17,Konstanta!$A$17,IF(Data!DI250&gt;=Konstanta!$B$18,Konstanta!$A$18,Konstanta!$A$19)))))</f>
        <v>6</v>
      </c>
      <c r="DK250" t="b">
        <f t="shared" si="76"/>
        <v>0</v>
      </c>
      <c r="DL250" t="b">
        <f>COUNTIFS(A$1:A249,A250)=0</f>
        <v>1</v>
      </c>
    </row>
    <row r="251" spans="1:116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8"/>
      <c r="BY251" s="68"/>
      <c r="BZ251" s="70" t="str">
        <f t="shared" si="61"/>
        <v/>
      </c>
      <c r="CA251" s="71">
        <f t="shared" ca="1" si="62"/>
        <v>1096694.6659916667</v>
      </c>
      <c r="CB251" s="70" t="b">
        <f ca="1">AND(LEN(BZ251)&gt;0,TEXT(BZ251,"YYYY-MM-DD")=TEXT(Konstanta!$B$1,"YYYY-MM-DD"))</f>
        <v>0</v>
      </c>
      <c r="CC251" s="70" t="str">
        <f t="shared" si="63"/>
        <v/>
      </c>
      <c r="CD251" s="72">
        <f ca="1">(Konstanta!$B$2-D251)*24</f>
        <v>1096694.666275</v>
      </c>
      <c r="CE251" t="b">
        <f t="shared" si="64"/>
        <v>0</v>
      </c>
      <c r="CF251" t="b">
        <f>LEN(_xlfn.IFNA(VLOOKUP(H251,Konstanta!$M:$M,1,FALSE),""))&gt;0</f>
        <v>0</v>
      </c>
      <c r="CG251" t="b">
        <f>LEN(_xlfn.IFNA(VLOOKUP(G251,Konstanta!$T:$T,1,FALSE),""))&gt;0</f>
        <v>0</v>
      </c>
      <c r="CH251" t="b">
        <f>_xlfn.IFNA(VLOOKUP(U251,Konstanta!$O:$O,1,FALSE),"-")&lt;&gt;"-"</f>
        <v>0</v>
      </c>
      <c r="CI251" t="b">
        <f>LEN(_xlfn.IFNA(VLOOKUP(AX251,Konstanta!$X:$X,1,FALSE),""))&gt;0</f>
        <v>0</v>
      </c>
      <c r="CJ251" t="b">
        <f>OR(LEN(_xlfn.IFNA(VLOOKUP(Y251,Konstanta!$Q:$Q,1,FALSE),""))&gt;0,LEN(Y251)=0)</f>
        <v>1</v>
      </c>
      <c r="CK251" t="b">
        <f t="shared" si="65"/>
        <v>1</v>
      </c>
      <c r="CL251" t="b">
        <f>OR(LEN(_xlfn.IFNA(VLOOKUP(BK251,Konstanta!$Z:$Z,1,FALSE),""))&gt;0,LEN(BK251)=0)</f>
        <v>1</v>
      </c>
      <c r="CM251" t="b">
        <f t="shared" si="66"/>
        <v>1</v>
      </c>
      <c r="CN251" t="b">
        <f t="shared" si="67"/>
        <v>0</v>
      </c>
      <c r="CO251" t="b">
        <f>LEN(_xlfn.IFNA(VLOOKUP(Data!K251,Konstanta!$AB:$AB,1,FALSE),""))&gt;0</f>
        <v>0</v>
      </c>
      <c r="CP251" s="12" t="b">
        <f t="shared" si="68"/>
        <v>0</v>
      </c>
      <c r="CQ251" s="12" t="b">
        <f t="shared" si="69"/>
        <v>0</v>
      </c>
      <c r="CR251" t="b">
        <f>ISNUMBER(SEARCH(Konstanta!$Q$5,Y251))</f>
        <v>0</v>
      </c>
      <c r="CS251">
        <f ca="1">IF(CD251&lt;=Konstanta!$J$5,Konstanta!$I$5,IF(CD251&lt;=Konstanta!$J$6,Konstanta!$I$6,IF(CD251&lt;=Konstanta!$J$7,Konstanta!$I$7,Konstanta!$I$8)))</f>
        <v>4</v>
      </c>
      <c r="CT251" t="b">
        <f>ISNUMBER(SEARCH(Konstanta!$Q$6,Y251))</f>
        <v>0</v>
      </c>
      <c r="CU251">
        <f ca="1">IF(CD251&lt;=Konstanta!$F$5,Konstanta!$E$5,IF(CD251&lt;=Konstanta!$F$6,Konstanta!$E$6,IF(CD251&lt;=Konstanta!$F$7,Konstanta!$E$7,IF(CD251&lt;=Konstanta!$F$8,Konstanta!$E$8,Konstanta!$E$9))))</f>
        <v>5</v>
      </c>
      <c r="CV251" t="b">
        <f t="shared" si="70"/>
        <v>1</v>
      </c>
      <c r="CW251" s="74">
        <f ca="1">IF(CD251&lt;=Konstanta!$B$5,Konstanta!$A$5,IF(CD251&lt;=Konstanta!$B$6,Konstanta!$A$6,IF(CD251&lt;=Konstanta!$B$7,Konstanta!$A$7,IF(CD251&lt;=Konstanta!$B$8,Konstanta!$A$8,IF(CD251&lt;=Konstanta!$B$9,Konstanta!$A$9,IF(CD251&lt;=Konstanta!$B$10,Konstanta!$A$10,IF(CD251&lt;=Konstanta!$B$11,Konstanta!$A$11,Konstanta!$A$12)))))))</f>
        <v>8</v>
      </c>
      <c r="CX251" t="b">
        <f>LEN(_xlfn.IFNA(VLOOKUP(AA251,Konstanta!$AD:$AD,1,FALSE),""))=0</f>
        <v>1</v>
      </c>
      <c r="CY251" s="67">
        <f t="shared" si="71"/>
        <v>0</v>
      </c>
      <c r="CZ251" s="67">
        <f t="shared" si="72"/>
        <v>0</v>
      </c>
      <c r="DA251" s="67">
        <f t="shared" si="73"/>
        <v>0</v>
      </c>
      <c r="DB251" t="b">
        <f t="shared" ca="1" si="74"/>
        <v>0</v>
      </c>
      <c r="DC251" s="67" t="b">
        <f>DA251&lt;=Konstanta!$AH$3</f>
        <v>1</v>
      </c>
      <c r="DD251" t="b">
        <f>CY251&lt;=Konstanta!$AH$4</f>
        <v>1</v>
      </c>
      <c r="DE251" t="b">
        <f>CY251&lt;=Konstanta!$AH$5</f>
        <v>1</v>
      </c>
      <c r="DF251" t="b">
        <f>CY251&lt;=Konstanta!$AH$6</f>
        <v>1</v>
      </c>
      <c r="DG251" t="b">
        <f ca="1">TEXT(BL251,"YYYYMMDD")=TEXT(Konstanta!$B$1,"YYYYMMDD")</f>
        <v>0</v>
      </c>
      <c r="DH251" t="b">
        <f t="shared" si="75"/>
        <v>0</v>
      </c>
      <c r="DI251" s="67">
        <f ca="1">Konstanta!$C$4-Data!CD251</f>
        <v>-1096658.666275</v>
      </c>
      <c r="DJ251">
        <f ca="1">IF(Data!DI251&gt;=Konstanta!$B$14,Konstanta!$A$14,IF(Data!DI251&gt;=Konstanta!$B$15,Konstanta!$A$15,IF(Data!DI251&gt;=Konstanta!$B$16,Konstanta!$A$16,IF(Data!DI251&gt;=Konstanta!$B$17,Konstanta!$A$17,IF(Data!DI251&gt;=Konstanta!$B$18,Konstanta!$A$18,Konstanta!$A$19)))))</f>
        <v>6</v>
      </c>
      <c r="DK251" t="b">
        <f t="shared" si="76"/>
        <v>0</v>
      </c>
      <c r="DL251" t="b">
        <f>COUNTIFS(A$1:A250,A251)=0</f>
        <v>1</v>
      </c>
    </row>
    <row r="252" spans="1:116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8"/>
      <c r="BY252" s="68"/>
      <c r="BZ252" s="70" t="str">
        <f t="shared" si="61"/>
        <v/>
      </c>
      <c r="CA252" s="71">
        <f t="shared" ca="1" si="62"/>
        <v>1096694.6662277777</v>
      </c>
      <c r="CB252" s="70" t="b">
        <f ca="1">AND(LEN(BZ252)&gt;0,TEXT(BZ252,"YYYY-MM-DD")=TEXT(Konstanta!$B$1,"YYYY-MM-DD"))</f>
        <v>0</v>
      </c>
      <c r="CC252" s="70" t="str">
        <f t="shared" si="63"/>
        <v/>
      </c>
      <c r="CD252" s="72">
        <f ca="1">(Konstanta!$B$2-D252)*24</f>
        <v>1096694.666275</v>
      </c>
      <c r="CE252" t="b">
        <f t="shared" si="64"/>
        <v>0</v>
      </c>
      <c r="CF252" t="b">
        <f>LEN(_xlfn.IFNA(VLOOKUP(H252,Konstanta!$M:$M,1,FALSE),""))&gt;0</f>
        <v>0</v>
      </c>
      <c r="CG252" t="b">
        <f>LEN(_xlfn.IFNA(VLOOKUP(G252,Konstanta!$T:$T,1,FALSE),""))&gt;0</f>
        <v>0</v>
      </c>
      <c r="CH252" t="b">
        <f>_xlfn.IFNA(VLOOKUP(U252,Konstanta!$O:$O,1,FALSE),"-")&lt;&gt;"-"</f>
        <v>0</v>
      </c>
      <c r="CI252" t="b">
        <f>LEN(_xlfn.IFNA(VLOOKUP(AX252,Konstanta!$X:$X,1,FALSE),""))&gt;0</f>
        <v>0</v>
      </c>
      <c r="CJ252" t="b">
        <f>OR(LEN(_xlfn.IFNA(VLOOKUP(Y252,Konstanta!$Q:$Q,1,FALSE),""))&gt;0,LEN(Y252)=0)</f>
        <v>1</v>
      </c>
      <c r="CK252" t="b">
        <f t="shared" si="65"/>
        <v>1</v>
      </c>
      <c r="CL252" t="b">
        <f>OR(LEN(_xlfn.IFNA(VLOOKUP(BK252,Konstanta!$Z:$Z,1,FALSE),""))&gt;0,LEN(BK252)=0)</f>
        <v>1</v>
      </c>
      <c r="CM252" t="b">
        <f t="shared" si="66"/>
        <v>1</v>
      </c>
      <c r="CN252" t="b">
        <f t="shared" si="67"/>
        <v>0</v>
      </c>
      <c r="CO252" t="b">
        <f>LEN(_xlfn.IFNA(VLOOKUP(Data!K252,Konstanta!$AB:$AB,1,FALSE),""))&gt;0</f>
        <v>0</v>
      </c>
      <c r="CP252" s="12" t="b">
        <f t="shared" si="68"/>
        <v>0</v>
      </c>
      <c r="CQ252" s="12" t="b">
        <f t="shared" si="69"/>
        <v>0</v>
      </c>
      <c r="CR252" t="b">
        <f>ISNUMBER(SEARCH(Konstanta!$Q$5,Y252))</f>
        <v>0</v>
      </c>
      <c r="CS252">
        <f ca="1">IF(CD252&lt;=Konstanta!$J$5,Konstanta!$I$5,IF(CD252&lt;=Konstanta!$J$6,Konstanta!$I$6,IF(CD252&lt;=Konstanta!$J$7,Konstanta!$I$7,Konstanta!$I$8)))</f>
        <v>4</v>
      </c>
      <c r="CT252" t="b">
        <f>ISNUMBER(SEARCH(Konstanta!$Q$6,Y252))</f>
        <v>0</v>
      </c>
      <c r="CU252">
        <f ca="1">IF(CD252&lt;=Konstanta!$F$5,Konstanta!$E$5,IF(CD252&lt;=Konstanta!$F$6,Konstanta!$E$6,IF(CD252&lt;=Konstanta!$F$7,Konstanta!$E$7,IF(CD252&lt;=Konstanta!$F$8,Konstanta!$E$8,Konstanta!$E$9))))</f>
        <v>5</v>
      </c>
      <c r="CV252" t="b">
        <f t="shared" si="70"/>
        <v>1</v>
      </c>
      <c r="CW252" s="74">
        <f ca="1">IF(CD252&lt;=Konstanta!$B$5,Konstanta!$A$5,IF(CD252&lt;=Konstanta!$B$6,Konstanta!$A$6,IF(CD252&lt;=Konstanta!$B$7,Konstanta!$A$7,IF(CD252&lt;=Konstanta!$B$8,Konstanta!$A$8,IF(CD252&lt;=Konstanta!$B$9,Konstanta!$A$9,IF(CD252&lt;=Konstanta!$B$10,Konstanta!$A$10,IF(CD252&lt;=Konstanta!$B$11,Konstanta!$A$11,Konstanta!$A$12)))))))</f>
        <v>8</v>
      </c>
      <c r="CX252" t="b">
        <f>LEN(_xlfn.IFNA(VLOOKUP(AA252,Konstanta!$AD:$AD,1,FALSE),""))=0</f>
        <v>1</v>
      </c>
      <c r="CY252" s="67">
        <f t="shared" si="71"/>
        <v>0</v>
      </c>
      <c r="CZ252" s="67">
        <f t="shared" si="72"/>
        <v>0</v>
      </c>
      <c r="DA252" s="67">
        <f t="shared" si="73"/>
        <v>0</v>
      </c>
      <c r="DB252" t="b">
        <f t="shared" ca="1" si="74"/>
        <v>0</v>
      </c>
      <c r="DC252" s="67" t="b">
        <f>DA252&lt;=Konstanta!$AH$3</f>
        <v>1</v>
      </c>
      <c r="DD252" t="b">
        <f>CY252&lt;=Konstanta!$AH$4</f>
        <v>1</v>
      </c>
      <c r="DE252" t="b">
        <f>CY252&lt;=Konstanta!$AH$5</f>
        <v>1</v>
      </c>
      <c r="DF252" t="b">
        <f>CY252&lt;=Konstanta!$AH$6</f>
        <v>1</v>
      </c>
      <c r="DG252" t="b">
        <f ca="1">TEXT(BL252,"YYYYMMDD")=TEXT(Konstanta!$B$1,"YYYYMMDD")</f>
        <v>0</v>
      </c>
      <c r="DH252" t="b">
        <f t="shared" si="75"/>
        <v>0</v>
      </c>
      <c r="DI252" s="67">
        <f ca="1">Konstanta!$C$4-Data!CD252</f>
        <v>-1096658.666275</v>
      </c>
      <c r="DJ252">
        <f ca="1">IF(Data!DI252&gt;=Konstanta!$B$14,Konstanta!$A$14,IF(Data!DI252&gt;=Konstanta!$B$15,Konstanta!$A$15,IF(Data!DI252&gt;=Konstanta!$B$16,Konstanta!$A$16,IF(Data!DI252&gt;=Konstanta!$B$17,Konstanta!$A$17,IF(Data!DI252&gt;=Konstanta!$B$18,Konstanta!$A$18,Konstanta!$A$19)))))</f>
        <v>6</v>
      </c>
      <c r="DK252" t="b">
        <f t="shared" si="76"/>
        <v>0</v>
      </c>
      <c r="DL252" t="b">
        <f>COUNTIFS(A$1:A251,A252)=0</f>
        <v>1</v>
      </c>
    </row>
    <row r="253" spans="1:116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8"/>
      <c r="BY253" s="68"/>
      <c r="BZ253" s="70" t="str">
        <f t="shared" si="61"/>
        <v/>
      </c>
      <c r="CA253" s="71">
        <f t="shared" ca="1" si="62"/>
        <v>1096694.6664083335</v>
      </c>
      <c r="CB253" s="70" t="b">
        <f ca="1">AND(LEN(BZ253)&gt;0,TEXT(BZ253,"YYYY-MM-DD")=TEXT(Konstanta!$B$1,"YYYY-MM-DD"))</f>
        <v>0</v>
      </c>
      <c r="CC253" s="70" t="str">
        <f t="shared" si="63"/>
        <v/>
      </c>
      <c r="CD253" s="72">
        <f ca="1">(Konstanta!$B$2-D253)*24</f>
        <v>1096694.666275</v>
      </c>
      <c r="CE253" t="b">
        <f t="shared" si="64"/>
        <v>0</v>
      </c>
      <c r="CF253" t="b">
        <f>LEN(_xlfn.IFNA(VLOOKUP(H253,Konstanta!$M:$M,1,FALSE),""))&gt;0</f>
        <v>0</v>
      </c>
      <c r="CG253" t="b">
        <f>LEN(_xlfn.IFNA(VLOOKUP(G253,Konstanta!$T:$T,1,FALSE),""))&gt;0</f>
        <v>0</v>
      </c>
      <c r="CH253" t="b">
        <f>_xlfn.IFNA(VLOOKUP(U253,Konstanta!$O:$O,1,FALSE),"-")&lt;&gt;"-"</f>
        <v>0</v>
      </c>
      <c r="CI253" t="b">
        <f>LEN(_xlfn.IFNA(VLOOKUP(AX253,Konstanta!$X:$X,1,FALSE),""))&gt;0</f>
        <v>0</v>
      </c>
      <c r="CJ253" t="b">
        <f>OR(LEN(_xlfn.IFNA(VLOOKUP(Y253,Konstanta!$Q:$Q,1,FALSE),""))&gt;0,LEN(Y253)=0)</f>
        <v>1</v>
      </c>
      <c r="CK253" t="b">
        <f t="shared" si="65"/>
        <v>1</v>
      </c>
      <c r="CL253" t="b">
        <f>OR(LEN(_xlfn.IFNA(VLOOKUP(BK253,Konstanta!$Z:$Z,1,FALSE),""))&gt;0,LEN(BK253)=0)</f>
        <v>1</v>
      </c>
      <c r="CM253" t="b">
        <f t="shared" si="66"/>
        <v>1</v>
      </c>
      <c r="CN253" t="b">
        <f t="shared" si="67"/>
        <v>0</v>
      </c>
      <c r="CO253" t="b">
        <f>LEN(_xlfn.IFNA(VLOOKUP(Data!K253,Konstanta!$AB:$AB,1,FALSE),""))&gt;0</f>
        <v>0</v>
      </c>
      <c r="CP253" s="12" t="b">
        <f t="shared" si="68"/>
        <v>0</v>
      </c>
      <c r="CQ253" s="12" t="b">
        <f t="shared" si="69"/>
        <v>0</v>
      </c>
      <c r="CR253" t="b">
        <f>ISNUMBER(SEARCH(Konstanta!$Q$5,Y253))</f>
        <v>0</v>
      </c>
      <c r="CS253">
        <f ca="1">IF(CD253&lt;=Konstanta!$J$5,Konstanta!$I$5,IF(CD253&lt;=Konstanta!$J$6,Konstanta!$I$6,IF(CD253&lt;=Konstanta!$J$7,Konstanta!$I$7,Konstanta!$I$8)))</f>
        <v>4</v>
      </c>
      <c r="CT253" t="b">
        <f>ISNUMBER(SEARCH(Konstanta!$Q$6,Y253))</f>
        <v>0</v>
      </c>
      <c r="CU253">
        <f ca="1">IF(CD253&lt;=Konstanta!$F$5,Konstanta!$E$5,IF(CD253&lt;=Konstanta!$F$6,Konstanta!$E$6,IF(CD253&lt;=Konstanta!$F$7,Konstanta!$E$7,IF(CD253&lt;=Konstanta!$F$8,Konstanta!$E$8,Konstanta!$E$9))))</f>
        <v>5</v>
      </c>
      <c r="CV253" t="b">
        <f t="shared" si="70"/>
        <v>1</v>
      </c>
      <c r="CW253" s="74">
        <f ca="1">IF(CD253&lt;=Konstanta!$B$5,Konstanta!$A$5,IF(CD253&lt;=Konstanta!$B$6,Konstanta!$A$6,IF(CD253&lt;=Konstanta!$B$7,Konstanta!$A$7,IF(CD253&lt;=Konstanta!$B$8,Konstanta!$A$8,IF(CD253&lt;=Konstanta!$B$9,Konstanta!$A$9,IF(CD253&lt;=Konstanta!$B$10,Konstanta!$A$10,IF(CD253&lt;=Konstanta!$B$11,Konstanta!$A$11,Konstanta!$A$12)))))))</f>
        <v>8</v>
      </c>
      <c r="CX253" t="b">
        <f>LEN(_xlfn.IFNA(VLOOKUP(AA253,Konstanta!$AD:$AD,1,FALSE),""))=0</f>
        <v>1</v>
      </c>
      <c r="CY253" s="67">
        <f t="shared" si="71"/>
        <v>0</v>
      </c>
      <c r="CZ253" s="67">
        <f t="shared" si="72"/>
        <v>0</v>
      </c>
      <c r="DA253" s="67">
        <f t="shared" si="73"/>
        <v>0</v>
      </c>
      <c r="DB253" t="b">
        <f t="shared" ca="1" si="74"/>
        <v>0</v>
      </c>
      <c r="DC253" s="67" t="b">
        <f>DA253&lt;=Konstanta!$AH$3</f>
        <v>1</v>
      </c>
      <c r="DD253" t="b">
        <f>CY253&lt;=Konstanta!$AH$4</f>
        <v>1</v>
      </c>
      <c r="DE253" t="b">
        <f>CY253&lt;=Konstanta!$AH$5</f>
        <v>1</v>
      </c>
      <c r="DF253" t="b">
        <f>CY253&lt;=Konstanta!$AH$6</f>
        <v>1</v>
      </c>
      <c r="DG253" t="b">
        <f ca="1">TEXT(BL253,"YYYYMMDD")=TEXT(Konstanta!$B$1,"YYYYMMDD")</f>
        <v>0</v>
      </c>
      <c r="DH253" t="b">
        <f t="shared" si="75"/>
        <v>0</v>
      </c>
      <c r="DI253" s="67">
        <f ca="1">Konstanta!$C$4-Data!CD253</f>
        <v>-1096658.666275</v>
      </c>
      <c r="DJ253">
        <f ca="1">IF(Data!DI253&gt;=Konstanta!$B$14,Konstanta!$A$14,IF(Data!DI253&gt;=Konstanta!$B$15,Konstanta!$A$15,IF(Data!DI253&gt;=Konstanta!$B$16,Konstanta!$A$16,IF(Data!DI253&gt;=Konstanta!$B$17,Konstanta!$A$17,IF(Data!DI253&gt;=Konstanta!$B$18,Konstanta!$A$18,Konstanta!$A$19)))))</f>
        <v>6</v>
      </c>
      <c r="DK253" t="b">
        <f t="shared" si="76"/>
        <v>0</v>
      </c>
      <c r="DL253" t="b">
        <f>COUNTIFS(A$1:A252,A253)=0</f>
        <v>1</v>
      </c>
    </row>
    <row r="254" spans="1:116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8"/>
      <c r="BY254" s="68"/>
      <c r="BZ254" s="70" t="str">
        <f t="shared" si="61"/>
        <v/>
      </c>
      <c r="CA254" s="71">
        <f t="shared" ca="1" si="62"/>
        <v>1096694.6659916667</v>
      </c>
      <c r="CB254" s="70" t="b">
        <f ca="1">AND(LEN(BZ254)&gt;0,TEXT(BZ254,"YYYY-MM-DD")=TEXT(Konstanta!$B$1,"YYYY-MM-DD"))</f>
        <v>0</v>
      </c>
      <c r="CC254" s="70" t="str">
        <f t="shared" si="63"/>
        <v/>
      </c>
      <c r="CD254" s="72">
        <f ca="1">(Konstanta!$B$2-D254)*24</f>
        <v>1096694.666275</v>
      </c>
      <c r="CE254" t="b">
        <f t="shared" si="64"/>
        <v>0</v>
      </c>
      <c r="CF254" t="b">
        <f>LEN(_xlfn.IFNA(VLOOKUP(H254,Konstanta!$M:$M,1,FALSE),""))&gt;0</f>
        <v>0</v>
      </c>
      <c r="CG254" t="b">
        <f>LEN(_xlfn.IFNA(VLOOKUP(G254,Konstanta!$T:$T,1,FALSE),""))&gt;0</f>
        <v>0</v>
      </c>
      <c r="CH254" t="b">
        <f>_xlfn.IFNA(VLOOKUP(U254,Konstanta!$O:$O,1,FALSE),"-")&lt;&gt;"-"</f>
        <v>0</v>
      </c>
      <c r="CI254" t="b">
        <f>LEN(_xlfn.IFNA(VLOOKUP(AX254,Konstanta!$X:$X,1,FALSE),""))&gt;0</f>
        <v>0</v>
      </c>
      <c r="CJ254" t="b">
        <f>OR(LEN(_xlfn.IFNA(VLOOKUP(Y254,Konstanta!$Q:$Q,1,FALSE),""))&gt;0,LEN(Y254)=0)</f>
        <v>1</v>
      </c>
      <c r="CK254" t="b">
        <f t="shared" si="65"/>
        <v>1</v>
      </c>
      <c r="CL254" t="b">
        <f>OR(LEN(_xlfn.IFNA(VLOOKUP(BK254,Konstanta!$Z:$Z,1,FALSE),""))&gt;0,LEN(BK254)=0)</f>
        <v>1</v>
      </c>
      <c r="CM254" t="b">
        <f t="shared" si="66"/>
        <v>1</v>
      </c>
      <c r="CN254" t="b">
        <f t="shared" si="67"/>
        <v>0</v>
      </c>
      <c r="CO254" t="b">
        <f>LEN(_xlfn.IFNA(VLOOKUP(Data!K254,Konstanta!$AB:$AB,1,FALSE),""))&gt;0</f>
        <v>0</v>
      </c>
      <c r="CP254" s="12" t="b">
        <f t="shared" si="68"/>
        <v>0</v>
      </c>
      <c r="CQ254" s="12" t="b">
        <f t="shared" si="69"/>
        <v>0</v>
      </c>
      <c r="CR254" t="b">
        <f>ISNUMBER(SEARCH(Konstanta!$Q$5,Y254))</f>
        <v>0</v>
      </c>
      <c r="CS254">
        <f ca="1">IF(CD254&lt;=Konstanta!$J$5,Konstanta!$I$5,IF(CD254&lt;=Konstanta!$J$6,Konstanta!$I$6,IF(CD254&lt;=Konstanta!$J$7,Konstanta!$I$7,Konstanta!$I$8)))</f>
        <v>4</v>
      </c>
      <c r="CT254" t="b">
        <f>ISNUMBER(SEARCH(Konstanta!$Q$6,Y254))</f>
        <v>0</v>
      </c>
      <c r="CU254">
        <f ca="1">IF(CD254&lt;=Konstanta!$F$5,Konstanta!$E$5,IF(CD254&lt;=Konstanta!$F$6,Konstanta!$E$6,IF(CD254&lt;=Konstanta!$F$7,Konstanta!$E$7,IF(CD254&lt;=Konstanta!$F$8,Konstanta!$E$8,Konstanta!$E$9))))</f>
        <v>5</v>
      </c>
      <c r="CV254" t="b">
        <f t="shared" si="70"/>
        <v>1</v>
      </c>
      <c r="CW254" s="74">
        <f ca="1">IF(CD254&lt;=Konstanta!$B$5,Konstanta!$A$5,IF(CD254&lt;=Konstanta!$B$6,Konstanta!$A$6,IF(CD254&lt;=Konstanta!$B$7,Konstanta!$A$7,IF(CD254&lt;=Konstanta!$B$8,Konstanta!$A$8,IF(CD254&lt;=Konstanta!$B$9,Konstanta!$A$9,IF(CD254&lt;=Konstanta!$B$10,Konstanta!$A$10,IF(CD254&lt;=Konstanta!$B$11,Konstanta!$A$11,Konstanta!$A$12)))))))</f>
        <v>8</v>
      </c>
      <c r="CX254" t="b">
        <f>LEN(_xlfn.IFNA(VLOOKUP(AA254,Konstanta!$AD:$AD,1,FALSE),""))=0</f>
        <v>1</v>
      </c>
      <c r="CY254" s="67">
        <f t="shared" si="71"/>
        <v>0</v>
      </c>
      <c r="CZ254" s="67">
        <f t="shared" si="72"/>
        <v>0</v>
      </c>
      <c r="DA254" s="67">
        <f t="shared" si="73"/>
        <v>0</v>
      </c>
      <c r="DB254" t="b">
        <f t="shared" ca="1" si="74"/>
        <v>0</v>
      </c>
      <c r="DC254" s="67" t="b">
        <f>DA254&lt;=Konstanta!$AH$3</f>
        <v>1</v>
      </c>
      <c r="DD254" t="b">
        <f>CY254&lt;=Konstanta!$AH$4</f>
        <v>1</v>
      </c>
      <c r="DE254" t="b">
        <f>CY254&lt;=Konstanta!$AH$5</f>
        <v>1</v>
      </c>
      <c r="DF254" t="b">
        <f>CY254&lt;=Konstanta!$AH$6</f>
        <v>1</v>
      </c>
      <c r="DG254" t="b">
        <f ca="1">TEXT(BL254,"YYYYMMDD")=TEXT(Konstanta!$B$1,"YYYYMMDD")</f>
        <v>0</v>
      </c>
      <c r="DH254" t="b">
        <f t="shared" si="75"/>
        <v>0</v>
      </c>
      <c r="DI254" s="67">
        <f ca="1">Konstanta!$C$4-Data!CD254</f>
        <v>-1096658.666275</v>
      </c>
      <c r="DJ254">
        <f ca="1">IF(Data!DI254&gt;=Konstanta!$B$14,Konstanta!$A$14,IF(Data!DI254&gt;=Konstanta!$B$15,Konstanta!$A$15,IF(Data!DI254&gt;=Konstanta!$B$16,Konstanta!$A$16,IF(Data!DI254&gt;=Konstanta!$B$17,Konstanta!$A$17,IF(Data!DI254&gt;=Konstanta!$B$18,Konstanta!$A$18,Konstanta!$A$19)))))</f>
        <v>6</v>
      </c>
      <c r="DK254" t="b">
        <f t="shared" si="76"/>
        <v>0</v>
      </c>
      <c r="DL254" t="b">
        <f>COUNTIFS(A$1:A253,A254)=0</f>
        <v>1</v>
      </c>
    </row>
    <row r="255" spans="1:116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8"/>
      <c r="BY255" s="68"/>
      <c r="BZ255" s="70" t="str">
        <f t="shared" si="61"/>
        <v/>
      </c>
      <c r="CA255" s="71">
        <f t="shared" ca="1" si="62"/>
        <v>1096694.666013889</v>
      </c>
      <c r="CB255" s="70" t="b">
        <f ca="1">AND(LEN(BZ255)&gt;0,TEXT(BZ255,"YYYY-MM-DD")=TEXT(Konstanta!$B$1,"YYYY-MM-DD"))</f>
        <v>0</v>
      </c>
      <c r="CC255" s="70" t="str">
        <f t="shared" si="63"/>
        <v/>
      </c>
      <c r="CD255" s="72">
        <f ca="1">(Konstanta!$B$2-D255)*24</f>
        <v>1096694.666275</v>
      </c>
      <c r="CE255" t="b">
        <f t="shared" si="64"/>
        <v>0</v>
      </c>
      <c r="CF255" t="b">
        <f>LEN(_xlfn.IFNA(VLOOKUP(H255,Konstanta!$M:$M,1,FALSE),""))&gt;0</f>
        <v>0</v>
      </c>
      <c r="CG255" t="b">
        <f>LEN(_xlfn.IFNA(VLOOKUP(G255,Konstanta!$T:$T,1,FALSE),""))&gt;0</f>
        <v>0</v>
      </c>
      <c r="CH255" t="b">
        <f>_xlfn.IFNA(VLOOKUP(U255,Konstanta!$O:$O,1,FALSE),"-")&lt;&gt;"-"</f>
        <v>0</v>
      </c>
      <c r="CI255" t="b">
        <f>LEN(_xlfn.IFNA(VLOOKUP(AX255,Konstanta!$X:$X,1,FALSE),""))&gt;0</f>
        <v>0</v>
      </c>
      <c r="CJ255" t="b">
        <f>OR(LEN(_xlfn.IFNA(VLOOKUP(Y255,Konstanta!$Q:$Q,1,FALSE),""))&gt;0,LEN(Y255)=0)</f>
        <v>1</v>
      </c>
      <c r="CK255" t="b">
        <f t="shared" si="65"/>
        <v>1</v>
      </c>
      <c r="CL255" t="b">
        <f>OR(LEN(_xlfn.IFNA(VLOOKUP(BK255,Konstanta!$Z:$Z,1,FALSE),""))&gt;0,LEN(BK255)=0)</f>
        <v>1</v>
      </c>
      <c r="CM255" t="b">
        <f t="shared" si="66"/>
        <v>1</v>
      </c>
      <c r="CN255" t="b">
        <f t="shared" si="67"/>
        <v>0</v>
      </c>
      <c r="CO255" t="b">
        <f>LEN(_xlfn.IFNA(VLOOKUP(Data!K255,Konstanta!$AB:$AB,1,FALSE),""))&gt;0</f>
        <v>0</v>
      </c>
      <c r="CP255" s="12" t="b">
        <f t="shared" si="68"/>
        <v>0</v>
      </c>
      <c r="CQ255" s="12" t="b">
        <f t="shared" si="69"/>
        <v>0</v>
      </c>
      <c r="CR255" t="b">
        <f>ISNUMBER(SEARCH(Konstanta!$Q$5,Y255))</f>
        <v>0</v>
      </c>
      <c r="CS255">
        <f ca="1">IF(CD255&lt;=Konstanta!$J$5,Konstanta!$I$5,IF(CD255&lt;=Konstanta!$J$6,Konstanta!$I$6,IF(CD255&lt;=Konstanta!$J$7,Konstanta!$I$7,Konstanta!$I$8)))</f>
        <v>4</v>
      </c>
      <c r="CT255" t="b">
        <f>ISNUMBER(SEARCH(Konstanta!$Q$6,Y255))</f>
        <v>0</v>
      </c>
      <c r="CU255">
        <f ca="1">IF(CD255&lt;=Konstanta!$F$5,Konstanta!$E$5,IF(CD255&lt;=Konstanta!$F$6,Konstanta!$E$6,IF(CD255&lt;=Konstanta!$F$7,Konstanta!$E$7,IF(CD255&lt;=Konstanta!$F$8,Konstanta!$E$8,Konstanta!$E$9))))</f>
        <v>5</v>
      </c>
      <c r="CV255" t="b">
        <f t="shared" si="70"/>
        <v>1</v>
      </c>
      <c r="CW255" s="74">
        <f ca="1">IF(CD255&lt;=Konstanta!$B$5,Konstanta!$A$5,IF(CD255&lt;=Konstanta!$B$6,Konstanta!$A$6,IF(CD255&lt;=Konstanta!$B$7,Konstanta!$A$7,IF(CD255&lt;=Konstanta!$B$8,Konstanta!$A$8,IF(CD255&lt;=Konstanta!$B$9,Konstanta!$A$9,IF(CD255&lt;=Konstanta!$B$10,Konstanta!$A$10,IF(CD255&lt;=Konstanta!$B$11,Konstanta!$A$11,Konstanta!$A$12)))))))</f>
        <v>8</v>
      </c>
      <c r="CX255" t="b">
        <f>LEN(_xlfn.IFNA(VLOOKUP(AA255,Konstanta!$AD:$AD,1,FALSE),""))=0</f>
        <v>1</v>
      </c>
      <c r="CY255" s="67">
        <f t="shared" si="71"/>
        <v>0</v>
      </c>
      <c r="CZ255" s="67">
        <f t="shared" si="72"/>
        <v>0</v>
      </c>
      <c r="DA255" s="67">
        <f t="shared" si="73"/>
        <v>0</v>
      </c>
      <c r="DB255" t="b">
        <f t="shared" ca="1" si="74"/>
        <v>0</v>
      </c>
      <c r="DC255" s="67" t="b">
        <f>DA255&lt;=Konstanta!$AH$3</f>
        <v>1</v>
      </c>
      <c r="DD255" t="b">
        <f>CY255&lt;=Konstanta!$AH$4</f>
        <v>1</v>
      </c>
      <c r="DE255" t="b">
        <f>CY255&lt;=Konstanta!$AH$5</f>
        <v>1</v>
      </c>
      <c r="DF255" t="b">
        <f>CY255&lt;=Konstanta!$AH$6</f>
        <v>1</v>
      </c>
      <c r="DG255" t="b">
        <f ca="1">TEXT(BL255,"YYYYMMDD")=TEXT(Konstanta!$B$1,"YYYYMMDD")</f>
        <v>0</v>
      </c>
      <c r="DH255" t="b">
        <f t="shared" si="75"/>
        <v>0</v>
      </c>
      <c r="DI255" s="67">
        <f ca="1">Konstanta!$C$4-Data!CD255</f>
        <v>-1096658.666275</v>
      </c>
      <c r="DJ255">
        <f ca="1">IF(Data!DI255&gt;=Konstanta!$B$14,Konstanta!$A$14,IF(Data!DI255&gt;=Konstanta!$B$15,Konstanta!$A$15,IF(Data!DI255&gt;=Konstanta!$B$16,Konstanta!$A$16,IF(Data!DI255&gt;=Konstanta!$B$17,Konstanta!$A$17,IF(Data!DI255&gt;=Konstanta!$B$18,Konstanta!$A$18,Konstanta!$A$19)))))</f>
        <v>6</v>
      </c>
      <c r="DK255" t="b">
        <f t="shared" si="76"/>
        <v>0</v>
      </c>
      <c r="DL255" t="b">
        <f>COUNTIFS(A$1:A254,A255)=0</f>
        <v>1</v>
      </c>
    </row>
    <row r="256" spans="1:11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8"/>
      <c r="BY256" s="68"/>
      <c r="BZ256" s="70" t="str">
        <f t="shared" si="61"/>
        <v/>
      </c>
      <c r="CA256" s="71">
        <f t="shared" ca="1" si="62"/>
        <v>1096694.6664083335</v>
      </c>
      <c r="CB256" s="70" t="b">
        <f ca="1">AND(LEN(BZ256)&gt;0,TEXT(BZ256,"YYYY-MM-DD")=TEXT(Konstanta!$B$1,"YYYY-MM-DD"))</f>
        <v>0</v>
      </c>
      <c r="CC256" s="70" t="str">
        <f t="shared" si="63"/>
        <v/>
      </c>
      <c r="CD256" s="72">
        <f ca="1">(Konstanta!$B$2-D256)*24</f>
        <v>1096694.666275</v>
      </c>
      <c r="CE256" t="b">
        <f t="shared" si="64"/>
        <v>0</v>
      </c>
      <c r="CF256" t="b">
        <f>LEN(_xlfn.IFNA(VLOOKUP(H256,Konstanta!$M:$M,1,FALSE),""))&gt;0</f>
        <v>0</v>
      </c>
      <c r="CG256" t="b">
        <f>LEN(_xlfn.IFNA(VLOOKUP(G256,Konstanta!$T:$T,1,FALSE),""))&gt;0</f>
        <v>0</v>
      </c>
      <c r="CH256" t="b">
        <f>_xlfn.IFNA(VLOOKUP(U256,Konstanta!$O:$O,1,FALSE),"-")&lt;&gt;"-"</f>
        <v>0</v>
      </c>
      <c r="CI256" t="b">
        <f>LEN(_xlfn.IFNA(VLOOKUP(AX256,Konstanta!$X:$X,1,FALSE),""))&gt;0</f>
        <v>0</v>
      </c>
      <c r="CJ256" t="b">
        <f>OR(LEN(_xlfn.IFNA(VLOOKUP(Y256,Konstanta!$Q:$Q,1,FALSE),""))&gt;0,LEN(Y256)=0)</f>
        <v>1</v>
      </c>
      <c r="CK256" t="b">
        <f t="shared" si="65"/>
        <v>1</v>
      </c>
      <c r="CL256" t="b">
        <f>OR(LEN(_xlfn.IFNA(VLOOKUP(BK256,Konstanta!$Z:$Z,1,FALSE),""))&gt;0,LEN(BK256)=0)</f>
        <v>1</v>
      </c>
      <c r="CM256" t="b">
        <f t="shared" si="66"/>
        <v>1</v>
      </c>
      <c r="CN256" t="b">
        <f t="shared" si="67"/>
        <v>0</v>
      </c>
      <c r="CO256" t="b">
        <f>LEN(_xlfn.IFNA(VLOOKUP(Data!K256,Konstanta!$AB:$AB,1,FALSE),""))&gt;0</f>
        <v>0</v>
      </c>
      <c r="CP256" s="12" t="b">
        <f t="shared" si="68"/>
        <v>0</v>
      </c>
      <c r="CQ256" s="12" t="b">
        <f t="shared" si="69"/>
        <v>0</v>
      </c>
      <c r="CR256" t="b">
        <f>ISNUMBER(SEARCH(Konstanta!$Q$5,Y256))</f>
        <v>0</v>
      </c>
      <c r="CS256">
        <f ca="1">IF(CD256&lt;=Konstanta!$J$5,Konstanta!$I$5,IF(CD256&lt;=Konstanta!$J$6,Konstanta!$I$6,IF(CD256&lt;=Konstanta!$J$7,Konstanta!$I$7,Konstanta!$I$8)))</f>
        <v>4</v>
      </c>
      <c r="CT256" t="b">
        <f>ISNUMBER(SEARCH(Konstanta!$Q$6,Y256))</f>
        <v>0</v>
      </c>
      <c r="CU256">
        <f ca="1">IF(CD256&lt;=Konstanta!$F$5,Konstanta!$E$5,IF(CD256&lt;=Konstanta!$F$6,Konstanta!$E$6,IF(CD256&lt;=Konstanta!$F$7,Konstanta!$E$7,IF(CD256&lt;=Konstanta!$F$8,Konstanta!$E$8,Konstanta!$E$9))))</f>
        <v>5</v>
      </c>
      <c r="CV256" t="b">
        <f t="shared" si="70"/>
        <v>1</v>
      </c>
      <c r="CW256" s="74">
        <f ca="1">IF(CD256&lt;=Konstanta!$B$5,Konstanta!$A$5,IF(CD256&lt;=Konstanta!$B$6,Konstanta!$A$6,IF(CD256&lt;=Konstanta!$B$7,Konstanta!$A$7,IF(CD256&lt;=Konstanta!$B$8,Konstanta!$A$8,IF(CD256&lt;=Konstanta!$B$9,Konstanta!$A$9,IF(CD256&lt;=Konstanta!$B$10,Konstanta!$A$10,IF(CD256&lt;=Konstanta!$B$11,Konstanta!$A$11,Konstanta!$A$12)))))))</f>
        <v>8</v>
      </c>
      <c r="CX256" t="b">
        <f>LEN(_xlfn.IFNA(VLOOKUP(AA256,Konstanta!$AD:$AD,1,FALSE),""))=0</f>
        <v>1</v>
      </c>
      <c r="CY256" s="67">
        <f t="shared" si="71"/>
        <v>0</v>
      </c>
      <c r="CZ256" s="67">
        <f t="shared" si="72"/>
        <v>0</v>
      </c>
      <c r="DA256" s="67">
        <f t="shared" si="73"/>
        <v>0</v>
      </c>
      <c r="DB256" t="b">
        <f t="shared" ca="1" si="74"/>
        <v>0</v>
      </c>
      <c r="DC256" s="67" t="b">
        <f>DA256&lt;=Konstanta!$AH$3</f>
        <v>1</v>
      </c>
      <c r="DD256" t="b">
        <f>CY256&lt;=Konstanta!$AH$4</f>
        <v>1</v>
      </c>
      <c r="DE256" t="b">
        <f>CY256&lt;=Konstanta!$AH$5</f>
        <v>1</v>
      </c>
      <c r="DF256" t="b">
        <f>CY256&lt;=Konstanta!$AH$6</f>
        <v>1</v>
      </c>
      <c r="DG256" t="b">
        <f ca="1">TEXT(BL256,"YYYYMMDD")=TEXT(Konstanta!$B$1,"YYYYMMDD")</f>
        <v>0</v>
      </c>
      <c r="DH256" t="b">
        <f t="shared" si="75"/>
        <v>0</v>
      </c>
      <c r="DI256" s="67">
        <f ca="1">Konstanta!$C$4-Data!CD256</f>
        <v>-1096658.666275</v>
      </c>
      <c r="DJ256">
        <f ca="1">IF(Data!DI256&gt;=Konstanta!$B$14,Konstanta!$A$14,IF(Data!DI256&gt;=Konstanta!$B$15,Konstanta!$A$15,IF(Data!DI256&gt;=Konstanta!$B$16,Konstanta!$A$16,IF(Data!DI256&gt;=Konstanta!$B$17,Konstanta!$A$17,IF(Data!DI256&gt;=Konstanta!$B$18,Konstanta!$A$18,Konstanta!$A$19)))))</f>
        <v>6</v>
      </c>
      <c r="DK256" t="b">
        <f t="shared" si="76"/>
        <v>0</v>
      </c>
      <c r="DL256" t="b">
        <f>COUNTIFS(A$1:A255,A256)=0</f>
        <v>1</v>
      </c>
    </row>
    <row r="257" spans="1:116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8"/>
      <c r="BY257" s="68"/>
      <c r="BZ257" s="70" t="str">
        <f t="shared" si="61"/>
        <v/>
      </c>
      <c r="CA257" s="71">
        <f t="shared" ca="1" si="62"/>
        <v>1096694.6660166667</v>
      </c>
      <c r="CB257" s="70" t="b">
        <f ca="1">AND(LEN(BZ257)&gt;0,TEXT(BZ257,"YYYY-MM-DD")=TEXT(Konstanta!$B$1,"YYYY-MM-DD"))</f>
        <v>0</v>
      </c>
      <c r="CC257" s="70" t="str">
        <f t="shared" si="63"/>
        <v/>
      </c>
      <c r="CD257" s="72">
        <f ca="1">(Konstanta!$B$2-D257)*24</f>
        <v>1096694.666275</v>
      </c>
      <c r="CE257" t="b">
        <f t="shared" si="64"/>
        <v>0</v>
      </c>
      <c r="CF257" t="b">
        <f>LEN(_xlfn.IFNA(VLOOKUP(H257,Konstanta!$M:$M,1,FALSE),""))&gt;0</f>
        <v>0</v>
      </c>
      <c r="CG257" t="b">
        <f>LEN(_xlfn.IFNA(VLOOKUP(G257,Konstanta!$T:$T,1,FALSE),""))&gt;0</f>
        <v>0</v>
      </c>
      <c r="CH257" t="b">
        <f>_xlfn.IFNA(VLOOKUP(U257,Konstanta!$O:$O,1,FALSE),"-")&lt;&gt;"-"</f>
        <v>0</v>
      </c>
      <c r="CI257" t="b">
        <f>LEN(_xlfn.IFNA(VLOOKUP(AX257,Konstanta!$X:$X,1,FALSE),""))&gt;0</f>
        <v>0</v>
      </c>
      <c r="CJ257" t="b">
        <f>OR(LEN(_xlfn.IFNA(VLOOKUP(Y257,Konstanta!$Q:$Q,1,FALSE),""))&gt;0,LEN(Y257)=0)</f>
        <v>1</v>
      </c>
      <c r="CK257" t="b">
        <f t="shared" si="65"/>
        <v>1</v>
      </c>
      <c r="CL257" t="b">
        <f>OR(LEN(_xlfn.IFNA(VLOOKUP(BK257,Konstanta!$Z:$Z,1,FALSE),""))&gt;0,LEN(BK257)=0)</f>
        <v>1</v>
      </c>
      <c r="CM257" t="b">
        <f t="shared" si="66"/>
        <v>1</v>
      </c>
      <c r="CN257" t="b">
        <f t="shared" si="67"/>
        <v>0</v>
      </c>
      <c r="CO257" t="b">
        <f>LEN(_xlfn.IFNA(VLOOKUP(Data!K257,Konstanta!$AB:$AB,1,FALSE),""))&gt;0</f>
        <v>0</v>
      </c>
      <c r="CP257" s="12" t="b">
        <f t="shared" si="68"/>
        <v>0</v>
      </c>
      <c r="CQ257" s="12" t="b">
        <f t="shared" si="69"/>
        <v>0</v>
      </c>
      <c r="CR257" t="b">
        <f>ISNUMBER(SEARCH(Konstanta!$Q$5,Y257))</f>
        <v>0</v>
      </c>
      <c r="CS257">
        <f ca="1">IF(CD257&lt;=Konstanta!$J$5,Konstanta!$I$5,IF(CD257&lt;=Konstanta!$J$6,Konstanta!$I$6,IF(CD257&lt;=Konstanta!$J$7,Konstanta!$I$7,Konstanta!$I$8)))</f>
        <v>4</v>
      </c>
      <c r="CT257" t="b">
        <f>ISNUMBER(SEARCH(Konstanta!$Q$6,Y257))</f>
        <v>0</v>
      </c>
      <c r="CU257">
        <f ca="1">IF(CD257&lt;=Konstanta!$F$5,Konstanta!$E$5,IF(CD257&lt;=Konstanta!$F$6,Konstanta!$E$6,IF(CD257&lt;=Konstanta!$F$7,Konstanta!$E$7,IF(CD257&lt;=Konstanta!$F$8,Konstanta!$E$8,Konstanta!$E$9))))</f>
        <v>5</v>
      </c>
      <c r="CV257" t="b">
        <f t="shared" si="70"/>
        <v>1</v>
      </c>
      <c r="CW257" s="74">
        <f ca="1">IF(CD257&lt;=Konstanta!$B$5,Konstanta!$A$5,IF(CD257&lt;=Konstanta!$B$6,Konstanta!$A$6,IF(CD257&lt;=Konstanta!$B$7,Konstanta!$A$7,IF(CD257&lt;=Konstanta!$B$8,Konstanta!$A$8,IF(CD257&lt;=Konstanta!$B$9,Konstanta!$A$9,IF(CD257&lt;=Konstanta!$B$10,Konstanta!$A$10,IF(CD257&lt;=Konstanta!$B$11,Konstanta!$A$11,Konstanta!$A$12)))))))</f>
        <v>8</v>
      </c>
      <c r="CX257" t="b">
        <f>LEN(_xlfn.IFNA(VLOOKUP(AA257,Konstanta!$AD:$AD,1,FALSE),""))=0</f>
        <v>1</v>
      </c>
      <c r="CY257" s="67">
        <f t="shared" si="71"/>
        <v>0</v>
      </c>
      <c r="CZ257" s="67">
        <f t="shared" si="72"/>
        <v>0</v>
      </c>
      <c r="DA257" s="67">
        <f t="shared" si="73"/>
        <v>0</v>
      </c>
      <c r="DB257" t="b">
        <f t="shared" ca="1" si="74"/>
        <v>0</v>
      </c>
      <c r="DC257" s="67" t="b">
        <f>DA257&lt;=Konstanta!$AH$3</f>
        <v>1</v>
      </c>
      <c r="DD257" t="b">
        <f>CY257&lt;=Konstanta!$AH$4</f>
        <v>1</v>
      </c>
      <c r="DE257" t="b">
        <f>CY257&lt;=Konstanta!$AH$5</f>
        <v>1</v>
      </c>
      <c r="DF257" t="b">
        <f>CY257&lt;=Konstanta!$AH$6</f>
        <v>1</v>
      </c>
      <c r="DG257" t="b">
        <f ca="1">TEXT(BL257,"YYYYMMDD")=TEXT(Konstanta!$B$1,"YYYYMMDD")</f>
        <v>0</v>
      </c>
      <c r="DH257" t="b">
        <f t="shared" si="75"/>
        <v>0</v>
      </c>
      <c r="DI257" s="67">
        <f ca="1">Konstanta!$C$4-Data!CD257</f>
        <v>-1096658.666275</v>
      </c>
      <c r="DJ257">
        <f ca="1">IF(Data!DI257&gt;=Konstanta!$B$14,Konstanta!$A$14,IF(Data!DI257&gt;=Konstanta!$B$15,Konstanta!$A$15,IF(Data!DI257&gt;=Konstanta!$B$16,Konstanta!$A$16,IF(Data!DI257&gt;=Konstanta!$B$17,Konstanta!$A$17,IF(Data!DI257&gt;=Konstanta!$B$18,Konstanta!$A$18,Konstanta!$A$19)))))</f>
        <v>6</v>
      </c>
      <c r="DK257" t="b">
        <f t="shared" si="76"/>
        <v>0</v>
      </c>
      <c r="DL257" t="b">
        <f>COUNTIFS(A$1:A256,A257)=0</f>
        <v>1</v>
      </c>
    </row>
    <row r="258" spans="1:116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8"/>
      <c r="BY258" s="68"/>
      <c r="BZ258" s="70" t="str">
        <f t="shared" si="61"/>
        <v/>
      </c>
      <c r="CA258" s="71">
        <f t="shared" ca="1" si="62"/>
        <v>1096694.666275</v>
      </c>
      <c r="CB258" s="70" t="b">
        <f ca="1">AND(LEN(BZ258)&gt;0,TEXT(BZ258,"YYYY-MM-DD")=TEXT(Konstanta!$B$1,"YYYY-MM-DD"))</f>
        <v>0</v>
      </c>
      <c r="CC258" s="70" t="str">
        <f t="shared" si="63"/>
        <v/>
      </c>
      <c r="CD258" s="72">
        <f ca="1">(Konstanta!$B$2-D258)*24</f>
        <v>1096694.666275</v>
      </c>
      <c r="CE258" t="b">
        <f t="shared" si="64"/>
        <v>0</v>
      </c>
      <c r="CF258" t="b">
        <f>LEN(_xlfn.IFNA(VLOOKUP(H258,Konstanta!$M:$M,1,FALSE),""))&gt;0</f>
        <v>0</v>
      </c>
      <c r="CG258" t="b">
        <f>LEN(_xlfn.IFNA(VLOOKUP(G258,Konstanta!$T:$T,1,FALSE),""))&gt;0</f>
        <v>0</v>
      </c>
      <c r="CH258" t="b">
        <f>_xlfn.IFNA(VLOOKUP(U258,Konstanta!$O:$O,1,FALSE),"-")&lt;&gt;"-"</f>
        <v>0</v>
      </c>
      <c r="CI258" t="b">
        <f>LEN(_xlfn.IFNA(VLOOKUP(AX258,Konstanta!$X:$X,1,FALSE),""))&gt;0</f>
        <v>0</v>
      </c>
      <c r="CJ258" t="b">
        <f>OR(LEN(_xlfn.IFNA(VLOOKUP(Y258,Konstanta!$Q:$Q,1,FALSE),""))&gt;0,LEN(Y258)=0)</f>
        <v>1</v>
      </c>
      <c r="CK258" t="b">
        <f t="shared" si="65"/>
        <v>1</v>
      </c>
      <c r="CL258" t="b">
        <f>OR(LEN(_xlfn.IFNA(VLOOKUP(BK258,Konstanta!$Z:$Z,1,FALSE),""))&gt;0,LEN(BK258)=0)</f>
        <v>1</v>
      </c>
      <c r="CM258" t="b">
        <f t="shared" si="66"/>
        <v>1</v>
      </c>
      <c r="CN258" t="b">
        <f t="shared" si="67"/>
        <v>0</v>
      </c>
      <c r="CO258" t="b">
        <f>LEN(_xlfn.IFNA(VLOOKUP(Data!K258,Konstanta!$AB:$AB,1,FALSE),""))&gt;0</f>
        <v>0</v>
      </c>
      <c r="CP258" s="12" t="b">
        <f t="shared" si="68"/>
        <v>0</v>
      </c>
      <c r="CQ258" s="12" t="b">
        <f t="shared" si="69"/>
        <v>0</v>
      </c>
      <c r="CR258" t="b">
        <f>ISNUMBER(SEARCH(Konstanta!$Q$5,Y258))</f>
        <v>0</v>
      </c>
      <c r="CS258">
        <f ca="1">IF(CD258&lt;=Konstanta!$J$5,Konstanta!$I$5,IF(CD258&lt;=Konstanta!$J$6,Konstanta!$I$6,IF(CD258&lt;=Konstanta!$J$7,Konstanta!$I$7,Konstanta!$I$8)))</f>
        <v>4</v>
      </c>
      <c r="CT258" t="b">
        <f>ISNUMBER(SEARCH(Konstanta!$Q$6,Y258))</f>
        <v>0</v>
      </c>
      <c r="CU258">
        <f ca="1">IF(CD258&lt;=Konstanta!$F$5,Konstanta!$E$5,IF(CD258&lt;=Konstanta!$F$6,Konstanta!$E$6,IF(CD258&lt;=Konstanta!$F$7,Konstanta!$E$7,IF(CD258&lt;=Konstanta!$F$8,Konstanta!$E$8,Konstanta!$E$9))))</f>
        <v>5</v>
      </c>
      <c r="CV258" t="b">
        <f t="shared" si="70"/>
        <v>1</v>
      </c>
      <c r="CW258" s="74">
        <f ca="1">IF(CD258&lt;=Konstanta!$B$5,Konstanta!$A$5,IF(CD258&lt;=Konstanta!$B$6,Konstanta!$A$6,IF(CD258&lt;=Konstanta!$B$7,Konstanta!$A$7,IF(CD258&lt;=Konstanta!$B$8,Konstanta!$A$8,IF(CD258&lt;=Konstanta!$B$9,Konstanta!$A$9,IF(CD258&lt;=Konstanta!$B$10,Konstanta!$A$10,IF(CD258&lt;=Konstanta!$B$11,Konstanta!$A$11,Konstanta!$A$12)))))))</f>
        <v>8</v>
      </c>
      <c r="CX258" t="b">
        <f>LEN(_xlfn.IFNA(VLOOKUP(AA258,Konstanta!$AD:$AD,1,FALSE),""))=0</f>
        <v>1</v>
      </c>
      <c r="CY258" s="67">
        <f t="shared" si="71"/>
        <v>0</v>
      </c>
      <c r="CZ258" s="67">
        <f t="shared" si="72"/>
        <v>0</v>
      </c>
      <c r="DA258" s="67">
        <f t="shared" si="73"/>
        <v>0</v>
      </c>
      <c r="DB258" t="b">
        <f t="shared" ca="1" si="74"/>
        <v>0</v>
      </c>
      <c r="DC258" s="67" t="b">
        <f>DA258&lt;=Konstanta!$AH$3</f>
        <v>1</v>
      </c>
      <c r="DD258" t="b">
        <f>CY258&lt;=Konstanta!$AH$4</f>
        <v>1</v>
      </c>
      <c r="DE258" t="b">
        <f>CY258&lt;=Konstanta!$AH$5</f>
        <v>1</v>
      </c>
      <c r="DF258" t="b">
        <f>CY258&lt;=Konstanta!$AH$6</f>
        <v>1</v>
      </c>
      <c r="DG258" t="b">
        <f ca="1">TEXT(BL258,"YYYYMMDD")=TEXT(Konstanta!$B$1,"YYYYMMDD")</f>
        <v>0</v>
      </c>
      <c r="DH258" t="b">
        <f t="shared" si="75"/>
        <v>0</v>
      </c>
      <c r="DI258" s="67">
        <f ca="1">Konstanta!$C$4-Data!CD258</f>
        <v>-1096658.666275</v>
      </c>
      <c r="DJ258">
        <f ca="1">IF(Data!DI258&gt;=Konstanta!$B$14,Konstanta!$A$14,IF(Data!DI258&gt;=Konstanta!$B$15,Konstanta!$A$15,IF(Data!DI258&gt;=Konstanta!$B$16,Konstanta!$A$16,IF(Data!DI258&gt;=Konstanta!$B$17,Konstanta!$A$17,IF(Data!DI258&gt;=Konstanta!$B$18,Konstanta!$A$18,Konstanta!$A$19)))))</f>
        <v>6</v>
      </c>
      <c r="DK258" t="b">
        <f t="shared" si="76"/>
        <v>0</v>
      </c>
      <c r="DL258" t="b">
        <f>COUNTIFS(A$1:A257,A258)=0</f>
        <v>1</v>
      </c>
    </row>
    <row r="259" spans="1:116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8"/>
      <c r="BY259" s="68"/>
      <c r="BZ259" s="70" t="str">
        <f t="shared" ref="BZ259:BZ322" si="77">LEFT(R259,19)</f>
        <v/>
      </c>
      <c r="CA259" s="71">
        <f t="shared" ref="CA259:CA322" ca="1" si="78">(NOW()-R259)*24</f>
        <v>1096694.666275</v>
      </c>
      <c r="CB259" s="70" t="b">
        <f ca="1">AND(LEN(BZ259)&gt;0,TEXT(BZ259,"YYYY-MM-DD")=TEXT(Konstanta!$B$1,"YYYY-MM-DD"))</f>
        <v>0</v>
      </c>
      <c r="CC259" s="70" t="str">
        <f t="shared" ref="CC259:CC322" si="79">TEXT(BZ259,"HH")</f>
        <v/>
      </c>
      <c r="CD259" s="72">
        <f ca="1">(Konstanta!$B$2-D259)*24</f>
        <v>1096694.666275</v>
      </c>
      <c r="CE259" t="b">
        <f t="shared" ref="CE259:CE322" si="80">AN259=$CE$1</f>
        <v>0</v>
      </c>
      <c r="CF259" t="b">
        <f>LEN(_xlfn.IFNA(VLOOKUP(H259,Konstanta!$M:$M,1,FALSE),""))&gt;0</f>
        <v>0</v>
      </c>
      <c r="CG259" t="b">
        <f>LEN(_xlfn.IFNA(VLOOKUP(G259,Konstanta!$T:$T,1,FALSE),""))&gt;0</f>
        <v>0</v>
      </c>
      <c r="CH259" t="b">
        <f>_xlfn.IFNA(VLOOKUP(U259,Konstanta!$O:$O,1,FALSE),"-")&lt;&gt;"-"</f>
        <v>0</v>
      </c>
      <c r="CI259" t="b">
        <f>LEN(_xlfn.IFNA(VLOOKUP(AX259,Konstanta!$X:$X,1,FALSE),""))&gt;0</f>
        <v>0</v>
      </c>
      <c r="CJ259" t="b">
        <f>OR(LEN(_xlfn.IFNA(VLOOKUP(Y259,Konstanta!$Q:$Q,1,FALSE),""))&gt;0,LEN(Y259)=0)</f>
        <v>1</v>
      </c>
      <c r="CK259" t="b">
        <f t="shared" ref="CK259:CK322" si="81">NOT(ISNUMBER(SEARCH($CK$1,AO259)))</f>
        <v>1</v>
      </c>
      <c r="CL259" t="b">
        <f>OR(LEN(_xlfn.IFNA(VLOOKUP(BK259,Konstanta!$Z:$Z,1,FALSE),""))&gt;0,LEN(BK259)=0)</f>
        <v>1</v>
      </c>
      <c r="CM259" t="b">
        <f t="shared" ref="CM259:CM322" si="82">NOT(CO259)</f>
        <v>1</v>
      </c>
      <c r="CN259" t="b">
        <f t="shared" ref="CN259:CN322" si="83">BK259=$CN$1</f>
        <v>0</v>
      </c>
      <c r="CO259" t="b">
        <f>LEN(_xlfn.IFNA(VLOOKUP(Data!K259,Konstanta!$AB:$AB,1,FALSE),""))&gt;0</f>
        <v>0</v>
      </c>
      <c r="CP259" s="12" t="b">
        <f t="shared" ref="CP259:CP322" si="84">AND(CE259:CK259,CL259,CM259)</f>
        <v>0</v>
      </c>
      <c r="CQ259" s="12" t="b">
        <f t="shared" ref="CQ259:CQ322" si="85">AND(CE259:CL259,CO259)</f>
        <v>0</v>
      </c>
      <c r="CR259" t="b">
        <f>ISNUMBER(SEARCH(Konstanta!$Q$5,Y259))</f>
        <v>0</v>
      </c>
      <c r="CS259">
        <f ca="1">IF(CD259&lt;=Konstanta!$J$5,Konstanta!$I$5,IF(CD259&lt;=Konstanta!$J$6,Konstanta!$I$6,IF(CD259&lt;=Konstanta!$J$7,Konstanta!$I$7,Konstanta!$I$8)))</f>
        <v>4</v>
      </c>
      <c r="CT259" t="b">
        <f>ISNUMBER(SEARCH(Konstanta!$Q$6,Y259))</f>
        <v>0</v>
      </c>
      <c r="CU259">
        <f ca="1">IF(CD259&lt;=Konstanta!$F$5,Konstanta!$E$5,IF(CD259&lt;=Konstanta!$F$6,Konstanta!$E$6,IF(CD259&lt;=Konstanta!$F$7,Konstanta!$E$7,IF(CD259&lt;=Konstanta!$F$8,Konstanta!$E$8,Konstanta!$E$9))))</f>
        <v>5</v>
      </c>
      <c r="CV259" t="b">
        <f t="shared" ref="CV259:CV322" si="86">AND(NOT(CR259),NOT(CT259))</f>
        <v>1</v>
      </c>
      <c r="CW259" s="74">
        <f ca="1">IF(CD259&lt;=Konstanta!$B$5,Konstanta!$A$5,IF(CD259&lt;=Konstanta!$B$6,Konstanta!$A$6,IF(CD259&lt;=Konstanta!$B$7,Konstanta!$A$7,IF(CD259&lt;=Konstanta!$B$8,Konstanta!$A$8,IF(CD259&lt;=Konstanta!$B$9,Konstanta!$A$9,IF(CD259&lt;=Konstanta!$B$10,Konstanta!$A$10,IF(CD259&lt;=Konstanta!$B$11,Konstanta!$A$11,Konstanta!$A$12)))))))</f>
        <v>8</v>
      </c>
      <c r="CX259" t="b">
        <f>LEN(_xlfn.IFNA(VLOOKUP(AA259,Konstanta!$AD:$AD,1,FALSE),""))=0</f>
        <v>1</v>
      </c>
      <c r="CY259" s="67">
        <f t="shared" ref="CY259:CY322" si="87">IF(LEN(BL259)&gt;0,BL259-D259,0)*24</f>
        <v>0</v>
      </c>
      <c r="CZ259" s="67">
        <f t="shared" ref="CZ259:CZ322" si="88">IF(LEN(R259)&gt;19,VALUE(LEFT(R259,19)),R259)</f>
        <v>0</v>
      </c>
      <c r="DA259" s="67">
        <f t="shared" ref="DA259:DA322" si="89">(IF(LEN(BL259)&gt;0,BL259,0)-IF(LEN(CZ259)&gt;0,CZ259,0))*24</f>
        <v>0</v>
      </c>
      <c r="DB259" t="b">
        <f t="shared" ref="DB259:DB322" ca="1" si="90">AND(CO259,CQ259,CX259,DG259,DL259)</f>
        <v>0</v>
      </c>
      <c r="DC259" s="67" t="b">
        <f>DA259&lt;=Konstanta!$AH$3</f>
        <v>1</v>
      </c>
      <c r="DD259" t="b">
        <f>CY259&lt;=Konstanta!$AH$4</f>
        <v>1</v>
      </c>
      <c r="DE259" t="b">
        <f>CY259&lt;=Konstanta!$AH$5</f>
        <v>1</v>
      </c>
      <c r="DF259" t="b">
        <f>CY259&lt;=Konstanta!$AH$6</f>
        <v>1</v>
      </c>
      <c r="DG259" t="b">
        <f ca="1">TEXT(BL259,"YYYYMMDD")=TEXT(Konstanta!$B$1,"YYYYMMDD")</f>
        <v>0</v>
      </c>
      <c r="DH259" t="b">
        <f t="shared" ref="DH259:DH322" si="91">LEN(R259)&gt;0</f>
        <v>0</v>
      </c>
      <c r="DI259" s="67">
        <f ca="1">Konstanta!$C$4-Data!CD259</f>
        <v>-1096658.666275</v>
      </c>
      <c r="DJ259">
        <f ca="1">IF(Data!DI259&gt;=Konstanta!$B$14,Konstanta!$A$14,IF(Data!DI259&gt;=Konstanta!$B$15,Konstanta!$A$15,IF(Data!DI259&gt;=Konstanta!$B$16,Konstanta!$A$16,IF(Data!DI259&gt;=Konstanta!$B$17,Konstanta!$A$17,IF(Data!DI259&gt;=Konstanta!$B$18,Konstanta!$A$18,Konstanta!$A$19)))))</f>
        <v>6</v>
      </c>
      <c r="DK259" t="b">
        <f t="shared" ref="DK259:DK322" si="92">LEN(M259)&gt;0</f>
        <v>0</v>
      </c>
      <c r="DL259" t="b">
        <f>COUNTIFS(A$1:A258,A259)=0</f>
        <v>1</v>
      </c>
    </row>
    <row r="260" spans="1:116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8"/>
      <c r="BY260" s="68"/>
      <c r="BZ260" s="70" t="str">
        <f t="shared" si="77"/>
        <v/>
      </c>
      <c r="CA260" s="71">
        <f t="shared" ca="1" si="78"/>
        <v>1096694.6659944444</v>
      </c>
      <c r="CB260" s="70" t="b">
        <f ca="1">AND(LEN(BZ260)&gt;0,TEXT(BZ260,"YYYY-MM-DD")=TEXT(Konstanta!$B$1,"YYYY-MM-DD"))</f>
        <v>0</v>
      </c>
      <c r="CC260" s="70" t="str">
        <f t="shared" si="79"/>
        <v/>
      </c>
      <c r="CD260" s="72">
        <f ca="1">(Konstanta!$B$2-D260)*24</f>
        <v>1096694.666275</v>
      </c>
      <c r="CE260" t="b">
        <f t="shared" si="80"/>
        <v>0</v>
      </c>
      <c r="CF260" t="b">
        <f>LEN(_xlfn.IFNA(VLOOKUP(H260,Konstanta!$M:$M,1,FALSE),""))&gt;0</f>
        <v>0</v>
      </c>
      <c r="CG260" t="b">
        <f>LEN(_xlfn.IFNA(VLOOKUP(G260,Konstanta!$T:$T,1,FALSE),""))&gt;0</f>
        <v>0</v>
      </c>
      <c r="CH260" t="b">
        <f>_xlfn.IFNA(VLOOKUP(U260,Konstanta!$O:$O,1,FALSE),"-")&lt;&gt;"-"</f>
        <v>0</v>
      </c>
      <c r="CI260" t="b">
        <f>LEN(_xlfn.IFNA(VLOOKUP(AX260,Konstanta!$X:$X,1,FALSE),""))&gt;0</f>
        <v>0</v>
      </c>
      <c r="CJ260" t="b">
        <f>OR(LEN(_xlfn.IFNA(VLOOKUP(Y260,Konstanta!$Q:$Q,1,FALSE),""))&gt;0,LEN(Y260)=0)</f>
        <v>1</v>
      </c>
      <c r="CK260" t="b">
        <f t="shared" si="81"/>
        <v>1</v>
      </c>
      <c r="CL260" t="b">
        <f>OR(LEN(_xlfn.IFNA(VLOOKUP(BK260,Konstanta!$Z:$Z,1,FALSE),""))&gt;0,LEN(BK260)=0)</f>
        <v>1</v>
      </c>
      <c r="CM260" t="b">
        <f t="shared" si="82"/>
        <v>1</v>
      </c>
      <c r="CN260" t="b">
        <f t="shared" si="83"/>
        <v>0</v>
      </c>
      <c r="CO260" t="b">
        <f>LEN(_xlfn.IFNA(VLOOKUP(Data!K260,Konstanta!$AB:$AB,1,FALSE),""))&gt;0</f>
        <v>0</v>
      </c>
      <c r="CP260" s="12" t="b">
        <f t="shared" si="84"/>
        <v>0</v>
      </c>
      <c r="CQ260" s="12" t="b">
        <f t="shared" si="85"/>
        <v>0</v>
      </c>
      <c r="CR260" t="b">
        <f>ISNUMBER(SEARCH(Konstanta!$Q$5,Y260))</f>
        <v>0</v>
      </c>
      <c r="CS260">
        <f ca="1">IF(CD260&lt;=Konstanta!$J$5,Konstanta!$I$5,IF(CD260&lt;=Konstanta!$J$6,Konstanta!$I$6,IF(CD260&lt;=Konstanta!$J$7,Konstanta!$I$7,Konstanta!$I$8)))</f>
        <v>4</v>
      </c>
      <c r="CT260" t="b">
        <f>ISNUMBER(SEARCH(Konstanta!$Q$6,Y260))</f>
        <v>0</v>
      </c>
      <c r="CU260">
        <f ca="1">IF(CD260&lt;=Konstanta!$F$5,Konstanta!$E$5,IF(CD260&lt;=Konstanta!$F$6,Konstanta!$E$6,IF(CD260&lt;=Konstanta!$F$7,Konstanta!$E$7,IF(CD260&lt;=Konstanta!$F$8,Konstanta!$E$8,Konstanta!$E$9))))</f>
        <v>5</v>
      </c>
      <c r="CV260" t="b">
        <f t="shared" si="86"/>
        <v>1</v>
      </c>
      <c r="CW260" s="74">
        <f ca="1">IF(CD260&lt;=Konstanta!$B$5,Konstanta!$A$5,IF(CD260&lt;=Konstanta!$B$6,Konstanta!$A$6,IF(CD260&lt;=Konstanta!$B$7,Konstanta!$A$7,IF(CD260&lt;=Konstanta!$B$8,Konstanta!$A$8,IF(CD260&lt;=Konstanta!$B$9,Konstanta!$A$9,IF(CD260&lt;=Konstanta!$B$10,Konstanta!$A$10,IF(CD260&lt;=Konstanta!$B$11,Konstanta!$A$11,Konstanta!$A$12)))))))</f>
        <v>8</v>
      </c>
      <c r="CX260" t="b">
        <f>LEN(_xlfn.IFNA(VLOOKUP(AA260,Konstanta!$AD:$AD,1,FALSE),""))=0</f>
        <v>1</v>
      </c>
      <c r="CY260" s="67">
        <f t="shared" si="87"/>
        <v>0</v>
      </c>
      <c r="CZ260" s="67">
        <f t="shared" si="88"/>
        <v>0</v>
      </c>
      <c r="DA260" s="67">
        <f t="shared" si="89"/>
        <v>0</v>
      </c>
      <c r="DB260" t="b">
        <f t="shared" ca="1" si="90"/>
        <v>0</v>
      </c>
      <c r="DC260" s="67" t="b">
        <f>DA260&lt;=Konstanta!$AH$3</f>
        <v>1</v>
      </c>
      <c r="DD260" t="b">
        <f>CY260&lt;=Konstanta!$AH$4</f>
        <v>1</v>
      </c>
      <c r="DE260" t="b">
        <f>CY260&lt;=Konstanta!$AH$5</f>
        <v>1</v>
      </c>
      <c r="DF260" t="b">
        <f>CY260&lt;=Konstanta!$AH$6</f>
        <v>1</v>
      </c>
      <c r="DG260" t="b">
        <f ca="1">TEXT(BL260,"YYYYMMDD")=TEXT(Konstanta!$B$1,"YYYYMMDD")</f>
        <v>0</v>
      </c>
      <c r="DH260" t="b">
        <f t="shared" si="91"/>
        <v>0</v>
      </c>
      <c r="DI260" s="67">
        <f ca="1">Konstanta!$C$4-Data!CD260</f>
        <v>-1096658.666275</v>
      </c>
      <c r="DJ260">
        <f ca="1">IF(Data!DI260&gt;=Konstanta!$B$14,Konstanta!$A$14,IF(Data!DI260&gt;=Konstanta!$B$15,Konstanta!$A$15,IF(Data!DI260&gt;=Konstanta!$B$16,Konstanta!$A$16,IF(Data!DI260&gt;=Konstanta!$B$17,Konstanta!$A$17,IF(Data!DI260&gt;=Konstanta!$B$18,Konstanta!$A$18,Konstanta!$A$19)))))</f>
        <v>6</v>
      </c>
      <c r="DK260" t="b">
        <f t="shared" si="92"/>
        <v>0</v>
      </c>
      <c r="DL260" t="b">
        <f>COUNTIFS(A$1:A259,A260)=0</f>
        <v>1</v>
      </c>
    </row>
    <row r="261" spans="1:116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8"/>
      <c r="BY261" s="68"/>
      <c r="BZ261" s="70" t="str">
        <f t="shared" si="77"/>
        <v/>
      </c>
      <c r="CA261" s="71">
        <f t="shared" ca="1" si="78"/>
        <v>1096694.666275</v>
      </c>
      <c r="CB261" s="70" t="b">
        <f ca="1">AND(LEN(BZ261)&gt;0,TEXT(BZ261,"YYYY-MM-DD")=TEXT(Konstanta!$B$1,"YYYY-MM-DD"))</f>
        <v>0</v>
      </c>
      <c r="CC261" s="70" t="str">
        <f t="shared" si="79"/>
        <v/>
      </c>
      <c r="CD261" s="72">
        <f ca="1">(Konstanta!$B$2-D261)*24</f>
        <v>1096694.666275</v>
      </c>
      <c r="CE261" t="b">
        <f t="shared" si="80"/>
        <v>0</v>
      </c>
      <c r="CF261" t="b">
        <f>LEN(_xlfn.IFNA(VLOOKUP(H261,Konstanta!$M:$M,1,FALSE),""))&gt;0</f>
        <v>0</v>
      </c>
      <c r="CG261" t="b">
        <f>LEN(_xlfn.IFNA(VLOOKUP(G261,Konstanta!$T:$T,1,FALSE),""))&gt;0</f>
        <v>0</v>
      </c>
      <c r="CH261" t="b">
        <f>_xlfn.IFNA(VLOOKUP(U261,Konstanta!$O:$O,1,FALSE),"-")&lt;&gt;"-"</f>
        <v>0</v>
      </c>
      <c r="CI261" t="b">
        <f>LEN(_xlfn.IFNA(VLOOKUP(AX261,Konstanta!$X:$X,1,FALSE),""))&gt;0</f>
        <v>0</v>
      </c>
      <c r="CJ261" t="b">
        <f>OR(LEN(_xlfn.IFNA(VLOOKUP(Y261,Konstanta!$Q:$Q,1,FALSE),""))&gt;0,LEN(Y261)=0)</f>
        <v>1</v>
      </c>
      <c r="CK261" t="b">
        <f t="shared" si="81"/>
        <v>1</v>
      </c>
      <c r="CL261" t="b">
        <f>OR(LEN(_xlfn.IFNA(VLOOKUP(BK261,Konstanta!$Z:$Z,1,FALSE),""))&gt;0,LEN(BK261)=0)</f>
        <v>1</v>
      </c>
      <c r="CM261" t="b">
        <f t="shared" si="82"/>
        <v>1</v>
      </c>
      <c r="CN261" t="b">
        <f t="shared" si="83"/>
        <v>0</v>
      </c>
      <c r="CO261" t="b">
        <f>LEN(_xlfn.IFNA(VLOOKUP(Data!K261,Konstanta!$AB:$AB,1,FALSE),""))&gt;0</f>
        <v>0</v>
      </c>
      <c r="CP261" s="12" t="b">
        <f t="shared" si="84"/>
        <v>0</v>
      </c>
      <c r="CQ261" s="12" t="b">
        <f t="shared" si="85"/>
        <v>0</v>
      </c>
      <c r="CR261" t="b">
        <f>ISNUMBER(SEARCH(Konstanta!$Q$5,Y261))</f>
        <v>0</v>
      </c>
      <c r="CS261">
        <f ca="1">IF(CD261&lt;=Konstanta!$J$5,Konstanta!$I$5,IF(CD261&lt;=Konstanta!$J$6,Konstanta!$I$6,IF(CD261&lt;=Konstanta!$J$7,Konstanta!$I$7,Konstanta!$I$8)))</f>
        <v>4</v>
      </c>
      <c r="CT261" t="b">
        <f>ISNUMBER(SEARCH(Konstanta!$Q$6,Y261))</f>
        <v>0</v>
      </c>
      <c r="CU261">
        <f ca="1">IF(CD261&lt;=Konstanta!$F$5,Konstanta!$E$5,IF(CD261&lt;=Konstanta!$F$6,Konstanta!$E$6,IF(CD261&lt;=Konstanta!$F$7,Konstanta!$E$7,IF(CD261&lt;=Konstanta!$F$8,Konstanta!$E$8,Konstanta!$E$9))))</f>
        <v>5</v>
      </c>
      <c r="CV261" t="b">
        <f t="shared" si="86"/>
        <v>1</v>
      </c>
      <c r="CW261" s="74">
        <f ca="1">IF(CD261&lt;=Konstanta!$B$5,Konstanta!$A$5,IF(CD261&lt;=Konstanta!$B$6,Konstanta!$A$6,IF(CD261&lt;=Konstanta!$B$7,Konstanta!$A$7,IF(CD261&lt;=Konstanta!$B$8,Konstanta!$A$8,IF(CD261&lt;=Konstanta!$B$9,Konstanta!$A$9,IF(CD261&lt;=Konstanta!$B$10,Konstanta!$A$10,IF(CD261&lt;=Konstanta!$B$11,Konstanta!$A$11,Konstanta!$A$12)))))))</f>
        <v>8</v>
      </c>
      <c r="CX261" t="b">
        <f>LEN(_xlfn.IFNA(VLOOKUP(AA261,Konstanta!$AD:$AD,1,FALSE),""))=0</f>
        <v>1</v>
      </c>
      <c r="CY261" s="67">
        <f t="shared" si="87"/>
        <v>0</v>
      </c>
      <c r="CZ261" s="67">
        <f t="shared" si="88"/>
        <v>0</v>
      </c>
      <c r="DA261" s="67">
        <f t="shared" si="89"/>
        <v>0</v>
      </c>
      <c r="DB261" t="b">
        <f t="shared" ca="1" si="90"/>
        <v>0</v>
      </c>
      <c r="DC261" s="67" t="b">
        <f>DA261&lt;=Konstanta!$AH$3</f>
        <v>1</v>
      </c>
      <c r="DD261" t="b">
        <f>CY261&lt;=Konstanta!$AH$4</f>
        <v>1</v>
      </c>
      <c r="DE261" t="b">
        <f>CY261&lt;=Konstanta!$AH$5</f>
        <v>1</v>
      </c>
      <c r="DF261" t="b">
        <f>CY261&lt;=Konstanta!$AH$6</f>
        <v>1</v>
      </c>
      <c r="DG261" t="b">
        <f ca="1">TEXT(BL261,"YYYYMMDD")=TEXT(Konstanta!$B$1,"YYYYMMDD")</f>
        <v>0</v>
      </c>
      <c r="DH261" t="b">
        <f t="shared" si="91"/>
        <v>0</v>
      </c>
      <c r="DI261" s="67">
        <f ca="1">Konstanta!$C$4-Data!CD261</f>
        <v>-1096658.666275</v>
      </c>
      <c r="DJ261">
        <f ca="1">IF(Data!DI261&gt;=Konstanta!$B$14,Konstanta!$A$14,IF(Data!DI261&gt;=Konstanta!$B$15,Konstanta!$A$15,IF(Data!DI261&gt;=Konstanta!$B$16,Konstanta!$A$16,IF(Data!DI261&gt;=Konstanta!$B$17,Konstanta!$A$17,IF(Data!DI261&gt;=Konstanta!$B$18,Konstanta!$A$18,Konstanta!$A$19)))))</f>
        <v>6</v>
      </c>
      <c r="DK261" t="b">
        <f t="shared" si="92"/>
        <v>0</v>
      </c>
      <c r="DL261" t="b">
        <f>COUNTIFS(A$1:A260,A261)=0</f>
        <v>1</v>
      </c>
    </row>
    <row r="262" spans="1:116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8"/>
      <c r="BY262" s="68"/>
      <c r="BZ262" s="70" t="str">
        <f t="shared" si="77"/>
        <v/>
      </c>
      <c r="CA262" s="71">
        <f t="shared" ca="1" si="78"/>
        <v>1096694.6659916667</v>
      </c>
      <c r="CB262" s="70" t="b">
        <f ca="1">AND(LEN(BZ262)&gt;0,TEXT(BZ262,"YYYY-MM-DD")=TEXT(Konstanta!$B$1,"YYYY-MM-DD"))</f>
        <v>0</v>
      </c>
      <c r="CC262" s="70" t="str">
        <f t="shared" si="79"/>
        <v/>
      </c>
      <c r="CD262" s="72">
        <f ca="1">(Konstanta!$B$2-D262)*24</f>
        <v>1096694.666275</v>
      </c>
      <c r="CE262" t="b">
        <f t="shared" si="80"/>
        <v>0</v>
      </c>
      <c r="CF262" t="b">
        <f>LEN(_xlfn.IFNA(VLOOKUP(H262,Konstanta!$M:$M,1,FALSE),""))&gt;0</f>
        <v>0</v>
      </c>
      <c r="CG262" t="b">
        <f>LEN(_xlfn.IFNA(VLOOKUP(G262,Konstanta!$T:$T,1,FALSE),""))&gt;0</f>
        <v>0</v>
      </c>
      <c r="CH262" t="b">
        <f>_xlfn.IFNA(VLOOKUP(U262,Konstanta!$O:$O,1,FALSE),"-")&lt;&gt;"-"</f>
        <v>0</v>
      </c>
      <c r="CI262" t="b">
        <f>LEN(_xlfn.IFNA(VLOOKUP(AX262,Konstanta!$X:$X,1,FALSE),""))&gt;0</f>
        <v>0</v>
      </c>
      <c r="CJ262" t="b">
        <f>OR(LEN(_xlfn.IFNA(VLOOKUP(Y262,Konstanta!$Q:$Q,1,FALSE),""))&gt;0,LEN(Y262)=0)</f>
        <v>1</v>
      </c>
      <c r="CK262" t="b">
        <f t="shared" si="81"/>
        <v>1</v>
      </c>
      <c r="CL262" t="b">
        <f>OR(LEN(_xlfn.IFNA(VLOOKUP(BK262,Konstanta!$Z:$Z,1,FALSE),""))&gt;0,LEN(BK262)=0)</f>
        <v>1</v>
      </c>
      <c r="CM262" t="b">
        <f t="shared" si="82"/>
        <v>1</v>
      </c>
      <c r="CN262" t="b">
        <f t="shared" si="83"/>
        <v>0</v>
      </c>
      <c r="CO262" t="b">
        <f>LEN(_xlfn.IFNA(VLOOKUP(Data!K262,Konstanta!$AB:$AB,1,FALSE),""))&gt;0</f>
        <v>0</v>
      </c>
      <c r="CP262" s="12" t="b">
        <f t="shared" si="84"/>
        <v>0</v>
      </c>
      <c r="CQ262" s="12" t="b">
        <f t="shared" si="85"/>
        <v>0</v>
      </c>
      <c r="CR262" t="b">
        <f>ISNUMBER(SEARCH(Konstanta!$Q$5,Y262))</f>
        <v>0</v>
      </c>
      <c r="CS262">
        <f ca="1">IF(CD262&lt;=Konstanta!$J$5,Konstanta!$I$5,IF(CD262&lt;=Konstanta!$J$6,Konstanta!$I$6,IF(CD262&lt;=Konstanta!$J$7,Konstanta!$I$7,Konstanta!$I$8)))</f>
        <v>4</v>
      </c>
      <c r="CT262" t="b">
        <f>ISNUMBER(SEARCH(Konstanta!$Q$6,Y262))</f>
        <v>0</v>
      </c>
      <c r="CU262">
        <f ca="1">IF(CD262&lt;=Konstanta!$F$5,Konstanta!$E$5,IF(CD262&lt;=Konstanta!$F$6,Konstanta!$E$6,IF(CD262&lt;=Konstanta!$F$7,Konstanta!$E$7,IF(CD262&lt;=Konstanta!$F$8,Konstanta!$E$8,Konstanta!$E$9))))</f>
        <v>5</v>
      </c>
      <c r="CV262" t="b">
        <f t="shared" si="86"/>
        <v>1</v>
      </c>
      <c r="CW262" s="74">
        <f ca="1">IF(CD262&lt;=Konstanta!$B$5,Konstanta!$A$5,IF(CD262&lt;=Konstanta!$B$6,Konstanta!$A$6,IF(CD262&lt;=Konstanta!$B$7,Konstanta!$A$7,IF(CD262&lt;=Konstanta!$B$8,Konstanta!$A$8,IF(CD262&lt;=Konstanta!$B$9,Konstanta!$A$9,IF(CD262&lt;=Konstanta!$B$10,Konstanta!$A$10,IF(CD262&lt;=Konstanta!$B$11,Konstanta!$A$11,Konstanta!$A$12)))))))</f>
        <v>8</v>
      </c>
      <c r="CX262" t="b">
        <f>LEN(_xlfn.IFNA(VLOOKUP(AA262,Konstanta!$AD:$AD,1,FALSE),""))=0</f>
        <v>1</v>
      </c>
      <c r="CY262" s="67">
        <f t="shared" si="87"/>
        <v>0</v>
      </c>
      <c r="CZ262" s="67">
        <f t="shared" si="88"/>
        <v>0</v>
      </c>
      <c r="DA262" s="67">
        <f t="shared" si="89"/>
        <v>0</v>
      </c>
      <c r="DB262" t="b">
        <f t="shared" ca="1" si="90"/>
        <v>0</v>
      </c>
      <c r="DC262" s="67" t="b">
        <f>DA262&lt;=Konstanta!$AH$3</f>
        <v>1</v>
      </c>
      <c r="DD262" t="b">
        <f>CY262&lt;=Konstanta!$AH$4</f>
        <v>1</v>
      </c>
      <c r="DE262" t="b">
        <f>CY262&lt;=Konstanta!$AH$5</f>
        <v>1</v>
      </c>
      <c r="DF262" t="b">
        <f>CY262&lt;=Konstanta!$AH$6</f>
        <v>1</v>
      </c>
      <c r="DG262" t="b">
        <f ca="1">TEXT(BL262,"YYYYMMDD")=TEXT(Konstanta!$B$1,"YYYYMMDD")</f>
        <v>0</v>
      </c>
      <c r="DH262" t="b">
        <f t="shared" si="91"/>
        <v>0</v>
      </c>
      <c r="DI262" s="67">
        <f ca="1">Konstanta!$C$4-Data!CD262</f>
        <v>-1096658.666275</v>
      </c>
      <c r="DJ262">
        <f ca="1">IF(Data!DI262&gt;=Konstanta!$B$14,Konstanta!$A$14,IF(Data!DI262&gt;=Konstanta!$B$15,Konstanta!$A$15,IF(Data!DI262&gt;=Konstanta!$B$16,Konstanta!$A$16,IF(Data!DI262&gt;=Konstanta!$B$17,Konstanta!$A$17,IF(Data!DI262&gt;=Konstanta!$B$18,Konstanta!$A$18,Konstanta!$A$19)))))</f>
        <v>6</v>
      </c>
      <c r="DK262" t="b">
        <f t="shared" si="92"/>
        <v>0</v>
      </c>
      <c r="DL262" t="b">
        <f>COUNTIFS(A$1:A261,A262)=0</f>
        <v>1</v>
      </c>
    </row>
    <row r="263" spans="1:116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8"/>
      <c r="BY263" s="68"/>
      <c r="BZ263" s="70" t="str">
        <f t="shared" si="77"/>
        <v/>
      </c>
      <c r="CA263" s="71">
        <f t="shared" ca="1" si="78"/>
        <v>1096694.6664083335</v>
      </c>
      <c r="CB263" s="70" t="b">
        <f ca="1">AND(LEN(BZ263)&gt;0,TEXT(BZ263,"YYYY-MM-DD")=TEXT(Konstanta!$B$1,"YYYY-MM-DD"))</f>
        <v>0</v>
      </c>
      <c r="CC263" s="70" t="str">
        <f t="shared" si="79"/>
        <v/>
      </c>
      <c r="CD263" s="72">
        <f ca="1">(Konstanta!$B$2-D263)*24</f>
        <v>1096694.666275</v>
      </c>
      <c r="CE263" t="b">
        <f t="shared" si="80"/>
        <v>0</v>
      </c>
      <c r="CF263" t="b">
        <f>LEN(_xlfn.IFNA(VLOOKUP(H263,Konstanta!$M:$M,1,FALSE),""))&gt;0</f>
        <v>0</v>
      </c>
      <c r="CG263" t="b">
        <f>LEN(_xlfn.IFNA(VLOOKUP(G263,Konstanta!$T:$T,1,FALSE),""))&gt;0</f>
        <v>0</v>
      </c>
      <c r="CH263" t="b">
        <f>_xlfn.IFNA(VLOOKUP(U263,Konstanta!$O:$O,1,FALSE),"-")&lt;&gt;"-"</f>
        <v>0</v>
      </c>
      <c r="CI263" t="b">
        <f>LEN(_xlfn.IFNA(VLOOKUP(AX263,Konstanta!$X:$X,1,FALSE),""))&gt;0</f>
        <v>0</v>
      </c>
      <c r="CJ263" t="b">
        <f>OR(LEN(_xlfn.IFNA(VLOOKUP(Y263,Konstanta!$Q:$Q,1,FALSE),""))&gt;0,LEN(Y263)=0)</f>
        <v>1</v>
      </c>
      <c r="CK263" t="b">
        <f t="shared" si="81"/>
        <v>1</v>
      </c>
      <c r="CL263" t="b">
        <f>OR(LEN(_xlfn.IFNA(VLOOKUP(BK263,Konstanta!$Z:$Z,1,FALSE),""))&gt;0,LEN(BK263)=0)</f>
        <v>1</v>
      </c>
      <c r="CM263" t="b">
        <f t="shared" si="82"/>
        <v>1</v>
      </c>
      <c r="CN263" t="b">
        <f t="shared" si="83"/>
        <v>0</v>
      </c>
      <c r="CO263" t="b">
        <f>LEN(_xlfn.IFNA(VLOOKUP(Data!K263,Konstanta!$AB:$AB,1,FALSE),""))&gt;0</f>
        <v>0</v>
      </c>
      <c r="CP263" s="12" t="b">
        <f t="shared" si="84"/>
        <v>0</v>
      </c>
      <c r="CQ263" s="12" t="b">
        <f t="shared" si="85"/>
        <v>0</v>
      </c>
      <c r="CR263" t="b">
        <f>ISNUMBER(SEARCH(Konstanta!$Q$5,Y263))</f>
        <v>0</v>
      </c>
      <c r="CS263">
        <f ca="1">IF(CD263&lt;=Konstanta!$J$5,Konstanta!$I$5,IF(CD263&lt;=Konstanta!$J$6,Konstanta!$I$6,IF(CD263&lt;=Konstanta!$J$7,Konstanta!$I$7,Konstanta!$I$8)))</f>
        <v>4</v>
      </c>
      <c r="CT263" t="b">
        <f>ISNUMBER(SEARCH(Konstanta!$Q$6,Y263))</f>
        <v>0</v>
      </c>
      <c r="CU263">
        <f ca="1">IF(CD263&lt;=Konstanta!$F$5,Konstanta!$E$5,IF(CD263&lt;=Konstanta!$F$6,Konstanta!$E$6,IF(CD263&lt;=Konstanta!$F$7,Konstanta!$E$7,IF(CD263&lt;=Konstanta!$F$8,Konstanta!$E$8,Konstanta!$E$9))))</f>
        <v>5</v>
      </c>
      <c r="CV263" t="b">
        <f t="shared" si="86"/>
        <v>1</v>
      </c>
      <c r="CW263" s="74">
        <f ca="1">IF(CD263&lt;=Konstanta!$B$5,Konstanta!$A$5,IF(CD263&lt;=Konstanta!$B$6,Konstanta!$A$6,IF(CD263&lt;=Konstanta!$B$7,Konstanta!$A$7,IF(CD263&lt;=Konstanta!$B$8,Konstanta!$A$8,IF(CD263&lt;=Konstanta!$B$9,Konstanta!$A$9,IF(CD263&lt;=Konstanta!$B$10,Konstanta!$A$10,IF(CD263&lt;=Konstanta!$B$11,Konstanta!$A$11,Konstanta!$A$12)))))))</f>
        <v>8</v>
      </c>
      <c r="CX263" t="b">
        <f>LEN(_xlfn.IFNA(VLOOKUP(AA263,Konstanta!$AD:$AD,1,FALSE),""))=0</f>
        <v>1</v>
      </c>
      <c r="CY263" s="67">
        <f t="shared" si="87"/>
        <v>0</v>
      </c>
      <c r="CZ263" s="67">
        <f t="shared" si="88"/>
        <v>0</v>
      </c>
      <c r="DA263" s="67">
        <f t="shared" si="89"/>
        <v>0</v>
      </c>
      <c r="DB263" t="b">
        <f t="shared" ca="1" si="90"/>
        <v>0</v>
      </c>
      <c r="DC263" s="67" t="b">
        <f>DA263&lt;=Konstanta!$AH$3</f>
        <v>1</v>
      </c>
      <c r="DD263" t="b">
        <f>CY263&lt;=Konstanta!$AH$4</f>
        <v>1</v>
      </c>
      <c r="DE263" t="b">
        <f>CY263&lt;=Konstanta!$AH$5</f>
        <v>1</v>
      </c>
      <c r="DF263" t="b">
        <f>CY263&lt;=Konstanta!$AH$6</f>
        <v>1</v>
      </c>
      <c r="DG263" t="b">
        <f ca="1">TEXT(BL263,"YYYYMMDD")=TEXT(Konstanta!$B$1,"YYYYMMDD")</f>
        <v>0</v>
      </c>
      <c r="DH263" t="b">
        <f t="shared" si="91"/>
        <v>0</v>
      </c>
      <c r="DI263" s="67">
        <f ca="1">Konstanta!$C$4-Data!CD263</f>
        <v>-1096658.666275</v>
      </c>
      <c r="DJ263">
        <f ca="1">IF(Data!DI263&gt;=Konstanta!$B$14,Konstanta!$A$14,IF(Data!DI263&gt;=Konstanta!$B$15,Konstanta!$A$15,IF(Data!DI263&gt;=Konstanta!$B$16,Konstanta!$A$16,IF(Data!DI263&gt;=Konstanta!$B$17,Konstanta!$A$17,IF(Data!DI263&gt;=Konstanta!$B$18,Konstanta!$A$18,Konstanta!$A$19)))))</f>
        <v>6</v>
      </c>
      <c r="DK263" t="b">
        <f t="shared" si="92"/>
        <v>0</v>
      </c>
      <c r="DL263" t="b">
        <f>COUNTIFS(A$1:A262,A263)=0</f>
        <v>1</v>
      </c>
    </row>
    <row r="264" spans="1:116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8"/>
      <c r="BY264" s="68"/>
      <c r="BZ264" s="70" t="str">
        <f t="shared" si="77"/>
        <v/>
      </c>
      <c r="CA264" s="71">
        <f t="shared" ca="1" si="78"/>
        <v>1096694.666013889</v>
      </c>
      <c r="CB264" s="70" t="b">
        <f ca="1">AND(LEN(BZ264)&gt;0,TEXT(BZ264,"YYYY-MM-DD")=TEXT(Konstanta!$B$1,"YYYY-MM-DD"))</f>
        <v>0</v>
      </c>
      <c r="CC264" s="70" t="str">
        <f t="shared" si="79"/>
        <v/>
      </c>
      <c r="CD264" s="72">
        <f ca="1">(Konstanta!$B$2-D264)*24</f>
        <v>1096694.666275</v>
      </c>
      <c r="CE264" t="b">
        <f t="shared" si="80"/>
        <v>0</v>
      </c>
      <c r="CF264" t="b">
        <f>LEN(_xlfn.IFNA(VLOOKUP(H264,Konstanta!$M:$M,1,FALSE),""))&gt;0</f>
        <v>0</v>
      </c>
      <c r="CG264" t="b">
        <f>LEN(_xlfn.IFNA(VLOOKUP(G264,Konstanta!$T:$T,1,FALSE),""))&gt;0</f>
        <v>0</v>
      </c>
      <c r="CH264" t="b">
        <f>_xlfn.IFNA(VLOOKUP(U264,Konstanta!$O:$O,1,FALSE),"-")&lt;&gt;"-"</f>
        <v>0</v>
      </c>
      <c r="CI264" t="b">
        <f>LEN(_xlfn.IFNA(VLOOKUP(AX264,Konstanta!$X:$X,1,FALSE),""))&gt;0</f>
        <v>0</v>
      </c>
      <c r="CJ264" t="b">
        <f>OR(LEN(_xlfn.IFNA(VLOOKUP(Y264,Konstanta!$Q:$Q,1,FALSE),""))&gt;0,LEN(Y264)=0)</f>
        <v>1</v>
      </c>
      <c r="CK264" t="b">
        <f t="shared" si="81"/>
        <v>1</v>
      </c>
      <c r="CL264" t="b">
        <f>OR(LEN(_xlfn.IFNA(VLOOKUP(BK264,Konstanta!$Z:$Z,1,FALSE),""))&gt;0,LEN(BK264)=0)</f>
        <v>1</v>
      </c>
      <c r="CM264" t="b">
        <f t="shared" si="82"/>
        <v>1</v>
      </c>
      <c r="CN264" t="b">
        <f t="shared" si="83"/>
        <v>0</v>
      </c>
      <c r="CO264" t="b">
        <f>LEN(_xlfn.IFNA(VLOOKUP(Data!K264,Konstanta!$AB:$AB,1,FALSE),""))&gt;0</f>
        <v>0</v>
      </c>
      <c r="CP264" s="12" t="b">
        <f t="shared" si="84"/>
        <v>0</v>
      </c>
      <c r="CQ264" s="12" t="b">
        <f t="shared" si="85"/>
        <v>0</v>
      </c>
      <c r="CR264" t="b">
        <f>ISNUMBER(SEARCH(Konstanta!$Q$5,Y264))</f>
        <v>0</v>
      </c>
      <c r="CS264">
        <f ca="1">IF(CD264&lt;=Konstanta!$J$5,Konstanta!$I$5,IF(CD264&lt;=Konstanta!$J$6,Konstanta!$I$6,IF(CD264&lt;=Konstanta!$J$7,Konstanta!$I$7,Konstanta!$I$8)))</f>
        <v>4</v>
      </c>
      <c r="CT264" t="b">
        <f>ISNUMBER(SEARCH(Konstanta!$Q$6,Y264))</f>
        <v>0</v>
      </c>
      <c r="CU264">
        <f ca="1">IF(CD264&lt;=Konstanta!$F$5,Konstanta!$E$5,IF(CD264&lt;=Konstanta!$F$6,Konstanta!$E$6,IF(CD264&lt;=Konstanta!$F$7,Konstanta!$E$7,IF(CD264&lt;=Konstanta!$F$8,Konstanta!$E$8,Konstanta!$E$9))))</f>
        <v>5</v>
      </c>
      <c r="CV264" t="b">
        <f t="shared" si="86"/>
        <v>1</v>
      </c>
      <c r="CW264" s="74">
        <f ca="1">IF(CD264&lt;=Konstanta!$B$5,Konstanta!$A$5,IF(CD264&lt;=Konstanta!$B$6,Konstanta!$A$6,IF(CD264&lt;=Konstanta!$B$7,Konstanta!$A$7,IF(CD264&lt;=Konstanta!$B$8,Konstanta!$A$8,IF(CD264&lt;=Konstanta!$B$9,Konstanta!$A$9,IF(CD264&lt;=Konstanta!$B$10,Konstanta!$A$10,IF(CD264&lt;=Konstanta!$B$11,Konstanta!$A$11,Konstanta!$A$12)))))))</f>
        <v>8</v>
      </c>
      <c r="CX264" t="b">
        <f>LEN(_xlfn.IFNA(VLOOKUP(AA264,Konstanta!$AD:$AD,1,FALSE),""))=0</f>
        <v>1</v>
      </c>
      <c r="CY264" s="67">
        <f t="shared" si="87"/>
        <v>0</v>
      </c>
      <c r="CZ264" s="67">
        <f t="shared" si="88"/>
        <v>0</v>
      </c>
      <c r="DA264" s="67">
        <f t="shared" si="89"/>
        <v>0</v>
      </c>
      <c r="DB264" t="b">
        <f t="shared" ca="1" si="90"/>
        <v>0</v>
      </c>
      <c r="DC264" s="67" t="b">
        <f>DA264&lt;=Konstanta!$AH$3</f>
        <v>1</v>
      </c>
      <c r="DD264" t="b">
        <f>CY264&lt;=Konstanta!$AH$4</f>
        <v>1</v>
      </c>
      <c r="DE264" t="b">
        <f>CY264&lt;=Konstanta!$AH$5</f>
        <v>1</v>
      </c>
      <c r="DF264" t="b">
        <f>CY264&lt;=Konstanta!$AH$6</f>
        <v>1</v>
      </c>
      <c r="DG264" t="b">
        <f ca="1">TEXT(BL264,"YYYYMMDD")=TEXT(Konstanta!$B$1,"YYYYMMDD")</f>
        <v>0</v>
      </c>
      <c r="DH264" t="b">
        <f t="shared" si="91"/>
        <v>0</v>
      </c>
      <c r="DI264" s="67">
        <f ca="1">Konstanta!$C$4-Data!CD264</f>
        <v>-1096658.666275</v>
      </c>
      <c r="DJ264">
        <f ca="1">IF(Data!DI264&gt;=Konstanta!$B$14,Konstanta!$A$14,IF(Data!DI264&gt;=Konstanta!$B$15,Konstanta!$A$15,IF(Data!DI264&gt;=Konstanta!$B$16,Konstanta!$A$16,IF(Data!DI264&gt;=Konstanta!$B$17,Konstanta!$A$17,IF(Data!DI264&gt;=Konstanta!$B$18,Konstanta!$A$18,Konstanta!$A$19)))))</f>
        <v>6</v>
      </c>
      <c r="DK264" t="b">
        <f t="shared" si="92"/>
        <v>0</v>
      </c>
      <c r="DL264" t="b">
        <f>COUNTIFS(A$1:A263,A264)=0</f>
        <v>1</v>
      </c>
    </row>
    <row r="265" spans="1:116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8"/>
      <c r="BY265" s="68"/>
      <c r="BZ265" s="70" t="str">
        <f t="shared" si="77"/>
        <v/>
      </c>
      <c r="CA265" s="71">
        <f t="shared" ca="1" si="78"/>
        <v>1096694.6664055556</v>
      </c>
      <c r="CB265" s="70" t="b">
        <f ca="1">AND(LEN(BZ265)&gt;0,TEXT(BZ265,"YYYY-MM-DD")=TEXT(Konstanta!$B$1,"YYYY-MM-DD"))</f>
        <v>0</v>
      </c>
      <c r="CC265" s="70" t="str">
        <f t="shared" si="79"/>
        <v/>
      </c>
      <c r="CD265" s="72">
        <f ca="1">(Konstanta!$B$2-D265)*24</f>
        <v>1096694.666275</v>
      </c>
      <c r="CE265" t="b">
        <f t="shared" si="80"/>
        <v>0</v>
      </c>
      <c r="CF265" t="b">
        <f>LEN(_xlfn.IFNA(VLOOKUP(H265,Konstanta!$M:$M,1,FALSE),""))&gt;0</f>
        <v>0</v>
      </c>
      <c r="CG265" t="b">
        <f>LEN(_xlfn.IFNA(VLOOKUP(G265,Konstanta!$T:$T,1,FALSE),""))&gt;0</f>
        <v>0</v>
      </c>
      <c r="CH265" t="b">
        <f>_xlfn.IFNA(VLOOKUP(U265,Konstanta!$O:$O,1,FALSE),"-")&lt;&gt;"-"</f>
        <v>0</v>
      </c>
      <c r="CI265" t="b">
        <f>LEN(_xlfn.IFNA(VLOOKUP(AX265,Konstanta!$X:$X,1,FALSE),""))&gt;0</f>
        <v>0</v>
      </c>
      <c r="CJ265" t="b">
        <f>OR(LEN(_xlfn.IFNA(VLOOKUP(Y265,Konstanta!$Q:$Q,1,FALSE),""))&gt;0,LEN(Y265)=0)</f>
        <v>1</v>
      </c>
      <c r="CK265" t="b">
        <f t="shared" si="81"/>
        <v>1</v>
      </c>
      <c r="CL265" t="b">
        <f>OR(LEN(_xlfn.IFNA(VLOOKUP(BK265,Konstanta!$Z:$Z,1,FALSE),""))&gt;0,LEN(BK265)=0)</f>
        <v>1</v>
      </c>
      <c r="CM265" t="b">
        <f t="shared" si="82"/>
        <v>1</v>
      </c>
      <c r="CN265" t="b">
        <f t="shared" si="83"/>
        <v>0</v>
      </c>
      <c r="CO265" t="b">
        <f>LEN(_xlfn.IFNA(VLOOKUP(Data!K265,Konstanta!$AB:$AB,1,FALSE),""))&gt;0</f>
        <v>0</v>
      </c>
      <c r="CP265" s="12" t="b">
        <f t="shared" si="84"/>
        <v>0</v>
      </c>
      <c r="CQ265" s="12" t="b">
        <f t="shared" si="85"/>
        <v>0</v>
      </c>
      <c r="CR265" t="b">
        <f>ISNUMBER(SEARCH(Konstanta!$Q$5,Y265))</f>
        <v>0</v>
      </c>
      <c r="CS265">
        <f ca="1">IF(CD265&lt;=Konstanta!$J$5,Konstanta!$I$5,IF(CD265&lt;=Konstanta!$J$6,Konstanta!$I$6,IF(CD265&lt;=Konstanta!$J$7,Konstanta!$I$7,Konstanta!$I$8)))</f>
        <v>4</v>
      </c>
      <c r="CT265" t="b">
        <f>ISNUMBER(SEARCH(Konstanta!$Q$6,Y265))</f>
        <v>0</v>
      </c>
      <c r="CU265">
        <f ca="1">IF(CD265&lt;=Konstanta!$F$5,Konstanta!$E$5,IF(CD265&lt;=Konstanta!$F$6,Konstanta!$E$6,IF(CD265&lt;=Konstanta!$F$7,Konstanta!$E$7,IF(CD265&lt;=Konstanta!$F$8,Konstanta!$E$8,Konstanta!$E$9))))</f>
        <v>5</v>
      </c>
      <c r="CV265" t="b">
        <f t="shared" si="86"/>
        <v>1</v>
      </c>
      <c r="CW265" s="74">
        <f ca="1">IF(CD265&lt;=Konstanta!$B$5,Konstanta!$A$5,IF(CD265&lt;=Konstanta!$B$6,Konstanta!$A$6,IF(CD265&lt;=Konstanta!$B$7,Konstanta!$A$7,IF(CD265&lt;=Konstanta!$B$8,Konstanta!$A$8,IF(CD265&lt;=Konstanta!$B$9,Konstanta!$A$9,IF(CD265&lt;=Konstanta!$B$10,Konstanta!$A$10,IF(CD265&lt;=Konstanta!$B$11,Konstanta!$A$11,Konstanta!$A$12)))))))</f>
        <v>8</v>
      </c>
      <c r="CX265" t="b">
        <f>LEN(_xlfn.IFNA(VLOOKUP(AA265,Konstanta!$AD:$AD,1,FALSE),""))=0</f>
        <v>1</v>
      </c>
      <c r="CY265" s="67">
        <f t="shared" si="87"/>
        <v>0</v>
      </c>
      <c r="CZ265" s="67">
        <f t="shared" si="88"/>
        <v>0</v>
      </c>
      <c r="DA265" s="67">
        <f t="shared" si="89"/>
        <v>0</v>
      </c>
      <c r="DB265" t="b">
        <f t="shared" ca="1" si="90"/>
        <v>0</v>
      </c>
      <c r="DC265" s="67" t="b">
        <f>DA265&lt;=Konstanta!$AH$3</f>
        <v>1</v>
      </c>
      <c r="DD265" t="b">
        <f>CY265&lt;=Konstanta!$AH$4</f>
        <v>1</v>
      </c>
      <c r="DE265" t="b">
        <f>CY265&lt;=Konstanta!$AH$5</f>
        <v>1</v>
      </c>
      <c r="DF265" t="b">
        <f>CY265&lt;=Konstanta!$AH$6</f>
        <v>1</v>
      </c>
      <c r="DG265" t="b">
        <f ca="1">TEXT(BL265,"YYYYMMDD")=TEXT(Konstanta!$B$1,"YYYYMMDD")</f>
        <v>0</v>
      </c>
      <c r="DH265" t="b">
        <f t="shared" si="91"/>
        <v>0</v>
      </c>
      <c r="DI265" s="67">
        <f ca="1">Konstanta!$C$4-Data!CD265</f>
        <v>-1096658.666275</v>
      </c>
      <c r="DJ265">
        <f ca="1">IF(Data!DI265&gt;=Konstanta!$B$14,Konstanta!$A$14,IF(Data!DI265&gt;=Konstanta!$B$15,Konstanta!$A$15,IF(Data!DI265&gt;=Konstanta!$B$16,Konstanta!$A$16,IF(Data!DI265&gt;=Konstanta!$B$17,Konstanta!$A$17,IF(Data!DI265&gt;=Konstanta!$B$18,Konstanta!$A$18,Konstanta!$A$19)))))</f>
        <v>6</v>
      </c>
      <c r="DK265" t="b">
        <f t="shared" si="92"/>
        <v>0</v>
      </c>
      <c r="DL265" t="b">
        <f>COUNTIFS(A$1:A264,A265)=0</f>
        <v>1</v>
      </c>
    </row>
    <row r="266" spans="1:11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8"/>
      <c r="BY266" s="68"/>
      <c r="BZ266" s="70" t="str">
        <f t="shared" si="77"/>
        <v/>
      </c>
      <c r="CA266" s="71">
        <f t="shared" ca="1" si="78"/>
        <v>1096694.6659916667</v>
      </c>
      <c r="CB266" s="70" t="b">
        <f ca="1">AND(LEN(BZ266)&gt;0,TEXT(BZ266,"YYYY-MM-DD")=TEXT(Konstanta!$B$1,"YYYY-MM-DD"))</f>
        <v>0</v>
      </c>
      <c r="CC266" s="70" t="str">
        <f t="shared" si="79"/>
        <v/>
      </c>
      <c r="CD266" s="72">
        <f ca="1">(Konstanta!$B$2-D266)*24</f>
        <v>1096694.666275</v>
      </c>
      <c r="CE266" t="b">
        <f t="shared" si="80"/>
        <v>0</v>
      </c>
      <c r="CF266" t="b">
        <f>LEN(_xlfn.IFNA(VLOOKUP(H266,Konstanta!$M:$M,1,FALSE),""))&gt;0</f>
        <v>0</v>
      </c>
      <c r="CG266" t="b">
        <f>LEN(_xlfn.IFNA(VLOOKUP(G266,Konstanta!$T:$T,1,FALSE),""))&gt;0</f>
        <v>0</v>
      </c>
      <c r="CH266" t="b">
        <f>_xlfn.IFNA(VLOOKUP(U266,Konstanta!$O:$O,1,FALSE),"-")&lt;&gt;"-"</f>
        <v>0</v>
      </c>
      <c r="CI266" t="b">
        <f>LEN(_xlfn.IFNA(VLOOKUP(AX266,Konstanta!$X:$X,1,FALSE),""))&gt;0</f>
        <v>0</v>
      </c>
      <c r="CJ266" t="b">
        <f>OR(LEN(_xlfn.IFNA(VLOOKUP(Y266,Konstanta!$Q:$Q,1,FALSE),""))&gt;0,LEN(Y266)=0)</f>
        <v>1</v>
      </c>
      <c r="CK266" t="b">
        <f t="shared" si="81"/>
        <v>1</v>
      </c>
      <c r="CL266" t="b">
        <f>OR(LEN(_xlfn.IFNA(VLOOKUP(BK266,Konstanta!$Z:$Z,1,FALSE),""))&gt;0,LEN(BK266)=0)</f>
        <v>1</v>
      </c>
      <c r="CM266" t="b">
        <f t="shared" si="82"/>
        <v>1</v>
      </c>
      <c r="CN266" t="b">
        <f t="shared" si="83"/>
        <v>0</v>
      </c>
      <c r="CO266" t="b">
        <f>LEN(_xlfn.IFNA(VLOOKUP(Data!K266,Konstanta!$AB:$AB,1,FALSE),""))&gt;0</f>
        <v>0</v>
      </c>
      <c r="CP266" s="12" t="b">
        <f t="shared" si="84"/>
        <v>0</v>
      </c>
      <c r="CQ266" s="12" t="b">
        <f t="shared" si="85"/>
        <v>0</v>
      </c>
      <c r="CR266" t="b">
        <f>ISNUMBER(SEARCH(Konstanta!$Q$5,Y266))</f>
        <v>0</v>
      </c>
      <c r="CS266">
        <f ca="1">IF(CD266&lt;=Konstanta!$J$5,Konstanta!$I$5,IF(CD266&lt;=Konstanta!$J$6,Konstanta!$I$6,IF(CD266&lt;=Konstanta!$J$7,Konstanta!$I$7,Konstanta!$I$8)))</f>
        <v>4</v>
      </c>
      <c r="CT266" t="b">
        <f>ISNUMBER(SEARCH(Konstanta!$Q$6,Y266))</f>
        <v>0</v>
      </c>
      <c r="CU266">
        <f ca="1">IF(CD266&lt;=Konstanta!$F$5,Konstanta!$E$5,IF(CD266&lt;=Konstanta!$F$6,Konstanta!$E$6,IF(CD266&lt;=Konstanta!$F$7,Konstanta!$E$7,IF(CD266&lt;=Konstanta!$F$8,Konstanta!$E$8,Konstanta!$E$9))))</f>
        <v>5</v>
      </c>
      <c r="CV266" t="b">
        <f t="shared" si="86"/>
        <v>1</v>
      </c>
      <c r="CW266" s="74">
        <f ca="1">IF(CD266&lt;=Konstanta!$B$5,Konstanta!$A$5,IF(CD266&lt;=Konstanta!$B$6,Konstanta!$A$6,IF(CD266&lt;=Konstanta!$B$7,Konstanta!$A$7,IF(CD266&lt;=Konstanta!$B$8,Konstanta!$A$8,IF(CD266&lt;=Konstanta!$B$9,Konstanta!$A$9,IF(CD266&lt;=Konstanta!$B$10,Konstanta!$A$10,IF(CD266&lt;=Konstanta!$B$11,Konstanta!$A$11,Konstanta!$A$12)))))))</f>
        <v>8</v>
      </c>
      <c r="CX266" t="b">
        <f>LEN(_xlfn.IFNA(VLOOKUP(AA266,Konstanta!$AD:$AD,1,FALSE),""))=0</f>
        <v>1</v>
      </c>
      <c r="CY266" s="67">
        <f t="shared" si="87"/>
        <v>0</v>
      </c>
      <c r="CZ266" s="67">
        <f t="shared" si="88"/>
        <v>0</v>
      </c>
      <c r="DA266" s="67">
        <f t="shared" si="89"/>
        <v>0</v>
      </c>
      <c r="DB266" t="b">
        <f t="shared" ca="1" si="90"/>
        <v>0</v>
      </c>
      <c r="DC266" s="67" t="b">
        <f>DA266&lt;=Konstanta!$AH$3</f>
        <v>1</v>
      </c>
      <c r="DD266" t="b">
        <f>CY266&lt;=Konstanta!$AH$4</f>
        <v>1</v>
      </c>
      <c r="DE266" t="b">
        <f>CY266&lt;=Konstanta!$AH$5</f>
        <v>1</v>
      </c>
      <c r="DF266" t="b">
        <f>CY266&lt;=Konstanta!$AH$6</f>
        <v>1</v>
      </c>
      <c r="DG266" t="b">
        <f ca="1">TEXT(BL266,"YYYYMMDD")=TEXT(Konstanta!$B$1,"YYYYMMDD")</f>
        <v>0</v>
      </c>
      <c r="DH266" t="b">
        <f t="shared" si="91"/>
        <v>0</v>
      </c>
      <c r="DI266" s="67">
        <f ca="1">Konstanta!$C$4-Data!CD266</f>
        <v>-1096658.666275</v>
      </c>
      <c r="DJ266">
        <f ca="1">IF(Data!DI266&gt;=Konstanta!$B$14,Konstanta!$A$14,IF(Data!DI266&gt;=Konstanta!$B$15,Konstanta!$A$15,IF(Data!DI266&gt;=Konstanta!$B$16,Konstanta!$A$16,IF(Data!DI266&gt;=Konstanta!$B$17,Konstanta!$A$17,IF(Data!DI266&gt;=Konstanta!$B$18,Konstanta!$A$18,Konstanta!$A$19)))))</f>
        <v>6</v>
      </c>
      <c r="DK266" t="b">
        <f t="shared" si="92"/>
        <v>0</v>
      </c>
      <c r="DL266" t="b">
        <f>COUNTIFS(A$1:A265,A266)=0</f>
        <v>1</v>
      </c>
    </row>
    <row r="267" spans="1:116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8"/>
      <c r="BY267" s="68"/>
      <c r="BZ267" s="70" t="str">
        <f t="shared" si="77"/>
        <v/>
      </c>
      <c r="CA267" s="71">
        <f t="shared" ca="1" si="78"/>
        <v>1096694.6659916667</v>
      </c>
      <c r="CB267" s="70" t="b">
        <f ca="1">AND(LEN(BZ267)&gt;0,TEXT(BZ267,"YYYY-MM-DD")=TEXT(Konstanta!$B$1,"YYYY-MM-DD"))</f>
        <v>0</v>
      </c>
      <c r="CC267" s="70" t="str">
        <f t="shared" si="79"/>
        <v/>
      </c>
      <c r="CD267" s="72">
        <f ca="1">(Konstanta!$B$2-D267)*24</f>
        <v>1096694.666275</v>
      </c>
      <c r="CE267" t="b">
        <f t="shared" si="80"/>
        <v>0</v>
      </c>
      <c r="CF267" t="b">
        <f>LEN(_xlfn.IFNA(VLOOKUP(H267,Konstanta!$M:$M,1,FALSE),""))&gt;0</f>
        <v>0</v>
      </c>
      <c r="CG267" t="b">
        <f>LEN(_xlfn.IFNA(VLOOKUP(G267,Konstanta!$T:$T,1,FALSE),""))&gt;0</f>
        <v>0</v>
      </c>
      <c r="CH267" t="b">
        <f>_xlfn.IFNA(VLOOKUP(U267,Konstanta!$O:$O,1,FALSE),"-")&lt;&gt;"-"</f>
        <v>0</v>
      </c>
      <c r="CI267" t="b">
        <f>LEN(_xlfn.IFNA(VLOOKUP(AX267,Konstanta!$X:$X,1,FALSE),""))&gt;0</f>
        <v>0</v>
      </c>
      <c r="CJ267" t="b">
        <f>OR(LEN(_xlfn.IFNA(VLOOKUP(Y267,Konstanta!$Q:$Q,1,FALSE),""))&gt;0,LEN(Y267)=0)</f>
        <v>1</v>
      </c>
      <c r="CK267" t="b">
        <f t="shared" si="81"/>
        <v>1</v>
      </c>
      <c r="CL267" t="b">
        <f>OR(LEN(_xlfn.IFNA(VLOOKUP(BK267,Konstanta!$Z:$Z,1,FALSE),""))&gt;0,LEN(BK267)=0)</f>
        <v>1</v>
      </c>
      <c r="CM267" t="b">
        <f t="shared" si="82"/>
        <v>1</v>
      </c>
      <c r="CN267" t="b">
        <f t="shared" si="83"/>
        <v>0</v>
      </c>
      <c r="CO267" t="b">
        <f>LEN(_xlfn.IFNA(VLOOKUP(Data!K267,Konstanta!$AB:$AB,1,FALSE),""))&gt;0</f>
        <v>0</v>
      </c>
      <c r="CP267" s="12" t="b">
        <f t="shared" si="84"/>
        <v>0</v>
      </c>
      <c r="CQ267" s="12" t="b">
        <f t="shared" si="85"/>
        <v>0</v>
      </c>
      <c r="CR267" t="b">
        <f>ISNUMBER(SEARCH(Konstanta!$Q$5,Y267))</f>
        <v>0</v>
      </c>
      <c r="CS267">
        <f ca="1">IF(CD267&lt;=Konstanta!$J$5,Konstanta!$I$5,IF(CD267&lt;=Konstanta!$J$6,Konstanta!$I$6,IF(CD267&lt;=Konstanta!$J$7,Konstanta!$I$7,Konstanta!$I$8)))</f>
        <v>4</v>
      </c>
      <c r="CT267" t="b">
        <f>ISNUMBER(SEARCH(Konstanta!$Q$6,Y267))</f>
        <v>0</v>
      </c>
      <c r="CU267">
        <f ca="1">IF(CD267&lt;=Konstanta!$F$5,Konstanta!$E$5,IF(CD267&lt;=Konstanta!$F$6,Konstanta!$E$6,IF(CD267&lt;=Konstanta!$F$7,Konstanta!$E$7,IF(CD267&lt;=Konstanta!$F$8,Konstanta!$E$8,Konstanta!$E$9))))</f>
        <v>5</v>
      </c>
      <c r="CV267" t="b">
        <f t="shared" si="86"/>
        <v>1</v>
      </c>
      <c r="CW267" s="74">
        <f ca="1">IF(CD267&lt;=Konstanta!$B$5,Konstanta!$A$5,IF(CD267&lt;=Konstanta!$B$6,Konstanta!$A$6,IF(CD267&lt;=Konstanta!$B$7,Konstanta!$A$7,IF(CD267&lt;=Konstanta!$B$8,Konstanta!$A$8,IF(CD267&lt;=Konstanta!$B$9,Konstanta!$A$9,IF(CD267&lt;=Konstanta!$B$10,Konstanta!$A$10,IF(CD267&lt;=Konstanta!$B$11,Konstanta!$A$11,Konstanta!$A$12)))))))</f>
        <v>8</v>
      </c>
      <c r="CX267" t="b">
        <f>LEN(_xlfn.IFNA(VLOOKUP(AA267,Konstanta!$AD:$AD,1,FALSE),""))=0</f>
        <v>1</v>
      </c>
      <c r="CY267" s="67">
        <f t="shared" si="87"/>
        <v>0</v>
      </c>
      <c r="CZ267" s="67">
        <f t="shared" si="88"/>
        <v>0</v>
      </c>
      <c r="DA267" s="67">
        <f t="shared" si="89"/>
        <v>0</v>
      </c>
      <c r="DB267" t="b">
        <f t="shared" ca="1" si="90"/>
        <v>0</v>
      </c>
      <c r="DC267" s="67" t="b">
        <f>DA267&lt;=Konstanta!$AH$3</f>
        <v>1</v>
      </c>
      <c r="DD267" t="b">
        <f>CY267&lt;=Konstanta!$AH$4</f>
        <v>1</v>
      </c>
      <c r="DE267" t="b">
        <f>CY267&lt;=Konstanta!$AH$5</f>
        <v>1</v>
      </c>
      <c r="DF267" t="b">
        <f>CY267&lt;=Konstanta!$AH$6</f>
        <v>1</v>
      </c>
      <c r="DG267" t="b">
        <f ca="1">TEXT(BL267,"YYYYMMDD")=TEXT(Konstanta!$B$1,"YYYYMMDD")</f>
        <v>0</v>
      </c>
      <c r="DH267" t="b">
        <f t="shared" si="91"/>
        <v>0</v>
      </c>
      <c r="DI267" s="67">
        <f ca="1">Konstanta!$C$4-Data!CD267</f>
        <v>-1096658.666275</v>
      </c>
      <c r="DJ267">
        <f ca="1">IF(Data!DI267&gt;=Konstanta!$B$14,Konstanta!$A$14,IF(Data!DI267&gt;=Konstanta!$B$15,Konstanta!$A$15,IF(Data!DI267&gt;=Konstanta!$B$16,Konstanta!$A$16,IF(Data!DI267&gt;=Konstanta!$B$17,Konstanta!$A$17,IF(Data!DI267&gt;=Konstanta!$B$18,Konstanta!$A$18,Konstanta!$A$19)))))</f>
        <v>6</v>
      </c>
      <c r="DK267" t="b">
        <f t="shared" si="92"/>
        <v>0</v>
      </c>
      <c r="DL267" t="b">
        <f>COUNTIFS(A$1:A266,A267)=0</f>
        <v>1</v>
      </c>
    </row>
    <row r="268" spans="1:116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8"/>
      <c r="BY268" s="68"/>
      <c r="BZ268" s="70" t="str">
        <f t="shared" si="77"/>
        <v/>
      </c>
      <c r="CA268" s="71">
        <f t="shared" ca="1" si="78"/>
        <v>1096694.6659944444</v>
      </c>
      <c r="CB268" s="70" t="b">
        <f ca="1">AND(LEN(BZ268)&gt;0,TEXT(BZ268,"YYYY-MM-DD")=TEXT(Konstanta!$B$1,"YYYY-MM-DD"))</f>
        <v>0</v>
      </c>
      <c r="CC268" s="70" t="str">
        <f t="shared" si="79"/>
        <v/>
      </c>
      <c r="CD268" s="72">
        <f ca="1">(Konstanta!$B$2-D268)*24</f>
        <v>1096694.666275</v>
      </c>
      <c r="CE268" t="b">
        <f t="shared" si="80"/>
        <v>0</v>
      </c>
      <c r="CF268" t="b">
        <f>LEN(_xlfn.IFNA(VLOOKUP(H268,Konstanta!$M:$M,1,FALSE),""))&gt;0</f>
        <v>0</v>
      </c>
      <c r="CG268" t="b">
        <f>LEN(_xlfn.IFNA(VLOOKUP(G268,Konstanta!$T:$T,1,FALSE),""))&gt;0</f>
        <v>0</v>
      </c>
      <c r="CH268" t="b">
        <f>_xlfn.IFNA(VLOOKUP(U268,Konstanta!$O:$O,1,FALSE),"-")&lt;&gt;"-"</f>
        <v>0</v>
      </c>
      <c r="CI268" t="b">
        <f>LEN(_xlfn.IFNA(VLOOKUP(AX268,Konstanta!$X:$X,1,FALSE),""))&gt;0</f>
        <v>0</v>
      </c>
      <c r="CJ268" t="b">
        <f>OR(LEN(_xlfn.IFNA(VLOOKUP(Y268,Konstanta!$Q:$Q,1,FALSE),""))&gt;0,LEN(Y268)=0)</f>
        <v>1</v>
      </c>
      <c r="CK268" t="b">
        <f t="shared" si="81"/>
        <v>1</v>
      </c>
      <c r="CL268" t="b">
        <f>OR(LEN(_xlfn.IFNA(VLOOKUP(BK268,Konstanta!$Z:$Z,1,FALSE),""))&gt;0,LEN(BK268)=0)</f>
        <v>1</v>
      </c>
      <c r="CM268" t="b">
        <f t="shared" si="82"/>
        <v>1</v>
      </c>
      <c r="CN268" t="b">
        <f t="shared" si="83"/>
        <v>0</v>
      </c>
      <c r="CO268" t="b">
        <f>LEN(_xlfn.IFNA(VLOOKUP(Data!K268,Konstanta!$AB:$AB,1,FALSE),""))&gt;0</f>
        <v>0</v>
      </c>
      <c r="CP268" s="12" t="b">
        <f t="shared" si="84"/>
        <v>0</v>
      </c>
      <c r="CQ268" s="12" t="b">
        <f t="shared" si="85"/>
        <v>0</v>
      </c>
      <c r="CR268" t="b">
        <f>ISNUMBER(SEARCH(Konstanta!$Q$5,Y268))</f>
        <v>0</v>
      </c>
      <c r="CS268">
        <f ca="1">IF(CD268&lt;=Konstanta!$J$5,Konstanta!$I$5,IF(CD268&lt;=Konstanta!$J$6,Konstanta!$I$6,IF(CD268&lt;=Konstanta!$J$7,Konstanta!$I$7,Konstanta!$I$8)))</f>
        <v>4</v>
      </c>
      <c r="CT268" t="b">
        <f>ISNUMBER(SEARCH(Konstanta!$Q$6,Y268))</f>
        <v>0</v>
      </c>
      <c r="CU268">
        <f ca="1">IF(CD268&lt;=Konstanta!$F$5,Konstanta!$E$5,IF(CD268&lt;=Konstanta!$F$6,Konstanta!$E$6,IF(CD268&lt;=Konstanta!$F$7,Konstanta!$E$7,IF(CD268&lt;=Konstanta!$F$8,Konstanta!$E$8,Konstanta!$E$9))))</f>
        <v>5</v>
      </c>
      <c r="CV268" t="b">
        <f t="shared" si="86"/>
        <v>1</v>
      </c>
      <c r="CW268" s="74">
        <f ca="1">IF(CD268&lt;=Konstanta!$B$5,Konstanta!$A$5,IF(CD268&lt;=Konstanta!$B$6,Konstanta!$A$6,IF(CD268&lt;=Konstanta!$B$7,Konstanta!$A$7,IF(CD268&lt;=Konstanta!$B$8,Konstanta!$A$8,IF(CD268&lt;=Konstanta!$B$9,Konstanta!$A$9,IF(CD268&lt;=Konstanta!$B$10,Konstanta!$A$10,IF(CD268&lt;=Konstanta!$B$11,Konstanta!$A$11,Konstanta!$A$12)))))))</f>
        <v>8</v>
      </c>
      <c r="CX268" t="b">
        <f>LEN(_xlfn.IFNA(VLOOKUP(AA268,Konstanta!$AD:$AD,1,FALSE),""))=0</f>
        <v>1</v>
      </c>
      <c r="CY268" s="67">
        <f t="shared" si="87"/>
        <v>0</v>
      </c>
      <c r="CZ268" s="67">
        <f t="shared" si="88"/>
        <v>0</v>
      </c>
      <c r="DA268" s="67">
        <f t="shared" si="89"/>
        <v>0</v>
      </c>
      <c r="DB268" t="b">
        <f t="shared" ca="1" si="90"/>
        <v>0</v>
      </c>
      <c r="DC268" s="67" t="b">
        <f>DA268&lt;=Konstanta!$AH$3</f>
        <v>1</v>
      </c>
      <c r="DD268" t="b">
        <f>CY268&lt;=Konstanta!$AH$4</f>
        <v>1</v>
      </c>
      <c r="DE268" t="b">
        <f>CY268&lt;=Konstanta!$AH$5</f>
        <v>1</v>
      </c>
      <c r="DF268" t="b">
        <f>CY268&lt;=Konstanta!$AH$6</f>
        <v>1</v>
      </c>
      <c r="DG268" t="b">
        <f ca="1">TEXT(BL268,"YYYYMMDD")=TEXT(Konstanta!$B$1,"YYYYMMDD")</f>
        <v>0</v>
      </c>
      <c r="DH268" t="b">
        <f t="shared" si="91"/>
        <v>0</v>
      </c>
      <c r="DI268" s="67">
        <f ca="1">Konstanta!$C$4-Data!CD268</f>
        <v>-1096658.666275</v>
      </c>
      <c r="DJ268">
        <f ca="1">IF(Data!DI268&gt;=Konstanta!$B$14,Konstanta!$A$14,IF(Data!DI268&gt;=Konstanta!$B$15,Konstanta!$A$15,IF(Data!DI268&gt;=Konstanta!$B$16,Konstanta!$A$16,IF(Data!DI268&gt;=Konstanta!$B$17,Konstanta!$A$17,IF(Data!DI268&gt;=Konstanta!$B$18,Konstanta!$A$18,Konstanta!$A$19)))))</f>
        <v>6</v>
      </c>
      <c r="DK268" t="b">
        <f t="shared" si="92"/>
        <v>0</v>
      </c>
      <c r="DL268" t="b">
        <f>COUNTIFS(A$1:A267,A268)=0</f>
        <v>1</v>
      </c>
    </row>
    <row r="269" spans="1:116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8"/>
      <c r="BY269" s="68"/>
      <c r="BZ269" s="70" t="str">
        <f t="shared" si="77"/>
        <v/>
      </c>
      <c r="CA269" s="71">
        <f t="shared" ca="1" si="78"/>
        <v>1096694.666275</v>
      </c>
      <c r="CB269" s="70" t="b">
        <f ca="1">AND(LEN(BZ269)&gt;0,TEXT(BZ269,"YYYY-MM-DD")=TEXT(Konstanta!$B$1,"YYYY-MM-DD"))</f>
        <v>0</v>
      </c>
      <c r="CC269" s="70" t="str">
        <f t="shared" si="79"/>
        <v/>
      </c>
      <c r="CD269" s="72">
        <f ca="1">(Konstanta!$B$2-D269)*24</f>
        <v>1096694.666275</v>
      </c>
      <c r="CE269" t="b">
        <f t="shared" si="80"/>
        <v>0</v>
      </c>
      <c r="CF269" t="b">
        <f>LEN(_xlfn.IFNA(VLOOKUP(H269,Konstanta!$M:$M,1,FALSE),""))&gt;0</f>
        <v>0</v>
      </c>
      <c r="CG269" t="b">
        <f>LEN(_xlfn.IFNA(VLOOKUP(G269,Konstanta!$T:$T,1,FALSE),""))&gt;0</f>
        <v>0</v>
      </c>
      <c r="CH269" t="b">
        <f>_xlfn.IFNA(VLOOKUP(U269,Konstanta!$O:$O,1,FALSE),"-")&lt;&gt;"-"</f>
        <v>0</v>
      </c>
      <c r="CI269" t="b">
        <f>LEN(_xlfn.IFNA(VLOOKUP(AX269,Konstanta!$X:$X,1,FALSE),""))&gt;0</f>
        <v>0</v>
      </c>
      <c r="CJ269" t="b">
        <f>OR(LEN(_xlfn.IFNA(VLOOKUP(Y269,Konstanta!$Q:$Q,1,FALSE),""))&gt;0,LEN(Y269)=0)</f>
        <v>1</v>
      </c>
      <c r="CK269" t="b">
        <f t="shared" si="81"/>
        <v>1</v>
      </c>
      <c r="CL269" t="b">
        <f>OR(LEN(_xlfn.IFNA(VLOOKUP(BK269,Konstanta!$Z:$Z,1,FALSE),""))&gt;0,LEN(BK269)=0)</f>
        <v>1</v>
      </c>
      <c r="CM269" t="b">
        <f t="shared" si="82"/>
        <v>1</v>
      </c>
      <c r="CN269" t="b">
        <f t="shared" si="83"/>
        <v>0</v>
      </c>
      <c r="CO269" t="b">
        <f>LEN(_xlfn.IFNA(VLOOKUP(Data!K269,Konstanta!$AB:$AB,1,FALSE),""))&gt;0</f>
        <v>0</v>
      </c>
      <c r="CP269" s="12" t="b">
        <f t="shared" si="84"/>
        <v>0</v>
      </c>
      <c r="CQ269" s="12" t="b">
        <f t="shared" si="85"/>
        <v>0</v>
      </c>
      <c r="CR269" t="b">
        <f>ISNUMBER(SEARCH(Konstanta!$Q$5,Y269))</f>
        <v>0</v>
      </c>
      <c r="CS269">
        <f ca="1">IF(CD269&lt;=Konstanta!$J$5,Konstanta!$I$5,IF(CD269&lt;=Konstanta!$J$6,Konstanta!$I$6,IF(CD269&lt;=Konstanta!$J$7,Konstanta!$I$7,Konstanta!$I$8)))</f>
        <v>4</v>
      </c>
      <c r="CT269" t="b">
        <f>ISNUMBER(SEARCH(Konstanta!$Q$6,Y269))</f>
        <v>0</v>
      </c>
      <c r="CU269">
        <f ca="1">IF(CD269&lt;=Konstanta!$F$5,Konstanta!$E$5,IF(CD269&lt;=Konstanta!$F$6,Konstanta!$E$6,IF(CD269&lt;=Konstanta!$F$7,Konstanta!$E$7,IF(CD269&lt;=Konstanta!$F$8,Konstanta!$E$8,Konstanta!$E$9))))</f>
        <v>5</v>
      </c>
      <c r="CV269" t="b">
        <f t="shared" si="86"/>
        <v>1</v>
      </c>
      <c r="CW269" s="74">
        <f ca="1">IF(CD269&lt;=Konstanta!$B$5,Konstanta!$A$5,IF(CD269&lt;=Konstanta!$B$6,Konstanta!$A$6,IF(CD269&lt;=Konstanta!$B$7,Konstanta!$A$7,IF(CD269&lt;=Konstanta!$B$8,Konstanta!$A$8,IF(CD269&lt;=Konstanta!$B$9,Konstanta!$A$9,IF(CD269&lt;=Konstanta!$B$10,Konstanta!$A$10,IF(CD269&lt;=Konstanta!$B$11,Konstanta!$A$11,Konstanta!$A$12)))))))</f>
        <v>8</v>
      </c>
      <c r="CX269" t="b">
        <f>LEN(_xlfn.IFNA(VLOOKUP(AA269,Konstanta!$AD:$AD,1,FALSE),""))=0</f>
        <v>1</v>
      </c>
      <c r="CY269" s="67">
        <f t="shared" si="87"/>
        <v>0</v>
      </c>
      <c r="CZ269" s="67">
        <f t="shared" si="88"/>
        <v>0</v>
      </c>
      <c r="DA269" s="67">
        <f t="shared" si="89"/>
        <v>0</v>
      </c>
      <c r="DB269" t="b">
        <f t="shared" ca="1" si="90"/>
        <v>0</v>
      </c>
      <c r="DC269" s="67" t="b">
        <f>DA269&lt;=Konstanta!$AH$3</f>
        <v>1</v>
      </c>
      <c r="DD269" t="b">
        <f>CY269&lt;=Konstanta!$AH$4</f>
        <v>1</v>
      </c>
      <c r="DE269" t="b">
        <f>CY269&lt;=Konstanta!$AH$5</f>
        <v>1</v>
      </c>
      <c r="DF269" t="b">
        <f>CY269&lt;=Konstanta!$AH$6</f>
        <v>1</v>
      </c>
      <c r="DG269" t="b">
        <f ca="1">TEXT(BL269,"YYYYMMDD")=TEXT(Konstanta!$B$1,"YYYYMMDD")</f>
        <v>0</v>
      </c>
      <c r="DH269" t="b">
        <f t="shared" si="91"/>
        <v>0</v>
      </c>
      <c r="DI269" s="67">
        <f ca="1">Konstanta!$C$4-Data!CD269</f>
        <v>-1096658.666275</v>
      </c>
      <c r="DJ269">
        <f ca="1">IF(Data!DI269&gt;=Konstanta!$B$14,Konstanta!$A$14,IF(Data!DI269&gt;=Konstanta!$B$15,Konstanta!$A$15,IF(Data!DI269&gt;=Konstanta!$B$16,Konstanta!$A$16,IF(Data!DI269&gt;=Konstanta!$B$17,Konstanta!$A$17,IF(Data!DI269&gt;=Konstanta!$B$18,Konstanta!$A$18,Konstanta!$A$19)))))</f>
        <v>6</v>
      </c>
      <c r="DK269" t="b">
        <f t="shared" si="92"/>
        <v>0</v>
      </c>
      <c r="DL269" t="b">
        <f>COUNTIFS(A$1:A268,A269)=0</f>
        <v>1</v>
      </c>
    </row>
    <row r="270" spans="1:116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8"/>
      <c r="BY270" s="68"/>
      <c r="BZ270" s="70" t="str">
        <f t="shared" si="77"/>
        <v/>
      </c>
      <c r="CA270" s="71">
        <f t="shared" ca="1" si="78"/>
        <v>1096694.6662277777</v>
      </c>
      <c r="CB270" s="70" t="b">
        <f ca="1">AND(LEN(BZ270)&gt;0,TEXT(BZ270,"YYYY-MM-DD")=TEXT(Konstanta!$B$1,"YYYY-MM-DD"))</f>
        <v>0</v>
      </c>
      <c r="CC270" s="70" t="str">
        <f t="shared" si="79"/>
        <v/>
      </c>
      <c r="CD270" s="72">
        <f ca="1">(Konstanta!$B$2-D270)*24</f>
        <v>1096694.666275</v>
      </c>
      <c r="CE270" t="b">
        <f t="shared" si="80"/>
        <v>0</v>
      </c>
      <c r="CF270" t="b">
        <f>LEN(_xlfn.IFNA(VLOOKUP(H270,Konstanta!$M:$M,1,FALSE),""))&gt;0</f>
        <v>0</v>
      </c>
      <c r="CG270" t="b">
        <f>LEN(_xlfn.IFNA(VLOOKUP(G270,Konstanta!$T:$T,1,FALSE),""))&gt;0</f>
        <v>0</v>
      </c>
      <c r="CH270" t="b">
        <f>_xlfn.IFNA(VLOOKUP(U270,Konstanta!$O:$O,1,FALSE),"-")&lt;&gt;"-"</f>
        <v>0</v>
      </c>
      <c r="CI270" t="b">
        <f>LEN(_xlfn.IFNA(VLOOKUP(AX270,Konstanta!$X:$X,1,FALSE),""))&gt;0</f>
        <v>0</v>
      </c>
      <c r="CJ270" t="b">
        <f>OR(LEN(_xlfn.IFNA(VLOOKUP(Y270,Konstanta!$Q:$Q,1,FALSE),""))&gt;0,LEN(Y270)=0)</f>
        <v>1</v>
      </c>
      <c r="CK270" t="b">
        <f t="shared" si="81"/>
        <v>1</v>
      </c>
      <c r="CL270" t="b">
        <f>OR(LEN(_xlfn.IFNA(VLOOKUP(BK270,Konstanta!$Z:$Z,1,FALSE),""))&gt;0,LEN(BK270)=0)</f>
        <v>1</v>
      </c>
      <c r="CM270" t="b">
        <f t="shared" si="82"/>
        <v>1</v>
      </c>
      <c r="CN270" t="b">
        <f t="shared" si="83"/>
        <v>0</v>
      </c>
      <c r="CO270" t="b">
        <f>LEN(_xlfn.IFNA(VLOOKUP(Data!K270,Konstanta!$AB:$AB,1,FALSE),""))&gt;0</f>
        <v>0</v>
      </c>
      <c r="CP270" s="12" t="b">
        <f t="shared" si="84"/>
        <v>0</v>
      </c>
      <c r="CQ270" s="12" t="b">
        <f t="shared" si="85"/>
        <v>0</v>
      </c>
      <c r="CR270" t="b">
        <f>ISNUMBER(SEARCH(Konstanta!$Q$5,Y270))</f>
        <v>0</v>
      </c>
      <c r="CS270">
        <f ca="1">IF(CD270&lt;=Konstanta!$J$5,Konstanta!$I$5,IF(CD270&lt;=Konstanta!$J$6,Konstanta!$I$6,IF(CD270&lt;=Konstanta!$J$7,Konstanta!$I$7,Konstanta!$I$8)))</f>
        <v>4</v>
      </c>
      <c r="CT270" t="b">
        <f>ISNUMBER(SEARCH(Konstanta!$Q$6,Y270))</f>
        <v>0</v>
      </c>
      <c r="CU270">
        <f ca="1">IF(CD270&lt;=Konstanta!$F$5,Konstanta!$E$5,IF(CD270&lt;=Konstanta!$F$6,Konstanta!$E$6,IF(CD270&lt;=Konstanta!$F$7,Konstanta!$E$7,IF(CD270&lt;=Konstanta!$F$8,Konstanta!$E$8,Konstanta!$E$9))))</f>
        <v>5</v>
      </c>
      <c r="CV270" t="b">
        <f t="shared" si="86"/>
        <v>1</v>
      </c>
      <c r="CW270" s="74">
        <f ca="1">IF(CD270&lt;=Konstanta!$B$5,Konstanta!$A$5,IF(CD270&lt;=Konstanta!$B$6,Konstanta!$A$6,IF(CD270&lt;=Konstanta!$B$7,Konstanta!$A$7,IF(CD270&lt;=Konstanta!$B$8,Konstanta!$A$8,IF(CD270&lt;=Konstanta!$B$9,Konstanta!$A$9,IF(CD270&lt;=Konstanta!$B$10,Konstanta!$A$10,IF(CD270&lt;=Konstanta!$B$11,Konstanta!$A$11,Konstanta!$A$12)))))))</f>
        <v>8</v>
      </c>
      <c r="CX270" t="b">
        <f>LEN(_xlfn.IFNA(VLOOKUP(AA270,Konstanta!$AD:$AD,1,FALSE),""))=0</f>
        <v>1</v>
      </c>
      <c r="CY270" s="67">
        <f t="shared" si="87"/>
        <v>0</v>
      </c>
      <c r="CZ270" s="67">
        <f t="shared" si="88"/>
        <v>0</v>
      </c>
      <c r="DA270" s="67">
        <f t="shared" si="89"/>
        <v>0</v>
      </c>
      <c r="DB270" t="b">
        <f t="shared" ca="1" si="90"/>
        <v>0</v>
      </c>
      <c r="DC270" s="67" t="b">
        <f>DA270&lt;=Konstanta!$AH$3</f>
        <v>1</v>
      </c>
      <c r="DD270" t="b">
        <f>CY270&lt;=Konstanta!$AH$4</f>
        <v>1</v>
      </c>
      <c r="DE270" t="b">
        <f>CY270&lt;=Konstanta!$AH$5</f>
        <v>1</v>
      </c>
      <c r="DF270" t="b">
        <f>CY270&lt;=Konstanta!$AH$6</f>
        <v>1</v>
      </c>
      <c r="DG270" t="b">
        <f ca="1">TEXT(BL270,"YYYYMMDD")=TEXT(Konstanta!$B$1,"YYYYMMDD")</f>
        <v>0</v>
      </c>
      <c r="DH270" t="b">
        <f t="shared" si="91"/>
        <v>0</v>
      </c>
      <c r="DI270" s="67">
        <f ca="1">Konstanta!$C$4-Data!CD270</f>
        <v>-1096658.666275</v>
      </c>
      <c r="DJ270">
        <f ca="1">IF(Data!DI270&gt;=Konstanta!$B$14,Konstanta!$A$14,IF(Data!DI270&gt;=Konstanta!$B$15,Konstanta!$A$15,IF(Data!DI270&gt;=Konstanta!$B$16,Konstanta!$A$16,IF(Data!DI270&gt;=Konstanta!$B$17,Konstanta!$A$17,IF(Data!DI270&gt;=Konstanta!$B$18,Konstanta!$A$18,Konstanta!$A$19)))))</f>
        <v>6</v>
      </c>
      <c r="DK270" t="b">
        <f t="shared" si="92"/>
        <v>0</v>
      </c>
      <c r="DL270" t="b">
        <f>COUNTIFS(A$1:A269,A270)=0</f>
        <v>1</v>
      </c>
    </row>
    <row r="271" spans="1:116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8"/>
      <c r="BY271" s="68"/>
      <c r="BZ271" s="70" t="str">
        <f t="shared" si="77"/>
        <v/>
      </c>
      <c r="CA271" s="71">
        <f t="shared" ca="1" si="78"/>
        <v>1096694.6659916667</v>
      </c>
      <c r="CB271" s="70" t="b">
        <f ca="1">AND(LEN(BZ271)&gt;0,TEXT(BZ271,"YYYY-MM-DD")=TEXT(Konstanta!$B$1,"YYYY-MM-DD"))</f>
        <v>0</v>
      </c>
      <c r="CC271" s="70" t="str">
        <f t="shared" si="79"/>
        <v/>
      </c>
      <c r="CD271" s="72">
        <f ca="1">(Konstanta!$B$2-D271)*24</f>
        <v>1096694.666275</v>
      </c>
      <c r="CE271" t="b">
        <f t="shared" si="80"/>
        <v>0</v>
      </c>
      <c r="CF271" t="b">
        <f>LEN(_xlfn.IFNA(VLOOKUP(H271,Konstanta!$M:$M,1,FALSE),""))&gt;0</f>
        <v>0</v>
      </c>
      <c r="CG271" t="b">
        <f>LEN(_xlfn.IFNA(VLOOKUP(G271,Konstanta!$T:$T,1,FALSE),""))&gt;0</f>
        <v>0</v>
      </c>
      <c r="CH271" t="b">
        <f>_xlfn.IFNA(VLOOKUP(U271,Konstanta!$O:$O,1,FALSE),"-")&lt;&gt;"-"</f>
        <v>0</v>
      </c>
      <c r="CI271" t="b">
        <f>LEN(_xlfn.IFNA(VLOOKUP(AX271,Konstanta!$X:$X,1,FALSE),""))&gt;0</f>
        <v>0</v>
      </c>
      <c r="CJ271" t="b">
        <f>OR(LEN(_xlfn.IFNA(VLOOKUP(Y271,Konstanta!$Q:$Q,1,FALSE),""))&gt;0,LEN(Y271)=0)</f>
        <v>1</v>
      </c>
      <c r="CK271" t="b">
        <f t="shared" si="81"/>
        <v>1</v>
      </c>
      <c r="CL271" t="b">
        <f>OR(LEN(_xlfn.IFNA(VLOOKUP(BK271,Konstanta!$Z:$Z,1,FALSE),""))&gt;0,LEN(BK271)=0)</f>
        <v>1</v>
      </c>
      <c r="CM271" t="b">
        <f t="shared" si="82"/>
        <v>1</v>
      </c>
      <c r="CN271" t="b">
        <f t="shared" si="83"/>
        <v>0</v>
      </c>
      <c r="CO271" t="b">
        <f>LEN(_xlfn.IFNA(VLOOKUP(Data!K271,Konstanta!$AB:$AB,1,FALSE),""))&gt;0</f>
        <v>0</v>
      </c>
      <c r="CP271" s="12" t="b">
        <f t="shared" si="84"/>
        <v>0</v>
      </c>
      <c r="CQ271" s="12" t="b">
        <f t="shared" si="85"/>
        <v>0</v>
      </c>
      <c r="CR271" t="b">
        <f>ISNUMBER(SEARCH(Konstanta!$Q$5,Y271))</f>
        <v>0</v>
      </c>
      <c r="CS271">
        <f ca="1">IF(CD271&lt;=Konstanta!$J$5,Konstanta!$I$5,IF(CD271&lt;=Konstanta!$J$6,Konstanta!$I$6,IF(CD271&lt;=Konstanta!$J$7,Konstanta!$I$7,Konstanta!$I$8)))</f>
        <v>4</v>
      </c>
      <c r="CT271" t="b">
        <f>ISNUMBER(SEARCH(Konstanta!$Q$6,Y271))</f>
        <v>0</v>
      </c>
      <c r="CU271">
        <f ca="1">IF(CD271&lt;=Konstanta!$F$5,Konstanta!$E$5,IF(CD271&lt;=Konstanta!$F$6,Konstanta!$E$6,IF(CD271&lt;=Konstanta!$F$7,Konstanta!$E$7,IF(CD271&lt;=Konstanta!$F$8,Konstanta!$E$8,Konstanta!$E$9))))</f>
        <v>5</v>
      </c>
      <c r="CV271" t="b">
        <f t="shared" si="86"/>
        <v>1</v>
      </c>
      <c r="CW271" s="74">
        <f ca="1">IF(CD271&lt;=Konstanta!$B$5,Konstanta!$A$5,IF(CD271&lt;=Konstanta!$B$6,Konstanta!$A$6,IF(CD271&lt;=Konstanta!$B$7,Konstanta!$A$7,IF(CD271&lt;=Konstanta!$B$8,Konstanta!$A$8,IF(CD271&lt;=Konstanta!$B$9,Konstanta!$A$9,IF(CD271&lt;=Konstanta!$B$10,Konstanta!$A$10,IF(CD271&lt;=Konstanta!$B$11,Konstanta!$A$11,Konstanta!$A$12)))))))</f>
        <v>8</v>
      </c>
      <c r="CX271" t="b">
        <f>LEN(_xlfn.IFNA(VLOOKUP(AA271,Konstanta!$AD:$AD,1,FALSE),""))=0</f>
        <v>1</v>
      </c>
      <c r="CY271" s="67">
        <f t="shared" si="87"/>
        <v>0</v>
      </c>
      <c r="CZ271" s="67">
        <f t="shared" si="88"/>
        <v>0</v>
      </c>
      <c r="DA271" s="67">
        <f t="shared" si="89"/>
        <v>0</v>
      </c>
      <c r="DB271" t="b">
        <f t="shared" ca="1" si="90"/>
        <v>0</v>
      </c>
      <c r="DC271" s="67" t="b">
        <f>DA271&lt;=Konstanta!$AH$3</f>
        <v>1</v>
      </c>
      <c r="DD271" t="b">
        <f>CY271&lt;=Konstanta!$AH$4</f>
        <v>1</v>
      </c>
      <c r="DE271" t="b">
        <f>CY271&lt;=Konstanta!$AH$5</f>
        <v>1</v>
      </c>
      <c r="DF271" t="b">
        <f>CY271&lt;=Konstanta!$AH$6</f>
        <v>1</v>
      </c>
      <c r="DG271" t="b">
        <f ca="1">TEXT(BL271,"YYYYMMDD")=TEXT(Konstanta!$B$1,"YYYYMMDD")</f>
        <v>0</v>
      </c>
      <c r="DH271" t="b">
        <f t="shared" si="91"/>
        <v>0</v>
      </c>
      <c r="DI271" s="67">
        <f ca="1">Konstanta!$C$4-Data!CD271</f>
        <v>-1096658.666275</v>
      </c>
      <c r="DJ271">
        <f ca="1">IF(Data!DI271&gt;=Konstanta!$B$14,Konstanta!$A$14,IF(Data!DI271&gt;=Konstanta!$B$15,Konstanta!$A$15,IF(Data!DI271&gt;=Konstanta!$B$16,Konstanta!$A$16,IF(Data!DI271&gt;=Konstanta!$B$17,Konstanta!$A$17,IF(Data!DI271&gt;=Konstanta!$B$18,Konstanta!$A$18,Konstanta!$A$19)))))</f>
        <v>6</v>
      </c>
      <c r="DK271" t="b">
        <f t="shared" si="92"/>
        <v>0</v>
      </c>
      <c r="DL271" t="b">
        <f>COUNTIFS(A$1:A270,A271)=0</f>
        <v>1</v>
      </c>
    </row>
    <row r="272" spans="1:116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8"/>
      <c r="BY272" s="68"/>
      <c r="BZ272" s="70" t="str">
        <f t="shared" si="77"/>
        <v/>
      </c>
      <c r="CA272" s="71">
        <f t="shared" ca="1" si="78"/>
        <v>1096694.6659916667</v>
      </c>
      <c r="CB272" s="70" t="b">
        <f ca="1">AND(LEN(BZ272)&gt;0,TEXT(BZ272,"YYYY-MM-DD")=TEXT(Konstanta!$B$1,"YYYY-MM-DD"))</f>
        <v>0</v>
      </c>
      <c r="CC272" s="70" t="str">
        <f t="shared" si="79"/>
        <v/>
      </c>
      <c r="CD272" s="72">
        <f ca="1">(Konstanta!$B$2-D272)*24</f>
        <v>1096694.666275</v>
      </c>
      <c r="CE272" t="b">
        <f t="shared" si="80"/>
        <v>0</v>
      </c>
      <c r="CF272" t="b">
        <f>LEN(_xlfn.IFNA(VLOOKUP(H272,Konstanta!$M:$M,1,FALSE),""))&gt;0</f>
        <v>0</v>
      </c>
      <c r="CG272" t="b">
        <f>LEN(_xlfn.IFNA(VLOOKUP(G272,Konstanta!$T:$T,1,FALSE),""))&gt;0</f>
        <v>0</v>
      </c>
      <c r="CH272" t="b">
        <f>_xlfn.IFNA(VLOOKUP(U272,Konstanta!$O:$O,1,FALSE),"-")&lt;&gt;"-"</f>
        <v>0</v>
      </c>
      <c r="CI272" t="b">
        <f>LEN(_xlfn.IFNA(VLOOKUP(AX272,Konstanta!$X:$X,1,FALSE),""))&gt;0</f>
        <v>0</v>
      </c>
      <c r="CJ272" t="b">
        <f>OR(LEN(_xlfn.IFNA(VLOOKUP(Y272,Konstanta!$Q:$Q,1,FALSE),""))&gt;0,LEN(Y272)=0)</f>
        <v>1</v>
      </c>
      <c r="CK272" t="b">
        <f t="shared" si="81"/>
        <v>1</v>
      </c>
      <c r="CL272" t="b">
        <f>OR(LEN(_xlfn.IFNA(VLOOKUP(BK272,Konstanta!$Z:$Z,1,FALSE),""))&gt;0,LEN(BK272)=0)</f>
        <v>1</v>
      </c>
      <c r="CM272" t="b">
        <f t="shared" si="82"/>
        <v>1</v>
      </c>
      <c r="CN272" t="b">
        <f t="shared" si="83"/>
        <v>0</v>
      </c>
      <c r="CO272" t="b">
        <f>LEN(_xlfn.IFNA(VLOOKUP(Data!K272,Konstanta!$AB:$AB,1,FALSE),""))&gt;0</f>
        <v>0</v>
      </c>
      <c r="CP272" s="12" t="b">
        <f t="shared" si="84"/>
        <v>0</v>
      </c>
      <c r="CQ272" s="12" t="b">
        <f t="shared" si="85"/>
        <v>0</v>
      </c>
      <c r="CR272" t="b">
        <f>ISNUMBER(SEARCH(Konstanta!$Q$5,Y272))</f>
        <v>0</v>
      </c>
      <c r="CS272">
        <f ca="1">IF(CD272&lt;=Konstanta!$J$5,Konstanta!$I$5,IF(CD272&lt;=Konstanta!$J$6,Konstanta!$I$6,IF(CD272&lt;=Konstanta!$J$7,Konstanta!$I$7,Konstanta!$I$8)))</f>
        <v>4</v>
      </c>
      <c r="CT272" t="b">
        <f>ISNUMBER(SEARCH(Konstanta!$Q$6,Y272))</f>
        <v>0</v>
      </c>
      <c r="CU272">
        <f ca="1">IF(CD272&lt;=Konstanta!$F$5,Konstanta!$E$5,IF(CD272&lt;=Konstanta!$F$6,Konstanta!$E$6,IF(CD272&lt;=Konstanta!$F$7,Konstanta!$E$7,IF(CD272&lt;=Konstanta!$F$8,Konstanta!$E$8,Konstanta!$E$9))))</f>
        <v>5</v>
      </c>
      <c r="CV272" t="b">
        <f t="shared" si="86"/>
        <v>1</v>
      </c>
      <c r="CW272" s="74">
        <f ca="1">IF(CD272&lt;=Konstanta!$B$5,Konstanta!$A$5,IF(CD272&lt;=Konstanta!$B$6,Konstanta!$A$6,IF(CD272&lt;=Konstanta!$B$7,Konstanta!$A$7,IF(CD272&lt;=Konstanta!$B$8,Konstanta!$A$8,IF(CD272&lt;=Konstanta!$B$9,Konstanta!$A$9,IF(CD272&lt;=Konstanta!$B$10,Konstanta!$A$10,IF(CD272&lt;=Konstanta!$B$11,Konstanta!$A$11,Konstanta!$A$12)))))))</f>
        <v>8</v>
      </c>
      <c r="CX272" t="b">
        <f>LEN(_xlfn.IFNA(VLOOKUP(AA272,Konstanta!$AD:$AD,1,FALSE),""))=0</f>
        <v>1</v>
      </c>
      <c r="CY272" s="67">
        <f t="shared" si="87"/>
        <v>0</v>
      </c>
      <c r="CZ272" s="67">
        <f t="shared" si="88"/>
        <v>0</v>
      </c>
      <c r="DA272" s="67">
        <f t="shared" si="89"/>
        <v>0</v>
      </c>
      <c r="DB272" t="b">
        <f t="shared" ca="1" si="90"/>
        <v>0</v>
      </c>
      <c r="DC272" s="67" t="b">
        <f>DA272&lt;=Konstanta!$AH$3</f>
        <v>1</v>
      </c>
      <c r="DD272" t="b">
        <f>CY272&lt;=Konstanta!$AH$4</f>
        <v>1</v>
      </c>
      <c r="DE272" t="b">
        <f>CY272&lt;=Konstanta!$AH$5</f>
        <v>1</v>
      </c>
      <c r="DF272" t="b">
        <f>CY272&lt;=Konstanta!$AH$6</f>
        <v>1</v>
      </c>
      <c r="DG272" t="b">
        <f ca="1">TEXT(BL272,"YYYYMMDD")=TEXT(Konstanta!$B$1,"YYYYMMDD")</f>
        <v>0</v>
      </c>
      <c r="DH272" t="b">
        <f t="shared" si="91"/>
        <v>0</v>
      </c>
      <c r="DI272" s="67">
        <f ca="1">Konstanta!$C$4-Data!CD272</f>
        <v>-1096658.666275</v>
      </c>
      <c r="DJ272">
        <f ca="1">IF(Data!DI272&gt;=Konstanta!$B$14,Konstanta!$A$14,IF(Data!DI272&gt;=Konstanta!$B$15,Konstanta!$A$15,IF(Data!DI272&gt;=Konstanta!$B$16,Konstanta!$A$16,IF(Data!DI272&gt;=Konstanta!$B$17,Konstanta!$A$17,IF(Data!DI272&gt;=Konstanta!$B$18,Konstanta!$A$18,Konstanta!$A$19)))))</f>
        <v>6</v>
      </c>
      <c r="DK272" t="b">
        <f t="shared" si="92"/>
        <v>0</v>
      </c>
      <c r="DL272" t="b">
        <f>COUNTIFS(A$1:A271,A272)=0</f>
        <v>1</v>
      </c>
    </row>
    <row r="273" spans="1:116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8"/>
      <c r="BY273" s="68"/>
      <c r="BZ273" s="70" t="str">
        <f t="shared" si="77"/>
        <v/>
      </c>
      <c r="CA273" s="71">
        <f t="shared" ca="1" si="78"/>
        <v>1096694.6664083335</v>
      </c>
      <c r="CB273" s="70" t="b">
        <f ca="1">AND(LEN(BZ273)&gt;0,TEXT(BZ273,"YYYY-MM-DD")=TEXT(Konstanta!$B$1,"YYYY-MM-DD"))</f>
        <v>0</v>
      </c>
      <c r="CC273" s="70" t="str">
        <f t="shared" si="79"/>
        <v/>
      </c>
      <c r="CD273" s="72">
        <f ca="1">(Konstanta!$B$2-D273)*24</f>
        <v>1096694.666275</v>
      </c>
      <c r="CE273" t="b">
        <f t="shared" si="80"/>
        <v>0</v>
      </c>
      <c r="CF273" t="b">
        <f>LEN(_xlfn.IFNA(VLOOKUP(H273,Konstanta!$M:$M,1,FALSE),""))&gt;0</f>
        <v>0</v>
      </c>
      <c r="CG273" t="b">
        <f>LEN(_xlfn.IFNA(VLOOKUP(G273,Konstanta!$T:$T,1,FALSE),""))&gt;0</f>
        <v>0</v>
      </c>
      <c r="CH273" t="b">
        <f>_xlfn.IFNA(VLOOKUP(U273,Konstanta!$O:$O,1,FALSE),"-")&lt;&gt;"-"</f>
        <v>0</v>
      </c>
      <c r="CI273" t="b">
        <f>LEN(_xlfn.IFNA(VLOOKUP(AX273,Konstanta!$X:$X,1,FALSE),""))&gt;0</f>
        <v>0</v>
      </c>
      <c r="CJ273" t="b">
        <f>OR(LEN(_xlfn.IFNA(VLOOKUP(Y273,Konstanta!$Q:$Q,1,FALSE),""))&gt;0,LEN(Y273)=0)</f>
        <v>1</v>
      </c>
      <c r="CK273" t="b">
        <f t="shared" si="81"/>
        <v>1</v>
      </c>
      <c r="CL273" t="b">
        <f>OR(LEN(_xlfn.IFNA(VLOOKUP(BK273,Konstanta!$Z:$Z,1,FALSE),""))&gt;0,LEN(BK273)=0)</f>
        <v>1</v>
      </c>
      <c r="CM273" t="b">
        <f t="shared" si="82"/>
        <v>1</v>
      </c>
      <c r="CN273" t="b">
        <f t="shared" si="83"/>
        <v>0</v>
      </c>
      <c r="CO273" t="b">
        <f>LEN(_xlfn.IFNA(VLOOKUP(Data!K273,Konstanta!$AB:$AB,1,FALSE),""))&gt;0</f>
        <v>0</v>
      </c>
      <c r="CP273" s="12" t="b">
        <f t="shared" si="84"/>
        <v>0</v>
      </c>
      <c r="CQ273" s="12" t="b">
        <f t="shared" si="85"/>
        <v>0</v>
      </c>
      <c r="CR273" t="b">
        <f>ISNUMBER(SEARCH(Konstanta!$Q$5,Y273))</f>
        <v>0</v>
      </c>
      <c r="CS273">
        <f ca="1">IF(CD273&lt;=Konstanta!$J$5,Konstanta!$I$5,IF(CD273&lt;=Konstanta!$J$6,Konstanta!$I$6,IF(CD273&lt;=Konstanta!$J$7,Konstanta!$I$7,Konstanta!$I$8)))</f>
        <v>4</v>
      </c>
      <c r="CT273" t="b">
        <f>ISNUMBER(SEARCH(Konstanta!$Q$6,Y273))</f>
        <v>0</v>
      </c>
      <c r="CU273">
        <f ca="1">IF(CD273&lt;=Konstanta!$F$5,Konstanta!$E$5,IF(CD273&lt;=Konstanta!$F$6,Konstanta!$E$6,IF(CD273&lt;=Konstanta!$F$7,Konstanta!$E$7,IF(CD273&lt;=Konstanta!$F$8,Konstanta!$E$8,Konstanta!$E$9))))</f>
        <v>5</v>
      </c>
      <c r="CV273" t="b">
        <f t="shared" si="86"/>
        <v>1</v>
      </c>
      <c r="CW273" s="74">
        <f ca="1">IF(CD273&lt;=Konstanta!$B$5,Konstanta!$A$5,IF(CD273&lt;=Konstanta!$B$6,Konstanta!$A$6,IF(CD273&lt;=Konstanta!$B$7,Konstanta!$A$7,IF(CD273&lt;=Konstanta!$B$8,Konstanta!$A$8,IF(CD273&lt;=Konstanta!$B$9,Konstanta!$A$9,IF(CD273&lt;=Konstanta!$B$10,Konstanta!$A$10,IF(CD273&lt;=Konstanta!$B$11,Konstanta!$A$11,Konstanta!$A$12)))))))</f>
        <v>8</v>
      </c>
      <c r="CX273" t="b">
        <f>LEN(_xlfn.IFNA(VLOOKUP(AA273,Konstanta!$AD:$AD,1,FALSE),""))=0</f>
        <v>1</v>
      </c>
      <c r="CY273" s="67">
        <f t="shared" si="87"/>
        <v>0</v>
      </c>
      <c r="CZ273" s="67">
        <f t="shared" si="88"/>
        <v>0</v>
      </c>
      <c r="DA273" s="67">
        <f t="shared" si="89"/>
        <v>0</v>
      </c>
      <c r="DB273" t="b">
        <f t="shared" ca="1" si="90"/>
        <v>0</v>
      </c>
      <c r="DC273" s="67" t="b">
        <f>DA273&lt;=Konstanta!$AH$3</f>
        <v>1</v>
      </c>
      <c r="DD273" t="b">
        <f>CY273&lt;=Konstanta!$AH$4</f>
        <v>1</v>
      </c>
      <c r="DE273" t="b">
        <f>CY273&lt;=Konstanta!$AH$5</f>
        <v>1</v>
      </c>
      <c r="DF273" t="b">
        <f>CY273&lt;=Konstanta!$AH$6</f>
        <v>1</v>
      </c>
      <c r="DG273" t="b">
        <f ca="1">TEXT(BL273,"YYYYMMDD")=TEXT(Konstanta!$B$1,"YYYYMMDD")</f>
        <v>0</v>
      </c>
      <c r="DH273" t="b">
        <f t="shared" si="91"/>
        <v>0</v>
      </c>
      <c r="DI273" s="67">
        <f ca="1">Konstanta!$C$4-Data!CD273</f>
        <v>-1096658.666275</v>
      </c>
      <c r="DJ273">
        <f ca="1">IF(Data!DI273&gt;=Konstanta!$B$14,Konstanta!$A$14,IF(Data!DI273&gt;=Konstanta!$B$15,Konstanta!$A$15,IF(Data!DI273&gt;=Konstanta!$B$16,Konstanta!$A$16,IF(Data!DI273&gt;=Konstanta!$B$17,Konstanta!$A$17,IF(Data!DI273&gt;=Konstanta!$B$18,Konstanta!$A$18,Konstanta!$A$19)))))</f>
        <v>6</v>
      </c>
      <c r="DK273" t="b">
        <f t="shared" si="92"/>
        <v>0</v>
      </c>
      <c r="DL273" t="b">
        <f>COUNTIFS(A$1:A272,A273)=0</f>
        <v>1</v>
      </c>
    </row>
    <row r="274" spans="1:116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8"/>
      <c r="BY274" s="68"/>
      <c r="BZ274" s="70" t="str">
        <f t="shared" si="77"/>
        <v/>
      </c>
      <c r="CA274" s="71">
        <f t="shared" ca="1" si="78"/>
        <v>1096694.6660166667</v>
      </c>
      <c r="CB274" s="70" t="b">
        <f ca="1">AND(LEN(BZ274)&gt;0,TEXT(BZ274,"YYYY-MM-DD")=TEXT(Konstanta!$B$1,"YYYY-MM-DD"))</f>
        <v>0</v>
      </c>
      <c r="CC274" s="70" t="str">
        <f t="shared" si="79"/>
        <v/>
      </c>
      <c r="CD274" s="72">
        <f ca="1">(Konstanta!$B$2-D274)*24</f>
        <v>1096694.666275</v>
      </c>
      <c r="CE274" t="b">
        <f t="shared" si="80"/>
        <v>0</v>
      </c>
      <c r="CF274" t="b">
        <f>LEN(_xlfn.IFNA(VLOOKUP(H274,Konstanta!$M:$M,1,FALSE),""))&gt;0</f>
        <v>0</v>
      </c>
      <c r="CG274" t="b">
        <f>LEN(_xlfn.IFNA(VLOOKUP(G274,Konstanta!$T:$T,1,FALSE),""))&gt;0</f>
        <v>0</v>
      </c>
      <c r="CH274" t="b">
        <f>_xlfn.IFNA(VLOOKUP(U274,Konstanta!$O:$O,1,FALSE),"-")&lt;&gt;"-"</f>
        <v>0</v>
      </c>
      <c r="CI274" t="b">
        <f>LEN(_xlfn.IFNA(VLOOKUP(AX274,Konstanta!$X:$X,1,FALSE),""))&gt;0</f>
        <v>0</v>
      </c>
      <c r="CJ274" t="b">
        <f>OR(LEN(_xlfn.IFNA(VLOOKUP(Y274,Konstanta!$Q:$Q,1,FALSE),""))&gt;0,LEN(Y274)=0)</f>
        <v>1</v>
      </c>
      <c r="CK274" t="b">
        <f t="shared" si="81"/>
        <v>1</v>
      </c>
      <c r="CL274" t="b">
        <f>OR(LEN(_xlfn.IFNA(VLOOKUP(BK274,Konstanta!$Z:$Z,1,FALSE),""))&gt;0,LEN(BK274)=0)</f>
        <v>1</v>
      </c>
      <c r="CM274" t="b">
        <f t="shared" si="82"/>
        <v>1</v>
      </c>
      <c r="CN274" t="b">
        <f t="shared" si="83"/>
        <v>0</v>
      </c>
      <c r="CO274" t="b">
        <f>LEN(_xlfn.IFNA(VLOOKUP(Data!K274,Konstanta!$AB:$AB,1,FALSE),""))&gt;0</f>
        <v>0</v>
      </c>
      <c r="CP274" s="12" t="b">
        <f t="shared" si="84"/>
        <v>0</v>
      </c>
      <c r="CQ274" s="12" t="b">
        <f t="shared" si="85"/>
        <v>0</v>
      </c>
      <c r="CR274" t="b">
        <f>ISNUMBER(SEARCH(Konstanta!$Q$5,Y274))</f>
        <v>0</v>
      </c>
      <c r="CS274">
        <f ca="1">IF(CD274&lt;=Konstanta!$J$5,Konstanta!$I$5,IF(CD274&lt;=Konstanta!$J$6,Konstanta!$I$6,IF(CD274&lt;=Konstanta!$J$7,Konstanta!$I$7,Konstanta!$I$8)))</f>
        <v>4</v>
      </c>
      <c r="CT274" t="b">
        <f>ISNUMBER(SEARCH(Konstanta!$Q$6,Y274))</f>
        <v>0</v>
      </c>
      <c r="CU274">
        <f ca="1">IF(CD274&lt;=Konstanta!$F$5,Konstanta!$E$5,IF(CD274&lt;=Konstanta!$F$6,Konstanta!$E$6,IF(CD274&lt;=Konstanta!$F$7,Konstanta!$E$7,IF(CD274&lt;=Konstanta!$F$8,Konstanta!$E$8,Konstanta!$E$9))))</f>
        <v>5</v>
      </c>
      <c r="CV274" t="b">
        <f t="shared" si="86"/>
        <v>1</v>
      </c>
      <c r="CW274" s="74">
        <f ca="1">IF(CD274&lt;=Konstanta!$B$5,Konstanta!$A$5,IF(CD274&lt;=Konstanta!$B$6,Konstanta!$A$6,IF(CD274&lt;=Konstanta!$B$7,Konstanta!$A$7,IF(CD274&lt;=Konstanta!$B$8,Konstanta!$A$8,IF(CD274&lt;=Konstanta!$B$9,Konstanta!$A$9,IF(CD274&lt;=Konstanta!$B$10,Konstanta!$A$10,IF(CD274&lt;=Konstanta!$B$11,Konstanta!$A$11,Konstanta!$A$12)))))))</f>
        <v>8</v>
      </c>
      <c r="CX274" t="b">
        <f>LEN(_xlfn.IFNA(VLOOKUP(AA274,Konstanta!$AD:$AD,1,FALSE),""))=0</f>
        <v>1</v>
      </c>
      <c r="CY274" s="67">
        <f t="shared" si="87"/>
        <v>0</v>
      </c>
      <c r="CZ274" s="67">
        <f t="shared" si="88"/>
        <v>0</v>
      </c>
      <c r="DA274" s="67">
        <f t="shared" si="89"/>
        <v>0</v>
      </c>
      <c r="DB274" t="b">
        <f t="shared" ca="1" si="90"/>
        <v>0</v>
      </c>
      <c r="DC274" s="67" t="b">
        <f>DA274&lt;=Konstanta!$AH$3</f>
        <v>1</v>
      </c>
      <c r="DD274" t="b">
        <f>CY274&lt;=Konstanta!$AH$4</f>
        <v>1</v>
      </c>
      <c r="DE274" t="b">
        <f>CY274&lt;=Konstanta!$AH$5</f>
        <v>1</v>
      </c>
      <c r="DF274" t="b">
        <f>CY274&lt;=Konstanta!$AH$6</f>
        <v>1</v>
      </c>
      <c r="DG274" t="b">
        <f ca="1">TEXT(BL274,"YYYYMMDD")=TEXT(Konstanta!$B$1,"YYYYMMDD")</f>
        <v>0</v>
      </c>
      <c r="DH274" t="b">
        <f t="shared" si="91"/>
        <v>0</v>
      </c>
      <c r="DI274" s="67">
        <f ca="1">Konstanta!$C$4-Data!CD274</f>
        <v>-1096658.666275</v>
      </c>
      <c r="DJ274">
        <f ca="1">IF(Data!DI274&gt;=Konstanta!$B$14,Konstanta!$A$14,IF(Data!DI274&gt;=Konstanta!$B$15,Konstanta!$A$15,IF(Data!DI274&gt;=Konstanta!$B$16,Konstanta!$A$16,IF(Data!DI274&gt;=Konstanta!$B$17,Konstanta!$A$17,IF(Data!DI274&gt;=Konstanta!$B$18,Konstanta!$A$18,Konstanta!$A$19)))))</f>
        <v>6</v>
      </c>
      <c r="DK274" t="b">
        <f t="shared" si="92"/>
        <v>0</v>
      </c>
      <c r="DL274" t="b">
        <f>COUNTIFS(A$1:A273,A274)=0</f>
        <v>1</v>
      </c>
    </row>
    <row r="275" spans="1:116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8"/>
      <c r="BY275" s="68"/>
      <c r="BZ275" s="70" t="str">
        <f t="shared" si="77"/>
        <v/>
      </c>
      <c r="CA275" s="71">
        <f t="shared" ca="1" si="78"/>
        <v>1096694.6664</v>
      </c>
      <c r="CB275" s="70" t="b">
        <f ca="1">AND(LEN(BZ275)&gt;0,TEXT(BZ275,"YYYY-MM-DD")=TEXT(Konstanta!$B$1,"YYYY-MM-DD"))</f>
        <v>0</v>
      </c>
      <c r="CC275" s="70" t="str">
        <f t="shared" si="79"/>
        <v/>
      </c>
      <c r="CD275" s="72">
        <f ca="1">(Konstanta!$B$2-D275)*24</f>
        <v>1096694.666275</v>
      </c>
      <c r="CE275" t="b">
        <f t="shared" si="80"/>
        <v>0</v>
      </c>
      <c r="CF275" t="b">
        <f>LEN(_xlfn.IFNA(VLOOKUP(H275,Konstanta!$M:$M,1,FALSE),""))&gt;0</f>
        <v>0</v>
      </c>
      <c r="CG275" t="b">
        <f>LEN(_xlfn.IFNA(VLOOKUP(G275,Konstanta!$T:$T,1,FALSE),""))&gt;0</f>
        <v>0</v>
      </c>
      <c r="CH275" t="b">
        <f>_xlfn.IFNA(VLOOKUP(U275,Konstanta!$O:$O,1,FALSE),"-")&lt;&gt;"-"</f>
        <v>0</v>
      </c>
      <c r="CI275" t="b">
        <f>LEN(_xlfn.IFNA(VLOOKUP(AX275,Konstanta!$X:$X,1,FALSE),""))&gt;0</f>
        <v>0</v>
      </c>
      <c r="CJ275" t="b">
        <f>OR(LEN(_xlfn.IFNA(VLOOKUP(Y275,Konstanta!$Q:$Q,1,FALSE),""))&gt;0,LEN(Y275)=0)</f>
        <v>1</v>
      </c>
      <c r="CK275" t="b">
        <f t="shared" si="81"/>
        <v>1</v>
      </c>
      <c r="CL275" t="b">
        <f>OR(LEN(_xlfn.IFNA(VLOOKUP(BK275,Konstanta!$Z:$Z,1,FALSE),""))&gt;0,LEN(BK275)=0)</f>
        <v>1</v>
      </c>
      <c r="CM275" t="b">
        <f t="shared" si="82"/>
        <v>1</v>
      </c>
      <c r="CN275" t="b">
        <f t="shared" si="83"/>
        <v>0</v>
      </c>
      <c r="CO275" t="b">
        <f>LEN(_xlfn.IFNA(VLOOKUP(Data!K275,Konstanta!$AB:$AB,1,FALSE),""))&gt;0</f>
        <v>0</v>
      </c>
      <c r="CP275" s="12" t="b">
        <f t="shared" si="84"/>
        <v>0</v>
      </c>
      <c r="CQ275" s="12" t="b">
        <f t="shared" si="85"/>
        <v>0</v>
      </c>
      <c r="CR275" t="b">
        <f>ISNUMBER(SEARCH(Konstanta!$Q$5,Y275))</f>
        <v>0</v>
      </c>
      <c r="CS275">
        <f ca="1">IF(CD275&lt;=Konstanta!$J$5,Konstanta!$I$5,IF(CD275&lt;=Konstanta!$J$6,Konstanta!$I$6,IF(CD275&lt;=Konstanta!$J$7,Konstanta!$I$7,Konstanta!$I$8)))</f>
        <v>4</v>
      </c>
      <c r="CT275" t="b">
        <f>ISNUMBER(SEARCH(Konstanta!$Q$6,Y275))</f>
        <v>0</v>
      </c>
      <c r="CU275">
        <f ca="1">IF(CD275&lt;=Konstanta!$F$5,Konstanta!$E$5,IF(CD275&lt;=Konstanta!$F$6,Konstanta!$E$6,IF(CD275&lt;=Konstanta!$F$7,Konstanta!$E$7,IF(CD275&lt;=Konstanta!$F$8,Konstanta!$E$8,Konstanta!$E$9))))</f>
        <v>5</v>
      </c>
      <c r="CV275" t="b">
        <f t="shared" si="86"/>
        <v>1</v>
      </c>
      <c r="CW275" s="74">
        <f ca="1">IF(CD275&lt;=Konstanta!$B$5,Konstanta!$A$5,IF(CD275&lt;=Konstanta!$B$6,Konstanta!$A$6,IF(CD275&lt;=Konstanta!$B$7,Konstanta!$A$7,IF(CD275&lt;=Konstanta!$B$8,Konstanta!$A$8,IF(CD275&lt;=Konstanta!$B$9,Konstanta!$A$9,IF(CD275&lt;=Konstanta!$B$10,Konstanta!$A$10,IF(CD275&lt;=Konstanta!$B$11,Konstanta!$A$11,Konstanta!$A$12)))))))</f>
        <v>8</v>
      </c>
      <c r="CX275" t="b">
        <f>LEN(_xlfn.IFNA(VLOOKUP(AA275,Konstanta!$AD:$AD,1,FALSE),""))=0</f>
        <v>1</v>
      </c>
      <c r="CY275" s="67">
        <f t="shared" si="87"/>
        <v>0</v>
      </c>
      <c r="CZ275" s="67">
        <f t="shared" si="88"/>
        <v>0</v>
      </c>
      <c r="DA275" s="67">
        <f t="shared" si="89"/>
        <v>0</v>
      </c>
      <c r="DB275" t="b">
        <f t="shared" ca="1" si="90"/>
        <v>0</v>
      </c>
      <c r="DC275" s="67" t="b">
        <f>DA275&lt;=Konstanta!$AH$3</f>
        <v>1</v>
      </c>
      <c r="DD275" t="b">
        <f>CY275&lt;=Konstanta!$AH$4</f>
        <v>1</v>
      </c>
      <c r="DE275" t="b">
        <f>CY275&lt;=Konstanta!$AH$5</f>
        <v>1</v>
      </c>
      <c r="DF275" t="b">
        <f>CY275&lt;=Konstanta!$AH$6</f>
        <v>1</v>
      </c>
      <c r="DG275" t="b">
        <f ca="1">TEXT(BL275,"YYYYMMDD")=TEXT(Konstanta!$B$1,"YYYYMMDD")</f>
        <v>0</v>
      </c>
      <c r="DH275" t="b">
        <f t="shared" si="91"/>
        <v>0</v>
      </c>
      <c r="DI275" s="67">
        <f ca="1">Konstanta!$C$4-Data!CD275</f>
        <v>-1096658.666275</v>
      </c>
      <c r="DJ275">
        <f ca="1">IF(Data!DI275&gt;=Konstanta!$B$14,Konstanta!$A$14,IF(Data!DI275&gt;=Konstanta!$B$15,Konstanta!$A$15,IF(Data!DI275&gt;=Konstanta!$B$16,Konstanta!$A$16,IF(Data!DI275&gt;=Konstanta!$B$17,Konstanta!$A$17,IF(Data!DI275&gt;=Konstanta!$B$18,Konstanta!$A$18,Konstanta!$A$19)))))</f>
        <v>6</v>
      </c>
      <c r="DK275" t="b">
        <f t="shared" si="92"/>
        <v>0</v>
      </c>
      <c r="DL275" t="b">
        <f>COUNTIFS(A$1:A274,A275)=0</f>
        <v>1</v>
      </c>
    </row>
    <row r="276" spans="1:11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8"/>
      <c r="BY276" s="68"/>
      <c r="BZ276" s="70" t="str">
        <f t="shared" si="77"/>
        <v/>
      </c>
      <c r="CA276" s="71">
        <f t="shared" ca="1" si="78"/>
        <v>1096694.666275</v>
      </c>
      <c r="CB276" s="70" t="b">
        <f ca="1">AND(LEN(BZ276)&gt;0,TEXT(BZ276,"YYYY-MM-DD")=TEXT(Konstanta!$B$1,"YYYY-MM-DD"))</f>
        <v>0</v>
      </c>
      <c r="CC276" s="70" t="str">
        <f t="shared" si="79"/>
        <v/>
      </c>
      <c r="CD276" s="72">
        <f ca="1">(Konstanta!$B$2-D276)*24</f>
        <v>1096694.666275</v>
      </c>
      <c r="CE276" t="b">
        <f t="shared" si="80"/>
        <v>0</v>
      </c>
      <c r="CF276" t="b">
        <f>LEN(_xlfn.IFNA(VLOOKUP(H276,Konstanta!$M:$M,1,FALSE),""))&gt;0</f>
        <v>0</v>
      </c>
      <c r="CG276" t="b">
        <f>LEN(_xlfn.IFNA(VLOOKUP(G276,Konstanta!$T:$T,1,FALSE),""))&gt;0</f>
        <v>0</v>
      </c>
      <c r="CH276" t="b">
        <f>_xlfn.IFNA(VLOOKUP(U276,Konstanta!$O:$O,1,FALSE),"-")&lt;&gt;"-"</f>
        <v>0</v>
      </c>
      <c r="CI276" t="b">
        <f>LEN(_xlfn.IFNA(VLOOKUP(AX276,Konstanta!$X:$X,1,FALSE),""))&gt;0</f>
        <v>0</v>
      </c>
      <c r="CJ276" t="b">
        <f>OR(LEN(_xlfn.IFNA(VLOOKUP(Y276,Konstanta!$Q:$Q,1,FALSE),""))&gt;0,LEN(Y276)=0)</f>
        <v>1</v>
      </c>
      <c r="CK276" t="b">
        <f t="shared" si="81"/>
        <v>1</v>
      </c>
      <c r="CL276" t="b">
        <f>OR(LEN(_xlfn.IFNA(VLOOKUP(BK276,Konstanta!$Z:$Z,1,FALSE),""))&gt;0,LEN(BK276)=0)</f>
        <v>1</v>
      </c>
      <c r="CM276" t="b">
        <f t="shared" si="82"/>
        <v>1</v>
      </c>
      <c r="CN276" t="b">
        <f t="shared" si="83"/>
        <v>0</v>
      </c>
      <c r="CO276" t="b">
        <f>LEN(_xlfn.IFNA(VLOOKUP(Data!K276,Konstanta!$AB:$AB,1,FALSE),""))&gt;0</f>
        <v>0</v>
      </c>
      <c r="CP276" s="12" t="b">
        <f t="shared" si="84"/>
        <v>0</v>
      </c>
      <c r="CQ276" s="12" t="b">
        <f t="shared" si="85"/>
        <v>0</v>
      </c>
      <c r="CR276" t="b">
        <f>ISNUMBER(SEARCH(Konstanta!$Q$5,Y276))</f>
        <v>0</v>
      </c>
      <c r="CS276">
        <f ca="1">IF(CD276&lt;=Konstanta!$J$5,Konstanta!$I$5,IF(CD276&lt;=Konstanta!$J$6,Konstanta!$I$6,IF(CD276&lt;=Konstanta!$J$7,Konstanta!$I$7,Konstanta!$I$8)))</f>
        <v>4</v>
      </c>
      <c r="CT276" t="b">
        <f>ISNUMBER(SEARCH(Konstanta!$Q$6,Y276))</f>
        <v>0</v>
      </c>
      <c r="CU276">
        <f ca="1">IF(CD276&lt;=Konstanta!$F$5,Konstanta!$E$5,IF(CD276&lt;=Konstanta!$F$6,Konstanta!$E$6,IF(CD276&lt;=Konstanta!$F$7,Konstanta!$E$7,IF(CD276&lt;=Konstanta!$F$8,Konstanta!$E$8,Konstanta!$E$9))))</f>
        <v>5</v>
      </c>
      <c r="CV276" t="b">
        <f t="shared" si="86"/>
        <v>1</v>
      </c>
      <c r="CW276" s="74">
        <f ca="1">IF(CD276&lt;=Konstanta!$B$5,Konstanta!$A$5,IF(CD276&lt;=Konstanta!$B$6,Konstanta!$A$6,IF(CD276&lt;=Konstanta!$B$7,Konstanta!$A$7,IF(CD276&lt;=Konstanta!$B$8,Konstanta!$A$8,IF(CD276&lt;=Konstanta!$B$9,Konstanta!$A$9,IF(CD276&lt;=Konstanta!$B$10,Konstanta!$A$10,IF(CD276&lt;=Konstanta!$B$11,Konstanta!$A$11,Konstanta!$A$12)))))))</f>
        <v>8</v>
      </c>
      <c r="CX276" t="b">
        <f>LEN(_xlfn.IFNA(VLOOKUP(AA276,Konstanta!$AD:$AD,1,FALSE),""))=0</f>
        <v>1</v>
      </c>
      <c r="CY276" s="67">
        <f t="shared" si="87"/>
        <v>0</v>
      </c>
      <c r="CZ276" s="67">
        <f t="shared" si="88"/>
        <v>0</v>
      </c>
      <c r="DA276" s="67">
        <f t="shared" si="89"/>
        <v>0</v>
      </c>
      <c r="DB276" t="b">
        <f t="shared" ca="1" si="90"/>
        <v>0</v>
      </c>
      <c r="DC276" s="67" t="b">
        <f>DA276&lt;=Konstanta!$AH$3</f>
        <v>1</v>
      </c>
      <c r="DD276" t="b">
        <f>CY276&lt;=Konstanta!$AH$4</f>
        <v>1</v>
      </c>
      <c r="DE276" t="b">
        <f>CY276&lt;=Konstanta!$AH$5</f>
        <v>1</v>
      </c>
      <c r="DF276" t="b">
        <f>CY276&lt;=Konstanta!$AH$6</f>
        <v>1</v>
      </c>
      <c r="DG276" t="b">
        <f ca="1">TEXT(BL276,"YYYYMMDD")=TEXT(Konstanta!$B$1,"YYYYMMDD")</f>
        <v>0</v>
      </c>
      <c r="DH276" t="b">
        <f t="shared" si="91"/>
        <v>0</v>
      </c>
      <c r="DI276" s="67">
        <f ca="1">Konstanta!$C$4-Data!CD276</f>
        <v>-1096658.666275</v>
      </c>
      <c r="DJ276">
        <f ca="1">IF(Data!DI276&gt;=Konstanta!$B$14,Konstanta!$A$14,IF(Data!DI276&gt;=Konstanta!$B$15,Konstanta!$A$15,IF(Data!DI276&gt;=Konstanta!$B$16,Konstanta!$A$16,IF(Data!DI276&gt;=Konstanta!$B$17,Konstanta!$A$17,IF(Data!DI276&gt;=Konstanta!$B$18,Konstanta!$A$18,Konstanta!$A$19)))))</f>
        <v>6</v>
      </c>
      <c r="DK276" t="b">
        <f t="shared" si="92"/>
        <v>0</v>
      </c>
      <c r="DL276" t="b">
        <f>COUNTIFS(A$1:A275,A276)=0</f>
        <v>1</v>
      </c>
    </row>
    <row r="277" spans="1:116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8"/>
      <c r="BY277" s="68"/>
      <c r="BZ277" s="70" t="str">
        <f t="shared" si="77"/>
        <v/>
      </c>
      <c r="CA277" s="71">
        <f t="shared" ca="1" si="78"/>
        <v>1096694.6659944444</v>
      </c>
      <c r="CB277" s="70" t="b">
        <f ca="1">AND(LEN(BZ277)&gt;0,TEXT(BZ277,"YYYY-MM-DD")=TEXT(Konstanta!$B$1,"YYYY-MM-DD"))</f>
        <v>0</v>
      </c>
      <c r="CC277" s="70" t="str">
        <f t="shared" si="79"/>
        <v/>
      </c>
      <c r="CD277" s="72">
        <f ca="1">(Konstanta!$B$2-D277)*24</f>
        <v>1096694.666275</v>
      </c>
      <c r="CE277" t="b">
        <f t="shared" si="80"/>
        <v>0</v>
      </c>
      <c r="CF277" t="b">
        <f>LEN(_xlfn.IFNA(VLOOKUP(H277,Konstanta!$M:$M,1,FALSE),""))&gt;0</f>
        <v>0</v>
      </c>
      <c r="CG277" t="b">
        <f>LEN(_xlfn.IFNA(VLOOKUP(G277,Konstanta!$T:$T,1,FALSE),""))&gt;0</f>
        <v>0</v>
      </c>
      <c r="CH277" t="b">
        <f>_xlfn.IFNA(VLOOKUP(U277,Konstanta!$O:$O,1,FALSE),"-")&lt;&gt;"-"</f>
        <v>0</v>
      </c>
      <c r="CI277" t="b">
        <f>LEN(_xlfn.IFNA(VLOOKUP(AX277,Konstanta!$X:$X,1,FALSE),""))&gt;0</f>
        <v>0</v>
      </c>
      <c r="CJ277" t="b">
        <f>OR(LEN(_xlfn.IFNA(VLOOKUP(Y277,Konstanta!$Q:$Q,1,FALSE),""))&gt;0,LEN(Y277)=0)</f>
        <v>1</v>
      </c>
      <c r="CK277" t="b">
        <f t="shared" si="81"/>
        <v>1</v>
      </c>
      <c r="CL277" t="b">
        <f>OR(LEN(_xlfn.IFNA(VLOOKUP(BK277,Konstanta!$Z:$Z,1,FALSE),""))&gt;0,LEN(BK277)=0)</f>
        <v>1</v>
      </c>
      <c r="CM277" t="b">
        <f t="shared" si="82"/>
        <v>1</v>
      </c>
      <c r="CN277" t="b">
        <f t="shared" si="83"/>
        <v>0</v>
      </c>
      <c r="CO277" t="b">
        <f>LEN(_xlfn.IFNA(VLOOKUP(Data!K277,Konstanta!$AB:$AB,1,FALSE),""))&gt;0</f>
        <v>0</v>
      </c>
      <c r="CP277" s="12" t="b">
        <f t="shared" si="84"/>
        <v>0</v>
      </c>
      <c r="CQ277" s="12" t="b">
        <f t="shared" si="85"/>
        <v>0</v>
      </c>
      <c r="CR277" t="b">
        <f>ISNUMBER(SEARCH(Konstanta!$Q$5,Y277))</f>
        <v>0</v>
      </c>
      <c r="CS277">
        <f ca="1">IF(CD277&lt;=Konstanta!$J$5,Konstanta!$I$5,IF(CD277&lt;=Konstanta!$J$6,Konstanta!$I$6,IF(CD277&lt;=Konstanta!$J$7,Konstanta!$I$7,Konstanta!$I$8)))</f>
        <v>4</v>
      </c>
      <c r="CT277" t="b">
        <f>ISNUMBER(SEARCH(Konstanta!$Q$6,Y277))</f>
        <v>0</v>
      </c>
      <c r="CU277">
        <f ca="1">IF(CD277&lt;=Konstanta!$F$5,Konstanta!$E$5,IF(CD277&lt;=Konstanta!$F$6,Konstanta!$E$6,IF(CD277&lt;=Konstanta!$F$7,Konstanta!$E$7,IF(CD277&lt;=Konstanta!$F$8,Konstanta!$E$8,Konstanta!$E$9))))</f>
        <v>5</v>
      </c>
      <c r="CV277" t="b">
        <f t="shared" si="86"/>
        <v>1</v>
      </c>
      <c r="CW277" s="74">
        <f ca="1">IF(CD277&lt;=Konstanta!$B$5,Konstanta!$A$5,IF(CD277&lt;=Konstanta!$B$6,Konstanta!$A$6,IF(CD277&lt;=Konstanta!$B$7,Konstanta!$A$7,IF(CD277&lt;=Konstanta!$B$8,Konstanta!$A$8,IF(CD277&lt;=Konstanta!$B$9,Konstanta!$A$9,IF(CD277&lt;=Konstanta!$B$10,Konstanta!$A$10,IF(CD277&lt;=Konstanta!$B$11,Konstanta!$A$11,Konstanta!$A$12)))))))</f>
        <v>8</v>
      </c>
      <c r="CX277" t="b">
        <f>LEN(_xlfn.IFNA(VLOOKUP(AA277,Konstanta!$AD:$AD,1,FALSE),""))=0</f>
        <v>1</v>
      </c>
      <c r="CY277" s="67">
        <f t="shared" si="87"/>
        <v>0</v>
      </c>
      <c r="CZ277" s="67">
        <f t="shared" si="88"/>
        <v>0</v>
      </c>
      <c r="DA277" s="67">
        <f t="shared" si="89"/>
        <v>0</v>
      </c>
      <c r="DB277" t="b">
        <f t="shared" ca="1" si="90"/>
        <v>0</v>
      </c>
      <c r="DC277" s="67" t="b">
        <f>DA277&lt;=Konstanta!$AH$3</f>
        <v>1</v>
      </c>
      <c r="DD277" t="b">
        <f>CY277&lt;=Konstanta!$AH$4</f>
        <v>1</v>
      </c>
      <c r="DE277" t="b">
        <f>CY277&lt;=Konstanta!$AH$5</f>
        <v>1</v>
      </c>
      <c r="DF277" t="b">
        <f>CY277&lt;=Konstanta!$AH$6</f>
        <v>1</v>
      </c>
      <c r="DG277" t="b">
        <f ca="1">TEXT(BL277,"YYYYMMDD")=TEXT(Konstanta!$B$1,"YYYYMMDD")</f>
        <v>0</v>
      </c>
      <c r="DH277" t="b">
        <f t="shared" si="91"/>
        <v>0</v>
      </c>
      <c r="DI277" s="67">
        <f ca="1">Konstanta!$C$4-Data!CD277</f>
        <v>-1096658.666275</v>
      </c>
      <c r="DJ277">
        <f ca="1">IF(Data!DI277&gt;=Konstanta!$B$14,Konstanta!$A$14,IF(Data!DI277&gt;=Konstanta!$B$15,Konstanta!$A$15,IF(Data!DI277&gt;=Konstanta!$B$16,Konstanta!$A$16,IF(Data!DI277&gt;=Konstanta!$B$17,Konstanta!$A$17,IF(Data!DI277&gt;=Konstanta!$B$18,Konstanta!$A$18,Konstanta!$A$19)))))</f>
        <v>6</v>
      </c>
      <c r="DK277" t="b">
        <f t="shared" si="92"/>
        <v>0</v>
      </c>
      <c r="DL277" t="b">
        <f>COUNTIFS(A$1:A276,A277)=0</f>
        <v>1</v>
      </c>
    </row>
    <row r="278" spans="1:116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8"/>
      <c r="BY278" s="68"/>
      <c r="BZ278" s="70" t="str">
        <f t="shared" si="77"/>
        <v/>
      </c>
      <c r="CA278" s="71">
        <f t="shared" ca="1" si="78"/>
        <v>1096694.6659972221</v>
      </c>
      <c r="CB278" s="70" t="b">
        <f ca="1">AND(LEN(BZ278)&gt;0,TEXT(BZ278,"YYYY-MM-DD")=TEXT(Konstanta!$B$1,"YYYY-MM-DD"))</f>
        <v>0</v>
      </c>
      <c r="CC278" s="70" t="str">
        <f t="shared" si="79"/>
        <v/>
      </c>
      <c r="CD278" s="72">
        <f ca="1">(Konstanta!$B$2-D278)*24</f>
        <v>1096694.666275</v>
      </c>
      <c r="CE278" t="b">
        <f t="shared" si="80"/>
        <v>0</v>
      </c>
      <c r="CF278" t="b">
        <f>LEN(_xlfn.IFNA(VLOOKUP(H278,Konstanta!$M:$M,1,FALSE),""))&gt;0</f>
        <v>0</v>
      </c>
      <c r="CG278" t="b">
        <f>LEN(_xlfn.IFNA(VLOOKUP(G278,Konstanta!$T:$T,1,FALSE),""))&gt;0</f>
        <v>0</v>
      </c>
      <c r="CH278" t="b">
        <f>_xlfn.IFNA(VLOOKUP(U278,Konstanta!$O:$O,1,FALSE),"-")&lt;&gt;"-"</f>
        <v>0</v>
      </c>
      <c r="CI278" t="b">
        <f>LEN(_xlfn.IFNA(VLOOKUP(AX278,Konstanta!$X:$X,1,FALSE),""))&gt;0</f>
        <v>0</v>
      </c>
      <c r="CJ278" t="b">
        <f>OR(LEN(_xlfn.IFNA(VLOOKUP(Y278,Konstanta!$Q:$Q,1,FALSE),""))&gt;0,LEN(Y278)=0)</f>
        <v>1</v>
      </c>
      <c r="CK278" t="b">
        <f t="shared" si="81"/>
        <v>1</v>
      </c>
      <c r="CL278" t="b">
        <f>OR(LEN(_xlfn.IFNA(VLOOKUP(BK278,Konstanta!$Z:$Z,1,FALSE),""))&gt;0,LEN(BK278)=0)</f>
        <v>1</v>
      </c>
      <c r="CM278" t="b">
        <f t="shared" si="82"/>
        <v>1</v>
      </c>
      <c r="CN278" t="b">
        <f t="shared" si="83"/>
        <v>0</v>
      </c>
      <c r="CO278" t="b">
        <f>LEN(_xlfn.IFNA(VLOOKUP(Data!K278,Konstanta!$AB:$AB,1,FALSE),""))&gt;0</f>
        <v>0</v>
      </c>
      <c r="CP278" s="12" t="b">
        <f t="shared" si="84"/>
        <v>0</v>
      </c>
      <c r="CQ278" s="12" t="b">
        <f t="shared" si="85"/>
        <v>0</v>
      </c>
      <c r="CR278" t="b">
        <f>ISNUMBER(SEARCH(Konstanta!$Q$5,Y278))</f>
        <v>0</v>
      </c>
      <c r="CS278">
        <f ca="1">IF(CD278&lt;=Konstanta!$J$5,Konstanta!$I$5,IF(CD278&lt;=Konstanta!$J$6,Konstanta!$I$6,IF(CD278&lt;=Konstanta!$J$7,Konstanta!$I$7,Konstanta!$I$8)))</f>
        <v>4</v>
      </c>
      <c r="CT278" t="b">
        <f>ISNUMBER(SEARCH(Konstanta!$Q$6,Y278))</f>
        <v>0</v>
      </c>
      <c r="CU278">
        <f ca="1">IF(CD278&lt;=Konstanta!$F$5,Konstanta!$E$5,IF(CD278&lt;=Konstanta!$F$6,Konstanta!$E$6,IF(CD278&lt;=Konstanta!$F$7,Konstanta!$E$7,IF(CD278&lt;=Konstanta!$F$8,Konstanta!$E$8,Konstanta!$E$9))))</f>
        <v>5</v>
      </c>
      <c r="CV278" t="b">
        <f t="shared" si="86"/>
        <v>1</v>
      </c>
      <c r="CW278" s="74">
        <f ca="1">IF(CD278&lt;=Konstanta!$B$5,Konstanta!$A$5,IF(CD278&lt;=Konstanta!$B$6,Konstanta!$A$6,IF(CD278&lt;=Konstanta!$B$7,Konstanta!$A$7,IF(CD278&lt;=Konstanta!$B$8,Konstanta!$A$8,IF(CD278&lt;=Konstanta!$B$9,Konstanta!$A$9,IF(CD278&lt;=Konstanta!$B$10,Konstanta!$A$10,IF(CD278&lt;=Konstanta!$B$11,Konstanta!$A$11,Konstanta!$A$12)))))))</f>
        <v>8</v>
      </c>
      <c r="CX278" t="b">
        <f>LEN(_xlfn.IFNA(VLOOKUP(AA278,Konstanta!$AD:$AD,1,FALSE),""))=0</f>
        <v>1</v>
      </c>
      <c r="CY278" s="67">
        <f t="shared" si="87"/>
        <v>0</v>
      </c>
      <c r="CZ278" s="67">
        <f t="shared" si="88"/>
        <v>0</v>
      </c>
      <c r="DA278" s="67">
        <f t="shared" si="89"/>
        <v>0</v>
      </c>
      <c r="DB278" t="b">
        <f t="shared" ca="1" si="90"/>
        <v>0</v>
      </c>
      <c r="DC278" s="67" t="b">
        <f>DA278&lt;=Konstanta!$AH$3</f>
        <v>1</v>
      </c>
      <c r="DD278" t="b">
        <f>CY278&lt;=Konstanta!$AH$4</f>
        <v>1</v>
      </c>
      <c r="DE278" t="b">
        <f>CY278&lt;=Konstanta!$AH$5</f>
        <v>1</v>
      </c>
      <c r="DF278" t="b">
        <f>CY278&lt;=Konstanta!$AH$6</f>
        <v>1</v>
      </c>
      <c r="DG278" t="b">
        <f ca="1">TEXT(BL278,"YYYYMMDD")=TEXT(Konstanta!$B$1,"YYYYMMDD")</f>
        <v>0</v>
      </c>
      <c r="DH278" t="b">
        <f t="shared" si="91"/>
        <v>0</v>
      </c>
      <c r="DI278" s="67">
        <f ca="1">Konstanta!$C$4-Data!CD278</f>
        <v>-1096658.666275</v>
      </c>
      <c r="DJ278">
        <f ca="1">IF(Data!DI278&gt;=Konstanta!$B$14,Konstanta!$A$14,IF(Data!DI278&gt;=Konstanta!$B$15,Konstanta!$A$15,IF(Data!DI278&gt;=Konstanta!$B$16,Konstanta!$A$16,IF(Data!DI278&gt;=Konstanta!$B$17,Konstanta!$A$17,IF(Data!DI278&gt;=Konstanta!$B$18,Konstanta!$A$18,Konstanta!$A$19)))))</f>
        <v>6</v>
      </c>
      <c r="DK278" t="b">
        <f t="shared" si="92"/>
        <v>0</v>
      </c>
      <c r="DL278" t="b">
        <f>COUNTIFS(A$1:A277,A278)=0</f>
        <v>1</v>
      </c>
    </row>
    <row r="279" spans="1:116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8"/>
      <c r="BY279" s="68"/>
      <c r="BZ279" s="70" t="str">
        <f t="shared" si="77"/>
        <v/>
      </c>
      <c r="CA279" s="71">
        <f t="shared" ca="1" si="78"/>
        <v>1096694.6662277777</v>
      </c>
      <c r="CB279" s="70" t="b">
        <f ca="1">AND(LEN(BZ279)&gt;0,TEXT(BZ279,"YYYY-MM-DD")=TEXT(Konstanta!$B$1,"YYYY-MM-DD"))</f>
        <v>0</v>
      </c>
      <c r="CC279" s="70" t="str">
        <f t="shared" si="79"/>
        <v/>
      </c>
      <c r="CD279" s="72">
        <f ca="1">(Konstanta!$B$2-D279)*24</f>
        <v>1096694.666275</v>
      </c>
      <c r="CE279" t="b">
        <f t="shared" si="80"/>
        <v>0</v>
      </c>
      <c r="CF279" t="b">
        <f>LEN(_xlfn.IFNA(VLOOKUP(H279,Konstanta!$M:$M,1,FALSE),""))&gt;0</f>
        <v>0</v>
      </c>
      <c r="CG279" t="b">
        <f>LEN(_xlfn.IFNA(VLOOKUP(G279,Konstanta!$T:$T,1,FALSE),""))&gt;0</f>
        <v>0</v>
      </c>
      <c r="CH279" t="b">
        <f>_xlfn.IFNA(VLOOKUP(U279,Konstanta!$O:$O,1,FALSE),"-")&lt;&gt;"-"</f>
        <v>0</v>
      </c>
      <c r="CI279" t="b">
        <f>LEN(_xlfn.IFNA(VLOOKUP(AX279,Konstanta!$X:$X,1,FALSE),""))&gt;0</f>
        <v>0</v>
      </c>
      <c r="CJ279" t="b">
        <f>OR(LEN(_xlfn.IFNA(VLOOKUP(Y279,Konstanta!$Q:$Q,1,FALSE),""))&gt;0,LEN(Y279)=0)</f>
        <v>1</v>
      </c>
      <c r="CK279" t="b">
        <f t="shared" si="81"/>
        <v>1</v>
      </c>
      <c r="CL279" t="b">
        <f>OR(LEN(_xlfn.IFNA(VLOOKUP(BK279,Konstanta!$Z:$Z,1,FALSE),""))&gt;0,LEN(BK279)=0)</f>
        <v>1</v>
      </c>
      <c r="CM279" t="b">
        <f t="shared" si="82"/>
        <v>1</v>
      </c>
      <c r="CN279" t="b">
        <f t="shared" si="83"/>
        <v>0</v>
      </c>
      <c r="CO279" t="b">
        <f>LEN(_xlfn.IFNA(VLOOKUP(Data!K279,Konstanta!$AB:$AB,1,FALSE),""))&gt;0</f>
        <v>0</v>
      </c>
      <c r="CP279" s="12" t="b">
        <f t="shared" si="84"/>
        <v>0</v>
      </c>
      <c r="CQ279" s="12" t="b">
        <f t="shared" si="85"/>
        <v>0</v>
      </c>
      <c r="CR279" t="b">
        <f>ISNUMBER(SEARCH(Konstanta!$Q$5,Y279))</f>
        <v>0</v>
      </c>
      <c r="CS279">
        <f ca="1">IF(CD279&lt;=Konstanta!$J$5,Konstanta!$I$5,IF(CD279&lt;=Konstanta!$J$6,Konstanta!$I$6,IF(CD279&lt;=Konstanta!$J$7,Konstanta!$I$7,Konstanta!$I$8)))</f>
        <v>4</v>
      </c>
      <c r="CT279" t="b">
        <f>ISNUMBER(SEARCH(Konstanta!$Q$6,Y279))</f>
        <v>0</v>
      </c>
      <c r="CU279">
        <f ca="1">IF(CD279&lt;=Konstanta!$F$5,Konstanta!$E$5,IF(CD279&lt;=Konstanta!$F$6,Konstanta!$E$6,IF(CD279&lt;=Konstanta!$F$7,Konstanta!$E$7,IF(CD279&lt;=Konstanta!$F$8,Konstanta!$E$8,Konstanta!$E$9))))</f>
        <v>5</v>
      </c>
      <c r="CV279" t="b">
        <f t="shared" si="86"/>
        <v>1</v>
      </c>
      <c r="CW279" s="74">
        <f ca="1">IF(CD279&lt;=Konstanta!$B$5,Konstanta!$A$5,IF(CD279&lt;=Konstanta!$B$6,Konstanta!$A$6,IF(CD279&lt;=Konstanta!$B$7,Konstanta!$A$7,IF(CD279&lt;=Konstanta!$B$8,Konstanta!$A$8,IF(CD279&lt;=Konstanta!$B$9,Konstanta!$A$9,IF(CD279&lt;=Konstanta!$B$10,Konstanta!$A$10,IF(CD279&lt;=Konstanta!$B$11,Konstanta!$A$11,Konstanta!$A$12)))))))</f>
        <v>8</v>
      </c>
      <c r="CX279" t="b">
        <f>LEN(_xlfn.IFNA(VLOOKUP(AA279,Konstanta!$AD:$AD,1,FALSE),""))=0</f>
        <v>1</v>
      </c>
      <c r="CY279" s="67">
        <f t="shared" si="87"/>
        <v>0</v>
      </c>
      <c r="CZ279" s="67">
        <f t="shared" si="88"/>
        <v>0</v>
      </c>
      <c r="DA279" s="67">
        <f t="shared" si="89"/>
        <v>0</v>
      </c>
      <c r="DB279" t="b">
        <f t="shared" ca="1" si="90"/>
        <v>0</v>
      </c>
      <c r="DC279" s="67" t="b">
        <f>DA279&lt;=Konstanta!$AH$3</f>
        <v>1</v>
      </c>
      <c r="DD279" t="b">
        <f>CY279&lt;=Konstanta!$AH$4</f>
        <v>1</v>
      </c>
      <c r="DE279" t="b">
        <f>CY279&lt;=Konstanta!$AH$5</f>
        <v>1</v>
      </c>
      <c r="DF279" t="b">
        <f>CY279&lt;=Konstanta!$AH$6</f>
        <v>1</v>
      </c>
      <c r="DG279" t="b">
        <f ca="1">TEXT(BL279,"YYYYMMDD")=TEXT(Konstanta!$B$1,"YYYYMMDD")</f>
        <v>0</v>
      </c>
      <c r="DH279" t="b">
        <f t="shared" si="91"/>
        <v>0</v>
      </c>
      <c r="DI279" s="67">
        <f ca="1">Konstanta!$C$4-Data!CD279</f>
        <v>-1096658.666275</v>
      </c>
      <c r="DJ279">
        <f ca="1">IF(Data!DI279&gt;=Konstanta!$B$14,Konstanta!$A$14,IF(Data!DI279&gt;=Konstanta!$B$15,Konstanta!$A$15,IF(Data!DI279&gt;=Konstanta!$B$16,Konstanta!$A$16,IF(Data!DI279&gt;=Konstanta!$B$17,Konstanta!$A$17,IF(Data!DI279&gt;=Konstanta!$B$18,Konstanta!$A$18,Konstanta!$A$19)))))</f>
        <v>6</v>
      </c>
      <c r="DK279" t="b">
        <f t="shared" si="92"/>
        <v>0</v>
      </c>
      <c r="DL279" t="b">
        <f>COUNTIFS(A$1:A278,A279)=0</f>
        <v>1</v>
      </c>
    </row>
    <row r="280" spans="1:116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8"/>
      <c r="BY280" s="68"/>
      <c r="BZ280" s="70" t="str">
        <f t="shared" si="77"/>
        <v/>
      </c>
      <c r="CA280" s="71">
        <f t="shared" ca="1" si="78"/>
        <v>1096694.6662277777</v>
      </c>
      <c r="CB280" s="70" t="b">
        <f ca="1">AND(LEN(BZ280)&gt;0,TEXT(BZ280,"YYYY-MM-DD")=TEXT(Konstanta!$B$1,"YYYY-MM-DD"))</f>
        <v>0</v>
      </c>
      <c r="CC280" s="70" t="str">
        <f t="shared" si="79"/>
        <v/>
      </c>
      <c r="CD280" s="72">
        <f ca="1">(Konstanta!$B$2-D280)*24</f>
        <v>1096694.666275</v>
      </c>
      <c r="CE280" t="b">
        <f t="shared" si="80"/>
        <v>0</v>
      </c>
      <c r="CF280" t="b">
        <f>LEN(_xlfn.IFNA(VLOOKUP(H280,Konstanta!$M:$M,1,FALSE),""))&gt;0</f>
        <v>0</v>
      </c>
      <c r="CG280" t="b">
        <f>LEN(_xlfn.IFNA(VLOOKUP(G280,Konstanta!$T:$T,1,FALSE),""))&gt;0</f>
        <v>0</v>
      </c>
      <c r="CH280" t="b">
        <f>_xlfn.IFNA(VLOOKUP(U280,Konstanta!$O:$O,1,FALSE),"-")&lt;&gt;"-"</f>
        <v>0</v>
      </c>
      <c r="CI280" t="b">
        <f>LEN(_xlfn.IFNA(VLOOKUP(AX280,Konstanta!$X:$X,1,FALSE),""))&gt;0</f>
        <v>0</v>
      </c>
      <c r="CJ280" t="b">
        <f>OR(LEN(_xlfn.IFNA(VLOOKUP(Y280,Konstanta!$Q:$Q,1,FALSE),""))&gt;0,LEN(Y280)=0)</f>
        <v>1</v>
      </c>
      <c r="CK280" t="b">
        <f t="shared" si="81"/>
        <v>1</v>
      </c>
      <c r="CL280" t="b">
        <f>OR(LEN(_xlfn.IFNA(VLOOKUP(BK280,Konstanta!$Z:$Z,1,FALSE),""))&gt;0,LEN(BK280)=0)</f>
        <v>1</v>
      </c>
      <c r="CM280" t="b">
        <f t="shared" si="82"/>
        <v>1</v>
      </c>
      <c r="CN280" t="b">
        <f t="shared" si="83"/>
        <v>0</v>
      </c>
      <c r="CO280" t="b">
        <f>LEN(_xlfn.IFNA(VLOOKUP(Data!K280,Konstanta!$AB:$AB,1,FALSE),""))&gt;0</f>
        <v>0</v>
      </c>
      <c r="CP280" s="12" t="b">
        <f t="shared" si="84"/>
        <v>0</v>
      </c>
      <c r="CQ280" s="12" t="b">
        <f t="shared" si="85"/>
        <v>0</v>
      </c>
      <c r="CR280" t="b">
        <f>ISNUMBER(SEARCH(Konstanta!$Q$5,Y280))</f>
        <v>0</v>
      </c>
      <c r="CS280">
        <f ca="1">IF(CD280&lt;=Konstanta!$J$5,Konstanta!$I$5,IF(CD280&lt;=Konstanta!$J$6,Konstanta!$I$6,IF(CD280&lt;=Konstanta!$J$7,Konstanta!$I$7,Konstanta!$I$8)))</f>
        <v>4</v>
      </c>
      <c r="CT280" t="b">
        <f>ISNUMBER(SEARCH(Konstanta!$Q$6,Y280))</f>
        <v>0</v>
      </c>
      <c r="CU280">
        <f ca="1">IF(CD280&lt;=Konstanta!$F$5,Konstanta!$E$5,IF(CD280&lt;=Konstanta!$F$6,Konstanta!$E$6,IF(CD280&lt;=Konstanta!$F$7,Konstanta!$E$7,IF(CD280&lt;=Konstanta!$F$8,Konstanta!$E$8,Konstanta!$E$9))))</f>
        <v>5</v>
      </c>
      <c r="CV280" t="b">
        <f t="shared" si="86"/>
        <v>1</v>
      </c>
      <c r="CW280" s="74">
        <f ca="1">IF(CD280&lt;=Konstanta!$B$5,Konstanta!$A$5,IF(CD280&lt;=Konstanta!$B$6,Konstanta!$A$6,IF(CD280&lt;=Konstanta!$B$7,Konstanta!$A$7,IF(CD280&lt;=Konstanta!$B$8,Konstanta!$A$8,IF(CD280&lt;=Konstanta!$B$9,Konstanta!$A$9,IF(CD280&lt;=Konstanta!$B$10,Konstanta!$A$10,IF(CD280&lt;=Konstanta!$B$11,Konstanta!$A$11,Konstanta!$A$12)))))))</f>
        <v>8</v>
      </c>
      <c r="CX280" t="b">
        <f>LEN(_xlfn.IFNA(VLOOKUP(AA280,Konstanta!$AD:$AD,1,FALSE),""))=0</f>
        <v>1</v>
      </c>
      <c r="CY280" s="67">
        <f t="shared" si="87"/>
        <v>0</v>
      </c>
      <c r="CZ280" s="67">
        <f t="shared" si="88"/>
        <v>0</v>
      </c>
      <c r="DA280" s="67">
        <f t="shared" si="89"/>
        <v>0</v>
      </c>
      <c r="DB280" t="b">
        <f t="shared" ca="1" si="90"/>
        <v>0</v>
      </c>
      <c r="DC280" s="67" t="b">
        <f>DA280&lt;=Konstanta!$AH$3</f>
        <v>1</v>
      </c>
      <c r="DD280" t="b">
        <f>CY280&lt;=Konstanta!$AH$4</f>
        <v>1</v>
      </c>
      <c r="DE280" t="b">
        <f>CY280&lt;=Konstanta!$AH$5</f>
        <v>1</v>
      </c>
      <c r="DF280" t="b">
        <f>CY280&lt;=Konstanta!$AH$6</f>
        <v>1</v>
      </c>
      <c r="DG280" t="b">
        <f ca="1">TEXT(BL280,"YYYYMMDD")=TEXT(Konstanta!$B$1,"YYYYMMDD")</f>
        <v>0</v>
      </c>
      <c r="DH280" t="b">
        <f t="shared" si="91"/>
        <v>0</v>
      </c>
      <c r="DI280" s="67">
        <f ca="1">Konstanta!$C$4-Data!CD280</f>
        <v>-1096658.666275</v>
      </c>
      <c r="DJ280">
        <f ca="1">IF(Data!DI280&gt;=Konstanta!$B$14,Konstanta!$A$14,IF(Data!DI280&gt;=Konstanta!$B$15,Konstanta!$A$15,IF(Data!DI280&gt;=Konstanta!$B$16,Konstanta!$A$16,IF(Data!DI280&gt;=Konstanta!$B$17,Konstanta!$A$17,IF(Data!DI280&gt;=Konstanta!$B$18,Konstanta!$A$18,Konstanta!$A$19)))))</f>
        <v>6</v>
      </c>
      <c r="DK280" t="b">
        <f t="shared" si="92"/>
        <v>0</v>
      </c>
      <c r="DL280" t="b">
        <f>COUNTIFS(A$1:A279,A280)=0</f>
        <v>1</v>
      </c>
    </row>
    <row r="281" spans="1:116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8"/>
      <c r="BY281" s="68"/>
      <c r="BZ281" s="70" t="str">
        <f t="shared" si="77"/>
        <v/>
      </c>
      <c r="CA281" s="71">
        <f t="shared" ca="1" si="78"/>
        <v>1096694.6659916667</v>
      </c>
      <c r="CB281" s="70" t="b">
        <f ca="1">AND(LEN(BZ281)&gt;0,TEXT(BZ281,"YYYY-MM-DD")=TEXT(Konstanta!$B$1,"YYYY-MM-DD"))</f>
        <v>0</v>
      </c>
      <c r="CC281" s="70" t="str">
        <f t="shared" si="79"/>
        <v/>
      </c>
      <c r="CD281" s="72">
        <f ca="1">(Konstanta!$B$2-D281)*24</f>
        <v>1096694.666275</v>
      </c>
      <c r="CE281" t="b">
        <f t="shared" si="80"/>
        <v>0</v>
      </c>
      <c r="CF281" t="b">
        <f>LEN(_xlfn.IFNA(VLOOKUP(H281,Konstanta!$M:$M,1,FALSE),""))&gt;0</f>
        <v>0</v>
      </c>
      <c r="CG281" t="b">
        <f>LEN(_xlfn.IFNA(VLOOKUP(G281,Konstanta!$T:$T,1,FALSE),""))&gt;0</f>
        <v>0</v>
      </c>
      <c r="CH281" t="b">
        <f>_xlfn.IFNA(VLOOKUP(U281,Konstanta!$O:$O,1,FALSE),"-")&lt;&gt;"-"</f>
        <v>0</v>
      </c>
      <c r="CI281" t="b">
        <f>LEN(_xlfn.IFNA(VLOOKUP(AX281,Konstanta!$X:$X,1,FALSE),""))&gt;0</f>
        <v>0</v>
      </c>
      <c r="CJ281" t="b">
        <f>OR(LEN(_xlfn.IFNA(VLOOKUP(Y281,Konstanta!$Q:$Q,1,FALSE),""))&gt;0,LEN(Y281)=0)</f>
        <v>1</v>
      </c>
      <c r="CK281" t="b">
        <f t="shared" si="81"/>
        <v>1</v>
      </c>
      <c r="CL281" t="b">
        <f>OR(LEN(_xlfn.IFNA(VLOOKUP(BK281,Konstanta!$Z:$Z,1,FALSE),""))&gt;0,LEN(BK281)=0)</f>
        <v>1</v>
      </c>
      <c r="CM281" t="b">
        <f t="shared" si="82"/>
        <v>1</v>
      </c>
      <c r="CN281" t="b">
        <f t="shared" si="83"/>
        <v>0</v>
      </c>
      <c r="CO281" t="b">
        <f>LEN(_xlfn.IFNA(VLOOKUP(Data!K281,Konstanta!$AB:$AB,1,FALSE),""))&gt;0</f>
        <v>0</v>
      </c>
      <c r="CP281" s="12" t="b">
        <f t="shared" si="84"/>
        <v>0</v>
      </c>
      <c r="CQ281" s="12" t="b">
        <f t="shared" si="85"/>
        <v>0</v>
      </c>
      <c r="CR281" t="b">
        <f>ISNUMBER(SEARCH(Konstanta!$Q$5,Y281))</f>
        <v>0</v>
      </c>
      <c r="CS281">
        <f ca="1">IF(CD281&lt;=Konstanta!$J$5,Konstanta!$I$5,IF(CD281&lt;=Konstanta!$J$6,Konstanta!$I$6,IF(CD281&lt;=Konstanta!$J$7,Konstanta!$I$7,Konstanta!$I$8)))</f>
        <v>4</v>
      </c>
      <c r="CT281" t="b">
        <f>ISNUMBER(SEARCH(Konstanta!$Q$6,Y281))</f>
        <v>0</v>
      </c>
      <c r="CU281">
        <f ca="1">IF(CD281&lt;=Konstanta!$F$5,Konstanta!$E$5,IF(CD281&lt;=Konstanta!$F$6,Konstanta!$E$6,IF(CD281&lt;=Konstanta!$F$7,Konstanta!$E$7,IF(CD281&lt;=Konstanta!$F$8,Konstanta!$E$8,Konstanta!$E$9))))</f>
        <v>5</v>
      </c>
      <c r="CV281" t="b">
        <f t="shared" si="86"/>
        <v>1</v>
      </c>
      <c r="CW281" s="74">
        <f ca="1">IF(CD281&lt;=Konstanta!$B$5,Konstanta!$A$5,IF(CD281&lt;=Konstanta!$B$6,Konstanta!$A$6,IF(CD281&lt;=Konstanta!$B$7,Konstanta!$A$7,IF(CD281&lt;=Konstanta!$B$8,Konstanta!$A$8,IF(CD281&lt;=Konstanta!$B$9,Konstanta!$A$9,IF(CD281&lt;=Konstanta!$B$10,Konstanta!$A$10,IF(CD281&lt;=Konstanta!$B$11,Konstanta!$A$11,Konstanta!$A$12)))))))</f>
        <v>8</v>
      </c>
      <c r="CX281" t="b">
        <f>LEN(_xlfn.IFNA(VLOOKUP(AA281,Konstanta!$AD:$AD,1,FALSE),""))=0</f>
        <v>1</v>
      </c>
      <c r="CY281" s="67">
        <f t="shared" si="87"/>
        <v>0</v>
      </c>
      <c r="CZ281" s="67">
        <f t="shared" si="88"/>
        <v>0</v>
      </c>
      <c r="DA281" s="67">
        <f t="shared" si="89"/>
        <v>0</v>
      </c>
      <c r="DB281" t="b">
        <f t="shared" ca="1" si="90"/>
        <v>0</v>
      </c>
      <c r="DC281" s="67" t="b">
        <f>DA281&lt;=Konstanta!$AH$3</f>
        <v>1</v>
      </c>
      <c r="DD281" t="b">
        <f>CY281&lt;=Konstanta!$AH$4</f>
        <v>1</v>
      </c>
      <c r="DE281" t="b">
        <f>CY281&lt;=Konstanta!$AH$5</f>
        <v>1</v>
      </c>
      <c r="DF281" t="b">
        <f>CY281&lt;=Konstanta!$AH$6</f>
        <v>1</v>
      </c>
      <c r="DG281" t="b">
        <f ca="1">TEXT(BL281,"YYYYMMDD")=TEXT(Konstanta!$B$1,"YYYYMMDD")</f>
        <v>0</v>
      </c>
      <c r="DH281" t="b">
        <f t="shared" si="91"/>
        <v>0</v>
      </c>
      <c r="DI281" s="67">
        <f ca="1">Konstanta!$C$4-Data!CD281</f>
        <v>-1096658.666275</v>
      </c>
      <c r="DJ281">
        <f ca="1">IF(Data!DI281&gt;=Konstanta!$B$14,Konstanta!$A$14,IF(Data!DI281&gt;=Konstanta!$B$15,Konstanta!$A$15,IF(Data!DI281&gt;=Konstanta!$B$16,Konstanta!$A$16,IF(Data!DI281&gt;=Konstanta!$B$17,Konstanta!$A$17,IF(Data!DI281&gt;=Konstanta!$B$18,Konstanta!$A$18,Konstanta!$A$19)))))</f>
        <v>6</v>
      </c>
      <c r="DK281" t="b">
        <f t="shared" si="92"/>
        <v>0</v>
      </c>
      <c r="DL281" t="b">
        <f>COUNTIFS(A$1:A280,A281)=0</f>
        <v>1</v>
      </c>
    </row>
    <row r="282" spans="1:116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8"/>
      <c r="BY282" s="68"/>
      <c r="BZ282" s="70" t="str">
        <f t="shared" si="77"/>
        <v/>
      </c>
      <c r="CA282" s="71">
        <f t="shared" ca="1" si="78"/>
        <v>1096694.6664305555</v>
      </c>
      <c r="CB282" s="70" t="b">
        <f ca="1">AND(LEN(BZ282)&gt;0,TEXT(BZ282,"YYYY-MM-DD")=TEXT(Konstanta!$B$1,"YYYY-MM-DD"))</f>
        <v>0</v>
      </c>
      <c r="CC282" s="70" t="str">
        <f t="shared" si="79"/>
        <v/>
      </c>
      <c r="CD282" s="72">
        <f ca="1">(Konstanta!$B$2-D282)*24</f>
        <v>1096694.666275</v>
      </c>
      <c r="CE282" t="b">
        <f t="shared" si="80"/>
        <v>0</v>
      </c>
      <c r="CF282" t="b">
        <f>LEN(_xlfn.IFNA(VLOOKUP(H282,Konstanta!$M:$M,1,FALSE),""))&gt;0</f>
        <v>0</v>
      </c>
      <c r="CG282" t="b">
        <f>LEN(_xlfn.IFNA(VLOOKUP(G282,Konstanta!$T:$T,1,FALSE),""))&gt;0</f>
        <v>0</v>
      </c>
      <c r="CH282" t="b">
        <f>_xlfn.IFNA(VLOOKUP(U282,Konstanta!$O:$O,1,FALSE),"-")&lt;&gt;"-"</f>
        <v>0</v>
      </c>
      <c r="CI282" t="b">
        <f>LEN(_xlfn.IFNA(VLOOKUP(AX282,Konstanta!$X:$X,1,FALSE),""))&gt;0</f>
        <v>0</v>
      </c>
      <c r="CJ282" t="b">
        <f>OR(LEN(_xlfn.IFNA(VLOOKUP(Y282,Konstanta!$Q:$Q,1,FALSE),""))&gt;0,LEN(Y282)=0)</f>
        <v>1</v>
      </c>
      <c r="CK282" t="b">
        <f t="shared" si="81"/>
        <v>1</v>
      </c>
      <c r="CL282" t="b">
        <f>OR(LEN(_xlfn.IFNA(VLOOKUP(BK282,Konstanta!$Z:$Z,1,FALSE),""))&gt;0,LEN(BK282)=0)</f>
        <v>1</v>
      </c>
      <c r="CM282" t="b">
        <f t="shared" si="82"/>
        <v>1</v>
      </c>
      <c r="CN282" t="b">
        <f t="shared" si="83"/>
        <v>0</v>
      </c>
      <c r="CO282" t="b">
        <f>LEN(_xlfn.IFNA(VLOOKUP(Data!K282,Konstanta!$AB:$AB,1,FALSE),""))&gt;0</f>
        <v>0</v>
      </c>
      <c r="CP282" s="12" t="b">
        <f t="shared" si="84"/>
        <v>0</v>
      </c>
      <c r="CQ282" s="12" t="b">
        <f t="shared" si="85"/>
        <v>0</v>
      </c>
      <c r="CR282" t="b">
        <f>ISNUMBER(SEARCH(Konstanta!$Q$5,Y282))</f>
        <v>0</v>
      </c>
      <c r="CS282">
        <f ca="1">IF(CD282&lt;=Konstanta!$J$5,Konstanta!$I$5,IF(CD282&lt;=Konstanta!$J$6,Konstanta!$I$6,IF(CD282&lt;=Konstanta!$J$7,Konstanta!$I$7,Konstanta!$I$8)))</f>
        <v>4</v>
      </c>
      <c r="CT282" t="b">
        <f>ISNUMBER(SEARCH(Konstanta!$Q$6,Y282))</f>
        <v>0</v>
      </c>
      <c r="CU282">
        <f ca="1">IF(CD282&lt;=Konstanta!$F$5,Konstanta!$E$5,IF(CD282&lt;=Konstanta!$F$6,Konstanta!$E$6,IF(CD282&lt;=Konstanta!$F$7,Konstanta!$E$7,IF(CD282&lt;=Konstanta!$F$8,Konstanta!$E$8,Konstanta!$E$9))))</f>
        <v>5</v>
      </c>
      <c r="CV282" t="b">
        <f t="shared" si="86"/>
        <v>1</v>
      </c>
      <c r="CW282" s="74">
        <f ca="1">IF(CD282&lt;=Konstanta!$B$5,Konstanta!$A$5,IF(CD282&lt;=Konstanta!$B$6,Konstanta!$A$6,IF(CD282&lt;=Konstanta!$B$7,Konstanta!$A$7,IF(CD282&lt;=Konstanta!$B$8,Konstanta!$A$8,IF(CD282&lt;=Konstanta!$B$9,Konstanta!$A$9,IF(CD282&lt;=Konstanta!$B$10,Konstanta!$A$10,IF(CD282&lt;=Konstanta!$B$11,Konstanta!$A$11,Konstanta!$A$12)))))))</f>
        <v>8</v>
      </c>
      <c r="CX282" t="b">
        <f>LEN(_xlfn.IFNA(VLOOKUP(AA282,Konstanta!$AD:$AD,1,FALSE),""))=0</f>
        <v>1</v>
      </c>
      <c r="CY282" s="67">
        <f t="shared" si="87"/>
        <v>0</v>
      </c>
      <c r="CZ282" s="67">
        <f t="shared" si="88"/>
        <v>0</v>
      </c>
      <c r="DA282" s="67">
        <f t="shared" si="89"/>
        <v>0</v>
      </c>
      <c r="DB282" t="b">
        <f t="shared" ca="1" si="90"/>
        <v>0</v>
      </c>
      <c r="DC282" s="67" t="b">
        <f>DA282&lt;=Konstanta!$AH$3</f>
        <v>1</v>
      </c>
      <c r="DD282" t="b">
        <f>CY282&lt;=Konstanta!$AH$4</f>
        <v>1</v>
      </c>
      <c r="DE282" t="b">
        <f>CY282&lt;=Konstanta!$AH$5</f>
        <v>1</v>
      </c>
      <c r="DF282" t="b">
        <f>CY282&lt;=Konstanta!$AH$6</f>
        <v>1</v>
      </c>
      <c r="DG282" t="b">
        <f ca="1">TEXT(BL282,"YYYYMMDD")=TEXT(Konstanta!$B$1,"YYYYMMDD")</f>
        <v>0</v>
      </c>
      <c r="DH282" t="b">
        <f t="shared" si="91"/>
        <v>0</v>
      </c>
      <c r="DI282" s="67">
        <f ca="1">Konstanta!$C$4-Data!CD282</f>
        <v>-1096658.666275</v>
      </c>
      <c r="DJ282">
        <f ca="1">IF(Data!DI282&gt;=Konstanta!$B$14,Konstanta!$A$14,IF(Data!DI282&gt;=Konstanta!$B$15,Konstanta!$A$15,IF(Data!DI282&gt;=Konstanta!$B$16,Konstanta!$A$16,IF(Data!DI282&gt;=Konstanta!$B$17,Konstanta!$A$17,IF(Data!DI282&gt;=Konstanta!$B$18,Konstanta!$A$18,Konstanta!$A$19)))))</f>
        <v>6</v>
      </c>
      <c r="DK282" t="b">
        <f t="shared" si="92"/>
        <v>0</v>
      </c>
      <c r="DL282" t="b">
        <f>COUNTIFS(A$1:A281,A282)=0</f>
        <v>1</v>
      </c>
    </row>
    <row r="283" spans="1:116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8"/>
      <c r="BY283" s="68"/>
      <c r="BZ283" s="70" t="str">
        <f t="shared" si="77"/>
        <v/>
      </c>
      <c r="CA283" s="71">
        <f t="shared" ca="1" si="78"/>
        <v>1096694.6664083335</v>
      </c>
      <c r="CB283" s="70" t="b">
        <f ca="1">AND(LEN(BZ283)&gt;0,TEXT(BZ283,"YYYY-MM-DD")=TEXT(Konstanta!$B$1,"YYYY-MM-DD"))</f>
        <v>0</v>
      </c>
      <c r="CC283" s="70" t="str">
        <f t="shared" si="79"/>
        <v/>
      </c>
      <c r="CD283" s="72">
        <f ca="1">(Konstanta!$B$2-D283)*24</f>
        <v>1096694.666275</v>
      </c>
      <c r="CE283" t="b">
        <f t="shared" si="80"/>
        <v>0</v>
      </c>
      <c r="CF283" t="b">
        <f>LEN(_xlfn.IFNA(VLOOKUP(H283,Konstanta!$M:$M,1,FALSE),""))&gt;0</f>
        <v>0</v>
      </c>
      <c r="CG283" t="b">
        <f>LEN(_xlfn.IFNA(VLOOKUP(G283,Konstanta!$T:$T,1,FALSE),""))&gt;0</f>
        <v>0</v>
      </c>
      <c r="CH283" t="b">
        <f>_xlfn.IFNA(VLOOKUP(U283,Konstanta!$O:$O,1,FALSE),"-")&lt;&gt;"-"</f>
        <v>0</v>
      </c>
      <c r="CI283" t="b">
        <f>LEN(_xlfn.IFNA(VLOOKUP(AX283,Konstanta!$X:$X,1,FALSE),""))&gt;0</f>
        <v>0</v>
      </c>
      <c r="CJ283" t="b">
        <f>OR(LEN(_xlfn.IFNA(VLOOKUP(Y283,Konstanta!$Q:$Q,1,FALSE),""))&gt;0,LEN(Y283)=0)</f>
        <v>1</v>
      </c>
      <c r="CK283" t="b">
        <f t="shared" si="81"/>
        <v>1</v>
      </c>
      <c r="CL283" t="b">
        <f>OR(LEN(_xlfn.IFNA(VLOOKUP(BK283,Konstanta!$Z:$Z,1,FALSE),""))&gt;0,LEN(BK283)=0)</f>
        <v>1</v>
      </c>
      <c r="CM283" t="b">
        <f t="shared" si="82"/>
        <v>1</v>
      </c>
      <c r="CN283" t="b">
        <f t="shared" si="83"/>
        <v>0</v>
      </c>
      <c r="CO283" t="b">
        <f>LEN(_xlfn.IFNA(VLOOKUP(Data!K283,Konstanta!$AB:$AB,1,FALSE),""))&gt;0</f>
        <v>0</v>
      </c>
      <c r="CP283" s="12" t="b">
        <f t="shared" si="84"/>
        <v>0</v>
      </c>
      <c r="CQ283" s="12" t="b">
        <f t="shared" si="85"/>
        <v>0</v>
      </c>
      <c r="CR283" t="b">
        <f>ISNUMBER(SEARCH(Konstanta!$Q$5,Y283))</f>
        <v>0</v>
      </c>
      <c r="CS283">
        <f ca="1">IF(CD283&lt;=Konstanta!$J$5,Konstanta!$I$5,IF(CD283&lt;=Konstanta!$J$6,Konstanta!$I$6,IF(CD283&lt;=Konstanta!$J$7,Konstanta!$I$7,Konstanta!$I$8)))</f>
        <v>4</v>
      </c>
      <c r="CT283" t="b">
        <f>ISNUMBER(SEARCH(Konstanta!$Q$6,Y283))</f>
        <v>0</v>
      </c>
      <c r="CU283">
        <f ca="1">IF(CD283&lt;=Konstanta!$F$5,Konstanta!$E$5,IF(CD283&lt;=Konstanta!$F$6,Konstanta!$E$6,IF(CD283&lt;=Konstanta!$F$7,Konstanta!$E$7,IF(CD283&lt;=Konstanta!$F$8,Konstanta!$E$8,Konstanta!$E$9))))</f>
        <v>5</v>
      </c>
      <c r="CV283" t="b">
        <f t="shared" si="86"/>
        <v>1</v>
      </c>
      <c r="CW283" s="74">
        <f ca="1">IF(CD283&lt;=Konstanta!$B$5,Konstanta!$A$5,IF(CD283&lt;=Konstanta!$B$6,Konstanta!$A$6,IF(CD283&lt;=Konstanta!$B$7,Konstanta!$A$7,IF(CD283&lt;=Konstanta!$B$8,Konstanta!$A$8,IF(CD283&lt;=Konstanta!$B$9,Konstanta!$A$9,IF(CD283&lt;=Konstanta!$B$10,Konstanta!$A$10,IF(CD283&lt;=Konstanta!$B$11,Konstanta!$A$11,Konstanta!$A$12)))))))</f>
        <v>8</v>
      </c>
      <c r="CX283" t="b">
        <f>LEN(_xlfn.IFNA(VLOOKUP(AA283,Konstanta!$AD:$AD,1,FALSE),""))=0</f>
        <v>1</v>
      </c>
      <c r="CY283" s="67">
        <f t="shared" si="87"/>
        <v>0</v>
      </c>
      <c r="CZ283" s="67">
        <f t="shared" si="88"/>
        <v>0</v>
      </c>
      <c r="DA283" s="67">
        <f t="shared" si="89"/>
        <v>0</v>
      </c>
      <c r="DB283" t="b">
        <f t="shared" ca="1" si="90"/>
        <v>0</v>
      </c>
      <c r="DC283" s="67" t="b">
        <f>DA283&lt;=Konstanta!$AH$3</f>
        <v>1</v>
      </c>
      <c r="DD283" t="b">
        <f>CY283&lt;=Konstanta!$AH$4</f>
        <v>1</v>
      </c>
      <c r="DE283" t="b">
        <f>CY283&lt;=Konstanta!$AH$5</f>
        <v>1</v>
      </c>
      <c r="DF283" t="b">
        <f>CY283&lt;=Konstanta!$AH$6</f>
        <v>1</v>
      </c>
      <c r="DG283" t="b">
        <f ca="1">TEXT(BL283,"YYYYMMDD")=TEXT(Konstanta!$B$1,"YYYYMMDD")</f>
        <v>0</v>
      </c>
      <c r="DH283" t="b">
        <f t="shared" si="91"/>
        <v>0</v>
      </c>
      <c r="DI283" s="67">
        <f ca="1">Konstanta!$C$4-Data!CD283</f>
        <v>-1096658.666275</v>
      </c>
      <c r="DJ283">
        <f ca="1">IF(Data!DI283&gt;=Konstanta!$B$14,Konstanta!$A$14,IF(Data!DI283&gt;=Konstanta!$B$15,Konstanta!$A$15,IF(Data!DI283&gt;=Konstanta!$B$16,Konstanta!$A$16,IF(Data!DI283&gt;=Konstanta!$B$17,Konstanta!$A$17,IF(Data!DI283&gt;=Konstanta!$B$18,Konstanta!$A$18,Konstanta!$A$19)))))</f>
        <v>6</v>
      </c>
      <c r="DK283" t="b">
        <f t="shared" si="92"/>
        <v>0</v>
      </c>
      <c r="DL283" t="b">
        <f>COUNTIFS(A$1:A282,A283)=0</f>
        <v>1</v>
      </c>
    </row>
    <row r="284" spans="1:116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8"/>
      <c r="BY284" s="68"/>
      <c r="BZ284" s="70" t="str">
        <f t="shared" si="77"/>
        <v/>
      </c>
      <c r="CA284" s="71">
        <f t="shared" ca="1" si="78"/>
        <v>1096694.6659916667</v>
      </c>
      <c r="CB284" s="70" t="b">
        <f ca="1">AND(LEN(BZ284)&gt;0,TEXT(BZ284,"YYYY-MM-DD")=TEXT(Konstanta!$B$1,"YYYY-MM-DD"))</f>
        <v>0</v>
      </c>
      <c r="CC284" s="70" t="str">
        <f t="shared" si="79"/>
        <v/>
      </c>
      <c r="CD284" s="72">
        <f ca="1">(Konstanta!$B$2-D284)*24</f>
        <v>1096694.666275</v>
      </c>
      <c r="CE284" t="b">
        <f t="shared" si="80"/>
        <v>0</v>
      </c>
      <c r="CF284" t="b">
        <f>LEN(_xlfn.IFNA(VLOOKUP(H284,Konstanta!$M:$M,1,FALSE),""))&gt;0</f>
        <v>0</v>
      </c>
      <c r="CG284" t="b">
        <f>LEN(_xlfn.IFNA(VLOOKUP(G284,Konstanta!$T:$T,1,FALSE),""))&gt;0</f>
        <v>0</v>
      </c>
      <c r="CH284" t="b">
        <f>_xlfn.IFNA(VLOOKUP(U284,Konstanta!$O:$O,1,FALSE),"-")&lt;&gt;"-"</f>
        <v>0</v>
      </c>
      <c r="CI284" t="b">
        <f>LEN(_xlfn.IFNA(VLOOKUP(AX284,Konstanta!$X:$X,1,FALSE),""))&gt;0</f>
        <v>0</v>
      </c>
      <c r="CJ284" t="b">
        <f>OR(LEN(_xlfn.IFNA(VLOOKUP(Y284,Konstanta!$Q:$Q,1,FALSE),""))&gt;0,LEN(Y284)=0)</f>
        <v>1</v>
      </c>
      <c r="CK284" t="b">
        <f t="shared" si="81"/>
        <v>1</v>
      </c>
      <c r="CL284" t="b">
        <f>OR(LEN(_xlfn.IFNA(VLOOKUP(BK284,Konstanta!$Z:$Z,1,FALSE),""))&gt;0,LEN(BK284)=0)</f>
        <v>1</v>
      </c>
      <c r="CM284" t="b">
        <f t="shared" si="82"/>
        <v>1</v>
      </c>
      <c r="CN284" t="b">
        <f t="shared" si="83"/>
        <v>0</v>
      </c>
      <c r="CO284" t="b">
        <f>LEN(_xlfn.IFNA(VLOOKUP(Data!K284,Konstanta!$AB:$AB,1,FALSE),""))&gt;0</f>
        <v>0</v>
      </c>
      <c r="CP284" s="12" t="b">
        <f t="shared" si="84"/>
        <v>0</v>
      </c>
      <c r="CQ284" s="12" t="b">
        <f t="shared" si="85"/>
        <v>0</v>
      </c>
      <c r="CR284" t="b">
        <f>ISNUMBER(SEARCH(Konstanta!$Q$5,Y284))</f>
        <v>0</v>
      </c>
      <c r="CS284">
        <f ca="1">IF(CD284&lt;=Konstanta!$J$5,Konstanta!$I$5,IF(CD284&lt;=Konstanta!$J$6,Konstanta!$I$6,IF(CD284&lt;=Konstanta!$J$7,Konstanta!$I$7,Konstanta!$I$8)))</f>
        <v>4</v>
      </c>
      <c r="CT284" t="b">
        <f>ISNUMBER(SEARCH(Konstanta!$Q$6,Y284))</f>
        <v>0</v>
      </c>
      <c r="CU284">
        <f ca="1">IF(CD284&lt;=Konstanta!$F$5,Konstanta!$E$5,IF(CD284&lt;=Konstanta!$F$6,Konstanta!$E$6,IF(CD284&lt;=Konstanta!$F$7,Konstanta!$E$7,IF(CD284&lt;=Konstanta!$F$8,Konstanta!$E$8,Konstanta!$E$9))))</f>
        <v>5</v>
      </c>
      <c r="CV284" t="b">
        <f t="shared" si="86"/>
        <v>1</v>
      </c>
      <c r="CW284" s="74">
        <f ca="1">IF(CD284&lt;=Konstanta!$B$5,Konstanta!$A$5,IF(CD284&lt;=Konstanta!$B$6,Konstanta!$A$6,IF(CD284&lt;=Konstanta!$B$7,Konstanta!$A$7,IF(CD284&lt;=Konstanta!$B$8,Konstanta!$A$8,IF(CD284&lt;=Konstanta!$B$9,Konstanta!$A$9,IF(CD284&lt;=Konstanta!$B$10,Konstanta!$A$10,IF(CD284&lt;=Konstanta!$B$11,Konstanta!$A$11,Konstanta!$A$12)))))))</f>
        <v>8</v>
      </c>
      <c r="CX284" t="b">
        <f>LEN(_xlfn.IFNA(VLOOKUP(AA284,Konstanta!$AD:$AD,1,FALSE),""))=0</f>
        <v>1</v>
      </c>
      <c r="CY284" s="67">
        <f t="shared" si="87"/>
        <v>0</v>
      </c>
      <c r="CZ284" s="67">
        <f t="shared" si="88"/>
        <v>0</v>
      </c>
      <c r="DA284" s="67">
        <f t="shared" si="89"/>
        <v>0</v>
      </c>
      <c r="DB284" t="b">
        <f t="shared" ca="1" si="90"/>
        <v>0</v>
      </c>
      <c r="DC284" s="67" t="b">
        <f>DA284&lt;=Konstanta!$AH$3</f>
        <v>1</v>
      </c>
      <c r="DD284" t="b">
        <f>CY284&lt;=Konstanta!$AH$4</f>
        <v>1</v>
      </c>
      <c r="DE284" t="b">
        <f>CY284&lt;=Konstanta!$AH$5</f>
        <v>1</v>
      </c>
      <c r="DF284" t="b">
        <f>CY284&lt;=Konstanta!$AH$6</f>
        <v>1</v>
      </c>
      <c r="DG284" t="b">
        <f ca="1">TEXT(BL284,"YYYYMMDD")=TEXT(Konstanta!$B$1,"YYYYMMDD")</f>
        <v>0</v>
      </c>
      <c r="DH284" t="b">
        <f t="shared" si="91"/>
        <v>0</v>
      </c>
      <c r="DI284" s="67">
        <f ca="1">Konstanta!$C$4-Data!CD284</f>
        <v>-1096658.666275</v>
      </c>
      <c r="DJ284">
        <f ca="1">IF(Data!DI284&gt;=Konstanta!$B$14,Konstanta!$A$14,IF(Data!DI284&gt;=Konstanta!$B$15,Konstanta!$A$15,IF(Data!DI284&gt;=Konstanta!$B$16,Konstanta!$A$16,IF(Data!DI284&gt;=Konstanta!$B$17,Konstanta!$A$17,IF(Data!DI284&gt;=Konstanta!$B$18,Konstanta!$A$18,Konstanta!$A$19)))))</f>
        <v>6</v>
      </c>
      <c r="DK284" t="b">
        <f t="shared" si="92"/>
        <v>0</v>
      </c>
      <c r="DL284" t="b">
        <f>COUNTIFS(A$1:A283,A284)=0</f>
        <v>1</v>
      </c>
    </row>
    <row r="285" spans="1:116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8"/>
      <c r="BY285" s="68"/>
      <c r="BZ285" s="70" t="str">
        <f t="shared" si="77"/>
        <v/>
      </c>
      <c r="CA285" s="71">
        <f t="shared" ca="1" si="78"/>
        <v>1096694.6664</v>
      </c>
      <c r="CB285" s="70" t="b">
        <f ca="1">AND(LEN(BZ285)&gt;0,TEXT(BZ285,"YYYY-MM-DD")=TEXT(Konstanta!$B$1,"YYYY-MM-DD"))</f>
        <v>0</v>
      </c>
      <c r="CC285" s="70" t="str">
        <f t="shared" si="79"/>
        <v/>
      </c>
      <c r="CD285" s="72">
        <f ca="1">(Konstanta!$B$2-D285)*24</f>
        <v>1096694.666275</v>
      </c>
      <c r="CE285" t="b">
        <f t="shared" si="80"/>
        <v>0</v>
      </c>
      <c r="CF285" t="b">
        <f>LEN(_xlfn.IFNA(VLOOKUP(H285,Konstanta!$M:$M,1,FALSE),""))&gt;0</f>
        <v>0</v>
      </c>
      <c r="CG285" t="b">
        <f>LEN(_xlfn.IFNA(VLOOKUP(G285,Konstanta!$T:$T,1,FALSE),""))&gt;0</f>
        <v>0</v>
      </c>
      <c r="CH285" t="b">
        <f>_xlfn.IFNA(VLOOKUP(U285,Konstanta!$O:$O,1,FALSE),"-")&lt;&gt;"-"</f>
        <v>0</v>
      </c>
      <c r="CI285" t="b">
        <f>LEN(_xlfn.IFNA(VLOOKUP(AX285,Konstanta!$X:$X,1,FALSE),""))&gt;0</f>
        <v>0</v>
      </c>
      <c r="CJ285" t="b">
        <f>OR(LEN(_xlfn.IFNA(VLOOKUP(Y285,Konstanta!$Q:$Q,1,FALSE),""))&gt;0,LEN(Y285)=0)</f>
        <v>1</v>
      </c>
      <c r="CK285" t="b">
        <f t="shared" si="81"/>
        <v>1</v>
      </c>
      <c r="CL285" t="b">
        <f>OR(LEN(_xlfn.IFNA(VLOOKUP(BK285,Konstanta!$Z:$Z,1,FALSE),""))&gt;0,LEN(BK285)=0)</f>
        <v>1</v>
      </c>
      <c r="CM285" t="b">
        <f t="shared" si="82"/>
        <v>1</v>
      </c>
      <c r="CN285" t="b">
        <f t="shared" si="83"/>
        <v>0</v>
      </c>
      <c r="CO285" t="b">
        <f>LEN(_xlfn.IFNA(VLOOKUP(Data!K285,Konstanta!$AB:$AB,1,FALSE),""))&gt;0</f>
        <v>0</v>
      </c>
      <c r="CP285" s="12" t="b">
        <f t="shared" si="84"/>
        <v>0</v>
      </c>
      <c r="CQ285" s="12" t="b">
        <f t="shared" si="85"/>
        <v>0</v>
      </c>
      <c r="CR285" t="b">
        <f>ISNUMBER(SEARCH(Konstanta!$Q$5,Y285))</f>
        <v>0</v>
      </c>
      <c r="CS285">
        <f ca="1">IF(CD285&lt;=Konstanta!$J$5,Konstanta!$I$5,IF(CD285&lt;=Konstanta!$J$6,Konstanta!$I$6,IF(CD285&lt;=Konstanta!$J$7,Konstanta!$I$7,Konstanta!$I$8)))</f>
        <v>4</v>
      </c>
      <c r="CT285" t="b">
        <f>ISNUMBER(SEARCH(Konstanta!$Q$6,Y285))</f>
        <v>0</v>
      </c>
      <c r="CU285">
        <f ca="1">IF(CD285&lt;=Konstanta!$F$5,Konstanta!$E$5,IF(CD285&lt;=Konstanta!$F$6,Konstanta!$E$6,IF(CD285&lt;=Konstanta!$F$7,Konstanta!$E$7,IF(CD285&lt;=Konstanta!$F$8,Konstanta!$E$8,Konstanta!$E$9))))</f>
        <v>5</v>
      </c>
      <c r="CV285" t="b">
        <f t="shared" si="86"/>
        <v>1</v>
      </c>
      <c r="CW285" s="74">
        <f ca="1">IF(CD285&lt;=Konstanta!$B$5,Konstanta!$A$5,IF(CD285&lt;=Konstanta!$B$6,Konstanta!$A$6,IF(CD285&lt;=Konstanta!$B$7,Konstanta!$A$7,IF(CD285&lt;=Konstanta!$B$8,Konstanta!$A$8,IF(CD285&lt;=Konstanta!$B$9,Konstanta!$A$9,IF(CD285&lt;=Konstanta!$B$10,Konstanta!$A$10,IF(CD285&lt;=Konstanta!$B$11,Konstanta!$A$11,Konstanta!$A$12)))))))</f>
        <v>8</v>
      </c>
      <c r="CX285" t="b">
        <f>LEN(_xlfn.IFNA(VLOOKUP(AA285,Konstanta!$AD:$AD,1,FALSE),""))=0</f>
        <v>1</v>
      </c>
      <c r="CY285" s="67">
        <f t="shared" si="87"/>
        <v>0</v>
      </c>
      <c r="CZ285" s="67">
        <f t="shared" si="88"/>
        <v>0</v>
      </c>
      <c r="DA285" s="67">
        <f t="shared" si="89"/>
        <v>0</v>
      </c>
      <c r="DB285" t="b">
        <f t="shared" ca="1" si="90"/>
        <v>0</v>
      </c>
      <c r="DC285" s="67" t="b">
        <f>DA285&lt;=Konstanta!$AH$3</f>
        <v>1</v>
      </c>
      <c r="DD285" t="b">
        <f>CY285&lt;=Konstanta!$AH$4</f>
        <v>1</v>
      </c>
      <c r="DE285" t="b">
        <f>CY285&lt;=Konstanta!$AH$5</f>
        <v>1</v>
      </c>
      <c r="DF285" t="b">
        <f>CY285&lt;=Konstanta!$AH$6</f>
        <v>1</v>
      </c>
      <c r="DG285" t="b">
        <f ca="1">TEXT(BL285,"YYYYMMDD")=TEXT(Konstanta!$B$1,"YYYYMMDD")</f>
        <v>0</v>
      </c>
      <c r="DH285" t="b">
        <f t="shared" si="91"/>
        <v>0</v>
      </c>
      <c r="DI285" s="67">
        <f ca="1">Konstanta!$C$4-Data!CD285</f>
        <v>-1096658.666275</v>
      </c>
      <c r="DJ285">
        <f ca="1">IF(Data!DI285&gt;=Konstanta!$B$14,Konstanta!$A$14,IF(Data!DI285&gt;=Konstanta!$B$15,Konstanta!$A$15,IF(Data!DI285&gt;=Konstanta!$B$16,Konstanta!$A$16,IF(Data!DI285&gt;=Konstanta!$B$17,Konstanta!$A$17,IF(Data!DI285&gt;=Konstanta!$B$18,Konstanta!$A$18,Konstanta!$A$19)))))</f>
        <v>6</v>
      </c>
      <c r="DK285" t="b">
        <f t="shared" si="92"/>
        <v>0</v>
      </c>
      <c r="DL285" t="b">
        <f>COUNTIFS(A$1:A284,A285)=0</f>
        <v>1</v>
      </c>
    </row>
    <row r="286" spans="1:11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8"/>
      <c r="BY286" s="68"/>
      <c r="BZ286" s="70" t="str">
        <f t="shared" si="77"/>
        <v/>
      </c>
      <c r="CA286" s="71">
        <f t="shared" ca="1" si="78"/>
        <v>1096694.6659916667</v>
      </c>
      <c r="CB286" s="70" t="b">
        <f ca="1">AND(LEN(BZ286)&gt;0,TEXT(BZ286,"YYYY-MM-DD")=TEXT(Konstanta!$B$1,"YYYY-MM-DD"))</f>
        <v>0</v>
      </c>
      <c r="CC286" s="70" t="str">
        <f t="shared" si="79"/>
        <v/>
      </c>
      <c r="CD286" s="72">
        <f ca="1">(Konstanta!$B$2-D286)*24</f>
        <v>1096694.666275</v>
      </c>
      <c r="CE286" t="b">
        <f t="shared" si="80"/>
        <v>0</v>
      </c>
      <c r="CF286" t="b">
        <f>LEN(_xlfn.IFNA(VLOOKUP(H286,Konstanta!$M:$M,1,FALSE),""))&gt;0</f>
        <v>0</v>
      </c>
      <c r="CG286" t="b">
        <f>LEN(_xlfn.IFNA(VLOOKUP(G286,Konstanta!$T:$T,1,FALSE),""))&gt;0</f>
        <v>0</v>
      </c>
      <c r="CH286" t="b">
        <f>_xlfn.IFNA(VLOOKUP(U286,Konstanta!$O:$O,1,FALSE),"-")&lt;&gt;"-"</f>
        <v>0</v>
      </c>
      <c r="CI286" t="b">
        <f>LEN(_xlfn.IFNA(VLOOKUP(AX286,Konstanta!$X:$X,1,FALSE),""))&gt;0</f>
        <v>0</v>
      </c>
      <c r="CJ286" t="b">
        <f>OR(LEN(_xlfn.IFNA(VLOOKUP(Y286,Konstanta!$Q:$Q,1,FALSE),""))&gt;0,LEN(Y286)=0)</f>
        <v>1</v>
      </c>
      <c r="CK286" t="b">
        <f t="shared" si="81"/>
        <v>1</v>
      </c>
      <c r="CL286" t="b">
        <f>OR(LEN(_xlfn.IFNA(VLOOKUP(BK286,Konstanta!$Z:$Z,1,FALSE),""))&gt;0,LEN(BK286)=0)</f>
        <v>1</v>
      </c>
      <c r="CM286" t="b">
        <f t="shared" si="82"/>
        <v>1</v>
      </c>
      <c r="CN286" t="b">
        <f t="shared" si="83"/>
        <v>0</v>
      </c>
      <c r="CO286" t="b">
        <f>LEN(_xlfn.IFNA(VLOOKUP(Data!K286,Konstanta!$AB:$AB,1,FALSE),""))&gt;0</f>
        <v>0</v>
      </c>
      <c r="CP286" s="12" t="b">
        <f t="shared" si="84"/>
        <v>0</v>
      </c>
      <c r="CQ286" s="12" t="b">
        <f t="shared" si="85"/>
        <v>0</v>
      </c>
      <c r="CR286" t="b">
        <f>ISNUMBER(SEARCH(Konstanta!$Q$5,Y286))</f>
        <v>0</v>
      </c>
      <c r="CS286">
        <f ca="1">IF(CD286&lt;=Konstanta!$J$5,Konstanta!$I$5,IF(CD286&lt;=Konstanta!$J$6,Konstanta!$I$6,IF(CD286&lt;=Konstanta!$J$7,Konstanta!$I$7,Konstanta!$I$8)))</f>
        <v>4</v>
      </c>
      <c r="CT286" t="b">
        <f>ISNUMBER(SEARCH(Konstanta!$Q$6,Y286))</f>
        <v>0</v>
      </c>
      <c r="CU286">
        <f ca="1">IF(CD286&lt;=Konstanta!$F$5,Konstanta!$E$5,IF(CD286&lt;=Konstanta!$F$6,Konstanta!$E$6,IF(CD286&lt;=Konstanta!$F$7,Konstanta!$E$7,IF(CD286&lt;=Konstanta!$F$8,Konstanta!$E$8,Konstanta!$E$9))))</f>
        <v>5</v>
      </c>
      <c r="CV286" t="b">
        <f t="shared" si="86"/>
        <v>1</v>
      </c>
      <c r="CW286" s="74">
        <f ca="1">IF(CD286&lt;=Konstanta!$B$5,Konstanta!$A$5,IF(CD286&lt;=Konstanta!$B$6,Konstanta!$A$6,IF(CD286&lt;=Konstanta!$B$7,Konstanta!$A$7,IF(CD286&lt;=Konstanta!$B$8,Konstanta!$A$8,IF(CD286&lt;=Konstanta!$B$9,Konstanta!$A$9,IF(CD286&lt;=Konstanta!$B$10,Konstanta!$A$10,IF(CD286&lt;=Konstanta!$B$11,Konstanta!$A$11,Konstanta!$A$12)))))))</f>
        <v>8</v>
      </c>
      <c r="CX286" t="b">
        <f>LEN(_xlfn.IFNA(VLOOKUP(AA286,Konstanta!$AD:$AD,1,FALSE),""))=0</f>
        <v>1</v>
      </c>
      <c r="CY286" s="67">
        <f t="shared" si="87"/>
        <v>0</v>
      </c>
      <c r="CZ286" s="67">
        <f t="shared" si="88"/>
        <v>0</v>
      </c>
      <c r="DA286" s="67">
        <f t="shared" si="89"/>
        <v>0</v>
      </c>
      <c r="DB286" t="b">
        <f t="shared" ca="1" si="90"/>
        <v>0</v>
      </c>
      <c r="DC286" s="67" t="b">
        <f>DA286&lt;=Konstanta!$AH$3</f>
        <v>1</v>
      </c>
      <c r="DD286" t="b">
        <f>CY286&lt;=Konstanta!$AH$4</f>
        <v>1</v>
      </c>
      <c r="DE286" t="b">
        <f>CY286&lt;=Konstanta!$AH$5</f>
        <v>1</v>
      </c>
      <c r="DF286" t="b">
        <f>CY286&lt;=Konstanta!$AH$6</f>
        <v>1</v>
      </c>
      <c r="DG286" t="b">
        <f ca="1">TEXT(BL286,"YYYYMMDD")=TEXT(Konstanta!$B$1,"YYYYMMDD")</f>
        <v>0</v>
      </c>
      <c r="DH286" t="b">
        <f t="shared" si="91"/>
        <v>0</v>
      </c>
      <c r="DI286" s="67">
        <f ca="1">Konstanta!$C$4-Data!CD286</f>
        <v>-1096658.666275</v>
      </c>
      <c r="DJ286">
        <f ca="1">IF(Data!DI286&gt;=Konstanta!$B$14,Konstanta!$A$14,IF(Data!DI286&gt;=Konstanta!$B$15,Konstanta!$A$15,IF(Data!DI286&gt;=Konstanta!$B$16,Konstanta!$A$16,IF(Data!DI286&gt;=Konstanta!$B$17,Konstanta!$A$17,IF(Data!DI286&gt;=Konstanta!$B$18,Konstanta!$A$18,Konstanta!$A$19)))))</f>
        <v>6</v>
      </c>
      <c r="DK286" t="b">
        <f t="shared" si="92"/>
        <v>0</v>
      </c>
      <c r="DL286" t="b">
        <f>COUNTIFS(A$1:A285,A286)=0</f>
        <v>1</v>
      </c>
    </row>
    <row r="287" spans="1:116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8"/>
      <c r="BY287" s="68"/>
      <c r="BZ287" s="70" t="str">
        <f t="shared" si="77"/>
        <v/>
      </c>
      <c r="CA287" s="71">
        <f t="shared" ca="1" si="78"/>
        <v>1096694.6662138889</v>
      </c>
      <c r="CB287" s="70" t="b">
        <f ca="1">AND(LEN(BZ287)&gt;0,TEXT(BZ287,"YYYY-MM-DD")=TEXT(Konstanta!$B$1,"YYYY-MM-DD"))</f>
        <v>0</v>
      </c>
      <c r="CC287" s="70" t="str">
        <f t="shared" si="79"/>
        <v/>
      </c>
      <c r="CD287" s="72">
        <f ca="1">(Konstanta!$B$2-D287)*24</f>
        <v>1096694.666275</v>
      </c>
      <c r="CE287" t="b">
        <f t="shared" si="80"/>
        <v>0</v>
      </c>
      <c r="CF287" t="b">
        <f>LEN(_xlfn.IFNA(VLOOKUP(H287,Konstanta!$M:$M,1,FALSE),""))&gt;0</f>
        <v>0</v>
      </c>
      <c r="CG287" t="b">
        <f>LEN(_xlfn.IFNA(VLOOKUP(G287,Konstanta!$T:$T,1,FALSE),""))&gt;0</f>
        <v>0</v>
      </c>
      <c r="CH287" t="b">
        <f>_xlfn.IFNA(VLOOKUP(U287,Konstanta!$O:$O,1,FALSE),"-")&lt;&gt;"-"</f>
        <v>0</v>
      </c>
      <c r="CI287" t="b">
        <f>LEN(_xlfn.IFNA(VLOOKUP(AX287,Konstanta!$X:$X,1,FALSE),""))&gt;0</f>
        <v>0</v>
      </c>
      <c r="CJ287" t="b">
        <f>OR(LEN(_xlfn.IFNA(VLOOKUP(Y287,Konstanta!$Q:$Q,1,FALSE),""))&gt;0,LEN(Y287)=0)</f>
        <v>1</v>
      </c>
      <c r="CK287" t="b">
        <f t="shared" si="81"/>
        <v>1</v>
      </c>
      <c r="CL287" t="b">
        <f>OR(LEN(_xlfn.IFNA(VLOOKUP(BK287,Konstanta!$Z:$Z,1,FALSE),""))&gt;0,LEN(BK287)=0)</f>
        <v>1</v>
      </c>
      <c r="CM287" t="b">
        <f t="shared" si="82"/>
        <v>1</v>
      </c>
      <c r="CN287" t="b">
        <f t="shared" si="83"/>
        <v>0</v>
      </c>
      <c r="CO287" t="b">
        <f>LEN(_xlfn.IFNA(VLOOKUP(Data!K287,Konstanta!$AB:$AB,1,FALSE),""))&gt;0</f>
        <v>0</v>
      </c>
      <c r="CP287" s="12" t="b">
        <f t="shared" si="84"/>
        <v>0</v>
      </c>
      <c r="CQ287" s="12" t="b">
        <f t="shared" si="85"/>
        <v>0</v>
      </c>
      <c r="CR287" t="b">
        <f>ISNUMBER(SEARCH(Konstanta!$Q$5,Y287))</f>
        <v>0</v>
      </c>
      <c r="CS287">
        <f ca="1">IF(CD287&lt;=Konstanta!$J$5,Konstanta!$I$5,IF(CD287&lt;=Konstanta!$J$6,Konstanta!$I$6,IF(CD287&lt;=Konstanta!$J$7,Konstanta!$I$7,Konstanta!$I$8)))</f>
        <v>4</v>
      </c>
      <c r="CT287" t="b">
        <f>ISNUMBER(SEARCH(Konstanta!$Q$6,Y287))</f>
        <v>0</v>
      </c>
      <c r="CU287">
        <f ca="1">IF(CD287&lt;=Konstanta!$F$5,Konstanta!$E$5,IF(CD287&lt;=Konstanta!$F$6,Konstanta!$E$6,IF(CD287&lt;=Konstanta!$F$7,Konstanta!$E$7,IF(CD287&lt;=Konstanta!$F$8,Konstanta!$E$8,Konstanta!$E$9))))</f>
        <v>5</v>
      </c>
      <c r="CV287" t="b">
        <f t="shared" si="86"/>
        <v>1</v>
      </c>
      <c r="CW287" s="74">
        <f ca="1">IF(CD287&lt;=Konstanta!$B$5,Konstanta!$A$5,IF(CD287&lt;=Konstanta!$B$6,Konstanta!$A$6,IF(CD287&lt;=Konstanta!$B$7,Konstanta!$A$7,IF(CD287&lt;=Konstanta!$B$8,Konstanta!$A$8,IF(CD287&lt;=Konstanta!$B$9,Konstanta!$A$9,IF(CD287&lt;=Konstanta!$B$10,Konstanta!$A$10,IF(CD287&lt;=Konstanta!$B$11,Konstanta!$A$11,Konstanta!$A$12)))))))</f>
        <v>8</v>
      </c>
      <c r="CX287" t="b">
        <f>LEN(_xlfn.IFNA(VLOOKUP(AA287,Konstanta!$AD:$AD,1,FALSE),""))=0</f>
        <v>1</v>
      </c>
      <c r="CY287" s="67">
        <f t="shared" si="87"/>
        <v>0</v>
      </c>
      <c r="CZ287" s="67">
        <f t="shared" si="88"/>
        <v>0</v>
      </c>
      <c r="DA287" s="67">
        <f t="shared" si="89"/>
        <v>0</v>
      </c>
      <c r="DB287" t="b">
        <f t="shared" ca="1" si="90"/>
        <v>0</v>
      </c>
      <c r="DC287" s="67" t="b">
        <f>DA287&lt;=Konstanta!$AH$3</f>
        <v>1</v>
      </c>
      <c r="DD287" t="b">
        <f>CY287&lt;=Konstanta!$AH$4</f>
        <v>1</v>
      </c>
      <c r="DE287" t="b">
        <f>CY287&lt;=Konstanta!$AH$5</f>
        <v>1</v>
      </c>
      <c r="DF287" t="b">
        <f>CY287&lt;=Konstanta!$AH$6</f>
        <v>1</v>
      </c>
      <c r="DG287" t="b">
        <f ca="1">TEXT(BL287,"YYYYMMDD")=TEXT(Konstanta!$B$1,"YYYYMMDD")</f>
        <v>0</v>
      </c>
      <c r="DH287" t="b">
        <f t="shared" si="91"/>
        <v>0</v>
      </c>
      <c r="DI287" s="67">
        <f ca="1">Konstanta!$C$4-Data!CD287</f>
        <v>-1096658.666275</v>
      </c>
      <c r="DJ287">
        <f ca="1">IF(Data!DI287&gt;=Konstanta!$B$14,Konstanta!$A$14,IF(Data!DI287&gt;=Konstanta!$B$15,Konstanta!$A$15,IF(Data!DI287&gt;=Konstanta!$B$16,Konstanta!$A$16,IF(Data!DI287&gt;=Konstanta!$B$17,Konstanta!$A$17,IF(Data!DI287&gt;=Konstanta!$B$18,Konstanta!$A$18,Konstanta!$A$19)))))</f>
        <v>6</v>
      </c>
      <c r="DK287" t="b">
        <f t="shared" si="92"/>
        <v>0</v>
      </c>
      <c r="DL287" t="b">
        <f>COUNTIFS(A$1:A286,A287)=0</f>
        <v>1</v>
      </c>
    </row>
    <row r="288" spans="1:116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8"/>
      <c r="BY288" s="68"/>
      <c r="BZ288" s="70" t="str">
        <f t="shared" si="77"/>
        <v/>
      </c>
      <c r="CA288" s="71">
        <f t="shared" ca="1" si="78"/>
        <v>1096694.666275</v>
      </c>
      <c r="CB288" s="70" t="b">
        <f ca="1">AND(LEN(BZ288)&gt;0,TEXT(BZ288,"YYYY-MM-DD")=TEXT(Konstanta!$B$1,"YYYY-MM-DD"))</f>
        <v>0</v>
      </c>
      <c r="CC288" s="70" t="str">
        <f t="shared" si="79"/>
        <v/>
      </c>
      <c r="CD288" s="72">
        <f ca="1">(Konstanta!$B$2-D288)*24</f>
        <v>1096694.666275</v>
      </c>
      <c r="CE288" t="b">
        <f t="shared" si="80"/>
        <v>0</v>
      </c>
      <c r="CF288" t="b">
        <f>LEN(_xlfn.IFNA(VLOOKUP(H288,Konstanta!$M:$M,1,FALSE),""))&gt;0</f>
        <v>0</v>
      </c>
      <c r="CG288" t="b">
        <f>LEN(_xlfn.IFNA(VLOOKUP(G288,Konstanta!$T:$T,1,FALSE),""))&gt;0</f>
        <v>0</v>
      </c>
      <c r="CH288" t="b">
        <f>_xlfn.IFNA(VLOOKUP(U288,Konstanta!$O:$O,1,FALSE),"-")&lt;&gt;"-"</f>
        <v>0</v>
      </c>
      <c r="CI288" t="b">
        <f>LEN(_xlfn.IFNA(VLOOKUP(AX288,Konstanta!$X:$X,1,FALSE),""))&gt;0</f>
        <v>0</v>
      </c>
      <c r="CJ288" t="b">
        <f>OR(LEN(_xlfn.IFNA(VLOOKUP(Y288,Konstanta!$Q:$Q,1,FALSE),""))&gt;0,LEN(Y288)=0)</f>
        <v>1</v>
      </c>
      <c r="CK288" t="b">
        <f t="shared" si="81"/>
        <v>1</v>
      </c>
      <c r="CL288" t="b">
        <f>OR(LEN(_xlfn.IFNA(VLOOKUP(BK288,Konstanta!$Z:$Z,1,FALSE),""))&gt;0,LEN(BK288)=0)</f>
        <v>1</v>
      </c>
      <c r="CM288" t="b">
        <f t="shared" si="82"/>
        <v>1</v>
      </c>
      <c r="CN288" t="b">
        <f t="shared" si="83"/>
        <v>0</v>
      </c>
      <c r="CO288" t="b">
        <f>LEN(_xlfn.IFNA(VLOOKUP(Data!K288,Konstanta!$AB:$AB,1,FALSE),""))&gt;0</f>
        <v>0</v>
      </c>
      <c r="CP288" s="12" t="b">
        <f t="shared" si="84"/>
        <v>0</v>
      </c>
      <c r="CQ288" s="12" t="b">
        <f t="shared" si="85"/>
        <v>0</v>
      </c>
      <c r="CR288" t="b">
        <f>ISNUMBER(SEARCH(Konstanta!$Q$5,Y288))</f>
        <v>0</v>
      </c>
      <c r="CS288">
        <f ca="1">IF(CD288&lt;=Konstanta!$J$5,Konstanta!$I$5,IF(CD288&lt;=Konstanta!$J$6,Konstanta!$I$6,IF(CD288&lt;=Konstanta!$J$7,Konstanta!$I$7,Konstanta!$I$8)))</f>
        <v>4</v>
      </c>
      <c r="CT288" t="b">
        <f>ISNUMBER(SEARCH(Konstanta!$Q$6,Y288))</f>
        <v>0</v>
      </c>
      <c r="CU288">
        <f ca="1">IF(CD288&lt;=Konstanta!$F$5,Konstanta!$E$5,IF(CD288&lt;=Konstanta!$F$6,Konstanta!$E$6,IF(CD288&lt;=Konstanta!$F$7,Konstanta!$E$7,IF(CD288&lt;=Konstanta!$F$8,Konstanta!$E$8,Konstanta!$E$9))))</f>
        <v>5</v>
      </c>
      <c r="CV288" t="b">
        <f t="shared" si="86"/>
        <v>1</v>
      </c>
      <c r="CW288" s="74">
        <f ca="1">IF(CD288&lt;=Konstanta!$B$5,Konstanta!$A$5,IF(CD288&lt;=Konstanta!$B$6,Konstanta!$A$6,IF(CD288&lt;=Konstanta!$B$7,Konstanta!$A$7,IF(CD288&lt;=Konstanta!$B$8,Konstanta!$A$8,IF(CD288&lt;=Konstanta!$B$9,Konstanta!$A$9,IF(CD288&lt;=Konstanta!$B$10,Konstanta!$A$10,IF(CD288&lt;=Konstanta!$B$11,Konstanta!$A$11,Konstanta!$A$12)))))))</f>
        <v>8</v>
      </c>
      <c r="CX288" t="b">
        <f>LEN(_xlfn.IFNA(VLOOKUP(AA288,Konstanta!$AD:$AD,1,FALSE),""))=0</f>
        <v>1</v>
      </c>
      <c r="CY288" s="67">
        <f t="shared" si="87"/>
        <v>0</v>
      </c>
      <c r="CZ288" s="67">
        <f t="shared" si="88"/>
        <v>0</v>
      </c>
      <c r="DA288" s="67">
        <f t="shared" si="89"/>
        <v>0</v>
      </c>
      <c r="DB288" t="b">
        <f t="shared" ca="1" si="90"/>
        <v>0</v>
      </c>
      <c r="DC288" s="67" t="b">
        <f>DA288&lt;=Konstanta!$AH$3</f>
        <v>1</v>
      </c>
      <c r="DD288" t="b">
        <f>CY288&lt;=Konstanta!$AH$4</f>
        <v>1</v>
      </c>
      <c r="DE288" t="b">
        <f>CY288&lt;=Konstanta!$AH$5</f>
        <v>1</v>
      </c>
      <c r="DF288" t="b">
        <f>CY288&lt;=Konstanta!$AH$6</f>
        <v>1</v>
      </c>
      <c r="DG288" t="b">
        <f ca="1">TEXT(BL288,"YYYYMMDD")=TEXT(Konstanta!$B$1,"YYYYMMDD")</f>
        <v>0</v>
      </c>
      <c r="DH288" t="b">
        <f t="shared" si="91"/>
        <v>0</v>
      </c>
      <c r="DI288" s="67">
        <f ca="1">Konstanta!$C$4-Data!CD288</f>
        <v>-1096658.666275</v>
      </c>
      <c r="DJ288">
        <f ca="1">IF(Data!DI288&gt;=Konstanta!$B$14,Konstanta!$A$14,IF(Data!DI288&gt;=Konstanta!$B$15,Konstanta!$A$15,IF(Data!DI288&gt;=Konstanta!$B$16,Konstanta!$A$16,IF(Data!DI288&gt;=Konstanta!$B$17,Konstanta!$A$17,IF(Data!DI288&gt;=Konstanta!$B$18,Konstanta!$A$18,Konstanta!$A$19)))))</f>
        <v>6</v>
      </c>
      <c r="DK288" t="b">
        <f t="shared" si="92"/>
        <v>0</v>
      </c>
      <c r="DL288" t="b">
        <f>COUNTIFS(A$1:A287,A288)=0</f>
        <v>1</v>
      </c>
    </row>
    <row r="289" spans="1:116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8"/>
      <c r="BY289" s="68"/>
      <c r="BZ289" s="70" t="str">
        <f t="shared" si="77"/>
        <v/>
      </c>
      <c r="CA289" s="71">
        <f t="shared" ca="1" si="78"/>
        <v>1096694.6659916667</v>
      </c>
      <c r="CB289" s="70" t="b">
        <f ca="1">AND(LEN(BZ289)&gt;0,TEXT(BZ289,"YYYY-MM-DD")=TEXT(Konstanta!$B$1,"YYYY-MM-DD"))</f>
        <v>0</v>
      </c>
      <c r="CC289" s="70" t="str">
        <f t="shared" si="79"/>
        <v/>
      </c>
      <c r="CD289" s="72">
        <f ca="1">(Konstanta!$B$2-D289)*24</f>
        <v>1096694.666275</v>
      </c>
      <c r="CE289" t="b">
        <f t="shared" si="80"/>
        <v>0</v>
      </c>
      <c r="CF289" t="b">
        <f>LEN(_xlfn.IFNA(VLOOKUP(H289,Konstanta!$M:$M,1,FALSE),""))&gt;0</f>
        <v>0</v>
      </c>
      <c r="CG289" t="b">
        <f>LEN(_xlfn.IFNA(VLOOKUP(G289,Konstanta!$T:$T,1,FALSE),""))&gt;0</f>
        <v>0</v>
      </c>
      <c r="CH289" t="b">
        <f>_xlfn.IFNA(VLOOKUP(U289,Konstanta!$O:$O,1,FALSE),"-")&lt;&gt;"-"</f>
        <v>0</v>
      </c>
      <c r="CI289" t="b">
        <f>LEN(_xlfn.IFNA(VLOOKUP(AX289,Konstanta!$X:$X,1,FALSE),""))&gt;0</f>
        <v>0</v>
      </c>
      <c r="CJ289" t="b">
        <f>OR(LEN(_xlfn.IFNA(VLOOKUP(Y289,Konstanta!$Q:$Q,1,FALSE),""))&gt;0,LEN(Y289)=0)</f>
        <v>1</v>
      </c>
      <c r="CK289" t="b">
        <f t="shared" si="81"/>
        <v>1</v>
      </c>
      <c r="CL289" t="b">
        <f>OR(LEN(_xlfn.IFNA(VLOOKUP(BK289,Konstanta!$Z:$Z,1,FALSE),""))&gt;0,LEN(BK289)=0)</f>
        <v>1</v>
      </c>
      <c r="CM289" t="b">
        <f t="shared" si="82"/>
        <v>1</v>
      </c>
      <c r="CN289" t="b">
        <f t="shared" si="83"/>
        <v>0</v>
      </c>
      <c r="CO289" t="b">
        <f>LEN(_xlfn.IFNA(VLOOKUP(Data!K289,Konstanta!$AB:$AB,1,FALSE),""))&gt;0</f>
        <v>0</v>
      </c>
      <c r="CP289" s="12" t="b">
        <f t="shared" si="84"/>
        <v>0</v>
      </c>
      <c r="CQ289" s="12" t="b">
        <f t="shared" si="85"/>
        <v>0</v>
      </c>
      <c r="CR289" t="b">
        <f>ISNUMBER(SEARCH(Konstanta!$Q$5,Y289))</f>
        <v>0</v>
      </c>
      <c r="CS289">
        <f ca="1">IF(CD289&lt;=Konstanta!$J$5,Konstanta!$I$5,IF(CD289&lt;=Konstanta!$J$6,Konstanta!$I$6,IF(CD289&lt;=Konstanta!$J$7,Konstanta!$I$7,Konstanta!$I$8)))</f>
        <v>4</v>
      </c>
      <c r="CT289" t="b">
        <f>ISNUMBER(SEARCH(Konstanta!$Q$6,Y289))</f>
        <v>0</v>
      </c>
      <c r="CU289">
        <f ca="1">IF(CD289&lt;=Konstanta!$F$5,Konstanta!$E$5,IF(CD289&lt;=Konstanta!$F$6,Konstanta!$E$6,IF(CD289&lt;=Konstanta!$F$7,Konstanta!$E$7,IF(CD289&lt;=Konstanta!$F$8,Konstanta!$E$8,Konstanta!$E$9))))</f>
        <v>5</v>
      </c>
      <c r="CV289" t="b">
        <f t="shared" si="86"/>
        <v>1</v>
      </c>
      <c r="CW289" s="74">
        <f ca="1">IF(CD289&lt;=Konstanta!$B$5,Konstanta!$A$5,IF(CD289&lt;=Konstanta!$B$6,Konstanta!$A$6,IF(CD289&lt;=Konstanta!$B$7,Konstanta!$A$7,IF(CD289&lt;=Konstanta!$B$8,Konstanta!$A$8,IF(CD289&lt;=Konstanta!$B$9,Konstanta!$A$9,IF(CD289&lt;=Konstanta!$B$10,Konstanta!$A$10,IF(CD289&lt;=Konstanta!$B$11,Konstanta!$A$11,Konstanta!$A$12)))))))</f>
        <v>8</v>
      </c>
      <c r="CX289" t="b">
        <f>LEN(_xlfn.IFNA(VLOOKUP(AA289,Konstanta!$AD:$AD,1,FALSE),""))=0</f>
        <v>1</v>
      </c>
      <c r="CY289" s="67">
        <f t="shared" si="87"/>
        <v>0</v>
      </c>
      <c r="CZ289" s="67">
        <f t="shared" si="88"/>
        <v>0</v>
      </c>
      <c r="DA289" s="67">
        <f t="shared" si="89"/>
        <v>0</v>
      </c>
      <c r="DB289" t="b">
        <f t="shared" ca="1" si="90"/>
        <v>0</v>
      </c>
      <c r="DC289" s="67" t="b">
        <f>DA289&lt;=Konstanta!$AH$3</f>
        <v>1</v>
      </c>
      <c r="DD289" t="b">
        <f>CY289&lt;=Konstanta!$AH$4</f>
        <v>1</v>
      </c>
      <c r="DE289" t="b">
        <f>CY289&lt;=Konstanta!$AH$5</f>
        <v>1</v>
      </c>
      <c r="DF289" t="b">
        <f>CY289&lt;=Konstanta!$AH$6</f>
        <v>1</v>
      </c>
      <c r="DG289" t="b">
        <f ca="1">TEXT(BL289,"YYYYMMDD")=TEXT(Konstanta!$B$1,"YYYYMMDD")</f>
        <v>0</v>
      </c>
      <c r="DH289" t="b">
        <f t="shared" si="91"/>
        <v>0</v>
      </c>
      <c r="DI289" s="67">
        <f ca="1">Konstanta!$C$4-Data!CD289</f>
        <v>-1096658.666275</v>
      </c>
      <c r="DJ289">
        <f ca="1">IF(Data!DI289&gt;=Konstanta!$B$14,Konstanta!$A$14,IF(Data!DI289&gt;=Konstanta!$B$15,Konstanta!$A$15,IF(Data!DI289&gt;=Konstanta!$B$16,Konstanta!$A$16,IF(Data!DI289&gt;=Konstanta!$B$17,Konstanta!$A$17,IF(Data!DI289&gt;=Konstanta!$B$18,Konstanta!$A$18,Konstanta!$A$19)))))</f>
        <v>6</v>
      </c>
      <c r="DK289" t="b">
        <f t="shared" si="92"/>
        <v>0</v>
      </c>
      <c r="DL289" t="b">
        <f>COUNTIFS(A$1:A288,A289)=0</f>
        <v>1</v>
      </c>
    </row>
    <row r="290" spans="1:116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8"/>
      <c r="BY290" s="68"/>
      <c r="BZ290" s="70" t="str">
        <f t="shared" si="77"/>
        <v/>
      </c>
      <c r="CA290" s="71">
        <f t="shared" ca="1" si="78"/>
        <v>1096694.6664083335</v>
      </c>
      <c r="CB290" s="70" t="b">
        <f ca="1">AND(LEN(BZ290)&gt;0,TEXT(BZ290,"YYYY-MM-DD")=TEXT(Konstanta!$B$1,"YYYY-MM-DD"))</f>
        <v>0</v>
      </c>
      <c r="CC290" s="70" t="str">
        <f t="shared" si="79"/>
        <v/>
      </c>
      <c r="CD290" s="72">
        <f ca="1">(Konstanta!$B$2-D290)*24</f>
        <v>1096694.666275</v>
      </c>
      <c r="CE290" t="b">
        <f t="shared" si="80"/>
        <v>0</v>
      </c>
      <c r="CF290" t="b">
        <f>LEN(_xlfn.IFNA(VLOOKUP(H290,Konstanta!$M:$M,1,FALSE),""))&gt;0</f>
        <v>0</v>
      </c>
      <c r="CG290" t="b">
        <f>LEN(_xlfn.IFNA(VLOOKUP(G290,Konstanta!$T:$T,1,FALSE),""))&gt;0</f>
        <v>0</v>
      </c>
      <c r="CH290" t="b">
        <f>_xlfn.IFNA(VLOOKUP(U290,Konstanta!$O:$O,1,FALSE),"-")&lt;&gt;"-"</f>
        <v>0</v>
      </c>
      <c r="CI290" t="b">
        <f>LEN(_xlfn.IFNA(VLOOKUP(AX290,Konstanta!$X:$X,1,FALSE),""))&gt;0</f>
        <v>0</v>
      </c>
      <c r="CJ290" t="b">
        <f>OR(LEN(_xlfn.IFNA(VLOOKUP(Y290,Konstanta!$Q:$Q,1,FALSE),""))&gt;0,LEN(Y290)=0)</f>
        <v>1</v>
      </c>
      <c r="CK290" t="b">
        <f t="shared" si="81"/>
        <v>1</v>
      </c>
      <c r="CL290" t="b">
        <f>OR(LEN(_xlfn.IFNA(VLOOKUP(BK290,Konstanta!$Z:$Z,1,FALSE),""))&gt;0,LEN(BK290)=0)</f>
        <v>1</v>
      </c>
      <c r="CM290" t="b">
        <f t="shared" si="82"/>
        <v>1</v>
      </c>
      <c r="CN290" t="b">
        <f t="shared" si="83"/>
        <v>0</v>
      </c>
      <c r="CO290" t="b">
        <f>LEN(_xlfn.IFNA(VLOOKUP(Data!K290,Konstanta!$AB:$AB,1,FALSE),""))&gt;0</f>
        <v>0</v>
      </c>
      <c r="CP290" s="12" t="b">
        <f t="shared" si="84"/>
        <v>0</v>
      </c>
      <c r="CQ290" s="12" t="b">
        <f t="shared" si="85"/>
        <v>0</v>
      </c>
      <c r="CR290" t="b">
        <f>ISNUMBER(SEARCH(Konstanta!$Q$5,Y290))</f>
        <v>0</v>
      </c>
      <c r="CS290">
        <f ca="1">IF(CD290&lt;=Konstanta!$J$5,Konstanta!$I$5,IF(CD290&lt;=Konstanta!$J$6,Konstanta!$I$6,IF(CD290&lt;=Konstanta!$J$7,Konstanta!$I$7,Konstanta!$I$8)))</f>
        <v>4</v>
      </c>
      <c r="CT290" t="b">
        <f>ISNUMBER(SEARCH(Konstanta!$Q$6,Y290))</f>
        <v>0</v>
      </c>
      <c r="CU290">
        <f ca="1">IF(CD290&lt;=Konstanta!$F$5,Konstanta!$E$5,IF(CD290&lt;=Konstanta!$F$6,Konstanta!$E$6,IF(CD290&lt;=Konstanta!$F$7,Konstanta!$E$7,IF(CD290&lt;=Konstanta!$F$8,Konstanta!$E$8,Konstanta!$E$9))))</f>
        <v>5</v>
      </c>
      <c r="CV290" t="b">
        <f t="shared" si="86"/>
        <v>1</v>
      </c>
      <c r="CW290" s="74">
        <f ca="1">IF(CD290&lt;=Konstanta!$B$5,Konstanta!$A$5,IF(CD290&lt;=Konstanta!$B$6,Konstanta!$A$6,IF(CD290&lt;=Konstanta!$B$7,Konstanta!$A$7,IF(CD290&lt;=Konstanta!$B$8,Konstanta!$A$8,IF(CD290&lt;=Konstanta!$B$9,Konstanta!$A$9,IF(CD290&lt;=Konstanta!$B$10,Konstanta!$A$10,IF(CD290&lt;=Konstanta!$B$11,Konstanta!$A$11,Konstanta!$A$12)))))))</f>
        <v>8</v>
      </c>
      <c r="CX290" t="b">
        <f>LEN(_xlfn.IFNA(VLOOKUP(AA290,Konstanta!$AD:$AD,1,FALSE),""))=0</f>
        <v>1</v>
      </c>
      <c r="CY290" s="67">
        <f t="shared" si="87"/>
        <v>0</v>
      </c>
      <c r="CZ290" s="67">
        <f t="shared" si="88"/>
        <v>0</v>
      </c>
      <c r="DA290" s="67">
        <f t="shared" si="89"/>
        <v>0</v>
      </c>
      <c r="DB290" t="b">
        <f t="shared" ca="1" si="90"/>
        <v>0</v>
      </c>
      <c r="DC290" s="67" t="b">
        <f>DA290&lt;=Konstanta!$AH$3</f>
        <v>1</v>
      </c>
      <c r="DD290" t="b">
        <f>CY290&lt;=Konstanta!$AH$4</f>
        <v>1</v>
      </c>
      <c r="DE290" t="b">
        <f>CY290&lt;=Konstanta!$AH$5</f>
        <v>1</v>
      </c>
      <c r="DF290" t="b">
        <f>CY290&lt;=Konstanta!$AH$6</f>
        <v>1</v>
      </c>
      <c r="DG290" t="b">
        <f ca="1">TEXT(BL290,"YYYYMMDD")=TEXT(Konstanta!$B$1,"YYYYMMDD")</f>
        <v>0</v>
      </c>
      <c r="DH290" t="b">
        <f t="shared" si="91"/>
        <v>0</v>
      </c>
      <c r="DI290" s="67">
        <f ca="1">Konstanta!$C$4-Data!CD290</f>
        <v>-1096658.666275</v>
      </c>
      <c r="DJ290">
        <f ca="1">IF(Data!DI290&gt;=Konstanta!$B$14,Konstanta!$A$14,IF(Data!DI290&gt;=Konstanta!$B$15,Konstanta!$A$15,IF(Data!DI290&gt;=Konstanta!$B$16,Konstanta!$A$16,IF(Data!DI290&gt;=Konstanta!$B$17,Konstanta!$A$17,IF(Data!DI290&gt;=Konstanta!$B$18,Konstanta!$A$18,Konstanta!$A$19)))))</f>
        <v>6</v>
      </c>
      <c r="DK290" t="b">
        <f t="shared" si="92"/>
        <v>0</v>
      </c>
      <c r="DL290" t="b">
        <f>COUNTIFS(A$1:A289,A290)=0</f>
        <v>1</v>
      </c>
    </row>
    <row r="291" spans="1:116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8"/>
      <c r="BY291" s="68"/>
      <c r="BZ291" s="70" t="str">
        <f t="shared" si="77"/>
        <v/>
      </c>
      <c r="CA291" s="71">
        <f t="shared" ca="1" si="78"/>
        <v>1096694.6664305555</v>
      </c>
      <c r="CB291" s="70" t="b">
        <f ca="1">AND(LEN(BZ291)&gt;0,TEXT(BZ291,"YYYY-MM-DD")=TEXT(Konstanta!$B$1,"YYYY-MM-DD"))</f>
        <v>0</v>
      </c>
      <c r="CC291" s="70" t="str">
        <f t="shared" si="79"/>
        <v/>
      </c>
      <c r="CD291" s="72">
        <f ca="1">(Konstanta!$B$2-D291)*24</f>
        <v>1096694.666275</v>
      </c>
      <c r="CE291" t="b">
        <f t="shared" si="80"/>
        <v>0</v>
      </c>
      <c r="CF291" t="b">
        <f>LEN(_xlfn.IFNA(VLOOKUP(H291,Konstanta!$M:$M,1,FALSE),""))&gt;0</f>
        <v>0</v>
      </c>
      <c r="CG291" t="b">
        <f>LEN(_xlfn.IFNA(VLOOKUP(G291,Konstanta!$T:$T,1,FALSE),""))&gt;0</f>
        <v>0</v>
      </c>
      <c r="CH291" t="b">
        <f>_xlfn.IFNA(VLOOKUP(U291,Konstanta!$O:$O,1,FALSE),"-")&lt;&gt;"-"</f>
        <v>0</v>
      </c>
      <c r="CI291" t="b">
        <f>LEN(_xlfn.IFNA(VLOOKUP(AX291,Konstanta!$X:$X,1,FALSE),""))&gt;0</f>
        <v>0</v>
      </c>
      <c r="CJ291" t="b">
        <f>OR(LEN(_xlfn.IFNA(VLOOKUP(Y291,Konstanta!$Q:$Q,1,FALSE),""))&gt;0,LEN(Y291)=0)</f>
        <v>1</v>
      </c>
      <c r="CK291" t="b">
        <f t="shared" si="81"/>
        <v>1</v>
      </c>
      <c r="CL291" t="b">
        <f>OR(LEN(_xlfn.IFNA(VLOOKUP(BK291,Konstanta!$Z:$Z,1,FALSE),""))&gt;0,LEN(BK291)=0)</f>
        <v>1</v>
      </c>
      <c r="CM291" t="b">
        <f t="shared" si="82"/>
        <v>1</v>
      </c>
      <c r="CN291" t="b">
        <f t="shared" si="83"/>
        <v>0</v>
      </c>
      <c r="CO291" t="b">
        <f>LEN(_xlfn.IFNA(VLOOKUP(Data!K291,Konstanta!$AB:$AB,1,FALSE),""))&gt;0</f>
        <v>0</v>
      </c>
      <c r="CP291" s="12" t="b">
        <f t="shared" si="84"/>
        <v>0</v>
      </c>
      <c r="CQ291" s="12" t="b">
        <f t="shared" si="85"/>
        <v>0</v>
      </c>
      <c r="CR291" t="b">
        <f>ISNUMBER(SEARCH(Konstanta!$Q$5,Y291))</f>
        <v>0</v>
      </c>
      <c r="CS291">
        <f ca="1">IF(CD291&lt;=Konstanta!$J$5,Konstanta!$I$5,IF(CD291&lt;=Konstanta!$J$6,Konstanta!$I$6,IF(CD291&lt;=Konstanta!$J$7,Konstanta!$I$7,Konstanta!$I$8)))</f>
        <v>4</v>
      </c>
      <c r="CT291" t="b">
        <f>ISNUMBER(SEARCH(Konstanta!$Q$6,Y291))</f>
        <v>0</v>
      </c>
      <c r="CU291">
        <f ca="1">IF(CD291&lt;=Konstanta!$F$5,Konstanta!$E$5,IF(CD291&lt;=Konstanta!$F$6,Konstanta!$E$6,IF(CD291&lt;=Konstanta!$F$7,Konstanta!$E$7,IF(CD291&lt;=Konstanta!$F$8,Konstanta!$E$8,Konstanta!$E$9))))</f>
        <v>5</v>
      </c>
      <c r="CV291" t="b">
        <f t="shared" si="86"/>
        <v>1</v>
      </c>
      <c r="CW291" s="74">
        <f ca="1">IF(CD291&lt;=Konstanta!$B$5,Konstanta!$A$5,IF(CD291&lt;=Konstanta!$B$6,Konstanta!$A$6,IF(CD291&lt;=Konstanta!$B$7,Konstanta!$A$7,IF(CD291&lt;=Konstanta!$B$8,Konstanta!$A$8,IF(CD291&lt;=Konstanta!$B$9,Konstanta!$A$9,IF(CD291&lt;=Konstanta!$B$10,Konstanta!$A$10,IF(CD291&lt;=Konstanta!$B$11,Konstanta!$A$11,Konstanta!$A$12)))))))</f>
        <v>8</v>
      </c>
      <c r="CX291" t="b">
        <f>LEN(_xlfn.IFNA(VLOOKUP(AA291,Konstanta!$AD:$AD,1,FALSE),""))=0</f>
        <v>1</v>
      </c>
      <c r="CY291" s="67">
        <f t="shared" si="87"/>
        <v>0</v>
      </c>
      <c r="CZ291" s="67">
        <f t="shared" si="88"/>
        <v>0</v>
      </c>
      <c r="DA291" s="67">
        <f t="shared" si="89"/>
        <v>0</v>
      </c>
      <c r="DB291" t="b">
        <f t="shared" ca="1" si="90"/>
        <v>0</v>
      </c>
      <c r="DC291" s="67" t="b">
        <f>DA291&lt;=Konstanta!$AH$3</f>
        <v>1</v>
      </c>
      <c r="DD291" t="b">
        <f>CY291&lt;=Konstanta!$AH$4</f>
        <v>1</v>
      </c>
      <c r="DE291" t="b">
        <f>CY291&lt;=Konstanta!$AH$5</f>
        <v>1</v>
      </c>
      <c r="DF291" t="b">
        <f>CY291&lt;=Konstanta!$AH$6</f>
        <v>1</v>
      </c>
      <c r="DG291" t="b">
        <f ca="1">TEXT(BL291,"YYYYMMDD")=TEXT(Konstanta!$B$1,"YYYYMMDD")</f>
        <v>0</v>
      </c>
      <c r="DH291" t="b">
        <f t="shared" si="91"/>
        <v>0</v>
      </c>
      <c r="DI291" s="67">
        <f ca="1">Konstanta!$C$4-Data!CD291</f>
        <v>-1096658.666275</v>
      </c>
      <c r="DJ291">
        <f ca="1">IF(Data!DI291&gt;=Konstanta!$B$14,Konstanta!$A$14,IF(Data!DI291&gt;=Konstanta!$B$15,Konstanta!$A$15,IF(Data!DI291&gt;=Konstanta!$B$16,Konstanta!$A$16,IF(Data!DI291&gt;=Konstanta!$B$17,Konstanta!$A$17,IF(Data!DI291&gt;=Konstanta!$B$18,Konstanta!$A$18,Konstanta!$A$19)))))</f>
        <v>6</v>
      </c>
      <c r="DK291" t="b">
        <f t="shared" si="92"/>
        <v>0</v>
      </c>
      <c r="DL291" t="b">
        <f>COUNTIFS(A$1:A290,A291)=0</f>
        <v>1</v>
      </c>
    </row>
    <row r="292" spans="1:116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8"/>
      <c r="BY292" s="68"/>
      <c r="BZ292" s="70" t="str">
        <f t="shared" si="77"/>
        <v/>
      </c>
      <c r="CA292" s="71">
        <f t="shared" ca="1" si="78"/>
        <v>1096694.6664083335</v>
      </c>
      <c r="CB292" s="70" t="b">
        <f ca="1">AND(LEN(BZ292)&gt;0,TEXT(BZ292,"YYYY-MM-DD")=TEXT(Konstanta!$B$1,"YYYY-MM-DD"))</f>
        <v>0</v>
      </c>
      <c r="CC292" s="70" t="str">
        <f t="shared" si="79"/>
        <v/>
      </c>
      <c r="CD292" s="72">
        <f ca="1">(Konstanta!$B$2-D292)*24</f>
        <v>1096694.666275</v>
      </c>
      <c r="CE292" t="b">
        <f t="shared" si="80"/>
        <v>0</v>
      </c>
      <c r="CF292" t="b">
        <f>LEN(_xlfn.IFNA(VLOOKUP(H292,Konstanta!$M:$M,1,FALSE),""))&gt;0</f>
        <v>0</v>
      </c>
      <c r="CG292" t="b">
        <f>LEN(_xlfn.IFNA(VLOOKUP(G292,Konstanta!$T:$T,1,FALSE),""))&gt;0</f>
        <v>0</v>
      </c>
      <c r="CH292" t="b">
        <f>_xlfn.IFNA(VLOOKUP(U292,Konstanta!$O:$O,1,FALSE),"-")&lt;&gt;"-"</f>
        <v>0</v>
      </c>
      <c r="CI292" t="b">
        <f>LEN(_xlfn.IFNA(VLOOKUP(AX292,Konstanta!$X:$X,1,FALSE),""))&gt;0</f>
        <v>0</v>
      </c>
      <c r="CJ292" t="b">
        <f>OR(LEN(_xlfn.IFNA(VLOOKUP(Y292,Konstanta!$Q:$Q,1,FALSE),""))&gt;0,LEN(Y292)=0)</f>
        <v>1</v>
      </c>
      <c r="CK292" t="b">
        <f t="shared" si="81"/>
        <v>1</v>
      </c>
      <c r="CL292" t="b">
        <f>OR(LEN(_xlfn.IFNA(VLOOKUP(BK292,Konstanta!$Z:$Z,1,FALSE),""))&gt;0,LEN(BK292)=0)</f>
        <v>1</v>
      </c>
      <c r="CM292" t="b">
        <f t="shared" si="82"/>
        <v>1</v>
      </c>
      <c r="CN292" t="b">
        <f t="shared" si="83"/>
        <v>0</v>
      </c>
      <c r="CO292" t="b">
        <f>LEN(_xlfn.IFNA(VLOOKUP(Data!K292,Konstanta!$AB:$AB,1,FALSE),""))&gt;0</f>
        <v>0</v>
      </c>
      <c r="CP292" s="12" t="b">
        <f t="shared" si="84"/>
        <v>0</v>
      </c>
      <c r="CQ292" s="12" t="b">
        <f t="shared" si="85"/>
        <v>0</v>
      </c>
      <c r="CR292" t="b">
        <f>ISNUMBER(SEARCH(Konstanta!$Q$5,Y292))</f>
        <v>0</v>
      </c>
      <c r="CS292">
        <f ca="1">IF(CD292&lt;=Konstanta!$J$5,Konstanta!$I$5,IF(CD292&lt;=Konstanta!$J$6,Konstanta!$I$6,IF(CD292&lt;=Konstanta!$J$7,Konstanta!$I$7,Konstanta!$I$8)))</f>
        <v>4</v>
      </c>
      <c r="CT292" t="b">
        <f>ISNUMBER(SEARCH(Konstanta!$Q$6,Y292))</f>
        <v>0</v>
      </c>
      <c r="CU292">
        <f ca="1">IF(CD292&lt;=Konstanta!$F$5,Konstanta!$E$5,IF(CD292&lt;=Konstanta!$F$6,Konstanta!$E$6,IF(CD292&lt;=Konstanta!$F$7,Konstanta!$E$7,IF(CD292&lt;=Konstanta!$F$8,Konstanta!$E$8,Konstanta!$E$9))))</f>
        <v>5</v>
      </c>
      <c r="CV292" t="b">
        <f t="shared" si="86"/>
        <v>1</v>
      </c>
      <c r="CW292" s="74">
        <f ca="1">IF(CD292&lt;=Konstanta!$B$5,Konstanta!$A$5,IF(CD292&lt;=Konstanta!$B$6,Konstanta!$A$6,IF(CD292&lt;=Konstanta!$B$7,Konstanta!$A$7,IF(CD292&lt;=Konstanta!$B$8,Konstanta!$A$8,IF(CD292&lt;=Konstanta!$B$9,Konstanta!$A$9,IF(CD292&lt;=Konstanta!$B$10,Konstanta!$A$10,IF(CD292&lt;=Konstanta!$B$11,Konstanta!$A$11,Konstanta!$A$12)))))))</f>
        <v>8</v>
      </c>
      <c r="CX292" t="b">
        <f>LEN(_xlfn.IFNA(VLOOKUP(AA292,Konstanta!$AD:$AD,1,FALSE),""))=0</f>
        <v>1</v>
      </c>
      <c r="CY292" s="67">
        <f t="shared" si="87"/>
        <v>0</v>
      </c>
      <c r="CZ292" s="67">
        <f t="shared" si="88"/>
        <v>0</v>
      </c>
      <c r="DA292" s="67">
        <f t="shared" si="89"/>
        <v>0</v>
      </c>
      <c r="DB292" t="b">
        <f t="shared" ca="1" si="90"/>
        <v>0</v>
      </c>
      <c r="DC292" s="67" t="b">
        <f>DA292&lt;=Konstanta!$AH$3</f>
        <v>1</v>
      </c>
      <c r="DD292" t="b">
        <f>CY292&lt;=Konstanta!$AH$4</f>
        <v>1</v>
      </c>
      <c r="DE292" t="b">
        <f>CY292&lt;=Konstanta!$AH$5</f>
        <v>1</v>
      </c>
      <c r="DF292" t="b">
        <f>CY292&lt;=Konstanta!$AH$6</f>
        <v>1</v>
      </c>
      <c r="DG292" t="b">
        <f ca="1">TEXT(BL292,"YYYYMMDD")=TEXT(Konstanta!$B$1,"YYYYMMDD")</f>
        <v>0</v>
      </c>
      <c r="DH292" t="b">
        <f t="shared" si="91"/>
        <v>0</v>
      </c>
      <c r="DI292" s="67">
        <f ca="1">Konstanta!$C$4-Data!CD292</f>
        <v>-1096658.666275</v>
      </c>
      <c r="DJ292">
        <f ca="1">IF(Data!DI292&gt;=Konstanta!$B$14,Konstanta!$A$14,IF(Data!DI292&gt;=Konstanta!$B$15,Konstanta!$A$15,IF(Data!DI292&gt;=Konstanta!$B$16,Konstanta!$A$16,IF(Data!DI292&gt;=Konstanta!$B$17,Konstanta!$A$17,IF(Data!DI292&gt;=Konstanta!$B$18,Konstanta!$A$18,Konstanta!$A$19)))))</f>
        <v>6</v>
      </c>
      <c r="DK292" t="b">
        <f t="shared" si="92"/>
        <v>0</v>
      </c>
      <c r="DL292" t="b">
        <f>COUNTIFS(A$1:A291,A292)=0</f>
        <v>1</v>
      </c>
    </row>
    <row r="293" spans="1:116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8"/>
      <c r="BY293" s="68"/>
      <c r="BZ293" s="70" t="str">
        <f t="shared" si="77"/>
        <v/>
      </c>
      <c r="CA293" s="71">
        <f t="shared" ca="1" si="78"/>
        <v>1096694.6660166667</v>
      </c>
      <c r="CB293" s="70" t="b">
        <f ca="1">AND(LEN(BZ293)&gt;0,TEXT(BZ293,"YYYY-MM-DD")=TEXT(Konstanta!$B$1,"YYYY-MM-DD"))</f>
        <v>0</v>
      </c>
      <c r="CC293" s="70" t="str">
        <f t="shared" si="79"/>
        <v/>
      </c>
      <c r="CD293" s="72">
        <f ca="1">(Konstanta!$B$2-D293)*24</f>
        <v>1096694.666275</v>
      </c>
      <c r="CE293" t="b">
        <f t="shared" si="80"/>
        <v>0</v>
      </c>
      <c r="CF293" t="b">
        <f>LEN(_xlfn.IFNA(VLOOKUP(H293,Konstanta!$M:$M,1,FALSE),""))&gt;0</f>
        <v>0</v>
      </c>
      <c r="CG293" t="b">
        <f>LEN(_xlfn.IFNA(VLOOKUP(G293,Konstanta!$T:$T,1,FALSE),""))&gt;0</f>
        <v>0</v>
      </c>
      <c r="CH293" t="b">
        <f>_xlfn.IFNA(VLOOKUP(U293,Konstanta!$O:$O,1,FALSE),"-")&lt;&gt;"-"</f>
        <v>0</v>
      </c>
      <c r="CI293" t="b">
        <f>LEN(_xlfn.IFNA(VLOOKUP(AX293,Konstanta!$X:$X,1,FALSE),""))&gt;0</f>
        <v>0</v>
      </c>
      <c r="CJ293" t="b">
        <f>OR(LEN(_xlfn.IFNA(VLOOKUP(Y293,Konstanta!$Q:$Q,1,FALSE),""))&gt;0,LEN(Y293)=0)</f>
        <v>1</v>
      </c>
      <c r="CK293" t="b">
        <f t="shared" si="81"/>
        <v>1</v>
      </c>
      <c r="CL293" t="b">
        <f>OR(LEN(_xlfn.IFNA(VLOOKUP(BK293,Konstanta!$Z:$Z,1,FALSE),""))&gt;0,LEN(BK293)=0)</f>
        <v>1</v>
      </c>
      <c r="CM293" t="b">
        <f t="shared" si="82"/>
        <v>1</v>
      </c>
      <c r="CN293" t="b">
        <f t="shared" si="83"/>
        <v>0</v>
      </c>
      <c r="CO293" t="b">
        <f>LEN(_xlfn.IFNA(VLOOKUP(Data!K293,Konstanta!$AB:$AB,1,FALSE),""))&gt;0</f>
        <v>0</v>
      </c>
      <c r="CP293" s="12" t="b">
        <f t="shared" si="84"/>
        <v>0</v>
      </c>
      <c r="CQ293" s="12" t="b">
        <f t="shared" si="85"/>
        <v>0</v>
      </c>
      <c r="CR293" t="b">
        <f>ISNUMBER(SEARCH(Konstanta!$Q$5,Y293))</f>
        <v>0</v>
      </c>
      <c r="CS293">
        <f ca="1">IF(CD293&lt;=Konstanta!$J$5,Konstanta!$I$5,IF(CD293&lt;=Konstanta!$J$6,Konstanta!$I$6,IF(CD293&lt;=Konstanta!$J$7,Konstanta!$I$7,Konstanta!$I$8)))</f>
        <v>4</v>
      </c>
      <c r="CT293" t="b">
        <f>ISNUMBER(SEARCH(Konstanta!$Q$6,Y293))</f>
        <v>0</v>
      </c>
      <c r="CU293">
        <f ca="1">IF(CD293&lt;=Konstanta!$F$5,Konstanta!$E$5,IF(CD293&lt;=Konstanta!$F$6,Konstanta!$E$6,IF(CD293&lt;=Konstanta!$F$7,Konstanta!$E$7,IF(CD293&lt;=Konstanta!$F$8,Konstanta!$E$8,Konstanta!$E$9))))</f>
        <v>5</v>
      </c>
      <c r="CV293" t="b">
        <f t="shared" si="86"/>
        <v>1</v>
      </c>
      <c r="CW293" s="74">
        <f ca="1">IF(CD293&lt;=Konstanta!$B$5,Konstanta!$A$5,IF(CD293&lt;=Konstanta!$B$6,Konstanta!$A$6,IF(CD293&lt;=Konstanta!$B$7,Konstanta!$A$7,IF(CD293&lt;=Konstanta!$B$8,Konstanta!$A$8,IF(CD293&lt;=Konstanta!$B$9,Konstanta!$A$9,IF(CD293&lt;=Konstanta!$B$10,Konstanta!$A$10,IF(CD293&lt;=Konstanta!$B$11,Konstanta!$A$11,Konstanta!$A$12)))))))</f>
        <v>8</v>
      </c>
      <c r="CX293" t="b">
        <f>LEN(_xlfn.IFNA(VLOOKUP(AA293,Konstanta!$AD:$AD,1,FALSE),""))=0</f>
        <v>1</v>
      </c>
      <c r="CY293" s="67">
        <f t="shared" si="87"/>
        <v>0</v>
      </c>
      <c r="CZ293" s="67">
        <f t="shared" si="88"/>
        <v>0</v>
      </c>
      <c r="DA293" s="67">
        <f t="shared" si="89"/>
        <v>0</v>
      </c>
      <c r="DB293" t="b">
        <f t="shared" ca="1" si="90"/>
        <v>0</v>
      </c>
      <c r="DC293" s="67" t="b">
        <f>DA293&lt;=Konstanta!$AH$3</f>
        <v>1</v>
      </c>
      <c r="DD293" t="b">
        <f>CY293&lt;=Konstanta!$AH$4</f>
        <v>1</v>
      </c>
      <c r="DE293" t="b">
        <f>CY293&lt;=Konstanta!$AH$5</f>
        <v>1</v>
      </c>
      <c r="DF293" t="b">
        <f>CY293&lt;=Konstanta!$AH$6</f>
        <v>1</v>
      </c>
      <c r="DG293" t="b">
        <f ca="1">TEXT(BL293,"YYYYMMDD")=TEXT(Konstanta!$B$1,"YYYYMMDD")</f>
        <v>0</v>
      </c>
      <c r="DH293" t="b">
        <f t="shared" si="91"/>
        <v>0</v>
      </c>
      <c r="DI293" s="67">
        <f ca="1">Konstanta!$C$4-Data!CD293</f>
        <v>-1096658.666275</v>
      </c>
      <c r="DJ293">
        <f ca="1">IF(Data!DI293&gt;=Konstanta!$B$14,Konstanta!$A$14,IF(Data!DI293&gt;=Konstanta!$B$15,Konstanta!$A$15,IF(Data!DI293&gt;=Konstanta!$B$16,Konstanta!$A$16,IF(Data!DI293&gt;=Konstanta!$B$17,Konstanta!$A$17,IF(Data!DI293&gt;=Konstanta!$B$18,Konstanta!$A$18,Konstanta!$A$19)))))</f>
        <v>6</v>
      </c>
      <c r="DK293" t="b">
        <f t="shared" si="92"/>
        <v>0</v>
      </c>
      <c r="DL293" t="b">
        <f>COUNTIFS(A$1:A292,A293)=0</f>
        <v>1</v>
      </c>
    </row>
    <row r="294" spans="1:116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8"/>
      <c r="BY294" s="68"/>
      <c r="BZ294" s="70" t="str">
        <f t="shared" si="77"/>
        <v/>
      </c>
      <c r="CA294" s="71">
        <f t="shared" ca="1" si="78"/>
        <v>1096694.6659916667</v>
      </c>
      <c r="CB294" s="70" t="b">
        <f ca="1">AND(LEN(BZ294)&gt;0,TEXT(BZ294,"YYYY-MM-DD")=TEXT(Konstanta!$B$1,"YYYY-MM-DD"))</f>
        <v>0</v>
      </c>
      <c r="CC294" s="70" t="str">
        <f t="shared" si="79"/>
        <v/>
      </c>
      <c r="CD294" s="72">
        <f ca="1">(Konstanta!$B$2-D294)*24</f>
        <v>1096694.666275</v>
      </c>
      <c r="CE294" t="b">
        <f t="shared" si="80"/>
        <v>0</v>
      </c>
      <c r="CF294" t="b">
        <f>LEN(_xlfn.IFNA(VLOOKUP(H294,Konstanta!$M:$M,1,FALSE),""))&gt;0</f>
        <v>0</v>
      </c>
      <c r="CG294" t="b">
        <f>LEN(_xlfn.IFNA(VLOOKUP(G294,Konstanta!$T:$T,1,FALSE),""))&gt;0</f>
        <v>0</v>
      </c>
      <c r="CH294" t="b">
        <f>_xlfn.IFNA(VLOOKUP(U294,Konstanta!$O:$O,1,FALSE),"-")&lt;&gt;"-"</f>
        <v>0</v>
      </c>
      <c r="CI294" t="b">
        <f>LEN(_xlfn.IFNA(VLOOKUP(AX294,Konstanta!$X:$X,1,FALSE),""))&gt;0</f>
        <v>0</v>
      </c>
      <c r="CJ294" t="b">
        <f>OR(LEN(_xlfn.IFNA(VLOOKUP(Y294,Konstanta!$Q:$Q,1,FALSE),""))&gt;0,LEN(Y294)=0)</f>
        <v>1</v>
      </c>
      <c r="CK294" t="b">
        <f t="shared" si="81"/>
        <v>1</v>
      </c>
      <c r="CL294" t="b">
        <f>OR(LEN(_xlfn.IFNA(VLOOKUP(BK294,Konstanta!$Z:$Z,1,FALSE),""))&gt;0,LEN(BK294)=0)</f>
        <v>1</v>
      </c>
      <c r="CM294" t="b">
        <f t="shared" si="82"/>
        <v>1</v>
      </c>
      <c r="CN294" t="b">
        <f t="shared" si="83"/>
        <v>0</v>
      </c>
      <c r="CO294" t="b">
        <f>LEN(_xlfn.IFNA(VLOOKUP(Data!K294,Konstanta!$AB:$AB,1,FALSE),""))&gt;0</f>
        <v>0</v>
      </c>
      <c r="CP294" s="12" t="b">
        <f t="shared" si="84"/>
        <v>0</v>
      </c>
      <c r="CQ294" s="12" t="b">
        <f t="shared" si="85"/>
        <v>0</v>
      </c>
      <c r="CR294" t="b">
        <f>ISNUMBER(SEARCH(Konstanta!$Q$5,Y294))</f>
        <v>0</v>
      </c>
      <c r="CS294">
        <f ca="1">IF(CD294&lt;=Konstanta!$J$5,Konstanta!$I$5,IF(CD294&lt;=Konstanta!$J$6,Konstanta!$I$6,IF(CD294&lt;=Konstanta!$J$7,Konstanta!$I$7,Konstanta!$I$8)))</f>
        <v>4</v>
      </c>
      <c r="CT294" t="b">
        <f>ISNUMBER(SEARCH(Konstanta!$Q$6,Y294))</f>
        <v>0</v>
      </c>
      <c r="CU294">
        <f ca="1">IF(CD294&lt;=Konstanta!$F$5,Konstanta!$E$5,IF(CD294&lt;=Konstanta!$F$6,Konstanta!$E$6,IF(CD294&lt;=Konstanta!$F$7,Konstanta!$E$7,IF(CD294&lt;=Konstanta!$F$8,Konstanta!$E$8,Konstanta!$E$9))))</f>
        <v>5</v>
      </c>
      <c r="CV294" t="b">
        <f t="shared" si="86"/>
        <v>1</v>
      </c>
      <c r="CW294" s="74">
        <f ca="1">IF(CD294&lt;=Konstanta!$B$5,Konstanta!$A$5,IF(CD294&lt;=Konstanta!$B$6,Konstanta!$A$6,IF(CD294&lt;=Konstanta!$B$7,Konstanta!$A$7,IF(CD294&lt;=Konstanta!$B$8,Konstanta!$A$8,IF(CD294&lt;=Konstanta!$B$9,Konstanta!$A$9,IF(CD294&lt;=Konstanta!$B$10,Konstanta!$A$10,IF(CD294&lt;=Konstanta!$B$11,Konstanta!$A$11,Konstanta!$A$12)))))))</f>
        <v>8</v>
      </c>
      <c r="CX294" t="b">
        <f>LEN(_xlfn.IFNA(VLOOKUP(AA294,Konstanta!$AD:$AD,1,FALSE),""))=0</f>
        <v>1</v>
      </c>
      <c r="CY294" s="67">
        <f t="shared" si="87"/>
        <v>0</v>
      </c>
      <c r="CZ294" s="67">
        <f t="shared" si="88"/>
        <v>0</v>
      </c>
      <c r="DA294" s="67">
        <f t="shared" si="89"/>
        <v>0</v>
      </c>
      <c r="DB294" t="b">
        <f t="shared" ca="1" si="90"/>
        <v>0</v>
      </c>
      <c r="DC294" s="67" t="b">
        <f>DA294&lt;=Konstanta!$AH$3</f>
        <v>1</v>
      </c>
      <c r="DD294" t="b">
        <f>CY294&lt;=Konstanta!$AH$4</f>
        <v>1</v>
      </c>
      <c r="DE294" t="b">
        <f>CY294&lt;=Konstanta!$AH$5</f>
        <v>1</v>
      </c>
      <c r="DF294" t="b">
        <f>CY294&lt;=Konstanta!$AH$6</f>
        <v>1</v>
      </c>
      <c r="DG294" t="b">
        <f ca="1">TEXT(BL294,"YYYYMMDD")=TEXT(Konstanta!$B$1,"YYYYMMDD")</f>
        <v>0</v>
      </c>
      <c r="DH294" t="b">
        <f t="shared" si="91"/>
        <v>0</v>
      </c>
      <c r="DI294" s="67">
        <f ca="1">Konstanta!$C$4-Data!CD294</f>
        <v>-1096658.666275</v>
      </c>
      <c r="DJ294">
        <f ca="1">IF(Data!DI294&gt;=Konstanta!$B$14,Konstanta!$A$14,IF(Data!DI294&gt;=Konstanta!$B$15,Konstanta!$A$15,IF(Data!DI294&gt;=Konstanta!$B$16,Konstanta!$A$16,IF(Data!DI294&gt;=Konstanta!$B$17,Konstanta!$A$17,IF(Data!DI294&gt;=Konstanta!$B$18,Konstanta!$A$18,Konstanta!$A$19)))))</f>
        <v>6</v>
      </c>
      <c r="DK294" t="b">
        <f t="shared" si="92"/>
        <v>0</v>
      </c>
      <c r="DL294" t="b">
        <f>COUNTIFS(A$1:A293,A294)=0</f>
        <v>1</v>
      </c>
    </row>
    <row r="295" spans="1:116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8"/>
      <c r="BY295" s="68"/>
      <c r="BZ295" s="70" t="str">
        <f t="shared" si="77"/>
        <v/>
      </c>
      <c r="CA295" s="71">
        <f t="shared" ca="1" si="78"/>
        <v>1096694.6662277777</v>
      </c>
      <c r="CB295" s="70" t="b">
        <f ca="1">AND(LEN(BZ295)&gt;0,TEXT(BZ295,"YYYY-MM-DD")=TEXT(Konstanta!$B$1,"YYYY-MM-DD"))</f>
        <v>0</v>
      </c>
      <c r="CC295" s="70" t="str">
        <f t="shared" si="79"/>
        <v/>
      </c>
      <c r="CD295" s="72">
        <f ca="1">(Konstanta!$B$2-D295)*24</f>
        <v>1096694.666275</v>
      </c>
      <c r="CE295" t="b">
        <f t="shared" si="80"/>
        <v>0</v>
      </c>
      <c r="CF295" t="b">
        <f>LEN(_xlfn.IFNA(VLOOKUP(H295,Konstanta!$M:$M,1,FALSE),""))&gt;0</f>
        <v>0</v>
      </c>
      <c r="CG295" t="b">
        <f>LEN(_xlfn.IFNA(VLOOKUP(G295,Konstanta!$T:$T,1,FALSE),""))&gt;0</f>
        <v>0</v>
      </c>
      <c r="CH295" t="b">
        <f>_xlfn.IFNA(VLOOKUP(U295,Konstanta!$O:$O,1,FALSE),"-")&lt;&gt;"-"</f>
        <v>0</v>
      </c>
      <c r="CI295" t="b">
        <f>LEN(_xlfn.IFNA(VLOOKUP(AX295,Konstanta!$X:$X,1,FALSE),""))&gt;0</f>
        <v>0</v>
      </c>
      <c r="CJ295" t="b">
        <f>OR(LEN(_xlfn.IFNA(VLOOKUP(Y295,Konstanta!$Q:$Q,1,FALSE),""))&gt;0,LEN(Y295)=0)</f>
        <v>1</v>
      </c>
      <c r="CK295" t="b">
        <f t="shared" si="81"/>
        <v>1</v>
      </c>
      <c r="CL295" t="b">
        <f>OR(LEN(_xlfn.IFNA(VLOOKUP(BK295,Konstanta!$Z:$Z,1,FALSE),""))&gt;0,LEN(BK295)=0)</f>
        <v>1</v>
      </c>
      <c r="CM295" t="b">
        <f t="shared" si="82"/>
        <v>1</v>
      </c>
      <c r="CN295" t="b">
        <f t="shared" si="83"/>
        <v>0</v>
      </c>
      <c r="CO295" t="b">
        <f>LEN(_xlfn.IFNA(VLOOKUP(Data!K295,Konstanta!$AB:$AB,1,FALSE),""))&gt;0</f>
        <v>0</v>
      </c>
      <c r="CP295" s="12" t="b">
        <f t="shared" si="84"/>
        <v>0</v>
      </c>
      <c r="CQ295" s="12" t="b">
        <f t="shared" si="85"/>
        <v>0</v>
      </c>
      <c r="CR295" t="b">
        <f>ISNUMBER(SEARCH(Konstanta!$Q$5,Y295))</f>
        <v>0</v>
      </c>
      <c r="CS295">
        <f ca="1">IF(CD295&lt;=Konstanta!$J$5,Konstanta!$I$5,IF(CD295&lt;=Konstanta!$J$6,Konstanta!$I$6,IF(CD295&lt;=Konstanta!$J$7,Konstanta!$I$7,Konstanta!$I$8)))</f>
        <v>4</v>
      </c>
      <c r="CT295" t="b">
        <f>ISNUMBER(SEARCH(Konstanta!$Q$6,Y295))</f>
        <v>0</v>
      </c>
      <c r="CU295">
        <f ca="1">IF(CD295&lt;=Konstanta!$F$5,Konstanta!$E$5,IF(CD295&lt;=Konstanta!$F$6,Konstanta!$E$6,IF(CD295&lt;=Konstanta!$F$7,Konstanta!$E$7,IF(CD295&lt;=Konstanta!$F$8,Konstanta!$E$8,Konstanta!$E$9))))</f>
        <v>5</v>
      </c>
      <c r="CV295" t="b">
        <f t="shared" si="86"/>
        <v>1</v>
      </c>
      <c r="CW295" s="74">
        <f ca="1">IF(CD295&lt;=Konstanta!$B$5,Konstanta!$A$5,IF(CD295&lt;=Konstanta!$B$6,Konstanta!$A$6,IF(CD295&lt;=Konstanta!$B$7,Konstanta!$A$7,IF(CD295&lt;=Konstanta!$B$8,Konstanta!$A$8,IF(CD295&lt;=Konstanta!$B$9,Konstanta!$A$9,IF(CD295&lt;=Konstanta!$B$10,Konstanta!$A$10,IF(CD295&lt;=Konstanta!$B$11,Konstanta!$A$11,Konstanta!$A$12)))))))</f>
        <v>8</v>
      </c>
      <c r="CX295" t="b">
        <f>LEN(_xlfn.IFNA(VLOOKUP(AA295,Konstanta!$AD:$AD,1,FALSE),""))=0</f>
        <v>1</v>
      </c>
      <c r="CY295" s="67">
        <f t="shared" si="87"/>
        <v>0</v>
      </c>
      <c r="CZ295" s="67">
        <f t="shared" si="88"/>
        <v>0</v>
      </c>
      <c r="DA295" s="67">
        <f t="shared" si="89"/>
        <v>0</v>
      </c>
      <c r="DB295" t="b">
        <f t="shared" ca="1" si="90"/>
        <v>0</v>
      </c>
      <c r="DC295" s="67" t="b">
        <f>DA295&lt;=Konstanta!$AH$3</f>
        <v>1</v>
      </c>
      <c r="DD295" t="b">
        <f>CY295&lt;=Konstanta!$AH$4</f>
        <v>1</v>
      </c>
      <c r="DE295" t="b">
        <f>CY295&lt;=Konstanta!$AH$5</f>
        <v>1</v>
      </c>
      <c r="DF295" t="b">
        <f>CY295&lt;=Konstanta!$AH$6</f>
        <v>1</v>
      </c>
      <c r="DG295" t="b">
        <f ca="1">TEXT(BL295,"YYYYMMDD")=TEXT(Konstanta!$B$1,"YYYYMMDD")</f>
        <v>0</v>
      </c>
      <c r="DH295" t="b">
        <f t="shared" si="91"/>
        <v>0</v>
      </c>
      <c r="DI295" s="67">
        <f ca="1">Konstanta!$C$4-Data!CD295</f>
        <v>-1096658.666275</v>
      </c>
      <c r="DJ295">
        <f ca="1">IF(Data!DI295&gt;=Konstanta!$B$14,Konstanta!$A$14,IF(Data!DI295&gt;=Konstanta!$B$15,Konstanta!$A$15,IF(Data!DI295&gt;=Konstanta!$B$16,Konstanta!$A$16,IF(Data!DI295&gt;=Konstanta!$B$17,Konstanta!$A$17,IF(Data!DI295&gt;=Konstanta!$B$18,Konstanta!$A$18,Konstanta!$A$19)))))</f>
        <v>6</v>
      </c>
      <c r="DK295" t="b">
        <f t="shared" si="92"/>
        <v>0</v>
      </c>
      <c r="DL295" t="b">
        <f>COUNTIFS(A$1:A294,A295)=0</f>
        <v>1</v>
      </c>
    </row>
    <row r="296" spans="1:11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8"/>
      <c r="BY296" s="68"/>
      <c r="BZ296" s="70" t="str">
        <f t="shared" si="77"/>
        <v/>
      </c>
      <c r="CA296" s="71">
        <f t="shared" ca="1" si="78"/>
        <v>1096694.6662138889</v>
      </c>
      <c r="CB296" s="70" t="b">
        <f ca="1">AND(LEN(BZ296)&gt;0,TEXT(BZ296,"YYYY-MM-DD")=TEXT(Konstanta!$B$1,"YYYY-MM-DD"))</f>
        <v>0</v>
      </c>
      <c r="CC296" s="70" t="str">
        <f t="shared" si="79"/>
        <v/>
      </c>
      <c r="CD296" s="72">
        <f ca="1">(Konstanta!$B$2-D296)*24</f>
        <v>1096694.666275</v>
      </c>
      <c r="CE296" t="b">
        <f t="shared" si="80"/>
        <v>0</v>
      </c>
      <c r="CF296" t="b">
        <f>LEN(_xlfn.IFNA(VLOOKUP(H296,Konstanta!$M:$M,1,FALSE),""))&gt;0</f>
        <v>0</v>
      </c>
      <c r="CG296" t="b">
        <f>LEN(_xlfn.IFNA(VLOOKUP(G296,Konstanta!$T:$T,1,FALSE),""))&gt;0</f>
        <v>0</v>
      </c>
      <c r="CH296" t="b">
        <f>_xlfn.IFNA(VLOOKUP(U296,Konstanta!$O:$O,1,FALSE),"-")&lt;&gt;"-"</f>
        <v>0</v>
      </c>
      <c r="CI296" t="b">
        <f>LEN(_xlfn.IFNA(VLOOKUP(AX296,Konstanta!$X:$X,1,FALSE),""))&gt;0</f>
        <v>0</v>
      </c>
      <c r="CJ296" t="b">
        <f>OR(LEN(_xlfn.IFNA(VLOOKUP(Y296,Konstanta!$Q:$Q,1,FALSE),""))&gt;0,LEN(Y296)=0)</f>
        <v>1</v>
      </c>
      <c r="CK296" t="b">
        <f t="shared" si="81"/>
        <v>1</v>
      </c>
      <c r="CL296" t="b">
        <f>OR(LEN(_xlfn.IFNA(VLOOKUP(BK296,Konstanta!$Z:$Z,1,FALSE),""))&gt;0,LEN(BK296)=0)</f>
        <v>1</v>
      </c>
      <c r="CM296" t="b">
        <f t="shared" si="82"/>
        <v>1</v>
      </c>
      <c r="CN296" t="b">
        <f t="shared" si="83"/>
        <v>0</v>
      </c>
      <c r="CO296" t="b">
        <f>LEN(_xlfn.IFNA(VLOOKUP(Data!K296,Konstanta!$AB:$AB,1,FALSE),""))&gt;0</f>
        <v>0</v>
      </c>
      <c r="CP296" s="12" t="b">
        <f t="shared" si="84"/>
        <v>0</v>
      </c>
      <c r="CQ296" s="12" t="b">
        <f t="shared" si="85"/>
        <v>0</v>
      </c>
      <c r="CR296" t="b">
        <f>ISNUMBER(SEARCH(Konstanta!$Q$5,Y296))</f>
        <v>0</v>
      </c>
      <c r="CS296">
        <f ca="1">IF(CD296&lt;=Konstanta!$J$5,Konstanta!$I$5,IF(CD296&lt;=Konstanta!$J$6,Konstanta!$I$6,IF(CD296&lt;=Konstanta!$J$7,Konstanta!$I$7,Konstanta!$I$8)))</f>
        <v>4</v>
      </c>
      <c r="CT296" t="b">
        <f>ISNUMBER(SEARCH(Konstanta!$Q$6,Y296))</f>
        <v>0</v>
      </c>
      <c r="CU296">
        <f ca="1">IF(CD296&lt;=Konstanta!$F$5,Konstanta!$E$5,IF(CD296&lt;=Konstanta!$F$6,Konstanta!$E$6,IF(CD296&lt;=Konstanta!$F$7,Konstanta!$E$7,IF(CD296&lt;=Konstanta!$F$8,Konstanta!$E$8,Konstanta!$E$9))))</f>
        <v>5</v>
      </c>
      <c r="CV296" t="b">
        <f t="shared" si="86"/>
        <v>1</v>
      </c>
      <c r="CW296" s="74">
        <f ca="1">IF(CD296&lt;=Konstanta!$B$5,Konstanta!$A$5,IF(CD296&lt;=Konstanta!$B$6,Konstanta!$A$6,IF(CD296&lt;=Konstanta!$B$7,Konstanta!$A$7,IF(CD296&lt;=Konstanta!$B$8,Konstanta!$A$8,IF(CD296&lt;=Konstanta!$B$9,Konstanta!$A$9,IF(CD296&lt;=Konstanta!$B$10,Konstanta!$A$10,IF(CD296&lt;=Konstanta!$B$11,Konstanta!$A$11,Konstanta!$A$12)))))))</f>
        <v>8</v>
      </c>
      <c r="CX296" t="b">
        <f>LEN(_xlfn.IFNA(VLOOKUP(AA296,Konstanta!$AD:$AD,1,FALSE),""))=0</f>
        <v>1</v>
      </c>
      <c r="CY296" s="67">
        <f t="shared" si="87"/>
        <v>0</v>
      </c>
      <c r="CZ296" s="67">
        <f t="shared" si="88"/>
        <v>0</v>
      </c>
      <c r="DA296" s="67">
        <f t="shared" si="89"/>
        <v>0</v>
      </c>
      <c r="DB296" t="b">
        <f t="shared" ca="1" si="90"/>
        <v>0</v>
      </c>
      <c r="DC296" s="67" t="b">
        <f>DA296&lt;=Konstanta!$AH$3</f>
        <v>1</v>
      </c>
      <c r="DD296" t="b">
        <f>CY296&lt;=Konstanta!$AH$4</f>
        <v>1</v>
      </c>
      <c r="DE296" t="b">
        <f>CY296&lt;=Konstanta!$AH$5</f>
        <v>1</v>
      </c>
      <c r="DF296" t="b">
        <f>CY296&lt;=Konstanta!$AH$6</f>
        <v>1</v>
      </c>
      <c r="DG296" t="b">
        <f ca="1">TEXT(BL296,"YYYYMMDD")=TEXT(Konstanta!$B$1,"YYYYMMDD")</f>
        <v>0</v>
      </c>
      <c r="DH296" t="b">
        <f t="shared" si="91"/>
        <v>0</v>
      </c>
      <c r="DI296" s="67">
        <f ca="1">Konstanta!$C$4-Data!CD296</f>
        <v>-1096658.666275</v>
      </c>
      <c r="DJ296">
        <f ca="1">IF(Data!DI296&gt;=Konstanta!$B$14,Konstanta!$A$14,IF(Data!DI296&gt;=Konstanta!$B$15,Konstanta!$A$15,IF(Data!DI296&gt;=Konstanta!$B$16,Konstanta!$A$16,IF(Data!DI296&gt;=Konstanta!$B$17,Konstanta!$A$17,IF(Data!DI296&gt;=Konstanta!$B$18,Konstanta!$A$18,Konstanta!$A$19)))))</f>
        <v>6</v>
      </c>
      <c r="DK296" t="b">
        <f t="shared" si="92"/>
        <v>0</v>
      </c>
      <c r="DL296" t="b">
        <f>COUNTIFS(A$1:A295,A296)=0</f>
        <v>1</v>
      </c>
    </row>
    <row r="297" spans="1:116">
      <c r="A297" s="69"/>
      <c r="B297" s="69"/>
      <c r="C297" s="69"/>
      <c r="D297" s="81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8"/>
      <c r="BY297" s="68"/>
      <c r="BZ297" s="70" t="str">
        <f t="shared" si="77"/>
        <v/>
      </c>
      <c r="CA297" s="71">
        <f t="shared" ca="1" si="78"/>
        <v>1096694.666275</v>
      </c>
      <c r="CB297" s="70" t="b">
        <f ca="1">AND(LEN(BZ297)&gt;0,TEXT(BZ297,"YYYY-MM-DD")=TEXT(Konstanta!$B$1,"YYYY-MM-DD"))</f>
        <v>0</v>
      </c>
      <c r="CC297" s="70" t="str">
        <f t="shared" si="79"/>
        <v/>
      </c>
      <c r="CD297" s="72">
        <f ca="1">(Konstanta!$B$2-D297)*24</f>
        <v>1096694.666275</v>
      </c>
      <c r="CE297" t="b">
        <f t="shared" si="80"/>
        <v>0</v>
      </c>
      <c r="CF297" t="b">
        <f>LEN(_xlfn.IFNA(VLOOKUP(H297,Konstanta!$M:$M,1,FALSE),""))&gt;0</f>
        <v>0</v>
      </c>
      <c r="CG297" t="b">
        <f>LEN(_xlfn.IFNA(VLOOKUP(G297,Konstanta!$T:$T,1,FALSE),""))&gt;0</f>
        <v>0</v>
      </c>
      <c r="CH297" t="b">
        <f>_xlfn.IFNA(VLOOKUP(U297,Konstanta!$O:$O,1,FALSE),"-")&lt;&gt;"-"</f>
        <v>0</v>
      </c>
      <c r="CI297" t="b">
        <f>LEN(_xlfn.IFNA(VLOOKUP(AX297,Konstanta!$X:$X,1,FALSE),""))&gt;0</f>
        <v>0</v>
      </c>
      <c r="CJ297" t="b">
        <f>OR(LEN(_xlfn.IFNA(VLOOKUP(Y297,Konstanta!$Q:$Q,1,FALSE),""))&gt;0,LEN(Y297)=0)</f>
        <v>1</v>
      </c>
      <c r="CK297" t="b">
        <f t="shared" si="81"/>
        <v>1</v>
      </c>
      <c r="CL297" t="b">
        <f>OR(LEN(_xlfn.IFNA(VLOOKUP(BK297,Konstanta!$Z:$Z,1,FALSE),""))&gt;0,LEN(BK297)=0)</f>
        <v>1</v>
      </c>
      <c r="CM297" t="b">
        <f t="shared" si="82"/>
        <v>1</v>
      </c>
      <c r="CN297" t="b">
        <f t="shared" si="83"/>
        <v>0</v>
      </c>
      <c r="CO297" t="b">
        <f>LEN(_xlfn.IFNA(VLOOKUP(Data!K297,Konstanta!$AB:$AB,1,FALSE),""))&gt;0</f>
        <v>0</v>
      </c>
      <c r="CP297" s="12" t="b">
        <f t="shared" si="84"/>
        <v>0</v>
      </c>
      <c r="CQ297" s="12" t="b">
        <f t="shared" si="85"/>
        <v>0</v>
      </c>
      <c r="CR297" t="b">
        <f>ISNUMBER(SEARCH(Konstanta!$Q$5,Y297))</f>
        <v>0</v>
      </c>
      <c r="CS297">
        <f ca="1">IF(CD297&lt;=Konstanta!$J$5,Konstanta!$I$5,IF(CD297&lt;=Konstanta!$J$6,Konstanta!$I$6,IF(CD297&lt;=Konstanta!$J$7,Konstanta!$I$7,Konstanta!$I$8)))</f>
        <v>4</v>
      </c>
      <c r="CT297" t="b">
        <f>ISNUMBER(SEARCH(Konstanta!$Q$6,Y297))</f>
        <v>0</v>
      </c>
      <c r="CU297">
        <f ca="1">IF(CD297&lt;=Konstanta!$F$5,Konstanta!$E$5,IF(CD297&lt;=Konstanta!$F$6,Konstanta!$E$6,IF(CD297&lt;=Konstanta!$F$7,Konstanta!$E$7,IF(CD297&lt;=Konstanta!$F$8,Konstanta!$E$8,Konstanta!$E$9))))</f>
        <v>5</v>
      </c>
      <c r="CV297" t="b">
        <f t="shared" si="86"/>
        <v>1</v>
      </c>
      <c r="CW297" s="74">
        <f ca="1">IF(CD297&lt;=Konstanta!$B$5,Konstanta!$A$5,IF(CD297&lt;=Konstanta!$B$6,Konstanta!$A$6,IF(CD297&lt;=Konstanta!$B$7,Konstanta!$A$7,IF(CD297&lt;=Konstanta!$B$8,Konstanta!$A$8,IF(CD297&lt;=Konstanta!$B$9,Konstanta!$A$9,IF(CD297&lt;=Konstanta!$B$10,Konstanta!$A$10,IF(CD297&lt;=Konstanta!$B$11,Konstanta!$A$11,Konstanta!$A$12)))))))</f>
        <v>8</v>
      </c>
      <c r="CX297" t="b">
        <f>LEN(_xlfn.IFNA(VLOOKUP(AA297,Konstanta!$AD:$AD,1,FALSE),""))=0</f>
        <v>1</v>
      </c>
      <c r="CY297" s="67">
        <f t="shared" si="87"/>
        <v>0</v>
      </c>
      <c r="CZ297" s="67">
        <f t="shared" si="88"/>
        <v>0</v>
      </c>
      <c r="DA297" s="67">
        <f t="shared" si="89"/>
        <v>0</v>
      </c>
      <c r="DB297" t="b">
        <f t="shared" ca="1" si="90"/>
        <v>0</v>
      </c>
      <c r="DC297" s="67" t="b">
        <f>DA297&lt;=Konstanta!$AH$3</f>
        <v>1</v>
      </c>
      <c r="DD297" t="b">
        <f>CY297&lt;=Konstanta!$AH$4</f>
        <v>1</v>
      </c>
      <c r="DE297" t="b">
        <f>CY297&lt;=Konstanta!$AH$5</f>
        <v>1</v>
      </c>
      <c r="DF297" t="b">
        <f>CY297&lt;=Konstanta!$AH$6</f>
        <v>1</v>
      </c>
      <c r="DG297" t="b">
        <f ca="1">TEXT(BL297,"YYYYMMDD")=TEXT(Konstanta!$B$1,"YYYYMMDD")</f>
        <v>0</v>
      </c>
      <c r="DH297" t="b">
        <f t="shared" si="91"/>
        <v>0</v>
      </c>
      <c r="DI297" s="67">
        <f ca="1">Konstanta!$C$4-Data!CD297</f>
        <v>-1096658.666275</v>
      </c>
      <c r="DJ297">
        <f ca="1">IF(Data!DI297&gt;=Konstanta!$B$14,Konstanta!$A$14,IF(Data!DI297&gt;=Konstanta!$B$15,Konstanta!$A$15,IF(Data!DI297&gt;=Konstanta!$B$16,Konstanta!$A$16,IF(Data!DI297&gt;=Konstanta!$B$17,Konstanta!$A$17,IF(Data!DI297&gt;=Konstanta!$B$18,Konstanta!$A$18,Konstanta!$A$19)))))</f>
        <v>6</v>
      </c>
      <c r="DK297" t="b">
        <f t="shared" si="92"/>
        <v>0</v>
      </c>
      <c r="DL297" t="b">
        <f>COUNTIFS(A$1:A296,A297)=0</f>
        <v>1</v>
      </c>
    </row>
    <row r="298" spans="1:116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8"/>
      <c r="BY298" s="68"/>
      <c r="BZ298" s="70" t="str">
        <f t="shared" si="77"/>
        <v/>
      </c>
      <c r="CA298" s="71">
        <f t="shared" ca="1" si="78"/>
        <v>1096694.6662277777</v>
      </c>
      <c r="CB298" s="70" t="b">
        <f ca="1">AND(LEN(BZ298)&gt;0,TEXT(BZ298,"YYYY-MM-DD")=TEXT(Konstanta!$B$1,"YYYY-MM-DD"))</f>
        <v>0</v>
      </c>
      <c r="CC298" s="70" t="str">
        <f t="shared" si="79"/>
        <v/>
      </c>
      <c r="CD298" s="72">
        <f ca="1">(Konstanta!$B$2-D298)*24</f>
        <v>1096694.666275</v>
      </c>
      <c r="CE298" t="b">
        <f t="shared" si="80"/>
        <v>0</v>
      </c>
      <c r="CF298" t="b">
        <f>LEN(_xlfn.IFNA(VLOOKUP(H298,Konstanta!$M:$M,1,FALSE),""))&gt;0</f>
        <v>0</v>
      </c>
      <c r="CG298" t="b">
        <f>LEN(_xlfn.IFNA(VLOOKUP(G298,Konstanta!$T:$T,1,FALSE),""))&gt;0</f>
        <v>0</v>
      </c>
      <c r="CH298" t="b">
        <f>_xlfn.IFNA(VLOOKUP(U298,Konstanta!$O:$O,1,FALSE),"-")&lt;&gt;"-"</f>
        <v>0</v>
      </c>
      <c r="CI298" t="b">
        <f>LEN(_xlfn.IFNA(VLOOKUP(AX298,Konstanta!$X:$X,1,FALSE),""))&gt;0</f>
        <v>0</v>
      </c>
      <c r="CJ298" t="b">
        <f>OR(LEN(_xlfn.IFNA(VLOOKUP(Y298,Konstanta!$Q:$Q,1,FALSE),""))&gt;0,LEN(Y298)=0)</f>
        <v>1</v>
      </c>
      <c r="CK298" t="b">
        <f t="shared" si="81"/>
        <v>1</v>
      </c>
      <c r="CL298" t="b">
        <f>OR(LEN(_xlfn.IFNA(VLOOKUP(BK298,Konstanta!$Z:$Z,1,FALSE),""))&gt;0,LEN(BK298)=0)</f>
        <v>1</v>
      </c>
      <c r="CM298" t="b">
        <f t="shared" si="82"/>
        <v>1</v>
      </c>
      <c r="CN298" t="b">
        <f t="shared" si="83"/>
        <v>0</v>
      </c>
      <c r="CO298" t="b">
        <f>LEN(_xlfn.IFNA(VLOOKUP(Data!K298,Konstanta!$AB:$AB,1,FALSE),""))&gt;0</f>
        <v>0</v>
      </c>
      <c r="CP298" s="12" t="b">
        <f t="shared" si="84"/>
        <v>0</v>
      </c>
      <c r="CQ298" s="12" t="b">
        <f t="shared" si="85"/>
        <v>0</v>
      </c>
      <c r="CR298" t="b">
        <f>ISNUMBER(SEARCH(Konstanta!$Q$5,Y298))</f>
        <v>0</v>
      </c>
      <c r="CS298">
        <f ca="1">IF(CD298&lt;=Konstanta!$J$5,Konstanta!$I$5,IF(CD298&lt;=Konstanta!$J$6,Konstanta!$I$6,IF(CD298&lt;=Konstanta!$J$7,Konstanta!$I$7,Konstanta!$I$8)))</f>
        <v>4</v>
      </c>
      <c r="CT298" t="b">
        <f>ISNUMBER(SEARCH(Konstanta!$Q$6,Y298))</f>
        <v>0</v>
      </c>
      <c r="CU298">
        <f ca="1">IF(CD298&lt;=Konstanta!$F$5,Konstanta!$E$5,IF(CD298&lt;=Konstanta!$F$6,Konstanta!$E$6,IF(CD298&lt;=Konstanta!$F$7,Konstanta!$E$7,IF(CD298&lt;=Konstanta!$F$8,Konstanta!$E$8,Konstanta!$E$9))))</f>
        <v>5</v>
      </c>
      <c r="CV298" t="b">
        <f t="shared" si="86"/>
        <v>1</v>
      </c>
      <c r="CW298" s="74">
        <f ca="1">IF(CD298&lt;=Konstanta!$B$5,Konstanta!$A$5,IF(CD298&lt;=Konstanta!$B$6,Konstanta!$A$6,IF(CD298&lt;=Konstanta!$B$7,Konstanta!$A$7,IF(CD298&lt;=Konstanta!$B$8,Konstanta!$A$8,IF(CD298&lt;=Konstanta!$B$9,Konstanta!$A$9,IF(CD298&lt;=Konstanta!$B$10,Konstanta!$A$10,IF(CD298&lt;=Konstanta!$B$11,Konstanta!$A$11,Konstanta!$A$12)))))))</f>
        <v>8</v>
      </c>
      <c r="CX298" t="b">
        <f>LEN(_xlfn.IFNA(VLOOKUP(AA298,Konstanta!$AD:$AD,1,FALSE),""))=0</f>
        <v>1</v>
      </c>
      <c r="CY298" s="67">
        <f t="shared" si="87"/>
        <v>0</v>
      </c>
      <c r="CZ298" s="67">
        <f t="shared" si="88"/>
        <v>0</v>
      </c>
      <c r="DA298" s="67">
        <f t="shared" si="89"/>
        <v>0</v>
      </c>
      <c r="DB298" t="b">
        <f t="shared" ca="1" si="90"/>
        <v>0</v>
      </c>
      <c r="DC298" s="67" t="b">
        <f>DA298&lt;=Konstanta!$AH$3</f>
        <v>1</v>
      </c>
      <c r="DD298" t="b">
        <f>CY298&lt;=Konstanta!$AH$4</f>
        <v>1</v>
      </c>
      <c r="DE298" t="b">
        <f>CY298&lt;=Konstanta!$AH$5</f>
        <v>1</v>
      </c>
      <c r="DF298" t="b">
        <f>CY298&lt;=Konstanta!$AH$6</f>
        <v>1</v>
      </c>
      <c r="DG298" t="b">
        <f ca="1">TEXT(BL298,"YYYYMMDD")=TEXT(Konstanta!$B$1,"YYYYMMDD")</f>
        <v>0</v>
      </c>
      <c r="DH298" t="b">
        <f t="shared" si="91"/>
        <v>0</v>
      </c>
      <c r="DI298" s="67">
        <f ca="1">Konstanta!$C$4-Data!CD298</f>
        <v>-1096658.666275</v>
      </c>
      <c r="DJ298">
        <f ca="1">IF(Data!DI298&gt;=Konstanta!$B$14,Konstanta!$A$14,IF(Data!DI298&gt;=Konstanta!$B$15,Konstanta!$A$15,IF(Data!DI298&gt;=Konstanta!$B$16,Konstanta!$A$16,IF(Data!DI298&gt;=Konstanta!$B$17,Konstanta!$A$17,IF(Data!DI298&gt;=Konstanta!$B$18,Konstanta!$A$18,Konstanta!$A$19)))))</f>
        <v>6</v>
      </c>
      <c r="DK298" t="b">
        <f t="shared" si="92"/>
        <v>0</v>
      </c>
      <c r="DL298" t="b">
        <f>COUNTIFS(A$1:A297,A298)=0</f>
        <v>1</v>
      </c>
    </row>
    <row r="299" spans="1:116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8"/>
      <c r="BY299" s="68"/>
      <c r="BZ299" s="70" t="str">
        <f t="shared" si="77"/>
        <v/>
      </c>
      <c r="CA299" s="71">
        <f t="shared" ca="1" si="78"/>
        <v>1096694.6662277777</v>
      </c>
      <c r="CB299" s="70" t="b">
        <f ca="1">AND(LEN(BZ299)&gt;0,TEXT(BZ299,"YYYY-MM-DD")=TEXT(Konstanta!$B$1,"YYYY-MM-DD"))</f>
        <v>0</v>
      </c>
      <c r="CC299" s="70" t="str">
        <f t="shared" si="79"/>
        <v/>
      </c>
      <c r="CD299" s="72">
        <f ca="1">(Konstanta!$B$2-D299)*24</f>
        <v>1096694.666275</v>
      </c>
      <c r="CE299" t="b">
        <f t="shared" si="80"/>
        <v>0</v>
      </c>
      <c r="CF299" t="b">
        <f>LEN(_xlfn.IFNA(VLOOKUP(H299,Konstanta!$M:$M,1,FALSE),""))&gt;0</f>
        <v>0</v>
      </c>
      <c r="CG299" t="b">
        <f>LEN(_xlfn.IFNA(VLOOKUP(G299,Konstanta!$T:$T,1,FALSE),""))&gt;0</f>
        <v>0</v>
      </c>
      <c r="CH299" t="b">
        <f>_xlfn.IFNA(VLOOKUP(U299,Konstanta!$O:$O,1,FALSE),"-")&lt;&gt;"-"</f>
        <v>0</v>
      </c>
      <c r="CI299" t="b">
        <f>LEN(_xlfn.IFNA(VLOOKUP(AX299,Konstanta!$X:$X,1,FALSE),""))&gt;0</f>
        <v>0</v>
      </c>
      <c r="CJ299" t="b">
        <f>OR(LEN(_xlfn.IFNA(VLOOKUP(Y299,Konstanta!$Q:$Q,1,FALSE),""))&gt;0,LEN(Y299)=0)</f>
        <v>1</v>
      </c>
      <c r="CK299" t="b">
        <f t="shared" si="81"/>
        <v>1</v>
      </c>
      <c r="CL299" t="b">
        <f>OR(LEN(_xlfn.IFNA(VLOOKUP(BK299,Konstanta!$Z:$Z,1,FALSE),""))&gt;0,LEN(BK299)=0)</f>
        <v>1</v>
      </c>
      <c r="CM299" t="b">
        <f t="shared" si="82"/>
        <v>1</v>
      </c>
      <c r="CN299" t="b">
        <f t="shared" si="83"/>
        <v>0</v>
      </c>
      <c r="CO299" t="b">
        <f>LEN(_xlfn.IFNA(VLOOKUP(Data!K299,Konstanta!$AB:$AB,1,FALSE),""))&gt;0</f>
        <v>0</v>
      </c>
      <c r="CP299" s="12" t="b">
        <f t="shared" si="84"/>
        <v>0</v>
      </c>
      <c r="CQ299" s="12" t="b">
        <f t="shared" si="85"/>
        <v>0</v>
      </c>
      <c r="CR299" t="b">
        <f>ISNUMBER(SEARCH(Konstanta!$Q$5,Y299))</f>
        <v>0</v>
      </c>
      <c r="CS299">
        <f ca="1">IF(CD299&lt;=Konstanta!$J$5,Konstanta!$I$5,IF(CD299&lt;=Konstanta!$J$6,Konstanta!$I$6,IF(CD299&lt;=Konstanta!$J$7,Konstanta!$I$7,Konstanta!$I$8)))</f>
        <v>4</v>
      </c>
      <c r="CT299" t="b">
        <f>ISNUMBER(SEARCH(Konstanta!$Q$6,Y299))</f>
        <v>0</v>
      </c>
      <c r="CU299">
        <f ca="1">IF(CD299&lt;=Konstanta!$F$5,Konstanta!$E$5,IF(CD299&lt;=Konstanta!$F$6,Konstanta!$E$6,IF(CD299&lt;=Konstanta!$F$7,Konstanta!$E$7,IF(CD299&lt;=Konstanta!$F$8,Konstanta!$E$8,Konstanta!$E$9))))</f>
        <v>5</v>
      </c>
      <c r="CV299" t="b">
        <f t="shared" si="86"/>
        <v>1</v>
      </c>
      <c r="CW299" s="74">
        <f ca="1">IF(CD299&lt;=Konstanta!$B$5,Konstanta!$A$5,IF(CD299&lt;=Konstanta!$B$6,Konstanta!$A$6,IF(CD299&lt;=Konstanta!$B$7,Konstanta!$A$7,IF(CD299&lt;=Konstanta!$B$8,Konstanta!$A$8,IF(CD299&lt;=Konstanta!$B$9,Konstanta!$A$9,IF(CD299&lt;=Konstanta!$B$10,Konstanta!$A$10,IF(CD299&lt;=Konstanta!$B$11,Konstanta!$A$11,Konstanta!$A$12)))))))</f>
        <v>8</v>
      </c>
      <c r="CX299" t="b">
        <f>LEN(_xlfn.IFNA(VLOOKUP(AA299,Konstanta!$AD:$AD,1,FALSE),""))=0</f>
        <v>1</v>
      </c>
      <c r="CY299" s="67">
        <f t="shared" si="87"/>
        <v>0</v>
      </c>
      <c r="CZ299" s="67">
        <f t="shared" si="88"/>
        <v>0</v>
      </c>
      <c r="DA299" s="67">
        <f t="shared" si="89"/>
        <v>0</v>
      </c>
      <c r="DB299" t="b">
        <f t="shared" ca="1" si="90"/>
        <v>0</v>
      </c>
      <c r="DC299" s="67" t="b">
        <f>DA299&lt;=Konstanta!$AH$3</f>
        <v>1</v>
      </c>
      <c r="DD299" t="b">
        <f>CY299&lt;=Konstanta!$AH$4</f>
        <v>1</v>
      </c>
      <c r="DE299" t="b">
        <f>CY299&lt;=Konstanta!$AH$5</f>
        <v>1</v>
      </c>
      <c r="DF299" t="b">
        <f>CY299&lt;=Konstanta!$AH$6</f>
        <v>1</v>
      </c>
      <c r="DG299" t="b">
        <f ca="1">TEXT(BL299,"YYYYMMDD")=TEXT(Konstanta!$B$1,"YYYYMMDD")</f>
        <v>0</v>
      </c>
      <c r="DH299" t="b">
        <f t="shared" si="91"/>
        <v>0</v>
      </c>
      <c r="DI299" s="67">
        <f ca="1">Konstanta!$C$4-Data!CD299</f>
        <v>-1096658.666275</v>
      </c>
      <c r="DJ299">
        <f ca="1">IF(Data!DI299&gt;=Konstanta!$B$14,Konstanta!$A$14,IF(Data!DI299&gt;=Konstanta!$B$15,Konstanta!$A$15,IF(Data!DI299&gt;=Konstanta!$B$16,Konstanta!$A$16,IF(Data!DI299&gt;=Konstanta!$B$17,Konstanta!$A$17,IF(Data!DI299&gt;=Konstanta!$B$18,Konstanta!$A$18,Konstanta!$A$19)))))</f>
        <v>6</v>
      </c>
      <c r="DK299" t="b">
        <f t="shared" si="92"/>
        <v>0</v>
      </c>
      <c r="DL299" t="b">
        <f>COUNTIFS(A$1:A298,A299)=0</f>
        <v>1</v>
      </c>
    </row>
    <row r="300" spans="1:116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8"/>
      <c r="BY300" s="68"/>
      <c r="BZ300" s="70" t="str">
        <f t="shared" si="77"/>
        <v/>
      </c>
      <c r="CA300" s="71">
        <f t="shared" ca="1" si="78"/>
        <v>1096694.6664083335</v>
      </c>
      <c r="CB300" s="70" t="b">
        <f ca="1">AND(LEN(BZ300)&gt;0,TEXT(BZ300,"YYYY-MM-DD")=TEXT(Konstanta!$B$1,"YYYY-MM-DD"))</f>
        <v>0</v>
      </c>
      <c r="CC300" s="70" t="str">
        <f t="shared" si="79"/>
        <v/>
      </c>
      <c r="CD300" s="72">
        <f ca="1">(Konstanta!$B$2-D300)*24</f>
        <v>1096694.666275</v>
      </c>
      <c r="CE300" t="b">
        <f t="shared" si="80"/>
        <v>0</v>
      </c>
      <c r="CF300" t="b">
        <f>LEN(_xlfn.IFNA(VLOOKUP(H300,Konstanta!$M:$M,1,FALSE),""))&gt;0</f>
        <v>0</v>
      </c>
      <c r="CG300" t="b">
        <f>LEN(_xlfn.IFNA(VLOOKUP(G300,Konstanta!$T:$T,1,FALSE),""))&gt;0</f>
        <v>0</v>
      </c>
      <c r="CH300" t="b">
        <f>_xlfn.IFNA(VLOOKUP(U300,Konstanta!$O:$O,1,FALSE),"-")&lt;&gt;"-"</f>
        <v>0</v>
      </c>
      <c r="CI300" t="b">
        <f>LEN(_xlfn.IFNA(VLOOKUP(AX300,Konstanta!$X:$X,1,FALSE),""))&gt;0</f>
        <v>0</v>
      </c>
      <c r="CJ300" t="b">
        <f>OR(LEN(_xlfn.IFNA(VLOOKUP(Y300,Konstanta!$Q:$Q,1,FALSE),""))&gt;0,LEN(Y300)=0)</f>
        <v>1</v>
      </c>
      <c r="CK300" t="b">
        <f t="shared" si="81"/>
        <v>1</v>
      </c>
      <c r="CL300" t="b">
        <f>OR(LEN(_xlfn.IFNA(VLOOKUP(BK300,Konstanta!$Z:$Z,1,FALSE),""))&gt;0,LEN(BK300)=0)</f>
        <v>1</v>
      </c>
      <c r="CM300" t="b">
        <f t="shared" si="82"/>
        <v>1</v>
      </c>
      <c r="CN300" t="b">
        <f t="shared" si="83"/>
        <v>0</v>
      </c>
      <c r="CO300" t="b">
        <f>LEN(_xlfn.IFNA(VLOOKUP(Data!K300,Konstanta!$AB:$AB,1,FALSE),""))&gt;0</f>
        <v>0</v>
      </c>
      <c r="CP300" s="12" t="b">
        <f t="shared" si="84"/>
        <v>0</v>
      </c>
      <c r="CQ300" s="12" t="b">
        <f t="shared" si="85"/>
        <v>0</v>
      </c>
      <c r="CR300" t="b">
        <f>ISNUMBER(SEARCH(Konstanta!$Q$5,Y300))</f>
        <v>0</v>
      </c>
      <c r="CS300">
        <f ca="1">IF(CD300&lt;=Konstanta!$J$5,Konstanta!$I$5,IF(CD300&lt;=Konstanta!$J$6,Konstanta!$I$6,IF(CD300&lt;=Konstanta!$J$7,Konstanta!$I$7,Konstanta!$I$8)))</f>
        <v>4</v>
      </c>
      <c r="CT300" t="b">
        <f>ISNUMBER(SEARCH(Konstanta!$Q$6,Y300))</f>
        <v>0</v>
      </c>
      <c r="CU300">
        <f ca="1">IF(CD300&lt;=Konstanta!$F$5,Konstanta!$E$5,IF(CD300&lt;=Konstanta!$F$6,Konstanta!$E$6,IF(CD300&lt;=Konstanta!$F$7,Konstanta!$E$7,IF(CD300&lt;=Konstanta!$F$8,Konstanta!$E$8,Konstanta!$E$9))))</f>
        <v>5</v>
      </c>
      <c r="CV300" t="b">
        <f t="shared" si="86"/>
        <v>1</v>
      </c>
      <c r="CW300" s="74">
        <f ca="1">IF(CD300&lt;=Konstanta!$B$5,Konstanta!$A$5,IF(CD300&lt;=Konstanta!$B$6,Konstanta!$A$6,IF(CD300&lt;=Konstanta!$B$7,Konstanta!$A$7,IF(CD300&lt;=Konstanta!$B$8,Konstanta!$A$8,IF(CD300&lt;=Konstanta!$B$9,Konstanta!$A$9,IF(CD300&lt;=Konstanta!$B$10,Konstanta!$A$10,IF(CD300&lt;=Konstanta!$B$11,Konstanta!$A$11,Konstanta!$A$12)))))))</f>
        <v>8</v>
      </c>
      <c r="CX300" t="b">
        <f>LEN(_xlfn.IFNA(VLOOKUP(AA300,Konstanta!$AD:$AD,1,FALSE),""))=0</f>
        <v>1</v>
      </c>
      <c r="CY300" s="67">
        <f t="shared" si="87"/>
        <v>0</v>
      </c>
      <c r="CZ300" s="67">
        <f t="shared" si="88"/>
        <v>0</v>
      </c>
      <c r="DA300" s="67">
        <f t="shared" si="89"/>
        <v>0</v>
      </c>
      <c r="DB300" t="b">
        <f t="shared" ca="1" si="90"/>
        <v>0</v>
      </c>
      <c r="DC300" s="67" t="b">
        <f>DA300&lt;=Konstanta!$AH$3</f>
        <v>1</v>
      </c>
      <c r="DD300" t="b">
        <f>CY300&lt;=Konstanta!$AH$4</f>
        <v>1</v>
      </c>
      <c r="DE300" t="b">
        <f>CY300&lt;=Konstanta!$AH$5</f>
        <v>1</v>
      </c>
      <c r="DF300" t="b">
        <f>CY300&lt;=Konstanta!$AH$6</f>
        <v>1</v>
      </c>
      <c r="DG300" t="b">
        <f ca="1">TEXT(BL300,"YYYYMMDD")=TEXT(Konstanta!$B$1,"YYYYMMDD")</f>
        <v>0</v>
      </c>
      <c r="DH300" t="b">
        <f t="shared" si="91"/>
        <v>0</v>
      </c>
      <c r="DI300" s="67">
        <f ca="1">Konstanta!$C$4-Data!CD300</f>
        <v>-1096658.666275</v>
      </c>
      <c r="DJ300">
        <f ca="1">IF(Data!DI300&gt;=Konstanta!$B$14,Konstanta!$A$14,IF(Data!DI300&gt;=Konstanta!$B$15,Konstanta!$A$15,IF(Data!DI300&gt;=Konstanta!$B$16,Konstanta!$A$16,IF(Data!DI300&gt;=Konstanta!$B$17,Konstanta!$A$17,IF(Data!DI300&gt;=Konstanta!$B$18,Konstanta!$A$18,Konstanta!$A$19)))))</f>
        <v>6</v>
      </c>
      <c r="DK300" t="b">
        <f t="shared" si="92"/>
        <v>0</v>
      </c>
      <c r="DL300" t="b">
        <f>COUNTIFS(A$1:A299,A300)=0</f>
        <v>1</v>
      </c>
    </row>
    <row r="301" spans="1:116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8"/>
      <c r="BY301" s="68"/>
      <c r="BZ301" s="70" t="str">
        <f t="shared" si="77"/>
        <v/>
      </c>
      <c r="CA301" s="71">
        <f t="shared" ca="1" si="78"/>
        <v>1096694.666013889</v>
      </c>
      <c r="CB301" s="70" t="b">
        <f ca="1">AND(LEN(BZ301)&gt;0,TEXT(BZ301,"YYYY-MM-DD")=TEXT(Konstanta!$B$1,"YYYY-MM-DD"))</f>
        <v>0</v>
      </c>
      <c r="CC301" s="70" t="str">
        <f t="shared" si="79"/>
        <v/>
      </c>
      <c r="CD301" s="72">
        <f ca="1">(Konstanta!$B$2-D301)*24</f>
        <v>1096694.666275</v>
      </c>
      <c r="CE301" t="b">
        <f t="shared" si="80"/>
        <v>0</v>
      </c>
      <c r="CF301" t="b">
        <f>LEN(_xlfn.IFNA(VLOOKUP(H301,Konstanta!$M:$M,1,FALSE),""))&gt;0</f>
        <v>0</v>
      </c>
      <c r="CG301" t="b">
        <f>LEN(_xlfn.IFNA(VLOOKUP(G301,Konstanta!$T:$T,1,FALSE),""))&gt;0</f>
        <v>0</v>
      </c>
      <c r="CH301" t="b">
        <f>_xlfn.IFNA(VLOOKUP(U301,Konstanta!$O:$O,1,FALSE),"-")&lt;&gt;"-"</f>
        <v>0</v>
      </c>
      <c r="CI301" t="b">
        <f>LEN(_xlfn.IFNA(VLOOKUP(AX301,Konstanta!$X:$X,1,FALSE),""))&gt;0</f>
        <v>0</v>
      </c>
      <c r="CJ301" t="b">
        <f>OR(LEN(_xlfn.IFNA(VLOOKUP(Y301,Konstanta!$Q:$Q,1,FALSE),""))&gt;0,LEN(Y301)=0)</f>
        <v>1</v>
      </c>
      <c r="CK301" t="b">
        <f t="shared" si="81"/>
        <v>1</v>
      </c>
      <c r="CL301" t="b">
        <f>OR(LEN(_xlfn.IFNA(VLOOKUP(BK301,Konstanta!$Z:$Z,1,FALSE),""))&gt;0,LEN(BK301)=0)</f>
        <v>1</v>
      </c>
      <c r="CM301" t="b">
        <f t="shared" si="82"/>
        <v>1</v>
      </c>
      <c r="CN301" t="b">
        <f t="shared" si="83"/>
        <v>0</v>
      </c>
      <c r="CO301" t="b">
        <f>LEN(_xlfn.IFNA(VLOOKUP(Data!K301,Konstanta!$AB:$AB,1,FALSE),""))&gt;0</f>
        <v>0</v>
      </c>
      <c r="CP301" s="12" t="b">
        <f t="shared" si="84"/>
        <v>0</v>
      </c>
      <c r="CQ301" s="12" t="b">
        <f t="shared" si="85"/>
        <v>0</v>
      </c>
      <c r="CR301" t="b">
        <f>ISNUMBER(SEARCH(Konstanta!$Q$5,Y301))</f>
        <v>0</v>
      </c>
      <c r="CS301">
        <f ca="1">IF(CD301&lt;=Konstanta!$J$5,Konstanta!$I$5,IF(CD301&lt;=Konstanta!$J$6,Konstanta!$I$6,IF(CD301&lt;=Konstanta!$J$7,Konstanta!$I$7,Konstanta!$I$8)))</f>
        <v>4</v>
      </c>
      <c r="CT301" t="b">
        <f>ISNUMBER(SEARCH(Konstanta!$Q$6,Y301))</f>
        <v>0</v>
      </c>
      <c r="CU301">
        <f ca="1">IF(CD301&lt;=Konstanta!$F$5,Konstanta!$E$5,IF(CD301&lt;=Konstanta!$F$6,Konstanta!$E$6,IF(CD301&lt;=Konstanta!$F$7,Konstanta!$E$7,IF(CD301&lt;=Konstanta!$F$8,Konstanta!$E$8,Konstanta!$E$9))))</f>
        <v>5</v>
      </c>
      <c r="CV301" t="b">
        <f t="shared" si="86"/>
        <v>1</v>
      </c>
      <c r="CW301" s="74">
        <f ca="1">IF(CD301&lt;=Konstanta!$B$5,Konstanta!$A$5,IF(CD301&lt;=Konstanta!$B$6,Konstanta!$A$6,IF(CD301&lt;=Konstanta!$B$7,Konstanta!$A$7,IF(CD301&lt;=Konstanta!$B$8,Konstanta!$A$8,IF(CD301&lt;=Konstanta!$B$9,Konstanta!$A$9,IF(CD301&lt;=Konstanta!$B$10,Konstanta!$A$10,IF(CD301&lt;=Konstanta!$B$11,Konstanta!$A$11,Konstanta!$A$12)))))))</f>
        <v>8</v>
      </c>
      <c r="CX301" t="b">
        <f>LEN(_xlfn.IFNA(VLOOKUP(AA301,Konstanta!$AD:$AD,1,FALSE),""))=0</f>
        <v>1</v>
      </c>
      <c r="CY301" s="67">
        <f t="shared" si="87"/>
        <v>0</v>
      </c>
      <c r="CZ301" s="67">
        <f t="shared" si="88"/>
        <v>0</v>
      </c>
      <c r="DA301" s="67">
        <f t="shared" si="89"/>
        <v>0</v>
      </c>
      <c r="DB301" t="b">
        <f t="shared" ca="1" si="90"/>
        <v>0</v>
      </c>
      <c r="DC301" s="67" t="b">
        <f>DA301&lt;=Konstanta!$AH$3</f>
        <v>1</v>
      </c>
      <c r="DD301" t="b">
        <f>CY301&lt;=Konstanta!$AH$4</f>
        <v>1</v>
      </c>
      <c r="DE301" t="b">
        <f>CY301&lt;=Konstanta!$AH$5</f>
        <v>1</v>
      </c>
      <c r="DF301" t="b">
        <f>CY301&lt;=Konstanta!$AH$6</f>
        <v>1</v>
      </c>
      <c r="DG301" t="b">
        <f ca="1">TEXT(BL301,"YYYYMMDD")=TEXT(Konstanta!$B$1,"YYYYMMDD")</f>
        <v>0</v>
      </c>
      <c r="DH301" t="b">
        <f t="shared" si="91"/>
        <v>0</v>
      </c>
      <c r="DI301" s="67">
        <f ca="1">Konstanta!$C$4-Data!CD301</f>
        <v>-1096658.666275</v>
      </c>
      <c r="DJ301">
        <f ca="1">IF(Data!DI301&gt;=Konstanta!$B$14,Konstanta!$A$14,IF(Data!DI301&gt;=Konstanta!$B$15,Konstanta!$A$15,IF(Data!DI301&gt;=Konstanta!$B$16,Konstanta!$A$16,IF(Data!DI301&gt;=Konstanta!$B$17,Konstanta!$A$17,IF(Data!DI301&gt;=Konstanta!$B$18,Konstanta!$A$18,Konstanta!$A$19)))))</f>
        <v>6</v>
      </c>
      <c r="DK301" t="b">
        <f t="shared" si="92"/>
        <v>0</v>
      </c>
      <c r="DL301" t="b">
        <f>COUNTIFS(A$1:A300,A301)=0</f>
        <v>1</v>
      </c>
    </row>
    <row r="302" spans="1:116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8"/>
      <c r="BY302" s="68"/>
      <c r="BZ302" s="70" t="str">
        <f t="shared" si="77"/>
        <v/>
      </c>
      <c r="CA302" s="71">
        <f t="shared" ca="1" si="78"/>
        <v>1096694.6659916667</v>
      </c>
      <c r="CB302" s="70" t="b">
        <f ca="1">AND(LEN(BZ302)&gt;0,TEXT(BZ302,"YYYY-MM-DD")=TEXT(Konstanta!$B$1,"YYYY-MM-DD"))</f>
        <v>0</v>
      </c>
      <c r="CC302" s="70" t="str">
        <f t="shared" si="79"/>
        <v/>
      </c>
      <c r="CD302" s="72">
        <f ca="1">(Konstanta!$B$2-D302)*24</f>
        <v>1096694.666275</v>
      </c>
      <c r="CE302" t="b">
        <f t="shared" si="80"/>
        <v>0</v>
      </c>
      <c r="CF302" t="b">
        <f>LEN(_xlfn.IFNA(VLOOKUP(H302,Konstanta!$M:$M,1,FALSE),""))&gt;0</f>
        <v>0</v>
      </c>
      <c r="CG302" t="b">
        <f>LEN(_xlfn.IFNA(VLOOKUP(G302,Konstanta!$T:$T,1,FALSE),""))&gt;0</f>
        <v>0</v>
      </c>
      <c r="CH302" t="b">
        <f>_xlfn.IFNA(VLOOKUP(U302,Konstanta!$O:$O,1,FALSE),"-")&lt;&gt;"-"</f>
        <v>0</v>
      </c>
      <c r="CI302" t="b">
        <f>LEN(_xlfn.IFNA(VLOOKUP(AX302,Konstanta!$X:$X,1,FALSE),""))&gt;0</f>
        <v>0</v>
      </c>
      <c r="CJ302" t="b">
        <f>OR(LEN(_xlfn.IFNA(VLOOKUP(Y302,Konstanta!$Q:$Q,1,FALSE),""))&gt;0,LEN(Y302)=0)</f>
        <v>1</v>
      </c>
      <c r="CK302" t="b">
        <f t="shared" si="81"/>
        <v>1</v>
      </c>
      <c r="CL302" t="b">
        <f>OR(LEN(_xlfn.IFNA(VLOOKUP(BK302,Konstanta!$Z:$Z,1,FALSE),""))&gt;0,LEN(BK302)=0)</f>
        <v>1</v>
      </c>
      <c r="CM302" t="b">
        <f t="shared" si="82"/>
        <v>1</v>
      </c>
      <c r="CN302" t="b">
        <f t="shared" si="83"/>
        <v>0</v>
      </c>
      <c r="CO302" t="b">
        <f>LEN(_xlfn.IFNA(VLOOKUP(Data!K302,Konstanta!$AB:$AB,1,FALSE),""))&gt;0</f>
        <v>0</v>
      </c>
      <c r="CP302" s="12" t="b">
        <f t="shared" si="84"/>
        <v>0</v>
      </c>
      <c r="CQ302" s="12" t="b">
        <f t="shared" si="85"/>
        <v>0</v>
      </c>
      <c r="CR302" t="b">
        <f>ISNUMBER(SEARCH(Konstanta!$Q$5,Y302))</f>
        <v>0</v>
      </c>
      <c r="CS302">
        <f ca="1">IF(CD302&lt;=Konstanta!$J$5,Konstanta!$I$5,IF(CD302&lt;=Konstanta!$J$6,Konstanta!$I$6,IF(CD302&lt;=Konstanta!$J$7,Konstanta!$I$7,Konstanta!$I$8)))</f>
        <v>4</v>
      </c>
      <c r="CT302" t="b">
        <f>ISNUMBER(SEARCH(Konstanta!$Q$6,Y302))</f>
        <v>0</v>
      </c>
      <c r="CU302">
        <f ca="1">IF(CD302&lt;=Konstanta!$F$5,Konstanta!$E$5,IF(CD302&lt;=Konstanta!$F$6,Konstanta!$E$6,IF(CD302&lt;=Konstanta!$F$7,Konstanta!$E$7,IF(CD302&lt;=Konstanta!$F$8,Konstanta!$E$8,Konstanta!$E$9))))</f>
        <v>5</v>
      </c>
      <c r="CV302" t="b">
        <f t="shared" si="86"/>
        <v>1</v>
      </c>
      <c r="CW302" s="74">
        <f ca="1">IF(CD302&lt;=Konstanta!$B$5,Konstanta!$A$5,IF(CD302&lt;=Konstanta!$B$6,Konstanta!$A$6,IF(CD302&lt;=Konstanta!$B$7,Konstanta!$A$7,IF(CD302&lt;=Konstanta!$B$8,Konstanta!$A$8,IF(CD302&lt;=Konstanta!$B$9,Konstanta!$A$9,IF(CD302&lt;=Konstanta!$B$10,Konstanta!$A$10,IF(CD302&lt;=Konstanta!$B$11,Konstanta!$A$11,Konstanta!$A$12)))))))</f>
        <v>8</v>
      </c>
      <c r="CX302" t="b">
        <f>LEN(_xlfn.IFNA(VLOOKUP(AA302,Konstanta!$AD:$AD,1,FALSE),""))=0</f>
        <v>1</v>
      </c>
      <c r="CY302" s="67">
        <f t="shared" si="87"/>
        <v>0</v>
      </c>
      <c r="CZ302" s="67">
        <f t="shared" si="88"/>
        <v>0</v>
      </c>
      <c r="DA302" s="67">
        <f t="shared" si="89"/>
        <v>0</v>
      </c>
      <c r="DB302" t="b">
        <f t="shared" ca="1" si="90"/>
        <v>0</v>
      </c>
      <c r="DC302" s="67" t="b">
        <f>DA302&lt;=Konstanta!$AH$3</f>
        <v>1</v>
      </c>
      <c r="DD302" t="b">
        <f>CY302&lt;=Konstanta!$AH$4</f>
        <v>1</v>
      </c>
      <c r="DE302" t="b">
        <f>CY302&lt;=Konstanta!$AH$5</f>
        <v>1</v>
      </c>
      <c r="DF302" t="b">
        <f>CY302&lt;=Konstanta!$AH$6</f>
        <v>1</v>
      </c>
      <c r="DG302" t="b">
        <f ca="1">TEXT(BL302,"YYYYMMDD")=TEXT(Konstanta!$B$1,"YYYYMMDD")</f>
        <v>0</v>
      </c>
      <c r="DH302" t="b">
        <f t="shared" si="91"/>
        <v>0</v>
      </c>
      <c r="DI302" s="67">
        <f ca="1">Konstanta!$C$4-Data!CD302</f>
        <v>-1096658.666275</v>
      </c>
      <c r="DJ302">
        <f ca="1">IF(Data!DI302&gt;=Konstanta!$B$14,Konstanta!$A$14,IF(Data!DI302&gt;=Konstanta!$B$15,Konstanta!$A$15,IF(Data!DI302&gt;=Konstanta!$B$16,Konstanta!$A$16,IF(Data!DI302&gt;=Konstanta!$B$17,Konstanta!$A$17,IF(Data!DI302&gt;=Konstanta!$B$18,Konstanta!$A$18,Konstanta!$A$19)))))</f>
        <v>6</v>
      </c>
      <c r="DK302" t="b">
        <f t="shared" si="92"/>
        <v>0</v>
      </c>
      <c r="DL302" t="b">
        <f>COUNTIFS(A$1:A301,A302)=0</f>
        <v>1</v>
      </c>
    </row>
    <row r="303" spans="1:116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8"/>
      <c r="BY303" s="68"/>
      <c r="BZ303" s="70" t="str">
        <f t="shared" si="77"/>
        <v/>
      </c>
      <c r="CA303" s="71">
        <f t="shared" ca="1" si="78"/>
        <v>1096694.6664</v>
      </c>
      <c r="CB303" s="70" t="b">
        <f ca="1">AND(LEN(BZ303)&gt;0,TEXT(BZ303,"YYYY-MM-DD")=TEXT(Konstanta!$B$1,"YYYY-MM-DD"))</f>
        <v>0</v>
      </c>
      <c r="CC303" s="70" t="str">
        <f t="shared" si="79"/>
        <v/>
      </c>
      <c r="CD303" s="72">
        <f ca="1">(Konstanta!$B$2-D303)*24</f>
        <v>1096694.666275</v>
      </c>
      <c r="CE303" t="b">
        <f t="shared" si="80"/>
        <v>0</v>
      </c>
      <c r="CF303" t="b">
        <f>LEN(_xlfn.IFNA(VLOOKUP(H303,Konstanta!$M:$M,1,FALSE),""))&gt;0</f>
        <v>0</v>
      </c>
      <c r="CG303" t="b">
        <f>LEN(_xlfn.IFNA(VLOOKUP(G303,Konstanta!$T:$T,1,FALSE),""))&gt;0</f>
        <v>0</v>
      </c>
      <c r="CH303" t="b">
        <f>_xlfn.IFNA(VLOOKUP(U303,Konstanta!$O:$O,1,FALSE),"-")&lt;&gt;"-"</f>
        <v>0</v>
      </c>
      <c r="CI303" t="b">
        <f>LEN(_xlfn.IFNA(VLOOKUP(AX303,Konstanta!$X:$X,1,FALSE),""))&gt;0</f>
        <v>0</v>
      </c>
      <c r="CJ303" t="b">
        <f>OR(LEN(_xlfn.IFNA(VLOOKUP(Y303,Konstanta!$Q:$Q,1,FALSE),""))&gt;0,LEN(Y303)=0)</f>
        <v>1</v>
      </c>
      <c r="CK303" t="b">
        <f t="shared" si="81"/>
        <v>1</v>
      </c>
      <c r="CL303" t="b">
        <f>OR(LEN(_xlfn.IFNA(VLOOKUP(BK303,Konstanta!$Z:$Z,1,FALSE),""))&gt;0,LEN(BK303)=0)</f>
        <v>1</v>
      </c>
      <c r="CM303" t="b">
        <f t="shared" si="82"/>
        <v>1</v>
      </c>
      <c r="CN303" t="b">
        <f t="shared" si="83"/>
        <v>0</v>
      </c>
      <c r="CO303" t="b">
        <f>LEN(_xlfn.IFNA(VLOOKUP(Data!K303,Konstanta!$AB:$AB,1,FALSE),""))&gt;0</f>
        <v>0</v>
      </c>
      <c r="CP303" s="12" t="b">
        <f t="shared" si="84"/>
        <v>0</v>
      </c>
      <c r="CQ303" s="12" t="b">
        <f t="shared" si="85"/>
        <v>0</v>
      </c>
      <c r="CR303" t="b">
        <f>ISNUMBER(SEARCH(Konstanta!$Q$5,Y303))</f>
        <v>0</v>
      </c>
      <c r="CS303">
        <f ca="1">IF(CD303&lt;=Konstanta!$J$5,Konstanta!$I$5,IF(CD303&lt;=Konstanta!$J$6,Konstanta!$I$6,IF(CD303&lt;=Konstanta!$J$7,Konstanta!$I$7,Konstanta!$I$8)))</f>
        <v>4</v>
      </c>
      <c r="CT303" t="b">
        <f>ISNUMBER(SEARCH(Konstanta!$Q$6,Y303))</f>
        <v>0</v>
      </c>
      <c r="CU303">
        <f ca="1">IF(CD303&lt;=Konstanta!$F$5,Konstanta!$E$5,IF(CD303&lt;=Konstanta!$F$6,Konstanta!$E$6,IF(CD303&lt;=Konstanta!$F$7,Konstanta!$E$7,IF(CD303&lt;=Konstanta!$F$8,Konstanta!$E$8,Konstanta!$E$9))))</f>
        <v>5</v>
      </c>
      <c r="CV303" t="b">
        <f t="shared" si="86"/>
        <v>1</v>
      </c>
      <c r="CW303" s="74">
        <f ca="1">IF(CD303&lt;=Konstanta!$B$5,Konstanta!$A$5,IF(CD303&lt;=Konstanta!$B$6,Konstanta!$A$6,IF(CD303&lt;=Konstanta!$B$7,Konstanta!$A$7,IF(CD303&lt;=Konstanta!$B$8,Konstanta!$A$8,IF(CD303&lt;=Konstanta!$B$9,Konstanta!$A$9,IF(CD303&lt;=Konstanta!$B$10,Konstanta!$A$10,IF(CD303&lt;=Konstanta!$B$11,Konstanta!$A$11,Konstanta!$A$12)))))))</f>
        <v>8</v>
      </c>
      <c r="CX303" t="b">
        <f>LEN(_xlfn.IFNA(VLOOKUP(AA303,Konstanta!$AD:$AD,1,FALSE),""))=0</f>
        <v>1</v>
      </c>
      <c r="CY303" s="67">
        <f t="shared" si="87"/>
        <v>0</v>
      </c>
      <c r="CZ303" s="67">
        <f t="shared" si="88"/>
        <v>0</v>
      </c>
      <c r="DA303" s="67">
        <f t="shared" si="89"/>
        <v>0</v>
      </c>
      <c r="DB303" t="b">
        <f t="shared" ca="1" si="90"/>
        <v>0</v>
      </c>
      <c r="DC303" s="67" t="b">
        <f>DA303&lt;=Konstanta!$AH$3</f>
        <v>1</v>
      </c>
      <c r="DD303" t="b">
        <f>CY303&lt;=Konstanta!$AH$4</f>
        <v>1</v>
      </c>
      <c r="DE303" t="b">
        <f>CY303&lt;=Konstanta!$AH$5</f>
        <v>1</v>
      </c>
      <c r="DF303" t="b">
        <f>CY303&lt;=Konstanta!$AH$6</f>
        <v>1</v>
      </c>
      <c r="DG303" t="b">
        <f ca="1">TEXT(BL303,"YYYYMMDD")=TEXT(Konstanta!$B$1,"YYYYMMDD")</f>
        <v>0</v>
      </c>
      <c r="DH303" t="b">
        <f t="shared" si="91"/>
        <v>0</v>
      </c>
      <c r="DI303" s="67">
        <f ca="1">Konstanta!$C$4-Data!CD303</f>
        <v>-1096658.666275</v>
      </c>
      <c r="DJ303">
        <f ca="1">IF(Data!DI303&gt;=Konstanta!$B$14,Konstanta!$A$14,IF(Data!DI303&gt;=Konstanta!$B$15,Konstanta!$A$15,IF(Data!DI303&gt;=Konstanta!$B$16,Konstanta!$A$16,IF(Data!DI303&gt;=Konstanta!$B$17,Konstanta!$A$17,IF(Data!DI303&gt;=Konstanta!$B$18,Konstanta!$A$18,Konstanta!$A$19)))))</f>
        <v>6</v>
      </c>
      <c r="DK303" t="b">
        <f t="shared" si="92"/>
        <v>0</v>
      </c>
      <c r="DL303" t="b">
        <f>COUNTIFS(A$1:A302,A303)=0</f>
        <v>1</v>
      </c>
    </row>
    <row r="304" spans="1:116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8"/>
      <c r="BY304" s="68"/>
      <c r="BZ304" s="70" t="str">
        <f t="shared" si="77"/>
        <v/>
      </c>
      <c r="CA304" s="71">
        <f t="shared" ca="1" si="78"/>
        <v>1096694.666275</v>
      </c>
      <c r="CB304" s="70" t="b">
        <f ca="1">AND(LEN(BZ304)&gt;0,TEXT(BZ304,"YYYY-MM-DD")=TEXT(Konstanta!$B$1,"YYYY-MM-DD"))</f>
        <v>0</v>
      </c>
      <c r="CC304" s="70" t="str">
        <f t="shared" si="79"/>
        <v/>
      </c>
      <c r="CD304" s="72">
        <f ca="1">(Konstanta!$B$2-D304)*24</f>
        <v>1096694.666275</v>
      </c>
      <c r="CE304" t="b">
        <f t="shared" si="80"/>
        <v>0</v>
      </c>
      <c r="CF304" t="b">
        <f>LEN(_xlfn.IFNA(VLOOKUP(H304,Konstanta!$M:$M,1,FALSE),""))&gt;0</f>
        <v>0</v>
      </c>
      <c r="CG304" t="b">
        <f>LEN(_xlfn.IFNA(VLOOKUP(G304,Konstanta!$T:$T,1,FALSE),""))&gt;0</f>
        <v>0</v>
      </c>
      <c r="CH304" t="b">
        <f>_xlfn.IFNA(VLOOKUP(U304,Konstanta!$O:$O,1,FALSE),"-")&lt;&gt;"-"</f>
        <v>0</v>
      </c>
      <c r="CI304" t="b">
        <f>LEN(_xlfn.IFNA(VLOOKUP(AX304,Konstanta!$X:$X,1,FALSE),""))&gt;0</f>
        <v>0</v>
      </c>
      <c r="CJ304" t="b">
        <f>OR(LEN(_xlfn.IFNA(VLOOKUP(Y304,Konstanta!$Q:$Q,1,FALSE),""))&gt;0,LEN(Y304)=0)</f>
        <v>1</v>
      </c>
      <c r="CK304" t="b">
        <f t="shared" si="81"/>
        <v>1</v>
      </c>
      <c r="CL304" t="b">
        <f>OR(LEN(_xlfn.IFNA(VLOOKUP(BK304,Konstanta!$Z:$Z,1,FALSE),""))&gt;0,LEN(BK304)=0)</f>
        <v>1</v>
      </c>
      <c r="CM304" t="b">
        <f t="shared" si="82"/>
        <v>1</v>
      </c>
      <c r="CN304" t="b">
        <f t="shared" si="83"/>
        <v>0</v>
      </c>
      <c r="CO304" t="b">
        <f>LEN(_xlfn.IFNA(VLOOKUP(Data!K304,Konstanta!$AB:$AB,1,FALSE),""))&gt;0</f>
        <v>0</v>
      </c>
      <c r="CP304" s="12" t="b">
        <f t="shared" si="84"/>
        <v>0</v>
      </c>
      <c r="CQ304" s="12" t="b">
        <f t="shared" si="85"/>
        <v>0</v>
      </c>
      <c r="CR304" t="b">
        <f>ISNUMBER(SEARCH(Konstanta!$Q$5,Y304))</f>
        <v>0</v>
      </c>
      <c r="CS304">
        <f ca="1">IF(CD304&lt;=Konstanta!$J$5,Konstanta!$I$5,IF(CD304&lt;=Konstanta!$J$6,Konstanta!$I$6,IF(CD304&lt;=Konstanta!$J$7,Konstanta!$I$7,Konstanta!$I$8)))</f>
        <v>4</v>
      </c>
      <c r="CT304" t="b">
        <f>ISNUMBER(SEARCH(Konstanta!$Q$6,Y304))</f>
        <v>0</v>
      </c>
      <c r="CU304">
        <f ca="1">IF(CD304&lt;=Konstanta!$F$5,Konstanta!$E$5,IF(CD304&lt;=Konstanta!$F$6,Konstanta!$E$6,IF(CD304&lt;=Konstanta!$F$7,Konstanta!$E$7,IF(CD304&lt;=Konstanta!$F$8,Konstanta!$E$8,Konstanta!$E$9))))</f>
        <v>5</v>
      </c>
      <c r="CV304" t="b">
        <f t="shared" si="86"/>
        <v>1</v>
      </c>
      <c r="CW304" s="74">
        <f ca="1">IF(CD304&lt;=Konstanta!$B$5,Konstanta!$A$5,IF(CD304&lt;=Konstanta!$B$6,Konstanta!$A$6,IF(CD304&lt;=Konstanta!$B$7,Konstanta!$A$7,IF(CD304&lt;=Konstanta!$B$8,Konstanta!$A$8,IF(CD304&lt;=Konstanta!$B$9,Konstanta!$A$9,IF(CD304&lt;=Konstanta!$B$10,Konstanta!$A$10,IF(CD304&lt;=Konstanta!$B$11,Konstanta!$A$11,Konstanta!$A$12)))))))</f>
        <v>8</v>
      </c>
      <c r="CX304" t="b">
        <f>LEN(_xlfn.IFNA(VLOOKUP(AA304,Konstanta!$AD:$AD,1,FALSE),""))=0</f>
        <v>1</v>
      </c>
      <c r="CY304" s="67">
        <f t="shared" si="87"/>
        <v>0</v>
      </c>
      <c r="CZ304" s="67">
        <f t="shared" si="88"/>
        <v>0</v>
      </c>
      <c r="DA304" s="67">
        <f t="shared" si="89"/>
        <v>0</v>
      </c>
      <c r="DB304" t="b">
        <f t="shared" ca="1" si="90"/>
        <v>0</v>
      </c>
      <c r="DC304" s="67" t="b">
        <f>DA304&lt;=Konstanta!$AH$3</f>
        <v>1</v>
      </c>
      <c r="DD304" t="b">
        <f>CY304&lt;=Konstanta!$AH$4</f>
        <v>1</v>
      </c>
      <c r="DE304" t="b">
        <f>CY304&lt;=Konstanta!$AH$5</f>
        <v>1</v>
      </c>
      <c r="DF304" t="b">
        <f>CY304&lt;=Konstanta!$AH$6</f>
        <v>1</v>
      </c>
      <c r="DG304" t="b">
        <f ca="1">TEXT(BL304,"YYYYMMDD")=TEXT(Konstanta!$B$1,"YYYYMMDD")</f>
        <v>0</v>
      </c>
      <c r="DH304" t="b">
        <f t="shared" si="91"/>
        <v>0</v>
      </c>
      <c r="DI304" s="67">
        <f ca="1">Konstanta!$C$4-Data!CD304</f>
        <v>-1096658.666275</v>
      </c>
      <c r="DJ304">
        <f ca="1">IF(Data!DI304&gt;=Konstanta!$B$14,Konstanta!$A$14,IF(Data!DI304&gt;=Konstanta!$B$15,Konstanta!$A$15,IF(Data!DI304&gt;=Konstanta!$B$16,Konstanta!$A$16,IF(Data!DI304&gt;=Konstanta!$B$17,Konstanta!$A$17,IF(Data!DI304&gt;=Konstanta!$B$18,Konstanta!$A$18,Konstanta!$A$19)))))</f>
        <v>6</v>
      </c>
      <c r="DK304" t="b">
        <f t="shared" si="92"/>
        <v>0</v>
      </c>
      <c r="DL304" t="b">
        <f>COUNTIFS(A$1:A303,A304)=0</f>
        <v>1</v>
      </c>
    </row>
    <row r="305" spans="1:116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8"/>
      <c r="BY305" s="68"/>
      <c r="BZ305" s="70" t="str">
        <f t="shared" si="77"/>
        <v/>
      </c>
      <c r="CA305" s="71">
        <f t="shared" ca="1" si="78"/>
        <v>1096694.6662277777</v>
      </c>
      <c r="CB305" s="70" t="b">
        <f ca="1">AND(LEN(BZ305)&gt;0,TEXT(BZ305,"YYYY-MM-DD")=TEXT(Konstanta!$B$1,"YYYY-MM-DD"))</f>
        <v>0</v>
      </c>
      <c r="CC305" s="70" t="str">
        <f t="shared" si="79"/>
        <v/>
      </c>
      <c r="CD305" s="72">
        <f ca="1">(Konstanta!$B$2-D305)*24</f>
        <v>1096694.666275</v>
      </c>
      <c r="CE305" t="b">
        <f t="shared" si="80"/>
        <v>0</v>
      </c>
      <c r="CF305" t="b">
        <f>LEN(_xlfn.IFNA(VLOOKUP(H305,Konstanta!$M:$M,1,FALSE),""))&gt;0</f>
        <v>0</v>
      </c>
      <c r="CG305" t="b">
        <f>LEN(_xlfn.IFNA(VLOOKUP(G305,Konstanta!$T:$T,1,FALSE),""))&gt;0</f>
        <v>0</v>
      </c>
      <c r="CH305" t="b">
        <f>_xlfn.IFNA(VLOOKUP(U305,Konstanta!$O:$O,1,FALSE),"-")&lt;&gt;"-"</f>
        <v>0</v>
      </c>
      <c r="CI305" t="b">
        <f>LEN(_xlfn.IFNA(VLOOKUP(AX305,Konstanta!$X:$X,1,FALSE),""))&gt;0</f>
        <v>0</v>
      </c>
      <c r="CJ305" t="b">
        <f>OR(LEN(_xlfn.IFNA(VLOOKUP(Y305,Konstanta!$Q:$Q,1,FALSE),""))&gt;0,LEN(Y305)=0)</f>
        <v>1</v>
      </c>
      <c r="CK305" t="b">
        <f t="shared" si="81"/>
        <v>1</v>
      </c>
      <c r="CL305" t="b">
        <f>OR(LEN(_xlfn.IFNA(VLOOKUP(BK305,Konstanta!$Z:$Z,1,FALSE),""))&gt;0,LEN(BK305)=0)</f>
        <v>1</v>
      </c>
      <c r="CM305" t="b">
        <f t="shared" si="82"/>
        <v>1</v>
      </c>
      <c r="CN305" t="b">
        <f t="shared" si="83"/>
        <v>0</v>
      </c>
      <c r="CO305" t="b">
        <f>LEN(_xlfn.IFNA(VLOOKUP(Data!K305,Konstanta!$AB:$AB,1,FALSE),""))&gt;0</f>
        <v>0</v>
      </c>
      <c r="CP305" s="12" t="b">
        <f t="shared" si="84"/>
        <v>0</v>
      </c>
      <c r="CQ305" s="12" t="b">
        <f t="shared" si="85"/>
        <v>0</v>
      </c>
      <c r="CR305" t="b">
        <f>ISNUMBER(SEARCH(Konstanta!$Q$5,Y305))</f>
        <v>0</v>
      </c>
      <c r="CS305">
        <f ca="1">IF(CD305&lt;=Konstanta!$J$5,Konstanta!$I$5,IF(CD305&lt;=Konstanta!$J$6,Konstanta!$I$6,IF(CD305&lt;=Konstanta!$J$7,Konstanta!$I$7,Konstanta!$I$8)))</f>
        <v>4</v>
      </c>
      <c r="CT305" t="b">
        <f>ISNUMBER(SEARCH(Konstanta!$Q$6,Y305))</f>
        <v>0</v>
      </c>
      <c r="CU305">
        <f ca="1">IF(CD305&lt;=Konstanta!$F$5,Konstanta!$E$5,IF(CD305&lt;=Konstanta!$F$6,Konstanta!$E$6,IF(CD305&lt;=Konstanta!$F$7,Konstanta!$E$7,IF(CD305&lt;=Konstanta!$F$8,Konstanta!$E$8,Konstanta!$E$9))))</f>
        <v>5</v>
      </c>
      <c r="CV305" t="b">
        <f t="shared" si="86"/>
        <v>1</v>
      </c>
      <c r="CW305" s="74">
        <f ca="1">IF(CD305&lt;=Konstanta!$B$5,Konstanta!$A$5,IF(CD305&lt;=Konstanta!$B$6,Konstanta!$A$6,IF(CD305&lt;=Konstanta!$B$7,Konstanta!$A$7,IF(CD305&lt;=Konstanta!$B$8,Konstanta!$A$8,IF(CD305&lt;=Konstanta!$B$9,Konstanta!$A$9,IF(CD305&lt;=Konstanta!$B$10,Konstanta!$A$10,IF(CD305&lt;=Konstanta!$B$11,Konstanta!$A$11,Konstanta!$A$12)))))))</f>
        <v>8</v>
      </c>
      <c r="CX305" t="b">
        <f>LEN(_xlfn.IFNA(VLOOKUP(AA305,Konstanta!$AD:$AD,1,FALSE),""))=0</f>
        <v>1</v>
      </c>
      <c r="CY305" s="67">
        <f t="shared" si="87"/>
        <v>0</v>
      </c>
      <c r="CZ305" s="67">
        <f t="shared" si="88"/>
        <v>0</v>
      </c>
      <c r="DA305" s="67">
        <f t="shared" si="89"/>
        <v>0</v>
      </c>
      <c r="DB305" t="b">
        <f t="shared" ca="1" si="90"/>
        <v>0</v>
      </c>
      <c r="DC305" s="67" t="b">
        <f>DA305&lt;=Konstanta!$AH$3</f>
        <v>1</v>
      </c>
      <c r="DD305" t="b">
        <f>CY305&lt;=Konstanta!$AH$4</f>
        <v>1</v>
      </c>
      <c r="DE305" t="b">
        <f>CY305&lt;=Konstanta!$AH$5</f>
        <v>1</v>
      </c>
      <c r="DF305" t="b">
        <f>CY305&lt;=Konstanta!$AH$6</f>
        <v>1</v>
      </c>
      <c r="DG305" t="b">
        <f ca="1">TEXT(BL305,"YYYYMMDD")=TEXT(Konstanta!$B$1,"YYYYMMDD")</f>
        <v>0</v>
      </c>
      <c r="DH305" t="b">
        <f t="shared" si="91"/>
        <v>0</v>
      </c>
      <c r="DI305" s="67">
        <f ca="1">Konstanta!$C$4-Data!CD305</f>
        <v>-1096658.666275</v>
      </c>
      <c r="DJ305">
        <f ca="1">IF(Data!DI305&gt;=Konstanta!$B$14,Konstanta!$A$14,IF(Data!DI305&gt;=Konstanta!$B$15,Konstanta!$A$15,IF(Data!DI305&gt;=Konstanta!$B$16,Konstanta!$A$16,IF(Data!DI305&gt;=Konstanta!$B$17,Konstanta!$A$17,IF(Data!DI305&gt;=Konstanta!$B$18,Konstanta!$A$18,Konstanta!$A$19)))))</f>
        <v>6</v>
      </c>
      <c r="DK305" t="b">
        <f t="shared" si="92"/>
        <v>0</v>
      </c>
      <c r="DL305" t="b">
        <f>COUNTIFS(A$1:A304,A305)=0</f>
        <v>1</v>
      </c>
    </row>
    <row r="306" spans="1:11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8"/>
      <c r="BY306" s="68"/>
      <c r="BZ306" s="70" t="str">
        <f t="shared" si="77"/>
        <v/>
      </c>
      <c r="CA306" s="71">
        <f t="shared" ca="1" si="78"/>
        <v>1096694.6662138889</v>
      </c>
      <c r="CB306" s="70" t="b">
        <f ca="1">AND(LEN(BZ306)&gt;0,TEXT(BZ306,"YYYY-MM-DD")=TEXT(Konstanta!$B$1,"YYYY-MM-DD"))</f>
        <v>0</v>
      </c>
      <c r="CC306" s="70" t="str">
        <f t="shared" si="79"/>
        <v/>
      </c>
      <c r="CD306" s="72">
        <f ca="1">(Konstanta!$B$2-D306)*24</f>
        <v>1096694.666275</v>
      </c>
      <c r="CE306" t="b">
        <f t="shared" si="80"/>
        <v>0</v>
      </c>
      <c r="CF306" t="b">
        <f>LEN(_xlfn.IFNA(VLOOKUP(H306,Konstanta!$M:$M,1,FALSE),""))&gt;0</f>
        <v>0</v>
      </c>
      <c r="CG306" t="b">
        <f>LEN(_xlfn.IFNA(VLOOKUP(G306,Konstanta!$T:$T,1,FALSE),""))&gt;0</f>
        <v>0</v>
      </c>
      <c r="CH306" t="b">
        <f>_xlfn.IFNA(VLOOKUP(U306,Konstanta!$O:$O,1,FALSE),"-")&lt;&gt;"-"</f>
        <v>0</v>
      </c>
      <c r="CI306" t="b">
        <f>LEN(_xlfn.IFNA(VLOOKUP(AX306,Konstanta!$X:$X,1,FALSE),""))&gt;0</f>
        <v>0</v>
      </c>
      <c r="CJ306" t="b">
        <f>OR(LEN(_xlfn.IFNA(VLOOKUP(Y306,Konstanta!$Q:$Q,1,FALSE),""))&gt;0,LEN(Y306)=0)</f>
        <v>1</v>
      </c>
      <c r="CK306" t="b">
        <f t="shared" si="81"/>
        <v>1</v>
      </c>
      <c r="CL306" t="b">
        <f>OR(LEN(_xlfn.IFNA(VLOOKUP(BK306,Konstanta!$Z:$Z,1,FALSE),""))&gt;0,LEN(BK306)=0)</f>
        <v>1</v>
      </c>
      <c r="CM306" t="b">
        <f t="shared" si="82"/>
        <v>1</v>
      </c>
      <c r="CN306" t="b">
        <f t="shared" si="83"/>
        <v>0</v>
      </c>
      <c r="CO306" t="b">
        <f>LEN(_xlfn.IFNA(VLOOKUP(Data!K306,Konstanta!$AB:$AB,1,FALSE),""))&gt;0</f>
        <v>0</v>
      </c>
      <c r="CP306" s="12" t="b">
        <f t="shared" si="84"/>
        <v>0</v>
      </c>
      <c r="CQ306" s="12" t="b">
        <f t="shared" si="85"/>
        <v>0</v>
      </c>
      <c r="CR306" t="b">
        <f>ISNUMBER(SEARCH(Konstanta!$Q$5,Y306))</f>
        <v>0</v>
      </c>
      <c r="CS306">
        <f ca="1">IF(CD306&lt;=Konstanta!$J$5,Konstanta!$I$5,IF(CD306&lt;=Konstanta!$J$6,Konstanta!$I$6,IF(CD306&lt;=Konstanta!$J$7,Konstanta!$I$7,Konstanta!$I$8)))</f>
        <v>4</v>
      </c>
      <c r="CT306" t="b">
        <f>ISNUMBER(SEARCH(Konstanta!$Q$6,Y306))</f>
        <v>0</v>
      </c>
      <c r="CU306">
        <f ca="1">IF(CD306&lt;=Konstanta!$F$5,Konstanta!$E$5,IF(CD306&lt;=Konstanta!$F$6,Konstanta!$E$6,IF(CD306&lt;=Konstanta!$F$7,Konstanta!$E$7,IF(CD306&lt;=Konstanta!$F$8,Konstanta!$E$8,Konstanta!$E$9))))</f>
        <v>5</v>
      </c>
      <c r="CV306" t="b">
        <f t="shared" si="86"/>
        <v>1</v>
      </c>
      <c r="CW306" s="74">
        <f ca="1">IF(CD306&lt;=Konstanta!$B$5,Konstanta!$A$5,IF(CD306&lt;=Konstanta!$B$6,Konstanta!$A$6,IF(CD306&lt;=Konstanta!$B$7,Konstanta!$A$7,IF(CD306&lt;=Konstanta!$B$8,Konstanta!$A$8,IF(CD306&lt;=Konstanta!$B$9,Konstanta!$A$9,IF(CD306&lt;=Konstanta!$B$10,Konstanta!$A$10,IF(CD306&lt;=Konstanta!$B$11,Konstanta!$A$11,Konstanta!$A$12)))))))</f>
        <v>8</v>
      </c>
      <c r="CX306" t="b">
        <f>LEN(_xlfn.IFNA(VLOOKUP(AA306,Konstanta!$AD:$AD,1,FALSE),""))=0</f>
        <v>1</v>
      </c>
      <c r="CY306" s="67">
        <f t="shared" si="87"/>
        <v>0</v>
      </c>
      <c r="CZ306" s="67">
        <f t="shared" si="88"/>
        <v>0</v>
      </c>
      <c r="DA306" s="67">
        <f t="shared" si="89"/>
        <v>0</v>
      </c>
      <c r="DB306" t="b">
        <f t="shared" ca="1" si="90"/>
        <v>0</v>
      </c>
      <c r="DC306" s="67" t="b">
        <f>DA306&lt;=Konstanta!$AH$3</f>
        <v>1</v>
      </c>
      <c r="DD306" t="b">
        <f>CY306&lt;=Konstanta!$AH$4</f>
        <v>1</v>
      </c>
      <c r="DE306" t="b">
        <f>CY306&lt;=Konstanta!$AH$5</f>
        <v>1</v>
      </c>
      <c r="DF306" t="b">
        <f>CY306&lt;=Konstanta!$AH$6</f>
        <v>1</v>
      </c>
      <c r="DG306" t="b">
        <f ca="1">TEXT(BL306,"YYYYMMDD")=TEXT(Konstanta!$B$1,"YYYYMMDD")</f>
        <v>0</v>
      </c>
      <c r="DH306" t="b">
        <f t="shared" si="91"/>
        <v>0</v>
      </c>
      <c r="DI306" s="67">
        <f ca="1">Konstanta!$C$4-Data!CD306</f>
        <v>-1096658.666275</v>
      </c>
      <c r="DJ306">
        <f ca="1">IF(Data!DI306&gt;=Konstanta!$B$14,Konstanta!$A$14,IF(Data!DI306&gt;=Konstanta!$B$15,Konstanta!$A$15,IF(Data!DI306&gt;=Konstanta!$B$16,Konstanta!$A$16,IF(Data!DI306&gt;=Konstanta!$B$17,Konstanta!$A$17,IF(Data!DI306&gt;=Konstanta!$B$18,Konstanta!$A$18,Konstanta!$A$19)))))</f>
        <v>6</v>
      </c>
      <c r="DK306" t="b">
        <f t="shared" si="92"/>
        <v>0</v>
      </c>
      <c r="DL306" t="b">
        <f>COUNTIFS(A$1:A305,A306)=0</f>
        <v>1</v>
      </c>
    </row>
    <row r="307" spans="1:116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8"/>
      <c r="BY307" s="68"/>
      <c r="BZ307" s="70" t="str">
        <f t="shared" si="77"/>
        <v/>
      </c>
      <c r="CA307" s="71">
        <f t="shared" ca="1" si="78"/>
        <v>1096694.6659972221</v>
      </c>
      <c r="CB307" s="70" t="b">
        <f ca="1">AND(LEN(BZ307)&gt;0,TEXT(BZ307,"YYYY-MM-DD")=TEXT(Konstanta!$B$1,"YYYY-MM-DD"))</f>
        <v>0</v>
      </c>
      <c r="CC307" s="70" t="str">
        <f t="shared" si="79"/>
        <v/>
      </c>
      <c r="CD307" s="72">
        <f ca="1">(Konstanta!$B$2-D307)*24</f>
        <v>1096694.666275</v>
      </c>
      <c r="CE307" t="b">
        <f t="shared" si="80"/>
        <v>0</v>
      </c>
      <c r="CF307" t="b">
        <f>LEN(_xlfn.IFNA(VLOOKUP(H307,Konstanta!$M:$M,1,FALSE),""))&gt;0</f>
        <v>0</v>
      </c>
      <c r="CG307" t="b">
        <f>LEN(_xlfn.IFNA(VLOOKUP(G307,Konstanta!$T:$T,1,FALSE),""))&gt;0</f>
        <v>0</v>
      </c>
      <c r="CH307" t="b">
        <f>_xlfn.IFNA(VLOOKUP(U307,Konstanta!$O:$O,1,FALSE),"-")&lt;&gt;"-"</f>
        <v>0</v>
      </c>
      <c r="CI307" t="b">
        <f>LEN(_xlfn.IFNA(VLOOKUP(AX307,Konstanta!$X:$X,1,FALSE),""))&gt;0</f>
        <v>0</v>
      </c>
      <c r="CJ307" t="b">
        <f>OR(LEN(_xlfn.IFNA(VLOOKUP(Y307,Konstanta!$Q:$Q,1,FALSE),""))&gt;0,LEN(Y307)=0)</f>
        <v>1</v>
      </c>
      <c r="CK307" t="b">
        <f t="shared" si="81"/>
        <v>1</v>
      </c>
      <c r="CL307" t="b">
        <f>OR(LEN(_xlfn.IFNA(VLOOKUP(BK307,Konstanta!$Z:$Z,1,FALSE),""))&gt;0,LEN(BK307)=0)</f>
        <v>1</v>
      </c>
      <c r="CM307" t="b">
        <f t="shared" si="82"/>
        <v>1</v>
      </c>
      <c r="CN307" t="b">
        <f t="shared" si="83"/>
        <v>0</v>
      </c>
      <c r="CO307" t="b">
        <f>LEN(_xlfn.IFNA(VLOOKUP(Data!K307,Konstanta!$AB:$AB,1,FALSE),""))&gt;0</f>
        <v>0</v>
      </c>
      <c r="CP307" s="12" t="b">
        <f t="shared" si="84"/>
        <v>0</v>
      </c>
      <c r="CQ307" s="12" t="b">
        <f t="shared" si="85"/>
        <v>0</v>
      </c>
      <c r="CR307" t="b">
        <f>ISNUMBER(SEARCH(Konstanta!$Q$5,Y307))</f>
        <v>0</v>
      </c>
      <c r="CS307">
        <f ca="1">IF(CD307&lt;=Konstanta!$J$5,Konstanta!$I$5,IF(CD307&lt;=Konstanta!$J$6,Konstanta!$I$6,IF(CD307&lt;=Konstanta!$J$7,Konstanta!$I$7,Konstanta!$I$8)))</f>
        <v>4</v>
      </c>
      <c r="CT307" t="b">
        <f>ISNUMBER(SEARCH(Konstanta!$Q$6,Y307))</f>
        <v>0</v>
      </c>
      <c r="CU307">
        <f ca="1">IF(CD307&lt;=Konstanta!$F$5,Konstanta!$E$5,IF(CD307&lt;=Konstanta!$F$6,Konstanta!$E$6,IF(CD307&lt;=Konstanta!$F$7,Konstanta!$E$7,IF(CD307&lt;=Konstanta!$F$8,Konstanta!$E$8,Konstanta!$E$9))))</f>
        <v>5</v>
      </c>
      <c r="CV307" t="b">
        <f t="shared" si="86"/>
        <v>1</v>
      </c>
      <c r="CW307" s="74">
        <f ca="1">IF(CD307&lt;=Konstanta!$B$5,Konstanta!$A$5,IF(CD307&lt;=Konstanta!$B$6,Konstanta!$A$6,IF(CD307&lt;=Konstanta!$B$7,Konstanta!$A$7,IF(CD307&lt;=Konstanta!$B$8,Konstanta!$A$8,IF(CD307&lt;=Konstanta!$B$9,Konstanta!$A$9,IF(CD307&lt;=Konstanta!$B$10,Konstanta!$A$10,IF(CD307&lt;=Konstanta!$B$11,Konstanta!$A$11,Konstanta!$A$12)))))))</f>
        <v>8</v>
      </c>
      <c r="CX307" t="b">
        <f>LEN(_xlfn.IFNA(VLOOKUP(AA307,Konstanta!$AD:$AD,1,FALSE),""))=0</f>
        <v>1</v>
      </c>
      <c r="CY307" s="67">
        <f t="shared" si="87"/>
        <v>0</v>
      </c>
      <c r="CZ307" s="67">
        <f t="shared" si="88"/>
        <v>0</v>
      </c>
      <c r="DA307" s="67">
        <f t="shared" si="89"/>
        <v>0</v>
      </c>
      <c r="DB307" t="b">
        <f t="shared" ca="1" si="90"/>
        <v>0</v>
      </c>
      <c r="DC307" s="67" t="b">
        <f>DA307&lt;=Konstanta!$AH$3</f>
        <v>1</v>
      </c>
      <c r="DD307" t="b">
        <f>CY307&lt;=Konstanta!$AH$4</f>
        <v>1</v>
      </c>
      <c r="DE307" t="b">
        <f>CY307&lt;=Konstanta!$AH$5</f>
        <v>1</v>
      </c>
      <c r="DF307" t="b">
        <f>CY307&lt;=Konstanta!$AH$6</f>
        <v>1</v>
      </c>
      <c r="DG307" t="b">
        <f ca="1">TEXT(BL307,"YYYYMMDD")=TEXT(Konstanta!$B$1,"YYYYMMDD")</f>
        <v>0</v>
      </c>
      <c r="DH307" t="b">
        <f t="shared" si="91"/>
        <v>0</v>
      </c>
      <c r="DI307" s="67">
        <f ca="1">Konstanta!$C$4-Data!CD307</f>
        <v>-1096658.666275</v>
      </c>
      <c r="DJ307">
        <f ca="1">IF(Data!DI307&gt;=Konstanta!$B$14,Konstanta!$A$14,IF(Data!DI307&gt;=Konstanta!$B$15,Konstanta!$A$15,IF(Data!DI307&gt;=Konstanta!$B$16,Konstanta!$A$16,IF(Data!DI307&gt;=Konstanta!$B$17,Konstanta!$A$17,IF(Data!DI307&gt;=Konstanta!$B$18,Konstanta!$A$18,Konstanta!$A$19)))))</f>
        <v>6</v>
      </c>
      <c r="DK307" t="b">
        <f t="shared" si="92"/>
        <v>0</v>
      </c>
      <c r="DL307" t="b">
        <f>COUNTIFS(A$1:A306,A307)=0</f>
        <v>1</v>
      </c>
    </row>
    <row r="308" spans="1:116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8"/>
      <c r="BY308" s="68"/>
      <c r="BZ308" s="70" t="str">
        <f t="shared" si="77"/>
        <v/>
      </c>
      <c r="CA308" s="71">
        <f t="shared" ca="1" si="78"/>
        <v>1096694.6662277777</v>
      </c>
      <c r="CB308" s="70" t="b">
        <f ca="1">AND(LEN(BZ308)&gt;0,TEXT(BZ308,"YYYY-MM-DD")=TEXT(Konstanta!$B$1,"YYYY-MM-DD"))</f>
        <v>0</v>
      </c>
      <c r="CC308" s="70" t="str">
        <f t="shared" si="79"/>
        <v/>
      </c>
      <c r="CD308" s="72">
        <f ca="1">(Konstanta!$B$2-D308)*24</f>
        <v>1096694.666275</v>
      </c>
      <c r="CE308" t="b">
        <f t="shared" si="80"/>
        <v>0</v>
      </c>
      <c r="CF308" t="b">
        <f>LEN(_xlfn.IFNA(VLOOKUP(H308,Konstanta!$M:$M,1,FALSE),""))&gt;0</f>
        <v>0</v>
      </c>
      <c r="CG308" t="b">
        <f>LEN(_xlfn.IFNA(VLOOKUP(G308,Konstanta!$T:$T,1,FALSE),""))&gt;0</f>
        <v>0</v>
      </c>
      <c r="CH308" t="b">
        <f>_xlfn.IFNA(VLOOKUP(U308,Konstanta!$O:$O,1,FALSE),"-")&lt;&gt;"-"</f>
        <v>0</v>
      </c>
      <c r="CI308" t="b">
        <f>LEN(_xlfn.IFNA(VLOOKUP(AX308,Konstanta!$X:$X,1,FALSE),""))&gt;0</f>
        <v>0</v>
      </c>
      <c r="CJ308" t="b">
        <f>OR(LEN(_xlfn.IFNA(VLOOKUP(Y308,Konstanta!$Q:$Q,1,FALSE),""))&gt;0,LEN(Y308)=0)</f>
        <v>1</v>
      </c>
      <c r="CK308" t="b">
        <f t="shared" si="81"/>
        <v>1</v>
      </c>
      <c r="CL308" t="b">
        <f>OR(LEN(_xlfn.IFNA(VLOOKUP(BK308,Konstanta!$Z:$Z,1,FALSE),""))&gt;0,LEN(BK308)=0)</f>
        <v>1</v>
      </c>
      <c r="CM308" t="b">
        <f t="shared" si="82"/>
        <v>1</v>
      </c>
      <c r="CN308" t="b">
        <f t="shared" si="83"/>
        <v>0</v>
      </c>
      <c r="CO308" t="b">
        <f>LEN(_xlfn.IFNA(VLOOKUP(Data!K308,Konstanta!$AB:$AB,1,FALSE),""))&gt;0</f>
        <v>0</v>
      </c>
      <c r="CP308" s="12" t="b">
        <f t="shared" si="84"/>
        <v>0</v>
      </c>
      <c r="CQ308" s="12" t="b">
        <f t="shared" si="85"/>
        <v>0</v>
      </c>
      <c r="CR308" t="b">
        <f>ISNUMBER(SEARCH(Konstanta!$Q$5,Y308))</f>
        <v>0</v>
      </c>
      <c r="CS308">
        <f ca="1">IF(CD308&lt;=Konstanta!$J$5,Konstanta!$I$5,IF(CD308&lt;=Konstanta!$J$6,Konstanta!$I$6,IF(CD308&lt;=Konstanta!$J$7,Konstanta!$I$7,Konstanta!$I$8)))</f>
        <v>4</v>
      </c>
      <c r="CT308" t="b">
        <f>ISNUMBER(SEARCH(Konstanta!$Q$6,Y308))</f>
        <v>0</v>
      </c>
      <c r="CU308">
        <f ca="1">IF(CD308&lt;=Konstanta!$F$5,Konstanta!$E$5,IF(CD308&lt;=Konstanta!$F$6,Konstanta!$E$6,IF(CD308&lt;=Konstanta!$F$7,Konstanta!$E$7,IF(CD308&lt;=Konstanta!$F$8,Konstanta!$E$8,Konstanta!$E$9))))</f>
        <v>5</v>
      </c>
      <c r="CV308" t="b">
        <f t="shared" si="86"/>
        <v>1</v>
      </c>
      <c r="CW308" s="74">
        <f ca="1">IF(CD308&lt;=Konstanta!$B$5,Konstanta!$A$5,IF(CD308&lt;=Konstanta!$B$6,Konstanta!$A$6,IF(CD308&lt;=Konstanta!$B$7,Konstanta!$A$7,IF(CD308&lt;=Konstanta!$B$8,Konstanta!$A$8,IF(CD308&lt;=Konstanta!$B$9,Konstanta!$A$9,IF(CD308&lt;=Konstanta!$B$10,Konstanta!$A$10,IF(CD308&lt;=Konstanta!$B$11,Konstanta!$A$11,Konstanta!$A$12)))))))</f>
        <v>8</v>
      </c>
      <c r="CX308" t="b">
        <f>LEN(_xlfn.IFNA(VLOOKUP(AA308,Konstanta!$AD:$AD,1,FALSE),""))=0</f>
        <v>1</v>
      </c>
      <c r="CY308" s="67">
        <f t="shared" si="87"/>
        <v>0</v>
      </c>
      <c r="CZ308" s="67">
        <f t="shared" si="88"/>
        <v>0</v>
      </c>
      <c r="DA308" s="67">
        <f t="shared" si="89"/>
        <v>0</v>
      </c>
      <c r="DB308" t="b">
        <f t="shared" ca="1" si="90"/>
        <v>0</v>
      </c>
      <c r="DC308" s="67" t="b">
        <f>DA308&lt;=Konstanta!$AH$3</f>
        <v>1</v>
      </c>
      <c r="DD308" t="b">
        <f>CY308&lt;=Konstanta!$AH$4</f>
        <v>1</v>
      </c>
      <c r="DE308" t="b">
        <f>CY308&lt;=Konstanta!$AH$5</f>
        <v>1</v>
      </c>
      <c r="DF308" t="b">
        <f>CY308&lt;=Konstanta!$AH$6</f>
        <v>1</v>
      </c>
      <c r="DG308" t="b">
        <f ca="1">TEXT(BL308,"YYYYMMDD")=TEXT(Konstanta!$B$1,"YYYYMMDD")</f>
        <v>0</v>
      </c>
      <c r="DH308" t="b">
        <f t="shared" si="91"/>
        <v>0</v>
      </c>
      <c r="DI308" s="67">
        <f ca="1">Konstanta!$C$4-Data!CD308</f>
        <v>-1096658.666275</v>
      </c>
      <c r="DJ308">
        <f ca="1">IF(Data!DI308&gt;=Konstanta!$B$14,Konstanta!$A$14,IF(Data!DI308&gt;=Konstanta!$B$15,Konstanta!$A$15,IF(Data!DI308&gt;=Konstanta!$B$16,Konstanta!$A$16,IF(Data!DI308&gt;=Konstanta!$B$17,Konstanta!$A$17,IF(Data!DI308&gt;=Konstanta!$B$18,Konstanta!$A$18,Konstanta!$A$19)))))</f>
        <v>6</v>
      </c>
      <c r="DK308" t="b">
        <f t="shared" si="92"/>
        <v>0</v>
      </c>
      <c r="DL308" t="b">
        <f>COUNTIFS(A$1:A307,A308)=0</f>
        <v>1</v>
      </c>
    </row>
    <row r="309" spans="1:116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8"/>
      <c r="BY309" s="68"/>
      <c r="BZ309" s="70" t="str">
        <f t="shared" si="77"/>
        <v/>
      </c>
      <c r="CA309" s="71">
        <f t="shared" ca="1" si="78"/>
        <v>1096694.6659916667</v>
      </c>
      <c r="CB309" s="70" t="b">
        <f ca="1">AND(LEN(BZ309)&gt;0,TEXT(BZ309,"YYYY-MM-DD")=TEXT(Konstanta!$B$1,"YYYY-MM-DD"))</f>
        <v>0</v>
      </c>
      <c r="CC309" s="70" t="str">
        <f t="shared" si="79"/>
        <v/>
      </c>
      <c r="CD309" s="72">
        <f ca="1">(Konstanta!$B$2-D309)*24</f>
        <v>1096694.666275</v>
      </c>
      <c r="CE309" t="b">
        <f t="shared" si="80"/>
        <v>0</v>
      </c>
      <c r="CF309" t="b">
        <f>LEN(_xlfn.IFNA(VLOOKUP(H309,Konstanta!$M:$M,1,FALSE),""))&gt;0</f>
        <v>0</v>
      </c>
      <c r="CG309" t="b">
        <f>LEN(_xlfn.IFNA(VLOOKUP(G309,Konstanta!$T:$T,1,FALSE),""))&gt;0</f>
        <v>0</v>
      </c>
      <c r="CH309" t="b">
        <f>_xlfn.IFNA(VLOOKUP(U309,Konstanta!$O:$O,1,FALSE),"-")&lt;&gt;"-"</f>
        <v>0</v>
      </c>
      <c r="CI309" t="b">
        <f>LEN(_xlfn.IFNA(VLOOKUP(AX309,Konstanta!$X:$X,1,FALSE),""))&gt;0</f>
        <v>0</v>
      </c>
      <c r="CJ309" t="b">
        <f>OR(LEN(_xlfn.IFNA(VLOOKUP(Y309,Konstanta!$Q:$Q,1,FALSE),""))&gt;0,LEN(Y309)=0)</f>
        <v>1</v>
      </c>
      <c r="CK309" t="b">
        <f t="shared" si="81"/>
        <v>1</v>
      </c>
      <c r="CL309" t="b">
        <f>OR(LEN(_xlfn.IFNA(VLOOKUP(BK309,Konstanta!$Z:$Z,1,FALSE),""))&gt;0,LEN(BK309)=0)</f>
        <v>1</v>
      </c>
      <c r="CM309" t="b">
        <f t="shared" si="82"/>
        <v>1</v>
      </c>
      <c r="CN309" t="b">
        <f t="shared" si="83"/>
        <v>0</v>
      </c>
      <c r="CO309" t="b">
        <f>LEN(_xlfn.IFNA(VLOOKUP(Data!K309,Konstanta!$AB:$AB,1,FALSE),""))&gt;0</f>
        <v>0</v>
      </c>
      <c r="CP309" s="12" t="b">
        <f t="shared" si="84"/>
        <v>0</v>
      </c>
      <c r="CQ309" s="12" t="b">
        <f t="shared" si="85"/>
        <v>0</v>
      </c>
      <c r="CR309" t="b">
        <f>ISNUMBER(SEARCH(Konstanta!$Q$5,Y309))</f>
        <v>0</v>
      </c>
      <c r="CS309">
        <f ca="1">IF(CD309&lt;=Konstanta!$J$5,Konstanta!$I$5,IF(CD309&lt;=Konstanta!$J$6,Konstanta!$I$6,IF(CD309&lt;=Konstanta!$J$7,Konstanta!$I$7,Konstanta!$I$8)))</f>
        <v>4</v>
      </c>
      <c r="CT309" t="b">
        <f>ISNUMBER(SEARCH(Konstanta!$Q$6,Y309))</f>
        <v>0</v>
      </c>
      <c r="CU309">
        <f ca="1">IF(CD309&lt;=Konstanta!$F$5,Konstanta!$E$5,IF(CD309&lt;=Konstanta!$F$6,Konstanta!$E$6,IF(CD309&lt;=Konstanta!$F$7,Konstanta!$E$7,IF(CD309&lt;=Konstanta!$F$8,Konstanta!$E$8,Konstanta!$E$9))))</f>
        <v>5</v>
      </c>
      <c r="CV309" t="b">
        <f t="shared" si="86"/>
        <v>1</v>
      </c>
      <c r="CW309" s="74">
        <f ca="1">IF(CD309&lt;=Konstanta!$B$5,Konstanta!$A$5,IF(CD309&lt;=Konstanta!$B$6,Konstanta!$A$6,IF(CD309&lt;=Konstanta!$B$7,Konstanta!$A$7,IF(CD309&lt;=Konstanta!$B$8,Konstanta!$A$8,IF(CD309&lt;=Konstanta!$B$9,Konstanta!$A$9,IF(CD309&lt;=Konstanta!$B$10,Konstanta!$A$10,IF(CD309&lt;=Konstanta!$B$11,Konstanta!$A$11,Konstanta!$A$12)))))))</f>
        <v>8</v>
      </c>
      <c r="CX309" t="b">
        <f>LEN(_xlfn.IFNA(VLOOKUP(AA309,Konstanta!$AD:$AD,1,FALSE),""))=0</f>
        <v>1</v>
      </c>
      <c r="CY309" s="67">
        <f t="shared" si="87"/>
        <v>0</v>
      </c>
      <c r="CZ309" s="67">
        <f t="shared" si="88"/>
        <v>0</v>
      </c>
      <c r="DA309" s="67">
        <f t="shared" si="89"/>
        <v>0</v>
      </c>
      <c r="DB309" t="b">
        <f t="shared" ca="1" si="90"/>
        <v>0</v>
      </c>
      <c r="DC309" s="67" t="b">
        <f>DA309&lt;=Konstanta!$AH$3</f>
        <v>1</v>
      </c>
      <c r="DD309" t="b">
        <f>CY309&lt;=Konstanta!$AH$4</f>
        <v>1</v>
      </c>
      <c r="DE309" t="b">
        <f>CY309&lt;=Konstanta!$AH$5</f>
        <v>1</v>
      </c>
      <c r="DF309" t="b">
        <f>CY309&lt;=Konstanta!$AH$6</f>
        <v>1</v>
      </c>
      <c r="DG309" t="b">
        <f ca="1">TEXT(BL309,"YYYYMMDD")=TEXT(Konstanta!$B$1,"YYYYMMDD")</f>
        <v>0</v>
      </c>
      <c r="DH309" t="b">
        <f t="shared" si="91"/>
        <v>0</v>
      </c>
      <c r="DI309" s="67">
        <f ca="1">Konstanta!$C$4-Data!CD309</f>
        <v>-1096658.666275</v>
      </c>
      <c r="DJ309">
        <f ca="1">IF(Data!DI309&gt;=Konstanta!$B$14,Konstanta!$A$14,IF(Data!DI309&gt;=Konstanta!$B$15,Konstanta!$A$15,IF(Data!DI309&gt;=Konstanta!$B$16,Konstanta!$A$16,IF(Data!DI309&gt;=Konstanta!$B$17,Konstanta!$A$17,IF(Data!DI309&gt;=Konstanta!$B$18,Konstanta!$A$18,Konstanta!$A$19)))))</f>
        <v>6</v>
      </c>
      <c r="DK309" t="b">
        <f t="shared" si="92"/>
        <v>0</v>
      </c>
      <c r="DL309" t="b">
        <f>COUNTIFS(A$1:A308,A309)=0</f>
        <v>1</v>
      </c>
    </row>
    <row r="310" spans="1:116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8"/>
      <c r="BY310" s="68"/>
      <c r="BZ310" s="70" t="str">
        <f t="shared" si="77"/>
        <v/>
      </c>
      <c r="CA310" s="71">
        <f t="shared" ca="1" si="78"/>
        <v>1096694.6664305555</v>
      </c>
      <c r="CB310" s="70" t="b">
        <f ca="1">AND(LEN(BZ310)&gt;0,TEXT(BZ310,"YYYY-MM-DD")=TEXT(Konstanta!$B$1,"YYYY-MM-DD"))</f>
        <v>0</v>
      </c>
      <c r="CC310" s="70" t="str">
        <f t="shared" si="79"/>
        <v/>
      </c>
      <c r="CD310" s="72">
        <f ca="1">(Konstanta!$B$2-D310)*24</f>
        <v>1096694.666275</v>
      </c>
      <c r="CE310" t="b">
        <f t="shared" si="80"/>
        <v>0</v>
      </c>
      <c r="CF310" t="b">
        <f>LEN(_xlfn.IFNA(VLOOKUP(H310,Konstanta!$M:$M,1,FALSE),""))&gt;0</f>
        <v>0</v>
      </c>
      <c r="CG310" t="b">
        <f>LEN(_xlfn.IFNA(VLOOKUP(G310,Konstanta!$T:$T,1,FALSE),""))&gt;0</f>
        <v>0</v>
      </c>
      <c r="CH310" t="b">
        <f>_xlfn.IFNA(VLOOKUP(U310,Konstanta!$O:$O,1,FALSE),"-")&lt;&gt;"-"</f>
        <v>0</v>
      </c>
      <c r="CI310" t="b">
        <f>LEN(_xlfn.IFNA(VLOOKUP(AX310,Konstanta!$X:$X,1,FALSE),""))&gt;0</f>
        <v>0</v>
      </c>
      <c r="CJ310" t="b">
        <f>OR(LEN(_xlfn.IFNA(VLOOKUP(Y310,Konstanta!$Q:$Q,1,FALSE),""))&gt;0,LEN(Y310)=0)</f>
        <v>1</v>
      </c>
      <c r="CK310" t="b">
        <f t="shared" si="81"/>
        <v>1</v>
      </c>
      <c r="CL310" t="b">
        <f>OR(LEN(_xlfn.IFNA(VLOOKUP(BK310,Konstanta!$Z:$Z,1,FALSE),""))&gt;0,LEN(BK310)=0)</f>
        <v>1</v>
      </c>
      <c r="CM310" t="b">
        <f t="shared" si="82"/>
        <v>1</v>
      </c>
      <c r="CN310" t="b">
        <f t="shared" si="83"/>
        <v>0</v>
      </c>
      <c r="CO310" t="b">
        <f>LEN(_xlfn.IFNA(VLOOKUP(Data!K310,Konstanta!$AB:$AB,1,FALSE),""))&gt;0</f>
        <v>0</v>
      </c>
      <c r="CP310" s="12" t="b">
        <f t="shared" si="84"/>
        <v>0</v>
      </c>
      <c r="CQ310" s="12" t="b">
        <f t="shared" si="85"/>
        <v>0</v>
      </c>
      <c r="CR310" t="b">
        <f>ISNUMBER(SEARCH(Konstanta!$Q$5,Y310))</f>
        <v>0</v>
      </c>
      <c r="CS310">
        <f ca="1">IF(CD310&lt;=Konstanta!$J$5,Konstanta!$I$5,IF(CD310&lt;=Konstanta!$J$6,Konstanta!$I$6,IF(CD310&lt;=Konstanta!$J$7,Konstanta!$I$7,Konstanta!$I$8)))</f>
        <v>4</v>
      </c>
      <c r="CT310" t="b">
        <f>ISNUMBER(SEARCH(Konstanta!$Q$6,Y310))</f>
        <v>0</v>
      </c>
      <c r="CU310">
        <f ca="1">IF(CD310&lt;=Konstanta!$F$5,Konstanta!$E$5,IF(CD310&lt;=Konstanta!$F$6,Konstanta!$E$6,IF(CD310&lt;=Konstanta!$F$7,Konstanta!$E$7,IF(CD310&lt;=Konstanta!$F$8,Konstanta!$E$8,Konstanta!$E$9))))</f>
        <v>5</v>
      </c>
      <c r="CV310" t="b">
        <f t="shared" si="86"/>
        <v>1</v>
      </c>
      <c r="CW310" s="74">
        <f ca="1">IF(CD310&lt;=Konstanta!$B$5,Konstanta!$A$5,IF(CD310&lt;=Konstanta!$B$6,Konstanta!$A$6,IF(CD310&lt;=Konstanta!$B$7,Konstanta!$A$7,IF(CD310&lt;=Konstanta!$B$8,Konstanta!$A$8,IF(CD310&lt;=Konstanta!$B$9,Konstanta!$A$9,IF(CD310&lt;=Konstanta!$B$10,Konstanta!$A$10,IF(CD310&lt;=Konstanta!$B$11,Konstanta!$A$11,Konstanta!$A$12)))))))</f>
        <v>8</v>
      </c>
      <c r="CX310" t="b">
        <f>LEN(_xlfn.IFNA(VLOOKUP(AA310,Konstanta!$AD:$AD,1,FALSE),""))=0</f>
        <v>1</v>
      </c>
      <c r="CY310" s="67">
        <f t="shared" si="87"/>
        <v>0</v>
      </c>
      <c r="CZ310" s="67">
        <f t="shared" si="88"/>
        <v>0</v>
      </c>
      <c r="DA310" s="67">
        <f t="shared" si="89"/>
        <v>0</v>
      </c>
      <c r="DB310" t="b">
        <f t="shared" ca="1" si="90"/>
        <v>0</v>
      </c>
      <c r="DC310" s="67" t="b">
        <f>DA310&lt;=Konstanta!$AH$3</f>
        <v>1</v>
      </c>
      <c r="DD310" t="b">
        <f>CY310&lt;=Konstanta!$AH$4</f>
        <v>1</v>
      </c>
      <c r="DE310" t="b">
        <f>CY310&lt;=Konstanta!$AH$5</f>
        <v>1</v>
      </c>
      <c r="DF310" t="b">
        <f>CY310&lt;=Konstanta!$AH$6</f>
        <v>1</v>
      </c>
      <c r="DG310" t="b">
        <f ca="1">TEXT(BL310,"YYYYMMDD")=TEXT(Konstanta!$B$1,"YYYYMMDD")</f>
        <v>0</v>
      </c>
      <c r="DH310" t="b">
        <f t="shared" si="91"/>
        <v>0</v>
      </c>
      <c r="DI310" s="67">
        <f ca="1">Konstanta!$C$4-Data!CD310</f>
        <v>-1096658.666275</v>
      </c>
      <c r="DJ310">
        <f ca="1">IF(Data!DI310&gt;=Konstanta!$B$14,Konstanta!$A$14,IF(Data!DI310&gt;=Konstanta!$B$15,Konstanta!$A$15,IF(Data!DI310&gt;=Konstanta!$B$16,Konstanta!$A$16,IF(Data!DI310&gt;=Konstanta!$B$17,Konstanta!$A$17,IF(Data!DI310&gt;=Konstanta!$B$18,Konstanta!$A$18,Konstanta!$A$19)))))</f>
        <v>6</v>
      </c>
      <c r="DK310" t="b">
        <f t="shared" si="92"/>
        <v>0</v>
      </c>
      <c r="DL310" t="b">
        <f>COUNTIFS(A$1:A309,A310)=0</f>
        <v>1</v>
      </c>
    </row>
    <row r="311" spans="1:116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8"/>
      <c r="BY311" s="68"/>
      <c r="BZ311" s="70" t="str">
        <f t="shared" si="77"/>
        <v/>
      </c>
      <c r="CA311" s="71">
        <f t="shared" ca="1" si="78"/>
        <v>1096694.6664083335</v>
      </c>
      <c r="CB311" s="70" t="b">
        <f ca="1">AND(LEN(BZ311)&gt;0,TEXT(BZ311,"YYYY-MM-DD")=TEXT(Konstanta!$B$1,"YYYY-MM-DD"))</f>
        <v>0</v>
      </c>
      <c r="CC311" s="70" t="str">
        <f t="shared" si="79"/>
        <v/>
      </c>
      <c r="CD311" s="72">
        <f ca="1">(Konstanta!$B$2-D311)*24</f>
        <v>1096694.666275</v>
      </c>
      <c r="CE311" t="b">
        <f t="shared" si="80"/>
        <v>0</v>
      </c>
      <c r="CF311" t="b">
        <f>LEN(_xlfn.IFNA(VLOOKUP(H311,Konstanta!$M:$M,1,FALSE),""))&gt;0</f>
        <v>0</v>
      </c>
      <c r="CG311" t="b">
        <f>LEN(_xlfn.IFNA(VLOOKUP(G311,Konstanta!$T:$T,1,FALSE),""))&gt;0</f>
        <v>0</v>
      </c>
      <c r="CH311" t="b">
        <f>_xlfn.IFNA(VLOOKUP(U311,Konstanta!$O:$O,1,FALSE),"-")&lt;&gt;"-"</f>
        <v>0</v>
      </c>
      <c r="CI311" t="b">
        <f>LEN(_xlfn.IFNA(VLOOKUP(AX311,Konstanta!$X:$X,1,FALSE),""))&gt;0</f>
        <v>0</v>
      </c>
      <c r="CJ311" t="b">
        <f>OR(LEN(_xlfn.IFNA(VLOOKUP(Y311,Konstanta!$Q:$Q,1,FALSE),""))&gt;0,LEN(Y311)=0)</f>
        <v>1</v>
      </c>
      <c r="CK311" t="b">
        <f t="shared" si="81"/>
        <v>1</v>
      </c>
      <c r="CL311" t="b">
        <f>OR(LEN(_xlfn.IFNA(VLOOKUP(BK311,Konstanta!$Z:$Z,1,FALSE),""))&gt;0,LEN(BK311)=0)</f>
        <v>1</v>
      </c>
      <c r="CM311" t="b">
        <f t="shared" si="82"/>
        <v>1</v>
      </c>
      <c r="CN311" t="b">
        <f t="shared" si="83"/>
        <v>0</v>
      </c>
      <c r="CO311" t="b">
        <f>LEN(_xlfn.IFNA(VLOOKUP(Data!K311,Konstanta!$AB:$AB,1,FALSE),""))&gt;0</f>
        <v>0</v>
      </c>
      <c r="CP311" s="12" t="b">
        <f t="shared" si="84"/>
        <v>0</v>
      </c>
      <c r="CQ311" s="12" t="b">
        <f t="shared" si="85"/>
        <v>0</v>
      </c>
      <c r="CR311" t="b">
        <f>ISNUMBER(SEARCH(Konstanta!$Q$5,Y311))</f>
        <v>0</v>
      </c>
      <c r="CS311">
        <f ca="1">IF(CD311&lt;=Konstanta!$J$5,Konstanta!$I$5,IF(CD311&lt;=Konstanta!$J$6,Konstanta!$I$6,IF(CD311&lt;=Konstanta!$J$7,Konstanta!$I$7,Konstanta!$I$8)))</f>
        <v>4</v>
      </c>
      <c r="CT311" t="b">
        <f>ISNUMBER(SEARCH(Konstanta!$Q$6,Y311))</f>
        <v>0</v>
      </c>
      <c r="CU311">
        <f ca="1">IF(CD311&lt;=Konstanta!$F$5,Konstanta!$E$5,IF(CD311&lt;=Konstanta!$F$6,Konstanta!$E$6,IF(CD311&lt;=Konstanta!$F$7,Konstanta!$E$7,IF(CD311&lt;=Konstanta!$F$8,Konstanta!$E$8,Konstanta!$E$9))))</f>
        <v>5</v>
      </c>
      <c r="CV311" t="b">
        <f t="shared" si="86"/>
        <v>1</v>
      </c>
      <c r="CW311" s="74">
        <f ca="1">IF(CD311&lt;=Konstanta!$B$5,Konstanta!$A$5,IF(CD311&lt;=Konstanta!$B$6,Konstanta!$A$6,IF(CD311&lt;=Konstanta!$B$7,Konstanta!$A$7,IF(CD311&lt;=Konstanta!$B$8,Konstanta!$A$8,IF(CD311&lt;=Konstanta!$B$9,Konstanta!$A$9,IF(CD311&lt;=Konstanta!$B$10,Konstanta!$A$10,IF(CD311&lt;=Konstanta!$B$11,Konstanta!$A$11,Konstanta!$A$12)))))))</f>
        <v>8</v>
      </c>
      <c r="CX311" t="b">
        <f>LEN(_xlfn.IFNA(VLOOKUP(AA311,Konstanta!$AD:$AD,1,FALSE),""))=0</f>
        <v>1</v>
      </c>
      <c r="CY311" s="67">
        <f t="shared" si="87"/>
        <v>0</v>
      </c>
      <c r="CZ311" s="67">
        <f t="shared" si="88"/>
        <v>0</v>
      </c>
      <c r="DA311" s="67">
        <f t="shared" si="89"/>
        <v>0</v>
      </c>
      <c r="DB311" t="b">
        <f t="shared" ca="1" si="90"/>
        <v>0</v>
      </c>
      <c r="DC311" s="67" t="b">
        <f>DA311&lt;=Konstanta!$AH$3</f>
        <v>1</v>
      </c>
      <c r="DD311" t="b">
        <f>CY311&lt;=Konstanta!$AH$4</f>
        <v>1</v>
      </c>
      <c r="DE311" t="b">
        <f>CY311&lt;=Konstanta!$AH$5</f>
        <v>1</v>
      </c>
      <c r="DF311" t="b">
        <f>CY311&lt;=Konstanta!$AH$6</f>
        <v>1</v>
      </c>
      <c r="DG311" t="b">
        <f ca="1">TEXT(BL311,"YYYYMMDD")=TEXT(Konstanta!$B$1,"YYYYMMDD")</f>
        <v>0</v>
      </c>
      <c r="DH311" t="b">
        <f t="shared" si="91"/>
        <v>0</v>
      </c>
      <c r="DI311" s="67">
        <f ca="1">Konstanta!$C$4-Data!CD311</f>
        <v>-1096658.666275</v>
      </c>
      <c r="DJ311">
        <f ca="1">IF(Data!DI311&gt;=Konstanta!$B$14,Konstanta!$A$14,IF(Data!DI311&gt;=Konstanta!$B$15,Konstanta!$A$15,IF(Data!DI311&gt;=Konstanta!$B$16,Konstanta!$A$16,IF(Data!DI311&gt;=Konstanta!$B$17,Konstanta!$A$17,IF(Data!DI311&gt;=Konstanta!$B$18,Konstanta!$A$18,Konstanta!$A$19)))))</f>
        <v>6</v>
      </c>
      <c r="DK311" t="b">
        <f t="shared" si="92"/>
        <v>0</v>
      </c>
      <c r="DL311" t="b">
        <f>COUNTIFS(A$1:A310,A311)=0</f>
        <v>1</v>
      </c>
    </row>
    <row r="312" spans="1:116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8"/>
      <c r="BY312" s="68"/>
      <c r="BZ312" s="70" t="str">
        <f t="shared" si="77"/>
        <v/>
      </c>
      <c r="CA312" s="71">
        <f t="shared" ca="1" si="78"/>
        <v>1096694.6660166667</v>
      </c>
      <c r="CB312" s="70" t="b">
        <f ca="1">AND(LEN(BZ312)&gt;0,TEXT(BZ312,"YYYY-MM-DD")=TEXT(Konstanta!$B$1,"YYYY-MM-DD"))</f>
        <v>0</v>
      </c>
      <c r="CC312" s="70" t="str">
        <f t="shared" si="79"/>
        <v/>
      </c>
      <c r="CD312" s="72">
        <f ca="1">(Konstanta!$B$2-D312)*24</f>
        <v>1096694.666275</v>
      </c>
      <c r="CE312" t="b">
        <f t="shared" si="80"/>
        <v>0</v>
      </c>
      <c r="CF312" t="b">
        <f>LEN(_xlfn.IFNA(VLOOKUP(H312,Konstanta!$M:$M,1,FALSE),""))&gt;0</f>
        <v>0</v>
      </c>
      <c r="CG312" t="b">
        <f>LEN(_xlfn.IFNA(VLOOKUP(G312,Konstanta!$T:$T,1,FALSE),""))&gt;0</f>
        <v>0</v>
      </c>
      <c r="CH312" t="b">
        <f>_xlfn.IFNA(VLOOKUP(U312,Konstanta!$O:$O,1,FALSE),"-")&lt;&gt;"-"</f>
        <v>0</v>
      </c>
      <c r="CI312" t="b">
        <f>LEN(_xlfn.IFNA(VLOOKUP(AX312,Konstanta!$X:$X,1,FALSE),""))&gt;0</f>
        <v>0</v>
      </c>
      <c r="CJ312" t="b">
        <f>OR(LEN(_xlfn.IFNA(VLOOKUP(Y312,Konstanta!$Q:$Q,1,FALSE),""))&gt;0,LEN(Y312)=0)</f>
        <v>1</v>
      </c>
      <c r="CK312" t="b">
        <f t="shared" si="81"/>
        <v>1</v>
      </c>
      <c r="CL312" t="b">
        <f>OR(LEN(_xlfn.IFNA(VLOOKUP(BK312,Konstanta!$Z:$Z,1,FALSE),""))&gt;0,LEN(BK312)=0)</f>
        <v>1</v>
      </c>
      <c r="CM312" t="b">
        <f t="shared" si="82"/>
        <v>1</v>
      </c>
      <c r="CN312" t="b">
        <f t="shared" si="83"/>
        <v>0</v>
      </c>
      <c r="CO312" t="b">
        <f>LEN(_xlfn.IFNA(VLOOKUP(Data!K312,Konstanta!$AB:$AB,1,FALSE),""))&gt;0</f>
        <v>0</v>
      </c>
      <c r="CP312" s="12" t="b">
        <f t="shared" si="84"/>
        <v>0</v>
      </c>
      <c r="CQ312" s="12" t="b">
        <f t="shared" si="85"/>
        <v>0</v>
      </c>
      <c r="CR312" t="b">
        <f>ISNUMBER(SEARCH(Konstanta!$Q$5,Y312))</f>
        <v>0</v>
      </c>
      <c r="CS312">
        <f ca="1">IF(CD312&lt;=Konstanta!$J$5,Konstanta!$I$5,IF(CD312&lt;=Konstanta!$J$6,Konstanta!$I$6,IF(CD312&lt;=Konstanta!$J$7,Konstanta!$I$7,Konstanta!$I$8)))</f>
        <v>4</v>
      </c>
      <c r="CT312" t="b">
        <f>ISNUMBER(SEARCH(Konstanta!$Q$6,Y312))</f>
        <v>0</v>
      </c>
      <c r="CU312">
        <f ca="1">IF(CD312&lt;=Konstanta!$F$5,Konstanta!$E$5,IF(CD312&lt;=Konstanta!$F$6,Konstanta!$E$6,IF(CD312&lt;=Konstanta!$F$7,Konstanta!$E$7,IF(CD312&lt;=Konstanta!$F$8,Konstanta!$E$8,Konstanta!$E$9))))</f>
        <v>5</v>
      </c>
      <c r="CV312" t="b">
        <f t="shared" si="86"/>
        <v>1</v>
      </c>
      <c r="CW312" s="74">
        <f ca="1">IF(CD312&lt;=Konstanta!$B$5,Konstanta!$A$5,IF(CD312&lt;=Konstanta!$B$6,Konstanta!$A$6,IF(CD312&lt;=Konstanta!$B$7,Konstanta!$A$7,IF(CD312&lt;=Konstanta!$B$8,Konstanta!$A$8,IF(CD312&lt;=Konstanta!$B$9,Konstanta!$A$9,IF(CD312&lt;=Konstanta!$B$10,Konstanta!$A$10,IF(CD312&lt;=Konstanta!$B$11,Konstanta!$A$11,Konstanta!$A$12)))))))</f>
        <v>8</v>
      </c>
      <c r="CX312" t="b">
        <f>LEN(_xlfn.IFNA(VLOOKUP(AA312,Konstanta!$AD:$AD,1,FALSE),""))=0</f>
        <v>1</v>
      </c>
      <c r="CY312" s="67">
        <f t="shared" si="87"/>
        <v>0</v>
      </c>
      <c r="CZ312" s="67">
        <f t="shared" si="88"/>
        <v>0</v>
      </c>
      <c r="DA312" s="67">
        <f t="shared" si="89"/>
        <v>0</v>
      </c>
      <c r="DB312" t="b">
        <f t="shared" ca="1" si="90"/>
        <v>0</v>
      </c>
      <c r="DC312" s="67" t="b">
        <f>DA312&lt;=Konstanta!$AH$3</f>
        <v>1</v>
      </c>
      <c r="DD312" t="b">
        <f>CY312&lt;=Konstanta!$AH$4</f>
        <v>1</v>
      </c>
      <c r="DE312" t="b">
        <f>CY312&lt;=Konstanta!$AH$5</f>
        <v>1</v>
      </c>
      <c r="DF312" t="b">
        <f>CY312&lt;=Konstanta!$AH$6</f>
        <v>1</v>
      </c>
      <c r="DG312" t="b">
        <f ca="1">TEXT(BL312,"YYYYMMDD")=TEXT(Konstanta!$B$1,"YYYYMMDD")</f>
        <v>0</v>
      </c>
      <c r="DH312" t="b">
        <f t="shared" si="91"/>
        <v>0</v>
      </c>
      <c r="DI312" s="67">
        <f ca="1">Konstanta!$C$4-Data!CD312</f>
        <v>-1096658.666275</v>
      </c>
      <c r="DJ312">
        <f ca="1">IF(Data!DI312&gt;=Konstanta!$B$14,Konstanta!$A$14,IF(Data!DI312&gt;=Konstanta!$B$15,Konstanta!$A$15,IF(Data!DI312&gt;=Konstanta!$B$16,Konstanta!$A$16,IF(Data!DI312&gt;=Konstanta!$B$17,Konstanta!$A$17,IF(Data!DI312&gt;=Konstanta!$B$18,Konstanta!$A$18,Konstanta!$A$19)))))</f>
        <v>6</v>
      </c>
      <c r="DK312" t="b">
        <f t="shared" si="92"/>
        <v>0</v>
      </c>
      <c r="DL312" t="b">
        <f>COUNTIFS(A$1:A311,A312)=0</f>
        <v>1</v>
      </c>
    </row>
    <row r="313" spans="1:116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8"/>
      <c r="BY313" s="68"/>
      <c r="BZ313" s="70" t="str">
        <f t="shared" si="77"/>
        <v/>
      </c>
      <c r="CA313" s="71">
        <f t="shared" ca="1" si="78"/>
        <v>1096694.666275</v>
      </c>
      <c r="CB313" s="70" t="b">
        <f ca="1">AND(LEN(BZ313)&gt;0,TEXT(BZ313,"YYYY-MM-DD")=TEXT(Konstanta!$B$1,"YYYY-MM-DD"))</f>
        <v>0</v>
      </c>
      <c r="CC313" s="70" t="str">
        <f t="shared" si="79"/>
        <v/>
      </c>
      <c r="CD313" s="72">
        <f ca="1">(Konstanta!$B$2-D313)*24</f>
        <v>1096694.666275</v>
      </c>
      <c r="CE313" t="b">
        <f t="shared" si="80"/>
        <v>0</v>
      </c>
      <c r="CF313" t="b">
        <f>LEN(_xlfn.IFNA(VLOOKUP(H313,Konstanta!$M:$M,1,FALSE),""))&gt;0</f>
        <v>0</v>
      </c>
      <c r="CG313" t="b">
        <f>LEN(_xlfn.IFNA(VLOOKUP(G313,Konstanta!$T:$T,1,FALSE),""))&gt;0</f>
        <v>0</v>
      </c>
      <c r="CH313" t="b">
        <f>_xlfn.IFNA(VLOOKUP(U313,Konstanta!$O:$O,1,FALSE),"-")&lt;&gt;"-"</f>
        <v>0</v>
      </c>
      <c r="CI313" t="b">
        <f>LEN(_xlfn.IFNA(VLOOKUP(AX313,Konstanta!$X:$X,1,FALSE),""))&gt;0</f>
        <v>0</v>
      </c>
      <c r="CJ313" t="b">
        <f>OR(LEN(_xlfn.IFNA(VLOOKUP(Y313,Konstanta!$Q:$Q,1,FALSE),""))&gt;0,LEN(Y313)=0)</f>
        <v>1</v>
      </c>
      <c r="CK313" t="b">
        <f t="shared" si="81"/>
        <v>1</v>
      </c>
      <c r="CL313" t="b">
        <f>OR(LEN(_xlfn.IFNA(VLOOKUP(BK313,Konstanta!$Z:$Z,1,FALSE),""))&gt;0,LEN(BK313)=0)</f>
        <v>1</v>
      </c>
      <c r="CM313" t="b">
        <f t="shared" si="82"/>
        <v>1</v>
      </c>
      <c r="CN313" t="b">
        <f t="shared" si="83"/>
        <v>0</v>
      </c>
      <c r="CO313" t="b">
        <f>LEN(_xlfn.IFNA(VLOOKUP(Data!K313,Konstanta!$AB:$AB,1,FALSE),""))&gt;0</f>
        <v>0</v>
      </c>
      <c r="CP313" s="12" t="b">
        <f t="shared" si="84"/>
        <v>0</v>
      </c>
      <c r="CQ313" s="12" t="b">
        <f t="shared" si="85"/>
        <v>0</v>
      </c>
      <c r="CR313" t="b">
        <f>ISNUMBER(SEARCH(Konstanta!$Q$5,Y313))</f>
        <v>0</v>
      </c>
      <c r="CS313">
        <f ca="1">IF(CD313&lt;=Konstanta!$J$5,Konstanta!$I$5,IF(CD313&lt;=Konstanta!$J$6,Konstanta!$I$6,IF(CD313&lt;=Konstanta!$J$7,Konstanta!$I$7,Konstanta!$I$8)))</f>
        <v>4</v>
      </c>
      <c r="CT313" t="b">
        <f>ISNUMBER(SEARCH(Konstanta!$Q$6,Y313))</f>
        <v>0</v>
      </c>
      <c r="CU313">
        <f ca="1">IF(CD313&lt;=Konstanta!$F$5,Konstanta!$E$5,IF(CD313&lt;=Konstanta!$F$6,Konstanta!$E$6,IF(CD313&lt;=Konstanta!$F$7,Konstanta!$E$7,IF(CD313&lt;=Konstanta!$F$8,Konstanta!$E$8,Konstanta!$E$9))))</f>
        <v>5</v>
      </c>
      <c r="CV313" t="b">
        <f t="shared" si="86"/>
        <v>1</v>
      </c>
      <c r="CW313" s="74">
        <f ca="1">IF(CD313&lt;=Konstanta!$B$5,Konstanta!$A$5,IF(CD313&lt;=Konstanta!$B$6,Konstanta!$A$6,IF(CD313&lt;=Konstanta!$B$7,Konstanta!$A$7,IF(CD313&lt;=Konstanta!$B$8,Konstanta!$A$8,IF(CD313&lt;=Konstanta!$B$9,Konstanta!$A$9,IF(CD313&lt;=Konstanta!$B$10,Konstanta!$A$10,IF(CD313&lt;=Konstanta!$B$11,Konstanta!$A$11,Konstanta!$A$12)))))))</f>
        <v>8</v>
      </c>
      <c r="CX313" t="b">
        <f>LEN(_xlfn.IFNA(VLOOKUP(AA313,Konstanta!$AD:$AD,1,FALSE),""))=0</f>
        <v>1</v>
      </c>
      <c r="CY313" s="67">
        <f t="shared" si="87"/>
        <v>0</v>
      </c>
      <c r="CZ313" s="67">
        <f t="shared" si="88"/>
        <v>0</v>
      </c>
      <c r="DA313" s="67">
        <f t="shared" si="89"/>
        <v>0</v>
      </c>
      <c r="DB313" t="b">
        <f t="shared" ca="1" si="90"/>
        <v>0</v>
      </c>
      <c r="DC313" s="67" t="b">
        <f>DA313&lt;=Konstanta!$AH$3</f>
        <v>1</v>
      </c>
      <c r="DD313" t="b">
        <f>CY313&lt;=Konstanta!$AH$4</f>
        <v>1</v>
      </c>
      <c r="DE313" t="b">
        <f>CY313&lt;=Konstanta!$AH$5</f>
        <v>1</v>
      </c>
      <c r="DF313" t="b">
        <f>CY313&lt;=Konstanta!$AH$6</f>
        <v>1</v>
      </c>
      <c r="DG313" t="b">
        <f ca="1">TEXT(BL313,"YYYYMMDD")=TEXT(Konstanta!$B$1,"YYYYMMDD")</f>
        <v>0</v>
      </c>
      <c r="DH313" t="b">
        <f t="shared" si="91"/>
        <v>0</v>
      </c>
      <c r="DI313" s="67">
        <f ca="1">Konstanta!$C$4-Data!CD313</f>
        <v>-1096658.666275</v>
      </c>
      <c r="DJ313">
        <f ca="1">IF(Data!DI313&gt;=Konstanta!$B$14,Konstanta!$A$14,IF(Data!DI313&gt;=Konstanta!$B$15,Konstanta!$A$15,IF(Data!DI313&gt;=Konstanta!$B$16,Konstanta!$A$16,IF(Data!DI313&gt;=Konstanta!$B$17,Konstanta!$A$17,IF(Data!DI313&gt;=Konstanta!$B$18,Konstanta!$A$18,Konstanta!$A$19)))))</f>
        <v>6</v>
      </c>
      <c r="DK313" t="b">
        <f t="shared" si="92"/>
        <v>0</v>
      </c>
      <c r="DL313" t="b">
        <f>COUNTIFS(A$1:A312,A313)=0</f>
        <v>1</v>
      </c>
    </row>
    <row r="314" spans="1:116">
      <c r="A314" s="69"/>
      <c r="B314" s="69"/>
      <c r="C314" s="69"/>
      <c r="D314" s="81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8"/>
      <c r="BY314" s="68"/>
      <c r="BZ314" s="70" t="str">
        <f t="shared" si="77"/>
        <v/>
      </c>
      <c r="CA314" s="71">
        <f t="shared" ca="1" si="78"/>
        <v>1096694.6659944444</v>
      </c>
      <c r="CB314" s="70" t="b">
        <f ca="1">AND(LEN(BZ314)&gt;0,TEXT(BZ314,"YYYY-MM-DD")=TEXT(Konstanta!$B$1,"YYYY-MM-DD"))</f>
        <v>0</v>
      </c>
      <c r="CC314" s="70" t="str">
        <f t="shared" si="79"/>
        <v/>
      </c>
      <c r="CD314" s="72">
        <f ca="1">(Konstanta!$B$2-D314)*24</f>
        <v>1096694.666275</v>
      </c>
      <c r="CE314" t="b">
        <f t="shared" si="80"/>
        <v>0</v>
      </c>
      <c r="CF314" t="b">
        <f>LEN(_xlfn.IFNA(VLOOKUP(H314,Konstanta!$M:$M,1,FALSE),""))&gt;0</f>
        <v>0</v>
      </c>
      <c r="CG314" t="b">
        <f>LEN(_xlfn.IFNA(VLOOKUP(G314,Konstanta!$T:$T,1,FALSE),""))&gt;0</f>
        <v>0</v>
      </c>
      <c r="CH314" t="b">
        <f>_xlfn.IFNA(VLOOKUP(U314,Konstanta!$O:$O,1,FALSE),"-")&lt;&gt;"-"</f>
        <v>0</v>
      </c>
      <c r="CI314" t="b">
        <f>LEN(_xlfn.IFNA(VLOOKUP(AX314,Konstanta!$X:$X,1,FALSE),""))&gt;0</f>
        <v>0</v>
      </c>
      <c r="CJ314" t="b">
        <f>OR(LEN(_xlfn.IFNA(VLOOKUP(Y314,Konstanta!$Q:$Q,1,FALSE),""))&gt;0,LEN(Y314)=0)</f>
        <v>1</v>
      </c>
      <c r="CK314" t="b">
        <f t="shared" si="81"/>
        <v>1</v>
      </c>
      <c r="CL314" t="b">
        <f>OR(LEN(_xlfn.IFNA(VLOOKUP(BK314,Konstanta!$Z:$Z,1,FALSE),""))&gt;0,LEN(BK314)=0)</f>
        <v>1</v>
      </c>
      <c r="CM314" t="b">
        <f t="shared" si="82"/>
        <v>1</v>
      </c>
      <c r="CN314" t="b">
        <f t="shared" si="83"/>
        <v>0</v>
      </c>
      <c r="CO314" t="b">
        <f>LEN(_xlfn.IFNA(VLOOKUP(Data!K314,Konstanta!$AB:$AB,1,FALSE),""))&gt;0</f>
        <v>0</v>
      </c>
      <c r="CP314" s="12" t="b">
        <f t="shared" si="84"/>
        <v>0</v>
      </c>
      <c r="CQ314" s="12" t="b">
        <f t="shared" si="85"/>
        <v>0</v>
      </c>
      <c r="CR314" t="b">
        <f>ISNUMBER(SEARCH(Konstanta!$Q$5,Y314))</f>
        <v>0</v>
      </c>
      <c r="CS314">
        <f ca="1">IF(CD314&lt;=Konstanta!$J$5,Konstanta!$I$5,IF(CD314&lt;=Konstanta!$J$6,Konstanta!$I$6,IF(CD314&lt;=Konstanta!$J$7,Konstanta!$I$7,Konstanta!$I$8)))</f>
        <v>4</v>
      </c>
      <c r="CT314" t="b">
        <f>ISNUMBER(SEARCH(Konstanta!$Q$6,Y314))</f>
        <v>0</v>
      </c>
      <c r="CU314">
        <f ca="1">IF(CD314&lt;=Konstanta!$F$5,Konstanta!$E$5,IF(CD314&lt;=Konstanta!$F$6,Konstanta!$E$6,IF(CD314&lt;=Konstanta!$F$7,Konstanta!$E$7,IF(CD314&lt;=Konstanta!$F$8,Konstanta!$E$8,Konstanta!$E$9))))</f>
        <v>5</v>
      </c>
      <c r="CV314" t="b">
        <f t="shared" si="86"/>
        <v>1</v>
      </c>
      <c r="CW314" s="74">
        <f ca="1">IF(CD314&lt;=Konstanta!$B$5,Konstanta!$A$5,IF(CD314&lt;=Konstanta!$B$6,Konstanta!$A$6,IF(CD314&lt;=Konstanta!$B$7,Konstanta!$A$7,IF(CD314&lt;=Konstanta!$B$8,Konstanta!$A$8,IF(CD314&lt;=Konstanta!$B$9,Konstanta!$A$9,IF(CD314&lt;=Konstanta!$B$10,Konstanta!$A$10,IF(CD314&lt;=Konstanta!$B$11,Konstanta!$A$11,Konstanta!$A$12)))))))</f>
        <v>8</v>
      </c>
      <c r="CX314" t="b">
        <f>LEN(_xlfn.IFNA(VLOOKUP(AA314,Konstanta!$AD:$AD,1,FALSE),""))=0</f>
        <v>1</v>
      </c>
      <c r="CY314" s="67">
        <f t="shared" si="87"/>
        <v>0</v>
      </c>
      <c r="CZ314" s="67">
        <f t="shared" si="88"/>
        <v>0</v>
      </c>
      <c r="DA314" s="67">
        <f t="shared" si="89"/>
        <v>0</v>
      </c>
      <c r="DB314" t="b">
        <f t="shared" ca="1" si="90"/>
        <v>0</v>
      </c>
      <c r="DC314" s="67" t="b">
        <f>DA314&lt;=Konstanta!$AH$3</f>
        <v>1</v>
      </c>
      <c r="DD314" t="b">
        <f>CY314&lt;=Konstanta!$AH$4</f>
        <v>1</v>
      </c>
      <c r="DE314" t="b">
        <f>CY314&lt;=Konstanta!$AH$5</f>
        <v>1</v>
      </c>
      <c r="DF314" t="b">
        <f>CY314&lt;=Konstanta!$AH$6</f>
        <v>1</v>
      </c>
      <c r="DG314" t="b">
        <f ca="1">TEXT(BL314,"YYYYMMDD")=TEXT(Konstanta!$B$1,"YYYYMMDD")</f>
        <v>0</v>
      </c>
      <c r="DH314" t="b">
        <f t="shared" si="91"/>
        <v>0</v>
      </c>
      <c r="DI314" s="67">
        <f ca="1">Konstanta!$C$4-Data!CD314</f>
        <v>-1096658.666275</v>
      </c>
      <c r="DJ314">
        <f ca="1">IF(Data!DI314&gt;=Konstanta!$B$14,Konstanta!$A$14,IF(Data!DI314&gt;=Konstanta!$B$15,Konstanta!$A$15,IF(Data!DI314&gt;=Konstanta!$B$16,Konstanta!$A$16,IF(Data!DI314&gt;=Konstanta!$B$17,Konstanta!$A$17,IF(Data!DI314&gt;=Konstanta!$B$18,Konstanta!$A$18,Konstanta!$A$19)))))</f>
        <v>6</v>
      </c>
      <c r="DK314" t="b">
        <f t="shared" si="92"/>
        <v>0</v>
      </c>
      <c r="DL314" t="b">
        <f>COUNTIFS(A$1:A313,A314)=0</f>
        <v>1</v>
      </c>
    </row>
    <row r="315" spans="1:116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8"/>
      <c r="BY315" s="68"/>
      <c r="BZ315" s="70" t="str">
        <f t="shared" si="77"/>
        <v/>
      </c>
      <c r="CA315" s="71">
        <f t="shared" ca="1" si="78"/>
        <v>1096694.666275</v>
      </c>
      <c r="CB315" s="70" t="b">
        <f ca="1">AND(LEN(BZ315)&gt;0,TEXT(BZ315,"YYYY-MM-DD")=TEXT(Konstanta!$B$1,"YYYY-MM-DD"))</f>
        <v>0</v>
      </c>
      <c r="CC315" s="70" t="str">
        <f t="shared" si="79"/>
        <v/>
      </c>
      <c r="CD315" s="72">
        <f ca="1">(Konstanta!$B$2-D315)*24</f>
        <v>1096694.666275</v>
      </c>
      <c r="CE315" t="b">
        <f t="shared" si="80"/>
        <v>0</v>
      </c>
      <c r="CF315" t="b">
        <f>LEN(_xlfn.IFNA(VLOOKUP(H315,Konstanta!$M:$M,1,FALSE),""))&gt;0</f>
        <v>0</v>
      </c>
      <c r="CG315" t="b">
        <f>LEN(_xlfn.IFNA(VLOOKUP(G315,Konstanta!$T:$T,1,FALSE),""))&gt;0</f>
        <v>0</v>
      </c>
      <c r="CH315" t="b">
        <f>_xlfn.IFNA(VLOOKUP(U315,Konstanta!$O:$O,1,FALSE),"-")&lt;&gt;"-"</f>
        <v>0</v>
      </c>
      <c r="CI315" t="b">
        <f>LEN(_xlfn.IFNA(VLOOKUP(AX315,Konstanta!$X:$X,1,FALSE),""))&gt;0</f>
        <v>0</v>
      </c>
      <c r="CJ315" t="b">
        <f>OR(LEN(_xlfn.IFNA(VLOOKUP(Y315,Konstanta!$Q:$Q,1,FALSE),""))&gt;0,LEN(Y315)=0)</f>
        <v>1</v>
      </c>
      <c r="CK315" t="b">
        <f t="shared" si="81"/>
        <v>1</v>
      </c>
      <c r="CL315" t="b">
        <f>OR(LEN(_xlfn.IFNA(VLOOKUP(BK315,Konstanta!$Z:$Z,1,FALSE),""))&gt;0,LEN(BK315)=0)</f>
        <v>1</v>
      </c>
      <c r="CM315" t="b">
        <f t="shared" si="82"/>
        <v>1</v>
      </c>
      <c r="CN315" t="b">
        <f t="shared" si="83"/>
        <v>0</v>
      </c>
      <c r="CO315" t="b">
        <f>LEN(_xlfn.IFNA(VLOOKUP(Data!K315,Konstanta!$AB:$AB,1,FALSE),""))&gt;0</f>
        <v>0</v>
      </c>
      <c r="CP315" s="12" t="b">
        <f t="shared" si="84"/>
        <v>0</v>
      </c>
      <c r="CQ315" s="12" t="b">
        <f t="shared" si="85"/>
        <v>0</v>
      </c>
      <c r="CR315" t="b">
        <f>ISNUMBER(SEARCH(Konstanta!$Q$5,Y315))</f>
        <v>0</v>
      </c>
      <c r="CS315">
        <f ca="1">IF(CD315&lt;=Konstanta!$J$5,Konstanta!$I$5,IF(CD315&lt;=Konstanta!$J$6,Konstanta!$I$6,IF(CD315&lt;=Konstanta!$J$7,Konstanta!$I$7,Konstanta!$I$8)))</f>
        <v>4</v>
      </c>
      <c r="CT315" t="b">
        <f>ISNUMBER(SEARCH(Konstanta!$Q$6,Y315))</f>
        <v>0</v>
      </c>
      <c r="CU315">
        <f ca="1">IF(CD315&lt;=Konstanta!$F$5,Konstanta!$E$5,IF(CD315&lt;=Konstanta!$F$6,Konstanta!$E$6,IF(CD315&lt;=Konstanta!$F$7,Konstanta!$E$7,IF(CD315&lt;=Konstanta!$F$8,Konstanta!$E$8,Konstanta!$E$9))))</f>
        <v>5</v>
      </c>
      <c r="CV315" t="b">
        <f t="shared" si="86"/>
        <v>1</v>
      </c>
      <c r="CW315" s="74">
        <f ca="1">IF(CD315&lt;=Konstanta!$B$5,Konstanta!$A$5,IF(CD315&lt;=Konstanta!$B$6,Konstanta!$A$6,IF(CD315&lt;=Konstanta!$B$7,Konstanta!$A$7,IF(CD315&lt;=Konstanta!$B$8,Konstanta!$A$8,IF(CD315&lt;=Konstanta!$B$9,Konstanta!$A$9,IF(CD315&lt;=Konstanta!$B$10,Konstanta!$A$10,IF(CD315&lt;=Konstanta!$B$11,Konstanta!$A$11,Konstanta!$A$12)))))))</f>
        <v>8</v>
      </c>
      <c r="CX315" t="b">
        <f>LEN(_xlfn.IFNA(VLOOKUP(AA315,Konstanta!$AD:$AD,1,FALSE),""))=0</f>
        <v>1</v>
      </c>
      <c r="CY315" s="67">
        <f t="shared" si="87"/>
        <v>0</v>
      </c>
      <c r="CZ315" s="67">
        <f t="shared" si="88"/>
        <v>0</v>
      </c>
      <c r="DA315" s="67">
        <f t="shared" si="89"/>
        <v>0</v>
      </c>
      <c r="DB315" t="b">
        <f t="shared" ca="1" si="90"/>
        <v>0</v>
      </c>
      <c r="DC315" s="67" t="b">
        <f>DA315&lt;=Konstanta!$AH$3</f>
        <v>1</v>
      </c>
      <c r="DD315" t="b">
        <f>CY315&lt;=Konstanta!$AH$4</f>
        <v>1</v>
      </c>
      <c r="DE315" t="b">
        <f>CY315&lt;=Konstanta!$AH$5</f>
        <v>1</v>
      </c>
      <c r="DF315" t="b">
        <f>CY315&lt;=Konstanta!$AH$6</f>
        <v>1</v>
      </c>
      <c r="DG315" t="b">
        <f ca="1">TEXT(BL315,"YYYYMMDD")=TEXT(Konstanta!$B$1,"YYYYMMDD")</f>
        <v>0</v>
      </c>
      <c r="DH315" t="b">
        <f t="shared" si="91"/>
        <v>0</v>
      </c>
      <c r="DI315" s="67">
        <f ca="1">Konstanta!$C$4-Data!CD315</f>
        <v>-1096658.666275</v>
      </c>
      <c r="DJ315">
        <f ca="1">IF(Data!DI315&gt;=Konstanta!$B$14,Konstanta!$A$14,IF(Data!DI315&gt;=Konstanta!$B$15,Konstanta!$A$15,IF(Data!DI315&gt;=Konstanta!$B$16,Konstanta!$A$16,IF(Data!DI315&gt;=Konstanta!$B$17,Konstanta!$A$17,IF(Data!DI315&gt;=Konstanta!$B$18,Konstanta!$A$18,Konstanta!$A$19)))))</f>
        <v>6</v>
      </c>
      <c r="DK315" t="b">
        <f t="shared" si="92"/>
        <v>0</v>
      </c>
      <c r="DL315" t="b">
        <f>COUNTIFS(A$1:A314,A315)=0</f>
        <v>1</v>
      </c>
    </row>
    <row r="316" spans="1:1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8"/>
      <c r="BY316" s="68"/>
      <c r="BZ316" s="70" t="str">
        <f t="shared" si="77"/>
        <v/>
      </c>
      <c r="CA316" s="71">
        <f t="shared" ca="1" si="78"/>
        <v>1096694.6662277777</v>
      </c>
      <c r="CB316" s="70" t="b">
        <f ca="1">AND(LEN(BZ316)&gt;0,TEXT(BZ316,"YYYY-MM-DD")=TEXT(Konstanta!$B$1,"YYYY-MM-DD"))</f>
        <v>0</v>
      </c>
      <c r="CC316" s="70" t="str">
        <f t="shared" si="79"/>
        <v/>
      </c>
      <c r="CD316" s="72">
        <f ca="1">(Konstanta!$B$2-D316)*24</f>
        <v>1096694.666275</v>
      </c>
      <c r="CE316" t="b">
        <f t="shared" si="80"/>
        <v>0</v>
      </c>
      <c r="CF316" t="b">
        <f>LEN(_xlfn.IFNA(VLOOKUP(H316,Konstanta!$M:$M,1,FALSE),""))&gt;0</f>
        <v>0</v>
      </c>
      <c r="CG316" t="b">
        <f>LEN(_xlfn.IFNA(VLOOKUP(G316,Konstanta!$T:$T,1,FALSE),""))&gt;0</f>
        <v>0</v>
      </c>
      <c r="CH316" t="b">
        <f>_xlfn.IFNA(VLOOKUP(U316,Konstanta!$O:$O,1,FALSE),"-")&lt;&gt;"-"</f>
        <v>0</v>
      </c>
      <c r="CI316" t="b">
        <f>LEN(_xlfn.IFNA(VLOOKUP(AX316,Konstanta!$X:$X,1,FALSE),""))&gt;0</f>
        <v>0</v>
      </c>
      <c r="CJ316" t="b">
        <f>OR(LEN(_xlfn.IFNA(VLOOKUP(Y316,Konstanta!$Q:$Q,1,FALSE),""))&gt;0,LEN(Y316)=0)</f>
        <v>1</v>
      </c>
      <c r="CK316" t="b">
        <f t="shared" si="81"/>
        <v>1</v>
      </c>
      <c r="CL316" t="b">
        <f>OR(LEN(_xlfn.IFNA(VLOOKUP(BK316,Konstanta!$Z:$Z,1,FALSE),""))&gt;0,LEN(BK316)=0)</f>
        <v>1</v>
      </c>
      <c r="CM316" t="b">
        <f t="shared" si="82"/>
        <v>1</v>
      </c>
      <c r="CN316" t="b">
        <f t="shared" si="83"/>
        <v>0</v>
      </c>
      <c r="CO316" t="b">
        <f>LEN(_xlfn.IFNA(VLOOKUP(Data!K316,Konstanta!$AB:$AB,1,FALSE),""))&gt;0</f>
        <v>0</v>
      </c>
      <c r="CP316" s="12" t="b">
        <f t="shared" si="84"/>
        <v>0</v>
      </c>
      <c r="CQ316" s="12" t="b">
        <f t="shared" si="85"/>
        <v>0</v>
      </c>
      <c r="CR316" t="b">
        <f>ISNUMBER(SEARCH(Konstanta!$Q$5,Y316))</f>
        <v>0</v>
      </c>
      <c r="CS316">
        <f ca="1">IF(CD316&lt;=Konstanta!$J$5,Konstanta!$I$5,IF(CD316&lt;=Konstanta!$J$6,Konstanta!$I$6,IF(CD316&lt;=Konstanta!$J$7,Konstanta!$I$7,Konstanta!$I$8)))</f>
        <v>4</v>
      </c>
      <c r="CT316" t="b">
        <f>ISNUMBER(SEARCH(Konstanta!$Q$6,Y316))</f>
        <v>0</v>
      </c>
      <c r="CU316">
        <f ca="1">IF(CD316&lt;=Konstanta!$F$5,Konstanta!$E$5,IF(CD316&lt;=Konstanta!$F$6,Konstanta!$E$6,IF(CD316&lt;=Konstanta!$F$7,Konstanta!$E$7,IF(CD316&lt;=Konstanta!$F$8,Konstanta!$E$8,Konstanta!$E$9))))</f>
        <v>5</v>
      </c>
      <c r="CV316" t="b">
        <f t="shared" si="86"/>
        <v>1</v>
      </c>
      <c r="CW316" s="74">
        <f ca="1">IF(CD316&lt;=Konstanta!$B$5,Konstanta!$A$5,IF(CD316&lt;=Konstanta!$B$6,Konstanta!$A$6,IF(CD316&lt;=Konstanta!$B$7,Konstanta!$A$7,IF(CD316&lt;=Konstanta!$B$8,Konstanta!$A$8,IF(CD316&lt;=Konstanta!$B$9,Konstanta!$A$9,IF(CD316&lt;=Konstanta!$B$10,Konstanta!$A$10,IF(CD316&lt;=Konstanta!$B$11,Konstanta!$A$11,Konstanta!$A$12)))))))</f>
        <v>8</v>
      </c>
      <c r="CX316" t="b">
        <f>LEN(_xlfn.IFNA(VLOOKUP(AA316,Konstanta!$AD:$AD,1,FALSE),""))=0</f>
        <v>1</v>
      </c>
      <c r="CY316" s="67">
        <f t="shared" si="87"/>
        <v>0</v>
      </c>
      <c r="CZ316" s="67">
        <f t="shared" si="88"/>
        <v>0</v>
      </c>
      <c r="DA316" s="67">
        <f t="shared" si="89"/>
        <v>0</v>
      </c>
      <c r="DB316" t="b">
        <f t="shared" ca="1" si="90"/>
        <v>0</v>
      </c>
      <c r="DC316" s="67" t="b">
        <f>DA316&lt;=Konstanta!$AH$3</f>
        <v>1</v>
      </c>
      <c r="DD316" t="b">
        <f>CY316&lt;=Konstanta!$AH$4</f>
        <v>1</v>
      </c>
      <c r="DE316" t="b">
        <f>CY316&lt;=Konstanta!$AH$5</f>
        <v>1</v>
      </c>
      <c r="DF316" t="b">
        <f>CY316&lt;=Konstanta!$AH$6</f>
        <v>1</v>
      </c>
      <c r="DG316" t="b">
        <f ca="1">TEXT(BL316,"YYYYMMDD")=TEXT(Konstanta!$B$1,"YYYYMMDD")</f>
        <v>0</v>
      </c>
      <c r="DH316" t="b">
        <f t="shared" si="91"/>
        <v>0</v>
      </c>
      <c r="DI316" s="67">
        <f ca="1">Konstanta!$C$4-Data!CD316</f>
        <v>-1096658.666275</v>
      </c>
      <c r="DJ316">
        <f ca="1">IF(Data!DI316&gt;=Konstanta!$B$14,Konstanta!$A$14,IF(Data!DI316&gt;=Konstanta!$B$15,Konstanta!$A$15,IF(Data!DI316&gt;=Konstanta!$B$16,Konstanta!$A$16,IF(Data!DI316&gt;=Konstanta!$B$17,Konstanta!$A$17,IF(Data!DI316&gt;=Konstanta!$B$18,Konstanta!$A$18,Konstanta!$A$19)))))</f>
        <v>6</v>
      </c>
      <c r="DK316" t="b">
        <f t="shared" si="92"/>
        <v>0</v>
      </c>
      <c r="DL316" t="b">
        <f>COUNTIFS(A$1:A315,A316)=0</f>
        <v>1</v>
      </c>
    </row>
    <row r="317" spans="1:116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8"/>
      <c r="BY317" s="68"/>
      <c r="BZ317" s="70" t="str">
        <f t="shared" si="77"/>
        <v/>
      </c>
      <c r="CA317" s="71">
        <f t="shared" ca="1" si="78"/>
        <v>1096694.6659916667</v>
      </c>
      <c r="CB317" s="70" t="b">
        <f ca="1">AND(LEN(BZ317)&gt;0,TEXT(BZ317,"YYYY-MM-DD")=TEXT(Konstanta!$B$1,"YYYY-MM-DD"))</f>
        <v>0</v>
      </c>
      <c r="CC317" s="70" t="str">
        <f t="shared" si="79"/>
        <v/>
      </c>
      <c r="CD317" s="72">
        <f ca="1">(Konstanta!$B$2-D317)*24</f>
        <v>1096694.666275</v>
      </c>
      <c r="CE317" t="b">
        <f t="shared" si="80"/>
        <v>0</v>
      </c>
      <c r="CF317" t="b">
        <f>LEN(_xlfn.IFNA(VLOOKUP(H317,Konstanta!$M:$M,1,FALSE),""))&gt;0</f>
        <v>0</v>
      </c>
      <c r="CG317" t="b">
        <f>LEN(_xlfn.IFNA(VLOOKUP(G317,Konstanta!$T:$T,1,FALSE),""))&gt;0</f>
        <v>0</v>
      </c>
      <c r="CH317" t="b">
        <f>_xlfn.IFNA(VLOOKUP(U317,Konstanta!$O:$O,1,FALSE),"-")&lt;&gt;"-"</f>
        <v>0</v>
      </c>
      <c r="CI317" t="b">
        <f>LEN(_xlfn.IFNA(VLOOKUP(AX317,Konstanta!$X:$X,1,FALSE),""))&gt;0</f>
        <v>0</v>
      </c>
      <c r="CJ317" t="b">
        <f>OR(LEN(_xlfn.IFNA(VLOOKUP(Y317,Konstanta!$Q:$Q,1,FALSE),""))&gt;0,LEN(Y317)=0)</f>
        <v>1</v>
      </c>
      <c r="CK317" t="b">
        <f t="shared" si="81"/>
        <v>1</v>
      </c>
      <c r="CL317" t="b">
        <f>OR(LEN(_xlfn.IFNA(VLOOKUP(BK317,Konstanta!$Z:$Z,1,FALSE),""))&gt;0,LEN(BK317)=0)</f>
        <v>1</v>
      </c>
      <c r="CM317" t="b">
        <f t="shared" si="82"/>
        <v>1</v>
      </c>
      <c r="CN317" t="b">
        <f t="shared" si="83"/>
        <v>0</v>
      </c>
      <c r="CO317" t="b">
        <f>LEN(_xlfn.IFNA(VLOOKUP(Data!K317,Konstanta!$AB:$AB,1,FALSE),""))&gt;0</f>
        <v>0</v>
      </c>
      <c r="CP317" s="12" t="b">
        <f t="shared" si="84"/>
        <v>0</v>
      </c>
      <c r="CQ317" s="12" t="b">
        <f t="shared" si="85"/>
        <v>0</v>
      </c>
      <c r="CR317" t="b">
        <f>ISNUMBER(SEARCH(Konstanta!$Q$5,Y317))</f>
        <v>0</v>
      </c>
      <c r="CS317">
        <f ca="1">IF(CD317&lt;=Konstanta!$J$5,Konstanta!$I$5,IF(CD317&lt;=Konstanta!$J$6,Konstanta!$I$6,IF(CD317&lt;=Konstanta!$J$7,Konstanta!$I$7,Konstanta!$I$8)))</f>
        <v>4</v>
      </c>
      <c r="CT317" t="b">
        <f>ISNUMBER(SEARCH(Konstanta!$Q$6,Y317))</f>
        <v>0</v>
      </c>
      <c r="CU317">
        <f ca="1">IF(CD317&lt;=Konstanta!$F$5,Konstanta!$E$5,IF(CD317&lt;=Konstanta!$F$6,Konstanta!$E$6,IF(CD317&lt;=Konstanta!$F$7,Konstanta!$E$7,IF(CD317&lt;=Konstanta!$F$8,Konstanta!$E$8,Konstanta!$E$9))))</f>
        <v>5</v>
      </c>
      <c r="CV317" t="b">
        <f t="shared" si="86"/>
        <v>1</v>
      </c>
      <c r="CW317" s="74">
        <f ca="1">IF(CD317&lt;=Konstanta!$B$5,Konstanta!$A$5,IF(CD317&lt;=Konstanta!$B$6,Konstanta!$A$6,IF(CD317&lt;=Konstanta!$B$7,Konstanta!$A$7,IF(CD317&lt;=Konstanta!$B$8,Konstanta!$A$8,IF(CD317&lt;=Konstanta!$B$9,Konstanta!$A$9,IF(CD317&lt;=Konstanta!$B$10,Konstanta!$A$10,IF(CD317&lt;=Konstanta!$B$11,Konstanta!$A$11,Konstanta!$A$12)))))))</f>
        <v>8</v>
      </c>
      <c r="CX317" t="b">
        <f>LEN(_xlfn.IFNA(VLOOKUP(AA317,Konstanta!$AD:$AD,1,FALSE),""))=0</f>
        <v>1</v>
      </c>
      <c r="CY317" s="67">
        <f t="shared" si="87"/>
        <v>0</v>
      </c>
      <c r="CZ317" s="67">
        <f t="shared" si="88"/>
        <v>0</v>
      </c>
      <c r="DA317" s="67">
        <f t="shared" si="89"/>
        <v>0</v>
      </c>
      <c r="DB317" t="b">
        <f t="shared" ca="1" si="90"/>
        <v>0</v>
      </c>
      <c r="DC317" s="67" t="b">
        <f>DA317&lt;=Konstanta!$AH$3</f>
        <v>1</v>
      </c>
      <c r="DD317" t="b">
        <f>CY317&lt;=Konstanta!$AH$4</f>
        <v>1</v>
      </c>
      <c r="DE317" t="b">
        <f>CY317&lt;=Konstanta!$AH$5</f>
        <v>1</v>
      </c>
      <c r="DF317" t="b">
        <f>CY317&lt;=Konstanta!$AH$6</f>
        <v>1</v>
      </c>
      <c r="DG317" t="b">
        <f ca="1">TEXT(BL317,"YYYYMMDD")=TEXT(Konstanta!$B$1,"YYYYMMDD")</f>
        <v>0</v>
      </c>
      <c r="DH317" t="b">
        <f t="shared" si="91"/>
        <v>0</v>
      </c>
      <c r="DI317" s="67">
        <f ca="1">Konstanta!$C$4-Data!CD317</f>
        <v>-1096658.666275</v>
      </c>
      <c r="DJ317">
        <f ca="1">IF(Data!DI317&gt;=Konstanta!$B$14,Konstanta!$A$14,IF(Data!DI317&gt;=Konstanta!$B$15,Konstanta!$A$15,IF(Data!DI317&gt;=Konstanta!$B$16,Konstanta!$A$16,IF(Data!DI317&gt;=Konstanta!$B$17,Konstanta!$A$17,IF(Data!DI317&gt;=Konstanta!$B$18,Konstanta!$A$18,Konstanta!$A$19)))))</f>
        <v>6</v>
      </c>
      <c r="DK317" t="b">
        <f t="shared" si="92"/>
        <v>0</v>
      </c>
      <c r="DL317" t="b">
        <f>COUNTIFS(A$1:A316,A317)=0</f>
        <v>1</v>
      </c>
    </row>
    <row r="318" spans="1:116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8"/>
      <c r="BY318" s="68"/>
      <c r="BZ318" s="70" t="str">
        <f t="shared" si="77"/>
        <v/>
      </c>
      <c r="CA318" s="71">
        <f t="shared" ca="1" si="78"/>
        <v>1096694.6664305555</v>
      </c>
      <c r="CB318" s="70" t="b">
        <f ca="1">AND(LEN(BZ318)&gt;0,TEXT(BZ318,"YYYY-MM-DD")=TEXT(Konstanta!$B$1,"YYYY-MM-DD"))</f>
        <v>0</v>
      </c>
      <c r="CC318" s="70" t="str">
        <f t="shared" si="79"/>
        <v/>
      </c>
      <c r="CD318" s="72">
        <f ca="1">(Konstanta!$B$2-D318)*24</f>
        <v>1096694.666275</v>
      </c>
      <c r="CE318" t="b">
        <f t="shared" si="80"/>
        <v>0</v>
      </c>
      <c r="CF318" t="b">
        <f>LEN(_xlfn.IFNA(VLOOKUP(H318,Konstanta!$M:$M,1,FALSE),""))&gt;0</f>
        <v>0</v>
      </c>
      <c r="CG318" t="b">
        <f>LEN(_xlfn.IFNA(VLOOKUP(G318,Konstanta!$T:$T,1,FALSE),""))&gt;0</f>
        <v>0</v>
      </c>
      <c r="CH318" t="b">
        <f>_xlfn.IFNA(VLOOKUP(U318,Konstanta!$O:$O,1,FALSE),"-")&lt;&gt;"-"</f>
        <v>0</v>
      </c>
      <c r="CI318" t="b">
        <f>LEN(_xlfn.IFNA(VLOOKUP(AX318,Konstanta!$X:$X,1,FALSE),""))&gt;0</f>
        <v>0</v>
      </c>
      <c r="CJ318" t="b">
        <f>OR(LEN(_xlfn.IFNA(VLOOKUP(Y318,Konstanta!$Q:$Q,1,FALSE),""))&gt;0,LEN(Y318)=0)</f>
        <v>1</v>
      </c>
      <c r="CK318" t="b">
        <f t="shared" si="81"/>
        <v>1</v>
      </c>
      <c r="CL318" t="b">
        <f>OR(LEN(_xlfn.IFNA(VLOOKUP(BK318,Konstanta!$Z:$Z,1,FALSE),""))&gt;0,LEN(BK318)=0)</f>
        <v>1</v>
      </c>
      <c r="CM318" t="b">
        <f t="shared" si="82"/>
        <v>1</v>
      </c>
      <c r="CN318" t="b">
        <f t="shared" si="83"/>
        <v>0</v>
      </c>
      <c r="CO318" t="b">
        <f>LEN(_xlfn.IFNA(VLOOKUP(Data!K318,Konstanta!$AB:$AB,1,FALSE),""))&gt;0</f>
        <v>0</v>
      </c>
      <c r="CP318" s="12" t="b">
        <f t="shared" si="84"/>
        <v>0</v>
      </c>
      <c r="CQ318" s="12" t="b">
        <f t="shared" si="85"/>
        <v>0</v>
      </c>
      <c r="CR318" t="b">
        <f>ISNUMBER(SEARCH(Konstanta!$Q$5,Y318))</f>
        <v>0</v>
      </c>
      <c r="CS318">
        <f ca="1">IF(CD318&lt;=Konstanta!$J$5,Konstanta!$I$5,IF(CD318&lt;=Konstanta!$J$6,Konstanta!$I$6,IF(CD318&lt;=Konstanta!$J$7,Konstanta!$I$7,Konstanta!$I$8)))</f>
        <v>4</v>
      </c>
      <c r="CT318" t="b">
        <f>ISNUMBER(SEARCH(Konstanta!$Q$6,Y318))</f>
        <v>0</v>
      </c>
      <c r="CU318">
        <f ca="1">IF(CD318&lt;=Konstanta!$F$5,Konstanta!$E$5,IF(CD318&lt;=Konstanta!$F$6,Konstanta!$E$6,IF(CD318&lt;=Konstanta!$F$7,Konstanta!$E$7,IF(CD318&lt;=Konstanta!$F$8,Konstanta!$E$8,Konstanta!$E$9))))</f>
        <v>5</v>
      </c>
      <c r="CV318" t="b">
        <f t="shared" si="86"/>
        <v>1</v>
      </c>
      <c r="CW318" s="74">
        <f ca="1">IF(CD318&lt;=Konstanta!$B$5,Konstanta!$A$5,IF(CD318&lt;=Konstanta!$B$6,Konstanta!$A$6,IF(CD318&lt;=Konstanta!$B$7,Konstanta!$A$7,IF(CD318&lt;=Konstanta!$B$8,Konstanta!$A$8,IF(CD318&lt;=Konstanta!$B$9,Konstanta!$A$9,IF(CD318&lt;=Konstanta!$B$10,Konstanta!$A$10,IF(CD318&lt;=Konstanta!$B$11,Konstanta!$A$11,Konstanta!$A$12)))))))</f>
        <v>8</v>
      </c>
      <c r="CX318" t="b">
        <f>LEN(_xlfn.IFNA(VLOOKUP(AA318,Konstanta!$AD:$AD,1,FALSE),""))=0</f>
        <v>1</v>
      </c>
      <c r="CY318" s="67">
        <f t="shared" si="87"/>
        <v>0</v>
      </c>
      <c r="CZ318" s="67">
        <f t="shared" si="88"/>
        <v>0</v>
      </c>
      <c r="DA318" s="67">
        <f t="shared" si="89"/>
        <v>0</v>
      </c>
      <c r="DB318" t="b">
        <f t="shared" ca="1" si="90"/>
        <v>0</v>
      </c>
      <c r="DC318" s="67" t="b">
        <f>DA318&lt;=Konstanta!$AH$3</f>
        <v>1</v>
      </c>
      <c r="DD318" t="b">
        <f>CY318&lt;=Konstanta!$AH$4</f>
        <v>1</v>
      </c>
      <c r="DE318" t="b">
        <f>CY318&lt;=Konstanta!$AH$5</f>
        <v>1</v>
      </c>
      <c r="DF318" t="b">
        <f>CY318&lt;=Konstanta!$AH$6</f>
        <v>1</v>
      </c>
      <c r="DG318" t="b">
        <f ca="1">TEXT(BL318,"YYYYMMDD")=TEXT(Konstanta!$B$1,"YYYYMMDD")</f>
        <v>0</v>
      </c>
      <c r="DH318" t="b">
        <f t="shared" si="91"/>
        <v>0</v>
      </c>
      <c r="DI318" s="67">
        <f ca="1">Konstanta!$C$4-Data!CD318</f>
        <v>-1096658.666275</v>
      </c>
      <c r="DJ318">
        <f ca="1">IF(Data!DI318&gt;=Konstanta!$B$14,Konstanta!$A$14,IF(Data!DI318&gt;=Konstanta!$B$15,Konstanta!$A$15,IF(Data!DI318&gt;=Konstanta!$B$16,Konstanta!$A$16,IF(Data!DI318&gt;=Konstanta!$B$17,Konstanta!$A$17,IF(Data!DI318&gt;=Konstanta!$B$18,Konstanta!$A$18,Konstanta!$A$19)))))</f>
        <v>6</v>
      </c>
      <c r="DK318" t="b">
        <f t="shared" si="92"/>
        <v>0</v>
      </c>
      <c r="DL318" t="b">
        <f>COUNTIFS(A$1:A317,A318)=0</f>
        <v>1</v>
      </c>
    </row>
    <row r="319" spans="1:116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8"/>
      <c r="BY319" s="68"/>
      <c r="BZ319" s="70" t="str">
        <f t="shared" si="77"/>
        <v/>
      </c>
      <c r="CA319" s="71">
        <f t="shared" ca="1" si="78"/>
        <v>1096694.666013889</v>
      </c>
      <c r="CB319" s="70" t="b">
        <f ca="1">AND(LEN(BZ319)&gt;0,TEXT(BZ319,"YYYY-MM-DD")=TEXT(Konstanta!$B$1,"YYYY-MM-DD"))</f>
        <v>0</v>
      </c>
      <c r="CC319" s="70" t="str">
        <f t="shared" si="79"/>
        <v/>
      </c>
      <c r="CD319" s="72">
        <f ca="1">(Konstanta!$B$2-D319)*24</f>
        <v>1096694.666275</v>
      </c>
      <c r="CE319" t="b">
        <f t="shared" si="80"/>
        <v>0</v>
      </c>
      <c r="CF319" t="b">
        <f>LEN(_xlfn.IFNA(VLOOKUP(H319,Konstanta!$M:$M,1,FALSE),""))&gt;0</f>
        <v>0</v>
      </c>
      <c r="CG319" t="b">
        <f>LEN(_xlfn.IFNA(VLOOKUP(G319,Konstanta!$T:$T,1,FALSE),""))&gt;0</f>
        <v>0</v>
      </c>
      <c r="CH319" t="b">
        <f>_xlfn.IFNA(VLOOKUP(U319,Konstanta!$O:$O,1,FALSE),"-")&lt;&gt;"-"</f>
        <v>0</v>
      </c>
      <c r="CI319" t="b">
        <f>LEN(_xlfn.IFNA(VLOOKUP(AX319,Konstanta!$X:$X,1,FALSE),""))&gt;0</f>
        <v>0</v>
      </c>
      <c r="CJ319" t="b">
        <f>OR(LEN(_xlfn.IFNA(VLOOKUP(Y319,Konstanta!$Q:$Q,1,FALSE),""))&gt;0,LEN(Y319)=0)</f>
        <v>1</v>
      </c>
      <c r="CK319" t="b">
        <f t="shared" si="81"/>
        <v>1</v>
      </c>
      <c r="CL319" t="b">
        <f>OR(LEN(_xlfn.IFNA(VLOOKUP(BK319,Konstanta!$Z:$Z,1,FALSE),""))&gt;0,LEN(BK319)=0)</f>
        <v>1</v>
      </c>
      <c r="CM319" t="b">
        <f t="shared" si="82"/>
        <v>1</v>
      </c>
      <c r="CN319" t="b">
        <f t="shared" si="83"/>
        <v>0</v>
      </c>
      <c r="CO319" t="b">
        <f>LEN(_xlfn.IFNA(VLOOKUP(Data!K319,Konstanta!$AB:$AB,1,FALSE),""))&gt;0</f>
        <v>0</v>
      </c>
      <c r="CP319" s="12" t="b">
        <f t="shared" si="84"/>
        <v>0</v>
      </c>
      <c r="CQ319" s="12" t="b">
        <f t="shared" si="85"/>
        <v>0</v>
      </c>
      <c r="CR319" t="b">
        <f>ISNUMBER(SEARCH(Konstanta!$Q$5,Y319))</f>
        <v>0</v>
      </c>
      <c r="CS319">
        <f ca="1">IF(CD319&lt;=Konstanta!$J$5,Konstanta!$I$5,IF(CD319&lt;=Konstanta!$J$6,Konstanta!$I$6,IF(CD319&lt;=Konstanta!$J$7,Konstanta!$I$7,Konstanta!$I$8)))</f>
        <v>4</v>
      </c>
      <c r="CT319" t="b">
        <f>ISNUMBER(SEARCH(Konstanta!$Q$6,Y319))</f>
        <v>0</v>
      </c>
      <c r="CU319">
        <f ca="1">IF(CD319&lt;=Konstanta!$F$5,Konstanta!$E$5,IF(CD319&lt;=Konstanta!$F$6,Konstanta!$E$6,IF(CD319&lt;=Konstanta!$F$7,Konstanta!$E$7,IF(CD319&lt;=Konstanta!$F$8,Konstanta!$E$8,Konstanta!$E$9))))</f>
        <v>5</v>
      </c>
      <c r="CV319" t="b">
        <f t="shared" si="86"/>
        <v>1</v>
      </c>
      <c r="CW319" s="74">
        <f ca="1">IF(CD319&lt;=Konstanta!$B$5,Konstanta!$A$5,IF(CD319&lt;=Konstanta!$B$6,Konstanta!$A$6,IF(CD319&lt;=Konstanta!$B$7,Konstanta!$A$7,IF(CD319&lt;=Konstanta!$B$8,Konstanta!$A$8,IF(CD319&lt;=Konstanta!$B$9,Konstanta!$A$9,IF(CD319&lt;=Konstanta!$B$10,Konstanta!$A$10,IF(CD319&lt;=Konstanta!$B$11,Konstanta!$A$11,Konstanta!$A$12)))))))</f>
        <v>8</v>
      </c>
      <c r="CX319" t="b">
        <f>LEN(_xlfn.IFNA(VLOOKUP(AA319,Konstanta!$AD:$AD,1,FALSE),""))=0</f>
        <v>1</v>
      </c>
      <c r="CY319" s="67">
        <f t="shared" si="87"/>
        <v>0</v>
      </c>
      <c r="CZ319" s="67">
        <f t="shared" si="88"/>
        <v>0</v>
      </c>
      <c r="DA319" s="67">
        <f t="shared" si="89"/>
        <v>0</v>
      </c>
      <c r="DB319" t="b">
        <f t="shared" ca="1" si="90"/>
        <v>0</v>
      </c>
      <c r="DC319" s="67" t="b">
        <f>DA319&lt;=Konstanta!$AH$3</f>
        <v>1</v>
      </c>
      <c r="DD319" t="b">
        <f>CY319&lt;=Konstanta!$AH$4</f>
        <v>1</v>
      </c>
      <c r="DE319" t="b">
        <f>CY319&lt;=Konstanta!$AH$5</f>
        <v>1</v>
      </c>
      <c r="DF319" t="b">
        <f>CY319&lt;=Konstanta!$AH$6</f>
        <v>1</v>
      </c>
      <c r="DG319" t="b">
        <f ca="1">TEXT(BL319,"YYYYMMDD")=TEXT(Konstanta!$B$1,"YYYYMMDD")</f>
        <v>0</v>
      </c>
      <c r="DH319" t="b">
        <f t="shared" si="91"/>
        <v>0</v>
      </c>
      <c r="DI319" s="67">
        <f ca="1">Konstanta!$C$4-Data!CD319</f>
        <v>-1096658.666275</v>
      </c>
      <c r="DJ319">
        <f ca="1">IF(Data!DI319&gt;=Konstanta!$B$14,Konstanta!$A$14,IF(Data!DI319&gt;=Konstanta!$B$15,Konstanta!$A$15,IF(Data!DI319&gt;=Konstanta!$B$16,Konstanta!$A$16,IF(Data!DI319&gt;=Konstanta!$B$17,Konstanta!$A$17,IF(Data!DI319&gt;=Konstanta!$B$18,Konstanta!$A$18,Konstanta!$A$19)))))</f>
        <v>6</v>
      </c>
      <c r="DK319" t="b">
        <f t="shared" si="92"/>
        <v>0</v>
      </c>
      <c r="DL319" t="b">
        <f>COUNTIFS(A$1:A318,A319)=0</f>
        <v>1</v>
      </c>
    </row>
    <row r="320" spans="1:116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8"/>
      <c r="BY320" s="68"/>
      <c r="BZ320" s="70" t="str">
        <f t="shared" si="77"/>
        <v/>
      </c>
      <c r="CA320" s="71">
        <f t="shared" ca="1" si="78"/>
        <v>1096694.6659916667</v>
      </c>
      <c r="CB320" s="70" t="b">
        <f ca="1">AND(LEN(BZ320)&gt;0,TEXT(BZ320,"YYYY-MM-DD")=TEXT(Konstanta!$B$1,"YYYY-MM-DD"))</f>
        <v>0</v>
      </c>
      <c r="CC320" s="70" t="str">
        <f t="shared" si="79"/>
        <v/>
      </c>
      <c r="CD320" s="72">
        <f ca="1">(Konstanta!$B$2-D320)*24</f>
        <v>1096694.666275</v>
      </c>
      <c r="CE320" t="b">
        <f t="shared" si="80"/>
        <v>0</v>
      </c>
      <c r="CF320" t="b">
        <f>LEN(_xlfn.IFNA(VLOOKUP(H320,Konstanta!$M:$M,1,FALSE),""))&gt;0</f>
        <v>0</v>
      </c>
      <c r="CG320" t="b">
        <f>LEN(_xlfn.IFNA(VLOOKUP(G320,Konstanta!$T:$T,1,FALSE),""))&gt;0</f>
        <v>0</v>
      </c>
      <c r="CH320" t="b">
        <f>_xlfn.IFNA(VLOOKUP(U320,Konstanta!$O:$O,1,FALSE),"-")&lt;&gt;"-"</f>
        <v>0</v>
      </c>
      <c r="CI320" t="b">
        <f>LEN(_xlfn.IFNA(VLOOKUP(AX320,Konstanta!$X:$X,1,FALSE),""))&gt;0</f>
        <v>0</v>
      </c>
      <c r="CJ320" t="b">
        <f>OR(LEN(_xlfn.IFNA(VLOOKUP(Y320,Konstanta!$Q:$Q,1,FALSE),""))&gt;0,LEN(Y320)=0)</f>
        <v>1</v>
      </c>
      <c r="CK320" t="b">
        <f t="shared" si="81"/>
        <v>1</v>
      </c>
      <c r="CL320" t="b">
        <f>OR(LEN(_xlfn.IFNA(VLOOKUP(BK320,Konstanta!$Z:$Z,1,FALSE),""))&gt;0,LEN(BK320)=0)</f>
        <v>1</v>
      </c>
      <c r="CM320" t="b">
        <f t="shared" si="82"/>
        <v>1</v>
      </c>
      <c r="CN320" t="b">
        <f t="shared" si="83"/>
        <v>0</v>
      </c>
      <c r="CO320" t="b">
        <f>LEN(_xlfn.IFNA(VLOOKUP(Data!K320,Konstanta!$AB:$AB,1,FALSE),""))&gt;0</f>
        <v>0</v>
      </c>
      <c r="CP320" s="12" t="b">
        <f t="shared" si="84"/>
        <v>0</v>
      </c>
      <c r="CQ320" s="12" t="b">
        <f t="shared" si="85"/>
        <v>0</v>
      </c>
      <c r="CR320" t="b">
        <f>ISNUMBER(SEARCH(Konstanta!$Q$5,Y320))</f>
        <v>0</v>
      </c>
      <c r="CS320">
        <f ca="1">IF(CD320&lt;=Konstanta!$J$5,Konstanta!$I$5,IF(CD320&lt;=Konstanta!$J$6,Konstanta!$I$6,IF(CD320&lt;=Konstanta!$J$7,Konstanta!$I$7,Konstanta!$I$8)))</f>
        <v>4</v>
      </c>
      <c r="CT320" t="b">
        <f>ISNUMBER(SEARCH(Konstanta!$Q$6,Y320))</f>
        <v>0</v>
      </c>
      <c r="CU320">
        <f ca="1">IF(CD320&lt;=Konstanta!$F$5,Konstanta!$E$5,IF(CD320&lt;=Konstanta!$F$6,Konstanta!$E$6,IF(CD320&lt;=Konstanta!$F$7,Konstanta!$E$7,IF(CD320&lt;=Konstanta!$F$8,Konstanta!$E$8,Konstanta!$E$9))))</f>
        <v>5</v>
      </c>
      <c r="CV320" t="b">
        <f t="shared" si="86"/>
        <v>1</v>
      </c>
      <c r="CW320" s="74">
        <f ca="1">IF(CD320&lt;=Konstanta!$B$5,Konstanta!$A$5,IF(CD320&lt;=Konstanta!$B$6,Konstanta!$A$6,IF(CD320&lt;=Konstanta!$B$7,Konstanta!$A$7,IF(CD320&lt;=Konstanta!$B$8,Konstanta!$A$8,IF(CD320&lt;=Konstanta!$B$9,Konstanta!$A$9,IF(CD320&lt;=Konstanta!$B$10,Konstanta!$A$10,IF(CD320&lt;=Konstanta!$B$11,Konstanta!$A$11,Konstanta!$A$12)))))))</f>
        <v>8</v>
      </c>
      <c r="CX320" t="b">
        <f>LEN(_xlfn.IFNA(VLOOKUP(AA320,Konstanta!$AD:$AD,1,FALSE),""))=0</f>
        <v>1</v>
      </c>
      <c r="CY320" s="67">
        <f t="shared" si="87"/>
        <v>0</v>
      </c>
      <c r="CZ320" s="67">
        <f t="shared" si="88"/>
        <v>0</v>
      </c>
      <c r="DA320" s="67">
        <f t="shared" si="89"/>
        <v>0</v>
      </c>
      <c r="DB320" t="b">
        <f t="shared" ca="1" si="90"/>
        <v>0</v>
      </c>
      <c r="DC320" s="67" t="b">
        <f>DA320&lt;=Konstanta!$AH$3</f>
        <v>1</v>
      </c>
      <c r="DD320" t="b">
        <f>CY320&lt;=Konstanta!$AH$4</f>
        <v>1</v>
      </c>
      <c r="DE320" t="b">
        <f>CY320&lt;=Konstanta!$AH$5</f>
        <v>1</v>
      </c>
      <c r="DF320" t="b">
        <f>CY320&lt;=Konstanta!$AH$6</f>
        <v>1</v>
      </c>
      <c r="DG320" t="b">
        <f ca="1">TEXT(BL320,"YYYYMMDD")=TEXT(Konstanta!$B$1,"YYYYMMDD")</f>
        <v>0</v>
      </c>
      <c r="DH320" t="b">
        <f t="shared" si="91"/>
        <v>0</v>
      </c>
      <c r="DI320" s="67">
        <f ca="1">Konstanta!$C$4-Data!CD320</f>
        <v>-1096658.666275</v>
      </c>
      <c r="DJ320">
        <f ca="1">IF(Data!DI320&gt;=Konstanta!$B$14,Konstanta!$A$14,IF(Data!DI320&gt;=Konstanta!$B$15,Konstanta!$A$15,IF(Data!DI320&gt;=Konstanta!$B$16,Konstanta!$A$16,IF(Data!DI320&gt;=Konstanta!$B$17,Konstanta!$A$17,IF(Data!DI320&gt;=Konstanta!$B$18,Konstanta!$A$18,Konstanta!$A$19)))))</f>
        <v>6</v>
      </c>
      <c r="DK320" t="b">
        <f t="shared" si="92"/>
        <v>0</v>
      </c>
      <c r="DL320" t="b">
        <f>COUNTIFS(A$1:A319,A320)=0</f>
        <v>1</v>
      </c>
    </row>
    <row r="321" spans="1:116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8"/>
      <c r="BY321" s="68"/>
      <c r="BZ321" s="70" t="str">
        <f t="shared" si="77"/>
        <v/>
      </c>
      <c r="CA321" s="71">
        <f t="shared" ca="1" si="78"/>
        <v>1096694.6660166667</v>
      </c>
      <c r="CB321" s="70" t="b">
        <f ca="1">AND(LEN(BZ321)&gt;0,TEXT(BZ321,"YYYY-MM-DD")=TEXT(Konstanta!$B$1,"YYYY-MM-DD"))</f>
        <v>0</v>
      </c>
      <c r="CC321" s="70" t="str">
        <f t="shared" si="79"/>
        <v/>
      </c>
      <c r="CD321" s="72">
        <f ca="1">(Konstanta!$B$2-D321)*24</f>
        <v>1096694.666275</v>
      </c>
      <c r="CE321" t="b">
        <f t="shared" si="80"/>
        <v>0</v>
      </c>
      <c r="CF321" t="b">
        <f>LEN(_xlfn.IFNA(VLOOKUP(H321,Konstanta!$M:$M,1,FALSE),""))&gt;0</f>
        <v>0</v>
      </c>
      <c r="CG321" t="b">
        <f>LEN(_xlfn.IFNA(VLOOKUP(G321,Konstanta!$T:$T,1,FALSE),""))&gt;0</f>
        <v>0</v>
      </c>
      <c r="CH321" t="b">
        <f>_xlfn.IFNA(VLOOKUP(U321,Konstanta!$O:$O,1,FALSE),"-")&lt;&gt;"-"</f>
        <v>0</v>
      </c>
      <c r="CI321" t="b">
        <f>LEN(_xlfn.IFNA(VLOOKUP(AX321,Konstanta!$X:$X,1,FALSE),""))&gt;0</f>
        <v>0</v>
      </c>
      <c r="CJ321" t="b">
        <f>OR(LEN(_xlfn.IFNA(VLOOKUP(Y321,Konstanta!$Q:$Q,1,FALSE),""))&gt;0,LEN(Y321)=0)</f>
        <v>1</v>
      </c>
      <c r="CK321" t="b">
        <f t="shared" si="81"/>
        <v>1</v>
      </c>
      <c r="CL321" t="b">
        <f>OR(LEN(_xlfn.IFNA(VLOOKUP(BK321,Konstanta!$Z:$Z,1,FALSE),""))&gt;0,LEN(BK321)=0)</f>
        <v>1</v>
      </c>
      <c r="CM321" t="b">
        <f t="shared" si="82"/>
        <v>1</v>
      </c>
      <c r="CN321" t="b">
        <f t="shared" si="83"/>
        <v>0</v>
      </c>
      <c r="CO321" t="b">
        <f>LEN(_xlfn.IFNA(VLOOKUP(Data!K321,Konstanta!$AB:$AB,1,FALSE),""))&gt;0</f>
        <v>0</v>
      </c>
      <c r="CP321" s="12" t="b">
        <f t="shared" si="84"/>
        <v>0</v>
      </c>
      <c r="CQ321" s="12" t="b">
        <f t="shared" si="85"/>
        <v>0</v>
      </c>
      <c r="CR321" t="b">
        <f>ISNUMBER(SEARCH(Konstanta!$Q$5,Y321))</f>
        <v>0</v>
      </c>
      <c r="CS321">
        <f ca="1">IF(CD321&lt;=Konstanta!$J$5,Konstanta!$I$5,IF(CD321&lt;=Konstanta!$J$6,Konstanta!$I$6,IF(CD321&lt;=Konstanta!$J$7,Konstanta!$I$7,Konstanta!$I$8)))</f>
        <v>4</v>
      </c>
      <c r="CT321" t="b">
        <f>ISNUMBER(SEARCH(Konstanta!$Q$6,Y321))</f>
        <v>0</v>
      </c>
      <c r="CU321">
        <f ca="1">IF(CD321&lt;=Konstanta!$F$5,Konstanta!$E$5,IF(CD321&lt;=Konstanta!$F$6,Konstanta!$E$6,IF(CD321&lt;=Konstanta!$F$7,Konstanta!$E$7,IF(CD321&lt;=Konstanta!$F$8,Konstanta!$E$8,Konstanta!$E$9))))</f>
        <v>5</v>
      </c>
      <c r="CV321" t="b">
        <f t="shared" si="86"/>
        <v>1</v>
      </c>
      <c r="CW321" s="74">
        <f ca="1">IF(CD321&lt;=Konstanta!$B$5,Konstanta!$A$5,IF(CD321&lt;=Konstanta!$B$6,Konstanta!$A$6,IF(CD321&lt;=Konstanta!$B$7,Konstanta!$A$7,IF(CD321&lt;=Konstanta!$B$8,Konstanta!$A$8,IF(CD321&lt;=Konstanta!$B$9,Konstanta!$A$9,IF(CD321&lt;=Konstanta!$B$10,Konstanta!$A$10,IF(CD321&lt;=Konstanta!$B$11,Konstanta!$A$11,Konstanta!$A$12)))))))</f>
        <v>8</v>
      </c>
      <c r="CX321" t="b">
        <f>LEN(_xlfn.IFNA(VLOOKUP(AA321,Konstanta!$AD:$AD,1,FALSE),""))=0</f>
        <v>1</v>
      </c>
      <c r="CY321" s="67">
        <f t="shared" si="87"/>
        <v>0</v>
      </c>
      <c r="CZ321" s="67">
        <f t="shared" si="88"/>
        <v>0</v>
      </c>
      <c r="DA321" s="67">
        <f t="shared" si="89"/>
        <v>0</v>
      </c>
      <c r="DB321" t="b">
        <f t="shared" ca="1" si="90"/>
        <v>0</v>
      </c>
      <c r="DC321" s="67" t="b">
        <f>DA321&lt;=Konstanta!$AH$3</f>
        <v>1</v>
      </c>
      <c r="DD321" t="b">
        <f>CY321&lt;=Konstanta!$AH$4</f>
        <v>1</v>
      </c>
      <c r="DE321" t="b">
        <f>CY321&lt;=Konstanta!$AH$5</f>
        <v>1</v>
      </c>
      <c r="DF321" t="b">
        <f>CY321&lt;=Konstanta!$AH$6</f>
        <v>1</v>
      </c>
      <c r="DG321" t="b">
        <f ca="1">TEXT(BL321,"YYYYMMDD")=TEXT(Konstanta!$B$1,"YYYYMMDD")</f>
        <v>0</v>
      </c>
      <c r="DH321" t="b">
        <f t="shared" si="91"/>
        <v>0</v>
      </c>
      <c r="DI321" s="67">
        <f ca="1">Konstanta!$C$4-Data!CD321</f>
        <v>-1096658.666275</v>
      </c>
      <c r="DJ321">
        <f ca="1">IF(Data!DI321&gt;=Konstanta!$B$14,Konstanta!$A$14,IF(Data!DI321&gt;=Konstanta!$B$15,Konstanta!$A$15,IF(Data!DI321&gt;=Konstanta!$B$16,Konstanta!$A$16,IF(Data!DI321&gt;=Konstanta!$B$17,Konstanta!$A$17,IF(Data!DI321&gt;=Konstanta!$B$18,Konstanta!$A$18,Konstanta!$A$19)))))</f>
        <v>6</v>
      </c>
      <c r="DK321" t="b">
        <f t="shared" si="92"/>
        <v>0</v>
      </c>
      <c r="DL321" t="b">
        <f>COUNTIFS(A$1:A320,A321)=0</f>
        <v>1</v>
      </c>
    </row>
    <row r="322" spans="1:116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8"/>
      <c r="BY322" s="68"/>
      <c r="BZ322" s="70" t="str">
        <f t="shared" si="77"/>
        <v/>
      </c>
      <c r="CA322" s="71">
        <f t="shared" ca="1" si="78"/>
        <v>1096694.6664</v>
      </c>
      <c r="CB322" s="70" t="b">
        <f ca="1">AND(LEN(BZ322)&gt;0,TEXT(BZ322,"YYYY-MM-DD")=TEXT(Konstanta!$B$1,"YYYY-MM-DD"))</f>
        <v>0</v>
      </c>
      <c r="CC322" s="70" t="str">
        <f t="shared" si="79"/>
        <v/>
      </c>
      <c r="CD322" s="72">
        <f ca="1">(Konstanta!$B$2-D322)*24</f>
        <v>1096694.666275</v>
      </c>
      <c r="CE322" t="b">
        <f t="shared" si="80"/>
        <v>0</v>
      </c>
      <c r="CF322" t="b">
        <f>LEN(_xlfn.IFNA(VLOOKUP(H322,Konstanta!$M:$M,1,FALSE),""))&gt;0</f>
        <v>0</v>
      </c>
      <c r="CG322" t="b">
        <f>LEN(_xlfn.IFNA(VLOOKUP(G322,Konstanta!$T:$T,1,FALSE),""))&gt;0</f>
        <v>0</v>
      </c>
      <c r="CH322" t="b">
        <f>_xlfn.IFNA(VLOOKUP(U322,Konstanta!$O:$O,1,FALSE),"-")&lt;&gt;"-"</f>
        <v>0</v>
      </c>
      <c r="CI322" t="b">
        <f>LEN(_xlfn.IFNA(VLOOKUP(AX322,Konstanta!$X:$X,1,FALSE),""))&gt;0</f>
        <v>0</v>
      </c>
      <c r="CJ322" t="b">
        <f>OR(LEN(_xlfn.IFNA(VLOOKUP(Y322,Konstanta!$Q:$Q,1,FALSE),""))&gt;0,LEN(Y322)=0)</f>
        <v>1</v>
      </c>
      <c r="CK322" t="b">
        <f t="shared" si="81"/>
        <v>1</v>
      </c>
      <c r="CL322" t="b">
        <f>OR(LEN(_xlfn.IFNA(VLOOKUP(BK322,Konstanta!$Z:$Z,1,FALSE),""))&gt;0,LEN(BK322)=0)</f>
        <v>1</v>
      </c>
      <c r="CM322" t="b">
        <f t="shared" si="82"/>
        <v>1</v>
      </c>
      <c r="CN322" t="b">
        <f t="shared" si="83"/>
        <v>0</v>
      </c>
      <c r="CO322" t="b">
        <f>LEN(_xlfn.IFNA(VLOOKUP(Data!K322,Konstanta!$AB:$AB,1,FALSE),""))&gt;0</f>
        <v>0</v>
      </c>
      <c r="CP322" s="12" t="b">
        <f t="shared" si="84"/>
        <v>0</v>
      </c>
      <c r="CQ322" s="12" t="b">
        <f t="shared" si="85"/>
        <v>0</v>
      </c>
      <c r="CR322" t="b">
        <f>ISNUMBER(SEARCH(Konstanta!$Q$5,Y322))</f>
        <v>0</v>
      </c>
      <c r="CS322">
        <f ca="1">IF(CD322&lt;=Konstanta!$J$5,Konstanta!$I$5,IF(CD322&lt;=Konstanta!$J$6,Konstanta!$I$6,IF(CD322&lt;=Konstanta!$J$7,Konstanta!$I$7,Konstanta!$I$8)))</f>
        <v>4</v>
      </c>
      <c r="CT322" t="b">
        <f>ISNUMBER(SEARCH(Konstanta!$Q$6,Y322))</f>
        <v>0</v>
      </c>
      <c r="CU322">
        <f ca="1">IF(CD322&lt;=Konstanta!$F$5,Konstanta!$E$5,IF(CD322&lt;=Konstanta!$F$6,Konstanta!$E$6,IF(CD322&lt;=Konstanta!$F$7,Konstanta!$E$7,IF(CD322&lt;=Konstanta!$F$8,Konstanta!$E$8,Konstanta!$E$9))))</f>
        <v>5</v>
      </c>
      <c r="CV322" t="b">
        <f t="shared" si="86"/>
        <v>1</v>
      </c>
      <c r="CW322" s="74">
        <f ca="1">IF(CD322&lt;=Konstanta!$B$5,Konstanta!$A$5,IF(CD322&lt;=Konstanta!$B$6,Konstanta!$A$6,IF(CD322&lt;=Konstanta!$B$7,Konstanta!$A$7,IF(CD322&lt;=Konstanta!$B$8,Konstanta!$A$8,IF(CD322&lt;=Konstanta!$B$9,Konstanta!$A$9,IF(CD322&lt;=Konstanta!$B$10,Konstanta!$A$10,IF(CD322&lt;=Konstanta!$B$11,Konstanta!$A$11,Konstanta!$A$12)))))))</f>
        <v>8</v>
      </c>
      <c r="CX322" t="b">
        <f>LEN(_xlfn.IFNA(VLOOKUP(AA322,Konstanta!$AD:$AD,1,FALSE),""))=0</f>
        <v>1</v>
      </c>
      <c r="CY322" s="67">
        <f t="shared" si="87"/>
        <v>0</v>
      </c>
      <c r="CZ322" s="67">
        <f t="shared" si="88"/>
        <v>0</v>
      </c>
      <c r="DA322" s="67">
        <f t="shared" si="89"/>
        <v>0</v>
      </c>
      <c r="DB322" t="b">
        <f t="shared" ca="1" si="90"/>
        <v>0</v>
      </c>
      <c r="DC322" s="67" t="b">
        <f>DA322&lt;=Konstanta!$AH$3</f>
        <v>1</v>
      </c>
      <c r="DD322" t="b">
        <f>CY322&lt;=Konstanta!$AH$4</f>
        <v>1</v>
      </c>
      <c r="DE322" t="b">
        <f>CY322&lt;=Konstanta!$AH$5</f>
        <v>1</v>
      </c>
      <c r="DF322" t="b">
        <f>CY322&lt;=Konstanta!$AH$6</f>
        <v>1</v>
      </c>
      <c r="DG322" t="b">
        <f ca="1">TEXT(BL322,"YYYYMMDD")=TEXT(Konstanta!$B$1,"YYYYMMDD")</f>
        <v>0</v>
      </c>
      <c r="DH322" t="b">
        <f t="shared" si="91"/>
        <v>0</v>
      </c>
      <c r="DI322" s="67">
        <f ca="1">Konstanta!$C$4-Data!CD322</f>
        <v>-1096658.666275</v>
      </c>
      <c r="DJ322">
        <f ca="1">IF(Data!DI322&gt;=Konstanta!$B$14,Konstanta!$A$14,IF(Data!DI322&gt;=Konstanta!$B$15,Konstanta!$A$15,IF(Data!DI322&gt;=Konstanta!$B$16,Konstanta!$A$16,IF(Data!DI322&gt;=Konstanta!$B$17,Konstanta!$A$17,IF(Data!DI322&gt;=Konstanta!$B$18,Konstanta!$A$18,Konstanta!$A$19)))))</f>
        <v>6</v>
      </c>
      <c r="DK322" t="b">
        <f t="shared" si="92"/>
        <v>0</v>
      </c>
      <c r="DL322" t="b">
        <f>COUNTIFS(A$1:A321,A322)=0</f>
        <v>1</v>
      </c>
    </row>
    <row r="323" spans="1:116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8"/>
      <c r="BY323" s="68"/>
      <c r="BZ323" s="70" t="str">
        <f t="shared" ref="BZ323:BZ386" si="93">LEFT(R323,19)</f>
        <v/>
      </c>
      <c r="CA323" s="71">
        <f t="shared" ref="CA323:CA386" ca="1" si="94">(NOW()-R323)*24</f>
        <v>1096694.666275</v>
      </c>
      <c r="CB323" s="70" t="b">
        <f ca="1">AND(LEN(BZ323)&gt;0,TEXT(BZ323,"YYYY-MM-DD")=TEXT(Konstanta!$B$1,"YYYY-MM-DD"))</f>
        <v>0</v>
      </c>
      <c r="CC323" s="70" t="str">
        <f t="shared" ref="CC323:CC386" si="95">TEXT(BZ323,"HH")</f>
        <v/>
      </c>
      <c r="CD323" s="72">
        <f ca="1">(Konstanta!$B$2-D323)*24</f>
        <v>1096694.666275</v>
      </c>
      <c r="CE323" t="b">
        <f t="shared" ref="CE323:CE386" si="96">AN323=$CE$1</f>
        <v>0</v>
      </c>
      <c r="CF323" t="b">
        <f>LEN(_xlfn.IFNA(VLOOKUP(H323,Konstanta!$M:$M,1,FALSE),""))&gt;0</f>
        <v>0</v>
      </c>
      <c r="CG323" t="b">
        <f>LEN(_xlfn.IFNA(VLOOKUP(G323,Konstanta!$T:$T,1,FALSE),""))&gt;0</f>
        <v>0</v>
      </c>
      <c r="CH323" t="b">
        <f>_xlfn.IFNA(VLOOKUP(U323,Konstanta!$O:$O,1,FALSE),"-")&lt;&gt;"-"</f>
        <v>0</v>
      </c>
      <c r="CI323" t="b">
        <f>LEN(_xlfn.IFNA(VLOOKUP(AX323,Konstanta!$X:$X,1,FALSE),""))&gt;0</f>
        <v>0</v>
      </c>
      <c r="CJ323" t="b">
        <f>OR(LEN(_xlfn.IFNA(VLOOKUP(Y323,Konstanta!$Q:$Q,1,FALSE),""))&gt;0,LEN(Y323)=0)</f>
        <v>1</v>
      </c>
      <c r="CK323" t="b">
        <f t="shared" ref="CK323:CK386" si="97">NOT(ISNUMBER(SEARCH($CK$1,AO323)))</f>
        <v>1</v>
      </c>
      <c r="CL323" t="b">
        <f>OR(LEN(_xlfn.IFNA(VLOOKUP(BK323,Konstanta!$Z:$Z,1,FALSE),""))&gt;0,LEN(BK323)=0)</f>
        <v>1</v>
      </c>
      <c r="CM323" t="b">
        <f t="shared" ref="CM323:CM386" si="98">NOT(CO323)</f>
        <v>1</v>
      </c>
      <c r="CN323" t="b">
        <f t="shared" ref="CN323:CN386" si="99">BK323=$CN$1</f>
        <v>0</v>
      </c>
      <c r="CO323" t="b">
        <f>LEN(_xlfn.IFNA(VLOOKUP(Data!K323,Konstanta!$AB:$AB,1,FALSE),""))&gt;0</f>
        <v>0</v>
      </c>
      <c r="CP323" s="12" t="b">
        <f t="shared" ref="CP323:CP386" si="100">AND(CE323:CK323,CL323,CM323)</f>
        <v>0</v>
      </c>
      <c r="CQ323" s="12" t="b">
        <f t="shared" ref="CQ323:CQ386" si="101">AND(CE323:CL323,CO323)</f>
        <v>0</v>
      </c>
      <c r="CR323" t="b">
        <f>ISNUMBER(SEARCH(Konstanta!$Q$5,Y323))</f>
        <v>0</v>
      </c>
      <c r="CS323">
        <f ca="1">IF(CD323&lt;=Konstanta!$J$5,Konstanta!$I$5,IF(CD323&lt;=Konstanta!$J$6,Konstanta!$I$6,IF(CD323&lt;=Konstanta!$J$7,Konstanta!$I$7,Konstanta!$I$8)))</f>
        <v>4</v>
      </c>
      <c r="CT323" t="b">
        <f>ISNUMBER(SEARCH(Konstanta!$Q$6,Y323))</f>
        <v>0</v>
      </c>
      <c r="CU323">
        <f ca="1">IF(CD323&lt;=Konstanta!$F$5,Konstanta!$E$5,IF(CD323&lt;=Konstanta!$F$6,Konstanta!$E$6,IF(CD323&lt;=Konstanta!$F$7,Konstanta!$E$7,IF(CD323&lt;=Konstanta!$F$8,Konstanta!$E$8,Konstanta!$E$9))))</f>
        <v>5</v>
      </c>
      <c r="CV323" t="b">
        <f t="shared" ref="CV323:CV386" si="102">AND(NOT(CR323),NOT(CT323))</f>
        <v>1</v>
      </c>
      <c r="CW323" s="74">
        <f ca="1">IF(CD323&lt;=Konstanta!$B$5,Konstanta!$A$5,IF(CD323&lt;=Konstanta!$B$6,Konstanta!$A$6,IF(CD323&lt;=Konstanta!$B$7,Konstanta!$A$7,IF(CD323&lt;=Konstanta!$B$8,Konstanta!$A$8,IF(CD323&lt;=Konstanta!$B$9,Konstanta!$A$9,IF(CD323&lt;=Konstanta!$B$10,Konstanta!$A$10,IF(CD323&lt;=Konstanta!$B$11,Konstanta!$A$11,Konstanta!$A$12)))))))</f>
        <v>8</v>
      </c>
      <c r="CX323" t="b">
        <f>LEN(_xlfn.IFNA(VLOOKUP(AA323,Konstanta!$AD:$AD,1,FALSE),""))=0</f>
        <v>1</v>
      </c>
      <c r="CY323" s="67">
        <f t="shared" ref="CY323:CY386" si="103">IF(LEN(BL323)&gt;0,BL323-D323,0)*24</f>
        <v>0</v>
      </c>
      <c r="CZ323" s="67">
        <f t="shared" ref="CZ323:CZ386" si="104">IF(LEN(R323)&gt;19,VALUE(LEFT(R323,19)),R323)</f>
        <v>0</v>
      </c>
      <c r="DA323" s="67">
        <f t="shared" ref="DA323:DA386" si="105">(IF(LEN(BL323)&gt;0,BL323,0)-IF(LEN(CZ323)&gt;0,CZ323,0))*24</f>
        <v>0</v>
      </c>
      <c r="DB323" t="b">
        <f t="shared" ref="DB323:DB386" ca="1" si="106">AND(CO323,CQ323,CX323,DG323,DL323)</f>
        <v>0</v>
      </c>
      <c r="DC323" s="67" t="b">
        <f>DA323&lt;=Konstanta!$AH$3</f>
        <v>1</v>
      </c>
      <c r="DD323" t="b">
        <f>CY323&lt;=Konstanta!$AH$4</f>
        <v>1</v>
      </c>
      <c r="DE323" t="b">
        <f>CY323&lt;=Konstanta!$AH$5</f>
        <v>1</v>
      </c>
      <c r="DF323" t="b">
        <f>CY323&lt;=Konstanta!$AH$6</f>
        <v>1</v>
      </c>
      <c r="DG323" t="b">
        <f ca="1">TEXT(BL323,"YYYYMMDD")=TEXT(Konstanta!$B$1,"YYYYMMDD")</f>
        <v>0</v>
      </c>
      <c r="DH323" t="b">
        <f t="shared" ref="DH323:DH386" si="107">LEN(R323)&gt;0</f>
        <v>0</v>
      </c>
      <c r="DI323" s="67">
        <f ca="1">Konstanta!$C$4-Data!CD323</f>
        <v>-1096658.666275</v>
      </c>
      <c r="DJ323">
        <f ca="1">IF(Data!DI323&gt;=Konstanta!$B$14,Konstanta!$A$14,IF(Data!DI323&gt;=Konstanta!$B$15,Konstanta!$A$15,IF(Data!DI323&gt;=Konstanta!$B$16,Konstanta!$A$16,IF(Data!DI323&gt;=Konstanta!$B$17,Konstanta!$A$17,IF(Data!DI323&gt;=Konstanta!$B$18,Konstanta!$A$18,Konstanta!$A$19)))))</f>
        <v>6</v>
      </c>
      <c r="DK323" t="b">
        <f t="shared" ref="DK323:DK386" si="108">LEN(M323)&gt;0</f>
        <v>0</v>
      </c>
      <c r="DL323" t="b">
        <f>COUNTIFS(A$1:A322,A323)=0</f>
        <v>1</v>
      </c>
    </row>
    <row r="324" spans="1:116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8"/>
      <c r="BY324" s="68"/>
      <c r="BZ324" s="70" t="str">
        <f t="shared" si="93"/>
        <v/>
      </c>
      <c r="CA324" s="71">
        <f t="shared" ca="1" si="94"/>
        <v>1096694.6662277777</v>
      </c>
      <c r="CB324" s="70" t="b">
        <f ca="1">AND(LEN(BZ324)&gt;0,TEXT(BZ324,"YYYY-MM-DD")=TEXT(Konstanta!$B$1,"YYYY-MM-DD"))</f>
        <v>0</v>
      </c>
      <c r="CC324" s="70" t="str">
        <f t="shared" si="95"/>
        <v/>
      </c>
      <c r="CD324" s="72">
        <f ca="1">(Konstanta!$B$2-D324)*24</f>
        <v>1096694.666275</v>
      </c>
      <c r="CE324" t="b">
        <f t="shared" si="96"/>
        <v>0</v>
      </c>
      <c r="CF324" t="b">
        <f>LEN(_xlfn.IFNA(VLOOKUP(H324,Konstanta!$M:$M,1,FALSE),""))&gt;0</f>
        <v>0</v>
      </c>
      <c r="CG324" t="b">
        <f>LEN(_xlfn.IFNA(VLOOKUP(G324,Konstanta!$T:$T,1,FALSE),""))&gt;0</f>
        <v>0</v>
      </c>
      <c r="CH324" t="b">
        <f>_xlfn.IFNA(VLOOKUP(U324,Konstanta!$O:$O,1,FALSE),"-")&lt;&gt;"-"</f>
        <v>0</v>
      </c>
      <c r="CI324" t="b">
        <f>LEN(_xlfn.IFNA(VLOOKUP(AX324,Konstanta!$X:$X,1,FALSE),""))&gt;0</f>
        <v>0</v>
      </c>
      <c r="CJ324" t="b">
        <f>OR(LEN(_xlfn.IFNA(VLOOKUP(Y324,Konstanta!$Q:$Q,1,FALSE),""))&gt;0,LEN(Y324)=0)</f>
        <v>1</v>
      </c>
      <c r="CK324" t="b">
        <f t="shared" si="97"/>
        <v>1</v>
      </c>
      <c r="CL324" t="b">
        <f>OR(LEN(_xlfn.IFNA(VLOOKUP(BK324,Konstanta!$Z:$Z,1,FALSE),""))&gt;0,LEN(BK324)=0)</f>
        <v>1</v>
      </c>
      <c r="CM324" t="b">
        <f t="shared" si="98"/>
        <v>1</v>
      </c>
      <c r="CN324" t="b">
        <f t="shared" si="99"/>
        <v>0</v>
      </c>
      <c r="CO324" t="b">
        <f>LEN(_xlfn.IFNA(VLOOKUP(Data!K324,Konstanta!$AB:$AB,1,FALSE),""))&gt;0</f>
        <v>0</v>
      </c>
      <c r="CP324" s="12" t="b">
        <f t="shared" si="100"/>
        <v>0</v>
      </c>
      <c r="CQ324" s="12" t="b">
        <f t="shared" si="101"/>
        <v>0</v>
      </c>
      <c r="CR324" t="b">
        <f>ISNUMBER(SEARCH(Konstanta!$Q$5,Y324))</f>
        <v>0</v>
      </c>
      <c r="CS324">
        <f ca="1">IF(CD324&lt;=Konstanta!$J$5,Konstanta!$I$5,IF(CD324&lt;=Konstanta!$J$6,Konstanta!$I$6,IF(CD324&lt;=Konstanta!$J$7,Konstanta!$I$7,Konstanta!$I$8)))</f>
        <v>4</v>
      </c>
      <c r="CT324" t="b">
        <f>ISNUMBER(SEARCH(Konstanta!$Q$6,Y324))</f>
        <v>0</v>
      </c>
      <c r="CU324">
        <f ca="1">IF(CD324&lt;=Konstanta!$F$5,Konstanta!$E$5,IF(CD324&lt;=Konstanta!$F$6,Konstanta!$E$6,IF(CD324&lt;=Konstanta!$F$7,Konstanta!$E$7,IF(CD324&lt;=Konstanta!$F$8,Konstanta!$E$8,Konstanta!$E$9))))</f>
        <v>5</v>
      </c>
      <c r="CV324" t="b">
        <f t="shared" si="102"/>
        <v>1</v>
      </c>
      <c r="CW324" s="74">
        <f ca="1">IF(CD324&lt;=Konstanta!$B$5,Konstanta!$A$5,IF(CD324&lt;=Konstanta!$B$6,Konstanta!$A$6,IF(CD324&lt;=Konstanta!$B$7,Konstanta!$A$7,IF(CD324&lt;=Konstanta!$B$8,Konstanta!$A$8,IF(CD324&lt;=Konstanta!$B$9,Konstanta!$A$9,IF(CD324&lt;=Konstanta!$B$10,Konstanta!$A$10,IF(CD324&lt;=Konstanta!$B$11,Konstanta!$A$11,Konstanta!$A$12)))))))</f>
        <v>8</v>
      </c>
      <c r="CX324" t="b">
        <f>LEN(_xlfn.IFNA(VLOOKUP(AA324,Konstanta!$AD:$AD,1,FALSE),""))=0</f>
        <v>1</v>
      </c>
      <c r="CY324" s="67">
        <f t="shared" si="103"/>
        <v>0</v>
      </c>
      <c r="CZ324" s="67">
        <f t="shared" si="104"/>
        <v>0</v>
      </c>
      <c r="DA324" s="67">
        <f t="shared" si="105"/>
        <v>0</v>
      </c>
      <c r="DB324" t="b">
        <f t="shared" ca="1" si="106"/>
        <v>0</v>
      </c>
      <c r="DC324" s="67" t="b">
        <f>DA324&lt;=Konstanta!$AH$3</f>
        <v>1</v>
      </c>
      <c r="DD324" t="b">
        <f>CY324&lt;=Konstanta!$AH$4</f>
        <v>1</v>
      </c>
      <c r="DE324" t="b">
        <f>CY324&lt;=Konstanta!$AH$5</f>
        <v>1</v>
      </c>
      <c r="DF324" t="b">
        <f>CY324&lt;=Konstanta!$AH$6</f>
        <v>1</v>
      </c>
      <c r="DG324" t="b">
        <f ca="1">TEXT(BL324,"YYYYMMDD")=TEXT(Konstanta!$B$1,"YYYYMMDD")</f>
        <v>0</v>
      </c>
      <c r="DH324" t="b">
        <f t="shared" si="107"/>
        <v>0</v>
      </c>
      <c r="DI324" s="67">
        <f ca="1">Konstanta!$C$4-Data!CD324</f>
        <v>-1096658.666275</v>
      </c>
      <c r="DJ324">
        <f ca="1">IF(Data!DI324&gt;=Konstanta!$B$14,Konstanta!$A$14,IF(Data!DI324&gt;=Konstanta!$B$15,Konstanta!$A$15,IF(Data!DI324&gt;=Konstanta!$B$16,Konstanta!$A$16,IF(Data!DI324&gt;=Konstanta!$B$17,Konstanta!$A$17,IF(Data!DI324&gt;=Konstanta!$B$18,Konstanta!$A$18,Konstanta!$A$19)))))</f>
        <v>6</v>
      </c>
      <c r="DK324" t="b">
        <f t="shared" si="108"/>
        <v>0</v>
      </c>
      <c r="DL324" t="b">
        <f>COUNTIFS(A$1:A323,A324)=0</f>
        <v>1</v>
      </c>
    </row>
    <row r="325" spans="1:116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8"/>
      <c r="BY325" s="68"/>
      <c r="BZ325" s="70" t="str">
        <f t="shared" si="93"/>
        <v/>
      </c>
      <c r="CA325" s="71">
        <f t="shared" ca="1" si="94"/>
        <v>1096694.6662138889</v>
      </c>
      <c r="CB325" s="70" t="b">
        <f ca="1">AND(LEN(BZ325)&gt;0,TEXT(BZ325,"YYYY-MM-DD")=TEXT(Konstanta!$B$1,"YYYY-MM-DD"))</f>
        <v>0</v>
      </c>
      <c r="CC325" s="70" t="str">
        <f t="shared" si="95"/>
        <v/>
      </c>
      <c r="CD325" s="72">
        <f ca="1">(Konstanta!$B$2-D325)*24</f>
        <v>1096694.666275</v>
      </c>
      <c r="CE325" t="b">
        <f t="shared" si="96"/>
        <v>0</v>
      </c>
      <c r="CF325" t="b">
        <f>LEN(_xlfn.IFNA(VLOOKUP(H325,Konstanta!$M:$M,1,FALSE),""))&gt;0</f>
        <v>0</v>
      </c>
      <c r="CG325" t="b">
        <f>LEN(_xlfn.IFNA(VLOOKUP(G325,Konstanta!$T:$T,1,FALSE),""))&gt;0</f>
        <v>0</v>
      </c>
      <c r="CH325" t="b">
        <f>_xlfn.IFNA(VLOOKUP(U325,Konstanta!$O:$O,1,FALSE),"-")&lt;&gt;"-"</f>
        <v>0</v>
      </c>
      <c r="CI325" t="b">
        <f>LEN(_xlfn.IFNA(VLOOKUP(AX325,Konstanta!$X:$X,1,FALSE),""))&gt;0</f>
        <v>0</v>
      </c>
      <c r="CJ325" t="b">
        <f>OR(LEN(_xlfn.IFNA(VLOOKUP(Y325,Konstanta!$Q:$Q,1,FALSE),""))&gt;0,LEN(Y325)=0)</f>
        <v>1</v>
      </c>
      <c r="CK325" t="b">
        <f t="shared" si="97"/>
        <v>1</v>
      </c>
      <c r="CL325" t="b">
        <f>OR(LEN(_xlfn.IFNA(VLOOKUP(BK325,Konstanta!$Z:$Z,1,FALSE),""))&gt;0,LEN(BK325)=0)</f>
        <v>1</v>
      </c>
      <c r="CM325" t="b">
        <f t="shared" si="98"/>
        <v>1</v>
      </c>
      <c r="CN325" t="b">
        <f t="shared" si="99"/>
        <v>0</v>
      </c>
      <c r="CO325" t="b">
        <f>LEN(_xlfn.IFNA(VLOOKUP(Data!K325,Konstanta!$AB:$AB,1,FALSE),""))&gt;0</f>
        <v>0</v>
      </c>
      <c r="CP325" s="12" t="b">
        <f t="shared" si="100"/>
        <v>0</v>
      </c>
      <c r="CQ325" s="12" t="b">
        <f t="shared" si="101"/>
        <v>0</v>
      </c>
      <c r="CR325" t="b">
        <f>ISNUMBER(SEARCH(Konstanta!$Q$5,Y325))</f>
        <v>0</v>
      </c>
      <c r="CS325">
        <f ca="1">IF(CD325&lt;=Konstanta!$J$5,Konstanta!$I$5,IF(CD325&lt;=Konstanta!$J$6,Konstanta!$I$6,IF(CD325&lt;=Konstanta!$J$7,Konstanta!$I$7,Konstanta!$I$8)))</f>
        <v>4</v>
      </c>
      <c r="CT325" t="b">
        <f>ISNUMBER(SEARCH(Konstanta!$Q$6,Y325))</f>
        <v>0</v>
      </c>
      <c r="CU325">
        <f ca="1">IF(CD325&lt;=Konstanta!$F$5,Konstanta!$E$5,IF(CD325&lt;=Konstanta!$F$6,Konstanta!$E$6,IF(CD325&lt;=Konstanta!$F$7,Konstanta!$E$7,IF(CD325&lt;=Konstanta!$F$8,Konstanta!$E$8,Konstanta!$E$9))))</f>
        <v>5</v>
      </c>
      <c r="CV325" t="b">
        <f t="shared" si="102"/>
        <v>1</v>
      </c>
      <c r="CW325" s="74">
        <f ca="1">IF(CD325&lt;=Konstanta!$B$5,Konstanta!$A$5,IF(CD325&lt;=Konstanta!$B$6,Konstanta!$A$6,IF(CD325&lt;=Konstanta!$B$7,Konstanta!$A$7,IF(CD325&lt;=Konstanta!$B$8,Konstanta!$A$8,IF(CD325&lt;=Konstanta!$B$9,Konstanta!$A$9,IF(CD325&lt;=Konstanta!$B$10,Konstanta!$A$10,IF(CD325&lt;=Konstanta!$B$11,Konstanta!$A$11,Konstanta!$A$12)))))))</f>
        <v>8</v>
      </c>
      <c r="CX325" t="b">
        <f>LEN(_xlfn.IFNA(VLOOKUP(AA325,Konstanta!$AD:$AD,1,FALSE),""))=0</f>
        <v>1</v>
      </c>
      <c r="CY325" s="67">
        <f t="shared" si="103"/>
        <v>0</v>
      </c>
      <c r="CZ325" s="67">
        <f t="shared" si="104"/>
        <v>0</v>
      </c>
      <c r="DA325" s="67">
        <f t="shared" si="105"/>
        <v>0</v>
      </c>
      <c r="DB325" t="b">
        <f t="shared" ca="1" si="106"/>
        <v>0</v>
      </c>
      <c r="DC325" s="67" t="b">
        <f>DA325&lt;=Konstanta!$AH$3</f>
        <v>1</v>
      </c>
      <c r="DD325" t="b">
        <f>CY325&lt;=Konstanta!$AH$4</f>
        <v>1</v>
      </c>
      <c r="DE325" t="b">
        <f>CY325&lt;=Konstanta!$AH$5</f>
        <v>1</v>
      </c>
      <c r="DF325" t="b">
        <f>CY325&lt;=Konstanta!$AH$6</f>
        <v>1</v>
      </c>
      <c r="DG325" t="b">
        <f ca="1">TEXT(BL325,"YYYYMMDD")=TEXT(Konstanta!$B$1,"YYYYMMDD")</f>
        <v>0</v>
      </c>
      <c r="DH325" t="b">
        <f t="shared" si="107"/>
        <v>0</v>
      </c>
      <c r="DI325" s="67">
        <f ca="1">Konstanta!$C$4-Data!CD325</f>
        <v>-1096658.666275</v>
      </c>
      <c r="DJ325">
        <f ca="1">IF(Data!DI325&gt;=Konstanta!$B$14,Konstanta!$A$14,IF(Data!DI325&gt;=Konstanta!$B$15,Konstanta!$A$15,IF(Data!DI325&gt;=Konstanta!$B$16,Konstanta!$A$16,IF(Data!DI325&gt;=Konstanta!$B$17,Konstanta!$A$17,IF(Data!DI325&gt;=Konstanta!$B$18,Konstanta!$A$18,Konstanta!$A$19)))))</f>
        <v>6</v>
      </c>
      <c r="DK325" t="b">
        <f t="shared" si="108"/>
        <v>0</v>
      </c>
      <c r="DL325" t="b">
        <f>COUNTIFS(A$1:A324,A325)=0</f>
        <v>1</v>
      </c>
    </row>
    <row r="326" spans="1:11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8"/>
      <c r="BY326" s="68"/>
      <c r="BZ326" s="70" t="str">
        <f t="shared" si="93"/>
        <v/>
      </c>
      <c r="CA326" s="71">
        <f t="shared" ca="1" si="94"/>
        <v>1096694.6660000002</v>
      </c>
      <c r="CB326" s="70" t="b">
        <f ca="1">AND(LEN(BZ326)&gt;0,TEXT(BZ326,"YYYY-MM-DD")=TEXT(Konstanta!$B$1,"YYYY-MM-DD"))</f>
        <v>0</v>
      </c>
      <c r="CC326" s="70" t="str">
        <f t="shared" si="95"/>
        <v/>
      </c>
      <c r="CD326" s="72">
        <f ca="1">(Konstanta!$B$2-D326)*24</f>
        <v>1096694.666275</v>
      </c>
      <c r="CE326" t="b">
        <f t="shared" si="96"/>
        <v>0</v>
      </c>
      <c r="CF326" t="b">
        <f>LEN(_xlfn.IFNA(VLOOKUP(H326,Konstanta!$M:$M,1,FALSE),""))&gt;0</f>
        <v>0</v>
      </c>
      <c r="CG326" t="b">
        <f>LEN(_xlfn.IFNA(VLOOKUP(G326,Konstanta!$T:$T,1,FALSE),""))&gt;0</f>
        <v>0</v>
      </c>
      <c r="CH326" t="b">
        <f>_xlfn.IFNA(VLOOKUP(U326,Konstanta!$O:$O,1,FALSE),"-")&lt;&gt;"-"</f>
        <v>0</v>
      </c>
      <c r="CI326" t="b">
        <f>LEN(_xlfn.IFNA(VLOOKUP(AX326,Konstanta!$X:$X,1,FALSE),""))&gt;0</f>
        <v>0</v>
      </c>
      <c r="CJ326" t="b">
        <f>OR(LEN(_xlfn.IFNA(VLOOKUP(Y326,Konstanta!$Q:$Q,1,FALSE),""))&gt;0,LEN(Y326)=0)</f>
        <v>1</v>
      </c>
      <c r="CK326" t="b">
        <f t="shared" si="97"/>
        <v>1</v>
      </c>
      <c r="CL326" t="b">
        <f>OR(LEN(_xlfn.IFNA(VLOOKUP(BK326,Konstanta!$Z:$Z,1,FALSE),""))&gt;0,LEN(BK326)=0)</f>
        <v>1</v>
      </c>
      <c r="CM326" t="b">
        <f t="shared" si="98"/>
        <v>1</v>
      </c>
      <c r="CN326" t="b">
        <f t="shared" si="99"/>
        <v>0</v>
      </c>
      <c r="CO326" t="b">
        <f>LEN(_xlfn.IFNA(VLOOKUP(Data!K326,Konstanta!$AB:$AB,1,FALSE),""))&gt;0</f>
        <v>0</v>
      </c>
      <c r="CP326" s="12" t="b">
        <f t="shared" si="100"/>
        <v>0</v>
      </c>
      <c r="CQ326" s="12" t="b">
        <f t="shared" si="101"/>
        <v>0</v>
      </c>
      <c r="CR326" t="b">
        <f>ISNUMBER(SEARCH(Konstanta!$Q$5,Y326))</f>
        <v>0</v>
      </c>
      <c r="CS326">
        <f ca="1">IF(CD326&lt;=Konstanta!$J$5,Konstanta!$I$5,IF(CD326&lt;=Konstanta!$J$6,Konstanta!$I$6,IF(CD326&lt;=Konstanta!$J$7,Konstanta!$I$7,Konstanta!$I$8)))</f>
        <v>4</v>
      </c>
      <c r="CT326" t="b">
        <f>ISNUMBER(SEARCH(Konstanta!$Q$6,Y326))</f>
        <v>0</v>
      </c>
      <c r="CU326">
        <f ca="1">IF(CD326&lt;=Konstanta!$F$5,Konstanta!$E$5,IF(CD326&lt;=Konstanta!$F$6,Konstanta!$E$6,IF(CD326&lt;=Konstanta!$F$7,Konstanta!$E$7,IF(CD326&lt;=Konstanta!$F$8,Konstanta!$E$8,Konstanta!$E$9))))</f>
        <v>5</v>
      </c>
      <c r="CV326" t="b">
        <f t="shared" si="102"/>
        <v>1</v>
      </c>
      <c r="CW326" s="74">
        <f ca="1">IF(CD326&lt;=Konstanta!$B$5,Konstanta!$A$5,IF(CD326&lt;=Konstanta!$B$6,Konstanta!$A$6,IF(CD326&lt;=Konstanta!$B$7,Konstanta!$A$7,IF(CD326&lt;=Konstanta!$B$8,Konstanta!$A$8,IF(CD326&lt;=Konstanta!$B$9,Konstanta!$A$9,IF(CD326&lt;=Konstanta!$B$10,Konstanta!$A$10,IF(CD326&lt;=Konstanta!$B$11,Konstanta!$A$11,Konstanta!$A$12)))))))</f>
        <v>8</v>
      </c>
      <c r="CX326" t="b">
        <f>LEN(_xlfn.IFNA(VLOOKUP(AA326,Konstanta!$AD:$AD,1,FALSE),""))=0</f>
        <v>1</v>
      </c>
      <c r="CY326" s="67">
        <f t="shared" si="103"/>
        <v>0</v>
      </c>
      <c r="CZ326" s="67">
        <f t="shared" si="104"/>
        <v>0</v>
      </c>
      <c r="DA326" s="67">
        <f t="shared" si="105"/>
        <v>0</v>
      </c>
      <c r="DB326" t="b">
        <f t="shared" ca="1" si="106"/>
        <v>0</v>
      </c>
      <c r="DC326" s="67" t="b">
        <f>DA326&lt;=Konstanta!$AH$3</f>
        <v>1</v>
      </c>
      <c r="DD326" t="b">
        <f>CY326&lt;=Konstanta!$AH$4</f>
        <v>1</v>
      </c>
      <c r="DE326" t="b">
        <f>CY326&lt;=Konstanta!$AH$5</f>
        <v>1</v>
      </c>
      <c r="DF326" t="b">
        <f>CY326&lt;=Konstanta!$AH$6</f>
        <v>1</v>
      </c>
      <c r="DG326" t="b">
        <f ca="1">TEXT(BL326,"YYYYMMDD")=TEXT(Konstanta!$B$1,"YYYYMMDD")</f>
        <v>0</v>
      </c>
      <c r="DH326" t="b">
        <f t="shared" si="107"/>
        <v>0</v>
      </c>
      <c r="DI326" s="67">
        <f ca="1">Konstanta!$C$4-Data!CD326</f>
        <v>-1096658.666275</v>
      </c>
      <c r="DJ326">
        <f ca="1">IF(Data!DI326&gt;=Konstanta!$B$14,Konstanta!$A$14,IF(Data!DI326&gt;=Konstanta!$B$15,Konstanta!$A$15,IF(Data!DI326&gt;=Konstanta!$B$16,Konstanta!$A$16,IF(Data!DI326&gt;=Konstanta!$B$17,Konstanta!$A$17,IF(Data!DI326&gt;=Konstanta!$B$18,Konstanta!$A$18,Konstanta!$A$19)))))</f>
        <v>6</v>
      </c>
      <c r="DK326" t="b">
        <f t="shared" si="108"/>
        <v>0</v>
      </c>
      <c r="DL326" t="b">
        <f>COUNTIFS(A$1:A325,A326)=0</f>
        <v>1</v>
      </c>
    </row>
    <row r="327" spans="1:116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8"/>
      <c r="BY327" s="68"/>
      <c r="BZ327" s="70" t="str">
        <f t="shared" si="93"/>
        <v/>
      </c>
      <c r="CA327" s="71">
        <f t="shared" ca="1" si="94"/>
        <v>1096694.6659916667</v>
      </c>
      <c r="CB327" s="70" t="b">
        <f ca="1">AND(LEN(BZ327)&gt;0,TEXT(BZ327,"YYYY-MM-DD")=TEXT(Konstanta!$B$1,"YYYY-MM-DD"))</f>
        <v>0</v>
      </c>
      <c r="CC327" s="70" t="str">
        <f t="shared" si="95"/>
        <v/>
      </c>
      <c r="CD327" s="72">
        <f ca="1">(Konstanta!$B$2-D327)*24</f>
        <v>1096694.666275</v>
      </c>
      <c r="CE327" t="b">
        <f t="shared" si="96"/>
        <v>0</v>
      </c>
      <c r="CF327" t="b">
        <f>LEN(_xlfn.IFNA(VLOOKUP(H327,Konstanta!$M:$M,1,FALSE),""))&gt;0</f>
        <v>0</v>
      </c>
      <c r="CG327" t="b">
        <f>LEN(_xlfn.IFNA(VLOOKUP(G327,Konstanta!$T:$T,1,FALSE),""))&gt;0</f>
        <v>0</v>
      </c>
      <c r="CH327" t="b">
        <f>_xlfn.IFNA(VLOOKUP(U327,Konstanta!$O:$O,1,FALSE),"-")&lt;&gt;"-"</f>
        <v>0</v>
      </c>
      <c r="CI327" t="b">
        <f>LEN(_xlfn.IFNA(VLOOKUP(AX327,Konstanta!$X:$X,1,FALSE),""))&gt;0</f>
        <v>0</v>
      </c>
      <c r="CJ327" t="b">
        <f>OR(LEN(_xlfn.IFNA(VLOOKUP(Y327,Konstanta!$Q:$Q,1,FALSE),""))&gt;0,LEN(Y327)=0)</f>
        <v>1</v>
      </c>
      <c r="CK327" t="b">
        <f t="shared" si="97"/>
        <v>1</v>
      </c>
      <c r="CL327" t="b">
        <f>OR(LEN(_xlfn.IFNA(VLOOKUP(BK327,Konstanta!$Z:$Z,1,FALSE),""))&gt;0,LEN(BK327)=0)</f>
        <v>1</v>
      </c>
      <c r="CM327" t="b">
        <f t="shared" si="98"/>
        <v>1</v>
      </c>
      <c r="CN327" t="b">
        <f t="shared" si="99"/>
        <v>0</v>
      </c>
      <c r="CO327" t="b">
        <f>LEN(_xlfn.IFNA(VLOOKUP(Data!K327,Konstanta!$AB:$AB,1,FALSE),""))&gt;0</f>
        <v>0</v>
      </c>
      <c r="CP327" s="12" t="b">
        <f t="shared" si="100"/>
        <v>0</v>
      </c>
      <c r="CQ327" s="12" t="b">
        <f t="shared" si="101"/>
        <v>0</v>
      </c>
      <c r="CR327" t="b">
        <f>ISNUMBER(SEARCH(Konstanta!$Q$5,Y327))</f>
        <v>0</v>
      </c>
      <c r="CS327">
        <f ca="1">IF(CD327&lt;=Konstanta!$J$5,Konstanta!$I$5,IF(CD327&lt;=Konstanta!$J$6,Konstanta!$I$6,IF(CD327&lt;=Konstanta!$J$7,Konstanta!$I$7,Konstanta!$I$8)))</f>
        <v>4</v>
      </c>
      <c r="CT327" t="b">
        <f>ISNUMBER(SEARCH(Konstanta!$Q$6,Y327))</f>
        <v>0</v>
      </c>
      <c r="CU327">
        <f ca="1">IF(CD327&lt;=Konstanta!$F$5,Konstanta!$E$5,IF(CD327&lt;=Konstanta!$F$6,Konstanta!$E$6,IF(CD327&lt;=Konstanta!$F$7,Konstanta!$E$7,IF(CD327&lt;=Konstanta!$F$8,Konstanta!$E$8,Konstanta!$E$9))))</f>
        <v>5</v>
      </c>
      <c r="CV327" t="b">
        <f t="shared" si="102"/>
        <v>1</v>
      </c>
      <c r="CW327" s="74">
        <f ca="1">IF(CD327&lt;=Konstanta!$B$5,Konstanta!$A$5,IF(CD327&lt;=Konstanta!$B$6,Konstanta!$A$6,IF(CD327&lt;=Konstanta!$B$7,Konstanta!$A$7,IF(CD327&lt;=Konstanta!$B$8,Konstanta!$A$8,IF(CD327&lt;=Konstanta!$B$9,Konstanta!$A$9,IF(CD327&lt;=Konstanta!$B$10,Konstanta!$A$10,IF(CD327&lt;=Konstanta!$B$11,Konstanta!$A$11,Konstanta!$A$12)))))))</f>
        <v>8</v>
      </c>
      <c r="CX327" t="b">
        <f>LEN(_xlfn.IFNA(VLOOKUP(AA327,Konstanta!$AD:$AD,1,FALSE),""))=0</f>
        <v>1</v>
      </c>
      <c r="CY327" s="67">
        <f t="shared" si="103"/>
        <v>0</v>
      </c>
      <c r="CZ327" s="67">
        <f t="shared" si="104"/>
        <v>0</v>
      </c>
      <c r="DA327" s="67">
        <f t="shared" si="105"/>
        <v>0</v>
      </c>
      <c r="DB327" t="b">
        <f t="shared" ca="1" si="106"/>
        <v>0</v>
      </c>
      <c r="DC327" s="67" t="b">
        <f>DA327&lt;=Konstanta!$AH$3</f>
        <v>1</v>
      </c>
      <c r="DD327" t="b">
        <f>CY327&lt;=Konstanta!$AH$4</f>
        <v>1</v>
      </c>
      <c r="DE327" t="b">
        <f>CY327&lt;=Konstanta!$AH$5</f>
        <v>1</v>
      </c>
      <c r="DF327" t="b">
        <f>CY327&lt;=Konstanta!$AH$6</f>
        <v>1</v>
      </c>
      <c r="DG327" t="b">
        <f ca="1">TEXT(BL327,"YYYYMMDD")=TEXT(Konstanta!$B$1,"YYYYMMDD")</f>
        <v>0</v>
      </c>
      <c r="DH327" t="b">
        <f t="shared" si="107"/>
        <v>0</v>
      </c>
      <c r="DI327" s="67">
        <f ca="1">Konstanta!$C$4-Data!CD327</f>
        <v>-1096658.666275</v>
      </c>
      <c r="DJ327">
        <f ca="1">IF(Data!DI327&gt;=Konstanta!$B$14,Konstanta!$A$14,IF(Data!DI327&gt;=Konstanta!$B$15,Konstanta!$A$15,IF(Data!DI327&gt;=Konstanta!$B$16,Konstanta!$A$16,IF(Data!DI327&gt;=Konstanta!$B$17,Konstanta!$A$17,IF(Data!DI327&gt;=Konstanta!$B$18,Konstanta!$A$18,Konstanta!$A$19)))))</f>
        <v>6</v>
      </c>
      <c r="DK327" t="b">
        <f t="shared" si="108"/>
        <v>0</v>
      </c>
      <c r="DL327" t="b">
        <f>COUNTIFS(A$1:A326,A327)=0</f>
        <v>1</v>
      </c>
    </row>
    <row r="328" spans="1:116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8"/>
      <c r="BY328" s="68"/>
      <c r="BZ328" s="70" t="str">
        <f t="shared" si="93"/>
        <v/>
      </c>
      <c r="CA328" s="71">
        <f t="shared" ca="1" si="94"/>
        <v>1096694.6664083335</v>
      </c>
      <c r="CB328" s="70" t="b">
        <f ca="1">AND(LEN(BZ328)&gt;0,TEXT(BZ328,"YYYY-MM-DD")=TEXT(Konstanta!$B$1,"YYYY-MM-DD"))</f>
        <v>0</v>
      </c>
      <c r="CC328" s="70" t="str">
        <f t="shared" si="95"/>
        <v/>
      </c>
      <c r="CD328" s="72">
        <f ca="1">(Konstanta!$B$2-D328)*24</f>
        <v>1096694.666275</v>
      </c>
      <c r="CE328" t="b">
        <f t="shared" si="96"/>
        <v>0</v>
      </c>
      <c r="CF328" t="b">
        <f>LEN(_xlfn.IFNA(VLOOKUP(H328,Konstanta!$M:$M,1,FALSE),""))&gt;0</f>
        <v>0</v>
      </c>
      <c r="CG328" t="b">
        <f>LEN(_xlfn.IFNA(VLOOKUP(G328,Konstanta!$T:$T,1,FALSE),""))&gt;0</f>
        <v>0</v>
      </c>
      <c r="CH328" t="b">
        <f>_xlfn.IFNA(VLOOKUP(U328,Konstanta!$O:$O,1,FALSE),"-")&lt;&gt;"-"</f>
        <v>0</v>
      </c>
      <c r="CI328" t="b">
        <f>LEN(_xlfn.IFNA(VLOOKUP(AX328,Konstanta!$X:$X,1,FALSE),""))&gt;0</f>
        <v>0</v>
      </c>
      <c r="CJ328" t="b">
        <f>OR(LEN(_xlfn.IFNA(VLOOKUP(Y328,Konstanta!$Q:$Q,1,FALSE),""))&gt;0,LEN(Y328)=0)</f>
        <v>1</v>
      </c>
      <c r="CK328" t="b">
        <f t="shared" si="97"/>
        <v>1</v>
      </c>
      <c r="CL328" t="b">
        <f>OR(LEN(_xlfn.IFNA(VLOOKUP(BK328,Konstanta!$Z:$Z,1,FALSE),""))&gt;0,LEN(BK328)=0)</f>
        <v>1</v>
      </c>
      <c r="CM328" t="b">
        <f t="shared" si="98"/>
        <v>1</v>
      </c>
      <c r="CN328" t="b">
        <f t="shared" si="99"/>
        <v>0</v>
      </c>
      <c r="CO328" t="b">
        <f>LEN(_xlfn.IFNA(VLOOKUP(Data!K328,Konstanta!$AB:$AB,1,FALSE),""))&gt;0</f>
        <v>0</v>
      </c>
      <c r="CP328" s="12" t="b">
        <f t="shared" si="100"/>
        <v>0</v>
      </c>
      <c r="CQ328" s="12" t="b">
        <f t="shared" si="101"/>
        <v>0</v>
      </c>
      <c r="CR328" t="b">
        <f>ISNUMBER(SEARCH(Konstanta!$Q$5,Y328))</f>
        <v>0</v>
      </c>
      <c r="CS328">
        <f ca="1">IF(CD328&lt;=Konstanta!$J$5,Konstanta!$I$5,IF(CD328&lt;=Konstanta!$J$6,Konstanta!$I$6,IF(CD328&lt;=Konstanta!$J$7,Konstanta!$I$7,Konstanta!$I$8)))</f>
        <v>4</v>
      </c>
      <c r="CT328" t="b">
        <f>ISNUMBER(SEARCH(Konstanta!$Q$6,Y328))</f>
        <v>0</v>
      </c>
      <c r="CU328">
        <f ca="1">IF(CD328&lt;=Konstanta!$F$5,Konstanta!$E$5,IF(CD328&lt;=Konstanta!$F$6,Konstanta!$E$6,IF(CD328&lt;=Konstanta!$F$7,Konstanta!$E$7,IF(CD328&lt;=Konstanta!$F$8,Konstanta!$E$8,Konstanta!$E$9))))</f>
        <v>5</v>
      </c>
      <c r="CV328" t="b">
        <f t="shared" si="102"/>
        <v>1</v>
      </c>
      <c r="CW328" s="74">
        <f ca="1">IF(CD328&lt;=Konstanta!$B$5,Konstanta!$A$5,IF(CD328&lt;=Konstanta!$B$6,Konstanta!$A$6,IF(CD328&lt;=Konstanta!$B$7,Konstanta!$A$7,IF(CD328&lt;=Konstanta!$B$8,Konstanta!$A$8,IF(CD328&lt;=Konstanta!$B$9,Konstanta!$A$9,IF(CD328&lt;=Konstanta!$B$10,Konstanta!$A$10,IF(CD328&lt;=Konstanta!$B$11,Konstanta!$A$11,Konstanta!$A$12)))))))</f>
        <v>8</v>
      </c>
      <c r="CX328" t="b">
        <f>LEN(_xlfn.IFNA(VLOOKUP(AA328,Konstanta!$AD:$AD,1,FALSE),""))=0</f>
        <v>1</v>
      </c>
      <c r="CY328" s="67">
        <f t="shared" si="103"/>
        <v>0</v>
      </c>
      <c r="CZ328" s="67">
        <f t="shared" si="104"/>
        <v>0</v>
      </c>
      <c r="DA328" s="67">
        <f t="shared" si="105"/>
        <v>0</v>
      </c>
      <c r="DB328" t="b">
        <f t="shared" ca="1" si="106"/>
        <v>0</v>
      </c>
      <c r="DC328" s="67" t="b">
        <f>DA328&lt;=Konstanta!$AH$3</f>
        <v>1</v>
      </c>
      <c r="DD328" t="b">
        <f>CY328&lt;=Konstanta!$AH$4</f>
        <v>1</v>
      </c>
      <c r="DE328" t="b">
        <f>CY328&lt;=Konstanta!$AH$5</f>
        <v>1</v>
      </c>
      <c r="DF328" t="b">
        <f>CY328&lt;=Konstanta!$AH$6</f>
        <v>1</v>
      </c>
      <c r="DG328" t="b">
        <f ca="1">TEXT(BL328,"YYYYMMDD")=TEXT(Konstanta!$B$1,"YYYYMMDD")</f>
        <v>0</v>
      </c>
      <c r="DH328" t="b">
        <f t="shared" si="107"/>
        <v>0</v>
      </c>
      <c r="DI328" s="67">
        <f ca="1">Konstanta!$C$4-Data!CD328</f>
        <v>-1096658.666275</v>
      </c>
      <c r="DJ328">
        <f ca="1">IF(Data!DI328&gt;=Konstanta!$B$14,Konstanta!$A$14,IF(Data!DI328&gt;=Konstanta!$B$15,Konstanta!$A$15,IF(Data!DI328&gt;=Konstanta!$B$16,Konstanta!$A$16,IF(Data!DI328&gt;=Konstanta!$B$17,Konstanta!$A$17,IF(Data!DI328&gt;=Konstanta!$B$18,Konstanta!$A$18,Konstanta!$A$19)))))</f>
        <v>6</v>
      </c>
      <c r="DK328" t="b">
        <f t="shared" si="108"/>
        <v>0</v>
      </c>
      <c r="DL328" t="b">
        <f>COUNTIFS(A$1:A327,A328)=0</f>
        <v>1</v>
      </c>
    </row>
    <row r="329" spans="1:116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8"/>
      <c r="BY329" s="68"/>
      <c r="BZ329" s="70" t="str">
        <f t="shared" si="93"/>
        <v/>
      </c>
      <c r="CA329" s="71">
        <f t="shared" ca="1" si="94"/>
        <v>1096694.6664305555</v>
      </c>
      <c r="CB329" s="70" t="b">
        <f ca="1">AND(LEN(BZ329)&gt;0,TEXT(BZ329,"YYYY-MM-DD")=TEXT(Konstanta!$B$1,"YYYY-MM-DD"))</f>
        <v>0</v>
      </c>
      <c r="CC329" s="70" t="str">
        <f t="shared" si="95"/>
        <v/>
      </c>
      <c r="CD329" s="72">
        <f ca="1">(Konstanta!$B$2-D329)*24</f>
        <v>1096694.666275</v>
      </c>
      <c r="CE329" t="b">
        <f t="shared" si="96"/>
        <v>0</v>
      </c>
      <c r="CF329" t="b">
        <f>LEN(_xlfn.IFNA(VLOOKUP(H329,Konstanta!$M:$M,1,FALSE),""))&gt;0</f>
        <v>0</v>
      </c>
      <c r="CG329" t="b">
        <f>LEN(_xlfn.IFNA(VLOOKUP(G329,Konstanta!$T:$T,1,FALSE),""))&gt;0</f>
        <v>0</v>
      </c>
      <c r="CH329" t="b">
        <f>_xlfn.IFNA(VLOOKUP(U329,Konstanta!$O:$O,1,FALSE),"-")&lt;&gt;"-"</f>
        <v>0</v>
      </c>
      <c r="CI329" t="b">
        <f>LEN(_xlfn.IFNA(VLOOKUP(AX329,Konstanta!$X:$X,1,FALSE),""))&gt;0</f>
        <v>0</v>
      </c>
      <c r="CJ329" t="b">
        <f>OR(LEN(_xlfn.IFNA(VLOOKUP(Y329,Konstanta!$Q:$Q,1,FALSE),""))&gt;0,LEN(Y329)=0)</f>
        <v>1</v>
      </c>
      <c r="CK329" t="b">
        <f t="shared" si="97"/>
        <v>1</v>
      </c>
      <c r="CL329" t="b">
        <f>OR(LEN(_xlfn.IFNA(VLOOKUP(BK329,Konstanta!$Z:$Z,1,FALSE),""))&gt;0,LEN(BK329)=0)</f>
        <v>1</v>
      </c>
      <c r="CM329" t="b">
        <f t="shared" si="98"/>
        <v>1</v>
      </c>
      <c r="CN329" t="b">
        <f t="shared" si="99"/>
        <v>0</v>
      </c>
      <c r="CO329" t="b">
        <f>LEN(_xlfn.IFNA(VLOOKUP(Data!K329,Konstanta!$AB:$AB,1,FALSE),""))&gt;0</f>
        <v>0</v>
      </c>
      <c r="CP329" s="12" t="b">
        <f t="shared" si="100"/>
        <v>0</v>
      </c>
      <c r="CQ329" s="12" t="b">
        <f t="shared" si="101"/>
        <v>0</v>
      </c>
      <c r="CR329" t="b">
        <f>ISNUMBER(SEARCH(Konstanta!$Q$5,Y329))</f>
        <v>0</v>
      </c>
      <c r="CS329">
        <f ca="1">IF(CD329&lt;=Konstanta!$J$5,Konstanta!$I$5,IF(CD329&lt;=Konstanta!$J$6,Konstanta!$I$6,IF(CD329&lt;=Konstanta!$J$7,Konstanta!$I$7,Konstanta!$I$8)))</f>
        <v>4</v>
      </c>
      <c r="CT329" t="b">
        <f>ISNUMBER(SEARCH(Konstanta!$Q$6,Y329))</f>
        <v>0</v>
      </c>
      <c r="CU329">
        <f ca="1">IF(CD329&lt;=Konstanta!$F$5,Konstanta!$E$5,IF(CD329&lt;=Konstanta!$F$6,Konstanta!$E$6,IF(CD329&lt;=Konstanta!$F$7,Konstanta!$E$7,IF(CD329&lt;=Konstanta!$F$8,Konstanta!$E$8,Konstanta!$E$9))))</f>
        <v>5</v>
      </c>
      <c r="CV329" t="b">
        <f t="shared" si="102"/>
        <v>1</v>
      </c>
      <c r="CW329" s="74">
        <f ca="1">IF(CD329&lt;=Konstanta!$B$5,Konstanta!$A$5,IF(CD329&lt;=Konstanta!$B$6,Konstanta!$A$6,IF(CD329&lt;=Konstanta!$B$7,Konstanta!$A$7,IF(CD329&lt;=Konstanta!$B$8,Konstanta!$A$8,IF(CD329&lt;=Konstanta!$B$9,Konstanta!$A$9,IF(CD329&lt;=Konstanta!$B$10,Konstanta!$A$10,IF(CD329&lt;=Konstanta!$B$11,Konstanta!$A$11,Konstanta!$A$12)))))))</f>
        <v>8</v>
      </c>
      <c r="CX329" t="b">
        <f>LEN(_xlfn.IFNA(VLOOKUP(AA329,Konstanta!$AD:$AD,1,FALSE),""))=0</f>
        <v>1</v>
      </c>
      <c r="CY329" s="67">
        <f t="shared" si="103"/>
        <v>0</v>
      </c>
      <c r="CZ329" s="67">
        <f t="shared" si="104"/>
        <v>0</v>
      </c>
      <c r="DA329" s="67">
        <f t="shared" si="105"/>
        <v>0</v>
      </c>
      <c r="DB329" t="b">
        <f t="shared" ca="1" si="106"/>
        <v>0</v>
      </c>
      <c r="DC329" s="67" t="b">
        <f>DA329&lt;=Konstanta!$AH$3</f>
        <v>1</v>
      </c>
      <c r="DD329" t="b">
        <f>CY329&lt;=Konstanta!$AH$4</f>
        <v>1</v>
      </c>
      <c r="DE329" t="b">
        <f>CY329&lt;=Konstanta!$AH$5</f>
        <v>1</v>
      </c>
      <c r="DF329" t="b">
        <f>CY329&lt;=Konstanta!$AH$6</f>
        <v>1</v>
      </c>
      <c r="DG329" t="b">
        <f ca="1">TEXT(BL329,"YYYYMMDD")=TEXT(Konstanta!$B$1,"YYYYMMDD")</f>
        <v>0</v>
      </c>
      <c r="DH329" t="b">
        <f t="shared" si="107"/>
        <v>0</v>
      </c>
      <c r="DI329" s="67">
        <f ca="1">Konstanta!$C$4-Data!CD329</f>
        <v>-1096658.666275</v>
      </c>
      <c r="DJ329">
        <f ca="1">IF(Data!DI329&gt;=Konstanta!$B$14,Konstanta!$A$14,IF(Data!DI329&gt;=Konstanta!$B$15,Konstanta!$A$15,IF(Data!DI329&gt;=Konstanta!$B$16,Konstanta!$A$16,IF(Data!DI329&gt;=Konstanta!$B$17,Konstanta!$A$17,IF(Data!DI329&gt;=Konstanta!$B$18,Konstanta!$A$18,Konstanta!$A$19)))))</f>
        <v>6</v>
      </c>
      <c r="DK329" t="b">
        <f t="shared" si="108"/>
        <v>0</v>
      </c>
      <c r="DL329" t="b">
        <f>COUNTIFS(A$1:A328,A329)=0</f>
        <v>1</v>
      </c>
    </row>
    <row r="330" spans="1:116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8"/>
      <c r="BY330" s="68"/>
      <c r="BZ330" s="70" t="str">
        <f t="shared" si="93"/>
        <v/>
      </c>
      <c r="CA330" s="71">
        <f t="shared" ca="1" si="94"/>
        <v>1096694.6659916667</v>
      </c>
      <c r="CB330" s="70" t="b">
        <f ca="1">AND(LEN(BZ330)&gt;0,TEXT(BZ330,"YYYY-MM-DD")=TEXT(Konstanta!$B$1,"YYYY-MM-DD"))</f>
        <v>0</v>
      </c>
      <c r="CC330" s="70" t="str">
        <f t="shared" si="95"/>
        <v/>
      </c>
      <c r="CD330" s="72">
        <f ca="1">(Konstanta!$B$2-D330)*24</f>
        <v>1096694.666275</v>
      </c>
      <c r="CE330" t="b">
        <f t="shared" si="96"/>
        <v>0</v>
      </c>
      <c r="CF330" t="b">
        <f>LEN(_xlfn.IFNA(VLOOKUP(H330,Konstanta!$M:$M,1,FALSE),""))&gt;0</f>
        <v>0</v>
      </c>
      <c r="CG330" t="b">
        <f>LEN(_xlfn.IFNA(VLOOKUP(G330,Konstanta!$T:$T,1,FALSE),""))&gt;0</f>
        <v>0</v>
      </c>
      <c r="CH330" t="b">
        <f>_xlfn.IFNA(VLOOKUP(U330,Konstanta!$O:$O,1,FALSE),"-")&lt;&gt;"-"</f>
        <v>0</v>
      </c>
      <c r="CI330" t="b">
        <f>LEN(_xlfn.IFNA(VLOOKUP(AX330,Konstanta!$X:$X,1,FALSE),""))&gt;0</f>
        <v>0</v>
      </c>
      <c r="CJ330" t="b">
        <f>OR(LEN(_xlfn.IFNA(VLOOKUP(Y330,Konstanta!$Q:$Q,1,FALSE),""))&gt;0,LEN(Y330)=0)</f>
        <v>1</v>
      </c>
      <c r="CK330" t="b">
        <f t="shared" si="97"/>
        <v>1</v>
      </c>
      <c r="CL330" t="b">
        <f>OR(LEN(_xlfn.IFNA(VLOOKUP(BK330,Konstanta!$Z:$Z,1,FALSE),""))&gt;0,LEN(BK330)=0)</f>
        <v>1</v>
      </c>
      <c r="CM330" t="b">
        <f t="shared" si="98"/>
        <v>1</v>
      </c>
      <c r="CN330" t="b">
        <f t="shared" si="99"/>
        <v>0</v>
      </c>
      <c r="CO330" t="b">
        <f>LEN(_xlfn.IFNA(VLOOKUP(Data!K330,Konstanta!$AB:$AB,1,FALSE),""))&gt;0</f>
        <v>0</v>
      </c>
      <c r="CP330" s="12" t="b">
        <f t="shared" si="100"/>
        <v>0</v>
      </c>
      <c r="CQ330" s="12" t="b">
        <f t="shared" si="101"/>
        <v>0</v>
      </c>
      <c r="CR330" t="b">
        <f>ISNUMBER(SEARCH(Konstanta!$Q$5,Y330))</f>
        <v>0</v>
      </c>
      <c r="CS330">
        <f ca="1">IF(CD330&lt;=Konstanta!$J$5,Konstanta!$I$5,IF(CD330&lt;=Konstanta!$J$6,Konstanta!$I$6,IF(CD330&lt;=Konstanta!$J$7,Konstanta!$I$7,Konstanta!$I$8)))</f>
        <v>4</v>
      </c>
      <c r="CT330" t="b">
        <f>ISNUMBER(SEARCH(Konstanta!$Q$6,Y330))</f>
        <v>0</v>
      </c>
      <c r="CU330">
        <f ca="1">IF(CD330&lt;=Konstanta!$F$5,Konstanta!$E$5,IF(CD330&lt;=Konstanta!$F$6,Konstanta!$E$6,IF(CD330&lt;=Konstanta!$F$7,Konstanta!$E$7,IF(CD330&lt;=Konstanta!$F$8,Konstanta!$E$8,Konstanta!$E$9))))</f>
        <v>5</v>
      </c>
      <c r="CV330" t="b">
        <f t="shared" si="102"/>
        <v>1</v>
      </c>
      <c r="CW330" s="74">
        <f ca="1">IF(CD330&lt;=Konstanta!$B$5,Konstanta!$A$5,IF(CD330&lt;=Konstanta!$B$6,Konstanta!$A$6,IF(CD330&lt;=Konstanta!$B$7,Konstanta!$A$7,IF(CD330&lt;=Konstanta!$B$8,Konstanta!$A$8,IF(CD330&lt;=Konstanta!$B$9,Konstanta!$A$9,IF(CD330&lt;=Konstanta!$B$10,Konstanta!$A$10,IF(CD330&lt;=Konstanta!$B$11,Konstanta!$A$11,Konstanta!$A$12)))))))</f>
        <v>8</v>
      </c>
      <c r="CX330" t="b">
        <f>LEN(_xlfn.IFNA(VLOOKUP(AA330,Konstanta!$AD:$AD,1,FALSE),""))=0</f>
        <v>1</v>
      </c>
      <c r="CY330" s="67">
        <f t="shared" si="103"/>
        <v>0</v>
      </c>
      <c r="CZ330" s="67">
        <f t="shared" si="104"/>
        <v>0</v>
      </c>
      <c r="DA330" s="67">
        <f t="shared" si="105"/>
        <v>0</v>
      </c>
      <c r="DB330" t="b">
        <f t="shared" ca="1" si="106"/>
        <v>0</v>
      </c>
      <c r="DC330" s="67" t="b">
        <f>DA330&lt;=Konstanta!$AH$3</f>
        <v>1</v>
      </c>
      <c r="DD330" t="b">
        <f>CY330&lt;=Konstanta!$AH$4</f>
        <v>1</v>
      </c>
      <c r="DE330" t="b">
        <f>CY330&lt;=Konstanta!$AH$5</f>
        <v>1</v>
      </c>
      <c r="DF330" t="b">
        <f>CY330&lt;=Konstanta!$AH$6</f>
        <v>1</v>
      </c>
      <c r="DG330" t="b">
        <f ca="1">TEXT(BL330,"YYYYMMDD")=TEXT(Konstanta!$B$1,"YYYYMMDD")</f>
        <v>0</v>
      </c>
      <c r="DH330" t="b">
        <f t="shared" si="107"/>
        <v>0</v>
      </c>
      <c r="DI330" s="67">
        <f ca="1">Konstanta!$C$4-Data!CD330</f>
        <v>-1096658.666275</v>
      </c>
      <c r="DJ330">
        <f ca="1">IF(Data!DI330&gt;=Konstanta!$B$14,Konstanta!$A$14,IF(Data!DI330&gt;=Konstanta!$B$15,Konstanta!$A$15,IF(Data!DI330&gt;=Konstanta!$B$16,Konstanta!$A$16,IF(Data!DI330&gt;=Konstanta!$B$17,Konstanta!$A$17,IF(Data!DI330&gt;=Konstanta!$B$18,Konstanta!$A$18,Konstanta!$A$19)))))</f>
        <v>6</v>
      </c>
      <c r="DK330" t="b">
        <f t="shared" si="108"/>
        <v>0</v>
      </c>
      <c r="DL330" t="b">
        <f>COUNTIFS(A$1:A329,A330)=0</f>
        <v>1</v>
      </c>
    </row>
    <row r="331" spans="1:116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8"/>
      <c r="BY331" s="68"/>
      <c r="BZ331" s="70" t="str">
        <f t="shared" si="93"/>
        <v/>
      </c>
      <c r="CA331" s="71">
        <f t="shared" ca="1" si="94"/>
        <v>1096694.6664</v>
      </c>
      <c r="CB331" s="70" t="b">
        <f ca="1">AND(LEN(BZ331)&gt;0,TEXT(BZ331,"YYYY-MM-DD")=TEXT(Konstanta!$B$1,"YYYY-MM-DD"))</f>
        <v>0</v>
      </c>
      <c r="CC331" s="70" t="str">
        <f t="shared" si="95"/>
        <v/>
      </c>
      <c r="CD331" s="72">
        <f ca="1">(Konstanta!$B$2-D331)*24</f>
        <v>1096694.666275</v>
      </c>
      <c r="CE331" t="b">
        <f t="shared" si="96"/>
        <v>0</v>
      </c>
      <c r="CF331" t="b">
        <f>LEN(_xlfn.IFNA(VLOOKUP(H331,Konstanta!$M:$M,1,FALSE),""))&gt;0</f>
        <v>0</v>
      </c>
      <c r="CG331" t="b">
        <f>LEN(_xlfn.IFNA(VLOOKUP(G331,Konstanta!$T:$T,1,FALSE),""))&gt;0</f>
        <v>0</v>
      </c>
      <c r="CH331" t="b">
        <f>_xlfn.IFNA(VLOOKUP(U331,Konstanta!$O:$O,1,FALSE),"-")&lt;&gt;"-"</f>
        <v>0</v>
      </c>
      <c r="CI331" t="b">
        <f>LEN(_xlfn.IFNA(VLOOKUP(AX331,Konstanta!$X:$X,1,FALSE),""))&gt;0</f>
        <v>0</v>
      </c>
      <c r="CJ331" t="b">
        <f>OR(LEN(_xlfn.IFNA(VLOOKUP(Y331,Konstanta!$Q:$Q,1,FALSE),""))&gt;0,LEN(Y331)=0)</f>
        <v>1</v>
      </c>
      <c r="CK331" t="b">
        <f t="shared" si="97"/>
        <v>1</v>
      </c>
      <c r="CL331" t="b">
        <f>OR(LEN(_xlfn.IFNA(VLOOKUP(BK331,Konstanta!$Z:$Z,1,FALSE),""))&gt;0,LEN(BK331)=0)</f>
        <v>1</v>
      </c>
      <c r="CM331" t="b">
        <f t="shared" si="98"/>
        <v>1</v>
      </c>
      <c r="CN331" t="b">
        <f t="shared" si="99"/>
        <v>0</v>
      </c>
      <c r="CO331" t="b">
        <f>LEN(_xlfn.IFNA(VLOOKUP(Data!K331,Konstanta!$AB:$AB,1,FALSE),""))&gt;0</f>
        <v>0</v>
      </c>
      <c r="CP331" s="12" t="b">
        <f t="shared" si="100"/>
        <v>0</v>
      </c>
      <c r="CQ331" s="12" t="b">
        <f t="shared" si="101"/>
        <v>0</v>
      </c>
      <c r="CR331" t="b">
        <f>ISNUMBER(SEARCH(Konstanta!$Q$5,Y331))</f>
        <v>0</v>
      </c>
      <c r="CS331">
        <f ca="1">IF(CD331&lt;=Konstanta!$J$5,Konstanta!$I$5,IF(CD331&lt;=Konstanta!$J$6,Konstanta!$I$6,IF(CD331&lt;=Konstanta!$J$7,Konstanta!$I$7,Konstanta!$I$8)))</f>
        <v>4</v>
      </c>
      <c r="CT331" t="b">
        <f>ISNUMBER(SEARCH(Konstanta!$Q$6,Y331))</f>
        <v>0</v>
      </c>
      <c r="CU331">
        <f ca="1">IF(CD331&lt;=Konstanta!$F$5,Konstanta!$E$5,IF(CD331&lt;=Konstanta!$F$6,Konstanta!$E$6,IF(CD331&lt;=Konstanta!$F$7,Konstanta!$E$7,IF(CD331&lt;=Konstanta!$F$8,Konstanta!$E$8,Konstanta!$E$9))))</f>
        <v>5</v>
      </c>
      <c r="CV331" t="b">
        <f t="shared" si="102"/>
        <v>1</v>
      </c>
      <c r="CW331" s="74">
        <f ca="1">IF(CD331&lt;=Konstanta!$B$5,Konstanta!$A$5,IF(CD331&lt;=Konstanta!$B$6,Konstanta!$A$6,IF(CD331&lt;=Konstanta!$B$7,Konstanta!$A$7,IF(CD331&lt;=Konstanta!$B$8,Konstanta!$A$8,IF(CD331&lt;=Konstanta!$B$9,Konstanta!$A$9,IF(CD331&lt;=Konstanta!$B$10,Konstanta!$A$10,IF(CD331&lt;=Konstanta!$B$11,Konstanta!$A$11,Konstanta!$A$12)))))))</f>
        <v>8</v>
      </c>
      <c r="CX331" t="b">
        <f>LEN(_xlfn.IFNA(VLOOKUP(AA331,Konstanta!$AD:$AD,1,FALSE),""))=0</f>
        <v>1</v>
      </c>
      <c r="CY331" s="67">
        <f t="shared" si="103"/>
        <v>0</v>
      </c>
      <c r="CZ331" s="67">
        <f t="shared" si="104"/>
        <v>0</v>
      </c>
      <c r="DA331" s="67">
        <f t="shared" si="105"/>
        <v>0</v>
      </c>
      <c r="DB331" t="b">
        <f t="shared" ca="1" si="106"/>
        <v>0</v>
      </c>
      <c r="DC331" s="67" t="b">
        <f>DA331&lt;=Konstanta!$AH$3</f>
        <v>1</v>
      </c>
      <c r="DD331" t="b">
        <f>CY331&lt;=Konstanta!$AH$4</f>
        <v>1</v>
      </c>
      <c r="DE331" t="b">
        <f>CY331&lt;=Konstanta!$AH$5</f>
        <v>1</v>
      </c>
      <c r="DF331" t="b">
        <f>CY331&lt;=Konstanta!$AH$6</f>
        <v>1</v>
      </c>
      <c r="DG331" t="b">
        <f ca="1">TEXT(BL331,"YYYYMMDD")=TEXT(Konstanta!$B$1,"YYYYMMDD")</f>
        <v>0</v>
      </c>
      <c r="DH331" t="b">
        <f t="shared" si="107"/>
        <v>0</v>
      </c>
      <c r="DI331" s="67">
        <f ca="1">Konstanta!$C$4-Data!CD331</f>
        <v>-1096658.666275</v>
      </c>
      <c r="DJ331">
        <f ca="1">IF(Data!DI331&gt;=Konstanta!$B$14,Konstanta!$A$14,IF(Data!DI331&gt;=Konstanta!$B$15,Konstanta!$A$15,IF(Data!DI331&gt;=Konstanta!$B$16,Konstanta!$A$16,IF(Data!DI331&gt;=Konstanta!$B$17,Konstanta!$A$17,IF(Data!DI331&gt;=Konstanta!$B$18,Konstanta!$A$18,Konstanta!$A$19)))))</f>
        <v>6</v>
      </c>
      <c r="DK331" t="b">
        <f t="shared" si="108"/>
        <v>0</v>
      </c>
      <c r="DL331" t="b">
        <f>COUNTIFS(A$1:A330,A331)=0</f>
        <v>1</v>
      </c>
    </row>
    <row r="332" spans="1:116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8"/>
      <c r="BY332" s="68"/>
      <c r="BZ332" s="70" t="str">
        <f t="shared" si="93"/>
        <v/>
      </c>
      <c r="CA332" s="71">
        <f t="shared" ca="1" si="94"/>
        <v>1096694.666275</v>
      </c>
      <c r="CB332" s="70" t="b">
        <f ca="1">AND(LEN(BZ332)&gt;0,TEXT(BZ332,"YYYY-MM-DD")=TEXT(Konstanta!$B$1,"YYYY-MM-DD"))</f>
        <v>0</v>
      </c>
      <c r="CC332" s="70" t="str">
        <f t="shared" si="95"/>
        <v/>
      </c>
      <c r="CD332" s="72">
        <f ca="1">(Konstanta!$B$2-D332)*24</f>
        <v>1096694.666275</v>
      </c>
      <c r="CE332" t="b">
        <f t="shared" si="96"/>
        <v>0</v>
      </c>
      <c r="CF332" t="b">
        <f>LEN(_xlfn.IFNA(VLOOKUP(H332,Konstanta!$M:$M,1,FALSE),""))&gt;0</f>
        <v>0</v>
      </c>
      <c r="CG332" t="b">
        <f>LEN(_xlfn.IFNA(VLOOKUP(G332,Konstanta!$T:$T,1,FALSE),""))&gt;0</f>
        <v>0</v>
      </c>
      <c r="CH332" t="b">
        <f>_xlfn.IFNA(VLOOKUP(U332,Konstanta!$O:$O,1,FALSE),"-")&lt;&gt;"-"</f>
        <v>0</v>
      </c>
      <c r="CI332" t="b">
        <f>LEN(_xlfn.IFNA(VLOOKUP(AX332,Konstanta!$X:$X,1,FALSE),""))&gt;0</f>
        <v>0</v>
      </c>
      <c r="CJ332" t="b">
        <f>OR(LEN(_xlfn.IFNA(VLOOKUP(Y332,Konstanta!$Q:$Q,1,FALSE),""))&gt;0,LEN(Y332)=0)</f>
        <v>1</v>
      </c>
      <c r="CK332" t="b">
        <f t="shared" si="97"/>
        <v>1</v>
      </c>
      <c r="CL332" t="b">
        <f>OR(LEN(_xlfn.IFNA(VLOOKUP(BK332,Konstanta!$Z:$Z,1,FALSE),""))&gt;0,LEN(BK332)=0)</f>
        <v>1</v>
      </c>
      <c r="CM332" t="b">
        <f t="shared" si="98"/>
        <v>1</v>
      </c>
      <c r="CN332" t="b">
        <f t="shared" si="99"/>
        <v>0</v>
      </c>
      <c r="CO332" t="b">
        <f>LEN(_xlfn.IFNA(VLOOKUP(Data!K332,Konstanta!$AB:$AB,1,FALSE),""))&gt;0</f>
        <v>0</v>
      </c>
      <c r="CP332" s="12" t="b">
        <f t="shared" si="100"/>
        <v>0</v>
      </c>
      <c r="CQ332" s="12" t="b">
        <f t="shared" si="101"/>
        <v>0</v>
      </c>
      <c r="CR332" t="b">
        <f>ISNUMBER(SEARCH(Konstanta!$Q$5,Y332))</f>
        <v>0</v>
      </c>
      <c r="CS332">
        <f ca="1">IF(CD332&lt;=Konstanta!$J$5,Konstanta!$I$5,IF(CD332&lt;=Konstanta!$J$6,Konstanta!$I$6,IF(CD332&lt;=Konstanta!$J$7,Konstanta!$I$7,Konstanta!$I$8)))</f>
        <v>4</v>
      </c>
      <c r="CT332" t="b">
        <f>ISNUMBER(SEARCH(Konstanta!$Q$6,Y332))</f>
        <v>0</v>
      </c>
      <c r="CU332">
        <f ca="1">IF(CD332&lt;=Konstanta!$F$5,Konstanta!$E$5,IF(CD332&lt;=Konstanta!$F$6,Konstanta!$E$6,IF(CD332&lt;=Konstanta!$F$7,Konstanta!$E$7,IF(CD332&lt;=Konstanta!$F$8,Konstanta!$E$8,Konstanta!$E$9))))</f>
        <v>5</v>
      </c>
      <c r="CV332" t="b">
        <f t="shared" si="102"/>
        <v>1</v>
      </c>
      <c r="CW332" s="74">
        <f ca="1">IF(CD332&lt;=Konstanta!$B$5,Konstanta!$A$5,IF(CD332&lt;=Konstanta!$B$6,Konstanta!$A$6,IF(CD332&lt;=Konstanta!$B$7,Konstanta!$A$7,IF(CD332&lt;=Konstanta!$B$8,Konstanta!$A$8,IF(CD332&lt;=Konstanta!$B$9,Konstanta!$A$9,IF(CD332&lt;=Konstanta!$B$10,Konstanta!$A$10,IF(CD332&lt;=Konstanta!$B$11,Konstanta!$A$11,Konstanta!$A$12)))))))</f>
        <v>8</v>
      </c>
      <c r="CX332" t="b">
        <f>LEN(_xlfn.IFNA(VLOOKUP(AA332,Konstanta!$AD:$AD,1,FALSE),""))=0</f>
        <v>1</v>
      </c>
      <c r="CY332" s="67">
        <f t="shared" si="103"/>
        <v>0</v>
      </c>
      <c r="CZ332" s="67">
        <f t="shared" si="104"/>
        <v>0</v>
      </c>
      <c r="DA332" s="67">
        <f t="shared" si="105"/>
        <v>0</v>
      </c>
      <c r="DB332" t="b">
        <f t="shared" ca="1" si="106"/>
        <v>0</v>
      </c>
      <c r="DC332" s="67" t="b">
        <f>DA332&lt;=Konstanta!$AH$3</f>
        <v>1</v>
      </c>
      <c r="DD332" t="b">
        <f>CY332&lt;=Konstanta!$AH$4</f>
        <v>1</v>
      </c>
      <c r="DE332" t="b">
        <f>CY332&lt;=Konstanta!$AH$5</f>
        <v>1</v>
      </c>
      <c r="DF332" t="b">
        <f>CY332&lt;=Konstanta!$AH$6</f>
        <v>1</v>
      </c>
      <c r="DG332" t="b">
        <f ca="1">TEXT(BL332,"YYYYMMDD")=TEXT(Konstanta!$B$1,"YYYYMMDD")</f>
        <v>0</v>
      </c>
      <c r="DH332" t="b">
        <f t="shared" si="107"/>
        <v>0</v>
      </c>
      <c r="DI332" s="67">
        <f ca="1">Konstanta!$C$4-Data!CD332</f>
        <v>-1096658.666275</v>
      </c>
      <c r="DJ332">
        <f ca="1">IF(Data!DI332&gt;=Konstanta!$B$14,Konstanta!$A$14,IF(Data!DI332&gt;=Konstanta!$B$15,Konstanta!$A$15,IF(Data!DI332&gt;=Konstanta!$B$16,Konstanta!$A$16,IF(Data!DI332&gt;=Konstanta!$B$17,Konstanta!$A$17,IF(Data!DI332&gt;=Konstanta!$B$18,Konstanta!$A$18,Konstanta!$A$19)))))</f>
        <v>6</v>
      </c>
      <c r="DK332" t="b">
        <f t="shared" si="108"/>
        <v>0</v>
      </c>
      <c r="DL332" t="b">
        <f>COUNTIFS(A$1:A331,A332)=0</f>
        <v>1</v>
      </c>
    </row>
    <row r="333" spans="1:116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8"/>
      <c r="BY333" s="68"/>
      <c r="BZ333" s="70" t="str">
        <f t="shared" si="93"/>
        <v/>
      </c>
      <c r="CA333" s="71">
        <f t="shared" ca="1" si="94"/>
        <v>1096694.6659944444</v>
      </c>
      <c r="CB333" s="70" t="b">
        <f ca="1">AND(LEN(BZ333)&gt;0,TEXT(BZ333,"YYYY-MM-DD")=TEXT(Konstanta!$B$1,"YYYY-MM-DD"))</f>
        <v>0</v>
      </c>
      <c r="CC333" s="70" t="str">
        <f t="shared" si="95"/>
        <v/>
      </c>
      <c r="CD333" s="72">
        <f ca="1">(Konstanta!$B$2-D333)*24</f>
        <v>1096694.666275</v>
      </c>
      <c r="CE333" t="b">
        <f t="shared" si="96"/>
        <v>0</v>
      </c>
      <c r="CF333" t="b">
        <f>LEN(_xlfn.IFNA(VLOOKUP(H333,Konstanta!$M:$M,1,FALSE),""))&gt;0</f>
        <v>0</v>
      </c>
      <c r="CG333" t="b">
        <f>LEN(_xlfn.IFNA(VLOOKUP(G333,Konstanta!$T:$T,1,FALSE),""))&gt;0</f>
        <v>0</v>
      </c>
      <c r="CH333" t="b">
        <f>_xlfn.IFNA(VLOOKUP(U333,Konstanta!$O:$O,1,FALSE),"-")&lt;&gt;"-"</f>
        <v>0</v>
      </c>
      <c r="CI333" t="b">
        <f>LEN(_xlfn.IFNA(VLOOKUP(AX333,Konstanta!$X:$X,1,FALSE),""))&gt;0</f>
        <v>0</v>
      </c>
      <c r="CJ333" t="b">
        <f>OR(LEN(_xlfn.IFNA(VLOOKUP(Y333,Konstanta!$Q:$Q,1,FALSE),""))&gt;0,LEN(Y333)=0)</f>
        <v>1</v>
      </c>
      <c r="CK333" t="b">
        <f t="shared" si="97"/>
        <v>1</v>
      </c>
      <c r="CL333" t="b">
        <f>OR(LEN(_xlfn.IFNA(VLOOKUP(BK333,Konstanta!$Z:$Z,1,FALSE),""))&gt;0,LEN(BK333)=0)</f>
        <v>1</v>
      </c>
      <c r="CM333" t="b">
        <f t="shared" si="98"/>
        <v>1</v>
      </c>
      <c r="CN333" t="b">
        <f t="shared" si="99"/>
        <v>0</v>
      </c>
      <c r="CO333" t="b">
        <f>LEN(_xlfn.IFNA(VLOOKUP(Data!K333,Konstanta!$AB:$AB,1,FALSE),""))&gt;0</f>
        <v>0</v>
      </c>
      <c r="CP333" s="12" t="b">
        <f t="shared" si="100"/>
        <v>0</v>
      </c>
      <c r="CQ333" s="12" t="b">
        <f t="shared" si="101"/>
        <v>0</v>
      </c>
      <c r="CR333" t="b">
        <f>ISNUMBER(SEARCH(Konstanta!$Q$5,Y333))</f>
        <v>0</v>
      </c>
      <c r="CS333">
        <f ca="1">IF(CD333&lt;=Konstanta!$J$5,Konstanta!$I$5,IF(CD333&lt;=Konstanta!$J$6,Konstanta!$I$6,IF(CD333&lt;=Konstanta!$J$7,Konstanta!$I$7,Konstanta!$I$8)))</f>
        <v>4</v>
      </c>
      <c r="CT333" t="b">
        <f>ISNUMBER(SEARCH(Konstanta!$Q$6,Y333))</f>
        <v>0</v>
      </c>
      <c r="CU333">
        <f ca="1">IF(CD333&lt;=Konstanta!$F$5,Konstanta!$E$5,IF(CD333&lt;=Konstanta!$F$6,Konstanta!$E$6,IF(CD333&lt;=Konstanta!$F$7,Konstanta!$E$7,IF(CD333&lt;=Konstanta!$F$8,Konstanta!$E$8,Konstanta!$E$9))))</f>
        <v>5</v>
      </c>
      <c r="CV333" t="b">
        <f t="shared" si="102"/>
        <v>1</v>
      </c>
      <c r="CW333" s="74">
        <f ca="1">IF(CD333&lt;=Konstanta!$B$5,Konstanta!$A$5,IF(CD333&lt;=Konstanta!$B$6,Konstanta!$A$6,IF(CD333&lt;=Konstanta!$B$7,Konstanta!$A$7,IF(CD333&lt;=Konstanta!$B$8,Konstanta!$A$8,IF(CD333&lt;=Konstanta!$B$9,Konstanta!$A$9,IF(CD333&lt;=Konstanta!$B$10,Konstanta!$A$10,IF(CD333&lt;=Konstanta!$B$11,Konstanta!$A$11,Konstanta!$A$12)))))))</f>
        <v>8</v>
      </c>
      <c r="CX333" t="b">
        <f>LEN(_xlfn.IFNA(VLOOKUP(AA333,Konstanta!$AD:$AD,1,FALSE),""))=0</f>
        <v>1</v>
      </c>
      <c r="CY333" s="67">
        <f t="shared" si="103"/>
        <v>0</v>
      </c>
      <c r="CZ333" s="67">
        <f t="shared" si="104"/>
        <v>0</v>
      </c>
      <c r="DA333" s="67">
        <f t="shared" si="105"/>
        <v>0</v>
      </c>
      <c r="DB333" t="b">
        <f t="shared" ca="1" si="106"/>
        <v>0</v>
      </c>
      <c r="DC333" s="67" t="b">
        <f>DA333&lt;=Konstanta!$AH$3</f>
        <v>1</v>
      </c>
      <c r="DD333" t="b">
        <f>CY333&lt;=Konstanta!$AH$4</f>
        <v>1</v>
      </c>
      <c r="DE333" t="b">
        <f>CY333&lt;=Konstanta!$AH$5</f>
        <v>1</v>
      </c>
      <c r="DF333" t="b">
        <f>CY333&lt;=Konstanta!$AH$6</f>
        <v>1</v>
      </c>
      <c r="DG333" t="b">
        <f ca="1">TEXT(BL333,"YYYYMMDD")=TEXT(Konstanta!$B$1,"YYYYMMDD")</f>
        <v>0</v>
      </c>
      <c r="DH333" t="b">
        <f t="shared" si="107"/>
        <v>0</v>
      </c>
      <c r="DI333" s="67">
        <f ca="1">Konstanta!$C$4-Data!CD333</f>
        <v>-1096658.666275</v>
      </c>
      <c r="DJ333">
        <f ca="1">IF(Data!DI333&gt;=Konstanta!$B$14,Konstanta!$A$14,IF(Data!DI333&gt;=Konstanta!$B$15,Konstanta!$A$15,IF(Data!DI333&gt;=Konstanta!$B$16,Konstanta!$A$16,IF(Data!DI333&gt;=Konstanta!$B$17,Konstanta!$A$17,IF(Data!DI333&gt;=Konstanta!$B$18,Konstanta!$A$18,Konstanta!$A$19)))))</f>
        <v>6</v>
      </c>
      <c r="DK333" t="b">
        <f t="shared" si="108"/>
        <v>0</v>
      </c>
      <c r="DL333" t="b">
        <f>COUNTIFS(A$1:A332,A333)=0</f>
        <v>1</v>
      </c>
    </row>
    <row r="334" spans="1:116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8"/>
      <c r="BY334" s="68"/>
      <c r="BZ334" s="70" t="str">
        <f t="shared" si="93"/>
        <v/>
      </c>
      <c r="CA334" s="71">
        <f t="shared" ca="1" si="94"/>
        <v>1096694.6662138889</v>
      </c>
      <c r="CB334" s="70" t="b">
        <f ca="1">AND(LEN(BZ334)&gt;0,TEXT(BZ334,"YYYY-MM-DD")=TEXT(Konstanta!$B$1,"YYYY-MM-DD"))</f>
        <v>0</v>
      </c>
      <c r="CC334" s="70" t="str">
        <f t="shared" si="95"/>
        <v/>
      </c>
      <c r="CD334" s="72">
        <f ca="1">(Konstanta!$B$2-D334)*24</f>
        <v>1096694.666275</v>
      </c>
      <c r="CE334" t="b">
        <f t="shared" si="96"/>
        <v>0</v>
      </c>
      <c r="CF334" t="b">
        <f>LEN(_xlfn.IFNA(VLOOKUP(H334,Konstanta!$M:$M,1,FALSE),""))&gt;0</f>
        <v>0</v>
      </c>
      <c r="CG334" t="b">
        <f>LEN(_xlfn.IFNA(VLOOKUP(G334,Konstanta!$T:$T,1,FALSE),""))&gt;0</f>
        <v>0</v>
      </c>
      <c r="CH334" t="b">
        <f>_xlfn.IFNA(VLOOKUP(U334,Konstanta!$O:$O,1,FALSE),"-")&lt;&gt;"-"</f>
        <v>0</v>
      </c>
      <c r="CI334" t="b">
        <f>LEN(_xlfn.IFNA(VLOOKUP(AX334,Konstanta!$X:$X,1,FALSE),""))&gt;0</f>
        <v>0</v>
      </c>
      <c r="CJ334" t="b">
        <f>OR(LEN(_xlfn.IFNA(VLOOKUP(Y334,Konstanta!$Q:$Q,1,FALSE),""))&gt;0,LEN(Y334)=0)</f>
        <v>1</v>
      </c>
      <c r="CK334" t="b">
        <f t="shared" si="97"/>
        <v>1</v>
      </c>
      <c r="CL334" t="b">
        <f>OR(LEN(_xlfn.IFNA(VLOOKUP(BK334,Konstanta!$Z:$Z,1,FALSE),""))&gt;0,LEN(BK334)=0)</f>
        <v>1</v>
      </c>
      <c r="CM334" t="b">
        <f t="shared" si="98"/>
        <v>1</v>
      </c>
      <c r="CN334" t="b">
        <f t="shared" si="99"/>
        <v>0</v>
      </c>
      <c r="CO334" t="b">
        <f>LEN(_xlfn.IFNA(VLOOKUP(Data!K334,Konstanta!$AB:$AB,1,FALSE),""))&gt;0</f>
        <v>0</v>
      </c>
      <c r="CP334" s="12" t="b">
        <f t="shared" si="100"/>
        <v>0</v>
      </c>
      <c r="CQ334" s="12" t="b">
        <f t="shared" si="101"/>
        <v>0</v>
      </c>
      <c r="CR334" t="b">
        <f>ISNUMBER(SEARCH(Konstanta!$Q$5,Y334))</f>
        <v>0</v>
      </c>
      <c r="CS334">
        <f ca="1">IF(CD334&lt;=Konstanta!$J$5,Konstanta!$I$5,IF(CD334&lt;=Konstanta!$J$6,Konstanta!$I$6,IF(CD334&lt;=Konstanta!$J$7,Konstanta!$I$7,Konstanta!$I$8)))</f>
        <v>4</v>
      </c>
      <c r="CT334" t="b">
        <f>ISNUMBER(SEARCH(Konstanta!$Q$6,Y334))</f>
        <v>0</v>
      </c>
      <c r="CU334">
        <f ca="1">IF(CD334&lt;=Konstanta!$F$5,Konstanta!$E$5,IF(CD334&lt;=Konstanta!$F$6,Konstanta!$E$6,IF(CD334&lt;=Konstanta!$F$7,Konstanta!$E$7,IF(CD334&lt;=Konstanta!$F$8,Konstanta!$E$8,Konstanta!$E$9))))</f>
        <v>5</v>
      </c>
      <c r="CV334" t="b">
        <f t="shared" si="102"/>
        <v>1</v>
      </c>
      <c r="CW334" s="74">
        <f ca="1">IF(CD334&lt;=Konstanta!$B$5,Konstanta!$A$5,IF(CD334&lt;=Konstanta!$B$6,Konstanta!$A$6,IF(CD334&lt;=Konstanta!$B$7,Konstanta!$A$7,IF(CD334&lt;=Konstanta!$B$8,Konstanta!$A$8,IF(CD334&lt;=Konstanta!$B$9,Konstanta!$A$9,IF(CD334&lt;=Konstanta!$B$10,Konstanta!$A$10,IF(CD334&lt;=Konstanta!$B$11,Konstanta!$A$11,Konstanta!$A$12)))))))</f>
        <v>8</v>
      </c>
      <c r="CX334" t="b">
        <f>LEN(_xlfn.IFNA(VLOOKUP(AA334,Konstanta!$AD:$AD,1,FALSE),""))=0</f>
        <v>1</v>
      </c>
      <c r="CY334" s="67">
        <f t="shared" si="103"/>
        <v>0</v>
      </c>
      <c r="CZ334" s="67">
        <f t="shared" si="104"/>
        <v>0</v>
      </c>
      <c r="DA334" s="67">
        <f t="shared" si="105"/>
        <v>0</v>
      </c>
      <c r="DB334" t="b">
        <f t="shared" ca="1" si="106"/>
        <v>0</v>
      </c>
      <c r="DC334" s="67" t="b">
        <f>DA334&lt;=Konstanta!$AH$3</f>
        <v>1</v>
      </c>
      <c r="DD334" t="b">
        <f>CY334&lt;=Konstanta!$AH$4</f>
        <v>1</v>
      </c>
      <c r="DE334" t="b">
        <f>CY334&lt;=Konstanta!$AH$5</f>
        <v>1</v>
      </c>
      <c r="DF334" t="b">
        <f>CY334&lt;=Konstanta!$AH$6</f>
        <v>1</v>
      </c>
      <c r="DG334" t="b">
        <f ca="1">TEXT(BL334,"YYYYMMDD")=TEXT(Konstanta!$B$1,"YYYYMMDD")</f>
        <v>0</v>
      </c>
      <c r="DH334" t="b">
        <f t="shared" si="107"/>
        <v>0</v>
      </c>
      <c r="DI334" s="67">
        <f ca="1">Konstanta!$C$4-Data!CD334</f>
        <v>-1096658.666275</v>
      </c>
      <c r="DJ334">
        <f ca="1">IF(Data!DI334&gt;=Konstanta!$B$14,Konstanta!$A$14,IF(Data!DI334&gt;=Konstanta!$B$15,Konstanta!$A$15,IF(Data!DI334&gt;=Konstanta!$B$16,Konstanta!$A$16,IF(Data!DI334&gt;=Konstanta!$B$17,Konstanta!$A$17,IF(Data!DI334&gt;=Konstanta!$B$18,Konstanta!$A$18,Konstanta!$A$19)))))</f>
        <v>6</v>
      </c>
      <c r="DK334" t="b">
        <f t="shared" si="108"/>
        <v>0</v>
      </c>
      <c r="DL334" t="b">
        <f>COUNTIFS(A$1:A333,A334)=0</f>
        <v>1</v>
      </c>
    </row>
    <row r="335" spans="1:116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8"/>
      <c r="BY335" s="68"/>
      <c r="BZ335" s="70" t="str">
        <f t="shared" si="93"/>
        <v/>
      </c>
      <c r="CA335" s="71">
        <f t="shared" ca="1" si="94"/>
        <v>1096694.6660000002</v>
      </c>
      <c r="CB335" s="70" t="b">
        <f ca="1">AND(LEN(BZ335)&gt;0,TEXT(BZ335,"YYYY-MM-DD")=TEXT(Konstanta!$B$1,"YYYY-MM-DD"))</f>
        <v>0</v>
      </c>
      <c r="CC335" s="70" t="str">
        <f t="shared" si="95"/>
        <v/>
      </c>
      <c r="CD335" s="72">
        <f ca="1">(Konstanta!$B$2-D335)*24</f>
        <v>1096694.666275</v>
      </c>
      <c r="CE335" t="b">
        <f t="shared" si="96"/>
        <v>0</v>
      </c>
      <c r="CF335" t="b">
        <f>LEN(_xlfn.IFNA(VLOOKUP(H335,Konstanta!$M:$M,1,FALSE),""))&gt;0</f>
        <v>0</v>
      </c>
      <c r="CG335" t="b">
        <f>LEN(_xlfn.IFNA(VLOOKUP(G335,Konstanta!$T:$T,1,FALSE),""))&gt;0</f>
        <v>0</v>
      </c>
      <c r="CH335" t="b">
        <f>_xlfn.IFNA(VLOOKUP(U335,Konstanta!$O:$O,1,FALSE),"-")&lt;&gt;"-"</f>
        <v>0</v>
      </c>
      <c r="CI335" t="b">
        <f>LEN(_xlfn.IFNA(VLOOKUP(AX335,Konstanta!$X:$X,1,FALSE),""))&gt;0</f>
        <v>0</v>
      </c>
      <c r="CJ335" t="b">
        <f>OR(LEN(_xlfn.IFNA(VLOOKUP(Y335,Konstanta!$Q:$Q,1,FALSE),""))&gt;0,LEN(Y335)=0)</f>
        <v>1</v>
      </c>
      <c r="CK335" t="b">
        <f t="shared" si="97"/>
        <v>1</v>
      </c>
      <c r="CL335" t="b">
        <f>OR(LEN(_xlfn.IFNA(VLOOKUP(BK335,Konstanta!$Z:$Z,1,FALSE),""))&gt;0,LEN(BK335)=0)</f>
        <v>1</v>
      </c>
      <c r="CM335" t="b">
        <f t="shared" si="98"/>
        <v>1</v>
      </c>
      <c r="CN335" t="b">
        <f t="shared" si="99"/>
        <v>0</v>
      </c>
      <c r="CO335" t="b">
        <f>LEN(_xlfn.IFNA(VLOOKUP(Data!K335,Konstanta!$AB:$AB,1,FALSE),""))&gt;0</f>
        <v>0</v>
      </c>
      <c r="CP335" s="12" t="b">
        <f t="shared" si="100"/>
        <v>0</v>
      </c>
      <c r="CQ335" s="12" t="b">
        <f t="shared" si="101"/>
        <v>0</v>
      </c>
      <c r="CR335" t="b">
        <f>ISNUMBER(SEARCH(Konstanta!$Q$5,Y335))</f>
        <v>0</v>
      </c>
      <c r="CS335">
        <f ca="1">IF(CD335&lt;=Konstanta!$J$5,Konstanta!$I$5,IF(CD335&lt;=Konstanta!$J$6,Konstanta!$I$6,IF(CD335&lt;=Konstanta!$J$7,Konstanta!$I$7,Konstanta!$I$8)))</f>
        <v>4</v>
      </c>
      <c r="CT335" t="b">
        <f>ISNUMBER(SEARCH(Konstanta!$Q$6,Y335))</f>
        <v>0</v>
      </c>
      <c r="CU335">
        <f ca="1">IF(CD335&lt;=Konstanta!$F$5,Konstanta!$E$5,IF(CD335&lt;=Konstanta!$F$6,Konstanta!$E$6,IF(CD335&lt;=Konstanta!$F$7,Konstanta!$E$7,IF(CD335&lt;=Konstanta!$F$8,Konstanta!$E$8,Konstanta!$E$9))))</f>
        <v>5</v>
      </c>
      <c r="CV335" t="b">
        <f t="shared" si="102"/>
        <v>1</v>
      </c>
      <c r="CW335" s="74">
        <f ca="1">IF(CD335&lt;=Konstanta!$B$5,Konstanta!$A$5,IF(CD335&lt;=Konstanta!$B$6,Konstanta!$A$6,IF(CD335&lt;=Konstanta!$B$7,Konstanta!$A$7,IF(CD335&lt;=Konstanta!$B$8,Konstanta!$A$8,IF(CD335&lt;=Konstanta!$B$9,Konstanta!$A$9,IF(CD335&lt;=Konstanta!$B$10,Konstanta!$A$10,IF(CD335&lt;=Konstanta!$B$11,Konstanta!$A$11,Konstanta!$A$12)))))))</f>
        <v>8</v>
      </c>
      <c r="CX335" t="b">
        <f>LEN(_xlfn.IFNA(VLOOKUP(AA335,Konstanta!$AD:$AD,1,FALSE),""))=0</f>
        <v>1</v>
      </c>
      <c r="CY335" s="67">
        <f t="shared" si="103"/>
        <v>0</v>
      </c>
      <c r="CZ335" s="67">
        <f t="shared" si="104"/>
        <v>0</v>
      </c>
      <c r="DA335" s="67">
        <f t="shared" si="105"/>
        <v>0</v>
      </c>
      <c r="DB335" t="b">
        <f t="shared" ca="1" si="106"/>
        <v>0</v>
      </c>
      <c r="DC335" s="67" t="b">
        <f>DA335&lt;=Konstanta!$AH$3</f>
        <v>1</v>
      </c>
      <c r="DD335" t="b">
        <f>CY335&lt;=Konstanta!$AH$4</f>
        <v>1</v>
      </c>
      <c r="DE335" t="b">
        <f>CY335&lt;=Konstanta!$AH$5</f>
        <v>1</v>
      </c>
      <c r="DF335" t="b">
        <f>CY335&lt;=Konstanta!$AH$6</f>
        <v>1</v>
      </c>
      <c r="DG335" t="b">
        <f ca="1">TEXT(BL335,"YYYYMMDD")=TEXT(Konstanta!$B$1,"YYYYMMDD")</f>
        <v>0</v>
      </c>
      <c r="DH335" t="b">
        <f t="shared" si="107"/>
        <v>0</v>
      </c>
      <c r="DI335" s="67">
        <f ca="1">Konstanta!$C$4-Data!CD335</f>
        <v>-1096658.666275</v>
      </c>
      <c r="DJ335">
        <f ca="1">IF(Data!DI335&gt;=Konstanta!$B$14,Konstanta!$A$14,IF(Data!DI335&gt;=Konstanta!$B$15,Konstanta!$A$15,IF(Data!DI335&gt;=Konstanta!$B$16,Konstanta!$A$16,IF(Data!DI335&gt;=Konstanta!$B$17,Konstanta!$A$17,IF(Data!DI335&gt;=Konstanta!$B$18,Konstanta!$A$18,Konstanta!$A$19)))))</f>
        <v>6</v>
      </c>
      <c r="DK335" t="b">
        <f t="shared" si="108"/>
        <v>0</v>
      </c>
      <c r="DL335" t="b">
        <f>COUNTIFS(A$1:A334,A335)=0</f>
        <v>1</v>
      </c>
    </row>
    <row r="336" spans="1:11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8"/>
      <c r="BY336" s="68"/>
      <c r="BZ336" s="70" t="str">
        <f t="shared" si="93"/>
        <v/>
      </c>
      <c r="CA336" s="71">
        <f t="shared" ca="1" si="94"/>
        <v>1096694.6660000002</v>
      </c>
      <c r="CB336" s="70" t="b">
        <f ca="1">AND(LEN(BZ336)&gt;0,TEXT(BZ336,"YYYY-MM-DD")=TEXT(Konstanta!$B$1,"YYYY-MM-DD"))</f>
        <v>0</v>
      </c>
      <c r="CC336" s="70" t="str">
        <f t="shared" si="95"/>
        <v/>
      </c>
      <c r="CD336" s="72">
        <f ca="1">(Konstanta!$B$2-D336)*24</f>
        <v>1096694.666275</v>
      </c>
      <c r="CE336" t="b">
        <f t="shared" si="96"/>
        <v>0</v>
      </c>
      <c r="CF336" t="b">
        <f>LEN(_xlfn.IFNA(VLOOKUP(H336,Konstanta!$M:$M,1,FALSE),""))&gt;0</f>
        <v>0</v>
      </c>
      <c r="CG336" t="b">
        <f>LEN(_xlfn.IFNA(VLOOKUP(G336,Konstanta!$T:$T,1,FALSE),""))&gt;0</f>
        <v>0</v>
      </c>
      <c r="CH336" t="b">
        <f>_xlfn.IFNA(VLOOKUP(U336,Konstanta!$O:$O,1,FALSE),"-")&lt;&gt;"-"</f>
        <v>0</v>
      </c>
      <c r="CI336" t="b">
        <f>LEN(_xlfn.IFNA(VLOOKUP(AX336,Konstanta!$X:$X,1,FALSE),""))&gt;0</f>
        <v>0</v>
      </c>
      <c r="CJ336" t="b">
        <f>OR(LEN(_xlfn.IFNA(VLOOKUP(Y336,Konstanta!$Q:$Q,1,FALSE),""))&gt;0,LEN(Y336)=0)</f>
        <v>1</v>
      </c>
      <c r="CK336" t="b">
        <f t="shared" si="97"/>
        <v>1</v>
      </c>
      <c r="CL336" t="b">
        <f>OR(LEN(_xlfn.IFNA(VLOOKUP(BK336,Konstanta!$Z:$Z,1,FALSE),""))&gt;0,LEN(BK336)=0)</f>
        <v>1</v>
      </c>
      <c r="CM336" t="b">
        <f t="shared" si="98"/>
        <v>1</v>
      </c>
      <c r="CN336" t="b">
        <f t="shared" si="99"/>
        <v>0</v>
      </c>
      <c r="CO336" t="b">
        <f>LEN(_xlfn.IFNA(VLOOKUP(Data!K336,Konstanta!$AB:$AB,1,FALSE),""))&gt;0</f>
        <v>0</v>
      </c>
      <c r="CP336" s="12" t="b">
        <f t="shared" si="100"/>
        <v>0</v>
      </c>
      <c r="CQ336" s="12" t="b">
        <f t="shared" si="101"/>
        <v>0</v>
      </c>
      <c r="CR336" t="b">
        <f>ISNUMBER(SEARCH(Konstanta!$Q$5,Y336))</f>
        <v>0</v>
      </c>
      <c r="CS336">
        <f ca="1">IF(CD336&lt;=Konstanta!$J$5,Konstanta!$I$5,IF(CD336&lt;=Konstanta!$J$6,Konstanta!$I$6,IF(CD336&lt;=Konstanta!$J$7,Konstanta!$I$7,Konstanta!$I$8)))</f>
        <v>4</v>
      </c>
      <c r="CT336" t="b">
        <f>ISNUMBER(SEARCH(Konstanta!$Q$6,Y336))</f>
        <v>0</v>
      </c>
      <c r="CU336">
        <f ca="1">IF(CD336&lt;=Konstanta!$F$5,Konstanta!$E$5,IF(CD336&lt;=Konstanta!$F$6,Konstanta!$E$6,IF(CD336&lt;=Konstanta!$F$7,Konstanta!$E$7,IF(CD336&lt;=Konstanta!$F$8,Konstanta!$E$8,Konstanta!$E$9))))</f>
        <v>5</v>
      </c>
      <c r="CV336" t="b">
        <f t="shared" si="102"/>
        <v>1</v>
      </c>
      <c r="CW336" s="74">
        <f ca="1">IF(CD336&lt;=Konstanta!$B$5,Konstanta!$A$5,IF(CD336&lt;=Konstanta!$B$6,Konstanta!$A$6,IF(CD336&lt;=Konstanta!$B$7,Konstanta!$A$7,IF(CD336&lt;=Konstanta!$B$8,Konstanta!$A$8,IF(CD336&lt;=Konstanta!$B$9,Konstanta!$A$9,IF(CD336&lt;=Konstanta!$B$10,Konstanta!$A$10,IF(CD336&lt;=Konstanta!$B$11,Konstanta!$A$11,Konstanta!$A$12)))))))</f>
        <v>8</v>
      </c>
      <c r="CX336" t="b">
        <f>LEN(_xlfn.IFNA(VLOOKUP(AA336,Konstanta!$AD:$AD,1,FALSE),""))=0</f>
        <v>1</v>
      </c>
      <c r="CY336" s="67">
        <f t="shared" si="103"/>
        <v>0</v>
      </c>
      <c r="CZ336" s="67">
        <f t="shared" si="104"/>
        <v>0</v>
      </c>
      <c r="DA336" s="67">
        <f t="shared" si="105"/>
        <v>0</v>
      </c>
      <c r="DB336" t="b">
        <f t="shared" ca="1" si="106"/>
        <v>0</v>
      </c>
      <c r="DC336" s="67" t="b">
        <f>DA336&lt;=Konstanta!$AH$3</f>
        <v>1</v>
      </c>
      <c r="DD336" t="b">
        <f>CY336&lt;=Konstanta!$AH$4</f>
        <v>1</v>
      </c>
      <c r="DE336" t="b">
        <f>CY336&lt;=Konstanta!$AH$5</f>
        <v>1</v>
      </c>
      <c r="DF336" t="b">
        <f>CY336&lt;=Konstanta!$AH$6</f>
        <v>1</v>
      </c>
      <c r="DG336" t="b">
        <f ca="1">TEXT(BL336,"YYYYMMDD")=TEXT(Konstanta!$B$1,"YYYYMMDD")</f>
        <v>0</v>
      </c>
      <c r="DH336" t="b">
        <f t="shared" si="107"/>
        <v>0</v>
      </c>
      <c r="DI336" s="67">
        <f ca="1">Konstanta!$C$4-Data!CD336</f>
        <v>-1096658.666275</v>
      </c>
      <c r="DJ336">
        <f ca="1">IF(Data!DI336&gt;=Konstanta!$B$14,Konstanta!$A$14,IF(Data!DI336&gt;=Konstanta!$B$15,Konstanta!$A$15,IF(Data!DI336&gt;=Konstanta!$B$16,Konstanta!$A$16,IF(Data!DI336&gt;=Konstanta!$B$17,Konstanta!$A$17,IF(Data!DI336&gt;=Konstanta!$B$18,Konstanta!$A$18,Konstanta!$A$19)))))</f>
        <v>6</v>
      </c>
      <c r="DK336" t="b">
        <f t="shared" si="108"/>
        <v>0</v>
      </c>
      <c r="DL336" t="b">
        <f>COUNTIFS(A$1:A335,A336)=0</f>
        <v>1</v>
      </c>
    </row>
    <row r="337" spans="1:116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8"/>
      <c r="BY337" s="68"/>
      <c r="BZ337" s="70" t="str">
        <f t="shared" si="93"/>
        <v/>
      </c>
      <c r="CA337" s="71">
        <f t="shared" ca="1" si="94"/>
        <v>1096694.6660000002</v>
      </c>
      <c r="CB337" s="70" t="b">
        <f ca="1">AND(LEN(BZ337)&gt;0,TEXT(BZ337,"YYYY-MM-DD")=TEXT(Konstanta!$B$1,"YYYY-MM-DD"))</f>
        <v>0</v>
      </c>
      <c r="CC337" s="70" t="str">
        <f t="shared" si="95"/>
        <v/>
      </c>
      <c r="CD337" s="72">
        <f ca="1">(Konstanta!$B$2-D337)*24</f>
        <v>1096694.666275</v>
      </c>
      <c r="CE337" t="b">
        <f t="shared" si="96"/>
        <v>0</v>
      </c>
      <c r="CF337" t="b">
        <f>LEN(_xlfn.IFNA(VLOOKUP(H337,Konstanta!$M:$M,1,FALSE),""))&gt;0</f>
        <v>0</v>
      </c>
      <c r="CG337" t="b">
        <f>LEN(_xlfn.IFNA(VLOOKUP(G337,Konstanta!$T:$T,1,FALSE),""))&gt;0</f>
        <v>0</v>
      </c>
      <c r="CH337" t="b">
        <f>_xlfn.IFNA(VLOOKUP(U337,Konstanta!$O:$O,1,FALSE),"-")&lt;&gt;"-"</f>
        <v>0</v>
      </c>
      <c r="CI337" t="b">
        <f>LEN(_xlfn.IFNA(VLOOKUP(AX337,Konstanta!$X:$X,1,FALSE),""))&gt;0</f>
        <v>0</v>
      </c>
      <c r="CJ337" t="b">
        <f>OR(LEN(_xlfn.IFNA(VLOOKUP(Y337,Konstanta!$Q:$Q,1,FALSE),""))&gt;0,LEN(Y337)=0)</f>
        <v>1</v>
      </c>
      <c r="CK337" t="b">
        <f t="shared" si="97"/>
        <v>1</v>
      </c>
      <c r="CL337" t="b">
        <f>OR(LEN(_xlfn.IFNA(VLOOKUP(BK337,Konstanta!$Z:$Z,1,FALSE),""))&gt;0,LEN(BK337)=0)</f>
        <v>1</v>
      </c>
      <c r="CM337" t="b">
        <f t="shared" si="98"/>
        <v>1</v>
      </c>
      <c r="CN337" t="b">
        <f t="shared" si="99"/>
        <v>0</v>
      </c>
      <c r="CO337" t="b">
        <f>LEN(_xlfn.IFNA(VLOOKUP(Data!K337,Konstanta!$AB:$AB,1,FALSE),""))&gt;0</f>
        <v>0</v>
      </c>
      <c r="CP337" s="12" t="b">
        <f t="shared" si="100"/>
        <v>0</v>
      </c>
      <c r="CQ337" s="12" t="b">
        <f t="shared" si="101"/>
        <v>0</v>
      </c>
      <c r="CR337" t="b">
        <f>ISNUMBER(SEARCH(Konstanta!$Q$5,Y337))</f>
        <v>0</v>
      </c>
      <c r="CS337">
        <f ca="1">IF(CD337&lt;=Konstanta!$J$5,Konstanta!$I$5,IF(CD337&lt;=Konstanta!$J$6,Konstanta!$I$6,IF(CD337&lt;=Konstanta!$J$7,Konstanta!$I$7,Konstanta!$I$8)))</f>
        <v>4</v>
      </c>
      <c r="CT337" t="b">
        <f>ISNUMBER(SEARCH(Konstanta!$Q$6,Y337))</f>
        <v>0</v>
      </c>
      <c r="CU337">
        <f ca="1">IF(CD337&lt;=Konstanta!$F$5,Konstanta!$E$5,IF(CD337&lt;=Konstanta!$F$6,Konstanta!$E$6,IF(CD337&lt;=Konstanta!$F$7,Konstanta!$E$7,IF(CD337&lt;=Konstanta!$F$8,Konstanta!$E$8,Konstanta!$E$9))))</f>
        <v>5</v>
      </c>
      <c r="CV337" t="b">
        <f t="shared" si="102"/>
        <v>1</v>
      </c>
      <c r="CW337" s="74">
        <f ca="1">IF(CD337&lt;=Konstanta!$B$5,Konstanta!$A$5,IF(CD337&lt;=Konstanta!$B$6,Konstanta!$A$6,IF(CD337&lt;=Konstanta!$B$7,Konstanta!$A$7,IF(CD337&lt;=Konstanta!$B$8,Konstanta!$A$8,IF(CD337&lt;=Konstanta!$B$9,Konstanta!$A$9,IF(CD337&lt;=Konstanta!$B$10,Konstanta!$A$10,IF(CD337&lt;=Konstanta!$B$11,Konstanta!$A$11,Konstanta!$A$12)))))))</f>
        <v>8</v>
      </c>
      <c r="CX337" t="b">
        <f>LEN(_xlfn.IFNA(VLOOKUP(AA337,Konstanta!$AD:$AD,1,FALSE),""))=0</f>
        <v>1</v>
      </c>
      <c r="CY337" s="67">
        <f t="shared" si="103"/>
        <v>0</v>
      </c>
      <c r="CZ337" s="67">
        <f t="shared" si="104"/>
        <v>0</v>
      </c>
      <c r="DA337" s="67">
        <f t="shared" si="105"/>
        <v>0</v>
      </c>
      <c r="DB337" t="b">
        <f t="shared" ca="1" si="106"/>
        <v>0</v>
      </c>
      <c r="DC337" s="67" t="b">
        <f>DA337&lt;=Konstanta!$AH$3</f>
        <v>1</v>
      </c>
      <c r="DD337" t="b">
        <f>CY337&lt;=Konstanta!$AH$4</f>
        <v>1</v>
      </c>
      <c r="DE337" t="b">
        <f>CY337&lt;=Konstanta!$AH$5</f>
        <v>1</v>
      </c>
      <c r="DF337" t="b">
        <f>CY337&lt;=Konstanta!$AH$6</f>
        <v>1</v>
      </c>
      <c r="DG337" t="b">
        <f ca="1">TEXT(BL337,"YYYYMMDD")=TEXT(Konstanta!$B$1,"YYYYMMDD")</f>
        <v>0</v>
      </c>
      <c r="DH337" t="b">
        <f t="shared" si="107"/>
        <v>0</v>
      </c>
      <c r="DI337" s="67">
        <f ca="1">Konstanta!$C$4-Data!CD337</f>
        <v>-1096658.666275</v>
      </c>
      <c r="DJ337">
        <f ca="1">IF(Data!DI337&gt;=Konstanta!$B$14,Konstanta!$A$14,IF(Data!DI337&gt;=Konstanta!$B$15,Konstanta!$A$15,IF(Data!DI337&gt;=Konstanta!$B$16,Konstanta!$A$16,IF(Data!DI337&gt;=Konstanta!$B$17,Konstanta!$A$17,IF(Data!DI337&gt;=Konstanta!$B$18,Konstanta!$A$18,Konstanta!$A$19)))))</f>
        <v>6</v>
      </c>
      <c r="DK337" t="b">
        <f t="shared" si="108"/>
        <v>0</v>
      </c>
      <c r="DL337" t="b">
        <f>COUNTIFS(A$1:A336,A337)=0</f>
        <v>1</v>
      </c>
    </row>
    <row r="338" spans="1:116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8"/>
      <c r="BY338" s="68"/>
      <c r="BZ338" s="70" t="str">
        <f t="shared" si="93"/>
        <v/>
      </c>
      <c r="CA338" s="71">
        <f t="shared" ca="1" si="94"/>
        <v>1096694.6659916667</v>
      </c>
      <c r="CB338" s="70" t="b">
        <f ca="1">AND(LEN(BZ338)&gt;0,TEXT(BZ338,"YYYY-MM-DD")=TEXT(Konstanta!$B$1,"YYYY-MM-DD"))</f>
        <v>0</v>
      </c>
      <c r="CC338" s="70" t="str">
        <f t="shared" si="95"/>
        <v/>
      </c>
      <c r="CD338" s="72">
        <f ca="1">(Konstanta!$B$2-D338)*24</f>
        <v>1096694.666275</v>
      </c>
      <c r="CE338" t="b">
        <f t="shared" si="96"/>
        <v>0</v>
      </c>
      <c r="CF338" t="b">
        <f>LEN(_xlfn.IFNA(VLOOKUP(H338,Konstanta!$M:$M,1,FALSE),""))&gt;0</f>
        <v>0</v>
      </c>
      <c r="CG338" t="b">
        <f>LEN(_xlfn.IFNA(VLOOKUP(G338,Konstanta!$T:$T,1,FALSE),""))&gt;0</f>
        <v>0</v>
      </c>
      <c r="CH338" t="b">
        <f>_xlfn.IFNA(VLOOKUP(U338,Konstanta!$O:$O,1,FALSE),"-")&lt;&gt;"-"</f>
        <v>0</v>
      </c>
      <c r="CI338" t="b">
        <f>LEN(_xlfn.IFNA(VLOOKUP(AX338,Konstanta!$X:$X,1,FALSE),""))&gt;0</f>
        <v>0</v>
      </c>
      <c r="CJ338" t="b">
        <f>OR(LEN(_xlfn.IFNA(VLOOKUP(Y338,Konstanta!$Q:$Q,1,FALSE),""))&gt;0,LEN(Y338)=0)</f>
        <v>1</v>
      </c>
      <c r="CK338" t="b">
        <f t="shared" si="97"/>
        <v>1</v>
      </c>
      <c r="CL338" t="b">
        <f>OR(LEN(_xlfn.IFNA(VLOOKUP(BK338,Konstanta!$Z:$Z,1,FALSE),""))&gt;0,LEN(BK338)=0)</f>
        <v>1</v>
      </c>
      <c r="CM338" t="b">
        <f t="shared" si="98"/>
        <v>1</v>
      </c>
      <c r="CN338" t="b">
        <f t="shared" si="99"/>
        <v>0</v>
      </c>
      <c r="CO338" t="b">
        <f>LEN(_xlfn.IFNA(VLOOKUP(Data!K338,Konstanta!$AB:$AB,1,FALSE),""))&gt;0</f>
        <v>0</v>
      </c>
      <c r="CP338" s="12" t="b">
        <f t="shared" si="100"/>
        <v>0</v>
      </c>
      <c r="CQ338" s="12" t="b">
        <f t="shared" si="101"/>
        <v>0</v>
      </c>
      <c r="CR338" t="b">
        <f>ISNUMBER(SEARCH(Konstanta!$Q$5,Y338))</f>
        <v>0</v>
      </c>
      <c r="CS338">
        <f ca="1">IF(CD338&lt;=Konstanta!$J$5,Konstanta!$I$5,IF(CD338&lt;=Konstanta!$J$6,Konstanta!$I$6,IF(CD338&lt;=Konstanta!$J$7,Konstanta!$I$7,Konstanta!$I$8)))</f>
        <v>4</v>
      </c>
      <c r="CT338" t="b">
        <f>ISNUMBER(SEARCH(Konstanta!$Q$6,Y338))</f>
        <v>0</v>
      </c>
      <c r="CU338">
        <f ca="1">IF(CD338&lt;=Konstanta!$F$5,Konstanta!$E$5,IF(CD338&lt;=Konstanta!$F$6,Konstanta!$E$6,IF(CD338&lt;=Konstanta!$F$7,Konstanta!$E$7,IF(CD338&lt;=Konstanta!$F$8,Konstanta!$E$8,Konstanta!$E$9))))</f>
        <v>5</v>
      </c>
      <c r="CV338" t="b">
        <f t="shared" si="102"/>
        <v>1</v>
      </c>
      <c r="CW338" s="74">
        <f ca="1">IF(CD338&lt;=Konstanta!$B$5,Konstanta!$A$5,IF(CD338&lt;=Konstanta!$B$6,Konstanta!$A$6,IF(CD338&lt;=Konstanta!$B$7,Konstanta!$A$7,IF(CD338&lt;=Konstanta!$B$8,Konstanta!$A$8,IF(CD338&lt;=Konstanta!$B$9,Konstanta!$A$9,IF(CD338&lt;=Konstanta!$B$10,Konstanta!$A$10,IF(CD338&lt;=Konstanta!$B$11,Konstanta!$A$11,Konstanta!$A$12)))))))</f>
        <v>8</v>
      </c>
      <c r="CX338" t="b">
        <f>LEN(_xlfn.IFNA(VLOOKUP(AA338,Konstanta!$AD:$AD,1,FALSE),""))=0</f>
        <v>1</v>
      </c>
      <c r="CY338" s="67">
        <f t="shared" si="103"/>
        <v>0</v>
      </c>
      <c r="CZ338" s="67">
        <f t="shared" si="104"/>
        <v>0</v>
      </c>
      <c r="DA338" s="67">
        <f t="shared" si="105"/>
        <v>0</v>
      </c>
      <c r="DB338" t="b">
        <f t="shared" ca="1" si="106"/>
        <v>0</v>
      </c>
      <c r="DC338" s="67" t="b">
        <f>DA338&lt;=Konstanta!$AH$3</f>
        <v>1</v>
      </c>
      <c r="DD338" t="b">
        <f>CY338&lt;=Konstanta!$AH$4</f>
        <v>1</v>
      </c>
      <c r="DE338" t="b">
        <f>CY338&lt;=Konstanta!$AH$5</f>
        <v>1</v>
      </c>
      <c r="DF338" t="b">
        <f>CY338&lt;=Konstanta!$AH$6</f>
        <v>1</v>
      </c>
      <c r="DG338" t="b">
        <f ca="1">TEXT(BL338,"YYYYMMDD")=TEXT(Konstanta!$B$1,"YYYYMMDD")</f>
        <v>0</v>
      </c>
      <c r="DH338" t="b">
        <f t="shared" si="107"/>
        <v>0</v>
      </c>
      <c r="DI338" s="67">
        <f ca="1">Konstanta!$C$4-Data!CD338</f>
        <v>-1096658.666275</v>
      </c>
      <c r="DJ338">
        <f ca="1">IF(Data!DI338&gt;=Konstanta!$B$14,Konstanta!$A$14,IF(Data!DI338&gt;=Konstanta!$B$15,Konstanta!$A$15,IF(Data!DI338&gt;=Konstanta!$B$16,Konstanta!$A$16,IF(Data!DI338&gt;=Konstanta!$B$17,Konstanta!$A$17,IF(Data!DI338&gt;=Konstanta!$B$18,Konstanta!$A$18,Konstanta!$A$19)))))</f>
        <v>6</v>
      </c>
      <c r="DK338" t="b">
        <f t="shared" si="108"/>
        <v>0</v>
      </c>
      <c r="DL338" t="b">
        <f>COUNTIFS(A$1:A337,A338)=0</f>
        <v>1</v>
      </c>
    </row>
    <row r="339" spans="1:116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8"/>
      <c r="BY339" s="68"/>
      <c r="BZ339" s="70" t="str">
        <f t="shared" si="93"/>
        <v/>
      </c>
      <c r="CA339" s="71">
        <f t="shared" ca="1" si="94"/>
        <v>1096694.6664083335</v>
      </c>
      <c r="CB339" s="70" t="b">
        <f ca="1">AND(LEN(BZ339)&gt;0,TEXT(BZ339,"YYYY-MM-DD")=TEXT(Konstanta!$B$1,"YYYY-MM-DD"))</f>
        <v>0</v>
      </c>
      <c r="CC339" s="70" t="str">
        <f t="shared" si="95"/>
        <v/>
      </c>
      <c r="CD339" s="72">
        <f ca="1">(Konstanta!$B$2-D339)*24</f>
        <v>1096694.666275</v>
      </c>
      <c r="CE339" t="b">
        <f t="shared" si="96"/>
        <v>0</v>
      </c>
      <c r="CF339" t="b">
        <f>LEN(_xlfn.IFNA(VLOOKUP(H339,Konstanta!$M:$M,1,FALSE),""))&gt;0</f>
        <v>0</v>
      </c>
      <c r="CG339" t="b">
        <f>LEN(_xlfn.IFNA(VLOOKUP(G339,Konstanta!$T:$T,1,FALSE),""))&gt;0</f>
        <v>0</v>
      </c>
      <c r="CH339" t="b">
        <f>_xlfn.IFNA(VLOOKUP(U339,Konstanta!$O:$O,1,FALSE),"-")&lt;&gt;"-"</f>
        <v>0</v>
      </c>
      <c r="CI339" t="b">
        <f>LEN(_xlfn.IFNA(VLOOKUP(AX339,Konstanta!$X:$X,1,FALSE),""))&gt;0</f>
        <v>0</v>
      </c>
      <c r="CJ339" t="b">
        <f>OR(LEN(_xlfn.IFNA(VLOOKUP(Y339,Konstanta!$Q:$Q,1,FALSE),""))&gt;0,LEN(Y339)=0)</f>
        <v>1</v>
      </c>
      <c r="CK339" t="b">
        <f t="shared" si="97"/>
        <v>1</v>
      </c>
      <c r="CL339" t="b">
        <f>OR(LEN(_xlfn.IFNA(VLOOKUP(BK339,Konstanta!$Z:$Z,1,FALSE),""))&gt;0,LEN(BK339)=0)</f>
        <v>1</v>
      </c>
      <c r="CM339" t="b">
        <f t="shared" si="98"/>
        <v>1</v>
      </c>
      <c r="CN339" t="b">
        <f t="shared" si="99"/>
        <v>0</v>
      </c>
      <c r="CO339" t="b">
        <f>LEN(_xlfn.IFNA(VLOOKUP(Data!K339,Konstanta!$AB:$AB,1,FALSE),""))&gt;0</f>
        <v>0</v>
      </c>
      <c r="CP339" s="12" t="b">
        <f t="shared" si="100"/>
        <v>0</v>
      </c>
      <c r="CQ339" s="12" t="b">
        <f t="shared" si="101"/>
        <v>0</v>
      </c>
      <c r="CR339" t="b">
        <f>ISNUMBER(SEARCH(Konstanta!$Q$5,Y339))</f>
        <v>0</v>
      </c>
      <c r="CS339">
        <f ca="1">IF(CD339&lt;=Konstanta!$J$5,Konstanta!$I$5,IF(CD339&lt;=Konstanta!$J$6,Konstanta!$I$6,IF(CD339&lt;=Konstanta!$J$7,Konstanta!$I$7,Konstanta!$I$8)))</f>
        <v>4</v>
      </c>
      <c r="CT339" t="b">
        <f>ISNUMBER(SEARCH(Konstanta!$Q$6,Y339))</f>
        <v>0</v>
      </c>
      <c r="CU339">
        <f ca="1">IF(CD339&lt;=Konstanta!$F$5,Konstanta!$E$5,IF(CD339&lt;=Konstanta!$F$6,Konstanta!$E$6,IF(CD339&lt;=Konstanta!$F$7,Konstanta!$E$7,IF(CD339&lt;=Konstanta!$F$8,Konstanta!$E$8,Konstanta!$E$9))))</f>
        <v>5</v>
      </c>
      <c r="CV339" t="b">
        <f t="shared" si="102"/>
        <v>1</v>
      </c>
      <c r="CW339" s="74">
        <f ca="1">IF(CD339&lt;=Konstanta!$B$5,Konstanta!$A$5,IF(CD339&lt;=Konstanta!$B$6,Konstanta!$A$6,IF(CD339&lt;=Konstanta!$B$7,Konstanta!$A$7,IF(CD339&lt;=Konstanta!$B$8,Konstanta!$A$8,IF(CD339&lt;=Konstanta!$B$9,Konstanta!$A$9,IF(CD339&lt;=Konstanta!$B$10,Konstanta!$A$10,IF(CD339&lt;=Konstanta!$B$11,Konstanta!$A$11,Konstanta!$A$12)))))))</f>
        <v>8</v>
      </c>
      <c r="CX339" t="b">
        <f>LEN(_xlfn.IFNA(VLOOKUP(AA339,Konstanta!$AD:$AD,1,FALSE),""))=0</f>
        <v>1</v>
      </c>
      <c r="CY339" s="67">
        <f t="shared" si="103"/>
        <v>0</v>
      </c>
      <c r="CZ339" s="67">
        <f t="shared" si="104"/>
        <v>0</v>
      </c>
      <c r="DA339" s="67">
        <f t="shared" si="105"/>
        <v>0</v>
      </c>
      <c r="DB339" t="b">
        <f t="shared" ca="1" si="106"/>
        <v>0</v>
      </c>
      <c r="DC339" s="67" t="b">
        <f>DA339&lt;=Konstanta!$AH$3</f>
        <v>1</v>
      </c>
      <c r="DD339" t="b">
        <f>CY339&lt;=Konstanta!$AH$4</f>
        <v>1</v>
      </c>
      <c r="DE339" t="b">
        <f>CY339&lt;=Konstanta!$AH$5</f>
        <v>1</v>
      </c>
      <c r="DF339" t="b">
        <f>CY339&lt;=Konstanta!$AH$6</f>
        <v>1</v>
      </c>
      <c r="DG339" t="b">
        <f ca="1">TEXT(BL339,"YYYYMMDD")=TEXT(Konstanta!$B$1,"YYYYMMDD")</f>
        <v>0</v>
      </c>
      <c r="DH339" t="b">
        <f t="shared" si="107"/>
        <v>0</v>
      </c>
      <c r="DI339" s="67">
        <f ca="1">Konstanta!$C$4-Data!CD339</f>
        <v>-1096658.666275</v>
      </c>
      <c r="DJ339">
        <f ca="1">IF(Data!DI339&gt;=Konstanta!$B$14,Konstanta!$A$14,IF(Data!DI339&gt;=Konstanta!$B$15,Konstanta!$A$15,IF(Data!DI339&gt;=Konstanta!$B$16,Konstanta!$A$16,IF(Data!DI339&gt;=Konstanta!$B$17,Konstanta!$A$17,IF(Data!DI339&gt;=Konstanta!$B$18,Konstanta!$A$18,Konstanta!$A$19)))))</f>
        <v>6</v>
      </c>
      <c r="DK339" t="b">
        <f t="shared" si="108"/>
        <v>0</v>
      </c>
      <c r="DL339" t="b">
        <f>COUNTIFS(A$1:A338,A339)=0</f>
        <v>1</v>
      </c>
    </row>
    <row r="340" spans="1:116">
      <c r="A340" s="69"/>
      <c r="B340" s="69"/>
      <c r="C340" s="69"/>
      <c r="D340" s="81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8"/>
      <c r="BY340" s="68"/>
      <c r="BZ340" s="70" t="str">
        <f t="shared" si="93"/>
        <v/>
      </c>
      <c r="CA340" s="71">
        <f t="shared" ca="1" si="94"/>
        <v>1096694.6664305555</v>
      </c>
      <c r="CB340" s="70" t="b">
        <f ca="1">AND(LEN(BZ340)&gt;0,TEXT(BZ340,"YYYY-MM-DD")=TEXT(Konstanta!$B$1,"YYYY-MM-DD"))</f>
        <v>0</v>
      </c>
      <c r="CC340" s="70" t="str">
        <f t="shared" si="95"/>
        <v/>
      </c>
      <c r="CD340" s="72">
        <f ca="1">(Konstanta!$B$2-D340)*24</f>
        <v>1096694.666275</v>
      </c>
      <c r="CE340" t="b">
        <f t="shared" si="96"/>
        <v>0</v>
      </c>
      <c r="CF340" t="b">
        <f>LEN(_xlfn.IFNA(VLOOKUP(H340,Konstanta!$M:$M,1,FALSE),""))&gt;0</f>
        <v>0</v>
      </c>
      <c r="CG340" t="b">
        <f>LEN(_xlfn.IFNA(VLOOKUP(G340,Konstanta!$T:$T,1,FALSE),""))&gt;0</f>
        <v>0</v>
      </c>
      <c r="CH340" t="b">
        <f>_xlfn.IFNA(VLOOKUP(U340,Konstanta!$O:$O,1,FALSE),"-")&lt;&gt;"-"</f>
        <v>0</v>
      </c>
      <c r="CI340" t="b">
        <f>LEN(_xlfn.IFNA(VLOOKUP(AX340,Konstanta!$X:$X,1,FALSE),""))&gt;0</f>
        <v>0</v>
      </c>
      <c r="CJ340" t="b">
        <f>OR(LEN(_xlfn.IFNA(VLOOKUP(Y340,Konstanta!$Q:$Q,1,FALSE),""))&gt;0,LEN(Y340)=0)</f>
        <v>1</v>
      </c>
      <c r="CK340" t="b">
        <f t="shared" si="97"/>
        <v>1</v>
      </c>
      <c r="CL340" t="b">
        <f>OR(LEN(_xlfn.IFNA(VLOOKUP(BK340,Konstanta!$Z:$Z,1,FALSE),""))&gt;0,LEN(BK340)=0)</f>
        <v>1</v>
      </c>
      <c r="CM340" t="b">
        <f t="shared" si="98"/>
        <v>1</v>
      </c>
      <c r="CN340" t="b">
        <f t="shared" si="99"/>
        <v>0</v>
      </c>
      <c r="CO340" t="b">
        <f>LEN(_xlfn.IFNA(VLOOKUP(Data!K340,Konstanta!$AB:$AB,1,FALSE),""))&gt;0</f>
        <v>0</v>
      </c>
      <c r="CP340" s="12" t="b">
        <f t="shared" si="100"/>
        <v>0</v>
      </c>
      <c r="CQ340" s="12" t="b">
        <f t="shared" si="101"/>
        <v>0</v>
      </c>
      <c r="CR340" t="b">
        <f>ISNUMBER(SEARCH(Konstanta!$Q$5,Y340))</f>
        <v>0</v>
      </c>
      <c r="CS340">
        <f ca="1">IF(CD340&lt;=Konstanta!$J$5,Konstanta!$I$5,IF(CD340&lt;=Konstanta!$J$6,Konstanta!$I$6,IF(CD340&lt;=Konstanta!$J$7,Konstanta!$I$7,Konstanta!$I$8)))</f>
        <v>4</v>
      </c>
      <c r="CT340" t="b">
        <f>ISNUMBER(SEARCH(Konstanta!$Q$6,Y340))</f>
        <v>0</v>
      </c>
      <c r="CU340">
        <f ca="1">IF(CD340&lt;=Konstanta!$F$5,Konstanta!$E$5,IF(CD340&lt;=Konstanta!$F$6,Konstanta!$E$6,IF(CD340&lt;=Konstanta!$F$7,Konstanta!$E$7,IF(CD340&lt;=Konstanta!$F$8,Konstanta!$E$8,Konstanta!$E$9))))</f>
        <v>5</v>
      </c>
      <c r="CV340" t="b">
        <f t="shared" si="102"/>
        <v>1</v>
      </c>
      <c r="CW340" s="74">
        <f ca="1">IF(CD340&lt;=Konstanta!$B$5,Konstanta!$A$5,IF(CD340&lt;=Konstanta!$B$6,Konstanta!$A$6,IF(CD340&lt;=Konstanta!$B$7,Konstanta!$A$7,IF(CD340&lt;=Konstanta!$B$8,Konstanta!$A$8,IF(CD340&lt;=Konstanta!$B$9,Konstanta!$A$9,IF(CD340&lt;=Konstanta!$B$10,Konstanta!$A$10,IF(CD340&lt;=Konstanta!$B$11,Konstanta!$A$11,Konstanta!$A$12)))))))</f>
        <v>8</v>
      </c>
      <c r="CX340" t="b">
        <f>LEN(_xlfn.IFNA(VLOOKUP(AA340,Konstanta!$AD:$AD,1,FALSE),""))=0</f>
        <v>1</v>
      </c>
      <c r="CY340" s="67">
        <f t="shared" si="103"/>
        <v>0</v>
      </c>
      <c r="CZ340" s="67">
        <f t="shared" si="104"/>
        <v>0</v>
      </c>
      <c r="DA340" s="67">
        <f t="shared" si="105"/>
        <v>0</v>
      </c>
      <c r="DB340" t="b">
        <f t="shared" ca="1" si="106"/>
        <v>0</v>
      </c>
      <c r="DC340" s="67" t="b">
        <f>DA340&lt;=Konstanta!$AH$3</f>
        <v>1</v>
      </c>
      <c r="DD340" t="b">
        <f>CY340&lt;=Konstanta!$AH$4</f>
        <v>1</v>
      </c>
      <c r="DE340" t="b">
        <f>CY340&lt;=Konstanta!$AH$5</f>
        <v>1</v>
      </c>
      <c r="DF340" t="b">
        <f>CY340&lt;=Konstanta!$AH$6</f>
        <v>1</v>
      </c>
      <c r="DG340" t="b">
        <f ca="1">TEXT(BL340,"YYYYMMDD")=TEXT(Konstanta!$B$1,"YYYYMMDD")</f>
        <v>0</v>
      </c>
      <c r="DH340" t="b">
        <f t="shared" si="107"/>
        <v>0</v>
      </c>
      <c r="DI340" s="67">
        <f ca="1">Konstanta!$C$4-Data!CD340</f>
        <v>-1096658.666275</v>
      </c>
      <c r="DJ340">
        <f ca="1">IF(Data!DI340&gt;=Konstanta!$B$14,Konstanta!$A$14,IF(Data!DI340&gt;=Konstanta!$B$15,Konstanta!$A$15,IF(Data!DI340&gt;=Konstanta!$B$16,Konstanta!$A$16,IF(Data!DI340&gt;=Konstanta!$B$17,Konstanta!$A$17,IF(Data!DI340&gt;=Konstanta!$B$18,Konstanta!$A$18,Konstanta!$A$19)))))</f>
        <v>6</v>
      </c>
      <c r="DK340" t="b">
        <f t="shared" si="108"/>
        <v>0</v>
      </c>
      <c r="DL340" t="b">
        <f>COUNTIFS(A$1:A339,A340)=0</f>
        <v>1</v>
      </c>
    </row>
    <row r="341" spans="1:116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8"/>
      <c r="BY341" s="68"/>
      <c r="BZ341" s="70" t="str">
        <f t="shared" si="93"/>
        <v/>
      </c>
      <c r="CA341" s="71">
        <f t="shared" ca="1" si="94"/>
        <v>1096694.6659916667</v>
      </c>
      <c r="CB341" s="70" t="b">
        <f ca="1">AND(LEN(BZ341)&gt;0,TEXT(BZ341,"YYYY-MM-DD")=TEXT(Konstanta!$B$1,"YYYY-MM-DD"))</f>
        <v>0</v>
      </c>
      <c r="CC341" s="70" t="str">
        <f t="shared" si="95"/>
        <v/>
      </c>
      <c r="CD341" s="72">
        <f ca="1">(Konstanta!$B$2-D341)*24</f>
        <v>1096694.666275</v>
      </c>
      <c r="CE341" t="b">
        <f t="shared" si="96"/>
        <v>0</v>
      </c>
      <c r="CF341" t="b">
        <f>LEN(_xlfn.IFNA(VLOOKUP(H341,Konstanta!$M:$M,1,FALSE),""))&gt;0</f>
        <v>0</v>
      </c>
      <c r="CG341" t="b">
        <f>LEN(_xlfn.IFNA(VLOOKUP(G341,Konstanta!$T:$T,1,FALSE),""))&gt;0</f>
        <v>0</v>
      </c>
      <c r="CH341" t="b">
        <f>_xlfn.IFNA(VLOOKUP(U341,Konstanta!$O:$O,1,FALSE),"-")&lt;&gt;"-"</f>
        <v>0</v>
      </c>
      <c r="CI341" t="b">
        <f>LEN(_xlfn.IFNA(VLOOKUP(AX341,Konstanta!$X:$X,1,FALSE),""))&gt;0</f>
        <v>0</v>
      </c>
      <c r="CJ341" t="b">
        <f>OR(LEN(_xlfn.IFNA(VLOOKUP(Y341,Konstanta!$Q:$Q,1,FALSE),""))&gt;0,LEN(Y341)=0)</f>
        <v>1</v>
      </c>
      <c r="CK341" t="b">
        <f t="shared" si="97"/>
        <v>1</v>
      </c>
      <c r="CL341" t="b">
        <f>OR(LEN(_xlfn.IFNA(VLOOKUP(BK341,Konstanta!$Z:$Z,1,FALSE),""))&gt;0,LEN(BK341)=0)</f>
        <v>1</v>
      </c>
      <c r="CM341" t="b">
        <f t="shared" si="98"/>
        <v>1</v>
      </c>
      <c r="CN341" t="b">
        <f t="shared" si="99"/>
        <v>0</v>
      </c>
      <c r="CO341" t="b">
        <f>LEN(_xlfn.IFNA(VLOOKUP(Data!K341,Konstanta!$AB:$AB,1,FALSE),""))&gt;0</f>
        <v>0</v>
      </c>
      <c r="CP341" s="12" t="b">
        <f t="shared" si="100"/>
        <v>0</v>
      </c>
      <c r="CQ341" s="12" t="b">
        <f t="shared" si="101"/>
        <v>0</v>
      </c>
      <c r="CR341" t="b">
        <f>ISNUMBER(SEARCH(Konstanta!$Q$5,Y341))</f>
        <v>0</v>
      </c>
      <c r="CS341">
        <f ca="1">IF(CD341&lt;=Konstanta!$J$5,Konstanta!$I$5,IF(CD341&lt;=Konstanta!$J$6,Konstanta!$I$6,IF(CD341&lt;=Konstanta!$J$7,Konstanta!$I$7,Konstanta!$I$8)))</f>
        <v>4</v>
      </c>
      <c r="CT341" t="b">
        <f>ISNUMBER(SEARCH(Konstanta!$Q$6,Y341))</f>
        <v>0</v>
      </c>
      <c r="CU341">
        <f ca="1">IF(CD341&lt;=Konstanta!$F$5,Konstanta!$E$5,IF(CD341&lt;=Konstanta!$F$6,Konstanta!$E$6,IF(CD341&lt;=Konstanta!$F$7,Konstanta!$E$7,IF(CD341&lt;=Konstanta!$F$8,Konstanta!$E$8,Konstanta!$E$9))))</f>
        <v>5</v>
      </c>
      <c r="CV341" t="b">
        <f t="shared" si="102"/>
        <v>1</v>
      </c>
      <c r="CW341" s="74">
        <f ca="1">IF(CD341&lt;=Konstanta!$B$5,Konstanta!$A$5,IF(CD341&lt;=Konstanta!$B$6,Konstanta!$A$6,IF(CD341&lt;=Konstanta!$B$7,Konstanta!$A$7,IF(CD341&lt;=Konstanta!$B$8,Konstanta!$A$8,IF(CD341&lt;=Konstanta!$B$9,Konstanta!$A$9,IF(CD341&lt;=Konstanta!$B$10,Konstanta!$A$10,IF(CD341&lt;=Konstanta!$B$11,Konstanta!$A$11,Konstanta!$A$12)))))))</f>
        <v>8</v>
      </c>
      <c r="CX341" t="b">
        <f>LEN(_xlfn.IFNA(VLOOKUP(AA341,Konstanta!$AD:$AD,1,FALSE),""))=0</f>
        <v>1</v>
      </c>
      <c r="CY341" s="67">
        <f t="shared" si="103"/>
        <v>0</v>
      </c>
      <c r="CZ341" s="67">
        <f t="shared" si="104"/>
        <v>0</v>
      </c>
      <c r="DA341" s="67">
        <f t="shared" si="105"/>
        <v>0</v>
      </c>
      <c r="DB341" t="b">
        <f t="shared" ca="1" si="106"/>
        <v>0</v>
      </c>
      <c r="DC341" s="67" t="b">
        <f>DA341&lt;=Konstanta!$AH$3</f>
        <v>1</v>
      </c>
      <c r="DD341" t="b">
        <f>CY341&lt;=Konstanta!$AH$4</f>
        <v>1</v>
      </c>
      <c r="DE341" t="b">
        <f>CY341&lt;=Konstanta!$AH$5</f>
        <v>1</v>
      </c>
      <c r="DF341" t="b">
        <f>CY341&lt;=Konstanta!$AH$6</f>
        <v>1</v>
      </c>
      <c r="DG341" t="b">
        <f ca="1">TEXT(BL341,"YYYYMMDD")=TEXT(Konstanta!$B$1,"YYYYMMDD")</f>
        <v>0</v>
      </c>
      <c r="DH341" t="b">
        <f t="shared" si="107"/>
        <v>0</v>
      </c>
      <c r="DI341" s="67">
        <f ca="1">Konstanta!$C$4-Data!CD341</f>
        <v>-1096658.666275</v>
      </c>
      <c r="DJ341">
        <f ca="1">IF(Data!DI341&gt;=Konstanta!$B$14,Konstanta!$A$14,IF(Data!DI341&gt;=Konstanta!$B$15,Konstanta!$A$15,IF(Data!DI341&gt;=Konstanta!$B$16,Konstanta!$A$16,IF(Data!DI341&gt;=Konstanta!$B$17,Konstanta!$A$17,IF(Data!DI341&gt;=Konstanta!$B$18,Konstanta!$A$18,Konstanta!$A$19)))))</f>
        <v>6</v>
      </c>
      <c r="DK341" t="b">
        <f t="shared" si="108"/>
        <v>0</v>
      </c>
      <c r="DL341" t="b">
        <f>COUNTIFS(A$1:A340,A341)=0</f>
        <v>1</v>
      </c>
    </row>
    <row r="342" spans="1:116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8"/>
      <c r="BY342" s="68"/>
      <c r="BZ342" s="70" t="str">
        <f t="shared" si="93"/>
        <v/>
      </c>
      <c r="CA342" s="71">
        <f t="shared" ca="1" si="94"/>
        <v>1096694.6664</v>
      </c>
      <c r="CB342" s="70" t="b">
        <f ca="1">AND(LEN(BZ342)&gt;0,TEXT(BZ342,"YYYY-MM-DD")=TEXT(Konstanta!$B$1,"YYYY-MM-DD"))</f>
        <v>0</v>
      </c>
      <c r="CC342" s="70" t="str">
        <f t="shared" si="95"/>
        <v/>
      </c>
      <c r="CD342" s="72">
        <f ca="1">(Konstanta!$B$2-D342)*24</f>
        <v>1096694.666275</v>
      </c>
      <c r="CE342" t="b">
        <f t="shared" si="96"/>
        <v>0</v>
      </c>
      <c r="CF342" t="b">
        <f>LEN(_xlfn.IFNA(VLOOKUP(H342,Konstanta!$M:$M,1,FALSE),""))&gt;0</f>
        <v>0</v>
      </c>
      <c r="CG342" t="b">
        <f>LEN(_xlfn.IFNA(VLOOKUP(G342,Konstanta!$T:$T,1,FALSE),""))&gt;0</f>
        <v>0</v>
      </c>
      <c r="CH342" t="b">
        <f>_xlfn.IFNA(VLOOKUP(U342,Konstanta!$O:$O,1,FALSE),"-")&lt;&gt;"-"</f>
        <v>0</v>
      </c>
      <c r="CI342" t="b">
        <f>LEN(_xlfn.IFNA(VLOOKUP(AX342,Konstanta!$X:$X,1,FALSE),""))&gt;0</f>
        <v>0</v>
      </c>
      <c r="CJ342" t="b">
        <f>OR(LEN(_xlfn.IFNA(VLOOKUP(Y342,Konstanta!$Q:$Q,1,FALSE),""))&gt;0,LEN(Y342)=0)</f>
        <v>1</v>
      </c>
      <c r="CK342" t="b">
        <f t="shared" si="97"/>
        <v>1</v>
      </c>
      <c r="CL342" t="b">
        <f>OR(LEN(_xlfn.IFNA(VLOOKUP(BK342,Konstanta!$Z:$Z,1,FALSE),""))&gt;0,LEN(BK342)=0)</f>
        <v>1</v>
      </c>
      <c r="CM342" t="b">
        <f t="shared" si="98"/>
        <v>1</v>
      </c>
      <c r="CN342" t="b">
        <f t="shared" si="99"/>
        <v>0</v>
      </c>
      <c r="CO342" t="b">
        <f>LEN(_xlfn.IFNA(VLOOKUP(Data!K342,Konstanta!$AB:$AB,1,FALSE),""))&gt;0</f>
        <v>0</v>
      </c>
      <c r="CP342" s="12" t="b">
        <f t="shared" si="100"/>
        <v>0</v>
      </c>
      <c r="CQ342" s="12" t="b">
        <f t="shared" si="101"/>
        <v>0</v>
      </c>
      <c r="CR342" t="b">
        <f>ISNUMBER(SEARCH(Konstanta!$Q$5,Y342))</f>
        <v>0</v>
      </c>
      <c r="CS342">
        <f ca="1">IF(CD342&lt;=Konstanta!$J$5,Konstanta!$I$5,IF(CD342&lt;=Konstanta!$J$6,Konstanta!$I$6,IF(CD342&lt;=Konstanta!$J$7,Konstanta!$I$7,Konstanta!$I$8)))</f>
        <v>4</v>
      </c>
      <c r="CT342" t="b">
        <f>ISNUMBER(SEARCH(Konstanta!$Q$6,Y342))</f>
        <v>0</v>
      </c>
      <c r="CU342">
        <f ca="1">IF(CD342&lt;=Konstanta!$F$5,Konstanta!$E$5,IF(CD342&lt;=Konstanta!$F$6,Konstanta!$E$6,IF(CD342&lt;=Konstanta!$F$7,Konstanta!$E$7,IF(CD342&lt;=Konstanta!$F$8,Konstanta!$E$8,Konstanta!$E$9))))</f>
        <v>5</v>
      </c>
      <c r="CV342" t="b">
        <f t="shared" si="102"/>
        <v>1</v>
      </c>
      <c r="CW342" s="74">
        <f ca="1">IF(CD342&lt;=Konstanta!$B$5,Konstanta!$A$5,IF(CD342&lt;=Konstanta!$B$6,Konstanta!$A$6,IF(CD342&lt;=Konstanta!$B$7,Konstanta!$A$7,IF(CD342&lt;=Konstanta!$B$8,Konstanta!$A$8,IF(CD342&lt;=Konstanta!$B$9,Konstanta!$A$9,IF(CD342&lt;=Konstanta!$B$10,Konstanta!$A$10,IF(CD342&lt;=Konstanta!$B$11,Konstanta!$A$11,Konstanta!$A$12)))))))</f>
        <v>8</v>
      </c>
      <c r="CX342" t="b">
        <f>LEN(_xlfn.IFNA(VLOOKUP(AA342,Konstanta!$AD:$AD,1,FALSE),""))=0</f>
        <v>1</v>
      </c>
      <c r="CY342" s="67">
        <f t="shared" si="103"/>
        <v>0</v>
      </c>
      <c r="CZ342" s="67">
        <f t="shared" si="104"/>
        <v>0</v>
      </c>
      <c r="DA342" s="67">
        <f t="shared" si="105"/>
        <v>0</v>
      </c>
      <c r="DB342" t="b">
        <f t="shared" ca="1" si="106"/>
        <v>0</v>
      </c>
      <c r="DC342" s="67" t="b">
        <f>DA342&lt;=Konstanta!$AH$3</f>
        <v>1</v>
      </c>
      <c r="DD342" t="b">
        <f>CY342&lt;=Konstanta!$AH$4</f>
        <v>1</v>
      </c>
      <c r="DE342" t="b">
        <f>CY342&lt;=Konstanta!$AH$5</f>
        <v>1</v>
      </c>
      <c r="DF342" t="b">
        <f>CY342&lt;=Konstanta!$AH$6</f>
        <v>1</v>
      </c>
      <c r="DG342" t="b">
        <f ca="1">TEXT(BL342,"YYYYMMDD")=TEXT(Konstanta!$B$1,"YYYYMMDD")</f>
        <v>0</v>
      </c>
      <c r="DH342" t="b">
        <f t="shared" si="107"/>
        <v>0</v>
      </c>
      <c r="DI342" s="67">
        <f ca="1">Konstanta!$C$4-Data!CD342</f>
        <v>-1096658.666275</v>
      </c>
      <c r="DJ342">
        <f ca="1">IF(Data!DI342&gt;=Konstanta!$B$14,Konstanta!$A$14,IF(Data!DI342&gt;=Konstanta!$B$15,Konstanta!$A$15,IF(Data!DI342&gt;=Konstanta!$B$16,Konstanta!$A$16,IF(Data!DI342&gt;=Konstanta!$B$17,Konstanta!$A$17,IF(Data!DI342&gt;=Konstanta!$B$18,Konstanta!$A$18,Konstanta!$A$19)))))</f>
        <v>6</v>
      </c>
      <c r="DK342" t="b">
        <f t="shared" si="108"/>
        <v>0</v>
      </c>
      <c r="DL342" t="b">
        <f>COUNTIFS(A$1:A341,A342)=0</f>
        <v>1</v>
      </c>
    </row>
    <row r="343" spans="1:116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8"/>
      <c r="BY343" s="68"/>
      <c r="BZ343" s="70" t="str">
        <f t="shared" si="93"/>
        <v/>
      </c>
      <c r="CA343" s="71">
        <f t="shared" ca="1" si="94"/>
        <v>1096694.666275</v>
      </c>
      <c r="CB343" s="70" t="b">
        <f ca="1">AND(LEN(BZ343)&gt;0,TEXT(BZ343,"YYYY-MM-DD")=TEXT(Konstanta!$B$1,"YYYY-MM-DD"))</f>
        <v>0</v>
      </c>
      <c r="CC343" s="70" t="str">
        <f t="shared" si="95"/>
        <v/>
      </c>
      <c r="CD343" s="72">
        <f ca="1">(Konstanta!$B$2-D343)*24</f>
        <v>1096694.666275</v>
      </c>
      <c r="CE343" t="b">
        <f t="shared" si="96"/>
        <v>0</v>
      </c>
      <c r="CF343" t="b">
        <f>LEN(_xlfn.IFNA(VLOOKUP(H343,Konstanta!$M:$M,1,FALSE),""))&gt;0</f>
        <v>0</v>
      </c>
      <c r="CG343" t="b">
        <f>LEN(_xlfn.IFNA(VLOOKUP(G343,Konstanta!$T:$T,1,FALSE),""))&gt;0</f>
        <v>0</v>
      </c>
      <c r="CH343" t="b">
        <f>_xlfn.IFNA(VLOOKUP(U343,Konstanta!$O:$O,1,FALSE),"-")&lt;&gt;"-"</f>
        <v>0</v>
      </c>
      <c r="CI343" t="b">
        <f>LEN(_xlfn.IFNA(VLOOKUP(AX343,Konstanta!$X:$X,1,FALSE),""))&gt;0</f>
        <v>0</v>
      </c>
      <c r="CJ343" t="b">
        <f>OR(LEN(_xlfn.IFNA(VLOOKUP(Y343,Konstanta!$Q:$Q,1,FALSE),""))&gt;0,LEN(Y343)=0)</f>
        <v>1</v>
      </c>
      <c r="CK343" t="b">
        <f t="shared" si="97"/>
        <v>1</v>
      </c>
      <c r="CL343" t="b">
        <f>OR(LEN(_xlfn.IFNA(VLOOKUP(BK343,Konstanta!$Z:$Z,1,FALSE),""))&gt;0,LEN(BK343)=0)</f>
        <v>1</v>
      </c>
      <c r="CM343" t="b">
        <f t="shared" si="98"/>
        <v>1</v>
      </c>
      <c r="CN343" t="b">
        <f t="shared" si="99"/>
        <v>0</v>
      </c>
      <c r="CO343" t="b">
        <f>LEN(_xlfn.IFNA(VLOOKUP(Data!K343,Konstanta!$AB:$AB,1,FALSE),""))&gt;0</f>
        <v>0</v>
      </c>
      <c r="CP343" s="12" t="b">
        <f t="shared" si="100"/>
        <v>0</v>
      </c>
      <c r="CQ343" s="12" t="b">
        <f t="shared" si="101"/>
        <v>0</v>
      </c>
      <c r="CR343" t="b">
        <f>ISNUMBER(SEARCH(Konstanta!$Q$5,Y343))</f>
        <v>0</v>
      </c>
      <c r="CS343">
        <f ca="1">IF(CD343&lt;=Konstanta!$J$5,Konstanta!$I$5,IF(CD343&lt;=Konstanta!$J$6,Konstanta!$I$6,IF(CD343&lt;=Konstanta!$J$7,Konstanta!$I$7,Konstanta!$I$8)))</f>
        <v>4</v>
      </c>
      <c r="CT343" t="b">
        <f>ISNUMBER(SEARCH(Konstanta!$Q$6,Y343))</f>
        <v>0</v>
      </c>
      <c r="CU343">
        <f ca="1">IF(CD343&lt;=Konstanta!$F$5,Konstanta!$E$5,IF(CD343&lt;=Konstanta!$F$6,Konstanta!$E$6,IF(CD343&lt;=Konstanta!$F$7,Konstanta!$E$7,IF(CD343&lt;=Konstanta!$F$8,Konstanta!$E$8,Konstanta!$E$9))))</f>
        <v>5</v>
      </c>
      <c r="CV343" t="b">
        <f t="shared" si="102"/>
        <v>1</v>
      </c>
      <c r="CW343" s="74">
        <f ca="1">IF(CD343&lt;=Konstanta!$B$5,Konstanta!$A$5,IF(CD343&lt;=Konstanta!$B$6,Konstanta!$A$6,IF(CD343&lt;=Konstanta!$B$7,Konstanta!$A$7,IF(CD343&lt;=Konstanta!$B$8,Konstanta!$A$8,IF(CD343&lt;=Konstanta!$B$9,Konstanta!$A$9,IF(CD343&lt;=Konstanta!$B$10,Konstanta!$A$10,IF(CD343&lt;=Konstanta!$B$11,Konstanta!$A$11,Konstanta!$A$12)))))))</f>
        <v>8</v>
      </c>
      <c r="CX343" t="b">
        <f>LEN(_xlfn.IFNA(VLOOKUP(AA343,Konstanta!$AD:$AD,1,FALSE),""))=0</f>
        <v>1</v>
      </c>
      <c r="CY343" s="67">
        <f t="shared" si="103"/>
        <v>0</v>
      </c>
      <c r="CZ343" s="67">
        <f t="shared" si="104"/>
        <v>0</v>
      </c>
      <c r="DA343" s="67">
        <f t="shared" si="105"/>
        <v>0</v>
      </c>
      <c r="DB343" t="b">
        <f t="shared" ca="1" si="106"/>
        <v>0</v>
      </c>
      <c r="DC343" s="67" t="b">
        <f>DA343&lt;=Konstanta!$AH$3</f>
        <v>1</v>
      </c>
      <c r="DD343" t="b">
        <f>CY343&lt;=Konstanta!$AH$4</f>
        <v>1</v>
      </c>
      <c r="DE343" t="b">
        <f>CY343&lt;=Konstanta!$AH$5</f>
        <v>1</v>
      </c>
      <c r="DF343" t="b">
        <f>CY343&lt;=Konstanta!$AH$6</f>
        <v>1</v>
      </c>
      <c r="DG343" t="b">
        <f ca="1">TEXT(BL343,"YYYYMMDD")=TEXT(Konstanta!$B$1,"YYYYMMDD")</f>
        <v>0</v>
      </c>
      <c r="DH343" t="b">
        <f t="shared" si="107"/>
        <v>0</v>
      </c>
      <c r="DI343" s="67">
        <f ca="1">Konstanta!$C$4-Data!CD343</f>
        <v>-1096658.666275</v>
      </c>
      <c r="DJ343">
        <f ca="1">IF(Data!DI343&gt;=Konstanta!$B$14,Konstanta!$A$14,IF(Data!DI343&gt;=Konstanta!$B$15,Konstanta!$A$15,IF(Data!DI343&gt;=Konstanta!$B$16,Konstanta!$A$16,IF(Data!DI343&gt;=Konstanta!$B$17,Konstanta!$A$17,IF(Data!DI343&gt;=Konstanta!$B$18,Konstanta!$A$18,Konstanta!$A$19)))))</f>
        <v>6</v>
      </c>
      <c r="DK343" t="b">
        <f t="shared" si="108"/>
        <v>0</v>
      </c>
      <c r="DL343" t="b">
        <f>COUNTIFS(A$1:A342,A343)=0</f>
        <v>1</v>
      </c>
    </row>
    <row r="344" spans="1:116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8"/>
      <c r="BY344" s="68"/>
      <c r="BZ344" s="70" t="str">
        <f t="shared" si="93"/>
        <v/>
      </c>
      <c r="CA344" s="71">
        <f t="shared" ca="1" si="94"/>
        <v>1096694.6659944444</v>
      </c>
      <c r="CB344" s="70" t="b">
        <f ca="1">AND(LEN(BZ344)&gt;0,TEXT(BZ344,"YYYY-MM-DD")=TEXT(Konstanta!$B$1,"YYYY-MM-DD"))</f>
        <v>0</v>
      </c>
      <c r="CC344" s="70" t="str">
        <f t="shared" si="95"/>
        <v/>
      </c>
      <c r="CD344" s="72">
        <f ca="1">(Konstanta!$B$2-D344)*24</f>
        <v>1096694.666275</v>
      </c>
      <c r="CE344" t="b">
        <f t="shared" si="96"/>
        <v>0</v>
      </c>
      <c r="CF344" t="b">
        <f>LEN(_xlfn.IFNA(VLOOKUP(H344,Konstanta!$M:$M,1,FALSE),""))&gt;0</f>
        <v>0</v>
      </c>
      <c r="CG344" t="b">
        <f>LEN(_xlfn.IFNA(VLOOKUP(G344,Konstanta!$T:$T,1,FALSE),""))&gt;0</f>
        <v>0</v>
      </c>
      <c r="CH344" t="b">
        <f>_xlfn.IFNA(VLOOKUP(U344,Konstanta!$O:$O,1,FALSE),"-")&lt;&gt;"-"</f>
        <v>0</v>
      </c>
      <c r="CI344" t="b">
        <f>LEN(_xlfn.IFNA(VLOOKUP(AX344,Konstanta!$X:$X,1,FALSE),""))&gt;0</f>
        <v>0</v>
      </c>
      <c r="CJ344" t="b">
        <f>OR(LEN(_xlfn.IFNA(VLOOKUP(Y344,Konstanta!$Q:$Q,1,FALSE),""))&gt;0,LEN(Y344)=0)</f>
        <v>1</v>
      </c>
      <c r="CK344" t="b">
        <f t="shared" si="97"/>
        <v>1</v>
      </c>
      <c r="CL344" t="b">
        <f>OR(LEN(_xlfn.IFNA(VLOOKUP(BK344,Konstanta!$Z:$Z,1,FALSE),""))&gt;0,LEN(BK344)=0)</f>
        <v>1</v>
      </c>
      <c r="CM344" t="b">
        <f t="shared" si="98"/>
        <v>1</v>
      </c>
      <c r="CN344" t="b">
        <f t="shared" si="99"/>
        <v>0</v>
      </c>
      <c r="CO344" t="b">
        <f>LEN(_xlfn.IFNA(VLOOKUP(Data!K344,Konstanta!$AB:$AB,1,FALSE),""))&gt;0</f>
        <v>0</v>
      </c>
      <c r="CP344" s="12" t="b">
        <f t="shared" si="100"/>
        <v>0</v>
      </c>
      <c r="CQ344" s="12" t="b">
        <f t="shared" si="101"/>
        <v>0</v>
      </c>
      <c r="CR344" t="b">
        <f>ISNUMBER(SEARCH(Konstanta!$Q$5,Y344))</f>
        <v>0</v>
      </c>
      <c r="CS344">
        <f ca="1">IF(CD344&lt;=Konstanta!$J$5,Konstanta!$I$5,IF(CD344&lt;=Konstanta!$J$6,Konstanta!$I$6,IF(CD344&lt;=Konstanta!$J$7,Konstanta!$I$7,Konstanta!$I$8)))</f>
        <v>4</v>
      </c>
      <c r="CT344" t="b">
        <f>ISNUMBER(SEARCH(Konstanta!$Q$6,Y344))</f>
        <v>0</v>
      </c>
      <c r="CU344">
        <f ca="1">IF(CD344&lt;=Konstanta!$F$5,Konstanta!$E$5,IF(CD344&lt;=Konstanta!$F$6,Konstanta!$E$6,IF(CD344&lt;=Konstanta!$F$7,Konstanta!$E$7,IF(CD344&lt;=Konstanta!$F$8,Konstanta!$E$8,Konstanta!$E$9))))</f>
        <v>5</v>
      </c>
      <c r="CV344" t="b">
        <f t="shared" si="102"/>
        <v>1</v>
      </c>
      <c r="CW344" s="74">
        <f ca="1">IF(CD344&lt;=Konstanta!$B$5,Konstanta!$A$5,IF(CD344&lt;=Konstanta!$B$6,Konstanta!$A$6,IF(CD344&lt;=Konstanta!$B$7,Konstanta!$A$7,IF(CD344&lt;=Konstanta!$B$8,Konstanta!$A$8,IF(CD344&lt;=Konstanta!$B$9,Konstanta!$A$9,IF(CD344&lt;=Konstanta!$B$10,Konstanta!$A$10,IF(CD344&lt;=Konstanta!$B$11,Konstanta!$A$11,Konstanta!$A$12)))))))</f>
        <v>8</v>
      </c>
      <c r="CX344" t="b">
        <f>LEN(_xlfn.IFNA(VLOOKUP(AA344,Konstanta!$AD:$AD,1,FALSE),""))=0</f>
        <v>1</v>
      </c>
      <c r="CY344" s="67">
        <f t="shared" si="103"/>
        <v>0</v>
      </c>
      <c r="CZ344" s="67">
        <f t="shared" si="104"/>
        <v>0</v>
      </c>
      <c r="DA344" s="67">
        <f t="shared" si="105"/>
        <v>0</v>
      </c>
      <c r="DB344" t="b">
        <f t="shared" ca="1" si="106"/>
        <v>0</v>
      </c>
      <c r="DC344" s="67" t="b">
        <f>DA344&lt;=Konstanta!$AH$3</f>
        <v>1</v>
      </c>
      <c r="DD344" t="b">
        <f>CY344&lt;=Konstanta!$AH$4</f>
        <v>1</v>
      </c>
      <c r="DE344" t="b">
        <f>CY344&lt;=Konstanta!$AH$5</f>
        <v>1</v>
      </c>
      <c r="DF344" t="b">
        <f>CY344&lt;=Konstanta!$AH$6</f>
        <v>1</v>
      </c>
      <c r="DG344" t="b">
        <f ca="1">TEXT(BL344,"YYYYMMDD")=TEXT(Konstanta!$B$1,"YYYYMMDD")</f>
        <v>0</v>
      </c>
      <c r="DH344" t="b">
        <f t="shared" si="107"/>
        <v>0</v>
      </c>
      <c r="DI344" s="67">
        <f ca="1">Konstanta!$C$4-Data!CD344</f>
        <v>-1096658.666275</v>
      </c>
      <c r="DJ344">
        <f ca="1">IF(Data!DI344&gt;=Konstanta!$B$14,Konstanta!$A$14,IF(Data!DI344&gt;=Konstanta!$B$15,Konstanta!$A$15,IF(Data!DI344&gt;=Konstanta!$B$16,Konstanta!$A$16,IF(Data!DI344&gt;=Konstanta!$B$17,Konstanta!$A$17,IF(Data!DI344&gt;=Konstanta!$B$18,Konstanta!$A$18,Konstanta!$A$19)))))</f>
        <v>6</v>
      </c>
      <c r="DK344" t="b">
        <f t="shared" si="108"/>
        <v>0</v>
      </c>
      <c r="DL344" t="b">
        <f>COUNTIFS(A$1:A343,A344)=0</f>
        <v>1</v>
      </c>
    </row>
    <row r="345" spans="1:116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8"/>
      <c r="BY345" s="68"/>
      <c r="BZ345" s="70" t="str">
        <f t="shared" si="93"/>
        <v/>
      </c>
      <c r="CA345" s="71">
        <f t="shared" ca="1" si="94"/>
        <v>1096694.666275</v>
      </c>
      <c r="CB345" s="70" t="b">
        <f ca="1">AND(LEN(BZ345)&gt;0,TEXT(BZ345,"YYYY-MM-DD")=TEXT(Konstanta!$B$1,"YYYY-MM-DD"))</f>
        <v>0</v>
      </c>
      <c r="CC345" s="70" t="str">
        <f t="shared" si="95"/>
        <v/>
      </c>
      <c r="CD345" s="72">
        <f ca="1">(Konstanta!$B$2-D345)*24</f>
        <v>1096694.666275</v>
      </c>
      <c r="CE345" t="b">
        <f t="shared" si="96"/>
        <v>0</v>
      </c>
      <c r="CF345" t="b">
        <f>LEN(_xlfn.IFNA(VLOOKUP(H345,Konstanta!$M:$M,1,FALSE),""))&gt;0</f>
        <v>0</v>
      </c>
      <c r="CG345" t="b">
        <f>LEN(_xlfn.IFNA(VLOOKUP(G345,Konstanta!$T:$T,1,FALSE),""))&gt;0</f>
        <v>0</v>
      </c>
      <c r="CH345" t="b">
        <f>_xlfn.IFNA(VLOOKUP(U345,Konstanta!$O:$O,1,FALSE),"-")&lt;&gt;"-"</f>
        <v>0</v>
      </c>
      <c r="CI345" t="b">
        <f>LEN(_xlfn.IFNA(VLOOKUP(AX345,Konstanta!$X:$X,1,FALSE),""))&gt;0</f>
        <v>0</v>
      </c>
      <c r="CJ345" t="b">
        <f>OR(LEN(_xlfn.IFNA(VLOOKUP(Y345,Konstanta!$Q:$Q,1,FALSE),""))&gt;0,LEN(Y345)=0)</f>
        <v>1</v>
      </c>
      <c r="CK345" t="b">
        <f t="shared" si="97"/>
        <v>1</v>
      </c>
      <c r="CL345" t="b">
        <f>OR(LEN(_xlfn.IFNA(VLOOKUP(BK345,Konstanta!$Z:$Z,1,FALSE),""))&gt;0,LEN(BK345)=0)</f>
        <v>1</v>
      </c>
      <c r="CM345" t="b">
        <f t="shared" si="98"/>
        <v>1</v>
      </c>
      <c r="CN345" t="b">
        <f t="shared" si="99"/>
        <v>0</v>
      </c>
      <c r="CO345" t="b">
        <f>LEN(_xlfn.IFNA(VLOOKUP(Data!K345,Konstanta!$AB:$AB,1,FALSE),""))&gt;0</f>
        <v>0</v>
      </c>
      <c r="CP345" s="12" t="b">
        <f t="shared" si="100"/>
        <v>0</v>
      </c>
      <c r="CQ345" s="12" t="b">
        <f t="shared" si="101"/>
        <v>0</v>
      </c>
      <c r="CR345" t="b">
        <f>ISNUMBER(SEARCH(Konstanta!$Q$5,Y345))</f>
        <v>0</v>
      </c>
      <c r="CS345">
        <f ca="1">IF(CD345&lt;=Konstanta!$J$5,Konstanta!$I$5,IF(CD345&lt;=Konstanta!$J$6,Konstanta!$I$6,IF(CD345&lt;=Konstanta!$J$7,Konstanta!$I$7,Konstanta!$I$8)))</f>
        <v>4</v>
      </c>
      <c r="CT345" t="b">
        <f>ISNUMBER(SEARCH(Konstanta!$Q$6,Y345))</f>
        <v>0</v>
      </c>
      <c r="CU345">
        <f ca="1">IF(CD345&lt;=Konstanta!$F$5,Konstanta!$E$5,IF(CD345&lt;=Konstanta!$F$6,Konstanta!$E$6,IF(CD345&lt;=Konstanta!$F$7,Konstanta!$E$7,IF(CD345&lt;=Konstanta!$F$8,Konstanta!$E$8,Konstanta!$E$9))))</f>
        <v>5</v>
      </c>
      <c r="CV345" t="b">
        <f t="shared" si="102"/>
        <v>1</v>
      </c>
      <c r="CW345" s="74">
        <f ca="1">IF(CD345&lt;=Konstanta!$B$5,Konstanta!$A$5,IF(CD345&lt;=Konstanta!$B$6,Konstanta!$A$6,IF(CD345&lt;=Konstanta!$B$7,Konstanta!$A$7,IF(CD345&lt;=Konstanta!$B$8,Konstanta!$A$8,IF(CD345&lt;=Konstanta!$B$9,Konstanta!$A$9,IF(CD345&lt;=Konstanta!$B$10,Konstanta!$A$10,IF(CD345&lt;=Konstanta!$B$11,Konstanta!$A$11,Konstanta!$A$12)))))))</f>
        <v>8</v>
      </c>
      <c r="CX345" t="b">
        <f>LEN(_xlfn.IFNA(VLOOKUP(AA345,Konstanta!$AD:$AD,1,FALSE),""))=0</f>
        <v>1</v>
      </c>
      <c r="CY345" s="67">
        <f t="shared" si="103"/>
        <v>0</v>
      </c>
      <c r="CZ345" s="67">
        <f t="shared" si="104"/>
        <v>0</v>
      </c>
      <c r="DA345" s="67">
        <f t="shared" si="105"/>
        <v>0</v>
      </c>
      <c r="DB345" t="b">
        <f t="shared" ca="1" si="106"/>
        <v>0</v>
      </c>
      <c r="DC345" s="67" t="b">
        <f>DA345&lt;=Konstanta!$AH$3</f>
        <v>1</v>
      </c>
      <c r="DD345" t="b">
        <f>CY345&lt;=Konstanta!$AH$4</f>
        <v>1</v>
      </c>
      <c r="DE345" t="b">
        <f>CY345&lt;=Konstanta!$AH$5</f>
        <v>1</v>
      </c>
      <c r="DF345" t="b">
        <f>CY345&lt;=Konstanta!$AH$6</f>
        <v>1</v>
      </c>
      <c r="DG345" t="b">
        <f ca="1">TEXT(BL345,"YYYYMMDD")=TEXT(Konstanta!$B$1,"YYYYMMDD")</f>
        <v>0</v>
      </c>
      <c r="DH345" t="b">
        <f t="shared" si="107"/>
        <v>0</v>
      </c>
      <c r="DI345" s="67">
        <f ca="1">Konstanta!$C$4-Data!CD345</f>
        <v>-1096658.666275</v>
      </c>
      <c r="DJ345">
        <f ca="1">IF(Data!DI345&gt;=Konstanta!$B$14,Konstanta!$A$14,IF(Data!DI345&gt;=Konstanta!$B$15,Konstanta!$A$15,IF(Data!DI345&gt;=Konstanta!$B$16,Konstanta!$A$16,IF(Data!DI345&gt;=Konstanta!$B$17,Konstanta!$A$17,IF(Data!DI345&gt;=Konstanta!$B$18,Konstanta!$A$18,Konstanta!$A$19)))))</f>
        <v>6</v>
      </c>
      <c r="DK345" t="b">
        <f t="shared" si="108"/>
        <v>0</v>
      </c>
      <c r="DL345" t="b">
        <f>COUNTIFS(A$1:A344,A345)=0</f>
        <v>1</v>
      </c>
    </row>
    <row r="346" spans="1:11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8"/>
      <c r="BY346" s="68"/>
      <c r="BZ346" s="70" t="str">
        <f t="shared" si="93"/>
        <v/>
      </c>
      <c r="CA346" s="71">
        <f t="shared" ca="1" si="94"/>
        <v>1096694.6659916667</v>
      </c>
      <c r="CB346" s="70" t="b">
        <f ca="1">AND(LEN(BZ346)&gt;0,TEXT(BZ346,"YYYY-MM-DD")=TEXT(Konstanta!$B$1,"YYYY-MM-DD"))</f>
        <v>0</v>
      </c>
      <c r="CC346" s="70" t="str">
        <f t="shared" si="95"/>
        <v/>
      </c>
      <c r="CD346" s="72">
        <f ca="1">(Konstanta!$B$2-D346)*24</f>
        <v>1096694.666275</v>
      </c>
      <c r="CE346" t="b">
        <f t="shared" si="96"/>
        <v>0</v>
      </c>
      <c r="CF346" t="b">
        <f>LEN(_xlfn.IFNA(VLOOKUP(H346,Konstanta!$M:$M,1,FALSE),""))&gt;0</f>
        <v>0</v>
      </c>
      <c r="CG346" t="b">
        <f>LEN(_xlfn.IFNA(VLOOKUP(G346,Konstanta!$T:$T,1,FALSE),""))&gt;0</f>
        <v>0</v>
      </c>
      <c r="CH346" t="b">
        <f>_xlfn.IFNA(VLOOKUP(U346,Konstanta!$O:$O,1,FALSE),"-")&lt;&gt;"-"</f>
        <v>0</v>
      </c>
      <c r="CI346" t="b">
        <f>LEN(_xlfn.IFNA(VLOOKUP(AX346,Konstanta!$X:$X,1,FALSE),""))&gt;0</f>
        <v>0</v>
      </c>
      <c r="CJ346" t="b">
        <f>OR(LEN(_xlfn.IFNA(VLOOKUP(Y346,Konstanta!$Q:$Q,1,FALSE),""))&gt;0,LEN(Y346)=0)</f>
        <v>1</v>
      </c>
      <c r="CK346" t="b">
        <f t="shared" si="97"/>
        <v>1</v>
      </c>
      <c r="CL346" t="b">
        <f>OR(LEN(_xlfn.IFNA(VLOOKUP(BK346,Konstanta!$Z:$Z,1,FALSE),""))&gt;0,LEN(BK346)=0)</f>
        <v>1</v>
      </c>
      <c r="CM346" t="b">
        <f t="shared" si="98"/>
        <v>1</v>
      </c>
      <c r="CN346" t="b">
        <f t="shared" si="99"/>
        <v>0</v>
      </c>
      <c r="CO346" t="b">
        <f>LEN(_xlfn.IFNA(VLOOKUP(Data!K346,Konstanta!$AB:$AB,1,FALSE),""))&gt;0</f>
        <v>0</v>
      </c>
      <c r="CP346" s="12" t="b">
        <f t="shared" si="100"/>
        <v>0</v>
      </c>
      <c r="CQ346" s="12" t="b">
        <f t="shared" si="101"/>
        <v>0</v>
      </c>
      <c r="CR346" t="b">
        <f>ISNUMBER(SEARCH(Konstanta!$Q$5,Y346))</f>
        <v>0</v>
      </c>
      <c r="CS346">
        <f ca="1">IF(CD346&lt;=Konstanta!$J$5,Konstanta!$I$5,IF(CD346&lt;=Konstanta!$J$6,Konstanta!$I$6,IF(CD346&lt;=Konstanta!$J$7,Konstanta!$I$7,Konstanta!$I$8)))</f>
        <v>4</v>
      </c>
      <c r="CT346" t="b">
        <f>ISNUMBER(SEARCH(Konstanta!$Q$6,Y346))</f>
        <v>0</v>
      </c>
      <c r="CU346">
        <f ca="1">IF(CD346&lt;=Konstanta!$F$5,Konstanta!$E$5,IF(CD346&lt;=Konstanta!$F$6,Konstanta!$E$6,IF(CD346&lt;=Konstanta!$F$7,Konstanta!$E$7,IF(CD346&lt;=Konstanta!$F$8,Konstanta!$E$8,Konstanta!$E$9))))</f>
        <v>5</v>
      </c>
      <c r="CV346" t="b">
        <f t="shared" si="102"/>
        <v>1</v>
      </c>
      <c r="CW346" s="74">
        <f ca="1">IF(CD346&lt;=Konstanta!$B$5,Konstanta!$A$5,IF(CD346&lt;=Konstanta!$B$6,Konstanta!$A$6,IF(CD346&lt;=Konstanta!$B$7,Konstanta!$A$7,IF(CD346&lt;=Konstanta!$B$8,Konstanta!$A$8,IF(CD346&lt;=Konstanta!$B$9,Konstanta!$A$9,IF(CD346&lt;=Konstanta!$B$10,Konstanta!$A$10,IF(CD346&lt;=Konstanta!$B$11,Konstanta!$A$11,Konstanta!$A$12)))))))</f>
        <v>8</v>
      </c>
      <c r="CX346" t="b">
        <f>LEN(_xlfn.IFNA(VLOOKUP(AA346,Konstanta!$AD:$AD,1,FALSE),""))=0</f>
        <v>1</v>
      </c>
      <c r="CY346" s="67">
        <f t="shared" si="103"/>
        <v>0</v>
      </c>
      <c r="CZ346" s="67">
        <f t="shared" si="104"/>
        <v>0</v>
      </c>
      <c r="DA346" s="67">
        <f t="shared" si="105"/>
        <v>0</v>
      </c>
      <c r="DB346" t="b">
        <f t="shared" ca="1" si="106"/>
        <v>0</v>
      </c>
      <c r="DC346" s="67" t="b">
        <f>DA346&lt;=Konstanta!$AH$3</f>
        <v>1</v>
      </c>
      <c r="DD346" t="b">
        <f>CY346&lt;=Konstanta!$AH$4</f>
        <v>1</v>
      </c>
      <c r="DE346" t="b">
        <f>CY346&lt;=Konstanta!$AH$5</f>
        <v>1</v>
      </c>
      <c r="DF346" t="b">
        <f>CY346&lt;=Konstanta!$AH$6</f>
        <v>1</v>
      </c>
      <c r="DG346" t="b">
        <f ca="1">TEXT(BL346,"YYYYMMDD")=TEXT(Konstanta!$B$1,"YYYYMMDD")</f>
        <v>0</v>
      </c>
      <c r="DH346" t="b">
        <f t="shared" si="107"/>
        <v>0</v>
      </c>
      <c r="DI346" s="67">
        <f ca="1">Konstanta!$C$4-Data!CD346</f>
        <v>-1096658.666275</v>
      </c>
      <c r="DJ346">
        <f ca="1">IF(Data!DI346&gt;=Konstanta!$B$14,Konstanta!$A$14,IF(Data!DI346&gt;=Konstanta!$B$15,Konstanta!$A$15,IF(Data!DI346&gt;=Konstanta!$B$16,Konstanta!$A$16,IF(Data!DI346&gt;=Konstanta!$B$17,Konstanta!$A$17,IF(Data!DI346&gt;=Konstanta!$B$18,Konstanta!$A$18,Konstanta!$A$19)))))</f>
        <v>6</v>
      </c>
      <c r="DK346" t="b">
        <f t="shared" si="108"/>
        <v>0</v>
      </c>
      <c r="DL346" t="b">
        <f>COUNTIFS(A$1:A345,A346)=0</f>
        <v>1</v>
      </c>
    </row>
    <row r="347" spans="1:116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8"/>
      <c r="BY347" s="68"/>
      <c r="BZ347" s="70" t="str">
        <f t="shared" si="93"/>
        <v/>
      </c>
      <c r="CA347" s="71">
        <f t="shared" ca="1" si="94"/>
        <v>1096694.6659916667</v>
      </c>
      <c r="CB347" s="70" t="b">
        <f ca="1">AND(LEN(BZ347)&gt;0,TEXT(BZ347,"YYYY-MM-DD")=TEXT(Konstanta!$B$1,"YYYY-MM-DD"))</f>
        <v>0</v>
      </c>
      <c r="CC347" s="70" t="str">
        <f t="shared" si="95"/>
        <v/>
      </c>
      <c r="CD347" s="72">
        <f ca="1">(Konstanta!$B$2-D347)*24</f>
        <v>1096694.666275</v>
      </c>
      <c r="CE347" t="b">
        <f t="shared" si="96"/>
        <v>0</v>
      </c>
      <c r="CF347" t="b">
        <f>LEN(_xlfn.IFNA(VLOOKUP(H347,Konstanta!$M:$M,1,FALSE),""))&gt;0</f>
        <v>0</v>
      </c>
      <c r="CG347" t="b">
        <f>LEN(_xlfn.IFNA(VLOOKUP(G347,Konstanta!$T:$T,1,FALSE),""))&gt;0</f>
        <v>0</v>
      </c>
      <c r="CH347" t="b">
        <f>_xlfn.IFNA(VLOOKUP(U347,Konstanta!$O:$O,1,FALSE),"-")&lt;&gt;"-"</f>
        <v>0</v>
      </c>
      <c r="CI347" t="b">
        <f>LEN(_xlfn.IFNA(VLOOKUP(AX347,Konstanta!$X:$X,1,FALSE),""))&gt;0</f>
        <v>0</v>
      </c>
      <c r="CJ347" t="b">
        <f>OR(LEN(_xlfn.IFNA(VLOOKUP(Y347,Konstanta!$Q:$Q,1,FALSE),""))&gt;0,LEN(Y347)=0)</f>
        <v>1</v>
      </c>
      <c r="CK347" t="b">
        <f t="shared" si="97"/>
        <v>1</v>
      </c>
      <c r="CL347" t="b">
        <f>OR(LEN(_xlfn.IFNA(VLOOKUP(BK347,Konstanta!$Z:$Z,1,FALSE),""))&gt;0,LEN(BK347)=0)</f>
        <v>1</v>
      </c>
      <c r="CM347" t="b">
        <f t="shared" si="98"/>
        <v>1</v>
      </c>
      <c r="CN347" t="b">
        <f t="shared" si="99"/>
        <v>0</v>
      </c>
      <c r="CO347" t="b">
        <f>LEN(_xlfn.IFNA(VLOOKUP(Data!K347,Konstanta!$AB:$AB,1,FALSE),""))&gt;0</f>
        <v>0</v>
      </c>
      <c r="CP347" s="12" t="b">
        <f t="shared" si="100"/>
        <v>0</v>
      </c>
      <c r="CQ347" s="12" t="b">
        <f t="shared" si="101"/>
        <v>0</v>
      </c>
      <c r="CR347" t="b">
        <f>ISNUMBER(SEARCH(Konstanta!$Q$5,Y347))</f>
        <v>0</v>
      </c>
      <c r="CS347">
        <f ca="1">IF(CD347&lt;=Konstanta!$J$5,Konstanta!$I$5,IF(CD347&lt;=Konstanta!$J$6,Konstanta!$I$6,IF(CD347&lt;=Konstanta!$J$7,Konstanta!$I$7,Konstanta!$I$8)))</f>
        <v>4</v>
      </c>
      <c r="CT347" t="b">
        <f>ISNUMBER(SEARCH(Konstanta!$Q$6,Y347))</f>
        <v>0</v>
      </c>
      <c r="CU347">
        <f ca="1">IF(CD347&lt;=Konstanta!$F$5,Konstanta!$E$5,IF(CD347&lt;=Konstanta!$F$6,Konstanta!$E$6,IF(CD347&lt;=Konstanta!$F$7,Konstanta!$E$7,IF(CD347&lt;=Konstanta!$F$8,Konstanta!$E$8,Konstanta!$E$9))))</f>
        <v>5</v>
      </c>
      <c r="CV347" t="b">
        <f t="shared" si="102"/>
        <v>1</v>
      </c>
      <c r="CW347" s="74">
        <f ca="1">IF(CD347&lt;=Konstanta!$B$5,Konstanta!$A$5,IF(CD347&lt;=Konstanta!$B$6,Konstanta!$A$6,IF(CD347&lt;=Konstanta!$B$7,Konstanta!$A$7,IF(CD347&lt;=Konstanta!$B$8,Konstanta!$A$8,IF(CD347&lt;=Konstanta!$B$9,Konstanta!$A$9,IF(CD347&lt;=Konstanta!$B$10,Konstanta!$A$10,IF(CD347&lt;=Konstanta!$B$11,Konstanta!$A$11,Konstanta!$A$12)))))))</f>
        <v>8</v>
      </c>
      <c r="CX347" t="b">
        <f>LEN(_xlfn.IFNA(VLOOKUP(AA347,Konstanta!$AD:$AD,1,FALSE),""))=0</f>
        <v>1</v>
      </c>
      <c r="CY347" s="67">
        <f t="shared" si="103"/>
        <v>0</v>
      </c>
      <c r="CZ347" s="67">
        <f t="shared" si="104"/>
        <v>0</v>
      </c>
      <c r="DA347" s="67">
        <f t="shared" si="105"/>
        <v>0</v>
      </c>
      <c r="DB347" t="b">
        <f t="shared" ca="1" si="106"/>
        <v>0</v>
      </c>
      <c r="DC347" s="67" t="b">
        <f>DA347&lt;=Konstanta!$AH$3</f>
        <v>1</v>
      </c>
      <c r="DD347" t="b">
        <f>CY347&lt;=Konstanta!$AH$4</f>
        <v>1</v>
      </c>
      <c r="DE347" t="b">
        <f>CY347&lt;=Konstanta!$AH$5</f>
        <v>1</v>
      </c>
      <c r="DF347" t="b">
        <f>CY347&lt;=Konstanta!$AH$6</f>
        <v>1</v>
      </c>
      <c r="DG347" t="b">
        <f ca="1">TEXT(BL347,"YYYYMMDD")=TEXT(Konstanta!$B$1,"YYYYMMDD")</f>
        <v>0</v>
      </c>
      <c r="DH347" t="b">
        <f t="shared" si="107"/>
        <v>0</v>
      </c>
      <c r="DI347" s="67">
        <f ca="1">Konstanta!$C$4-Data!CD347</f>
        <v>-1096658.666275</v>
      </c>
      <c r="DJ347">
        <f ca="1">IF(Data!DI347&gt;=Konstanta!$B$14,Konstanta!$A$14,IF(Data!DI347&gt;=Konstanta!$B$15,Konstanta!$A$15,IF(Data!DI347&gt;=Konstanta!$B$16,Konstanta!$A$16,IF(Data!DI347&gt;=Konstanta!$B$17,Konstanta!$A$17,IF(Data!DI347&gt;=Konstanta!$B$18,Konstanta!$A$18,Konstanta!$A$19)))))</f>
        <v>6</v>
      </c>
      <c r="DK347" t="b">
        <f t="shared" si="108"/>
        <v>0</v>
      </c>
      <c r="DL347" t="b">
        <f>COUNTIFS(A$1:A346,A347)=0</f>
        <v>1</v>
      </c>
    </row>
    <row r="348" spans="1:116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8"/>
      <c r="BY348" s="68"/>
      <c r="BZ348" s="70" t="str">
        <f t="shared" si="93"/>
        <v/>
      </c>
      <c r="CA348" s="71">
        <f t="shared" ca="1" si="94"/>
        <v>1096694.6659916667</v>
      </c>
      <c r="CB348" s="70" t="b">
        <f ca="1">AND(LEN(BZ348)&gt;0,TEXT(BZ348,"YYYY-MM-DD")=TEXT(Konstanta!$B$1,"YYYY-MM-DD"))</f>
        <v>0</v>
      </c>
      <c r="CC348" s="70" t="str">
        <f t="shared" si="95"/>
        <v/>
      </c>
      <c r="CD348" s="72">
        <f ca="1">(Konstanta!$B$2-D348)*24</f>
        <v>1096694.666275</v>
      </c>
      <c r="CE348" t="b">
        <f t="shared" si="96"/>
        <v>0</v>
      </c>
      <c r="CF348" t="b">
        <f>LEN(_xlfn.IFNA(VLOOKUP(H348,Konstanta!$M:$M,1,FALSE),""))&gt;0</f>
        <v>0</v>
      </c>
      <c r="CG348" t="b">
        <f>LEN(_xlfn.IFNA(VLOOKUP(G348,Konstanta!$T:$T,1,FALSE),""))&gt;0</f>
        <v>0</v>
      </c>
      <c r="CH348" t="b">
        <f>_xlfn.IFNA(VLOOKUP(U348,Konstanta!$O:$O,1,FALSE),"-")&lt;&gt;"-"</f>
        <v>0</v>
      </c>
      <c r="CI348" t="b">
        <f>LEN(_xlfn.IFNA(VLOOKUP(AX348,Konstanta!$X:$X,1,FALSE),""))&gt;0</f>
        <v>0</v>
      </c>
      <c r="CJ348" t="b">
        <f>OR(LEN(_xlfn.IFNA(VLOOKUP(Y348,Konstanta!$Q:$Q,1,FALSE),""))&gt;0,LEN(Y348)=0)</f>
        <v>1</v>
      </c>
      <c r="CK348" t="b">
        <f t="shared" si="97"/>
        <v>1</v>
      </c>
      <c r="CL348" t="b">
        <f>OR(LEN(_xlfn.IFNA(VLOOKUP(BK348,Konstanta!$Z:$Z,1,FALSE),""))&gt;0,LEN(BK348)=0)</f>
        <v>1</v>
      </c>
      <c r="CM348" t="b">
        <f t="shared" si="98"/>
        <v>1</v>
      </c>
      <c r="CN348" t="b">
        <f t="shared" si="99"/>
        <v>0</v>
      </c>
      <c r="CO348" t="b">
        <f>LEN(_xlfn.IFNA(VLOOKUP(Data!K348,Konstanta!$AB:$AB,1,FALSE),""))&gt;0</f>
        <v>0</v>
      </c>
      <c r="CP348" s="12" t="b">
        <f t="shared" si="100"/>
        <v>0</v>
      </c>
      <c r="CQ348" s="12" t="b">
        <f t="shared" si="101"/>
        <v>0</v>
      </c>
      <c r="CR348" t="b">
        <f>ISNUMBER(SEARCH(Konstanta!$Q$5,Y348))</f>
        <v>0</v>
      </c>
      <c r="CS348">
        <f ca="1">IF(CD348&lt;=Konstanta!$J$5,Konstanta!$I$5,IF(CD348&lt;=Konstanta!$J$6,Konstanta!$I$6,IF(CD348&lt;=Konstanta!$J$7,Konstanta!$I$7,Konstanta!$I$8)))</f>
        <v>4</v>
      </c>
      <c r="CT348" t="b">
        <f>ISNUMBER(SEARCH(Konstanta!$Q$6,Y348))</f>
        <v>0</v>
      </c>
      <c r="CU348">
        <f ca="1">IF(CD348&lt;=Konstanta!$F$5,Konstanta!$E$5,IF(CD348&lt;=Konstanta!$F$6,Konstanta!$E$6,IF(CD348&lt;=Konstanta!$F$7,Konstanta!$E$7,IF(CD348&lt;=Konstanta!$F$8,Konstanta!$E$8,Konstanta!$E$9))))</f>
        <v>5</v>
      </c>
      <c r="CV348" t="b">
        <f t="shared" si="102"/>
        <v>1</v>
      </c>
      <c r="CW348" s="74">
        <f ca="1">IF(CD348&lt;=Konstanta!$B$5,Konstanta!$A$5,IF(CD348&lt;=Konstanta!$B$6,Konstanta!$A$6,IF(CD348&lt;=Konstanta!$B$7,Konstanta!$A$7,IF(CD348&lt;=Konstanta!$B$8,Konstanta!$A$8,IF(CD348&lt;=Konstanta!$B$9,Konstanta!$A$9,IF(CD348&lt;=Konstanta!$B$10,Konstanta!$A$10,IF(CD348&lt;=Konstanta!$B$11,Konstanta!$A$11,Konstanta!$A$12)))))))</f>
        <v>8</v>
      </c>
      <c r="CX348" t="b">
        <f>LEN(_xlfn.IFNA(VLOOKUP(AA348,Konstanta!$AD:$AD,1,FALSE),""))=0</f>
        <v>1</v>
      </c>
      <c r="CY348" s="67">
        <f t="shared" si="103"/>
        <v>0</v>
      </c>
      <c r="CZ348" s="67">
        <f t="shared" si="104"/>
        <v>0</v>
      </c>
      <c r="DA348" s="67">
        <f t="shared" si="105"/>
        <v>0</v>
      </c>
      <c r="DB348" t="b">
        <f t="shared" ca="1" si="106"/>
        <v>0</v>
      </c>
      <c r="DC348" s="67" t="b">
        <f>DA348&lt;=Konstanta!$AH$3</f>
        <v>1</v>
      </c>
      <c r="DD348" t="b">
        <f>CY348&lt;=Konstanta!$AH$4</f>
        <v>1</v>
      </c>
      <c r="DE348" t="b">
        <f>CY348&lt;=Konstanta!$AH$5</f>
        <v>1</v>
      </c>
      <c r="DF348" t="b">
        <f>CY348&lt;=Konstanta!$AH$6</f>
        <v>1</v>
      </c>
      <c r="DG348" t="b">
        <f ca="1">TEXT(BL348,"YYYYMMDD")=TEXT(Konstanta!$B$1,"YYYYMMDD")</f>
        <v>0</v>
      </c>
      <c r="DH348" t="b">
        <f t="shared" si="107"/>
        <v>0</v>
      </c>
      <c r="DI348" s="67">
        <f ca="1">Konstanta!$C$4-Data!CD348</f>
        <v>-1096658.666275</v>
      </c>
      <c r="DJ348">
        <f ca="1">IF(Data!DI348&gt;=Konstanta!$B$14,Konstanta!$A$14,IF(Data!DI348&gt;=Konstanta!$B$15,Konstanta!$A$15,IF(Data!DI348&gt;=Konstanta!$B$16,Konstanta!$A$16,IF(Data!DI348&gt;=Konstanta!$B$17,Konstanta!$A$17,IF(Data!DI348&gt;=Konstanta!$B$18,Konstanta!$A$18,Konstanta!$A$19)))))</f>
        <v>6</v>
      </c>
      <c r="DK348" t="b">
        <f t="shared" si="108"/>
        <v>0</v>
      </c>
      <c r="DL348" t="b">
        <f>COUNTIFS(A$1:A347,A348)=0</f>
        <v>1</v>
      </c>
    </row>
    <row r="349" spans="1:116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8"/>
      <c r="BY349" s="68"/>
      <c r="BZ349" s="70" t="str">
        <f t="shared" si="93"/>
        <v/>
      </c>
      <c r="CA349" s="71">
        <f t="shared" ca="1" si="94"/>
        <v>1096694.6664083335</v>
      </c>
      <c r="CB349" s="70" t="b">
        <f ca="1">AND(LEN(BZ349)&gt;0,TEXT(BZ349,"YYYY-MM-DD")=TEXT(Konstanta!$B$1,"YYYY-MM-DD"))</f>
        <v>0</v>
      </c>
      <c r="CC349" s="70" t="str">
        <f t="shared" si="95"/>
        <v/>
      </c>
      <c r="CD349" s="72">
        <f ca="1">(Konstanta!$B$2-D349)*24</f>
        <v>1096694.666275</v>
      </c>
      <c r="CE349" t="b">
        <f t="shared" si="96"/>
        <v>0</v>
      </c>
      <c r="CF349" t="b">
        <f>LEN(_xlfn.IFNA(VLOOKUP(H349,Konstanta!$M:$M,1,FALSE),""))&gt;0</f>
        <v>0</v>
      </c>
      <c r="CG349" t="b">
        <f>LEN(_xlfn.IFNA(VLOOKUP(G349,Konstanta!$T:$T,1,FALSE),""))&gt;0</f>
        <v>0</v>
      </c>
      <c r="CH349" t="b">
        <f>_xlfn.IFNA(VLOOKUP(U349,Konstanta!$O:$O,1,FALSE),"-")&lt;&gt;"-"</f>
        <v>0</v>
      </c>
      <c r="CI349" t="b">
        <f>LEN(_xlfn.IFNA(VLOOKUP(AX349,Konstanta!$X:$X,1,FALSE),""))&gt;0</f>
        <v>0</v>
      </c>
      <c r="CJ349" t="b">
        <f>OR(LEN(_xlfn.IFNA(VLOOKUP(Y349,Konstanta!$Q:$Q,1,FALSE),""))&gt;0,LEN(Y349)=0)</f>
        <v>1</v>
      </c>
      <c r="CK349" t="b">
        <f t="shared" si="97"/>
        <v>1</v>
      </c>
      <c r="CL349" t="b">
        <f>OR(LEN(_xlfn.IFNA(VLOOKUP(BK349,Konstanta!$Z:$Z,1,FALSE),""))&gt;0,LEN(BK349)=0)</f>
        <v>1</v>
      </c>
      <c r="CM349" t="b">
        <f t="shared" si="98"/>
        <v>1</v>
      </c>
      <c r="CN349" t="b">
        <f t="shared" si="99"/>
        <v>0</v>
      </c>
      <c r="CO349" t="b">
        <f>LEN(_xlfn.IFNA(VLOOKUP(Data!K349,Konstanta!$AB:$AB,1,FALSE),""))&gt;0</f>
        <v>0</v>
      </c>
      <c r="CP349" s="12" t="b">
        <f t="shared" si="100"/>
        <v>0</v>
      </c>
      <c r="CQ349" s="12" t="b">
        <f t="shared" si="101"/>
        <v>0</v>
      </c>
      <c r="CR349" t="b">
        <f>ISNUMBER(SEARCH(Konstanta!$Q$5,Y349))</f>
        <v>0</v>
      </c>
      <c r="CS349">
        <f ca="1">IF(CD349&lt;=Konstanta!$J$5,Konstanta!$I$5,IF(CD349&lt;=Konstanta!$J$6,Konstanta!$I$6,IF(CD349&lt;=Konstanta!$J$7,Konstanta!$I$7,Konstanta!$I$8)))</f>
        <v>4</v>
      </c>
      <c r="CT349" t="b">
        <f>ISNUMBER(SEARCH(Konstanta!$Q$6,Y349))</f>
        <v>0</v>
      </c>
      <c r="CU349">
        <f ca="1">IF(CD349&lt;=Konstanta!$F$5,Konstanta!$E$5,IF(CD349&lt;=Konstanta!$F$6,Konstanta!$E$6,IF(CD349&lt;=Konstanta!$F$7,Konstanta!$E$7,IF(CD349&lt;=Konstanta!$F$8,Konstanta!$E$8,Konstanta!$E$9))))</f>
        <v>5</v>
      </c>
      <c r="CV349" t="b">
        <f t="shared" si="102"/>
        <v>1</v>
      </c>
      <c r="CW349" s="74">
        <f ca="1">IF(CD349&lt;=Konstanta!$B$5,Konstanta!$A$5,IF(CD349&lt;=Konstanta!$B$6,Konstanta!$A$6,IF(CD349&lt;=Konstanta!$B$7,Konstanta!$A$7,IF(CD349&lt;=Konstanta!$B$8,Konstanta!$A$8,IF(CD349&lt;=Konstanta!$B$9,Konstanta!$A$9,IF(CD349&lt;=Konstanta!$B$10,Konstanta!$A$10,IF(CD349&lt;=Konstanta!$B$11,Konstanta!$A$11,Konstanta!$A$12)))))))</f>
        <v>8</v>
      </c>
      <c r="CX349" t="b">
        <f>LEN(_xlfn.IFNA(VLOOKUP(AA349,Konstanta!$AD:$AD,1,FALSE),""))=0</f>
        <v>1</v>
      </c>
      <c r="CY349" s="67">
        <f t="shared" si="103"/>
        <v>0</v>
      </c>
      <c r="CZ349" s="67">
        <f t="shared" si="104"/>
        <v>0</v>
      </c>
      <c r="DA349" s="67">
        <f t="shared" si="105"/>
        <v>0</v>
      </c>
      <c r="DB349" t="b">
        <f t="shared" ca="1" si="106"/>
        <v>0</v>
      </c>
      <c r="DC349" s="67" t="b">
        <f>DA349&lt;=Konstanta!$AH$3</f>
        <v>1</v>
      </c>
      <c r="DD349" t="b">
        <f>CY349&lt;=Konstanta!$AH$4</f>
        <v>1</v>
      </c>
      <c r="DE349" t="b">
        <f>CY349&lt;=Konstanta!$AH$5</f>
        <v>1</v>
      </c>
      <c r="DF349" t="b">
        <f>CY349&lt;=Konstanta!$AH$6</f>
        <v>1</v>
      </c>
      <c r="DG349" t="b">
        <f ca="1">TEXT(BL349,"YYYYMMDD")=TEXT(Konstanta!$B$1,"YYYYMMDD")</f>
        <v>0</v>
      </c>
      <c r="DH349" t="b">
        <f t="shared" si="107"/>
        <v>0</v>
      </c>
      <c r="DI349" s="67">
        <f ca="1">Konstanta!$C$4-Data!CD349</f>
        <v>-1096658.666275</v>
      </c>
      <c r="DJ349">
        <f ca="1">IF(Data!DI349&gt;=Konstanta!$B$14,Konstanta!$A$14,IF(Data!DI349&gt;=Konstanta!$B$15,Konstanta!$A$15,IF(Data!DI349&gt;=Konstanta!$B$16,Konstanta!$A$16,IF(Data!DI349&gt;=Konstanta!$B$17,Konstanta!$A$17,IF(Data!DI349&gt;=Konstanta!$B$18,Konstanta!$A$18,Konstanta!$A$19)))))</f>
        <v>6</v>
      </c>
      <c r="DK349" t="b">
        <f t="shared" si="108"/>
        <v>0</v>
      </c>
      <c r="DL349" t="b">
        <f>COUNTIFS(A$1:A348,A349)=0</f>
        <v>1</v>
      </c>
    </row>
    <row r="350" spans="1:116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8"/>
      <c r="BY350" s="68"/>
      <c r="BZ350" s="70" t="str">
        <f t="shared" si="93"/>
        <v/>
      </c>
      <c r="CA350" s="71">
        <f t="shared" ca="1" si="94"/>
        <v>1096694.6660166667</v>
      </c>
      <c r="CB350" s="70" t="b">
        <f ca="1">AND(LEN(BZ350)&gt;0,TEXT(BZ350,"YYYY-MM-DD")=TEXT(Konstanta!$B$1,"YYYY-MM-DD"))</f>
        <v>0</v>
      </c>
      <c r="CC350" s="70" t="str">
        <f t="shared" si="95"/>
        <v/>
      </c>
      <c r="CD350" s="72">
        <f ca="1">(Konstanta!$B$2-D350)*24</f>
        <v>1096694.666275</v>
      </c>
      <c r="CE350" t="b">
        <f t="shared" si="96"/>
        <v>0</v>
      </c>
      <c r="CF350" t="b">
        <f>LEN(_xlfn.IFNA(VLOOKUP(H350,Konstanta!$M:$M,1,FALSE),""))&gt;0</f>
        <v>0</v>
      </c>
      <c r="CG350" t="b">
        <f>LEN(_xlfn.IFNA(VLOOKUP(G350,Konstanta!$T:$T,1,FALSE),""))&gt;0</f>
        <v>0</v>
      </c>
      <c r="CH350" t="b">
        <f>_xlfn.IFNA(VLOOKUP(U350,Konstanta!$O:$O,1,FALSE),"-")&lt;&gt;"-"</f>
        <v>0</v>
      </c>
      <c r="CI350" t="b">
        <f>LEN(_xlfn.IFNA(VLOOKUP(AX350,Konstanta!$X:$X,1,FALSE),""))&gt;0</f>
        <v>0</v>
      </c>
      <c r="CJ350" t="b">
        <f>OR(LEN(_xlfn.IFNA(VLOOKUP(Y350,Konstanta!$Q:$Q,1,FALSE),""))&gt;0,LEN(Y350)=0)</f>
        <v>1</v>
      </c>
      <c r="CK350" t="b">
        <f t="shared" si="97"/>
        <v>1</v>
      </c>
      <c r="CL350" t="b">
        <f>OR(LEN(_xlfn.IFNA(VLOOKUP(BK350,Konstanta!$Z:$Z,1,FALSE),""))&gt;0,LEN(BK350)=0)</f>
        <v>1</v>
      </c>
      <c r="CM350" t="b">
        <f t="shared" si="98"/>
        <v>1</v>
      </c>
      <c r="CN350" t="b">
        <f t="shared" si="99"/>
        <v>0</v>
      </c>
      <c r="CO350" t="b">
        <f>LEN(_xlfn.IFNA(VLOOKUP(Data!K350,Konstanta!$AB:$AB,1,FALSE),""))&gt;0</f>
        <v>0</v>
      </c>
      <c r="CP350" s="12" t="b">
        <f t="shared" si="100"/>
        <v>0</v>
      </c>
      <c r="CQ350" s="12" t="b">
        <f t="shared" si="101"/>
        <v>0</v>
      </c>
      <c r="CR350" t="b">
        <f>ISNUMBER(SEARCH(Konstanta!$Q$5,Y350))</f>
        <v>0</v>
      </c>
      <c r="CS350">
        <f ca="1">IF(CD350&lt;=Konstanta!$J$5,Konstanta!$I$5,IF(CD350&lt;=Konstanta!$J$6,Konstanta!$I$6,IF(CD350&lt;=Konstanta!$J$7,Konstanta!$I$7,Konstanta!$I$8)))</f>
        <v>4</v>
      </c>
      <c r="CT350" t="b">
        <f>ISNUMBER(SEARCH(Konstanta!$Q$6,Y350))</f>
        <v>0</v>
      </c>
      <c r="CU350">
        <f ca="1">IF(CD350&lt;=Konstanta!$F$5,Konstanta!$E$5,IF(CD350&lt;=Konstanta!$F$6,Konstanta!$E$6,IF(CD350&lt;=Konstanta!$F$7,Konstanta!$E$7,IF(CD350&lt;=Konstanta!$F$8,Konstanta!$E$8,Konstanta!$E$9))))</f>
        <v>5</v>
      </c>
      <c r="CV350" t="b">
        <f t="shared" si="102"/>
        <v>1</v>
      </c>
      <c r="CW350" s="74">
        <f ca="1">IF(CD350&lt;=Konstanta!$B$5,Konstanta!$A$5,IF(CD350&lt;=Konstanta!$B$6,Konstanta!$A$6,IF(CD350&lt;=Konstanta!$B$7,Konstanta!$A$7,IF(CD350&lt;=Konstanta!$B$8,Konstanta!$A$8,IF(CD350&lt;=Konstanta!$B$9,Konstanta!$A$9,IF(CD350&lt;=Konstanta!$B$10,Konstanta!$A$10,IF(CD350&lt;=Konstanta!$B$11,Konstanta!$A$11,Konstanta!$A$12)))))))</f>
        <v>8</v>
      </c>
      <c r="CX350" t="b">
        <f>LEN(_xlfn.IFNA(VLOOKUP(AA350,Konstanta!$AD:$AD,1,FALSE),""))=0</f>
        <v>1</v>
      </c>
      <c r="CY350" s="67">
        <f t="shared" si="103"/>
        <v>0</v>
      </c>
      <c r="CZ350" s="67">
        <f t="shared" si="104"/>
        <v>0</v>
      </c>
      <c r="DA350" s="67">
        <f t="shared" si="105"/>
        <v>0</v>
      </c>
      <c r="DB350" t="b">
        <f t="shared" ca="1" si="106"/>
        <v>0</v>
      </c>
      <c r="DC350" s="67" t="b">
        <f>DA350&lt;=Konstanta!$AH$3</f>
        <v>1</v>
      </c>
      <c r="DD350" t="b">
        <f>CY350&lt;=Konstanta!$AH$4</f>
        <v>1</v>
      </c>
      <c r="DE350" t="b">
        <f>CY350&lt;=Konstanta!$AH$5</f>
        <v>1</v>
      </c>
      <c r="DF350" t="b">
        <f>CY350&lt;=Konstanta!$AH$6</f>
        <v>1</v>
      </c>
      <c r="DG350" t="b">
        <f ca="1">TEXT(BL350,"YYYYMMDD")=TEXT(Konstanta!$B$1,"YYYYMMDD")</f>
        <v>0</v>
      </c>
      <c r="DH350" t="b">
        <f t="shared" si="107"/>
        <v>0</v>
      </c>
      <c r="DI350" s="67">
        <f ca="1">Konstanta!$C$4-Data!CD350</f>
        <v>-1096658.666275</v>
      </c>
      <c r="DJ350">
        <f ca="1">IF(Data!DI350&gt;=Konstanta!$B$14,Konstanta!$A$14,IF(Data!DI350&gt;=Konstanta!$B$15,Konstanta!$A$15,IF(Data!DI350&gt;=Konstanta!$B$16,Konstanta!$A$16,IF(Data!DI350&gt;=Konstanta!$B$17,Konstanta!$A$17,IF(Data!DI350&gt;=Konstanta!$B$18,Konstanta!$A$18,Konstanta!$A$19)))))</f>
        <v>6</v>
      </c>
      <c r="DK350" t="b">
        <f t="shared" si="108"/>
        <v>0</v>
      </c>
      <c r="DL350" t="b">
        <f>COUNTIFS(A$1:A349,A350)=0</f>
        <v>1</v>
      </c>
    </row>
    <row r="351" spans="1:116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8"/>
      <c r="BY351" s="68"/>
      <c r="BZ351" s="70" t="str">
        <f t="shared" si="93"/>
        <v/>
      </c>
      <c r="CA351" s="71">
        <f t="shared" ca="1" si="94"/>
        <v>1096694.6659916667</v>
      </c>
      <c r="CB351" s="70" t="b">
        <f ca="1">AND(LEN(BZ351)&gt;0,TEXT(BZ351,"YYYY-MM-DD")=TEXT(Konstanta!$B$1,"YYYY-MM-DD"))</f>
        <v>0</v>
      </c>
      <c r="CC351" s="70" t="str">
        <f t="shared" si="95"/>
        <v/>
      </c>
      <c r="CD351" s="72">
        <f ca="1">(Konstanta!$B$2-D351)*24</f>
        <v>1096694.666275</v>
      </c>
      <c r="CE351" t="b">
        <f t="shared" si="96"/>
        <v>0</v>
      </c>
      <c r="CF351" t="b">
        <f>LEN(_xlfn.IFNA(VLOOKUP(H351,Konstanta!$M:$M,1,FALSE),""))&gt;0</f>
        <v>0</v>
      </c>
      <c r="CG351" t="b">
        <f>LEN(_xlfn.IFNA(VLOOKUP(G351,Konstanta!$T:$T,1,FALSE),""))&gt;0</f>
        <v>0</v>
      </c>
      <c r="CH351" t="b">
        <f>_xlfn.IFNA(VLOOKUP(U351,Konstanta!$O:$O,1,FALSE),"-")&lt;&gt;"-"</f>
        <v>0</v>
      </c>
      <c r="CI351" t="b">
        <f>LEN(_xlfn.IFNA(VLOOKUP(AX351,Konstanta!$X:$X,1,FALSE),""))&gt;0</f>
        <v>0</v>
      </c>
      <c r="CJ351" t="b">
        <f>OR(LEN(_xlfn.IFNA(VLOOKUP(Y351,Konstanta!$Q:$Q,1,FALSE),""))&gt;0,LEN(Y351)=0)</f>
        <v>1</v>
      </c>
      <c r="CK351" t="b">
        <f t="shared" si="97"/>
        <v>1</v>
      </c>
      <c r="CL351" t="b">
        <f>OR(LEN(_xlfn.IFNA(VLOOKUP(BK351,Konstanta!$Z:$Z,1,FALSE),""))&gt;0,LEN(BK351)=0)</f>
        <v>1</v>
      </c>
      <c r="CM351" t="b">
        <f t="shared" si="98"/>
        <v>1</v>
      </c>
      <c r="CN351" t="b">
        <f t="shared" si="99"/>
        <v>0</v>
      </c>
      <c r="CO351" t="b">
        <f>LEN(_xlfn.IFNA(VLOOKUP(Data!K351,Konstanta!$AB:$AB,1,FALSE),""))&gt;0</f>
        <v>0</v>
      </c>
      <c r="CP351" s="12" t="b">
        <f t="shared" si="100"/>
        <v>0</v>
      </c>
      <c r="CQ351" s="12" t="b">
        <f t="shared" si="101"/>
        <v>0</v>
      </c>
      <c r="CR351" t="b">
        <f>ISNUMBER(SEARCH(Konstanta!$Q$5,Y351))</f>
        <v>0</v>
      </c>
      <c r="CS351">
        <f ca="1">IF(CD351&lt;=Konstanta!$J$5,Konstanta!$I$5,IF(CD351&lt;=Konstanta!$J$6,Konstanta!$I$6,IF(CD351&lt;=Konstanta!$J$7,Konstanta!$I$7,Konstanta!$I$8)))</f>
        <v>4</v>
      </c>
      <c r="CT351" t="b">
        <f>ISNUMBER(SEARCH(Konstanta!$Q$6,Y351))</f>
        <v>0</v>
      </c>
      <c r="CU351">
        <f ca="1">IF(CD351&lt;=Konstanta!$F$5,Konstanta!$E$5,IF(CD351&lt;=Konstanta!$F$6,Konstanta!$E$6,IF(CD351&lt;=Konstanta!$F$7,Konstanta!$E$7,IF(CD351&lt;=Konstanta!$F$8,Konstanta!$E$8,Konstanta!$E$9))))</f>
        <v>5</v>
      </c>
      <c r="CV351" t="b">
        <f t="shared" si="102"/>
        <v>1</v>
      </c>
      <c r="CW351" s="74">
        <f ca="1">IF(CD351&lt;=Konstanta!$B$5,Konstanta!$A$5,IF(CD351&lt;=Konstanta!$B$6,Konstanta!$A$6,IF(CD351&lt;=Konstanta!$B$7,Konstanta!$A$7,IF(CD351&lt;=Konstanta!$B$8,Konstanta!$A$8,IF(CD351&lt;=Konstanta!$B$9,Konstanta!$A$9,IF(CD351&lt;=Konstanta!$B$10,Konstanta!$A$10,IF(CD351&lt;=Konstanta!$B$11,Konstanta!$A$11,Konstanta!$A$12)))))))</f>
        <v>8</v>
      </c>
      <c r="CX351" t="b">
        <f>LEN(_xlfn.IFNA(VLOOKUP(AA351,Konstanta!$AD:$AD,1,FALSE),""))=0</f>
        <v>1</v>
      </c>
      <c r="CY351" s="67">
        <f t="shared" si="103"/>
        <v>0</v>
      </c>
      <c r="CZ351" s="67">
        <f t="shared" si="104"/>
        <v>0</v>
      </c>
      <c r="DA351" s="67">
        <f t="shared" si="105"/>
        <v>0</v>
      </c>
      <c r="DB351" t="b">
        <f t="shared" ca="1" si="106"/>
        <v>0</v>
      </c>
      <c r="DC351" s="67" t="b">
        <f>DA351&lt;=Konstanta!$AH$3</f>
        <v>1</v>
      </c>
      <c r="DD351" t="b">
        <f>CY351&lt;=Konstanta!$AH$4</f>
        <v>1</v>
      </c>
      <c r="DE351" t="b">
        <f>CY351&lt;=Konstanta!$AH$5</f>
        <v>1</v>
      </c>
      <c r="DF351" t="b">
        <f>CY351&lt;=Konstanta!$AH$6</f>
        <v>1</v>
      </c>
      <c r="DG351" t="b">
        <f ca="1">TEXT(BL351,"YYYYMMDD")=TEXT(Konstanta!$B$1,"YYYYMMDD")</f>
        <v>0</v>
      </c>
      <c r="DH351" t="b">
        <f t="shared" si="107"/>
        <v>0</v>
      </c>
      <c r="DI351" s="67">
        <f ca="1">Konstanta!$C$4-Data!CD351</f>
        <v>-1096658.666275</v>
      </c>
      <c r="DJ351">
        <f ca="1">IF(Data!DI351&gt;=Konstanta!$B$14,Konstanta!$A$14,IF(Data!DI351&gt;=Konstanta!$B$15,Konstanta!$A$15,IF(Data!DI351&gt;=Konstanta!$B$16,Konstanta!$A$16,IF(Data!DI351&gt;=Konstanta!$B$17,Konstanta!$A$17,IF(Data!DI351&gt;=Konstanta!$B$18,Konstanta!$A$18,Konstanta!$A$19)))))</f>
        <v>6</v>
      </c>
      <c r="DK351" t="b">
        <f t="shared" si="108"/>
        <v>0</v>
      </c>
      <c r="DL351" t="b">
        <f>COUNTIFS(A$1:A350,A351)=0</f>
        <v>1</v>
      </c>
    </row>
    <row r="352" spans="1:116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8"/>
      <c r="BY352" s="68"/>
      <c r="BZ352" s="70" t="str">
        <f t="shared" si="93"/>
        <v/>
      </c>
      <c r="CA352" s="71">
        <f t="shared" ca="1" si="94"/>
        <v>1096694.6662277777</v>
      </c>
      <c r="CB352" s="70" t="b">
        <f ca="1">AND(LEN(BZ352)&gt;0,TEXT(BZ352,"YYYY-MM-DD")=TEXT(Konstanta!$B$1,"YYYY-MM-DD"))</f>
        <v>0</v>
      </c>
      <c r="CC352" s="70" t="str">
        <f t="shared" si="95"/>
        <v/>
      </c>
      <c r="CD352" s="72">
        <f ca="1">(Konstanta!$B$2-D352)*24</f>
        <v>1096694.666275</v>
      </c>
      <c r="CE352" t="b">
        <f t="shared" si="96"/>
        <v>0</v>
      </c>
      <c r="CF352" t="b">
        <f>LEN(_xlfn.IFNA(VLOOKUP(H352,Konstanta!$M:$M,1,FALSE),""))&gt;0</f>
        <v>0</v>
      </c>
      <c r="CG352" t="b">
        <f>LEN(_xlfn.IFNA(VLOOKUP(G352,Konstanta!$T:$T,1,FALSE),""))&gt;0</f>
        <v>0</v>
      </c>
      <c r="CH352" t="b">
        <f>_xlfn.IFNA(VLOOKUP(U352,Konstanta!$O:$O,1,FALSE),"-")&lt;&gt;"-"</f>
        <v>0</v>
      </c>
      <c r="CI352" t="b">
        <f>LEN(_xlfn.IFNA(VLOOKUP(AX352,Konstanta!$X:$X,1,FALSE),""))&gt;0</f>
        <v>0</v>
      </c>
      <c r="CJ352" t="b">
        <f>OR(LEN(_xlfn.IFNA(VLOOKUP(Y352,Konstanta!$Q:$Q,1,FALSE),""))&gt;0,LEN(Y352)=0)</f>
        <v>1</v>
      </c>
      <c r="CK352" t="b">
        <f t="shared" si="97"/>
        <v>1</v>
      </c>
      <c r="CL352" t="b">
        <f>OR(LEN(_xlfn.IFNA(VLOOKUP(BK352,Konstanta!$Z:$Z,1,FALSE),""))&gt;0,LEN(BK352)=0)</f>
        <v>1</v>
      </c>
      <c r="CM352" t="b">
        <f t="shared" si="98"/>
        <v>1</v>
      </c>
      <c r="CN352" t="b">
        <f t="shared" si="99"/>
        <v>0</v>
      </c>
      <c r="CO352" t="b">
        <f>LEN(_xlfn.IFNA(VLOOKUP(Data!K352,Konstanta!$AB:$AB,1,FALSE),""))&gt;0</f>
        <v>0</v>
      </c>
      <c r="CP352" s="12" t="b">
        <f t="shared" si="100"/>
        <v>0</v>
      </c>
      <c r="CQ352" s="12" t="b">
        <f t="shared" si="101"/>
        <v>0</v>
      </c>
      <c r="CR352" t="b">
        <f>ISNUMBER(SEARCH(Konstanta!$Q$5,Y352))</f>
        <v>0</v>
      </c>
      <c r="CS352">
        <f ca="1">IF(CD352&lt;=Konstanta!$J$5,Konstanta!$I$5,IF(CD352&lt;=Konstanta!$J$6,Konstanta!$I$6,IF(CD352&lt;=Konstanta!$J$7,Konstanta!$I$7,Konstanta!$I$8)))</f>
        <v>4</v>
      </c>
      <c r="CT352" t="b">
        <f>ISNUMBER(SEARCH(Konstanta!$Q$6,Y352))</f>
        <v>0</v>
      </c>
      <c r="CU352">
        <f ca="1">IF(CD352&lt;=Konstanta!$F$5,Konstanta!$E$5,IF(CD352&lt;=Konstanta!$F$6,Konstanta!$E$6,IF(CD352&lt;=Konstanta!$F$7,Konstanta!$E$7,IF(CD352&lt;=Konstanta!$F$8,Konstanta!$E$8,Konstanta!$E$9))))</f>
        <v>5</v>
      </c>
      <c r="CV352" t="b">
        <f t="shared" si="102"/>
        <v>1</v>
      </c>
      <c r="CW352" s="74">
        <f ca="1">IF(CD352&lt;=Konstanta!$B$5,Konstanta!$A$5,IF(CD352&lt;=Konstanta!$B$6,Konstanta!$A$6,IF(CD352&lt;=Konstanta!$B$7,Konstanta!$A$7,IF(CD352&lt;=Konstanta!$B$8,Konstanta!$A$8,IF(CD352&lt;=Konstanta!$B$9,Konstanta!$A$9,IF(CD352&lt;=Konstanta!$B$10,Konstanta!$A$10,IF(CD352&lt;=Konstanta!$B$11,Konstanta!$A$11,Konstanta!$A$12)))))))</f>
        <v>8</v>
      </c>
      <c r="CX352" t="b">
        <f>LEN(_xlfn.IFNA(VLOOKUP(AA352,Konstanta!$AD:$AD,1,FALSE),""))=0</f>
        <v>1</v>
      </c>
      <c r="CY352" s="67">
        <f t="shared" si="103"/>
        <v>0</v>
      </c>
      <c r="CZ352" s="67">
        <f t="shared" si="104"/>
        <v>0</v>
      </c>
      <c r="DA352" s="67">
        <f t="shared" si="105"/>
        <v>0</v>
      </c>
      <c r="DB352" t="b">
        <f t="shared" ca="1" si="106"/>
        <v>0</v>
      </c>
      <c r="DC352" s="67" t="b">
        <f>DA352&lt;=Konstanta!$AH$3</f>
        <v>1</v>
      </c>
      <c r="DD352" t="b">
        <f>CY352&lt;=Konstanta!$AH$4</f>
        <v>1</v>
      </c>
      <c r="DE352" t="b">
        <f>CY352&lt;=Konstanta!$AH$5</f>
        <v>1</v>
      </c>
      <c r="DF352" t="b">
        <f>CY352&lt;=Konstanta!$AH$6</f>
        <v>1</v>
      </c>
      <c r="DG352" t="b">
        <f ca="1">TEXT(BL352,"YYYYMMDD")=TEXT(Konstanta!$B$1,"YYYYMMDD")</f>
        <v>0</v>
      </c>
      <c r="DH352" t="b">
        <f t="shared" si="107"/>
        <v>0</v>
      </c>
      <c r="DI352" s="67">
        <f ca="1">Konstanta!$C$4-Data!CD352</f>
        <v>-1096658.666275</v>
      </c>
      <c r="DJ352">
        <f ca="1">IF(Data!DI352&gt;=Konstanta!$B$14,Konstanta!$A$14,IF(Data!DI352&gt;=Konstanta!$B$15,Konstanta!$A$15,IF(Data!DI352&gt;=Konstanta!$B$16,Konstanta!$A$16,IF(Data!DI352&gt;=Konstanta!$B$17,Konstanta!$A$17,IF(Data!DI352&gt;=Konstanta!$B$18,Konstanta!$A$18,Konstanta!$A$19)))))</f>
        <v>6</v>
      </c>
      <c r="DK352" t="b">
        <f t="shared" si="108"/>
        <v>0</v>
      </c>
      <c r="DL352" t="b">
        <f>COUNTIFS(A$1:A351,A352)=0</f>
        <v>1</v>
      </c>
    </row>
    <row r="353" spans="1:116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8"/>
      <c r="BY353" s="68"/>
      <c r="BZ353" s="70" t="str">
        <f t="shared" si="93"/>
        <v/>
      </c>
      <c r="CA353" s="71">
        <f t="shared" ca="1" si="94"/>
        <v>1096694.6659972221</v>
      </c>
      <c r="CB353" s="70" t="b">
        <f ca="1">AND(LEN(BZ353)&gt;0,TEXT(BZ353,"YYYY-MM-DD")=TEXT(Konstanta!$B$1,"YYYY-MM-DD"))</f>
        <v>0</v>
      </c>
      <c r="CC353" s="70" t="str">
        <f t="shared" si="95"/>
        <v/>
      </c>
      <c r="CD353" s="72">
        <f ca="1">(Konstanta!$B$2-D353)*24</f>
        <v>1096694.666275</v>
      </c>
      <c r="CE353" t="b">
        <f t="shared" si="96"/>
        <v>0</v>
      </c>
      <c r="CF353" t="b">
        <f>LEN(_xlfn.IFNA(VLOOKUP(H353,Konstanta!$M:$M,1,FALSE),""))&gt;0</f>
        <v>0</v>
      </c>
      <c r="CG353" t="b">
        <f>LEN(_xlfn.IFNA(VLOOKUP(G353,Konstanta!$T:$T,1,FALSE),""))&gt;0</f>
        <v>0</v>
      </c>
      <c r="CH353" t="b">
        <f>_xlfn.IFNA(VLOOKUP(U353,Konstanta!$O:$O,1,FALSE),"-")&lt;&gt;"-"</f>
        <v>0</v>
      </c>
      <c r="CI353" t="b">
        <f>LEN(_xlfn.IFNA(VLOOKUP(AX353,Konstanta!$X:$X,1,FALSE),""))&gt;0</f>
        <v>0</v>
      </c>
      <c r="CJ353" t="b">
        <f>OR(LEN(_xlfn.IFNA(VLOOKUP(Y353,Konstanta!$Q:$Q,1,FALSE),""))&gt;0,LEN(Y353)=0)</f>
        <v>1</v>
      </c>
      <c r="CK353" t="b">
        <f t="shared" si="97"/>
        <v>1</v>
      </c>
      <c r="CL353" t="b">
        <f>OR(LEN(_xlfn.IFNA(VLOOKUP(BK353,Konstanta!$Z:$Z,1,FALSE),""))&gt;0,LEN(BK353)=0)</f>
        <v>1</v>
      </c>
      <c r="CM353" t="b">
        <f t="shared" si="98"/>
        <v>1</v>
      </c>
      <c r="CN353" t="b">
        <f t="shared" si="99"/>
        <v>0</v>
      </c>
      <c r="CO353" t="b">
        <f>LEN(_xlfn.IFNA(VLOOKUP(Data!K353,Konstanta!$AB:$AB,1,FALSE),""))&gt;0</f>
        <v>0</v>
      </c>
      <c r="CP353" s="12" t="b">
        <f t="shared" si="100"/>
        <v>0</v>
      </c>
      <c r="CQ353" s="12" t="b">
        <f t="shared" si="101"/>
        <v>0</v>
      </c>
      <c r="CR353" t="b">
        <f>ISNUMBER(SEARCH(Konstanta!$Q$5,Y353))</f>
        <v>0</v>
      </c>
      <c r="CS353">
        <f ca="1">IF(CD353&lt;=Konstanta!$J$5,Konstanta!$I$5,IF(CD353&lt;=Konstanta!$J$6,Konstanta!$I$6,IF(CD353&lt;=Konstanta!$J$7,Konstanta!$I$7,Konstanta!$I$8)))</f>
        <v>4</v>
      </c>
      <c r="CT353" t="b">
        <f>ISNUMBER(SEARCH(Konstanta!$Q$6,Y353))</f>
        <v>0</v>
      </c>
      <c r="CU353">
        <f ca="1">IF(CD353&lt;=Konstanta!$F$5,Konstanta!$E$5,IF(CD353&lt;=Konstanta!$F$6,Konstanta!$E$6,IF(CD353&lt;=Konstanta!$F$7,Konstanta!$E$7,IF(CD353&lt;=Konstanta!$F$8,Konstanta!$E$8,Konstanta!$E$9))))</f>
        <v>5</v>
      </c>
      <c r="CV353" t="b">
        <f t="shared" si="102"/>
        <v>1</v>
      </c>
      <c r="CW353" s="74">
        <f ca="1">IF(CD353&lt;=Konstanta!$B$5,Konstanta!$A$5,IF(CD353&lt;=Konstanta!$B$6,Konstanta!$A$6,IF(CD353&lt;=Konstanta!$B$7,Konstanta!$A$7,IF(CD353&lt;=Konstanta!$B$8,Konstanta!$A$8,IF(CD353&lt;=Konstanta!$B$9,Konstanta!$A$9,IF(CD353&lt;=Konstanta!$B$10,Konstanta!$A$10,IF(CD353&lt;=Konstanta!$B$11,Konstanta!$A$11,Konstanta!$A$12)))))))</f>
        <v>8</v>
      </c>
      <c r="CX353" t="b">
        <f>LEN(_xlfn.IFNA(VLOOKUP(AA353,Konstanta!$AD:$AD,1,FALSE),""))=0</f>
        <v>1</v>
      </c>
      <c r="CY353" s="67">
        <f t="shared" si="103"/>
        <v>0</v>
      </c>
      <c r="CZ353" s="67">
        <f t="shared" si="104"/>
        <v>0</v>
      </c>
      <c r="DA353" s="67">
        <f t="shared" si="105"/>
        <v>0</v>
      </c>
      <c r="DB353" t="b">
        <f t="shared" ca="1" si="106"/>
        <v>0</v>
      </c>
      <c r="DC353" s="67" t="b">
        <f>DA353&lt;=Konstanta!$AH$3</f>
        <v>1</v>
      </c>
      <c r="DD353" t="b">
        <f>CY353&lt;=Konstanta!$AH$4</f>
        <v>1</v>
      </c>
      <c r="DE353" t="b">
        <f>CY353&lt;=Konstanta!$AH$5</f>
        <v>1</v>
      </c>
      <c r="DF353" t="b">
        <f>CY353&lt;=Konstanta!$AH$6</f>
        <v>1</v>
      </c>
      <c r="DG353" t="b">
        <f ca="1">TEXT(BL353,"YYYYMMDD")=TEXT(Konstanta!$B$1,"YYYYMMDD")</f>
        <v>0</v>
      </c>
      <c r="DH353" t="b">
        <f t="shared" si="107"/>
        <v>0</v>
      </c>
      <c r="DI353" s="67">
        <f ca="1">Konstanta!$C$4-Data!CD353</f>
        <v>-1096658.666275</v>
      </c>
      <c r="DJ353">
        <f ca="1">IF(Data!DI353&gt;=Konstanta!$B$14,Konstanta!$A$14,IF(Data!DI353&gt;=Konstanta!$B$15,Konstanta!$A$15,IF(Data!DI353&gt;=Konstanta!$B$16,Konstanta!$A$16,IF(Data!DI353&gt;=Konstanta!$B$17,Konstanta!$A$17,IF(Data!DI353&gt;=Konstanta!$B$18,Konstanta!$A$18,Konstanta!$A$19)))))</f>
        <v>6</v>
      </c>
      <c r="DK353" t="b">
        <f t="shared" si="108"/>
        <v>0</v>
      </c>
      <c r="DL353" t="b">
        <f>COUNTIFS(A$1:A352,A353)=0</f>
        <v>1</v>
      </c>
    </row>
    <row r="354" spans="1:116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8"/>
      <c r="BY354" s="68"/>
      <c r="BZ354" s="70" t="str">
        <f t="shared" si="93"/>
        <v/>
      </c>
      <c r="CA354" s="71">
        <f t="shared" ca="1" si="94"/>
        <v>1096694.6662277777</v>
      </c>
      <c r="CB354" s="70" t="b">
        <f ca="1">AND(LEN(BZ354)&gt;0,TEXT(BZ354,"YYYY-MM-DD")=TEXT(Konstanta!$B$1,"YYYY-MM-DD"))</f>
        <v>0</v>
      </c>
      <c r="CC354" s="70" t="str">
        <f t="shared" si="95"/>
        <v/>
      </c>
      <c r="CD354" s="72">
        <f ca="1">(Konstanta!$B$2-D354)*24</f>
        <v>1096694.666275</v>
      </c>
      <c r="CE354" t="b">
        <f t="shared" si="96"/>
        <v>0</v>
      </c>
      <c r="CF354" t="b">
        <f>LEN(_xlfn.IFNA(VLOOKUP(H354,Konstanta!$M:$M,1,FALSE),""))&gt;0</f>
        <v>0</v>
      </c>
      <c r="CG354" t="b">
        <f>LEN(_xlfn.IFNA(VLOOKUP(G354,Konstanta!$T:$T,1,FALSE),""))&gt;0</f>
        <v>0</v>
      </c>
      <c r="CH354" t="b">
        <f>_xlfn.IFNA(VLOOKUP(U354,Konstanta!$O:$O,1,FALSE),"-")&lt;&gt;"-"</f>
        <v>0</v>
      </c>
      <c r="CI354" t="b">
        <f>LEN(_xlfn.IFNA(VLOOKUP(AX354,Konstanta!$X:$X,1,FALSE),""))&gt;0</f>
        <v>0</v>
      </c>
      <c r="CJ354" t="b">
        <f>OR(LEN(_xlfn.IFNA(VLOOKUP(Y354,Konstanta!$Q:$Q,1,FALSE),""))&gt;0,LEN(Y354)=0)</f>
        <v>1</v>
      </c>
      <c r="CK354" t="b">
        <f t="shared" si="97"/>
        <v>1</v>
      </c>
      <c r="CL354" t="b">
        <f>OR(LEN(_xlfn.IFNA(VLOOKUP(BK354,Konstanta!$Z:$Z,1,FALSE),""))&gt;0,LEN(BK354)=0)</f>
        <v>1</v>
      </c>
      <c r="CM354" t="b">
        <f t="shared" si="98"/>
        <v>1</v>
      </c>
      <c r="CN354" t="b">
        <f t="shared" si="99"/>
        <v>0</v>
      </c>
      <c r="CO354" t="b">
        <f>LEN(_xlfn.IFNA(VLOOKUP(Data!K354,Konstanta!$AB:$AB,1,FALSE),""))&gt;0</f>
        <v>0</v>
      </c>
      <c r="CP354" s="12" t="b">
        <f t="shared" si="100"/>
        <v>0</v>
      </c>
      <c r="CQ354" s="12" t="b">
        <f t="shared" si="101"/>
        <v>0</v>
      </c>
      <c r="CR354" t="b">
        <f>ISNUMBER(SEARCH(Konstanta!$Q$5,Y354))</f>
        <v>0</v>
      </c>
      <c r="CS354">
        <f ca="1">IF(CD354&lt;=Konstanta!$J$5,Konstanta!$I$5,IF(CD354&lt;=Konstanta!$J$6,Konstanta!$I$6,IF(CD354&lt;=Konstanta!$J$7,Konstanta!$I$7,Konstanta!$I$8)))</f>
        <v>4</v>
      </c>
      <c r="CT354" t="b">
        <f>ISNUMBER(SEARCH(Konstanta!$Q$6,Y354))</f>
        <v>0</v>
      </c>
      <c r="CU354">
        <f ca="1">IF(CD354&lt;=Konstanta!$F$5,Konstanta!$E$5,IF(CD354&lt;=Konstanta!$F$6,Konstanta!$E$6,IF(CD354&lt;=Konstanta!$F$7,Konstanta!$E$7,IF(CD354&lt;=Konstanta!$F$8,Konstanta!$E$8,Konstanta!$E$9))))</f>
        <v>5</v>
      </c>
      <c r="CV354" t="b">
        <f t="shared" si="102"/>
        <v>1</v>
      </c>
      <c r="CW354" s="74">
        <f ca="1">IF(CD354&lt;=Konstanta!$B$5,Konstanta!$A$5,IF(CD354&lt;=Konstanta!$B$6,Konstanta!$A$6,IF(CD354&lt;=Konstanta!$B$7,Konstanta!$A$7,IF(CD354&lt;=Konstanta!$B$8,Konstanta!$A$8,IF(CD354&lt;=Konstanta!$B$9,Konstanta!$A$9,IF(CD354&lt;=Konstanta!$B$10,Konstanta!$A$10,IF(CD354&lt;=Konstanta!$B$11,Konstanta!$A$11,Konstanta!$A$12)))))))</f>
        <v>8</v>
      </c>
      <c r="CX354" t="b">
        <f>LEN(_xlfn.IFNA(VLOOKUP(AA354,Konstanta!$AD:$AD,1,FALSE),""))=0</f>
        <v>1</v>
      </c>
      <c r="CY354" s="67">
        <f t="shared" si="103"/>
        <v>0</v>
      </c>
      <c r="CZ354" s="67">
        <f t="shared" si="104"/>
        <v>0</v>
      </c>
      <c r="DA354" s="67">
        <f t="shared" si="105"/>
        <v>0</v>
      </c>
      <c r="DB354" t="b">
        <f t="shared" ca="1" si="106"/>
        <v>0</v>
      </c>
      <c r="DC354" s="67" t="b">
        <f>DA354&lt;=Konstanta!$AH$3</f>
        <v>1</v>
      </c>
      <c r="DD354" t="b">
        <f>CY354&lt;=Konstanta!$AH$4</f>
        <v>1</v>
      </c>
      <c r="DE354" t="b">
        <f>CY354&lt;=Konstanta!$AH$5</f>
        <v>1</v>
      </c>
      <c r="DF354" t="b">
        <f>CY354&lt;=Konstanta!$AH$6</f>
        <v>1</v>
      </c>
      <c r="DG354" t="b">
        <f ca="1">TEXT(BL354,"YYYYMMDD")=TEXT(Konstanta!$B$1,"YYYYMMDD")</f>
        <v>0</v>
      </c>
      <c r="DH354" t="b">
        <f t="shared" si="107"/>
        <v>0</v>
      </c>
      <c r="DI354" s="67">
        <f ca="1">Konstanta!$C$4-Data!CD354</f>
        <v>-1096658.666275</v>
      </c>
      <c r="DJ354">
        <f ca="1">IF(Data!DI354&gt;=Konstanta!$B$14,Konstanta!$A$14,IF(Data!DI354&gt;=Konstanta!$B$15,Konstanta!$A$15,IF(Data!DI354&gt;=Konstanta!$B$16,Konstanta!$A$16,IF(Data!DI354&gt;=Konstanta!$B$17,Konstanta!$A$17,IF(Data!DI354&gt;=Konstanta!$B$18,Konstanta!$A$18,Konstanta!$A$19)))))</f>
        <v>6</v>
      </c>
      <c r="DK354" t="b">
        <f t="shared" si="108"/>
        <v>0</v>
      </c>
      <c r="DL354" t="b">
        <f>COUNTIFS(A$1:A353,A354)=0</f>
        <v>1</v>
      </c>
    </row>
    <row r="355" spans="1:116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8"/>
      <c r="BY355" s="68"/>
      <c r="BZ355" s="70" t="str">
        <f t="shared" si="93"/>
        <v/>
      </c>
      <c r="CA355" s="71">
        <f t="shared" ca="1" si="94"/>
        <v>1096694.6662277777</v>
      </c>
      <c r="CB355" s="70" t="b">
        <f ca="1">AND(LEN(BZ355)&gt;0,TEXT(BZ355,"YYYY-MM-DD")=TEXT(Konstanta!$B$1,"YYYY-MM-DD"))</f>
        <v>0</v>
      </c>
      <c r="CC355" s="70" t="str">
        <f t="shared" si="95"/>
        <v/>
      </c>
      <c r="CD355" s="72">
        <f ca="1">(Konstanta!$B$2-D355)*24</f>
        <v>1096694.666275</v>
      </c>
      <c r="CE355" t="b">
        <f t="shared" si="96"/>
        <v>0</v>
      </c>
      <c r="CF355" t="b">
        <f>LEN(_xlfn.IFNA(VLOOKUP(H355,Konstanta!$M:$M,1,FALSE),""))&gt;0</f>
        <v>0</v>
      </c>
      <c r="CG355" t="b">
        <f>LEN(_xlfn.IFNA(VLOOKUP(G355,Konstanta!$T:$T,1,FALSE),""))&gt;0</f>
        <v>0</v>
      </c>
      <c r="CH355" t="b">
        <f>_xlfn.IFNA(VLOOKUP(U355,Konstanta!$O:$O,1,FALSE),"-")&lt;&gt;"-"</f>
        <v>0</v>
      </c>
      <c r="CI355" t="b">
        <f>LEN(_xlfn.IFNA(VLOOKUP(AX355,Konstanta!$X:$X,1,FALSE),""))&gt;0</f>
        <v>0</v>
      </c>
      <c r="CJ355" t="b">
        <f>OR(LEN(_xlfn.IFNA(VLOOKUP(Y355,Konstanta!$Q:$Q,1,FALSE),""))&gt;0,LEN(Y355)=0)</f>
        <v>1</v>
      </c>
      <c r="CK355" t="b">
        <f t="shared" si="97"/>
        <v>1</v>
      </c>
      <c r="CL355" t="b">
        <f>OR(LEN(_xlfn.IFNA(VLOOKUP(BK355,Konstanta!$Z:$Z,1,FALSE),""))&gt;0,LEN(BK355)=0)</f>
        <v>1</v>
      </c>
      <c r="CM355" t="b">
        <f t="shared" si="98"/>
        <v>1</v>
      </c>
      <c r="CN355" t="b">
        <f t="shared" si="99"/>
        <v>0</v>
      </c>
      <c r="CO355" t="b">
        <f>LEN(_xlfn.IFNA(VLOOKUP(Data!K355,Konstanta!$AB:$AB,1,FALSE),""))&gt;0</f>
        <v>0</v>
      </c>
      <c r="CP355" s="12" t="b">
        <f t="shared" si="100"/>
        <v>0</v>
      </c>
      <c r="CQ355" s="12" t="b">
        <f t="shared" si="101"/>
        <v>0</v>
      </c>
      <c r="CR355" t="b">
        <f>ISNUMBER(SEARCH(Konstanta!$Q$5,Y355))</f>
        <v>0</v>
      </c>
      <c r="CS355">
        <f ca="1">IF(CD355&lt;=Konstanta!$J$5,Konstanta!$I$5,IF(CD355&lt;=Konstanta!$J$6,Konstanta!$I$6,IF(CD355&lt;=Konstanta!$J$7,Konstanta!$I$7,Konstanta!$I$8)))</f>
        <v>4</v>
      </c>
      <c r="CT355" t="b">
        <f>ISNUMBER(SEARCH(Konstanta!$Q$6,Y355))</f>
        <v>0</v>
      </c>
      <c r="CU355">
        <f ca="1">IF(CD355&lt;=Konstanta!$F$5,Konstanta!$E$5,IF(CD355&lt;=Konstanta!$F$6,Konstanta!$E$6,IF(CD355&lt;=Konstanta!$F$7,Konstanta!$E$7,IF(CD355&lt;=Konstanta!$F$8,Konstanta!$E$8,Konstanta!$E$9))))</f>
        <v>5</v>
      </c>
      <c r="CV355" t="b">
        <f t="shared" si="102"/>
        <v>1</v>
      </c>
      <c r="CW355" s="74">
        <f ca="1">IF(CD355&lt;=Konstanta!$B$5,Konstanta!$A$5,IF(CD355&lt;=Konstanta!$B$6,Konstanta!$A$6,IF(CD355&lt;=Konstanta!$B$7,Konstanta!$A$7,IF(CD355&lt;=Konstanta!$B$8,Konstanta!$A$8,IF(CD355&lt;=Konstanta!$B$9,Konstanta!$A$9,IF(CD355&lt;=Konstanta!$B$10,Konstanta!$A$10,IF(CD355&lt;=Konstanta!$B$11,Konstanta!$A$11,Konstanta!$A$12)))))))</f>
        <v>8</v>
      </c>
      <c r="CX355" t="b">
        <f>LEN(_xlfn.IFNA(VLOOKUP(AA355,Konstanta!$AD:$AD,1,FALSE),""))=0</f>
        <v>1</v>
      </c>
      <c r="CY355" s="67">
        <f t="shared" si="103"/>
        <v>0</v>
      </c>
      <c r="CZ355" s="67">
        <f t="shared" si="104"/>
        <v>0</v>
      </c>
      <c r="DA355" s="67">
        <f t="shared" si="105"/>
        <v>0</v>
      </c>
      <c r="DB355" t="b">
        <f t="shared" ca="1" si="106"/>
        <v>0</v>
      </c>
      <c r="DC355" s="67" t="b">
        <f>DA355&lt;=Konstanta!$AH$3</f>
        <v>1</v>
      </c>
      <c r="DD355" t="b">
        <f>CY355&lt;=Konstanta!$AH$4</f>
        <v>1</v>
      </c>
      <c r="DE355" t="b">
        <f>CY355&lt;=Konstanta!$AH$5</f>
        <v>1</v>
      </c>
      <c r="DF355" t="b">
        <f>CY355&lt;=Konstanta!$AH$6</f>
        <v>1</v>
      </c>
      <c r="DG355" t="b">
        <f ca="1">TEXT(BL355,"YYYYMMDD")=TEXT(Konstanta!$B$1,"YYYYMMDD")</f>
        <v>0</v>
      </c>
      <c r="DH355" t="b">
        <f t="shared" si="107"/>
        <v>0</v>
      </c>
      <c r="DI355" s="67">
        <f ca="1">Konstanta!$C$4-Data!CD355</f>
        <v>-1096658.666275</v>
      </c>
      <c r="DJ355">
        <f ca="1">IF(Data!DI355&gt;=Konstanta!$B$14,Konstanta!$A$14,IF(Data!DI355&gt;=Konstanta!$B$15,Konstanta!$A$15,IF(Data!DI355&gt;=Konstanta!$B$16,Konstanta!$A$16,IF(Data!DI355&gt;=Konstanta!$B$17,Konstanta!$A$17,IF(Data!DI355&gt;=Konstanta!$B$18,Konstanta!$A$18,Konstanta!$A$19)))))</f>
        <v>6</v>
      </c>
      <c r="DK355" t="b">
        <f t="shared" si="108"/>
        <v>0</v>
      </c>
      <c r="DL355" t="b">
        <f>COUNTIFS(A$1:A354,A355)=0</f>
        <v>1</v>
      </c>
    </row>
    <row r="356" spans="1:11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8"/>
      <c r="BY356" s="68"/>
      <c r="BZ356" s="70" t="str">
        <f t="shared" si="93"/>
        <v/>
      </c>
      <c r="CA356" s="71">
        <f t="shared" ca="1" si="94"/>
        <v>1096694.6659916667</v>
      </c>
      <c r="CB356" s="70" t="b">
        <f ca="1">AND(LEN(BZ356)&gt;0,TEXT(BZ356,"YYYY-MM-DD")=TEXT(Konstanta!$B$1,"YYYY-MM-DD"))</f>
        <v>0</v>
      </c>
      <c r="CC356" s="70" t="str">
        <f t="shared" si="95"/>
        <v/>
      </c>
      <c r="CD356" s="72">
        <f ca="1">(Konstanta!$B$2-D356)*24</f>
        <v>1096694.666275</v>
      </c>
      <c r="CE356" t="b">
        <f t="shared" si="96"/>
        <v>0</v>
      </c>
      <c r="CF356" t="b">
        <f>LEN(_xlfn.IFNA(VLOOKUP(H356,Konstanta!$M:$M,1,FALSE),""))&gt;0</f>
        <v>0</v>
      </c>
      <c r="CG356" t="b">
        <f>LEN(_xlfn.IFNA(VLOOKUP(G356,Konstanta!$T:$T,1,FALSE),""))&gt;0</f>
        <v>0</v>
      </c>
      <c r="CH356" t="b">
        <f>_xlfn.IFNA(VLOOKUP(U356,Konstanta!$O:$O,1,FALSE),"-")&lt;&gt;"-"</f>
        <v>0</v>
      </c>
      <c r="CI356" t="b">
        <f>LEN(_xlfn.IFNA(VLOOKUP(AX356,Konstanta!$X:$X,1,FALSE),""))&gt;0</f>
        <v>0</v>
      </c>
      <c r="CJ356" t="b">
        <f>OR(LEN(_xlfn.IFNA(VLOOKUP(Y356,Konstanta!$Q:$Q,1,FALSE),""))&gt;0,LEN(Y356)=0)</f>
        <v>1</v>
      </c>
      <c r="CK356" t="b">
        <f t="shared" si="97"/>
        <v>1</v>
      </c>
      <c r="CL356" t="b">
        <f>OR(LEN(_xlfn.IFNA(VLOOKUP(BK356,Konstanta!$Z:$Z,1,FALSE),""))&gt;0,LEN(BK356)=0)</f>
        <v>1</v>
      </c>
      <c r="CM356" t="b">
        <f t="shared" si="98"/>
        <v>1</v>
      </c>
      <c r="CN356" t="b">
        <f t="shared" si="99"/>
        <v>0</v>
      </c>
      <c r="CO356" t="b">
        <f>LEN(_xlfn.IFNA(VLOOKUP(Data!K356,Konstanta!$AB:$AB,1,FALSE),""))&gt;0</f>
        <v>0</v>
      </c>
      <c r="CP356" s="12" t="b">
        <f t="shared" si="100"/>
        <v>0</v>
      </c>
      <c r="CQ356" s="12" t="b">
        <f t="shared" si="101"/>
        <v>0</v>
      </c>
      <c r="CR356" t="b">
        <f>ISNUMBER(SEARCH(Konstanta!$Q$5,Y356))</f>
        <v>0</v>
      </c>
      <c r="CS356">
        <f ca="1">IF(CD356&lt;=Konstanta!$J$5,Konstanta!$I$5,IF(CD356&lt;=Konstanta!$J$6,Konstanta!$I$6,IF(CD356&lt;=Konstanta!$J$7,Konstanta!$I$7,Konstanta!$I$8)))</f>
        <v>4</v>
      </c>
      <c r="CT356" t="b">
        <f>ISNUMBER(SEARCH(Konstanta!$Q$6,Y356))</f>
        <v>0</v>
      </c>
      <c r="CU356">
        <f ca="1">IF(CD356&lt;=Konstanta!$F$5,Konstanta!$E$5,IF(CD356&lt;=Konstanta!$F$6,Konstanta!$E$6,IF(CD356&lt;=Konstanta!$F$7,Konstanta!$E$7,IF(CD356&lt;=Konstanta!$F$8,Konstanta!$E$8,Konstanta!$E$9))))</f>
        <v>5</v>
      </c>
      <c r="CV356" t="b">
        <f t="shared" si="102"/>
        <v>1</v>
      </c>
      <c r="CW356" s="74">
        <f ca="1">IF(CD356&lt;=Konstanta!$B$5,Konstanta!$A$5,IF(CD356&lt;=Konstanta!$B$6,Konstanta!$A$6,IF(CD356&lt;=Konstanta!$B$7,Konstanta!$A$7,IF(CD356&lt;=Konstanta!$B$8,Konstanta!$A$8,IF(CD356&lt;=Konstanta!$B$9,Konstanta!$A$9,IF(CD356&lt;=Konstanta!$B$10,Konstanta!$A$10,IF(CD356&lt;=Konstanta!$B$11,Konstanta!$A$11,Konstanta!$A$12)))))))</f>
        <v>8</v>
      </c>
      <c r="CX356" t="b">
        <f>LEN(_xlfn.IFNA(VLOOKUP(AA356,Konstanta!$AD:$AD,1,FALSE),""))=0</f>
        <v>1</v>
      </c>
      <c r="CY356" s="67">
        <f t="shared" si="103"/>
        <v>0</v>
      </c>
      <c r="CZ356" s="67">
        <f t="shared" si="104"/>
        <v>0</v>
      </c>
      <c r="DA356" s="67">
        <f t="shared" si="105"/>
        <v>0</v>
      </c>
      <c r="DB356" t="b">
        <f t="shared" ca="1" si="106"/>
        <v>0</v>
      </c>
      <c r="DC356" s="67" t="b">
        <f>DA356&lt;=Konstanta!$AH$3</f>
        <v>1</v>
      </c>
      <c r="DD356" t="b">
        <f>CY356&lt;=Konstanta!$AH$4</f>
        <v>1</v>
      </c>
      <c r="DE356" t="b">
        <f>CY356&lt;=Konstanta!$AH$5</f>
        <v>1</v>
      </c>
      <c r="DF356" t="b">
        <f>CY356&lt;=Konstanta!$AH$6</f>
        <v>1</v>
      </c>
      <c r="DG356" t="b">
        <f ca="1">TEXT(BL356,"YYYYMMDD")=TEXT(Konstanta!$B$1,"YYYYMMDD")</f>
        <v>0</v>
      </c>
      <c r="DH356" t="b">
        <f t="shared" si="107"/>
        <v>0</v>
      </c>
      <c r="DI356" s="67">
        <f ca="1">Konstanta!$C$4-Data!CD356</f>
        <v>-1096658.666275</v>
      </c>
      <c r="DJ356">
        <f ca="1">IF(Data!DI356&gt;=Konstanta!$B$14,Konstanta!$A$14,IF(Data!DI356&gt;=Konstanta!$B$15,Konstanta!$A$15,IF(Data!DI356&gt;=Konstanta!$B$16,Konstanta!$A$16,IF(Data!DI356&gt;=Konstanta!$B$17,Konstanta!$A$17,IF(Data!DI356&gt;=Konstanta!$B$18,Konstanta!$A$18,Konstanta!$A$19)))))</f>
        <v>6</v>
      </c>
      <c r="DK356" t="b">
        <f t="shared" si="108"/>
        <v>0</v>
      </c>
      <c r="DL356" t="b">
        <f>COUNTIFS(A$1:A355,A356)=0</f>
        <v>1</v>
      </c>
    </row>
    <row r="357" spans="1:116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8"/>
      <c r="BY357" s="68"/>
      <c r="BZ357" s="70" t="str">
        <f t="shared" si="93"/>
        <v/>
      </c>
      <c r="CA357" s="71">
        <f t="shared" ca="1" si="94"/>
        <v>1096694.6664083335</v>
      </c>
      <c r="CB357" s="70" t="b">
        <f ca="1">AND(LEN(BZ357)&gt;0,TEXT(BZ357,"YYYY-MM-DD")=TEXT(Konstanta!$B$1,"YYYY-MM-DD"))</f>
        <v>0</v>
      </c>
      <c r="CC357" s="70" t="str">
        <f t="shared" si="95"/>
        <v/>
      </c>
      <c r="CD357" s="72">
        <f ca="1">(Konstanta!$B$2-D357)*24</f>
        <v>1096694.666275</v>
      </c>
      <c r="CE357" t="b">
        <f t="shared" si="96"/>
        <v>0</v>
      </c>
      <c r="CF357" t="b">
        <f>LEN(_xlfn.IFNA(VLOOKUP(H357,Konstanta!$M:$M,1,FALSE),""))&gt;0</f>
        <v>0</v>
      </c>
      <c r="CG357" t="b">
        <f>LEN(_xlfn.IFNA(VLOOKUP(G357,Konstanta!$T:$T,1,FALSE),""))&gt;0</f>
        <v>0</v>
      </c>
      <c r="CH357" t="b">
        <f>_xlfn.IFNA(VLOOKUP(U357,Konstanta!$O:$O,1,FALSE),"-")&lt;&gt;"-"</f>
        <v>0</v>
      </c>
      <c r="CI357" t="b">
        <f>LEN(_xlfn.IFNA(VLOOKUP(AX357,Konstanta!$X:$X,1,FALSE),""))&gt;0</f>
        <v>0</v>
      </c>
      <c r="CJ357" t="b">
        <f>OR(LEN(_xlfn.IFNA(VLOOKUP(Y357,Konstanta!$Q:$Q,1,FALSE),""))&gt;0,LEN(Y357)=0)</f>
        <v>1</v>
      </c>
      <c r="CK357" t="b">
        <f t="shared" si="97"/>
        <v>1</v>
      </c>
      <c r="CL357" t="b">
        <f>OR(LEN(_xlfn.IFNA(VLOOKUP(BK357,Konstanta!$Z:$Z,1,FALSE),""))&gt;0,LEN(BK357)=0)</f>
        <v>1</v>
      </c>
      <c r="CM357" t="b">
        <f t="shared" si="98"/>
        <v>1</v>
      </c>
      <c r="CN357" t="b">
        <f t="shared" si="99"/>
        <v>0</v>
      </c>
      <c r="CO357" t="b">
        <f>LEN(_xlfn.IFNA(VLOOKUP(Data!K357,Konstanta!$AB:$AB,1,FALSE),""))&gt;0</f>
        <v>0</v>
      </c>
      <c r="CP357" s="12" t="b">
        <f t="shared" si="100"/>
        <v>0</v>
      </c>
      <c r="CQ357" s="12" t="b">
        <f t="shared" si="101"/>
        <v>0</v>
      </c>
      <c r="CR357" t="b">
        <f>ISNUMBER(SEARCH(Konstanta!$Q$5,Y357))</f>
        <v>0</v>
      </c>
      <c r="CS357">
        <f ca="1">IF(CD357&lt;=Konstanta!$J$5,Konstanta!$I$5,IF(CD357&lt;=Konstanta!$J$6,Konstanta!$I$6,IF(CD357&lt;=Konstanta!$J$7,Konstanta!$I$7,Konstanta!$I$8)))</f>
        <v>4</v>
      </c>
      <c r="CT357" t="b">
        <f>ISNUMBER(SEARCH(Konstanta!$Q$6,Y357))</f>
        <v>0</v>
      </c>
      <c r="CU357">
        <f ca="1">IF(CD357&lt;=Konstanta!$F$5,Konstanta!$E$5,IF(CD357&lt;=Konstanta!$F$6,Konstanta!$E$6,IF(CD357&lt;=Konstanta!$F$7,Konstanta!$E$7,IF(CD357&lt;=Konstanta!$F$8,Konstanta!$E$8,Konstanta!$E$9))))</f>
        <v>5</v>
      </c>
      <c r="CV357" t="b">
        <f t="shared" si="102"/>
        <v>1</v>
      </c>
      <c r="CW357" s="74">
        <f ca="1">IF(CD357&lt;=Konstanta!$B$5,Konstanta!$A$5,IF(CD357&lt;=Konstanta!$B$6,Konstanta!$A$6,IF(CD357&lt;=Konstanta!$B$7,Konstanta!$A$7,IF(CD357&lt;=Konstanta!$B$8,Konstanta!$A$8,IF(CD357&lt;=Konstanta!$B$9,Konstanta!$A$9,IF(CD357&lt;=Konstanta!$B$10,Konstanta!$A$10,IF(CD357&lt;=Konstanta!$B$11,Konstanta!$A$11,Konstanta!$A$12)))))))</f>
        <v>8</v>
      </c>
      <c r="CX357" t="b">
        <f>LEN(_xlfn.IFNA(VLOOKUP(AA357,Konstanta!$AD:$AD,1,FALSE),""))=0</f>
        <v>1</v>
      </c>
      <c r="CY357" s="67">
        <f t="shared" si="103"/>
        <v>0</v>
      </c>
      <c r="CZ357" s="67">
        <f t="shared" si="104"/>
        <v>0</v>
      </c>
      <c r="DA357" s="67">
        <f t="shared" si="105"/>
        <v>0</v>
      </c>
      <c r="DB357" t="b">
        <f t="shared" ca="1" si="106"/>
        <v>0</v>
      </c>
      <c r="DC357" s="67" t="b">
        <f>DA357&lt;=Konstanta!$AH$3</f>
        <v>1</v>
      </c>
      <c r="DD357" t="b">
        <f>CY357&lt;=Konstanta!$AH$4</f>
        <v>1</v>
      </c>
      <c r="DE357" t="b">
        <f>CY357&lt;=Konstanta!$AH$5</f>
        <v>1</v>
      </c>
      <c r="DF357" t="b">
        <f>CY357&lt;=Konstanta!$AH$6</f>
        <v>1</v>
      </c>
      <c r="DG357" t="b">
        <f ca="1">TEXT(BL357,"YYYYMMDD")=TEXT(Konstanta!$B$1,"YYYYMMDD")</f>
        <v>0</v>
      </c>
      <c r="DH357" t="b">
        <f t="shared" si="107"/>
        <v>0</v>
      </c>
      <c r="DI357" s="67">
        <f ca="1">Konstanta!$C$4-Data!CD357</f>
        <v>-1096658.666275</v>
      </c>
      <c r="DJ357">
        <f ca="1">IF(Data!DI357&gt;=Konstanta!$B$14,Konstanta!$A$14,IF(Data!DI357&gt;=Konstanta!$B$15,Konstanta!$A$15,IF(Data!DI357&gt;=Konstanta!$B$16,Konstanta!$A$16,IF(Data!DI357&gt;=Konstanta!$B$17,Konstanta!$A$17,IF(Data!DI357&gt;=Konstanta!$B$18,Konstanta!$A$18,Konstanta!$A$19)))))</f>
        <v>6</v>
      </c>
      <c r="DK357" t="b">
        <f t="shared" si="108"/>
        <v>0</v>
      </c>
      <c r="DL357" t="b">
        <f>COUNTIFS(A$1:A356,A357)=0</f>
        <v>1</v>
      </c>
    </row>
    <row r="358" spans="1:116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8"/>
      <c r="BY358" s="68"/>
      <c r="BZ358" s="70" t="str">
        <f t="shared" si="93"/>
        <v/>
      </c>
      <c r="CA358" s="71">
        <f t="shared" ca="1" si="94"/>
        <v>1096694.6664055556</v>
      </c>
      <c r="CB358" s="70" t="b">
        <f ca="1">AND(LEN(BZ358)&gt;0,TEXT(BZ358,"YYYY-MM-DD")=TEXT(Konstanta!$B$1,"YYYY-MM-DD"))</f>
        <v>0</v>
      </c>
      <c r="CC358" s="70" t="str">
        <f t="shared" si="95"/>
        <v/>
      </c>
      <c r="CD358" s="72">
        <f ca="1">(Konstanta!$B$2-D358)*24</f>
        <v>1096694.666275</v>
      </c>
      <c r="CE358" t="b">
        <f t="shared" si="96"/>
        <v>0</v>
      </c>
      <c r="CF358" t="b">
        <f>LEN(_xlfn.IFNA(VLOOKUP(H358,Konstanta!$M:$M,1,FALSE),""))&gt;0</f>
        <v>0</v>
      </c>
      <c r="CG358" t="b">
        <f>LEN(_xlfn.IFNA(VLOOKUP(G358,Konstanta!$T:$T,1,FALSE),""))&gt;0</f>
        <v>0</v>
      </c>
      <c r="CH358" t="b">
        <f>_xlfn.IFNA(VLOOKUP(U358,Konstanta!$O:$O,1,FALSE),"-")&lt;&gt;"-"</f>
        <v>0</v>
      </c>
      <c r="CI358" t="b">
        <f>LEN(_xlfn.IFNA(VLOOKUP(AX358,Konstanta!$X:$X,1,FALSE),""))&gt;0</f>
        <v>0</v>
      </c>
      <c r="CJ358" t="b">
        <f>OR(LEN(_xlfn.IFNA(VLOOKUP(Y358,Konstanta!$Q:$Q,1,FALSE),""))&gt;0,LEN(Y358)=0)</f>
        <v>1</v>
      </c>
      <c r="CK358" t="b">
        <f t="shared" si="97"/>
        <v>1</v>
      </c>
      <c r="CL358" t="b">
        <f>OR(LEN(_xlfn.IFNA(VLOOKUP(BK358,Konstanta!$Z:$Z,1,FALSE),""))&gt;0,LEN(BK358)=0)</f>
        <v>1</v>
      </c>
      <c r="CM358" t="b">
        <f t="shared" si="98"/>
        <v>1</v>
      </c>
      <c r="CN358" t="b">
        <f t="shared" si="99"/>
        <v>0</v>
      </c>
      <c r="CO358" t="b">
        <f>LEN(_xlfn.IFNA(VLOOKUP(Data!K358,Konstanta!$AB:$AB,1,FALSE),""))&gt;0</f>
        <v>0</v>
      </c>
      <c r="CP358" s="12" t="b">
        <f t="shared" si="100"/>
        <v>0</v>
      </c>
      <c r="CQ358" s="12" t="b">
        <f t="shared" si="101"/>
        <v>0</v>
      </c>
      <c r="CR358" t="b">
        <f>ISNUMBER(SEARCH(Konstanta!$Q$5,Y358))</f>
        <v>0</v>
      </c>
      <c r="CS358">
        <f ca="1">IF(CD358&lt;=Konstanta!$J$5,Konstanta!$I$5,IF(CD358&lt;=Konstanta!$J$6,Konstanta!$I$6,IF(CD358&lt;=Konstanta!$J$7,Konstanta!$I$7,Konstanta!$I$8)))</f>
        <v>4</v>
      </c>
      <c r="CT358" t="b">
        <f>ISNUMBER(SEARCH(Konstanta!$Q$6,Y358))</f>
        <v>0</v>
      </c>
      <c r="CU358">
        <f ca="1">IF(CD358&lt;=Konstanta!$F$5,Konstanta!$E$5,IF(CD358&lt;=Konstanta!$F$6,Konstanta!$E$6,IF(CD358&lt;=Konstanta!$F$7,Konstanta!$E$7,IF(CD358&lt;=Konstanta!$F$8,Konstanta!$E$8,Konstanta!$E$9))))</f>
        <v>5</v>
      </c>
      <c r="CV358" t="b">
        <f t="shared" si="102"/>
        <v>1</v>
      </c>
      <c r="CW358" s="74">
        <f ca="1">IF(CD358&lt;=Konstanta!$B$5,Konstanta!$A$5,IF(CD358&lt;=Konstanta!$B$6,Konstanta!$A$6,IF(CD358&lt;=Konstanta!$B$7,Konstanta!$A$7,IF(CD358&lt;=Konstanta!$B$8,Konstanta!$A$8,IF(CD358&lt;=Konstanta!$B$9,Konstanta!$A$9,IF(CD358&lt;=Konstanta!$B$10,Konstanta!$A$10,IF(CD358&lt;=Konstanta!$B$11,Konstanta!$A$11,Konstanta!$A$12)))))))</f>
        <v>8</v>
      </c>
      <c r="CX358" t="b">
        <f>LEN(_xlfn.IFNA(VLOOKUP(AA358,Konstanta!$AD:$AD,1,FALSE),""))=0</f>
        <v>1</v>
      </c>
      <c r="CY358" s="67">
        <f t="shared" si="103"/>
        <v>0</v>
      </c>
      <c r="CZ358" s="67">
        <f t="shared" si="104"/>
        <v>0</v>
      </c>
      <c r="DA358" s="67">
        <f t="shared" si="105"/>
        <v>0</v>
      </c>
      <c r="DB358" t="b">
        <f t="shared" ca="1" si="106"/>
        <v>0</v>
      </c>
      <c r="DC358" s="67" t="b">
        <f>DA358&lt;=Konstanta!$AH$3</f>
        <v>1</v>
      </c>
      <c r="DD358" t="b">
        <f>CY358&lt;=Konstanta!$AH$4</f>
        <v>1</v>
      </c>
      <c r="DE358" t="b">
        <f>CY358&lt;=Konstanta!$AH$5</f>
        <v>1</v>
      </c>
      <c r="DF358" t="b">
        <f>CY358&lt;=Konstanta!$AH$6</f>
        <v>1</v>
      </c>
      <c r="DG358" t="b">
        <f ca="1">TEXT(BL358,"YYYYMMDD")=TEXT(Konstanta!$B$1,"YYYYMMDD")</f>
        <v>0</v>
      </c>
      <c r="DH358" t="b">
        <f t="shared" si="107"/>
        <v>0</v>
      </c>
      <c r="DI358" s="67">
        <f ca="1">Konstanta!$C$4-Data!CD358</f>
        <v>-1096658.666275</v>
      </c>
      <c r="DJ358">
        <f ca="1">IF(Data!DI358&gt;=Konstanta!$B$14,Konstanta!$A$14,IF(Data!DI358&gt;=Konstanta!$B$15,Konstanta!$A$15,IF(Data!DI358&gt;=Konstanta!$B$16,Konstanta!$A$16,IF(Data!DI358&gt;=Konstanta!$B$17,Konstanta!$A$17,IF(Data!DI358&gt;=Konstanta!$B$18,Konstanta!$A$18,Konstanta!$A$19)))))</f>
        <v>6</v>
      </c>
      <c r="DK358" t="b">
        <f t="shared" si="108"/>
        <v>0</v>
      </c>
      <c r="DL358" t="b">
        <f>COUNTIFS(A$1:A357,A358)=0</f>
        <v>1</v>
      </c>
    </row>
    <row r="359" spans="1:116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8"/>
      <c r="BY359" s="68"/>
      <c r="BZ359" s="70" t="str">
        <f t="shared" si="93"/>
        <v/>
      </c>
      <c r="CA359" s="71">
        <f t="shared" ca="1" si="94"/>
        <v>1096694.6659916667</v>
      </c>
      <c r="CB359" s="70" t="b">
        <f ca="1">AND(LEN(BZ359)&gt;0,TEXT(BZ359,"YYYY-MM-DD")=TEXT(Konstanta!$B$1,"YYYY-MM-DD"))</f>
        <v>0</v>
      </c>
      <c r="CC359" s="70" t="str">
        <f t="shared" si="95"/>
        <v/>
      </c>
      <c r="CD359" s="72">
        <f ca="1">(Konstanta!$B$2-D359)*24</f>
        <v>1096694.666275</v>
      </c>
      <c r="CE359" t="b">
        <f t="shared" si="96"/>
        <v>0</v>
      </c>
      <c r="CF359" t="b">
        <f>LEN(_xlfn.IFNA(VLOOKUP(H359,Konstanta!$M:$M,1,FALSE),""))&gt;0</f>
        <v>0</v>
      </c>
      <c r="CG359" t="b">
        <f>LEN(_xlfn.IFNA(VLOOKUP(G359,Konstanta!$T:$T,1,FALSE),""))&gt;0</f>
        <v>0</v>
      </c>
      <c r="CH359" t="b">
        <f>_xlfn.IFNA(VLOOKUP(U359,Konstanta!$O:$O,1,FALSE),"-")&lt;&gt;"-"</f>
        <v>0</v>
      </c>
      <c r="CI359" t="b">
        <f>LEN(_xlfn.IFNA(VLOOKUP(AX359,Konstanta!$X:$X,1,FALSE),""))&gt;0</f>
        <v>0</v>
      </c>
      <c r="CJ359" t="b">
        <f>OR(LEN(_xlfn.IFNA(VLOOKUP(Y359,Konstanta!$Q:$Q,1,FALSE),""))&gt;0,LEN(Y359)=0)</f>
        <v>1</v>
      </c>
      <c r="CK359" t="b">
        <f t="shared" si="97"/>
        <v>1</v>
      </c>
      <c r="CL359" t="b">
        <f>OR(LEN(_xlfn.IFNA(VLOOKUP(BK359,Konstanta!$Z:$Z,1,FALSE),""))&gt;0,LEN(BK359)=0)</f>
        <v>1</v>
      </c>
      <c r="CM359" t="b">
        <f t="shared" si="98"/>
        <v>1</v>
      </c>
      <c r="CN359" t="b">
        <f t="shared" si="99"/>
        <v>0</v>
      </c>
      <c r="CO359" t="b">
        <f>LEN(_xlfn.IFNA(VLOOKUP(Data!K359,Konstanta!$AB:$AB,1,FALSE),""))&gt;0</f>
        <v>0</v>
      </c>
      <c r="CP359" s="12" t="b">
        <f t="shared" si="100"/>
        <v>0</v>
      </c>
      <c r="CQ359" s="12" t="b">
        <f t="shared" si="101"/>
        <v>0</v>
      </c>
      <c r="CR359" t="b">
        <f>ISNUMBER(SEARCH(Konstanta!$Q$5,Y359))</f>
        <v>0</v>
      </c>
      <c r="CS359">
        <f ca="1">IF(CD359&lt;=Konstanta!$J$5,Konstanta!$I$5,IF(CD359&lt;=Konstanta!$J$6,Konstanta!$I$6,IF(CD359&lt;=Konstanta!$J$7,Konstanta!$I$7,Konstanta!$I$8)))</f>
        <v>4</v>
      </c>
      <c r="CT359" t="b">
        <f>ISNUMBER(SEARCH(Konstanta!$Q$6,Y359))</f>
        <v>0</v>
      </c>
      <c r="CU359">
        <f ca="1">IF(CD359&lt;=Konstanta!$F$5,Konstanta!$E$5,IF(CD359&lt;=Konstanta!$F$6,Konstanta!$E$6,IF(CD359&lt;=Konstanta!$F$7,Konstanta!$E$7,IF(CD359&lt;=Konstanta!$F$8,Konstanta!$E$8,Konstanta!$E$9))))</f>
        <v>5</v>
      </c>
      <c r="CV359" t="b">
        <f t="shared" si="102"/>
        <v>1</v>
      </c>
      <c r="CW359" s="74">
        <f ca="1">IF(CD359&lt;=Konstanta!$B$5,Konstanta!$A$5,IF(CD359&lt;=Konstanta!$B$6,Konstanta!$A$6,IF(CD359&lt;=Konstanta!$B$7,Konstanta!$A$7,IF(CD359&lt;=Konstanta!$B$8,Konstanta!$A$8,IF(CD359&lt;=Konstanta!$B$9,Konstanta!$A$9,IF(CD359&lt;=Konstanta!$B$10,Konstanta!$A$10,IF(CD359&lt;=Konstanta!$B$11,Konstanta!$A$11,Konstanta!$A$12)))))))</f>
        <v>8</v>
      </c>
      <c r="CX359" t="b">
        <f>LEN(_xlfn.IFNA(VLOOKUP(AA359,Konstanta!$AD:$AD,1,FALSE),""))=0</f>
        <v>1</v>
      </c>
      <c r="CY359" s="67">
        <f t="shared" si="103"/>
        <v>0</v>
      </c>
      <c r="CZ359" s="67">
        <f t="shared" si="104"/>
        <v>0</v>
      </c>
      <c r="DA359" s="67">
        <f t="shared" si="105"/>
        <v>0</v>
      </c>
      <c r="DB359" t="b">
        <f t="shared" ca="1" si="106"/>
        <v>0</v>
      </c>
      <c r="DC359" s="67" t="b">
        <f>DA359&lt;=Konstanta!$AH$3</f>
        <v>1</v>
      </c>
      <c r="DD359" t="b">
        <f>CY359&lt;=Konstanta!$AH$4</f>
        <v>1</v>
      </c>
      <c r="DE359" t="b">
        <f>CY359&lt;=Konstanta!$AH$5</f>
        <v>1</v>
      </c>
      <c r="DF359" t="b">
        <f>CY359&lt;=Konstanta!$AH$6</f>
        <v>1</v>
      </c>
      <c r="DG359" t="b">
        <f ca="1">TEXT(BL359,"YYYYMMDD")=TEXT(Konstanta!$B$1,"YYYYMMDD")</f>
        <v>0</v>
      </c>
      <c r="DH359" t="b">
        <f t="shared" si="107"/>
        <v>0</v>
      </c>
      <c r="DI359" s="67">
        <f ca="1">Konstanta!$C$4-Data!CD359</f>
        <v>-1096658.666275</v>
      </c>
      <c r="DJ359">
        <f ca="1">IF(Data!DI359&gt;=Konstanta!$B$14,Konstanta!$A$14,IF(Data!DI359&gt;=Konstanta!$B$15,Konstanta!$A$15,IF(Data!DI359&gt;=Konstanta!$B$16,Konstanta!$A$16,IF(Data!DI359&gt;=Konstanta!$B$17,Konstanta!$A$17,IF(Data!DI359&gt;=Konstanta!$B$18,Konstanta!$A$18,Konstanta!$A$19)))))</f>
        <v>6</v>
      </c>
      <c r="DK359" t="b">
        <f t="shared" si="108"/>
        <v>0</v>
      </c>
      <c r="DL359" t="b">
        <f>COUNTIFS(A$1:A358,A359)=0</f>
        <v>1</v>
      </c>
    </row>
    <row r="360" spans="1:116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8"/>
      <c r="BY360" s="68"/>
      <c r="BZ360" s="70" t="str">
        <f t="shared" si="93"/>
        <v/>
      </c>
      <c r="CA360" s="71">
        <f t="shared" ca="1" si="94"/>
        <v>1096694.6662277777</v>
      </c>
      <c r="CB360" s="70" t="b">
        <f ca="1">AND(LEN(BZ360)&gt;0,TEXT(BZ360,"YYYY-MM-DD")=TEXT(Konstanta!$B$1,"YYYY-MM-DD"))</f>
        <v>0</v>
      </c>
      <c r="CC360" s="70" t="str">
        <f t="shared" si="95"/>
        <v/>
      </c>
      <c r="CD360" s="72">
        <f ca="1">(Konstanta!$B$2-D360)*24</f>
        <v>1096694.666275</v>
      </c>
      <c r="CE360" t="b">
        <f t="shared" si="96"/>
        <v>0</v>
      </c>
      <c r="CF360" t="b">
        <f>LEN(_xlfn.IFNA(VLOOKUP(H360,Konstanta!$M:$M,1,FALSE),""))&gt;0</f>
        <v>0</v>
      </c>
      <c r="CG360" t="b">
        <f>LEN(_xlfn.IFNA(VLOOKUP(G360,Konstanta!$T:$T,1,FALSE),""))&gt;0</f>
        <v>0</v>
      </c>
      <c r="CH360" t="b">
        <f>_xlfn.IFNA(VLOOKUP(U360,Konstanta!$O:$O,1,FALSE),"-")&lt;&gt;"-"</f>
        <v>0</v>
      </c>
      <c r="CI360" t="b">
        <f>LEN(_xlfn.IFNA(VLOOKUP(AX360,Konstanta!$X:$X,1,FALSE),""))&gt;0</f>
        <v>0</v>
      </c>
      <c r="CJ360" t="b">
        <f>OR(LEN(_xlfn.IFNA(VLOOKUP(Y360,Konstanta!$Q:$Q,1,FALSE),""))&gt;0,LEN(Y360)=0)</f>
        <v>1</v>
      </c>
      <c r="CK360" t="b">
        <f t="shared" si="97"/>
        <v>1</v>
      </c>
      <c r="CL360" t="b">
        <f>OR(LEN(_xlfn.IFNA(VLOOKUP(BK360,Konstanta!$Z:$Z,1,FALSE),""))&gt;0,LEN(BK360)=0)</f>
        <v>1</v>
      </c>
      <c r="CM360" t="b">
        <f t="shared" si="98"/>
        <v>1</v>
      </c>
      <c r="CN360" t="b">
        <f t="shared" si="99"/>
        <v>0</v>
      </c>
      <c r="CO360" t="b">
        <f>LEN(_xlfn.IFNA(VLOOKUP(Data!K360,Konstanta!$AB:$AB,1,FALSE),""))&gt;0</f>
        <v>0</v>
      </c>
      <c r="CP360" s="12" t="b">
        <f t="shared" si="100"/>
        <v>0</v>
      </c>
      <c r="CQ360" s="12" t="b">
        <f t="shared" si="101"/>
        <v>0</v>
      </c>
      <c r="CR360" t="b">
        <f>ISNUMBER(SEARCH(Konstanta!$Q$5,Y360))</f>
        <v>0</v>
      </c>
      <c r="CS360">
        <f ca="1">IF(CD360&lt;=Konstanta!$J$5,Konstanta!$I$5,IF(CD360&lt;=Konstanta!$J$6,Konstanta!$I$6,IF(CD360&lt;=Konstanta!$J$7,Konstanta!$I$7,Konstanta!$I$8)))</f>
        <v>4</v>
      </c>
      <c r="CT360" t="b">
        <f>ISNUMBER(SEARCH(Konstanta!$Q$6,Y360))</f>
        <v>0</v>
      </c>
      <c r="CU360">
        <f ca="1">IF(CD360&lt;=Konstanta!$F$5,Konstanta!$E$5,IF(CD360&lt;=Konstanta!$F$6,Konstanta!$E$6,IF(CD360&lt;=Konstanta!$F$7,Konstanta!$E$7,IF(CD360&lt;=Konstanta!$F$8,Konstanta!$E$8,Konstanta!$E$9))))</f>
        <v>5</v>
      </c>
      <c r="CV360" t="b">
        <f t="shared" si="102"/>
        <v>1</v>
      </c>
      <c r="CW360" s="74">
        <f ca="1">IF(CD360&lt;=Konstanta!$B$5,Konstanta!$A$5,IF(CD360&lt;=Konstanta!$B$6,Konstanta!$A$6,IF(CD360&lt;=Konstanta!$B$7,Konstanta!$A$7,IF(CD360&lt;=Konstanta!$B$8,Konstanta!$A$8,IF(CD360&lt;=Konstanta!$B$9,Konstanta!$A$9,IF(CD360&lt;=Konstanta!$B$10,Konstanta!$A$10,IF(CD360&lt;=Konstanta!$B$11,Konstanta!$A$11,Konstanta!$A$12)))))))</f>
        <v>8</v>
      </c>
      <c r="CX360" t="b">
        <f>LEN(_xlfn.IFNA(VLOOKUP(AA360,Konstanta!$AD:$AD,1,FALSE),""))=0</f>
        <v>1</v>
      </c>
      <c r="CY360" s="67">
        <f t="shared" si="103"/>
        <v>0</v>
      </c>
      <c r="CZ360" s="67">
        <f t="shared" si="104"/>
        <v>0</v>
      </c>
      <c r="DA360" s="67">
        <f t="shared" si="105"/>
        <v>0</v>
      </c>
      <c r="DB360" t="b">
        <f t="shared" ca="1" si="106"/>
        <v>0</v>
      </c>
      <c r="DC360" s="67" t="b">
        <f>DA360&lt;=Konstanta!$AH$3</f>
        <v>1</v>
      </c>
      <c r="DD360" t="b">
        <f>CY360&lt;=Konstanta!$AH$4</f>
        <v>1</v>
      </c>
      <c r="DE360" t="b">
        <f>CY360&lt;=Konstanta!$AH$5</f>
        <v>1</v>
      </c>
      <c r="DF360" t="b">
        <f>CY360&lt;=Konstanta!$AH$6</f>
        <v>1</v>
      </c>
      <c r="DG360" t="b">
        <f ca="1">TEXT(BL360,"YYYYMMDD")=TEXT(Konstanta!$B$1,"YYYYMMDD")</f>
        <v>0</v>
      </c>
      <c r="DH360" t="b">
        <f t="shared" si="107"/>
        <v>0</v>
      </c>
      <c r="DI360" s="67">
        <f ca="1">Konstanta!$C$4-Data!CD360</f>
        <v>-1096658.666275</v>
      </c>
      <c r="DJ360">
        <f ca="1">IF(Data!DI360&gt;=Konstanta!$B$14,Konstanta!$A$14,IF(Data!DI360&gt;=Konstanta!$B$15,Konstanta!$A$15,IF(Data!DI360&gt;=Konstanta!$B$16,Konstanta!$A$16,IF(Data!DI360&gt;=Konstanta!$B$17,Konstanta!$A$17,IF(Data!DI360&gt;=Konstanta!$B$18,Konstanta!$A$18,Konstanta!$A$19)))))</f>
        <v>6</v>
      </c>
      <c r="DK360" t="b">
        <f t="shared" si="108"/>
        <v>0</v>
      </c>
      <c r="DL360" t="b">
        <f>COUNTIFS(A$1:A359,A360)=0</f>
        <v>1</v>
      </c>
    </row>
    <row r="361" spans="1:116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8"/>
      <c r="BY361" s="68"/>
      <c r="BZ361" s="70" t="str">
        <f t="shared" si="93"/>
        <v/>
      </c>
      <c r="CA361" s="71">
        <f t="shared" ca="1" si="94"/>
        <v>1096694.6659944444</v>
      </c>
      <c r="CB361" s="70" t="b">
        <f ca="1">AND(LEN(BZ361)&gt;0,TEXT(BZ361,"YYYY-MM-DD")=TEXT(Konstanta!$B$1,"YYYY-MM-DD"))</f>
        <v>0</v>
      </c>
      <c r="CC361" s="70" t="str">
        <f t="shared" si="95"/>
        <v/>
      </c>
      <c r="CD361" s="72">
        <f ca="1">(Konstanta!$B$2-D361)*24</f>
        <v>1096694.666275</v>
      </c>
      <c r="CE361" t="b">
        <f t="shared" si="96"/>
        <v>0</v>
      </c>
      <c r="CF361" t="b">
        <f>LEN(_xlfn.IFNA(VLOOKUP(H361,Konstanta!$M:$M,1,FALSE),""))&gt;0</f>
        <v>0</v>
      </c>
      <c r="CG361" t="b">
        <f>LEN(_xlfn.IFNA(VLOOKUP(G361,Konstanta!$T:$T,1,FALSE),""))&gt;0</f>
        <v>0</v>
      </c>
      <c r="CH361" t="b">
        <f>_xlfn.IFNA(VLOOKUP(U361,Konstanta!$O:$O,1,FALSE),"-")&lt;&gt;"-"</f>
        <v>0</v>
      </c>
      <c r="CI361" t="b">
        <f>LEN(_xlfn.IFNA(VLOOKUP(AX361,Konstanta!$X:$X,1,FALSE),""))&gt;0</f>
        <v>0</v>
      </c>
      <c r="CJ361" t="b">
        <f>OR(LEN(_xlfn.IFNA(VLOOKUP(Y361,Konstanta!$Q:$Q,1,FALSE),""))&gt;0,LEN(Y361)=0)</f>
        <v>1</v>
      </c>
      <c r="CK361" t="b">
        <f t="shared" si="97"/>
        <v>1</v>
      </c>
      <c r="CL361" t="b">
        <f>OR(LEN(_xlfn.IFNA(VLOOKUP(BK361,Konstanta!$Z:$Z,1,FALSE),""))&gt;0,LEN(BK361)=0)</f>
        <v>1</v>
      </c>
      <c r="CM361" t="b">
        <f t="shared" si="98"/>
        <v>1</v>
      </c>
      <c r="CN361" t="b">
        <f t="shared" si="99"/>
        <v>0</v>
      </c>
      <c r="CO361" t="b">
        <f>LEN(_xlfn.IFNA(VLOOKUP(Data!K361,Konstanta!$AB:$AB,1,FALSE),""))&gt;0</f>
        <v>0</v>
      </c>
      <c r="CP361" s="12" t="b">
        <f t="shared" si="100"/>
        <v>0</v>
      </c>
      <c r="CQ361" s="12" t="b">
        <f t="shared" si="101"/>
        <v>0</v>
      </c>
      <c r="CR361" t="b">
        <f>ISNUMBER(SEARCH(Konstanta!$Q$5,Y361))</f>
        <v>0</v>
      </c>
      <c r="CS361">
        <f ca="1">IF(CD361&lt;=Konstanta!$J$5,Konstanta!$I$5,IF(CD361&lt;=Konstanta!$J$6,Konstanta!$I$6,IF(CD361&lt;=Konstanta!$J$7,Konstanta!$I$7,Konstanta!$I$8)))</f>
        <v>4</v>
      </c>
      <c r="CT361" t="b">
        <f>ISNUMBER(SEARCH(Konstanta!$Q$6,Y361))</f>
        <v>0</v>
      </c>
      <c r="CU361">
        <f ca="1">IF(CD361&lt;=Konstanta!$F$5,Konstanta!$E$5,IF(CD361&lt;=Konstanta!$F$6,Konstanta!$E$6,IF(CD361&lt;=Konstanta!$F$7,Konstanta!$E$7,IF(CD361&lt;=Konstanta!$F$8,Konstanta!$E$8,Konstanta!$E$9))))</f>
        <v>5</v>
      </c>
      <c r="CV361" t="b">
        <f t="shared" si="102"/>
        <v>1</v>
      </c>
      <c r="CW361" s="74">
        <f ca="1">IF(CD361&lt;=Konstanta!$B$5,Konstanta!$A$5,IF(CD361&lt;=Konstanta!$B$6,Konstanta!$A$6,IF(CD361&lt;=Konstanta!$B$7,Konstanta!$A$7,IF(CD361&lt;=Konstanta!$B$8,Konstanta!$A$8,IF(CD361&lt;=Konstanta!$B$9,Konstanta!$A$9,IF(CD361&lt;=Konstanta!$B$10,Konstanta!$A$10,IF(CD361&lt;=Konstanta!$B$11,Konstanta!$A$11,Konstanta!$A$12)))))))</f>
        <v>8</v>
      </c>
      <c r="CX361" t="b">
        <f>LEN(_xlfn.IFNA(VLOOKUP(AA361,Konstanta!$AD:$AD,1,FALSE),""))=0</f>
        <v>1</v>
      </c>
      <c r="CY361" s="67">
        <f t="shared" si="103"/>
        <v>0</v>
      </c>
      <c r="CZ361" s="67">
        <f t="shared" si="104"/>
        <v>0</v>
      </c>
      <c r="DA361" s="67">
        <f t="shared" si="105"/>
        <v>0</v>
      </c>
      <c r="DB361" t="b">
        <f t="shared" ca="1" si="106"/>
        <v>0</v>
      </c>
      <c r="DC361" s="67" t="b">
        <f>DA361&lt;=Konstanta!$AH$3</f>
        <v>1</v>
      </c>
      <c r="DD361" t="b">
        <f>CY361&lt;=Konstanta!$AH$4</f>
        <v>1</v>
      </c>
      <c r="DE361" t="b">
        <f>CY361&lt;=Konstanta!$AH$5</f>
        <v>1</v>
      </c>
      <c r="DF361" t="b">
        <f>CY361&lt;=Konstanta!$AH$6</f>
        <v>1</v>
      </c>
      <c r="DG361" t="b">
        <f ca="1">TEXT(BL361,"YYYYMMDD")=TEXT(Konstanta!$B$1,"YYYYMMDD")</f>
        <v>0</v>
      </c>
      <c r="DH361" t="b">
        <f t="shared" si="107"/>
        <v>0</v>
      </c>
      <c r="DI361" s="67">
        <f ca="1">Konstanta!$C$4-Data!CD361</f>
        <v>-1096658.666275</v>
      </c>
      <c r="DJ361">
        <f ca="1">IF(Data!DI361&gt;=Konstanta!$B$14,Konstanta!$A$14,IF(Data!DI361&gt;=Konstanta!$B$15,Konstanta!$A$15,IF(Data!DI361&gt;=Konstanta!$B$16,Konstanta!$A$16,IF(Data!DI361&gt;=Konstanta!$B$17,Konstanta!$A$17,IF(Data!DI361&gt;=Konstanta!$B$18,Konstanta!$A$18,Konstanta!$A$19)))))</f>
        <v>6</v>
      </c>
      <c r="DK361" t="b">
        <f t="shared" si="108"/>
        <v>0</v>
      </c>
      <c r="DL361" t="b">
        <f>COUNTIFS(A$1:A360,A361)=0</f>
        <v>1</v>
      </c>
    </row>
    <row r="362" spans="1:116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8"/>
      <c r="BY362" s="68"/>
      <c r="BZ362" s="70" t="str">
        <f t="shared" si="93"/>
        <v/>
      </c>
      <c r="CA362" s="71">
        <f t="shared" ca="1" si="94"/>
        <v>1096694.6659944444</v>
      </c>
      <c r="CB362" s="70" t="b">
        <f ca="1">AND(LEN(BZ362)&gt;0,TEXT(BZ362,"YYYY-MM-DD")=TEXT(Konstanta!$B$1,"YYYY-MM-DD"))</f>
        <v>0</v>
      </c>
      <c r="CC362" s="70" t="str">
        <f t="shared" si="95"/>
        <v/>
      </c>
      <c r="CD362" s="72">
        <f ca="1">(Konstanta!$B$2-D362)*24</f>
        <v>1096694.666275</v>
      </c>
      <c r="CE362" t="b">
        <f t="shared" si="96"/>
        <v>0</v>
      </c>
      <c r="CF362" t="b">
        <f>LEN(_xlfn.IFNA(VLOOKUP(H362,Konstanta!$M:$M,1,FALSE),""))&gt;0</f>
        <v>0</v>
      </c>
      <c r="CG362" t="b">
        <f>LEN(_xlfn.IFNA(VLOOKUP(G362,Konstanta!$T:$T,1,FALSE),""))&gt;0</f>
        <v>0</v>
      </c>
      <c r="CH362" t="b">
        <f>_xlfn.IFNA(VLOOKUP(U362,Konstanta!$O:$O,1,FALSE),"-")&lt;&gt;"-"</f>
        <v>0</v>
      </c>
      <c r="CI362" t="b">
        <f>LEN(_xlfn.IFNA(VLOOKUP(AX362,Konstanta!$X:$X,1,FALSE),""))&gt;0</f>
        <v>0</v>
      </c>
      <c r="CJ362" t="b">
        <f>OR(LEN(_xlfn.IFNA(VLOOKUP(Y362,Konstanta!$Q:$Q,1,FALSE),""))&gt;0,LEN(Y362)=0)</f>
        <v>1</v>
      </c>
      <c r="CK362" t="b">
        <f t="shared" si="97"/>
        <v>1</v>
      </c>
      <c r="CL362" t="b">
        <f>OR(LEN(_xlfn.IFNA(VLOOKUP(BK362,Konstanta!$Z:$Z,1,FALSE),""))&gt;0,LEN(BK362)=0)</f>
        <v>1</v>
      </c>
      <c r="CM362" t="b">
        <f t="shared" si="98"/>
        <v>1</v>
      </c>
      <c r="CN362" t="b">
        <f t="shared" si="99"/>
        <v>0</v>
      </c>
      <c r="CO362" t="b">
        <f>LEN(_xlfn.IFNA(VLOOKUP(Data!K362,Konstanta!$AB:$AB,1,FALSE),""))&gt;0</f>
        <v>0</v>
      </c>
      <c r="CP362" s="12" t="b">
        <f t="shared" si="100"/>
        <v>0</v>
      </c>
      <c r="CQ362" s="12" t="b">
        <f t="shared" si="101"/>
        <v>0</v>
      </c>
      <c r="CR362" t="b">
        <f>ISNUMBER(SEARCH(Konstanta!$Q$5,Y362))</f>
        <v>0</v>
      </c>
      <c r="CS362">
        <f ca="1">IF(CD362&lt;=Konstanta!$J$5,Konstanta!$I$5,IF(CD362&lt;=Konstanta!$J$6,Konstanta!$I$6,IF(CD362&lt;=Konstanta!$J$7,Konstanta!$I$7,Konstanta!$I$8)))</f>
        <v>4</v>
      </c>
      <c r="CT362" t="b">
        <f>ISNUMBER(SEARCH(Konstanta!$Q$6,Y362))</f>
        <v>0</v>
      </c>
      <c r="CU362">
        <f ca="1">IF(CD362&lt;=Konstanta!$F$5,Konstanta!$E$5,IF(CD362&lt;=Konstanta!$F$6,Konstanta!$E$6,IF(CD362&lt;=Konstanta!$F$7,Konstanta!$E$7,IF(CD362&lt;=Konstanta!$F$8,Konstanta!$E$8,Konstanta!$E$9))))</f>
        <v>5</v>
      </c>
      <c r="CV362" t="b">
        <f t="shared" si="102"/>
        <v>1</v>
      </c>
      <c r="CW362" s="74">
        <f ca="1">IF(CD362&lt;=Konstanta!$B$5,Konstanta!$A$5,IF(CD362&lt;=Konstanta!$B$6,Konstanta!$A$6,IF(CD362&lt;=Konstanta!$B$7,Konstanta!$A$7,IF(CD362&lt;=Konstanta!$B$8,Konstanta!$A$8,IF(CD362&lt;=Konstanta!$B$9,Konstanta!$A$9,IF(CD362&lt;=Konstanta!$B$10,Konstanta!$A$10,IF(CD362&lt;=Konstanta!$B$11,Konstanta!$A$11,Konstanta!$A$12)))))))</f>
        <v>8</v>
      </c>
      <c r="CX362" t="b">
        <f>LEN(_xlfn.IFNA(VLOOKUP(AA362,Konstanta!$AD:$AD,1,FALSE),""))=0</f>
        <v>1</v>
      </c>
      <c r="CY362" s="67">
        <f t="shared" si="103"/>
        <v>0</v>
      </c>
      <c r="CZ362" s="67">
        <f t="shared" si="104"/>
        <v>0</v>
      </c>
      <c r="DA362" s="67">
        <f t="shared" si="105"/>
        <v>0</v>
      </c>
      <c r="DB362" t="b">
        <f t="shared" ca="1" si="106"/>
        <v>0</v>
      </c>
      <c r="DC362" s="67" t="b">
        <f>DA362&lt;=Konstanta!$AH$3</f>
        <v>1</v>
      </c>
      <c r="DD362" t="b">
        <f>CY362&lt;=Konstanta!$AH$4</f>
        <v>1</v>
      </c>
      <c r="DE362" t="b">
        <f>CY362&lt;=Konstanta!$AH$5</f>
        <v>1</v>
      </c>
      <c r="DF362" t="b">
        <f>CY362&lt;=Konstanta!$AH$6</f>
        <v>1</v>
      </c>
      <c r="DG362" t="b">
        <f ca="1">TEXT(BL362,"YYYYMMDD")=TEXT(Konstanta!$B$1,"YYYYMMDD")</f>
        <v>0</v>
      </c>
      <c r="DH362" t="b">
        <f t="shared" si="107"/>
        <v>0</v>
      </c>
      <c r="DI362" s="67">
        <f ca="1">Konstanta!$C$4-Data!CD362</f>
        <v>-1096658.666275</v>
      </c>
      <c r="DJ362">
        <f ca="1">IF(Data!DI362&gt;=Konstanta!$B$14,Konstanta!$A$14,IF(Data!DI362&gt;=Konstanta!$B$15,Konstanta!$A$15,IF(Data!DI362&gt;=Konstanta!$B$16,Konstanta!$A$16,IF(Data!DI362&gt;=Konstanta!$B$17,Konstanta!$A$17,IF(Data!DI362&gt;=Konstanta!$B$18,Konstanta!$A$18,Konstanta!$A$19)))))</f>
        <v>6</v>
      </c>
      <c r="DK362" t="b">
        <f t="shared" si="108"/>
        <v>0</v>
      </c>
      <c r="DL362" t="b">
        <f>COUNTIFS(A$1:A361,A362)=0</f>
        <v>1</v>
      </c>
    </row>
    <row r="363" spans="1:116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8"/>
      <c r="BY363" s="68"/>
      <c r="BZ363" s="70" t="str">
        <f t="shared" si="93"/>
        <v/>
      </c>
      <c r="CA363" s="71">
        <f t="shared" ca="1" si="94"/>
        <v>1096694.666275</v>
      </c>
      <c r="CB363" s="70" t="b">
        <f ca="1">AND(LEN(BZ363)&gt;0,TEXT(BZ363,"YYYY-MM-DD")=TEXT(Konstanta!$B$1,"YYYY-MM-DD"))</f>
        <v>0</v>
      </c>
      <c r="CC363" s="70" t="str">
        <f t="shared" si="95"/>
        <v/>
      </c>
      <c r="CD363" s="72">
        <f ca="1">(Konstanta!$B$2-D363)*24</f>
        <v>1096694.666275</v>
      </c>
      <c r="CE363" t="b">
        <f t="shared" si="96"/>
        <v>0</v>
      </c>
      <c r="CF363" t="b">
        <f>LEN(_xlfn.IFNA(VLOOKUP(H363,Konstanta!$M:$M,1,FALSE),""))&gt;0</f>
        <v>0</v>
      </c>
      <c r="CG363" t="b">
        <f>LEN(_xlfn.IFNA(VLOOKUP(G363,Konstanta!$T:$T,1,FALSE),""))&gt;0</f>
        <v>0</v>
      </c>
      <c r="CH363" t="b">
        <f>_xlfn.IFNA(VLOOKUP(U363,Konstanta!$O:$O,1,FALSE),"-")&lt;&gt;"-"</f>
        <v>0</v>
      </c>
      <c r="CI363" t="b">
        <f>LEN(_xlfn.IFNA(VLOOKUP(AX363,Konstanta!$X:$X,1,FALSE),""))&gt;0</f>
        <v>0</v>
      </c>
      <c r="CJ363" t="b">
        <f>OR(LEN(_xlfn.IFNA(VLOOKUP(Y363,Konstanta!$Q:$Q,1,FALSE),""))&gt;0,LEN(Y363)=0)</f>
        <v>1</v>
      </c>
      <c r="CK363" t="b">
        <f t="shared" si="97"/>
        <v>1</v>
      </c>
      <c r="CL363" t="b">
        <f>OR(LEN(_xlfn.IFNA(VLOOKUP(BK363,Konstanta!$Z:$Z,1,FALSE),""))&gt;0,LEN(BK363)=0)</f>
        <v>1</v>
      </c>
      <c r="CM363" t="b">
        <f t="shared" si="98"/>
        <v>1</v>
      </c>
      <c r="CN363" t="b">
        <f t="shared" si="99"/>
        <v>0</v>
      </c>
      <c r="CO363" t="b">
        <f>LEN(_xlfn.IFNA(VLOOKUP(Data!K363,Konstanta!$AB:$AB,1,FALSE),""))&gt;0</f>
        <v>0</v>
      </c>
      <c r="CP363" s="12" t="b">
        <f t="shared" si="100"/>
        <v>0</v>
      </c>
      <c r="CQ363" s="12" t="b">
        <f t="shared" si="101"/>
        <v>0</v>
      </c>
      <c r="CR363" t="b">
        <f>ISNUMBER(SEARCH(Konstanta!$Q$5,Y363))</f>
        <v>0</v>
      </c>
      <c r="CS363">
        <f ca="1">IF(CD363&lt;=Konstanta!$J$5,Konstanta!$I$5,IF(CD363&lt;=Konstanta!$J$6,Konstanta!$I$6,IF(CD363&lt;=Konstanta!$J$7,Konstanta!$I$7,Konstanta!$I$8)))</f>
        <v>4</v>
      </c>
      <c r="CT363" t="b">
        <f>ISNUMBER(SEARCH(Konstanta!$Q$6,Y363))</f>
        <v>0</v>
      </c>
      <c r="CU363">
        <f ca="1">IF(CD363&lt;=Konstanta!$F$5,Konstanta!$E$5,IF(CD363&lt;=Konstanta!$F$6,Konstanta!$E$6,IF(CD363&lt;=Konstanta!$F$7,Konstanta!$E$7,IF(CD363&lt;=Konstanta!$F$8,Konstanta!$E$8,Konstanta!$E$9))))</f>
        <v>5</v>
      </c>
      <c r="CV363" t="b">
        <f t="shared" si="102"/>
        <v>1</v>
      </c>
      <c r="CW363" s="74">
        <f ca="1">IF(CD363&lt;=Konstanta!$B$5,Konstanta!$A$5,IF(CD363&lt;=Konstanta!$B$6,Konstanta!$A$6,IF(CD363&lt;=Konstanta!$B$7,Konstanta!$A$7,IF(CD363&lt;=Konstanta!$B$8,Konstanta!$A$8,IF(CD363&lt;=Konstanta!$B$9,Konstanta!$A$9,IF(CD363&lt;=Konstanta!$B$10,Konstanta!$A$10,IF(CD363&lt;=Konstanta!$B$11,Konstanta!$A$11,Konstanta!$A$12)))))))</f>
        <v>8</v>
      </c>
      <c r="CX363" t="b">
        <f>LEN(_xlfn.IFNA(VLOOKUP(AA363,Konstanta!$AD:$AD,1,FALSE),""))=0</f>
        <v>1</v>
      </c>
      <c r="CY363" s="67">
        <f t="shared" si="103"/>
        <v>0</v>
      </c>
      <c r="CZ363" s="67">
        <f t="shared" si="104"/>
        <v>0</v>
      </c>
      <c r="DA363" s="67">
        <f t="shared" si="105"/>
        <v>0</v>
      </c>
      <c r="DB363" t="b">
        <f t="shared" ca="1" si="106"/>
        <v>0</v>
      </c>
      <c r="DC363" s="67" t="b">
        <f>DA363&lt;=Konstanta!$AH$3</f>
        <v>1</v>
      </c>
      <c r="DD363" t="b">
        <f>CY363&lt;=Konstanta!$AH$4</f>
        <v>1</v>
      </c>
      <c r="DE363" t="b">
        <f>CY363&lt;=Konstanta!$AH$5</f>
        <v>1</v>
      </c>
      <c r="DF363" t="b">
        <f>CY363&lt;=Konstanta!$AH$6</f>
        <v>1</v>
      </c>
      <c r="DG363" t="b">
        <f ca="1">TEXT(BL363,"YYYYMMDD")=TEXT(Konstanta!$B$1,"YYYYMMDD")</f>
        <v>0</v>
      </c>
      <c r="DH363" t="b">
        <f t="shared" si="107"/>
        <v>0</v>
      </c>
      <c r="DI363" s="67">
        <f ca="1">Konstanta!$C$4-Data!CD363</f>
        <v>-1096658.666275</v>
      </c>
      <c r="DJ363">
        <f ca="1">IF(Data!DI363&gt;=Konstanta!$B$14,Konstanta!$A$14,IF(Data!DI363&gt;=Konstanta!$B$15,Konstanta!$A$15,IF(Data!DI363&gt;=Konstanta!$B$16,Konstanta!$A$16,IF(Data!DI363&gt;=Konstanta!$B$17,Konstanta!$A$17,IF(Data!DI363&gt;=Konstanta!$B$18,Konstanta!$A$18,Konstanta!$A$19)))))</f>
        <v>6</v>
      </c>
      <c r="DK363" t="b">
        <f t="shared" si="108"/>
        <v>0</v>
      </c>
      <c r="DL363" t="b">
        <f>COUNTIFS(A$1:A362,A363)=0</f>
        <v>1</v>
      </c>
    </row>
    <row r="364" spans="1:116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8"/>
      <c r="BY364" s="68"/>
      <c r="BZ364" s="70" t="str">
        <f t="shared" si="93"/>
        <v/>
      </c>
      <c r="CA364" s="71">
        <f t="shared" ca="1" si="94"/>
        <v>1096694.666275</v>
      </c>
      <c r="CB364" s="70" t="b">
        <f ca="1">AND(LEN(BZ364)&gt;0,TEXT(BZ364,"YYYY-MM-DD")=TEXT(Konstanta!$B$1,"YYYY-MM-DD"))</f>
        <v>0</v>
      </c>
      <c r="CC364" s="70" t="str">
        <f t="shared" si="95"/>
        <v/>
      </c>
      <c r="CD364" s="72">
        <f ca="1">(Konstanta!$B$2-D364)*24</f>
        <v>1096694.666275</v>
      </c>
      <c r="CE364" t="b">
        <f t="shared" si="96"/>
        <v>0</v>
      </c>
      <c r="CF364" t="b">
        <f>LEN(_xlfn.IFNA(VLOOKUP(H364,Konstanta!$M:$M,1,FALSE),""))&gt;0</f>
        <v>0</v>
      </c>
      <c r="CG364" t="b">
        <f>LEN(_xlfn.IFNA(VLOOKUP(G364,Konstanta!$T:$T,1,FALSE),""))&gt;0</f>
        <v>0</v>
      </c>
      <c r="CH364" t="b">
        <f>_xlfn.IFNA(VLOOKUP(U364,Konstanta!$O:$O,1,FALSE),"-")&lt;&gt;"-"</f>
        <v>0</v>
      </c>
      <c r="CI364" t="b">
        <f>LEN(_xlfn.IFNA(VLOOKUP(AX364,Konstanta!$X:$X,1,FALSE),""))&gt;0</f>
        <v>0</v>
      </c>
      <c r="CJ364" t="b">
        <f>OR(LEN(_xlfn.IFNA(VLOOKUP(Y364,Konstanta!$Q:$Q,1,FALSE),""))&gt;0,LEN(Y364)=0)</f>
        <v>1</v>
      </c>
      <c r="CK364" t="b">
        <f t="shared" si="97"/>
        <v>1</v>
      </c>
      <c r="CL364" t="b">
        <f>OR(LEN(_xlfn.IFNA(VLOOKUP(BK364,Konstanta!$Z:$Z,1,FALSE),""))&gt;0,LEN(BK364)=0)</f>
        <v>1</v>
      </c>
      <c r="CM364" t="b">
        <f t="shared" si="98"/>
        <v>1</v>
      </c>
      <c r="CN364" t="b">
        <f t="shared" si="99"/>
        <v>0</v>
      </c>
      <c r="CO364" t="b">
        <f>LEN(_xlfn.IFNA(VLOOKUP(Data!K364,Konstanta!$AB:$AB,1,FALSE),""))&gt;0</f>
        <v>0</v>
      </c>
      <c r="CP364" s="12" t="b">
        <f t="shared" si="100"/>
        <v>0</v>
      </c>
      <c r="CQ364" s="12" t="b">
        <f t="shared" si="101"/>
        <v>0</v>
      </c>
      <c r="CR364" t="b">
        <f>ISNUMBER(SEARCH(Konstanta!$Q$5,Y364))</f>
        <v>0</v>
      </c>
      <c r="CS364">
        <f ca="1">IF(CD364&lt;=Konstanta!$J$5,Konstanta!$I$5,IF(CD364&lt;=Konstanta!$J$6,Konstanta!$I$6,IF(CD364&lt;=Konstanta!$J$7,Konstanta!$I$7,Konstanta!$I$8)))</f>
        <v>4</v>
      </c>
      <c r="CT364" t="b">
        <f>ISNUMBER(SEARCH(Konstanta!$Q$6,Y364))</f>
        <v>0</v>
      </c>
      <c r="CU364">
        <f ca="1">IF(CD364&lt;=Konstanta!$F$5,Konstanta!$E$5,IF(CD364&lt;=Konstanta!$F$6,Konstanta!$E$6,IF(CD364&lt;=Konstanta!$F$7,Konstanta!$E$7,IF(CD364&lt;=Konstanta!$F$8,Konstanta!$E$8,Konstanta!$E$9))))</f>
        <v>5</v>
      </c>
      <c r="CV364" t="b">
        <f t="shared" si="102"/>
        <v>1</v>
      </c>
      <c r="CW364" s="74">
        <f ca="1">IF(CD364&lt;=Konstanta!$B$5,Konstanta!$A$5,IF(CD364&lt;=Konstanta!$B$6,Konstanta!$A$6,IF(CD364&lt;=Konstanta!$B$7,Konstanta!$A$7,IF(CD364&lt;=Konstanta!$B$8,Konstanta!$A$8,IF(CD364&lt;=Konstanta!$B$9,Konstanta!$A$9,IF(CD364&lt;=Konstanta!$B$10,Konstanta!$A$10,IF(CD364&lt;=Konstanta!$B$11,Konstanta!$A$11,Konstanta!$A$12)))))))</f>
        <v>8</v>
      </c>
      <c r="CX364" t="b">
        <f>LEN(_xlfn.IFNA(VLOOKUP(AA364,Konstanta!$AD:$AD,1,FALSE),""))=0</f>
        <v>1</v>
      </c>
      <c r="CY364" s="67">
        <f t="shared" si="103"/>
        <v>0</v>
      </c>
      <c r="CZ364" s="67">
        <f t="shared" si="104"/>
        <v>0</v>
      </c>
      <c r="DA364" s="67">
        <f t="shared" si="105"/>
        <v>0</v>
      </c>
      <c r="DB364" t="b">
        <f t="shared" ca="1" si="106"/>
        <v>0</v>
      </c>
      <c r="DC364" s="67" t="b">
        <f>DA364&lt;=Konstanta!$AH$3</f>
        <v>1</v>
      </c>
      <c r="DD364" t="b">
        <f>CY364&lt;=Konstanta!$AH$4</f>
        <v>1</v>
      </c>
      <c r="DE364" t="b">
        <f>CY364&lt;=Konstanta!$AH$5</f>
        <v>1</v>
      </c>
      <c r="DF364" t="b">
        <f>CY364&lt;=Konstanta!$AH$6</f>
        <v>1</v>
      </c>
      <c r="DG364" t="b">
        <f ca="1">TEXT(BL364,"YYYYMMDD")=TEXT(Konstanta!$B$1,"YYYYMMDD")</f>
        <v>0</v>
      </c>
      <c r="DH364" t="b">
        <f t="shared" si="107"/>
        <v>0</v>
      </c>
      <c r="DI364" s="67">
        <f ca="1">Konstanta!$C$4-Data!CD364</f>
        <v>-1096658.666275</v>
      </c>
      <c r="DJ364">
        <f ca="1">IF(Data!DI364&gt;=Konstanta!$B$14,Konstanta!$A$14,IF(Data!DI364&gt;=Konstanta!$B$15,Konstanta!$A$15,IF(Data!DI364&gt;=Konstanta!$B$16,Konstanta!$A$16,IF(Data!DI364&gt;=Konstanta!$B$17,Konstanta!$A$17,IF(Data!DI364&gt;=Konstanta!$B$18,Konstanta!$A$18,Konstanta!$A$19)))))</f>
        <v>6</v>
      </c>
      <c r="DK364" t="b">
        <f t="shared" si="108"/>
        <v>0</v>
      </c>
      <c r="DL364" t="b">
        <f>COUNTIFS(A$1:A363,A364)=0</f>
        <v>1</v>
      </c>
    </row>
    <row r="365" spans="1:116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8"/>
      <c r="BY365" s="68"/>
      <c r="BZ365" s="70" t="str">
        <f t="shared" si="93"/>
        <v/>
      </c>
      <c r="CA365" s="71">
        <f t="shared" ca="1" si="94"/>
        <v>1096694.6662277777</v>
      </c>
      <c r="CB365" s="70" t="b">
        <f ca="1">AND(LEN(BZ365)&gt;0,TEXT(BZ365,"YYYY-MM-DD")=TEXT(Konstanta!$B$1,"YYYY-MM-DD"))</f>
        <v>0</v>
      </c>
      <c r="CC365" s="70" t="str">
        <f t="shared" si="95"/>
        <v/>
      </c>
      <c r="CD365" s="72">
        <f ca="1">(Konstanta!$B$2-D365)*24</f>
        <v>1096694.666275</v>
      </c>
      <c r="CE365" t="b">
        <f t="shared" si="96"/>
        <v>0</v>
      </c>
      <c r="CF365" t="b">
        <f>LEN(_xlfn.IFNA(VLOOKUP(H365,Konstanta!$M:$M,1,FALSE),""))&gt;0</f>
        <v>0</v>
      </c>
      <c r="CG365" t="b">
        <f>LEN(_xlfn.IFNA(VLOOKUP(G365,Konstanta!$T:$T,1,FALSE),""))&gt;0</f>
        <v>0</v>
      </c>
      <c r="CH365" t="b">
        <f>_xlfn.IFNA(VLOOKUP(U365,Konstanta!$O:$O,1,FALSE),"-")&lt;&gt;"-"</f>
        <v>0</v>
      </c>
      <c r="CI365" t="b">
        <f>LEN(_xlfn.IFNA(VLOOKUP(AX365,Konstanta!$X:$X,1,FALSE),""))&gt;0</f>
        <v>0</v>
      </c>
      <c r="CJ365" t="b">
        <f>OR(LEN(_xlfn.IFNA(VLOOKUP(Y365,Konstanta!$Q:$Q,1,FALSE),""))&gt;0,LEN(Y365)=0)</f>
        <v>1</v>
      </c>
      <c r="CK365" t="b">
        <f t="shared" si="97"/>
        <v>1</v>
      </c>
      <c r="CL365" t="b">
        <f>OR(LEN(_xlfn.IFNA(VLOOKUP(BK365,Konstanta!$Z:$Z,1,FALSE),""))&gt;0,LEN(BK365)=0)</f>
        <v>1</v>
      </c>
      <c r="CM365" t="b">
        <f t="shared" si="98"/>
        <v>1</v>
      </c>
      <c r="CN365" t="b">
        <f t="shared" si="99"/>
        <v>0</v>
      </c>
      <c r="CO365" t="b">
        <f>LEN(_xlfn.IFNA(VLOOKUP(Data!K365,Konstanta!$AB:$AB,1,FALSE),""))&gt;0</f>
        <v>0</v>
      </c>
      <c r="CP365" s="12" t="b">
        <f t="shared" si="100"/>
        <v>0</v>
      </c>
      <c r="CQ365" s="12" t="b">
        <f t="shared" si="101"/>
        <v>0</v>
      </c>
      <c r="CR365" t="b">
        <f>ISNUMBER(SEARCH(Konstanta!$Q$5,Y365))</f>
        <v>0</v>
      </c>
      <c r="CS365">
        <f ca="1">IF(CD365&lt;=Konstanta!$J$5,Konstanta!$I$5,IF(CD365&lt;=Konstanta!$J$6,Konstanta!$I$6,IF(CD365&lt;=Konstanta!$J$7,Konstanta!$I$7,Konstanta!$I$8)))</f>
        <v>4</v>
      </c>
      <c r="CT365" t="b">
        <f>ISNUMBER(SEARCH(Konstanta!$Q$6,Y365))</f>
        <v>0</v>
      </c>
      <c r="CU365">
        <f ca="1">IF(CD365&lt;=Konstanta!$F$5,Konstanta!$E$5,IF(CD365&lt;=Konstanta!$F$6,Konstanta!$E$6,IF(CD365&lt;=Konstanta!$F$7,Konstanta!$E$7,IF(CD365&lt;=Konstanta!$F$8,Konstanta!$E$8,Konstanta!$E$9))))</f>
        <v>5</v>
      </c>
      <c r="CV365" t="b">
        <f t="shared" si="102"/>
        <v>1</v>
      </c>
      <c r="CW365" s="74">
        <f ca="1">IF(CD365&lt;=Konstanta!$B$5,Konstanta!$A$5,IF(CD365&lt;=Konstanta!$B$6,Konstanta!$A$6,IF(CD365&lt;=Konstanta!$B$7,Konstanta!$A$7,IF(CD365&lt;=Konstanta!$B$8,Konstanta!$A$8,IF(CD365&lt;=Konstanta!$B$9,Konstanta!$A$9,IF(CD365&lt;=Konstanta!$B$10,Konstanta!$A$10,IF(CD365&lt;=Konstanta!$B$11,Konstanta!$A$11,Konstanta!$A$12)))))))</f>
        <v>8</v>
      </c>
      <c r="CX365" t="b">
        <f>LEN(_xlfn.IFNA(VLOOKUP(AA365,Konstanta!$AD:$AD,1,FALSE),""))=0</f>
        <v>1</v>
      </c>
      <c r="CY365" s="67">
        <f t="shared" si="103"/>
        <v>0</v>
      </c>
      <c r="CZ365" s="67">
        <f t="shared" si="104"/>
        <v>0</v>
      </c>
      <c r="DA365" s="67">
        <f t="shared" si="105"/>
        <v>0</v>
      </c>
      <c r="DB365" t="b">
        <f t="shared" ca="1" si="106"/>
        <v>0</v>
      </c>
      <c r="DC365" s="67" t="b">
        <f>DA365&lt;=Konstanta!$AH$3</f>
        <v>1</v>
      </c>
      <c r="DD365" t="b">
        <f>CY365&lt;=Konstanta!$AH$4</f>
        <v>1</v>
      </c>
      <c r="DE365" t="b">
        <f>CY365&lt;=Konstanta!$AH$5</f>
        <v>1</v>
      </c>
      <c r="DF365" t="b">
        <f>CY365&lt;=Konstanta!$AH$6</f>
        <v>1</v>
      </c>
      <c r="DG365" t="b">
        <f ca="1">TEXT(BL365,"YYYYMMDD")=TEXT(Konstanta!$B$1,"YYYYMMDD")</f>
        <v>0</v>
      </c>
      <c r="DH365" t="b">
        <f t="shared" si="107"/>
        <v>0</v>
      </c>
      <c r="DI365" s="67">
        <f ca="1">Konstanta!$C$4-Data!CD365</f>
        <v>-1096658.666275</v>
      </c>
      <c r="DJ365">
        <f ca="1">IF(Data!DI365&gt;=Konstanta!$B$14,Konstanta!$A$14,IF(Data!DI365&gt;=Konstanta!$B$15,Konstanta!$A$15,IF(Data!DI365&gt;=Konstanta!$B$16,Konstanta!$A$16,IF(Data!DI365&gt;=Konstanta!$B$17,Konstanta!$A$17,IF(Data!DI365&gt;=Konstanta!$B$18,Konstanta!$A$18,Konstanta!$A$19)))))</f>
        <v>6</v>
      </c>
      <c r="DK365" t="b">
        <f t="shared" si="108"/>
        <v>0</v>
      </c>
      <c r="DL365" t="b">
        <f>COUNTIFS(A$1:A364,A365)=0</f>
        <v>1</v>
      </c>
    </row>
    <row r="366" spans="1:11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8"/>
      <c r="BY366" s="68"/>
      <c r="BZ366" s="70" t="str">
        <f t="shared" si="93"/>
        <v/>
      </c>
      <c r="CA366" s="71">
        <f t="shared" ca="1" si="94"/>
        <v>1096694.6662277777</v>
      </c>
      <c r="CB366" s="70" t="b">
        <f ca="1">AND(LEN(BZ366)&gt;0,TEXT(BZ366,"YYYY-MM-DD")=TEXT(Konstanta!$B$1,"YYYY-MM-DD"))</f>
        <v>0</v>
      </c>
      <c r="CC366" s="70" t="str">
        <f t="shared" si="95"/>
        <v/>
      </c>
      <c r="CD366" s="72">
        <f ca="1">(Konstanta!$B$2-D366)*24</f>
        <v>1096694.666275</v>
      </c>
      <c r="CE366" t="b">
        <f t="shared" si="96"/>
        <v>0</v>
      </c>
      <c r="CF366" t="b">
        <f>LEN(_xlfn.IFNA(VLOOKUP(H366,Konstanta!$M:$M,1,FALSE),""))&gt;0</f>
        <v>0</v>
      </c>
      <c r="CG366" t="b">
        <f>LEN(_xlfn.IFNA(VLOOKUP(G366,Konstanta!$T:$T,1,FALSE),""))&gt;0</f>
        <v>0</v>
      </c>
      <c r="CH366" t="b">
        <f>_xlfn.IFNA(VLOOKUP(U366,Konstanta!$O:$O,1,FALSE),"-")&lt;&gt;"-"</f>
        <v>0</v>
      </c>
      <c r="CI366" t="b">
        <f>LEN(_xlfn.IFNA(VLOOKUP(AX366,Konstanta!$X:$X,1,FALSE),""))&gt;0</f>
        <v>0</v>
      </c>
      <c r="CJ366" t="b">
        <f>OR(LEN(_xlfn.IFNA(VLOOKUP(Y366,Konstanta!$Q:$Q,1,FALSE),""))&gt;0,LEN(Y366)=0)</f>
        <v>1</v>
      </c>
      <c r="CK366" t="b">
        <f t="shared" si="97"/>
        <v>1</v>
      </c>
      <c r="CL366" t="b">
        <f>OR(LEN(_xlfn.IFNA(VLOOKUP(BK366,Konstanta!$Z:$Z,1,FALSE),""))&gt;0,LEN(BK366)=0)</f>
        <v>1</v>
      </c>
      <c r="CM366" t="b">
        <f t="shared" si="98"/>
        <v>1</v>
      </c>
      <c r="CN366" t="b">
        <f t="shared" si="99"/>
        <v>0</v>
      </c>
      <c r="CO366" t="b">
        <f>LEN(_xlfn.IFNA(VLOOKUP(Data!K366,Konstanta!$AB:$AB,1,FALSE),""))&gt;0</f>
        <v>0</v>
      </c>
      <c r="CP366" s="12" t="b">
        <f t="shared" si="100"/>
        <v>0</v>
      </c>
      <c r="CQ366" s="12" t="b">
        <f t="shared" si="101"/>
        <v>0</v>
      </c>
      <c r="CR366" t="b">
        <f>ISNUMBER(SEARCH(Konstanta!$Q$5,Y366))</f>
        <v>0</v>
      </c>
      <c r="CS366">
        <f ca="1">IF(CD366&lt;=Konstanta!$J$5,Konstanta!$I$5,IF(CD366&lt;=Konstanta!$J$6,Konstanta!$I$6,IF(CD366&lt;=Konstanta!$J$7,Konstanta!$I$7,Konstanta!$I$8)))</f>
        <v>4</v>
      </c>
      <c r="CT366" t="b">
        <f>ISNUMBER(SEARCH(Konstanta!$Q$6,Y366))</f>
        <v>0</v>
      </c>
      <c r="CU366">
        <f ca="1">IF(CD366&lt;=Konstanta!$F$5,Konstanta!$E$5,IF(CD366&lt;=Konstanta!$F$6,Konstanta!$E$6,IF(CD366&lt;=Konstanta!$F$7,Konstanta!$E$7,IF(CD366&lt;=Konstanta!$F$8,Konstanta!$E$8,Konstanta!$E$9))))</f>
        <v>5</v>
      </c>
      <c r="CV366" t="b">
        <f t="shared" si="102"/>
        <v>1</v>
      </c>
      <c r="CW366" s="74">
        <f ca="1">IF(CD366&lt;=Konstanta!$B$5,Konstanta!$A$5,IF(CD366&lt;=Konstanta!$B$6,Konstanta!$A$6,IF(CD366&lt;=Konstanta!$B$7,Konstanta!$A$7,IF(CD366&lt;=Konstanta!$B$8,Konstanta!$A$8,IF(CD366&lt;=Konstanta!$B$9,Konstanta!$A$9,IF(CD366&lt;=Konstanta!$B$10,Konstanta!$A$10,IF(CD366&lt;=Konstanta!$B$11,Konstanta!$A$11,Konstanta!$A$12)))))))</f>
        <v>8</v>
      </c>
      <c r="CX366" t="b">
        <f>LEN(_xlfn.IFNA(VLOOKUP(AA366,Konstanta!$AD:$AD,1,FALSE),""))=0</f>
        <v>1</v>
      </c>
      <c r="CY366" s="67">
        <f t="shared" si="103"/>
        <v>0</v>
      </c>
      <c r="CZ366" s="67">
        <f t="shared" si="104"/>
        <v>0</v>
      </c>
      <c r="DA366" s="67">
        <f t="shared" si="105"/>
        <v>0</v>
      </c>
      <c r="DB366" t="b">
        <f t="shared" ca="1" si="106"/>
        <v>0</v>
      </c>
      <c r="DC366" s="67" t="b">
        <f>DA366&lt;=Konstanta!$AH$3</f>
        <v>1</v>
      </c>
      <c r="DD366" t="b">
        <f>CY366&lt;=Konstanta!$AH$4</f>
        <v>1</v>
      </c>
      <c r="DE366" t="b">
        <f>CY366&lt;=Konstanta!$AH$5</f>
        <v>1</v>
      </c>
      <c r="DF366" t="b">
        <f>CY366&lt;=Konstanta!$AH$6</f>
        <v>1</v>
      </c>
      <c r="DG366" t="b">
        <f ca="1">TEXT(BL366,"YYYYMMDD")=TEXT(Konstanta!$B$1,"YYYYMMDD")</f>
        <v>0</v>
      </c>
      <c r="DH366" t="b">
        <f t="shared" si="107"/>
        <v>0</v>
      </c>
      <c r="DI366" s="67">
        <f ca="1">Konstanta!$C$4-Data!CD366</f>
        <v>-1096658.666275</v>
      </c>
      <c r="DJ366">
        <f ca="1">IF(Data!DI366&gt;=Konstanta!$B$14,Konstanta!$A$14,IF(Data!DI366&gt;=Konstanta!$B$15,Konstanta!$A$15,IF(Data!DI366&gt;=Konstanta!$B$16,Konstanta!$A$16,IF(Data!DI366&gt;=Konstanta!$B$17,Konstanta!$A$17,IF(Data!DI366&gt;=Konstanta!$B$18,Konstanta!$A$18,Konstanta!$A$19)))))</f>
        <v>6</v>
      </c>
      <c r="DK366" t="b">
        <f t="shared" si="108"/>
        <v>0</v>
      </c>
      <c r="DL366" t="b">
        <f>COUNTIFS(A$1:A365,A366)=0</f>
        <v>1</v>
      </c>
    </row>
    <row r="367" spans="1:116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8"/>
      <c r="BY367" s="68"/>
      <c r="BZ367" s="70" t="str">
        <f t="shared" si="93"/>
        <v/>
      </c>
      <c r="CA367" s="71">
        <f t="shared" ca="1" si="94"/>
        <v>1096694.6659916667</v>
      </c>
      <c r="CB367" s="70" t="b">
        <f ca="1">AND(LEN(BZ367)&gt;0,TEXT(BZ367,"YYYY-MM-DD")=TEXT(Konstanta!$B$1,"YYYY-MM-DD"))</f>
        <v>0</v>
      </c>
      <c r="CC367" s="70" t="str">
        <f t="shared" si="95"/>
        <v/>
      </c>
      <c r="CD367" s="72">
        <f ca="1">(Konstanta!$B$2-D367)*24</f>
        <v>1096694.666275</v>
      </c>
      <c r="CE367" t="b">
        <f t="shared" si="96"/>
        <v>0</v>
      </c>
      <c r="CF367" t="b">
        <f>LEN(_xlfn.IFNA(VLOOKUP(H367,Konstanta!$M:$M,1,FALSE),""))&gt;0</f>
        <v>0</v>
      </c>
      <c r="CG367" t="b">
        <f>LEN(_xlfn.IFNA(VLOOKUP(G367,Konstanta!$T:$T,1,FALSE),""))&gt;0</f>
        <v>0</v>
      </c>
      <c r="CH367" t="b">
        <f>_xlfn.IFNA(VLOOKUP(U367,Konstanta!$O:$O,1,FALSE),"-")&lt;&gt;"-"</f>
        <v>0</v>
      </c>
      <c r="CI367" t="b">
        <f>LEN(_xlfn.IFNA(VLOOKUP(AX367,Konstanta!$X:$X,1,FALSE),""))&gt;0</f>
        <v>0</v>
      </c>
      <c r="CJ367" t="b">
        <f>OR(LEN(_xlfn.IFNA(VLOOKUP(Y367,Konstanta!$Q:$Q,1,FALSE),""))&gt;0,LEN(Y367)=0)</f>
        <v>1</v>
      </c>
      <c r="CK367" t="b">
        <f t="shared" si="97"/>
        <v>1</v>
      </c>
      <c r="CL367" t="b">
        <f>OR(LEN(_xlfn.IFNA(VLOOKUP(BK367,Konstanta!$Z:$Z,1,FALSE),""))&gt;0,LEN(BK367)=0)</f>
        <v>1</v>
      </c>
      <c r="CM367" t="b">
        <f t="shared" si="98"/>
        <v>1</v>
      </c>
      <c r="CN367" t="b">
        <f t="shared" si="99"/>
        <v>0</v>
      </c>
      <c r="CO367" t="b">
        <f>LEN(_xlfn.IFNA(VLOOKUP(Data!K367,Konstanta!$AB:$AB,1,FALSE),""))&gt;0</f>
        <v>0</v>
      </c>
      <c r="CP367" s="12" t="b">
        <f t="shared" si="100"/>
        <v>0</v>
      </c>
      <c r="CQ367" s="12" t="b">
        <f t="shared" si="101"/>
        <v>0</v>
      </c>
      <c r="CR367" t="b">
        <f>ISNUMBER(SEARCH(Konstanta!$Q$5,Y367))</f>
        <v>0</v>
      </c>
      <c r="CS367">
        <f ca="1">IF(CD367&lt;=Konstanta!$J$5,Konstanta!$I$5,IF(CD367&lt;=Konstanta!$J$6,Konstanta!$I$6,IF(CD367&lt;=Konstanta!$J$7,Konstanta!$I$7,Konstanta!$I$8)))</f>
        <v>4</v>
      </c>
      <c r="CT367" t="b">
        <f>ISNUMBER(SEARCH(Konstanta!$Q$6,Y367))</f>
        <v>0</v>
      </c>
      <c r="CU367">
        <f ca="1">IF(CD367&lt;=Konstanta!$F$5,Konstanta!$E$5,IF(CD367&lt;=Konstanta!$F$6,Konstanta!$E$6,IF(CD367&lt;=Konstanta!$F$7,Konstanta!$E$7,IF(CD367&lt;=Konstanta!$F$8,Konstanta!$E$8,Konstanta!$E$9))))</f>
        <v>5</v>
      </c>
      <c r="CV367" t="b">
        <f t="shared" si="102"/>
        <v>1</v>
      </c>
      <c r="CW367" s="74">
        <f ca="1">IF(CD367&lt;=Konstanta!$B$5,Konstanta!$A$5,IF(CD367&lt;=Konstanta!$B$6,Konstanta!$A$6,IF(CD367&lt;=Konstanta!$B$7,Konstanta!$A$7,IF(CD367&lt;=Konstanta!$B$8,Konstanta!$A$8,IF(CD367&lt;=Konstanta!$B$9,Konstanta!$A$9,IF(CD367&lt;=Konstanta!$B$10,Konstanta!$A$10,IF(CD367&lt;=Konstanta!$B$11,Konstanta!$A$11,Konstanta!$A$12)))))))</f>
        <v>8</v>
      </c>
      <c r="CX367" t="b">
        <f>LEN(_xlfn.IFNA(VLOOKUP(AA367,Konstanta!$AD:$AD,1,FALSE),""))=0</f>
        <v>1</v>
      </c>
      <c r="CY367" s="67">
        <f t="shared" si="103"/>
        <v>0</v>
      </c>
      <c r="CZ367" s="67">
        <f t="shared" si="104"/>
        <v>0</v>
      </c>
      <c r="DA367" s="67">
        <f t="shared" si="105"/>
        <v>0</v>
      </c>
      <c r="DB367" t="b">
        <f t="shared" ca="1" si="106"/>
        <v>0</v>
      </c>
      <c r="DC367" s="67" t="b">
        <f>DA367&lt;=Konstanta!$AH$3</f>
        <v>1</v>
      </c>
      <c r="DD367" t="b">
        <f>CY367&lt;=Konstanta!$AH$4</f>
        <v>1</v>
      </c>
      <c r="DE367" t="b">
        <f>CY367&lt;=Konstanta!$AH$5</f>
        <v>1</v>
      </c>
      <c r="DF367" t="b">
        <f>CY367&lt;=Konstanta!$AH$6</f>
        <v>1</v>
      </c>
      <c r="DG367" t="b">
        <f ca="1">TEXT(BL367,"YYYYMMDD")=TEXT(Konstanta!$B$1,"YYYYMMDD")</f>
        <v>0</v>
      </c>
      <c r="DH367" t="b">
        <f t="shared" si="107"/>
        <v>0</v>
      </c>
      <c r="DI367" s="67">
        <f ca="1">Konstanta!$C$4-Data!CD367</f>
        <v>-1096658.666275</v>
      </c>
      <c r="DJ367">
        <f ca="1">IF(Data!DI367&gt;=Konstanta!$B$14,Konstanta!$A$14,IF(Data!DI367&gt;=Konstanta!$B$15,Konstanta!$A$15,IF(Data!DI367&gt;=Konstanta!$B$16,Konstanta!$A$16,IF(Data!DI367&gt;=Konstanta!$B$17,Konstanta!$A$17,IF(Data!DI367&gt;=Konstanta!$B$18,Konstanta!$A$18,Konstanta!$A$19)))))</f>
        <v>6</v>
      </c>
      <c r="DK367" t="b">
        <f t="shared" si="108"/>
        <v>0</v>
      </c>
      <c r="DL367" t="b">
        <f>COUNTIFS(A$1:A366,A367)=0</f>
        <v>1</v>
      </c>
    </row>
    <row r="368" spans="1:116">
      <c r="A368" s="69"/>
      <c r="B368" s="69"/>
      <c r="C368" s="69"/>
      <c r="D368" s="81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8"/>
      <c r="BY368" s="68"/>
      <c r="BZ368" s="70" t="str">
        <f t="shared" si="93"/>
        <v/>
      </c>
      <c r="CA368" s="71">
        <f t="shared" ca="1" si="94"/>
        <v>1096694.6664083335</v>
      </c>
      <c r="CB368" s="70" t="b">
        <f ca="1">AND(LEN(BZ368)&gt;0,TEXT(BZ368,"YYYY-MM-DD")=TEXT(Konstanta!$B$1,"YYYY-MM-DD"))</f>
        <v>0</v>
      </c>
      <c r="CC368" s="70" t="str">
        <f t="shared" si="95"/>
        <v/>
      </c>
      <c r="CD368" s="72">
        <f ca="1">(Konstanta!$B$2-D368)*24</f>
        <v>1096694.666275</v>
      </c>
      <c r="CE368" t="b">
        <f t="shared" si="96"/>
        <v>0</v>
      </c>
      <c r="CF368" t="b">
        <f>LEN(_xlfn.IFNA(VLOOKUP(H368,Konstanta!$M:$M,1,FALSE),""))&gt;0</f>
        <v>0</v>
      </c>
      <c r="CG368" t="b">
        <f>LEN(_xlfn.IFNA(VLOOKUP(G368,Konstanta!$T:$T,1,FALSE),""))&gt;0</f>
        <v>0</v>
      </c>
      <c r="CH368" t="b">
        <f>_xlfn.IFNA(VLOOKUP(U368,Konstanta!$O:$O,1,FALSE),"-")&lt;&gt;"-"</f>
        <v>0</v>
      </c>
      <c r="CI368" t="b">
        <f>LEN(_xlfn.IFNA(VLOOKUP(AX368,Konstanta!$X:$X,1,FALSE),""))&gt;0</f>
        <v>0</v>
      </c>
      <c r="CJ368" t="b">
        <f>OR(LEN(_xlfn.IFNA(VLOOKUP(Y368,Konstanta!$Q:$Q,1,FALSE),""))&gt;0,LEN(Y368)=0)</f>
        <v>1</v>
      </c>
      <c r="CK368" t="b">
        <f t="shared" si="97"/>
        <v>1</v>
      </c>
      <c r="CL368" t="b">
        <f>OR(LEN(_xlfn.IFNA(VLOOKUP(BK368,Konstanta!$Z:$Z,1,FALSE),""))&gt;0,LEN(BK368)=0)</f>
        <v>1</v>
      </c>
      <c r="CM368" t="b">
        <f t="shared" si="98"/>
        <v>1</v>
      </c>
      <c r="CN368" t="b">
        <f t="shared" si="99"/>
        <v>0</v>
      </c>
      <c r="CO368" t="b">
        <f>LEN(_xlfn.IFNA(VLOOKUP(Data!K368,Konstanta!$AB:$AB,1,FALSE),""))&gt;0</f>
        <v>0</v>
      </c>
      <c r="CP368" s="12" t="b">
        <f t="shared" si="100"/>
        <v>0</v>
      </c>
      <c r="CQ368" s="12" t="b">
        <f t="shared" si="101"/>
        <v>0</v>
      </c>
      <c r="CR368" t="b">
        <f>ISNUMBER(SEARCH(Konstanta!$Q$5,Y368))</f>
        <v>0</v>
      </c>
      <c r="CS368">
        <f ca="1">IF(CD368&lt;=Konstanta!$J$5,Konstanta!$I$5,IF(CD368&lt;=Konstanta!$J$6,Konstanta!$I$6,IF(CD368&lt;=Konstanta!$J$7,Konstanta!$I$7,Konstanta!$I$8)))</f>
        <v>4</v>
      </c>
      <c r="CT368" t="b">
        <f>ISNUMBER(SEARCH(Konstanta!$Q$6,Y368))</f>
        <v>0</v>
      </c>
      <c r="CU368">
        <f ca="1">IF(CD368&lt;=Konstanta!$F$5,Konstanta!$E$5,IF(CD368&lt;=Konstanta!$F$6,Konstanta!$E$6,IF(CD368&lt;=Konstanta!$F$7,Konstanta!$E$7,IF(CD368&lt;=Konstanta!$F$8,Konstanta!$E$8,Konstanta!$E$9))))</f>
        <v>5</v>
      </c>
      <c r="CV368" t="b">
        <f t="shared" si="102"/>
        <v>1</v>
      </c>
      <c r="CW368" s="74">
        <f ca="1">IF(CD368&lt;=Konstanta!$B$5,Konstanta!$A$5,IF(CD368&lt;=Konstanta!$B$6,Konstanta!$A$6,IF(CD368&lt;=Konstanta!$B$7,Konstanta!$A$7,IF(CD368&lt;=Konstanta!$B$8,Konstanta!$A$8,IF(CD368&lt;=Konstanta!$B$9,Konstanta!$A$9,IF(CD368&lt;=Konstanta!$B$10,Konstanta!$A$10,IF(CD368&lt;=Konstanta!$B$11,Konstanta!$A$11,Konstanta!$A$12)))))))</f>
        <v>8</v>
      </c>
      <c r="CX368" t="b">
        <f>LEN(_xlfn.IFNA(VLOOKUP(AA368,Konstanta!$AD:$AD,1,FALSE),""))=0</f>
        <v>1</v>
      </c>
      <c r="CY368" s="67">
        <f t="shared" si="103"/>
        <v>0</v>
      </c>
      <c r="CZ368" s="67">
        <f t="shared" si="104"/>
        <v>0</v>
      </c>
      <c r="DA368" s="67">
        <f t="shared" si="105"/>
        <v>0</v>
      </c>
      <c r="DB368" t="b">
        <f t="shared" ca="1" si="106"/>
        <v>0</v>
      </c>
      <c r="DC368" s="67" t="b">
        <f>DA368&lt;=Konstanta!$AH$3</f>
        <v>1</v>
      </c>
      <c r="DD368" t="b">
        <f>CY368&lt;=Konstanta!$AH$4</f>
        <v>1</v>
      </c>
      <c r="DE368" t="b">
        <f>CY368&lt;=Konstanta!$AH$5</f>
        <v>1</v>
      </c>
      <c r="DF368" t="b">
        <f>CY368&lt;=Konstanta!$AH$6</f>
        <v>1</v>
      </c>
      <c r="DG368" t="b">
        <f ca="1">TEXT(BL368,"YYYYMMDD")=TEXT(Konstanta!$B$1,"YYYYMMDD")</f>
        <v>0</v>
      </c>
      <c r="DH368" t="b">
        <f t="shared" si="107"/>
        <v>0</v>
      </c>
      <c r="DI368" s="67">
        <f ca="1">Konstanta!$C$4-Data!CD368</f>
        <v>-1096658.666275</v>
      </c>
      <c r="DJ368">
        <f ca="1">IF(Data!DI368&gt;=Konstanta!$B$14,Konstanta!$A$14,IF(Data!DI368&gt;=Konstanta!$B$15,Konstanta!$A$15,IF(Data!DI368&gt;=Konstanta!$B$16,Konstanta!$A$16,IF(Data!DI368&gt;=Konstanta!$B$17,Konstanta!$A$17,IF(Data!DI368&gt;=Konstanta!$B$18,Konstanta!$A$18,Konstanta!$A$19)))))</f>
        <v>6</v>
      </c>
      <c r="DK368" t="b">
        <f t="shared" si="108"/>
        <v>0</v>
      </c>
      <c r="DL368" t="b">
        <f>COUNTIFS(A$1:A367,A368)=0</f>
        <v>1</v>
      </c>
    </row>
    <row r="369" spans="1:116">
      <c r="A369" s="69"/>
      <c r="B369" s="69"/>
      <c r="C369" s="69"/>
      <c r="D369" s="81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8"/>
      <c r="BY369" s="68"/>
      <c r="BZ369" s="70" t="str">
        <f t="shared" si="93"/>
        <v/>
      </c>
      <c r="CA369" s="71">
        <f t="shared" ca="1" si="94"/>
        <v>1096694.6660166667</v>
      </c>
      <c r="CB369" s="70" t="b">
        <f ca="1">AND(LEN(BZ369)&gt;0,TEXT(BZ369,"YYYY-MM-DD")=TEXT(Konstanta!$B$1,"YYYY-MM-DD"))</f>
        <v>0</v>
      </c>
      <c r="CC369" s="70" t="str">
        <f t="shared" si="95"/>
        <v/>
      </c>
      <c r="CD369" s="72">
        <f ca="1">(Konstanta!$B$2-D369)*24</f>
        <v>1096694.666275</v>
      </c>
      <c r="CE369" t="b">
        <f t="shared" si="96"/>
        <v>0</v>
      </c>
      <c r="CF369" t="b">
        <f>LEN(_xlfn.IFNA(VLOOKUP(H369,Konstanta!$M:$M,1,FALSE),""))&gt;0</f>
        <v>0</v>
      </c>
      <c r="CG369" t="b">
        <f>LEN(_xlfn.IFNA(VLOOKUP(G369,Konstanta!$T:$T,1,FALSE),""))&gt;0</f>
        <v>0</v>
      </c>
      <c r="CH369" t="b">
        <f>_xlfn.IFNA(VLOOKUP(U369,Konstanta!$O:$O,1,FALSE),"-")&lt;&gt;"-"</f>
        <v>0</v>
      </c>
      <c r="CI369" t="b">
        <f>LEN(_xlfn.IFNA(VLOOKUP(AX369,Konstanta!$X:$X,1,FALSE),""))&gt;0</f>
        <v>0</v>
      </c>
      <c r="CJ369" t="b">
        <f>OR(LEN(_xlfn.IFNA(VLOOKUP(Y369,Konstanta!$Q:$Q,1,FALSE),""))&gt;0,LEN(Y369)=0)</f>
        <v>1</v>
      </c>
      <c r="CK369" t="b">
        <f t="shared" si="97"/>
        <v>1</v>
      </c>
      <c r="CL369" t="b">
        <f>OR(LEN(_xlfn.IFNA(VLOOKUP(BK369,Konstanta!$Z:$Z,1,FALSE),""))&gt;0,LEN(BK369)=0)</f>
        <v>1</v>
      </c>
      <c r="CM369" t="b">
        <f t="shared" si="98"/>
        <v>1</v>
      </c>
      <c r="CN369" t="b">
        <f t="shared" si="99"/>
        <v>0</v>
      </c>
      <c r="CO369" t="b">
        <f>LEN(_xlfn.IFNA(VLOOKUP(Data!K369,Konstanta!$AB:$AB,1,FALSE),""))&gt;0</f>
        <v>0</v>
      </c>
      <c r="CP369" s="12" t="b">
        <f t="shared" si="100"/>
        <v>0</v>
      </c>
      <c r="CQ369" s="12" t="b">
        <f t="shared" si="101"/>
        <v>0</v>
      </c>
      <c r="CR369" t="b">
        <f>ISNUMBER(SEARCH(Konstanta!$Q$5,Y369))</f>
        <v>0</v>
      </c>
      <c r="CS369">
        <f ca="1">IF(CD369&lt;=Konstanta!$J$5,Konstanta!$I$5,IF(CD369&lt;=Konstanta!$J$6,Konstanta!$I$6,IF(CD369&lt;=Konstanta!$J$7,Konstanta!$I$7,Konstanta!$I$8)))</f>
        <v>4</v>
      </c>
      <c r="CT369" t="b">
        <f>ISNUMBER(SEARCH(Konstanta!$Q$6,Y369))</f>
        <v>0</v>
      </c>
      <c r="CU369">
        <f ca="1">IF(CD369&lt;=Konstanta!$F$5,Konstanta!$E$5,IF(CD369&lt;=Konstanta!$F$6,Konstanta!$E$6,IF(CD369&lt;=Konstanta!$F$7,Konstanta!$E$7,IF(CD369&lt;=Konstanta!$F$8,Konstanta!$E$8,Konstanta!$E$9))))</f>
        <v>5</v>
      </c>
      <c r="CV369" t="b">
        <f t="shared" si="102"/>
        <v>1</v>
      </c>
      <c r="CW369" s="74">
        <f ca="1">IF(CD369&lt;=Konstanta!$B$5,Konstanta!$A$5,IF(CD369&lt;=Konstanta!$B$6,Konstanta!$A$6,IF(CD369&lt;=Konstanta!$B$7,Konstanta!$A$7,IF(CD369&lt;=Konstanta!$B$8,Konstanta!$A$8,IF(CD369&lt;=Konstanta!$B$9,Konstanta!$A$9,IF(CD369&lt;=Konstanta!$B$10,Konstanta!$A$10,IF(CD369&lt;=Konstanta!$B$11,Konstanta!$A$11,Konstanta!$A$12)))))))</f>
        <v>8</v>
      </c>
      <c r="CX369" t="b">
        <f>LEN(_xlfn.IFNA(VLOOKUP(AA369,Konstanta!$AD:$AD,1,FALSE),""))=0</f>
        <v>1</v>
      </c>
      <c r="CY369" s="67">
        <f t="shared" si="103"/>
        <v>0</v>
      </c>
      <c r="CZ369" s="67">
        <f t="shared" si="104"/>
        <v>0</v>
      </c>
      <c r="DA369" s="67">
        <f t="shared" si="105"/>
        <v>0</v>
      </c>
      <c r="DB369" t="b">
        <f t="shared" ca="1" si="106"/>
        <v>0</v>
      </c>
      <c r="DC369" s="67" t="b">
        <f>DA369&lt;=Konstanta!$AH$3</f>
        <v>1</v>
      </c>
      <c r="DD369" t="b">
        <f>CY369&lt;=Konstanta!$AH$4</f>
        <v>1</v>
      </c>
      <c r="DE369" t="b">
        <f>CY369&lt;=Konstanta!$AH$5</f>
        <v>1</v>
      </c>
      <c r="DF369" t="b">
        <f>CY369&lt;=Konstanta!$AH$6</f>
        <v>1</v>
      </c>
      <c r="DG369" t="b">
        <f ca="1">TEXT(BL369,"YYYYMMDD")=TEXT(Konstanta!$B$1,"YYYYMMDD")</f>
        <v>0</v>
      </c>
      <c r="DH369" t="b">
        <f t="shared" si="107"/>
        <v>0</v>
      </c>
      <c r="DI369" s="67">
        <f ca="1">Konstanta!$C$4-Data!CD369</f>
        <v>-1096658.666275</v>
      </c>
      <c r="DJ369">
        <f ca="1">IF(Data!DI369&gt;=Konstanta!$B$14,Konstanta!$A$14,IF(Data!DI369&gt;=Konstanta!$B$15,Konstanta!$A$15,IF(Data!DI369&gt;=Konstanta!$B$16,Konstanta!$A$16,IF(Data!DI369&gt;=Konstanta!$B$17,Konstanta!$A$17,IF(Data!DI369&gt;=Konstanta!$B$18,Konstanta!$A$18,Konstanta!$A$19)))))</f>
        <v>6</v>
      </c>
      <c r="DK369" t="b">
        <f t="shared" si="108"/>
        <v>0</v>
      </c>
      <c r="DL369" t="b">
        <f>COUNTIFS(A$1:A368,A369)=0</f>
        <v>1</v>
      </c>
    </row>
    <row r="370" spans="1:116">
      <c r="A370" s="69"/>
      <c r="B370" s="69"/>
      <c r="C370" s="69"/>
      <c r="D370" s="81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8"/>
      <c r="BY370" s="68"/>
      <c r="BZ370" s="70" t="str">
        <f t="shared" si="93"/>
        <v/>
      </c>
      <c r="CA370" s="71">
        <f t="shared" ca="1" si="94"/>
        <v>1096694.666275</v>
      </c>
      <c r="CB370" s="70" t="b">
        <f ca="1">AND(LEN(BZ370)&gt;0,TEXT(BZ370,"YYYY-MM-DD")=TEXT(Konstanta!$B$1,"YYYY-MM-DD"))</f>
        <v>0</v>
      </c>
      <c r="CC370" s="70" t="str">
        <f t="shared" si="95"/>
        <v/>
      </c>
      <c r="CD370" s="72">
        <f ca="1">(Konstanta!$B$2-D370)*24</f>
        <v>1096694.666275</v>
      </c>
      <c r="CE370" t="b">
        <f t="shared" si="96"/>
        <v>0</v>
      </c>
      <c r="CF370" t="b">
        <f>LEN(_xlfn.IFNA(VLOOKUP(H370,Konstanta!$M:$M,1,FALSE),""))&gt;0</f>
        <v>0</v>
      </c>
      <c r="CG370" t="b">
        <f>LEN(_xlfn.IFNA(VLOOKUP(G370,Konstanta!$T:$T,1,FALSE),""))&gt;0</f>
        <v>0</v>
      </c>
      <c r="CH370" t="b">
        <f>_xlfn.IFNA(VLOOKUP(U370,Konstanta!$O:$O,1,FALSE),"-")&lt;&gt;"-"</f>
        <v>0</v>
      </c>
      <c r="CI370" t="b">
        <f>LEN(_xlfn.IFNA(VLOOKUP(AX370,Konstanta!$X:$X,1,FALSE),""))&gt;0</f>
        <v>0</v>
      </c>
      <c r="CJ370" t="b">
        <f>OR(LEN(_xlfn.IFNA(VLOOKUP(Y370,Konstanta!$Q:$Q,1,FALSE),""))&gt;0,LEN(Y370)=0)</f>
        <v>1</v>
      </c>
      <c r="CK370" t="b">
        <f t="shared" si="97"/>
        <v>1</v>
      </c>
      <c r="CL370" t="b">
        <f>OR(LEN(_xlfn.IFNA(VLOOKUP(BK370,Konstanta!$Z:$Z,1,FALSE),""))&gt;0,LEN(BK370)=0)</f>
        <v>1</v>
      </c>
      <c r="CM370" t="b">
        <f t="shared" si="98"/>
        <v>1</v>
      </c>
      <c r="CN370" t="b">
        <f t="shared" si="99"/>
        <v>0</v>
      </c>
      <c r="CO370" t="b">
        <f>LEN(_xlfn.IFNA(VLOOKUP(Data!K370,Konstanta!$AB:$AB,1,FALSE),""))&gt;0</f>
        <v>0</v>
      </c>
      <c r="CP370" s="12" t="b">
        <f t="shared" si="100"/>
        <v>0</v>
      </c>
      <c r="CQ370" s="12" t="b">
        <f t="shared" si="101"/>
        <v>0</v>
      </c>
      <c r="CR370" t="b">
        <f>ISNUMBER(SEARCH(Konstanta!$Q$5,Y370))</f>
        <v>0</v>
      </c>
      <c r="CS370">
        <f ca="1">IF(CD370&lt;=Konstanta!$J$5,Konstanta!$I$5,IF(CD370&lt;=Konstanta!$J$6,Konstanta!$I$6,IF(CD370&lt;=Konstanta!$J$7,Konstanta!$I$7,Konstanta!$I$8)))</f>
        <v>4</v>
      </c>
      <c r="CT370" t="b">
        <f>ISNUMBER(SEARCH(Konstanta!$Q$6,Y370))</f>
        <v>0</v>
      </c>
      <c r="CU370">
        <f ca="1">IF(CD370&lt;=Konstanta!$F$5,Konstanta!$E$5,IF(CD370&lt;=Konstanta!$F$6,Konstanta!$E$6,IF(CD370&lt;=Konstanta!$F$7,Konstanta!$E$7,IF(CD370&lt;=Konstanta!$F$8,Konstanta!$E$8,Konstanta!$E$9))))</f>
        <v>5</v>
      </c>
      <c r="CV370" t="b">
        <f t="shared" si="102"/>
        <v>1</v>
      </c>
      <c r="CW370" s="74">
        <f ca="1">IF(CD370&lt;=Konstanta!$B$5,Konstanta!$A$5,IF(CD370&lt;=Konstanta!$B$6,Konstanta!$A$6,IF(CD370&lt;=Konstanta!$B$7,Konstanta!$A$7,IF(CD370&lt;=Konstanta!$B$8,Konstanta!$A$8,IF(CD370&lt;=Konstanta!$B$9,Konstanta!$A$9,IF(CD370&lt;=Konstanta!$B$10,Konstanta!$A$10,IF(CD370&lt;=Konstanta!$B$11,Konstanta!$A$11,Konstanta!$A$12)))))))</f>
        <v>8</v>
      </c>
      <c r="CX370" t="b">
        <f>LEN(_xlfn.IFNA(VLOOKUP(AA370,Konstanta!$AD:$AD,1,FALSE),""))=0</f>
        <v>1</v>
      </c>
      <c r="CY370" s="67">
        <f t="shared" si="103"/>
        <v>0</v>
      </c>
      <c r="CZ370" s="67">
        <f t="shared" si="104"/>
        <v>0</v>
      </c>
      <c r="DA370" s="67">
        <f t="shared" si="105"/>
        <v>0</v>
      </c>
      <c r="DB370" t="b">
        <f t="shared" ca="1" si="106"/>
        <v>0</v>
      </c>
      <c r="DC370" s="67" t="b">
        <f>DA370&lt;=Konstanta!$AH$3</f>
        <v>1</v>
      </c>
      <c r="DD370" t="b">
        <f>CY370&lt;=Konstanta!$AH$4</f>
        <v>1</v>
      </c>
      <c r="DE370" t="b">
        <f>CY370&lt;=Konstanta!$AH$5</f>
        <v>1</v>
      </c>
      <c r="DF370" t="b">
        <f>CY370&lt;=Konstanta!$AH$6</f>
        <v>1</v>
      </c>
      <c r="DG370" t="b">
        <f ca="1">TEXT(BL370,"YYYYMMDD")=TEXT(Konstanta!$B$1,"YYYYMMDD")</f>
        <v>0</v>
      </c>
      <c r="DH370" t="b">
        <f t="shared" si="107"/>
        <v>0</v>
      </c>
      <c r="DI370" s="67">
        <f ca="1">Konstanta!$C$4-Data!CD370</f>
        <v>-1096658.666275</v>
      </c>
      <c r="DJ370">
        <f ca="1">IF(Data!DI370&gt;=Konstanta!$B$14,Konstanta!$A$14,IF(Data!DI370&gt;=Konstanta!$B$15,Konstanta!$A$15,IF(Data!DI370&gt;=Konstanta!$B$16,Konstanta!$A$16,IF(Data!DI370&gt;=Konstanta!$B$17,Konstanta!$A$17,IF(Data!DI370&gt;=Konstanta!$B$18,Konstanta!$A$18,Konstanta!$A$19)))))</f>
        <v>6</v>
      </c>
      <c r="DK370" t="b">
        <f t="shared" si="108"/>
        <v>0</v>
      </c>
      <c r="DL370" t="b">
        <f>COUNTIFS(A$1:A369,A370)=0</f>
        <v>1</v>
      </c>
    </row>
    <row r="371" spans="1:116">
      <c r="A371" s="69"/>
      <c r="B371" s="69"/>
      <c r="C371" s="69"/>
      <c r="D371" s="81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8"/>
      <c r="BY371" s="68"/>
      <c r="BZ371" s="70" t="str">
        <f t="shared" si="93"/>
        <v/>
      </c>
      <c r="CA371" s="71">
        <f t="shared" ca="1" si="94"/>
        <v>1096694.6662277777</v>
      </c>
      <c r="CB371" s="70" t="b">
        <f ca="1">AND(LEN(BZ371)&gt;0,TEXT(BZ371,"YYYY-MM-DD")=TEXT(Konstanta!$B$1,"YYYY-MM-DD"))</f>
        <v>0</v>
      </c>
      <c r="CC371" s="70" t="str">
        <f t="shared" si="95"/>
        <v/>
      </c>
      <c r="CD371" s="72">
        <f ca="1">(Konstanta!$B$2-D371)*24</f>
        <v>1096694.666275</v>
      </c>
      <c r="CE371" t="b">
        <f t="shared" si="96"/>
        <v>0</v>
      </c>
      <c r="CF371" t="b">
        <f>LEN(_xlfn.IFNA(VLOOKUP(H371,Konstanta!$M:$M,1,FALSE),""))&gt;0</f>
        <v>0</v>
      </c>
      <c r="CG371" t="b">
        <f>LEN(_xlfn.IFNA(VLOOKUP(G371,Konstanta!$T:$T,1,FALSE),""))&gt;0</f>
        <v>0</v>
      </c>
      <c r="CH371" t="b">
        <f>_xlfn.IFNA(VLOOKUP(U371,Konstanta!$O:$O,1,FALSE),"-")&lt;&gt;"-"</f>
        <v>0</v>
      </c>
      <c r="CI371" t="b">
        <f>LEN(_xlfn.IFNA(VLOOKUP(AX371,Konstanta!$X:$X,1,FALSE),""))&gt;0</f>
        <v>0</v>
      </c>
      <c r="CJ371" t="b">
        <f>OR(LEN(_xlfn.IFNA(VLOOKUP(Y371,Konstanta!$Q:$Q,1,FALSE),""))&gt;0,LEN(Y371)=0)</f>
        <v>1</v>
      </c>
      <c r="CK371" t="b">
        <f t="shared" si="97"/>
        <v>1</v>
      </c>
      <c r="CL371" t="b">
        <f>OR(LEN(_xlfn.IFNA(VLOOKUP(BK371,Konstanta!$Z:$Z,1,FALSE),""))&gt;0,LEN(BK371)=0)</f>
        <v>1</v>
      </c>
      <c r="CM371" t="b">
        <f t="shared" si="98"/>
        <v>1</v>
      </c>
      <c r="CN371" t="b">
        <f t="shared" si="99"/>
        <v>0</v>
      </c>
      <c r="CO371" t="b">
        <f>LEN(_xlfn.IFNA(VLOOKUP(Data!K371,Konstanta!$AB:$AB,1,FALSE),""))&gt;0</f>
        <v>0</v>
      </c>
      <c r="CP371" s="12" t="b">
        <f t="shared" si="100"/>
        <v>0</v>
      </c>
      <c r="CQ371" s="12" t="b">
        <f t="shared" si="101"/>
        <v>0</v>
      </c>
      <c r="CR371" t="b">
        <f>ISNUMBER(SEARCH(Konstanta!$Q$5,Y371))</f>
        <v>0</v>
      </c>
      <c r="CS371">
        <f ca="1">IF(CD371&lt;=Konstanta!$J$5,Konstanta!$I$5,IF(CD371&lt;=Konstanta!$J$6,Konstanta!$I$6,IF(CD371&lt;=Konstanta!$J$7,Konstanta!$I$7,Konstanta!$I$8)))</f>
        <v>4</v>
      </c>
      <c r="CT371" t="b">
        <f>ISNUMBER(SEARCH(Konstanta!$Q$6,Y371))</f>
        <v>0</v>
      </c>
      <c r="CU371">
        <f ca="1">IF(CD371&lt;=Konstanta!$F$5,Konstanta!$E$5,IF(CD371&lt;=Konstanta!$F$6,Konstanta!$E$6,IF(CD371&lt;=Konstanta!$F$7,Konstanta!$E$7,IF(CD371&lt;=Konstanta!$F$8,Konstanta!$E$8,Konstanta!$E$9))))</f>
        <v>5</v>
      </c>
      <c r="CV371" t="b">
        <f t="shared" si="102"/>
        <v>1</v>
      </c>
      <c r="CW371" s="74">
        <f ca="1">IF(CD371&lt;=Konstanta!$B$5,Konstanta!$A$5,IF(CD371&lt;=Konstanta!$B$6,Konstanta!$A$6,IF(CD371&lt;=Konstanta!$B$7,Konstanta!$A$7,IF(CD371&lt;=Konstanta!$B$8,Konstanta!$A$8,IF(CD371&lt;=Konstanta!$B$9,Konstanta!$A$9,IF(CD371&lt;=Konstanta!$B$10,Konstanta!$A$10,IF(CD371&lt;=Konstanta!$B$11,Konstanta!$A$11,Konstanta!$A$12)))))))</f>
        <v>8</v>
      </c>
      <c r="CX371" t="b">
        <f>LEN(_xlfn.IFNA(VLOOKUP(AA371,Konstanta!$AD:$AD,1,FALSE),""))=0</f>
        <v>1</v>
      </c>
      <c r="CY371" s="67">
        <f t="shared" si="103"/>
        <v>0</v>
      </c>
      <c r="CZ371" s="67">
        <f t="shared" si="104"/>
        <v>0</v>
      </c>
      <c r="DA371" s="67">
        <f t="shared" si="105"/>
        <v>0</v>
      </c>
      <c r="DB371" t="b">
        <f t="shared" ca="1" si="106"/>
        <v>0</v>
      </c>
      <c r="DC371" s="67" t="b">
        <f>DA371&lt;=Konstanta!$AH$3</f>
        <v>1</v>
      </c>
      <c r="DD371" t="b">
        <f>CY371&lt;=Konstanta!$AH$4</f>
        <v>1</v>
      </c>
      <c r="DE371" t="b">
        <f>CY371&lt;=Konstanta!$AH$5</f>
        <v>1</v>
      </c>
      <c r="DF371" t="b">
        <f>CY371&lt;=Konstanta!$AH$6</f>
        <v>1</v>
      </c>
      <c r="DG371" t="b">
        <f ca="1">TEXT(BL371,"YYYYMMDD")=TEXT(Konstanta!$B$1,"YYYYMMDD")</f>
        <v>0</v>
      </c>
      <c r="DH371" t="b">
        <f t="shared" si="107"/>
        <v>0</v>
      </c>
      <c r="DI371" s="67">
        <f ca="1">Konstanta!$C$4-Data!CD371</f>
        <v>-1096658.666275</v>
      </c>
      <c r="DJ371">
        <f ca="1">IF(Data!DI371&gt;=Konstanta!$B$14,Konstanta!$A$14,IF(Data!DI371&gt;=Konstanta!$B$15,Konstanta!$A$15,IF(Data!DI371&gt;=Konstanta!$B$16,Konstanta!$A$16,IF(Data!DI371&gt;=Konstanta!$B$17,Konstanta!$A$17,IF(Data!DI371&gt;=Konstanta!$B$18,Konstanta!$A$18,Konstanta!$A$19)))))</f>
        <v>6</v>
      </c>
      <c r="DK371" t="b">
        <f t="shared" si="108"/>
        <v>0</v>
      </c>
      <c r="DL371" t="b">
        <f>COUNTIFS(A$1:A370,A371)=0</f>
        <v>1</v>
      </c>
    </row>
    <row r="372" spans="1:116">
      <c r="A372" s="69"/>
      <c r="B372" s="69"/>
      <c r="C372" s="69"/>
      <c r="D372" s="81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8"/>
      <c r="BY372" s="68"/>
      <c r="BZ372" s="70" t="str">
        <f t="shared" si="93"/>
        <v/>
      </c>
      <c r="CA372" s="71">
        <f t="shared" ca="1" si="94"/>
        <v>1096694.6659972221</v>
      </c>
      <c r="CB372" s="70" t="b">
        <f ca="1">AND(LEN(BZ372)&gt;0,TEXT(BZ372,"YYYY-MM-DD")=TEXT(Konstanta!$B$1,"YYYY-MM-DD"))</f>
        <v>0</v>
      </c>
      <c r="CC372" s="70" t="str">
        <f t="shared" si="95"/>
        <v/>
      </c>
      <c r="CD372" s="72">
        <f ca="1">(Konstanta!$B$2-D372)*24</f>
        <v>1096694.666275</v>
      </c>
      <c r="CE372" t="b">
        <f t="shared" si="96"/>
        <v>0</v>
      </c>
      <c r="CF372" t="b">
        <f>LEN(_xlfn.IFNA(VLOOKUP(H372,Konstanta!$M:$M,1,FALSE),""))&gt;0</f>
        <v>0</v>
      </c>
      <c r="CG372" t="b">
        <f>LEN(_xlfn.IFNA(VLOOKUP(G372,Konstanta!$T:$T,1,FALSE),""))&gt;0</f>
        <v>0</v>
      </c>
      <c r="CH372" t="b">
        <f>_xlfn.IFNA(VLOOKUP(U372,Konstanta!$O:$O,1,FALSE),"-")&lt;&gt;"-"</f>
        <v>0</v>
      </c>
      <c r="CI372" t="b">
        <f>LEN(_xlfn.IFNA(VLOOKUP(AX372,Konstanta!$X:$X,1,FALSE),""))&gt;0</f>
        <v>0</v>
      </c>
      <c r="CJ372" t="b">
        <f>OR(LEN(_xlfn.IFNA(VLOOKUP(Y372,Konstanta!$Q:$Q,1,FALSE),""))&gt;0,LEN(Y372)=0)</f>
        <v>1</v>
      </c>
      <c r="CK372" t="b">
        <f t="shared" si="97"/>
        <v>1</v>
      </c>
      <c r="CL372" t="b">
        <f>OR(LEN(_xlfn.IFNA(VLOOKUP(BK372,Konstanta!$Z:$Z,1,FALSE),""))&gt;0,LEN(BK372)=0)</f>
        <v>1</v>
      </c>
      <c r="CM372" t="b">
        <f t="shared" si="98"/>
        <v>1</v>
      </c>
      <c r="CN372" t="b">
        <f t="shared" si="99"/>
        <v>0</v>
      </c>
      <c r="CO372" t="b">
        <f>LEN(_xlfn.IFNA(VLOOKUP(Data!K372,Konstanta!$AB:$AB,1,FALSE),""))&gt;0</f>
        <v>0</v>
      </c>
      <c r="CP372" s="12" t="b">
        <f t="shared" si="100"/>
        <v>0</v>
      </c>
      <c r="CQ372" s="12" t="b">
        <f t="shared" si="101"/>
        <v>0</v>
      </c>
      <c r="CR372" t="b">
        <f>ISNUMBER(SEARCH(Konstanta!$Q$5,Y372))</f>
        <v>0</v>
      </c>
      <c r="CS372">
        <f ca="1">IF(CD372&lt;=Konstanta!$J$5,Konstanta!$I$5,IF(CD372&lt;=Konstanta!$J$6,Konstanta!$I$6,IF(CD372&lt;=Konstanta!$J$7,Konstanta!$I$7,Konstanta!$I$8)))</f>
        <v>4</v>
      </c>
      <c r="CT372" t="b">
        <f>ISNUMBER(SEARCH(Konstanta!$Q$6,Y372))</f>
        <v>0</v>
      </c>
      <c r="CU372">
        <f ca="1">IF(CD372&lt;=Konstanta!$F$5,Konstanta!$E$5,IF(CD372&lt;=Konstanta!$F$6,Konstanta!$E$6,IF(CD372&lt;=Konstanta!$F$7,Konstanta!$E$7,IF(CD372&lt;=Konstanta!$F$8,Konstanta!$E$8,Konstanta!$E$9))))</f>
        <v>5</v>
      </c>
      <c r="CV372" t="b">
        <f t="shared" si="102"/>
        <v>1</v>
      </c>
      <c r="CW372" s="74">
        <f ca="1">IF(CD372&lt;=Konstanta!$B$5,Konstanta!$A$5,IF(CD372&lt;=Konstanta!$B$6,Konstanta!$A$6,IF(CD372&lt;=Konstanta!$B$7,Konstanta!$A$7,IF(CD372&lt;=Konstanta!$B$8,Konstanta!$A$8,IF(CD372&lt;=Konstanta!$B$9,Konstanta!$A$9,IF(CD372&lt;=Konstanta!$B$10,Konstanta!$A$10,IF(CD372&lt;=Konstanta!$B$11,Konstanta!$A$11,Konstanta!$A$12)))))))</f>
        <v>8</v>
      </c>
      <c r="CX372" t="b">
        <f>LEN(_xlfn.IFNA(VLOOKUP(AA372,Konstanta!$AD:$AD,1,FALSE),""))=0</f>
        <v>1</v>
      </c>
      <c r="CY372" s="67">
        <f t="shared" si="103"/>
        <v>0</v>
      </c>
      <c r="CZ372" s="67">
        <f t="shared" si="104"/>
        <v>0</v>
      </c>
      <c r="DA372" s="67">
        <f t="shared" si="105"/>
        <v>0</v>
      </c>
      <c r="DB372" t="b">
        <f t="shared" ca="1" si="106"/>
        <v>0</v>
      </c>
      <c r="DC372" s="67" t="b">
        <f>DA372&lt;=Konstanta!$AH$3</f>
        <v>1</v>
      </c>
      <c r="DD372" t="b">
        <f>CY372&lt;=Konstanta!$AH$4</f>
        <v>1</v>
      </c>
      <c r="DE372" t="b">
        <f>CY372&lt;=Konstanta!$AH$5</f>
        <v>1</v>
      </c>
      <c r="DF372" t="b">
        <f>CY372&lt;=Konstanta!$AH$6</f>
        <v>1</v>
      </c>
      <c r="DG372" t="b">
        <f ca="1">TEXT(BL372,"YYYYMMDD")=TEXT(Konstanta!$B$1,"YYYYMMDD")</f>
        <v>0</v>
      </c>
      <c r="DH372" t="b">
        <f t="shared" si="107"/>
        <v>0</v>
      </c>
      <c r="DI372" s="67">
        <f ca="1">Konstanta!$C$4-Data!CD372</f>
        <v>-1096658.666275</v>
      </c>
      <c r="DJ372">
        <f ca="1">IF(Data!DI372&gt;=Konstanta!$B$14,Konstanta!$A$14,IF(Data!DI372&gt;=Konstanta!$B$15,Konstanta!$A$15,IF(Data!DI372&gt;=Konstanta!$B$16,Konstanta!$A$16,IF(Data!DI372&gt;=Konstanta!$B$17,Konstanta!$A$17,IF(Data!DI372&gt;=Konstanta!$B$18,Konstanta!$A$18,Konstanta!$A$19)))))</f>
        <v>6</v>
      </c>
      <c r="DK372" t="b">
        <f t="shared" si="108"/>
        <v>0</v>
      </c>
      <c r="DL372" t="b">
        <f>COUNTIFS(A$1:A371,A372)=0</f>
        <v>1</v>
      </c>
    </row>
    <row r="373" spans="1:116">
      <c r="A373" s="69"/>
      <c r="B373" s="69"/>
      <c r="C373" s="69"/>
      <c r="D373" s="81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8"/>
      <c r="BY373" s="68"/>
      <c r="BZ373" s="70" t="str">
        <f t="shared" si="93"/>
        <v/>
      </c>
      <c r="CA373" s="71">
        <f t="shared" ca="1" si="94"/>
        <v>1096694.6660000002</v>
      </c>
      <c r="CB373" s="70" t="b">
        <f ca="1">AND(LEN(BZ373)&gt;0,TEXT(BZ373,"YYYY-MM-DD")=TEXT(Konstanta!$B$1,"YYYY-MM-DD"))</f>
        <v>0</v>
      </c>
      <c r="CC373" s="70" t="str">
        <f t="shared" si="95"/>
        <v/>
      </c>
      <c r="CD373" s="72">
        <f ca="1">(Konstanta!$B$2-D373)*24</f>
        <v>1096694.666275</v>
      </c>
      <c r="CE373" t="b">
        <f t="shared" si="96"/>
        <v>0</v>
      </c>
      <c r="CF373" t="b">
        <f>LEN(_xlfn.IFNA(VLOOKUP(H373,Konstanta!$M:$M,1,FALSE),""))&gt;0</f>
        <v>0</v>
      </c>
      <c r="CG373" t="b">
        <f>LEN(_xlfn.IFNA(VLOOKUP(G373,Konstanta!$T:$T,1,FALSE),""))&gt;0</f>
        <v>0</v>
      </c>
      <c r="CH373" t="b">
        <f>_xlfn.IFNA(VLOOKUP(U373,Konstanta!$O:$O,1,FALSE),"-")&lt;&gt;"-"</f>
        <v>0</v>
      </c>
      <c r="CI373" t="b">
        <f>LEN(_xlfn.IFNA(VLOOKUP(AX373,Konstanta!$X:$X,1,FALSE),""))&gt;0</f>
        <v>0</v>
      </c>
      <c r="CJ373" t="b">
        <f>OR(LEN(_xlfn.IFNA(VLOOKUP(Y373,Konstanta!$Q:$Q,1,FALSE),""))&gt;0,LEN(Y373)=0)</f>
        <v>1</v>
      </c>
      <c r="CK373" t="b">
        <f t="shared" si="97"/>
        <v>1</v>
      </c>
      <c r="CL373" t="b">
        <f>OR(LEN(_xlfn.IFNA(VLOOKUP(BK373,Konstanta!$Z:$Z,1,FALSE),""))&gt;0,LEN(BK373)=0)</f>
        <v>1</v>
      </c>
      <c r="CM373" t="b">
        <f t="shared" si="98"/>
        <v>1</v>
      </c>
      <c r="CN373" t="b">
        <f t="shared" si="99"/>
        <v>0</v>
      </c>
      <c r="CO373" t="b">
        <f>LEN(_xlfn.IFNA(VLOOKUP(Data!K373,Konstanta!$AB:$AB,1,FALSE),""))&gt;0</f>
        <v>0</v>
      </c>
      <c r="CP373" s="12" t="b">
        <f t="shared" si="100"/>
        <v>0</v>
      </c>
      <c r="CQ373" s="12" t="b">
        <f t="shared" si="101"/>
        <v>0</v>
      </c>
      <c r="CR373" t="b">
        <f>ISNUMBER(SEARCH(Konstanta!$Q$5,Y373))</f>
        <v>0</v>
      </c>
      <c r="CS373">
        <f ca="1">IF(CD373&lt;=Konstanta!$J$5,Konstanta!$I$5,IF(CD373&lt;=Konstanta!$J$6,Konstanta!$I$6,IF(CD373&lt;=Konstanta!$J$7,Konstanta!$I$7,Konstanta!$I$8)))</f>
        <v>4</v>
      </c>
      <c r="CT373" t="b">
        <f>ISNUMBER(SEARCH(Konstanta!$Q$6,Y373))</f>
        <v>0</v>
      </c>
      <c r="CU373">
        <f ca="1">IF(CD373&lt;=Konstanta!$F$5,Konstanta!$E$5,IF(CD373&lt;=Konstanta!$F$6,Konstanta!$E$6,IF(CD373&lt;=Konstanta!$F$7,Konstanta!$E$7,IF(CD373&lt;=Konstanta!$F$8,Konstanta!$E$8,Konstanta!$E$9))))</f>
        <v>5</v>
      </c>
      <c r="CV373" t="b">
        <f t="shared" si="102"/>
        <v>1</v>
      </c>
      <c r="CW373" s="74">
        <f ca="1">IF(CD373&lt;=Konstanta!$B$5,Konstanta!$A$5,IF(CD373&lt;=Konstanta!$B$6,Konstanta!$A$6,IF(CD373&lt;=Konstanta!$B$7,Konstanta!$A$7,IF(CD373&lt;=Konstanta!$B$8,Konstanta!$A$8,IF(CD373&lt;=Konstanta!$B$9,Konstanta!$A$9,IF(CD373&lt;=Konstanta!$B$10,Konstanta!$A$10,IF(CD373&lt;=Konstanta!$B$11,Konstanta!$A$11,Konstanta!$A$12)))))))</f>
        <v>8</v>
      </c>
      <c r="CX373" t="b">
        <f>LEN(_xlfn.IFNA(VLOOKUP(AA373,Konstanta!$AD:$AD,1,FALSE),""))=0</f>
        <v>1</v>
      </c>
      <c r="CY373" s="67">
        <f t="shared" si="103"/>
        <v>0</v>
      </c>
      <c r="CZ373" s="67">
        <f t="shared" si="104"/>
        <v>0</v>
      </c>
      <c r="DA373" s="67">
        <f t="shared" si="105"/>
        <v>0</v>
      </c>
      <c r="DB373" t="b">
        <f t="shared" ca="1" si="106"/>
        <v>0</v>
      </c>
      <c r="DC373" s="67" t="b">
        <f>DA373&lt;=Konstanta!$AH$3</f>
        <v>1</v>
      </c>
      <c r="DD373" t="b">
        <f>CY373&lt;=Konstanta!$AH$4</f>
        <v>1</v>
      </c>
      <c r="DE373" t="b">
        <f>CY373&lt;=Konstanta!$AH$5</f>
        <v>1</v>
      </c>
      <c r="DF373" t="b">
        <f>CY373&lt;=Konstanta!$AH$6</f>
        <v>1</v>
      </c>
      <c r="DG373" t="b">
        <f ca="1">TEXT(BL373,"YYYYMMDD")=TEXT(Konstanta!$B$1,"YYYYMMDD")</f>
        <v>0</v>
      </c>
      <c r="DH373" t="b">
        <f t="shared" si="107"/>
        <v>0</v>
      </c>
      <c r="DI373" s="67">
        <f ca="1">Konstanta!$C$4-Data!CD373</f>
        <v>-1096658.666275</v>
      </c>
      <c r="DJ373">
        <f ca="1">IF(Data!DI373&gt;=Konstanta!$B$14,Konstanta!$A$14,IF(Data!DI373&gt;=Konstanta!$B$15,Konstanta!$A$15,IF(Data!DI373&gt;=Konstanta!$B$16,Konstanta!$A$16,IF(Data!DI373&gt;=Konstanta!$B$17,Konstanta!$A$17,IF(Data!DI373&gt;=Konstanta!$B$18,Konstanta!$A$18,Konstanta!$A$19)))))</f>
        <v>6</v>
      </c>
      <c r="DK373" t="b">
        <f t="shared" si="108"/>
        <v>0</v>
      </c>
      <c r="DL373" t="b">
        <f>COUNTIFS(A$1:A372,A373)=0</f>
        <v>1</v>
      </c>
    </row>
    <row r="374" spans="1:116">
      <c r="A374" s="69"/>
      <c r="B374" s="69"/>
      <c r="C374" s="69"/>
      <c r="D374" s="81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8"/>
      <c r="BY374" s="68"/>
      <c r="BZ374" s="70" t="str">
        <f t="shared" si="93"/>
        <v/>
      </c>
      <c r="CA374" s="71">
        <f t="shared" ca="1" si="94"/>
        <v>1096694.6662277777</v>
      </c>
      <c r="CB374" s="70" t="b">
        <f ca="1">AND(LEN(BZ374)&gt;0,TEXT(BZ374,"YYYY-MM-DD")=TEXT(Konstanta!$B$1,"YYYY-MM-DD"))</f>
        <v>0</v>
      </c>
      <c r="CC374" s="70" t="str">
        <f t="shared" si="95"/>
        <v/>
      </c>
      <c r="CD374" s="72">
        <f ca="1">(Konstanta!$B$2-D374)*24</f>
        <v>1096694.666275</v>
      </c>
      <c r="CE374" t="b">
        <f t="shared" si="96"/>
        <v>0</v>
      </c>
      <c r="CF374" t="b">
        <f>LEN(_xlfn.IFNA(VLOOKUP(H374,Konstanta!$M:$M,1,FALSE),""))&gt;0</f>
        <v>0</v>
      </c>
      <c r="CG374" t="b">
        <f>LEN(_xlfn.IFNA(VLOOKUP(G374,Konstanta!$T:$T,1,FALSE),""))&gt;0</f>
        <v>0</v>
      </c>
      <c r="CH374" t="b">
        <f>_xlfn.IFNA(VLOOKUP(U374,Konstanta!$O:$O,1,FALSE),"-")&lt;&gt;"-"</f>
        <v>0</v>
      </c>
      <c r="CI374" t="b">
        <f>LEN(_xlfn.IFNA(VLOOKUP(AX374,Konstanta!$X:$X,1,FALSE),""))&gt;0</f>
        <v>0</v>
      </c>
      <c r="CJ374" t="b">
        <f>OR(LEN(_xlfn.IFNA(VLOOKUP(Y374,Konstanta!$Q:$Q,1,FALSE),""))&gt;0,LEN(Y374)=0)</f>
        <v>1</v>
      </c>
      <c r="CK374" t="b">
        <f t="shared" si="97"/>
        <v>1</v>
      </c>
      <c r="CL374" t="b">
        <f>OR(LEN(_xlfn.IFNA(VLOOKUP(BK374,Konstanta!$Z:$Z,1,FALSE),""))&gt;0,LEN(BK374)=0)</f>
        <v>1</v>
      </c>
      <c r="CM374" t="b">
        <f t="shared" si="98"/>
        <v>1</v>
      </c>
      <c r="CN374" t="b">
        <f t="shared" si="99"/>
        <v>0</v>
      </c>
      <c r="CO374" t="b">
        <f>LEN(_xlfn.IFNA(VLOOKUP(Data!K374,Konstanta!$AB:$AB,1,FALSE),""))&gt;0</f>
        <v>0</v>
      </c>
      <c r="CP374" s="12" t="b">
        <f t="shared" si="100"/>
        <v>0</v>
      </c>
      <c r="CQ374" s="12" t="b">
        <f t="shared" si="101"/>
        <v>0</v>
      </c>
      <c r="CR374" t="b">
        <f>ISNUMBER(SEARCH(Konstanta!$Q$5,Y374))</f>
        <v>0</v>
      </c>
      <c r="CS374">
        <f ca="1">IF(CD374&lt;=Konstanta!$J$5,Konstanta!$I$5,IF(CD374&lt;=Konstanta!$J$6,Konstanta!$I$6,IF(CD374&lt;=Konstanta!$J$7,Konstanta!$I$7,Konstanta!$I$8)))</f>
        <v>4</v>
      </c>
      <c r="CT374" t="b">
        <f>ISNUMBER(SEARCH(Konstanta!$Q$6,Y374))</f>
        <v>0</v>
      </c>
      <c r="CU374">
        <f ca="1">IF(CD374&lt;=Konstanta!$F$5,Konstanta!$E$5,IF(CD374&lt;=Konstanta!$F$6,Konstanta!$E$6,IF(CD374&lt;=Konstanta!$F$7,Konstanta!$E$7,IF(CD374&lt;=Konstanta!$F$8,Konstanta!$E$8,Konstanta!$E$9))))</f>
        <v>5</v>
      </c>
      <c r="CV374" t="b">
        <f t="shared" si="102"/>
        <v>1</v>
      </c>
      <c r="CW374" s="74">
        <f ca="1">IF(CD374&lt;=Konstanta!$B$5,Konstanta!$A$5,IF(CD374&lt;=Konstanta!$B$6,Konstanta!$A$6,IF(CD374&lt;=Konstanta!$B$7,Konstanta!$A$7,IF(CD374&lt;=Konstanta!$B$8,Konstanta!$A$8,IF(CD374&lt;=Konstanta!$B$9,Konstanta!$A$9,IF(CD374&lt;=Konstanta!$B$10,Konstanta!$A$10,IF(CD374&lt;=Konstanta!$B$11,Konstanta!$A$11,Konstanta!$A$12)))))))</f>
        <v>8</v>
      </c>
      <c r="CX374" t="b">
        <f>LEN(_xlfn.IFNA(VLOOKUP(AA374,Konstanta!$AD:$AD,1,FALSE),""))=0</f>
        <v>1</v>
      </c>
      <c r="CY374" s="67">
        <f t="shared" si="103"/>
        <v>0</v>
      </c>
      <c r="CZ374" s="67">
        <f t="shared" si="104"/>
        <v>0</v>
      </c>
      <c r="DA374" s="67">
        <f t="shared" si="105"/>
        <v>0</v>
      </c>
      <c r="DB374" t="b">
        <f t="shared" ca="1" si="106"/>
        <v>0</v>
      </c>
      <c r="DC374" s="67" t="b">
        <f>DA374&lt;=Konstanta!$AH$3</f>
        <v>1</v>
      </c>
      <c r="DD374" t="b">
        <f>CY374&lt;=Konstanta!$AH$4</f>
        <v>1</v>
      </c>
      <c r="DE374" t="b">
        <f>CY374&lt;=Konstanta!$AH$5</f>
        <v>1</v>
      </c>
      <c r="DF374" t="b">
        <f>CY374&lt;=Konstanta!$AH$6</f>
        <v>1</v>
      </c>
      <c r="DG374" t="b">
        <f ca="1">TEXT(BL374,"YYYYMMDD")=TEXT(Konstanta!$B$1,"YYYYMMDD")</f>
        <v>0</v>
      </c>
      <c r="DH374" t="b">
        <f t="shared" si="107"/>
        <v>0</v>
      </c>
      <c r="DI374" s="67">
        <f ca="1">Konstanta!$C$4-Data!CD374</f>
        <v>-1096658.666275</v>
      </c>
      <c r="DJ374">
        <f ca="1">IF(Data!DI374&gt;=Konstanta!$B$14,Konstanta!$A$14,IF(Data!DI374&gt;=Konstanta!$B$15,Konstanta!$A$15,IF(Data!DI374&gt;=Konstanta!$B$16,Konstanta!$A$16,IF(Data!DI374&gt;=Konstanta!$B$17,Konstanta!$A$17,IF(Data!DI374&gt;=Konstanta!$B$18,Konstanta!$A$18,Konstanta!$A$19)))))</f>
        <v>6</v>
      </c>
      <c r="DK374" t="b">
        <f t="shared" si="108"/>
        <v>0</v>
      </c>
      <c r="DL374" t="b">
        <f>COUNTIFS(A$1:A373,A374)=0</f>
        <v>1</v>
      </c>
    </row>
    <row r="375" spans="1:116">
      <c r="A375" s="69"/>
      <c r="B375" s="69"/>
      <c r="C375" s="69"/>
      <c r="D375" s="81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8"/>
      <c r="BY375" s="68"/>
      <c r="BZ375" s="70" t="str">
        <f t="shared" si="93"/>
        <v/>
      </c>
      <c r="CA375" s="71">
        <f t="shared" ca="1" si="94"/>
        <v>1096694.6659916667</v>
      </c>
      <c r="CB375" s="70" t="b">
        <f ca="1">AND(LEN(BZ375)&gt;0,TEXT(BZ375,"YYYY-MM-DD")=TEXT(Konstanta!$B$1,"YYYY-MM-DD"))</f>
        <v>0</v>
      </c>
      <c r="CC375" s="70" t="str">
        <f t="shared" si="95"/>
        <v/>
      </c>
      <c r="CD375" s="72">
        <f ca="1">(Konstanta!$B$2-D375)*24</f>
        <v>1096694.666275</v>
      </c>
      <c r="CE375" t="b">
        <f t="shared" si="96"/>
        <v>0</v>
      </c>
      <c r="CF375" t="b">
        <f>LEN(_xlfn.IFNA(VLOOKUP(H375,Konstanta!$M:$M,1,FALSE),""))&gt;0</f>
        <v>0</v>
      </c>
      <c r="CG375" t="b">
        <f>LEN(_xlfn.IFNA(VLOOKUP(G375,Konstanta!$T:$T,1,FALSE),""))&gt;0</f>
        <v>0</v>
      </c>
      <c r="CH375" t="b">
        <f>_xlfn.IFNA(VLOOKUP(U375,Konstanta!$O:$O,1,FALSE),"-")&lt;&gt;"-"</f>
        <v>0</v>
      </c>
      <c r="CI375" t="b">
        <f>LEN(_xlfn.IFNA(VLOOKUP(AX375,Konstanta!$X:$X,1,FALSE),""))&gt;0</f>
        <v>0</v>
      </c>
      <c r="CJ375" t="b">
        <f>OR(LEN(_xlfn.IFNA(VLOOKUP(Y375,Konstanta!$Q:$Q,1,FALSE),""))&gt;0,LEN(Y375)=0)</f>
        <v>1</v>
      </c>
      <c r="CK375" t="b">
        <f t="shared" si="97"/>
        <v>1</v>
      </c>
      <c r="CL375" t="b">
        <f>OR(LEN(_xlfn.IFNA(VLOOKUP(BK375,Konstanta!$Z:$Z,1,FALSE),""))&gt;0,LEN(BK375)=0)</f>
        <v>1</v>
      </c>
      <c r="CM375" t="b">
        <f t="shared" si="98"/>
        <v>1</v>
      </c>
      <c r="CN375" t="b">
        <f t="shared" si="99"/>
        <v>0</v>
      </c>
      <c r="CO375" t="b">
        <f>LEN(_xlfn.IFNA(VLOOKUP(Data!K375,Konstanta!$AB:$AB,1,FALSE),""))&gt;0</f>
        <v>0</v>
      </c>
      <c r="CP375" s="12" t="b">
        <f t="shared" si="100"/>
        <v>0</v>
      </c>
      <c r="CQ375" s="12" t="b">
        <f t="shared" si="101"/>
        <v>0</v>
      </c>
      <c r="CR375" t="b">
        <f>ISNUMBER(SEARCH(Konstanta!$Q$5,Y375))</f>
        <v>0</v>
      </c>
      <c r="CS375">
        <f ca="1">IF(CD375&lt;=Konstanta!$J$5,Konstanta!$I$5,IF(CD375&lt;=Konstanta!$J$6,Konstanta!$I$6,IF(CD375&lt;=Konstanta!$J$7,Konstanta!$I$7,Konstanta!$I$8)))</f>
        <v>4</v>
      </c>
      <c r="CT375" t="b">
        <f>ISNUMBER(SEARCH(Konstanta!$Q$6,Y375))</f>
        <v>0</v>
      </c>
      <c r="CU375">
        <f ca="1">IF(CD375&lt;=Konstanta!$F$5,Konstanta!$E$5,IF(CD375&lt;=Konstanta!$F$6,Konstanta!$E$6,IF(CD375&lt;=Konstanta!$F$7,Konstanta!$E$7,IF(CD375&lt;=Konstanta!$F$8,Konstanta!$E$8,Konstanta!$E$9))))</f>
        <v>5</v>
      </c>
      <c r="CV375" t="b">
        <f t="shared" si="102"/>
        <v>1</v>
      </c>
      <c r="CW375" s="74">
        <f ca="1">IF(CD375&lt;=Konstanta!$B$5,Konstanta!$A$5,IF(CD375&lt;=Konstanta!$B$6,Konstanta!$A$6,IF(CD375&lt;=Konstanta!$B$7,Konstanta!$A$7,IF(CD375&lt;=Konstanta!$B$8,Konstanta!$A$8,IF(CD375&lt;=Konstanta!$B$9,Konstanta!$A$9,IF(CD375&lt;=Konstanta!$B$10,Konstanta!$A$10,IF(CD375&lt;=Konstanta!$B$11,Konstanta!$A$11,Konstanta!$A$12)))))))</f>
        <v>8</v>
      </c>
      <c r="CX375" t="b">
        <f>LEN(_xlfn.IFNA(VLOOKUP(AA375,Konstanta!$AD:$AD,1,FALSE),""))=0</f>
        <v>1</v>
      </c>
      <c r="CY375" s="67">
        <f t="shared" si="103"/>
        <v>0</v>
      </c>
      <c r="CZ375" s="67">
        <f t="shared" si="104"/>
        <v>0</v>
      </c>
      <c r="DA375" s="67">
        <f t="shared" si="105"/>
        <v>0</v>
      </c>
      <c r="DB375" t="b">
        <f t="shared" ca="1" si="106"/>
        <v>0</v>
      </c>
      <c r="DC375" s="67" t="b">
        <f>DA375&lt;=Konstanta!$AH$3</f>
        <v>1</v>
      </c>
      <c r="DD375" t="b">
        <f>CY375&lt;=Konstanta!$AH$4</f>
        <v>1</v>
      </c>
      <c r="DE375" t="b">
        <f>CY375&lt;=Konstanta!$AH$5</f>
        <v>1</v>
      </c>
      <c r="DF375" t="b">
        <f>CY375&lt;=Konstanta!$AH$6</f>
        <v>1</v>
      </c>
      <c r="DG375" t="b">
        <f ca="1">TEXT(BL375,"YYYYMMDD")=TEXT(Konstanta!$B$1,"YYYYMMDD")</f>
        <v>0</v>
      </c>
      <c r="DH375" t="b">
        <f t="shared" si="107"/>
        <v>0</v>
      </c>
      <c r="DI375" s="67">
        <f ca="1">Konstanta!$C$4-Data!CD375</f>
        <v>-1096658.666275</v>
      </c>
      <c r="DJ375">
        <f ca="1">IF(Data!DI375&gt;=Konstanta!$B$14,Konstanta!$A$14,IF(Data!DI375&gt;=Konstanta!$B$15,Konstanta!$A$15,IF(Data!DI375&gt;=Konstanta!$B$16,Konstanta!$A$16,IF(Data!DI375&gt;=Konstanta!$B$17,Konstanta!$A$17,IF(Data!DI375&gt;=Konstanta!$B$18,Konstanta!$A$18,Konstanta!$A$19)))))</f>
        <v>6</v>
      </c>
      <c r="DK375" t="b">
        <f t="shared" si="108"/>
        <v>0</v>
      </c>
      <c r="DL375" t="b">
        <f>COUNTIFS(A$1:A374,A375)=0</f>
        <v>1</v>
      </c>
    </row>
    <row r="376" spans="1:116">
      <c r="A376" s="69"/>
      <c r="B376" s="69"/>
      <c r="C376" s="69"/>
      <c r="D376" s="81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8"/>
      <c r="BY376" s="68"/>
      <c r="BZ376" s="70" t="str">
        <f t="shared" si="93"/>
        <v/>
      </c>
      <c r="CA376" s="71">
        <f t="shared" ca="1" si="94"/>
        <v>1096694.6659916667</v>
      </c>
      <c r="CB376" s="70" t="b">
        <f ca="1">AND(LEN(BZ376)&gt;0,TEXT(BZ376,"YYYY-MM-DD")=TEXT(Konstanta!$B$1,"YYYY-MM-DD"))</f>
        <v>0</v>
      </c>
      <c r="CC376" s="70" t="str">
        <f t="shared" si="95"/>
        <v/>
      </c>
      <c r="CD376" s="72">
        <f ca="1">(Konstanta!$B$2-D376)*24</f>
        <v>1096694.666275</v>
      </c>
      <c r="CE376" t="b">
        <f t="shared" si="96"/>
        <v>0</v>
      </c>
      <c r="CF376" t="b">
        <f>LEN(_xlfn.IFNA(VLOOKUP(H376,Konstanta!$M:$M,1,FALSE),""))&gt;0</f>
        <v>0</v>
      </c>
      <c r="CG376" t="b">
        <f>LEN(_xlfn.IFNA(VLOOKUP(G376,Konstanta!$T:$T,1,FALSE),""))&gt;0</f>
        <v>0</v>
      </c>
      <c r="CH376" t="b">
        <f>_xlfn.IFNA(VLOOKUP(U376,Konstanta!$O:$O,1,FALSE),"-")&lt;&gt;"-"</f>
        <v>0</v>
      </c>
      <c r="CI376" t="b">
        <f>LEN(_xlfn.IFNA(VLOOKUP(AX376,Konstanta!$X:$X,1,FALSE),""))&gt;0</f>
        <v>0</v>
      </c>
      <c r="CJ376" t="b">
        <f>OR(LEN(_xlfn.IFNA(VLOOKUP(Y376,Konstanta!$Q:$Q,1,FALSE),""))&gt;0,LEN(Y376)=0)</f>
        <v>1</v>
      </c>
      <c r="CK376" t="b">
        <f t="shared" si="97"/>
        <v>1</v>
      </c>
      <c r="CL376" t="b">
        <f>OR(LEN(_xlfn.IFNA(VLOOKUP(BK376,Konstanta!$Z:$Z,1,FALSE),""))&gt;0,LEN(BK376)=0)</f>
        <v>1</v>
      </c>
      <c r="CM376" t="b">
        <f t="shared" si="98"/>
        <v>1</v>
      </c>
      <c r="CN376" t="b">
        <f t="shared" si="99"/>
        <v>0</v>
      </c>
      <c r="CO376" t="b">
        <f>LEN(_xlfn.IFNA(VLOOKUP(Data!K376,Konstanta!$AB:$AB,1,FALSE),""))&gt;0</f>
        <v>0</v>
      </c>
      <c r="CP376" s="12" t="b">
        <f t="shared" si="100"/>
        <v>0</v>
      </c>
      <c r="CQ376" s="12" t="b">
        <f t="shared" si="101"/>
        <v>0</v>
      </c>
      <c r="CR376" t="b">
        <f>ISNUMBER(SEARCH(Konstanta!$Q$5,Y376))</f>
        <v>0</v>
      </c>
      <c r="CS376">
        <f ca="1">IF(CD376&lt;=Konstanta!$J$5,Konstanta!$I$5,IF(CD376&lt;=Konstanta!$J$6,Konstanta!$I$6,IF(CD376&lt;=Konstanta!$J$7,Konstanta!$I$7,Konstanta!$I$8)))</f>
        <v>4</v>
      </c>
      <c r="CT376" t="b">
        <f>ISNUMBER(SEARCH(Konstanta!$Q$6,Y376))</f>
        <v>0</v>
      </c>
      <c r="CU376">
        <f ca="1">IF(CD376&lt;=Konstanta!$F$5,Konstanta!$E$5,IF(CD376&lt;=Konstanta!$F$6,Konstanta!$E$6,IF(CD376&lt;=Konstanta!$F$7,Konstanta!$E$7,IF(CD376&lt;=Konstanta!$F$8,Konstanta!$E$8,Konstanta!$E$9))))</f>
        <v>5</v>
      </c>
      <c r="CV376" t="b">
        <f t="shared" si="102"/>
        <v>1</v>
      </c>
      <c r="CW376" s="74">
        <f ca="1">IF(CD376&lt;=Konstanta!$B$5,Konstanta!$A$5,IF(CD376&lt;=Konstanta!$B$6,Konstanta!$A$6,IF(CD376&lt;=Konstanta!$B$7,Konstanta!$A$7,IF(CD376&lt;=Konstanta!$B$8,Konstanta!$A$8,IF(CD376&lt;=Konstanta!$B$9,Konstanta!$A$9,IF(CD376&lt;=Konstanta!$B$10,Konstanta!$A$10,IF(CD376&lt;=Konstanta!$B$11,Konstanta!$A$11,Konstanta!$A$12)))))))</f>
        <v>8</v>
      </c>
      <c r="CX376" t="b">
        <f>LEN(_xlfn.IFNA(VLOOKUP(AA376,Konstanta!$AD:$AD,1,FALSE),""))=0</f>
        <v>1</v>
      </c>
      <c r="CY376" s="67">
        <f t="shared" si="103"/>
        <v>0</v>
      </c>
      <c r="CZ376" s="67">
        <f t="shared" si="104"/>
        <v>0</v>
      </c>
      <c r="DA376" s="67">
        <f t="shared" si="105"/>
        <v>0</v>
      </c>
      <c r="DB376" t="b">
        <f t="shared" ca="1" si="106"/>
        <v>0</v>
      </c>
      <c r="DC376" s="67" t="b">
        <f>DA376&lt;=Konstanta!$AH$3</f>
        <v>1</v>
      </c>
      <c r="DD376" t="b">
        <f>CY376&lt;=Konstanta!$AH$4</f>
        <v>1</v>
      </c>
      <c r="DE376" t="b">
        <f>CY376&lt;=Konstanta!$AH$5</f>
        <v>1</v>
      </c>
      <c r="DF376" t="b">
        <f>CY376&lt;=Konstanta!$AH$6</f>
        <v>1</v>
      </c>
      <c r="DG376" t="b">
        <f ca="1">TEXT(BL376,"YYYYMMDD")=TEXT(Konstanta!$B$1,"YYYYMMDD")</f>
        <v>0</v>
      </c>
      <c r="DH376" t="b">
        <f t="shared" si="107"/>
        <v>0</v>
      </c>
      <c r="DI376" s="67">
        <f ca="1">Konstanta!$C$4-Data!CD376</f>
        <v>-1096658.666275</v>
      </c>
      <c r="DJ376">
        <f ca="1">IF(Data!DI376&gt;=Konstanta!$B$14,Konstanta!$A$14,IF(Data!DI376&gt;=Konstanta!$B$15,Konstanta!$A$15,IF(Data!DI376&gt;=Konstanta!$B$16,Konstanta!$A$16,IF(Data!DI376&gt;=Konstanta!$B$17,Konstanta!$A$17,IF(Data!DI376&gt;=Konstanta!$B$18,Konstanta!$A$18,Konstanta!$A$19)))))</f>
        <v>6</v>
      </c>
      <c r="DK376" t="b">
        <f t="shared" si="108"/>
        <v>0</v>
      </c>
      <c r="DL376" t="b">
        <f>COUNTIFS(A$1:A375,A376)=0</f>
        <v>1</v>
      </c>
    </row>
    <row r="377" spans="1:116">
      <c r="A377" s="69"/>
      <c r="B377" s="69"/>
      <c r="C377" s="69"/>
      <c r="D377" s="81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8"/>
      <c r="BY377" s="68"/>
      <c r="BZ377" s="70" t="str">
        <f t="shared" si="93"/>
        <v/>
      </c>
      <c r="CA377" s="71">
        <f t="shared" ca="1" si="94"/>
        <v>1096694.6664083335</v>
      </c>
      <c r="CB377" s="70" t="b">
        <f ca="1">AND(LEN(BZ377)&gt;0,TEXT(BZ377,"YYYY-MM-DD")=TEXT(Konstanta!$B$1,"YYYY-MM-DD"))</f>
        <v>0</v>
      </c>
      <c r="CC377" s="70" t="str">
        <f t="shared" si="95"/>
        <v/>
      </c>
      <c r="CD377" s="72">
        <f ca="1">(Konstanta!$B$2-D377)*24</f>
        <v>1096694.666275</v>
      </c>
      <c r="CE377" t="b">
        <f t="shared" si="96"/>
        <v>0</v>
      </c>
      <c r="CF377" t="b">
        <f>LEN(_xlfn.IFNA(VLOOKUP(H377,Konstanta!$M:$M,1,FALSE),""))&gt;0</f>
        <v>0</v>
      </c>
      <c r="CG377" t="b">
        <f>LEN(_xlfn.IFNA(VLOOKUP(G377,Konstanta!$T:$T,1,FALSE),""))&gt;0</f>
        <v>0</v>
      </c>
      <c r="CH377" t="b">
        <f>_xlfn.IFNA(VLOOKUP(U377,Konstanta!$O:$O,1,FALSE),"-")&lt;&gt;"-"</f>
        <v>0</v>
      </c>
      <c r="CI377" t="b">
        <f>LEN(_xlfn.IFNA(VLOOKUP(AX377,Konstanta!$X:$X,1,FALSE),""))&gt;0</f>
        <v>0</v>
      </c>
      <c r="CJ377" t="b">
        <f>OR(LEN(_xlfn.IFNA(VLOOKUP(Y377,Konstanta!$Q:$Q,1,FALSE),""))&gt;0,LEN(Y377)=0)</f>
        <v>1</v>
      </c>
      <c r="CK377" t="b">
        <f t="shared" si="97"/>
        <v>1</v>
      </c>
      <c r="CL377" t="b">
        <f>OR(LEN(_xlfn.IFNA(VLOOKUP(BK377,Konstanta!$Z:$Z,1,FALSE),""))&gt;0,LEN(BK377)=0)</f>
        <v>1</v>
      </c>
      <c r="CM377" t="b">
        <f t="shared" si="98"/>
        <v>1</v>
      </c>
      <c r="CN377" t="b">
        <f t="shared" si="99"/>
        <v>0</v>
      </c>
      <c r="CO377" t="b">
        <f>LEN(_xlfn.IFNA(VLOOKUP(Data!K377,Konstanta!$AB:$AB,1,FALSE),""))&gt;0</f>
        <v>0</v>
      </c>
      <c r="CP377" s="12" t="b">
        <f t="shared" si="100"/>
        <v>0</v>
      </c>
      <c r="CQ377" s="12" t="b">
        <f t="shared" si="101"/>
        <v>0</v>
      </c>
      <c r="CR377" t="b">
        <f>ISNUMBER(SEARCH(Konstanta!$Q$5,Y377))</f>
        <v>0</v>
      </c>
      <c r="CS377">
        <f ca="1">IF(CD377&lt;=Konstanta!$J$5,Konstanta!$I$5,IF(CD377&lt;=Konstanta!$J$6,Konstanta!$I$6,IF(CD377&lt;=Konstanta!$J$7,Konstanta!$I$7,Konstanta!$I$8)))</f>
        <v>4</v>
      </c>
      <c r="CT377" t="b">
        <f>ISNUMBER(SEARCH(Konstanta!$Q$6,Y377))</f>
        <v>0</v>
      </c>
      <c r="CU377">
        <f ca="1">IF(CD377&lt;=Konstanta!$F$5,Konstanta!$E$5,IF(CD377&lt;=Konstanta!$F$6,Konstanta!$E$6,IF(CD377&lt;=Konstanta!$F$7,Konstanta!$E$7,IF(CD377&lt;=Konstanta!$F$8,Konstanta!$E$8,Konstanta!$E$9))))</f>
        <v>5</v>
      </c>
      <c r="CV377" t="b">
        <f t="shared" si="102"/>
        <v>1</v>
      </c>
      <c r="CW377" s="74">
        <f ca="1">IF(CD377&lt;=Konstanta!$B$5,Konstanta!$A$5,IF(CD377&lt;=Konstanta!$B$6,Konstanta!$A$6,IF(CD377&lt;=Konstanta!$B$7,Konstanta!$A$7,IF(CD377&lt;=Konstanta!$B$8,Konstanta!$A$8,IF(CD377&lt;=Konstanta!$B$9,Konstanta!$A$9,IF(CD377&lt;=Konstanta!$B$10,Konstanta!$A$10,IF(CD377&lt;=Konstanta!$B$11,Konstanta!$A$11,Konstanta!$A$12)))))))</f>
        <v>8</v>
      </c>
      <c r="CX377" t="b">
        <f>LEN(_xlfn.IFNA(VLOOKUP(AA377,Konstanta!$AD:$AD,1,FALSE),""))=0</f>
        <v>1</v>
      </c>
      <c r="CY377" s="67">
        <f t="shared" si="103"/>
        <v>0</v>
      </c>
      <c r="CZ377" s="67">
        <f t="shared" si="104"/>
        <v>0</v>
      </c>
      <c r="DA377" s="67">
        <f t="shared" si="105"/>
        <v>0</v>
      </c>
      <c r="DB377" t="b">
        <f t="shared" ca="1" si="106"/>
        <v>0</v>
      </c>
      <c r="DC377" s="67" t="b">
        <f>DA377&lt;=Konstanta!$AH$3</f>
        <v>1</v>
      </c>
      <c r="DD377" t="b">
        <f>CY377&lt;=Konstanta!$AH$4</f>
        <v>1</v>
      </c>
      <c r="DE377" t="b">
        <f>CY377&lt;=Konstanta!$AH$5</f>
        <v>1</v>
      </c>
      <c r="DF377" t="b">
        <f>CY377&lt;=Konstanta!$AH$6</f>
        <v>1</v>
      </c>
      <c r="DG377" t="b">
        <f ca="1">TEXT(BL377,"YYYYMMDD")=TEXT(Konstanta!$B$1,"YYYYMMDD")</f>
        <v>0</v>
      </c>
      <c r="DH377" t="b">
        <f t="shared" si="107"/>
        <v>0</v>
      </c>
      <c r="DI377" s="67">
        <f ca="1">Konstanta!$C$4-Data!CD377</f>
        <v>-1096658.666275</v>
      </c>
      <c r="DJ377">
        <f ca="1">IF(Data!DI377&gt;=Konstanta!$B$14,Konstanta!$A$14,IF(Data!DI377&gt;=Konstanta!$B$15,Konstanta!$A$15,IF(Data!DI377&gt;=Konstanta!$B$16,Konstanta!$A$16,IF(Data!DI377&gt;=Konstanta!$B$17,Konstanta!$A$17,IF(Data!DI377&gt;=Konstanta!$B$18,Konstanta!$A$18,Konstanta!$A$19)))))</f>
        <v>6</v>
      </c>
      <c r="DK377" t="b">
        <f t="shared" si="108"/>
        <v>0</v>
      </c>
      <c r="DL377" t="b">
        <f>COUNTIFS(A$1:A376,A377)=0</f>
        <v>1</v>
      </c>
    </row>
    <row r="378" spans="1:116">
      <c r="A378" s="69"/>
      <c r="B378" s="69"/>
      <c r="C378" s="69"/>
      <c r="D378" s="81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8"/>
      <c r="BY378" s="68"/>
      <c r="BZ378" s="70" t="str">
        <f t="shared" si="93"/>
        <v/>
      </c>
      <c r="CA378" s="71">
        <f t="shared" ca="1" si="94"/>
        <v>1096694.666013889</v>
      </c>
      <c r="CB378" s="70" t="b">
        <f ca="1">AND(LEN(BZ378)&gt;0,TEXT(BZ378,"YYYY-MM-DD")=TEXT(Konstanta!$B$1,"YYYY-MM-DD"))</f>
        <v>0</v>
      </c>
      <c r="CC378" s="70" t="str">
        <f t="shared" si="95"/>
        <v/>
      </c>
      <c r="CD378" s="72">
        <f ca="1">(Konstanta!$B$2-D378)*24</f>
        <v>1096694.666275</v>
      </c>
      <c r="CE378" t="b">
        <f t="shared" si="96"/>
        <v>0</v>
      </c>
      <c r="CF378" t="b">
        <f>LEN(_xlfn.IFNA(VLOOKUP(H378,Konstanta!$M:$M,1,FALSE),""))&gt;0</f>
        <v>0</v>
      </c>
      <c r="CG378" t="b">
        <f>LEN(_xlfn.IFNA(VLOOKUP(G378,Konstanta!$T:$T,1,FALSE),""))&gt;0</f>
        <v>0</v>
      </c>
      <c r="CH378" t="b">
        <f>_xlfn.IFNA(VLOOKUP(U378,Konstanta!$O:$O,1,FALSE),"-")&lt;&gt;"-"</f>
        <v>0</v>
      </c>
      <c r="CI378" t="b">
        <f>LEN(_xlfn.IFNA(VLOOKUP(AX378,Konstanta!$X:$X,1,FALSE),""))&gt;0</f>
        <v>0</v>
      </c>
      <c r="CJ378" t="b">
        <f>OR(LEN(_xlfn.IFNA(VLOOKUP(Y378,Konstanta!$Q:$Q,1,FALSE),""))&gt;0,LEN(Y378)=0)</f>
        <v>1</v>
      </c>
      <c r="CK378" t="b">
        <f t="shared" si="97"/>
        <v>1</v>
      </c>
      <c r="CL378" t="b">
        <f>OR(LEN(_xlfn.IFNA(VLOOKUP(BK378,Konstanta!$Z:$Z,1,FALSE),""))&gt;0,LEN(BK378)=0)</f>
        <v>1</v>
      </c>
      <c r="CM378" t="b">
        <f t="shared" si="98"/>
        <v>1</v>
      </c>
      <c r="CN378" t="b">
        <f t="shared" si="99"/>
        <v>0</v>
      </c>
      <c r="CO378" t="b">
        <f>LEN(_xlfn.IFNA(VLOOKUP(Data!K378,Konstanta!$AB:$AB,1,FALSE),""))&gt;0</f>
        <v>0</v>
      </c>
      <c r="CP378" s="12" t="b">
        <f t="shared" si="100"/>
        <v>0</v>
      </c>
      <c r="CQ378" s="12" t="b">
        <f t="shared" si="101"/>
        <v>0</v>
      </c>
      <c r="CR378" t="b">
        <f>ISNUMBER(SEARCH(Konstanta!$Q$5,Y378))</f>
        <v>0</v>
      </c>
      <c r="CS378">
        <f ca="1">IF(CD378&lt;=Konstanta!$J$5,Konstanta!$I$5,IF(CD378&lt;=Konstanta!$J$6,Konstanta!$I$6,IF(CD378&lt;=Konstanta!$J$7,Konstanta!$I$7,Konstanta!$I$8)))</f>
        <v>4</v>
      </c>
      <c r="CT378" t="b">
        <f>ISNUMBER(SEARCH(Konstanta!$Q$6,Y378))</f>
        <v>0</v>
      </c>
      <c r="CU378">
        <f ca="1">IF(CD378&lt;=Konstanta!$F$5,Konstanta!$E$5,IF(CD378&lt;=Konstanta!$F$6,Konstanta!$E$6,IF(CD378&lt;=Konstanta!$F$7,Konstanta!$E$7,IF(CD378&lt;=Konstanta!$F$8,Konstanta!$E$8,Konstanta!$E$9))))</f>
        <v>5</v>
      </c>
      <c r="CV378" t="b">
        <f t="shared" si="102"/>
        <v>1</v>
      </c>
      <c r="CW378" s="74">
        <f ca="1">IF(CD378&lt;=Konstanta!$B$5,Konstanta!$A$5,IF(CD378&lt;=Konstanta!$B$6,Konstanta!$A$6,IF(CD378&lt;=Konstanta!$B$7,Konstanta!$A$7,IF(CD378&lt;=Konstanta!$B$8,Konstanta!$A$8,IF(CD378&lt;=Konstanta!$B$9,Konstanta!$A$9,IF(CD378&lt;=Konstanta!$B$10,Konstanta!$A$10,IF(CD378&lt;=Konstanta!$B$11,Konstanta!$A$11,Konstanta!$A$12)))))))</f>
        <v>8</v>
      </c>
      <c r="CX378" t="b">
        <f>LEN(_xlfn.IFNA(VLOOKUP(AA378,Konstanta!$AD:$AD,1,FALSE),""))=0</f>
        <v>1</v>
      </c>
      <c r="CY378" s="67">
        <f t="shared" si="103"/>
        <v>0</v>
      </c>
      <c r="CZ378" s="67">
        <f t="shared" si="104"/>
        <v>0</v>
      </c>
      <c r="DA378" s="67">
        <f t="shared" si="105"/>
        <v>0</v>
      </c>
      <c r="DB378" t="b">
        <f t="shared" ca="1" si="106"/>
        <v>0</v>
      </c>
      <c r="DC378" s="67" t="b">
        <f>DA378&lt;=Konstanta!$AH$3</f>
        <v>1</v>
      </c>
      <c r="DD378" t="b">
        <f>CY378&lt;=Konstanta!$AH$4</f>
        <v>1</v>
      </c>
      <c r="DE378" t="b">
        <f>CY378&lt;=Konstanta!$AH$5</f>
        <v>1</v>
      </c>
      <c r="DF378" t="b">
        <f>CY378&lt;=Konstanta!$AH$6</f>
        <v>1</v>
      </c>
      <c r="DG378" t="b">
        <f ca="1">TEXT(BL378,"YYYYMMDD")=TEXT(Konstanta!$B$1,"YYYYMMDD")</f>
        <v>0</v>
      </c>
      <c r="DH378" t="b">
        <f t="shared" si="107"/>
        <v>0</v>
      </c>
      <c r="DI378" s="67">
        <f ca="1">Konstanta!$C$4-Data!CD378</f>
        <v>-1096658.666275</v>
      </c>
      <c r="DJ378">
        <f ca="1">IF(Data!DI378&gt;=Konstanta!$B$14,Konstanta!$A$14,IF(Data!DI378&gt;=Konstanta!$B$15,Konstanta!$A$15,IF(Data!DI378&gt;=Konstanta!$B$16,Konstanta!$A$16,IF(Data!DI378&gt;=Konstanta!$B$17,Konstanta!$A$17,IF(Data!DI378&gt;=Konstanta!$B$18,Konstanta!$A$18,Konstanta!$A$19)))))</f>
        <v>6</v>
      </c>
      <c r="DK378" t="b">
        <f t="shared" si="108"/>
        <v>0</v>
      </c>
      <c r="DL378" t="b">
        <f>COUNTIFS(A$1:A377,A378)=0</f>
        <v>1</v>
      </c>
    </row>
    <row r="379" spans="1:116">
      <c r="A379" s="69"/>
      <c r="B379" s="69"/>
      <c r="C379" s="69"/>
      <c r="D379" s="81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8"/>
      <c r="BY379" s="68"/>
      <c r="BZ379" s="70" t="str">
        <f t="shared" si="93"/>
        <v/>
      </c>
      <c r="CA379" s="71">
        <f t="shared" ca="1" si="94"/>
        <v>1096694.6664055556</v>
      </c>
      <c r="CB379" s="70" t="b">
        <f ca="1">AND(LEN(BZ379)&gt;0,TEXT(BZ379,"YYYY-MM-DD")=TEXT(Konstanta!$B$1,"YYYY-MM-DD"))</f>
        <v>0</v>
      </c>
      <c r="CC379" s="70" t="str">
        <f t="shared" si="95"/>
        <v/>
      </c>
      <c r="CD379" s="72">
        <f ca="1">(Konstanta!$B$2-D379)*24</f>
        <v>1096694.666275</v>
      </c>
      <c r="CE379" t="b">
        <f t="shared" si="96"/>
        <v>0</v>
      </c>
      <c r="CF379" t="b">
        <f>LEN(_xlfn.IFNA(VLOOKUP(H379,Konstanta!$M:$M,1,FALSE),""))&gt;0</f>
        <v>0</v>
      </c>
      <c r="CG379" t="b">
        <f>LEN(_xlfn.IFNA(VLOOKUP(G379,Konstanta!$T:$T,1,FALSE),""))&gt;0</f>
        <v>0</v>
      </c>
      <c r="CH379" t="b">
        <f>_xlfn.IFNA(VLOOKUP(U379,Konstanta!$O:$O,1,FALSE),"-")&lt;&gt;"-"</f>
        <v>0</v>
      </c>
      <c r="CI379" t="b">
        <f>LEN(_xlfn.IFNA(VLOOKUP(AX379,Konstanta!$X:$X,1,FALSE),""))&gt;0</f>
        <v>0</v>
      </c>
      <c r="CJ379" t="b">
        <f>OR(LEN(_xlfn.IFNA(VLOOKUP(Y379,Konstanta!$Q:$Q,1,FALSE),""))&gt;0,LEN(Y379)=0)</f>
        <v>1</v>
      </c>
      <c r="CK379" t="b">
        <f t="shared" si="97"/>
        <v>1</v>
      </c>
      <c r="CL379" t="b">
        <f>OR(LEN(_xlfn.IFNA(VLOOKUP(BK379,Konstanta!$Z:$Z,1,FALSE),""))&gt;0,LEN(BK379)=0)</f>
        <v>1</v>
      </c>
      <c r="CM379" t="b">
        <f t="shared" si="98"/>
        <v>1</v>
      </c>
      <c r="CN379" t="b">
        <f t="shared" si="99"/>
        <v>0</v>
      </c>
      <c r="CO379" t="b">
        <f>LEN(_xlfn.IFNA(VLOOKUP(Data!K379,Konstanta!$AB:$AB,1,FALSE),""))&gt;0</f>
        <v>0</v>
      </c>
      <c r="CP379" s="12" t="b">
        <f t="shared" si="100"/>
        <v>0</v>
      </c>
      <c r="CQ379" s="12" t="b">
        <f t="shared" si="101"/>
        <v>0</v>
      </c>
      <c r="CR379" t="b">
        <f>ISNUMBER(SEARCH(Konstanta!$Q$5,Y379))</f>
        <v>0</v>
      </c>
      <c r="CS379">
        <f ca="1">IF(CD379&lt;=Konstanta!$J$5,Konstanta!$I$5,IF(CD379&lt;=Konstanta!$J$6,Konstanta!$I$6,IF(CD379&lt;=Konstanta!$J$7,Konstanta!$I$7,Konstanta!$I$8)))</f>
        <v>4</v>
      </c>
      <c r="CT379" t="b">
        <f>ISNUMBER(SEARCH(Konstanta!$Q$6,Y379))</f>
        <v>0</v>
      </c>
      <c r="CU379">
        <f ca="1">IF(CD379&lt;=Konstanta!$F$5,Konstanta!$E$5,IF(CD379&lt;=Konstanta!$F$6,Konstanta!$E$6,IF(CD379&lt;=Konstanta!$F$7,Konstanta!$E$7,IF(CD379&lt;=Konstanta!$F$8,Konstanta!$E$8,Konstanta!$E$9))))</f>
        <v>5</v>
      </c>
      <c r="CV379" t="b">
        <f t="shared" si="102"/>
        <v>1</v>
      </c>
      <c r="CW379" s="74">
        <f ca="1">IF(CD379&lt;=Konstanta!$B$5,Konstanta!$A$5,IF(CD379&lt;=Konstanta!$B$6,Konstanta!$A$6,IF(CD379&lt;=Konstanta!$B$7,Konstanta!$A$7,IF(CD379&lt;=Konstanta!$B$8,Konstanta!$A$8,IF(CD379&lt;=Konstanta!$B$9,Konstanta!$A$9,IF(CD379&lt;=Konstanta!$B$10,Konstanta!$A$10,IF(CD379&lt;=Konstanta!$B$11,Konstanta!$A$11,Konstanta!$A$12)))))))</f>
        <v>8</v>
      </c>
      <c r="CX379" t="b">
        <f>LEN(_xlfn.IFNA(VLOOKUP(AA379,Konstanta!$AD:$AD,1,FALSE),""))=0</f>
        <v>1</v>
      </c>
      <c r="CY379" s="67">
        <f t="shared" si="103"/>
        <v>0</v>
      </c>
      <c r="CZ379" s="67">
        <f t="shared" si="104"/>
        <v>0</v>
      </c>
      <c r="DA379" s="67">
        <f t="shared" si="105"/>
        <v>0</v>
      </c>
      <c r="DB379" t="b">
        <f t="shared" ca="1" si="106"/>
        <v>0</v>
      </c>
      <c r="DC379" s="67" t="b">
        <f>DA379&lt;=Konstanta!$AH$3</f>
        <v>1</v>
      </c>
      <c r="DD379" t="b">
        <f>CY379&lt;=Konstanta!$AH$4</f>
        <v>1</v>
      </c>
      <c r="DE379" t="b">
        <f>CY379&lt;=Konstanta!$AH$5</f>
        <v>1</v>
      </c>
      <c r="DF379" t="b">
        <f>CY379&lt;=Konstanta!$AH$6</f>
        <v>1</v>
      </c>
      <c r="DG379" t="b">
        <f ca="1">TEXT(BL379,"YYYYMMDD")=TEXT(Konstanta!$B$1,"YYYYMMDD")</f>
        <v>0</v>
      </c>
      <c r="DH379" t="b">
        <f t="shared" si="107"/>
        <v>0</v>
      </c>
      <c r="DI379" s="67">
        <f ca="1">Konstanta!$C$4-Data!CD379</f>
        <v>-1096658.666275</v>
      </c>
      <c r="DJ379">
        <f ca="1">IF(Data!DI379&gt;=Konstanta!$B$14,Konstanta!$A$14,IF(Data!DI379&gt;=Konstanta!$B$15,Konstanta!$A$15,IF(Data!DI379&gt;=Konstanta!$B$16,Konstanta!$A$16,IF(Data!DI379&gt;=Konstanta!$B$17,Konstanta!$A$17,IF(Data!DI379&gt;=Konstanta!$B$18,Konstanta!$A$18,Konstanta!$A$19)))))</f>
        <v>6</v>
      </c>
      <c r="DK379" t="b">
        <f t="shared" si="108"/>
        <v>0</v>
      </c>
      <c r="DL379" t="b">
        <f>COUNTIFS(A$1:A378,A379)=0</f>
        <v>1</v>
      </c>
    </row>
    <row r="380" spans="1:116">
      <c r="A380" s="69"/>
      <c r="B380" s="69"/>
      <c r="C380" s="69"/>
      <c r="D380" s="81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8"/>
      <c r="BY380" s="68"/>
      <c r="BZ380" s="70" t="str">
        <f t="shared" si="93"/>
        <v/>
      </c>
      <c r="CA380" s="71">
        <f t="shared" ca="1" si="94"/>
        <v>1096694.6659916667</v>
      </c>
      <c r="CB380" s="70" t="b">
        <f ca="1">AND(LEN(BZ380)&gt;0,TEXT(BZ380,"YYYY-MM-DD")=TEXT(Konstanta!$B$1,"YYYY-MM-DD"))</f>
        <v>0</v>
      </c>
      <c r="CC380" s="70" t="str">
        <f t="shared" si="95"/>
        <v/>
      </c>
      <c r="CD380" s="72">
        <f ca="1">(Konstanta!$B$2-D380)*24</f>
        <v>1096694.666275</v>
      </c>
      <c r="CE380" t="b">
        <f t="shared" si="96"/>
        <v>0</v>
      </c>
      <c r="CF380" t="b">
        <f>LEN(_xlfn.IFNA(VLOOKUP(H380,Konstanta!$M:$M,1,FALSE),""))&gt;0</f>
        <v>0</v>
      </c>
      <c r="CG380" t="b">
        <f>LEN(_xlfn.IFNA(VLOOKUP(G380,Konstanta!$T:$T,1,FALSE),""))&gt;0</f>
        <v>0</v>
      </c>
      <c r="CH380" t="b">
        <f>_xlfn.IFNA(VLOOKUP(U380,Konstanta!$O:$O,1,FALSE),"-")&lt;&gt;"-"</f>
        <v>0</v>
      </c>
      <c r="CI380" t="b">
        <f>LEN(_xlfn.IFNA(VLOOKUP(AX380,Konstanta!$X:$X,1,FALSE),""))&gt;0</f>
        <v>0</v>
      </c>
      <c r="CJ380" t="b">
        <f>OR(LEN(_xlfn.IFNA(VLOOKUP(Y380,Konstanta!$Q:$Q,1,FALSE),""))&gt;0,LEN(Y380)=0)</f>
        <v>1</v>
      </c>
      <c r="CK380" t="b">
        <f t="shared" si="97"/>
        <v>1</v>
      </c>
      <c r="CL380" t="b">
        <f>OR(LEN(_xlfn.IFNA(VLOOKUP(BK380,Konstanta!$Z:$Z,1,FALSE),""))&gt;0,LEN(BK380)=0)</f>
        <v>1</v>
      </c>
      <c r="CM380" t="b">
        <f t="shared" si="98"/>
        <v>1</v>
      </c>
      <c r="CN380" t="b">
        <f t="shared" si="99"/>
        <v>0</v>
      </c>
      <c r="CO380" t="b">
        <f>LEN(_xlfn.IFNA(VLOOKUP(Data!K380,Konstanta!$AB:$AB,1,FALSE),""))&gt;0</f>
        <v>0</v>
      </c>
      <c r="CP380" s="12" t="b">
        <f t="shared" si="100"/>
        <v>0</v>
      </c>
      <c r="CQ380" s="12" t="b">
        <f t="shared" si="101"/>
        <v>0</v>
      </c>
      <c r="CR380" t="b">
        <f>ISNUMBER(SEARCH(Konstanta!$Q$5,Y380))</f>
        <v>0</v>
      </c>
      <c r="CS380">
        <f ca="1">IF(CD380&lt;=Konstanta!$J$5,Konstanta!$I$5,IF(CD380&lt;=Konstanta!$J$6,Konstanta!$I$6,IF(CD380&lt;=Konstanta!$J$7,Konstanta!$I$7,Konstanta!$I$8)))</f>
        <v>4</v>
      </c>
      <c r="CT380" t="b">
        <f>ISNUMBER(SEARCH(Konstanta!$Q$6,Y380))</f>
        <v>0</v>
      </c>
      <c r="CU380">
        <f ca="1">IF(CD380&lt;=Konstanta!$F$5,Konstanta!$E$5,IF(CD380&lt;=Konstanta!$F$6,Konstanta!$E$6,IF(CD380&lt;=Konstanta!$F$7,Konstanta!$E$7,IF(CD380&lt;=Konstanta!$F$8,Konstanta!$E$8,Konstanta!$E$9))))</f>
        <v>5</v>
      </c>
      <c r="CV380" t="b">
        <f t="shared" si="102"/>
        <v>1</v>
      </c>
      <c r="CW380" s="74">
        <f ca="1">IF(CD380&lt;=Konstanta!$B$5,Konstanta!$A$5,IF(CD380&lt;=Konstanta!$B$6,Konstanta!$A$6,IF(CD380&lt;=Konstanta!$B$7,Konstanta!$A$7,IF(CD380&lt;=Konstanta!$B$8,Konstanta!$A$8,IF(CD380&lt;=Konstanta!$B$9,Konstanta!$A$9,IF(CD380&lt;=Konstanta!$B$10,Konstanta!$A$10,IF(CD380&lt;=Konstanta!$B$11,Konstanta!$A$11,Konstanta!$A$12)))))))</f>
        <v>8</v>
      </c>
      <c r="CX380" t="b">
        <f>LEN(_xlfn.IFNA(VLOOKUP(AA380,Konstanta!$AD:$AD,1,FALSE),""))=0</f>
        <v>1</v>
      </c>
      <c r="CY380" s="67">
        <f t="shared" si="103"/>
        <v>0</v>
      </c>
      <c r="CZ380" s="67">
        <f t="shared" si="104"/>
        <v>0</v>
      </c>
      <c r="DA380" s="67">
        <f t="shared" si="105"/>
        <v>0</v>
      </c>
      <c r="DB380" t="b">
        <f t="shared" ca="1" si="106"/>
        <v>0</v>
      </c>
      <c r="DC380" s="67" t="b">
        <f>DA380&lt;=Konstanta!$AH$3</f>
        <v>1</v>
      </c>
      <c r="DD380" t="b">
        <f>CY380&lt;=Konstanta!$AH$4</f>
        <v>1</v>
      </c>
      <c r="DE380" t="b">
        <f>CY380&lt;=Konstanta!$AH$5</f>
        <v>1</v>
      </c>
      <c r="DF380" t="b">
        <f>CY380&lt;=Konstanta!$AH$6</f>
        <v>1</v>
      </c>
      <c r="DG380" t="b">
        <f ca="1">TEXT(BL380,"YYYYMMDD")=TEXT(Konstanta!$B$1,"YYYYMMDD")</f>
        <v>0</v>
      </c>
      <c r="DH380" t="b">
        <f t="shared" si="107"/>
        <v>0</v>
      </c>
      <c r="DI380" s="67">
        <f ca="1">Konstanta!$C$4-Data!CD380</f>
        <v>-1096658.666275</v>
      </c>
      <c r="DJ380">
        <f ca="1">IF(Data!DI380&gt;=Konstanta!$B$14,Konstanta!$A$14,IF(Data!DI380&gt;=Konstanta!$B$15,Konstanta!$A$15,IF(Data!DI380&gt;=Konstanta!$B$16,Konstanta!$A$16,IF(Data!DI380&gt;=Konstanta!$B$17,Konstanta!$A$17,IF(Data!DI380&gt;=Konstanta!$B$18,Konstanta!$A$18,Konstanta!$A$19)))))</f>
        <v>6</v>
      </c>
      <c r="DK380" t="b">
        <f t="shared" si="108"/>
        <v>0</v>
      </c>
      <c r="DL380" t="b">
        <f>COUNTIFS(A$1:A379,A380)=0</f>
        <v>1</v>
      </c>
    </row>
    <row r="381" spans="1:116">
      <c r="A381" s="69"/>
      <c r="B381" s="69"/>
      <c r="C381" s="69"/>
      <c r="D381" s="81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8"/>
      <c r="BY381" s="68"/>
      <c r="BZ381" s="70" t="str">
        <f t="shared" si="93"/>
        <v/>
      </c>
      <c r="CA381" s="71">
        <f t="shared" ca="1" si="94"/>
        <v>1096694.6662277777</v>
      </c>
      <c r="CB381" s="70" t="b">
        <f ca="1">AND(LEN(BZ381)&gt;0,TEXT(BZ381,"YYYY-MM-DD")=TEXT(Konstanta!$B$1,"YYYY-MM-DD"))</f>
        <v>0</v>
      </c>
      <c r="CC381" s="70" t="str">
        <f t="shared" si="95"/>
        <v/>
      </c>
      <c r="CD381" s="72">
        <f ca="1">(Konstanta!$B$2-D381)*24</f>
        <v>1096694.666275</v>
      </c>
      <c r="CE381" t="b">
        <f t="shared" si="96"/>
        <v>0</v>
      </c>
      <c r="CF381" t="b">
        <f>LEN(_xlfn.IFNA(VLOOKUP(H381,Konstanta!$M:$M,1,FALSE),""))&gt;0</f>
        <v>0</v>
      </c>
      <c r="CG381" t="b">
        <f>LEN(_xlfn.IFNA(VLOOKUP(G381,Konstanta!$T:$T,1,FALSE),""))&gt;0</f>
        <v>0</v>
      </c>
      <c r="CH381" t="b">
        <f>_xlfn.IFNA(VLOOKUP(U381,Konstanta!$O:$O,1,FALSE),"-")&lt;&gt;"-"</f>
        <v>0</v>
      </c>
      <c r="CI381" t="b">
        <f>LEN(_xlfn.IFNA(VLOOKUP(AX381,Konstanta!$X:$X,1,FALSE),""))&gt;0</f>
        <v>0</v>
      </c>
      <c r="CJ381" t="b">
        <f>OR(LEN(_xlfn.IFNA(VLOOKUP(Y381,Konstanta!$Q:$Q,1,FALSE),""))&gt;0,LEN(Y381)=0)</f>
        <v>1</v>
      </c>
      <c r="CK381" t="b">
        <f t="shared" si="97"/>
        <v>1</v>
      </c>
      <c r="CL381" t="b">
        <f>OR(LEN(_xlfn.IFNA(VLOOKUP(BK381,Konstanta!$Z:$Z,1,FALSE),""))&gt;0,LEN(BK381)=0)</f>
        <v>1</v>
      </c>
      <c r="CM381" t="b">
        <f t="shared" si="98"/>
        <v>1</v>
      </c>
      <c r="CN381" t="b">
        <f t="shared" si="99"/>
        <v>0</v>
      </c>
      <c r="CO381" t="b">
        <f>LEN(_xlfn.IFNA(VLOOKUP(Data!K381,Konstanta!$AB:$AB,1,FALSE),""))&gt;0</f>
        <v>0</v>
      </c>
      <c r="CP381" s="12" t="b">
        <f t="shared" si="100"/>
        <v>0</v>
      </c>
      <c r="CQ381" s="12" t="b">
        <f t="shared" si="101"/>
        <v>0</v>
      </c>
      <c r="CR381" t="b">
        <f>ISNUMBER(SEARCH(Konstanta!$Q$5,Y381))</f>
        <v>0</v>
      </c>
      <c r="CS381">
        <f ca="1">IF(CD381&lt;=Konstanta!$J$5,Konstanta!$I$5,IF(CD381&lt;=Konstanta!$J$6,Konstanta!$I$6,IF(CD381&lt;=Konstanta!$J$7,Konstanta!$I$7,Konstanta!$I$8)))</f>
        <v>4</v>
      </c>
      <c r="CT381" t="b">
        <f>ISNUMBER(SEARCH(Konstanta!$Q$6,Y381))</f>
        <v>0</v>
      </c>
      <c r="CU381">
        <f ca="1">IF(CD381&lt;=Konstanta!$F$5,Konstanta!$E$5,IF(CD381&lt;=Konstanta!$F$6,Konstanta!$E$6,IF(CD381&lt;=Konstanta!$F$7,Konstanta!$E$7,IF(CD381&lt;=Konstanta!$F$8,Konstanta!$E$8,Konstanta!$E$9))))</f>
        <v>5</v>
      </c>
      <c r="CV381" t="b">
        <f t="shared" si="102"/>
        <v>1</v>
      </c>
      <c r="CW381" s="74">
        <f ca="1">IF(CD381&lt;=Konstanta!$B$5,Konstanta!$A$5,IF(CD381&lt;=Konstanta!$B$6,Konstanta!$A$6,IF(CD381&lt;=Konstanta!$B$7,Konstanta!$A$7,IF(CD381&lt;=Konstanta!$B$8,Konstanta!$A$8,IF(CD381&lt;=Konstanta!$B$9,Konstanta!$A$9,IF(CD381&lt;=Konstanta!$B$10,Konstanta!$A$10,IF(CD381&lt;=Konstanta!$B$11,Konstanta!$A$11,Konstanta!$A$12)))))))</f>
        <v>8</v>
      </c>
      <c r="CX381" t="b">
        <f>LEN(_xlfn.IFNA(VLOOKUP(AA381,Konstanta!$AD:$AD,1,FALSE),""))=0</f>
        <v>1</v>
      </c>
      <c r="CY381" s="67">
        <f t="shared" si="103"/>
        <v>0</v>
      </c>
      <c r="CZ381" s="67">
        <f t="shared" si="104"/>
        <v>0</v>
      </c>
      <c r="DA381" s="67">
        <f t="shared" si="105"/>
        <v>0</v>
      </c>
      <c r="DB381" t="b">
        <f t="shared" ca="1" si="106"/>
        <v>0</v>
      </c>
      <c r="DC381" s="67" t="b">
        <f>DA381&lt;=Konstanta!$AH$3</f>
        <v>1</v>
      </c>
      <c r="DD381" t="b">
        <f>CY381&lt;=Konstanta!$AH$4</f>
        <v>1</v>
      </c>
      <c r="DE381" t="b">
        <f>CY381&lt;=Konstanta!$AH$5</f>
        <v>1</v>
      </c>
      <c r="DF381" t="b">
        <f>CY381&lt;=Konstanta!$AH$6</f>
        <v>1</v>
      </c>
      <c r="DG381" t="b">
        <f ca="1">TEXT(BL381,"YYYYMMDD")=TEXT(Konstanta!$B$1,"YYYYMMDD")</f>
        <v>0</v>
      </c>
      <c r="DH381" t="b">
        <f t="shared" si="107"/>
        <v>0</v>
      </c>
      <c r="DI381" s="67">
        <f ca="1">Konstanta!$C$4-Data!CD381</f>
        <v>-1096658.666275</v>
      </c>
      <c r="DJ381">
        <f ca="1">IF(Data!DI381&gt;=Konstanta!$B$14,Konstanta!$A$14,IF(Data!DI381&gt;=Konstanta!$B$15,Konstanta!$A$15,IF(Data!DI381&gt;=Konstanta!$B$16,Konstanta!$A$16,IF(Data!DI381&gt;=Konstanta!$B$17,Konstanta!$A$17,IF(Data!DI381&gt;=Konstanta!$B$18,Konstanta!$A$18,Konstanta!$A$19)))))</f>
        <v>6</v>
      </c>
      <c r="DK381" t="b">
        <f t="shared" si="108"/>
        <v>0</v>
      </c>
      <c r="DL381" t="b">
        <f>COUNTIFS(A$1:A380,A381)=0</f>
        <v>1</v>
      </c>
    </row>
    <row r="382" spans="1:116">
      <c r="A382" s="69"/>
      <c r="B382" s="69"/>
      <c r="C382" s="69"/>
      <c r="D382" s="81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8"/>
      <c r="BY382" s="68"/>
      <c r="BZ382" s="70" t="str">
        <f t="shared" si="93"/>
        <v/>
      </c>
      <c r="CA382" s="71">
        <f t="shared" ca="1" si="94"/>
        <v>1096694.6662138889</v>
      </c>
      <c r="CB382" s="70" t="b">
        <f ca="1">AND(LEN(BZ382)&gt;0,TEXT(BZ382,"YYYY-MM-DD")=TEXT(Konstanta!$B$1,"YYYY-MM-DD"))</f>
        <v>0</v>
      </c>
      <c r="CC382" s="70" t="str">
        <f t="shared" si="95"/>
        <v/>
      </c>
      <c r="CD382" s="72">
        <f ca="1">(Konstanta!$B$2-D382)*24</f>
        <v>1096694.666275</v>
      </c>
      <c r="CE382" t="b">
        <f t="shared" si="96"/>
        <v>0</v>
      </c>
      <c r="CF382" t="b">
        <f>LEN(_xlfn.IFNA(VLOOKUP(H382,Konstanta!$M:$M,1,FALSE),""))&gt;0</f>
        <v>0</v>
      </c>
      <c r="CG382" t="b">
        <f>LEN(_xlfn.IFNA(VLOOKUP(G382,Konstanta!$T:$T,1,FALSE),""))&gt;0</f>
        <v>0</v>
      </c>
      <c r="CH382" t="b">
        <f>_xlfn.IFNA(VLOOKUP(U382,Konstanta!$O:$O,1,FALSE),"-")&lt;&gt;"-"</f>
        <v>0</v>
      </c>
      <c r="CI382" t="b">
        <f>LEN(_xlfn.IFNA(VLOOKUP(AX382,Konstanta!$X:$X,1,FALSE),""))&gt;0</f>
        <v>0</v>
      </c>
      <c r="CJ382" t="b">
        <f>OR(LEN(_xlfn.IFNA(VLOOKUP(Y382,Konstanta!$Q:$Q,1,FALSE),""))&gt;0,LEN(Y382)=0)</f>
        <v>1</v>
      </c>
      <c r="CK382" t="b">
        <f t="shared" si="97"/>
        <v>1</v>
      </c>
      <c r="CL382" t="b">
        <f>OR(LEN(_xlfn.IFNA(VLOOKUP(BK382,Konstanta!$Z:$Z,1,FALSE),""))&gt;0,LEN(BK382)=0)</f>
        <v>1</v>
      </c>
      <c r="CM382" t="b">
        <f t="shared" si="98"/>
        <v>1</v>
      </c>
      <c r="CN382" t="b">
        <f t="shared" si="99"/>
        <v>0</v>
      </c>
      <c r="CO382" t="b">
        <f>LEN(_xlfn.IFNA(VLOOKUP(Data!K382,Konstanta!$AB:$AB,1,FALSE),""))&gt;0</f>
        <v>0</v>
      </c>
      <c r="CP382" s="12" t="b">
        <f t="shared" si="100"/>
        <v>0</v>
      </c>
      <c r="CQ382" s="12" t="b">
        <f t="shared" si="101"/>
        <v>0</v>
      </c>
      <c r="CR382" t="b">
        <f>ISNUMBER(SEARCH(Konstanta!$Q$5,Y382))</f>
        <v>0</v>
      </c>
      <c r="CS382">
        <f ca="1">IF(CD382&lt;=Konstanta!$J$5,Konstanta!$I$5,IF(CD382&lt;=Konstanta!$J$6,Konstanta!$I$6,IF(CD382&lt;=Konstanta!$J$7,Konstanta!$I$7,Konstanta!$I$8)))</f>
        <v>4</v>
      </c>
      <c r="CT382" t="b">
        <f>ISNUMBER(SEARCH(Konstanta!$Q$6,Y382))</f>
        <v>0</v>
      </c>
      <c r="CU382">
        <f ca="1">IF(CD382&lt;=Konstanta!$F$5,Konstanta!$E$5,IF(CD382&lt;=Konstanta!$F$6,Konstanta!$E$6,IF(CD382&lt;=Konstanta!$F$7,Konstanta!$E$7,IF(CD382&lt;=Konstanta!$F$8,Konstanta!$E$8,Konstanta!$E$9))))</f>
        <v>5</v>
      </c>
      <c r="CV382" t="b">
        <f t="shared" si="102"/>
        <v>1</v>
      </c>
      <c r="CW382" s="74">
        <f ca="1">IF(CD382&lt;=Konstanta!$B$5,Konstanta!$A$5,IF(CD382&lt;=Konstanta!$B$6,Konstanta!$A$6,IF(CD382&lt;=Konstanta!$B$7,Konstanta!$A$7,IF(CD382&lt;=Konstanta!$B$8,Konstanta!$A$8,IF(CD382&lt;=Konstanta!$B$9,Konstanta!$A$9,IF(CD382&lt;=Konstanta!$B$10,Konstanta!$A$10,IF(CD382&lt;=Konstanta!$B$11,Konstanta!$A$11,Konstanta!$A$12)))))))</f>
        <v>8</v>
      </c>
      <c r="CX382" t="b">
        <f>LEN(_xlfn.IFNA(VLOOKUP(AA382,Konstanta!$AD:$AD,1,FALSE),""))=0</f>
        <v>1</v>
      </c>
      <c r="CY382" s="67">
        <f t="shared" si="103"/>
        <v>0</v>
      </c>
      <c r="CZ382" s="67">
        <f t="shared" si="104"/>
        <v>0</v>
      </c>
      <c r="DA382" s="67">
        <f t="shared" si="105"/>
        <v>0</v>
      </c>
      <c r="DB382" t="b">
        <f t="shared" ca="1" si="106"/>
        <v>0</v>
      </c>
      <c r="DC382" s="67" t="b">
        <f>DA382&lt;=Konstanta!$AH$3</f>
        <v>1</v>
      </c>
      <c r="DD382" t="b">
        <f>CY382&lt;=Konstanta!$AH$4</f>
        <v>1</v>
      </c>
      <c r="DE382" t="b">
        <f>CY382&lt;=Konstanta!$AH$5</f>
        <v>1</v>
      </c>
      <c r="DF382" t="b">
        <f>CY382&lt;=Konstanta!$AH$6</f>
        <v>1</v>
      </c>
      <c r="DG382" t="b">
        <f ca="1">TEXT(BL382,"YYYYMMDD")=TEXT(Konstanta!$B$1,"YYYYMMDD")</f>
        <v>0</v>
      </c>
      <c r="DH382" t="b">
        <f t="shared" si="107"/>
        <v>0</v>
      </c>
      <c r="DI382" s="67">
        <f ca="1">Konstanta!$C$4-Data!CD382</f>
        <v>-1096658.666275</v>
      </c>
      <c r="DJ382">
        <f ca="1">IF(Data!DI382&gt;=Konstanta!$B$14,Konstanta!$A$14,IF(Data!DI382&gt;=Konstanta!$B$15,Konstanta!$A$15,IF(Data!DI382&gt;=Konstanta!$B$16,Konstanta!$A$16,IF(Data!DI382&gt;=Konstanta!$B$17,Konstanta!$A$17,IF(Data!DI382&gt;=Konstanta!$B$18,Konstanta!$A$18,Konstanta!$A$19)))))</f>
        <v>6</v>
      </c>
      <c r="DK382" t="b">
        <f t="shared" si="108"/>
        <v>0</v>
      </c>
      <c r="DL382" t="b">
        <f>COUNTIFS(A$1:A381,A382)=0</f>
        <v>1</v>
      </c>
    </row>
    <row r="383" spans="1:116">
      <c r="A383" s="69"/>
      <c r="B383" s="69"/>
      <c r="C383" s="69"/>
      <c r="D383" s="81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8"/>
      <c r="BY383" s="68"/>
      <c r="BZ383" s="70" t="str">
        <f t="shared" si="93"/>
        <v/>
      </c>
      <c r="CA383" s="71">
        <f t="shared" ca="1" si="94"/>
        <v>1096694.6659972221</v>
      </c>
      <c r="CB383" s="70" t="b">
        <f ca="1">AND(LEN(BZ383)&gt;0,TEXT(BZ383,"YYYY-MM-DD")=TEXT(Konstanta!$B$1,"YYYY-MM-DD"))</f>
        <v>0</v>
      </c>
      <c r="CC383" s="70" t="str">
        <f t="shared" si="95"/>
        <v/>
      </c>
      <c r="CD383" s="72">
        <f ca="1">(Konstanta!$B$2-D383)*24</f>
        <v>1096694.666275</v>
      </c>
      <c r="CE383" t="b">
        <f t="shared" si="96"/>
        <v>0</v>
      </c>
      <c r="CF383" t="b">
        <f>LEN(_xlfn.IFNA(VLOOKUP(H383,Konstanta!$M:$M,1,FALSE),""))&gt;0</f>
        <v>0</v>
      </c>
      <c r="CG383" t="b">
        <f>LEN(_xlfn.IFNA(VLOOKUP(G383,Konstanta!$T:$T,1,FALSE),""))&gt;0</f>
        <v>0</v>
      </c>
      <c r="CH383" t="b">
        <f>_xlfn.IFNA(VLOOKUP(U383,Konstanta!$O:$O,1,FALSE),"-")&lt;&gt;"-"</f>
        <v>0</v>
      </c>
      <c r="CI383" t="b">
        <f>LEN(_xlfn.IFNA(VLOOKUP(AX383,Konstanta!$X:$X,1,FALSE),""))&gt;0</f>
        <v>0</v>
      </c>
      <c r="CJ383" t="b">
        <f>OR(LEN(_xlfn.IFNA(VLOOKUP(Y383,Konstanta!$Q:$Q,1,FALSE),""))&gt;0,LEN(Y383)=0)</f>
        <v>1</v>
      </c>
      <c r="CK383" t="b">
        <f t="shared" si="97"/>
        <v>1</v>
      </c>
      <c r="CL383" t="b">
        <f>OR(LEN(_xlfn.IFNA(VLOOKUP(BK383,Konstanta!$Z:$Z,1,FALSE),""))&gt;0,LEN(BK383)=0)</f>
        <v>1</v>
      </c>
      <c r="CM383" t="b">
        <f t="shared" si="98"/>
        <v>1</v>
      </c>
      <c r="CN383" t="b">
        <f t="shared" si="99"/>
        <v>0</v>
      </c>
      <c r="CO383" t="b">
        <f>LEN(_xlfn.IFNA(VLOOKUP(Data!K383,Konstanta!$AB:$AB,1,FALSE),""))&gt;0</f>
        <v>0</v>
      </c>
      <c r="CP383" s="12" t="b">
        <f t="shared" si="100"/>
        <v>0</v>
      </c>
      <c r="CQ383" s="12" t="b">
        <f t="shared" si="101"/>
        <v>0</v>
      </c>
      <c r="CR383" t="b">
        <f>ISNUMBER(SEARCH(Konstanta!$Q$5,Y383))</f>
        <v>0</v>
      </c>
      <c r="CS383">
        <f ca="1">IF(CD383&lt;=Konstanta!$J$5,Konstanta!$I$5,IF(CD383&lt;=Konstanta!$J$6,Konstanta!$I$6,IF(CD383&lt;=Konstanta!$J$7,Konstanta!$I$7,Konstanta!$I$8)))</f>
        <v>4</v>
      </c>
      <c r="CT383" t="b">
        <f>ISNUMBER(SEARCH(Konstanta!$Q$6,Y383))</f>
        <v>0</v>
      </c>
      <c r="CU383">
        <f ca="1">IF(CD383&lt;=Konstanta!$F$5,Konstanta!$E$5,IF(CD383&lt;=Konstanta!$F$6,Konstanta!$E$6,IF(CD383&lt;=Konstanta!$F$7,Konstanta!$E$7,IF(CD383&lt;=Konstanta!$F$8,Konstanta!$E$8,Konstanta!$E$9))))</f>
        <v>5</v>
      </c>
      <c r="CV383" t="b">
        <f t="shared" si="102"/>
        <v>1</v>
      </c>
      <c r="CW383" s="74">
        <f ca="1">IF(CD383&lt;=Konstanta!$B$5,Konstanta!$A$5,IF(CD383&lt;=Konstanta!$B$6,Konstanta!$A$6,IF(CD383&lt;=Konstanta!$B$7,Konstanta!$A$7,IF(CD383&lt;=Konstanta!$B$8,Konstanta!$A$8,IF(CD383&lt;=Konstanta!$B$9,Konstanta!$A$9,IF(CD383&lt;=Konstanta!$B$10,Konstanta!$A$10,IF(CD383&lt;=Konstanta!$B$11,Konstanta!$A$11,Konstanta!$A$12)))))))</f>
        <v>8</v>
      </c>
      <c r="CX383" t="b">
        <f>LEN(_xlfn.IFNA(VLOOKUP(AA383,Konstanta!$AD:$AD,1,FALSE),""))=0</f>
        <v>1</v>
      </c>
      <c r="CY383" s="67">
        <f t="shared" si="103"/>
        <v>0</v>
      </c>
      <c r="CZ383" s="67">
        <f t="shared" si="104"/>
        <v>0</v>
      </c>
      <c r="DA383" s="67">
        <f t="shared" si="105"/>
        <v>0</v>
      </c>
      <c r="DB383" t="b">
        <f t="shared" ca="1" si="106"/>
        <v>0</v>
      </c>
      <c r="DC383" s="67" t="b">
        <f>DA383&lt;=Konstanta!$AH$3</f>
        <v>1</v>
      </c>
      <c r="DD383" t="b">
        <f>CY383&lt;=Konstanta!$AH$4</f>
        <v>1</v>
      </c>
      <c r="DE383" t="b">
        <f>CY383&lt;=Konstanta!$AH$5</f>
        <v>1</v>
      </c>
      <c r="DF383" t="b">
        <f>CY383&lt;=Konstanta!$AH$6</f>
        <v>1</v>
      </c>
      <c r="DG383" t="b">
        <f ca="1">TEXT(BL383,"YYYYMMDD")=TEXT(Konstanta!$B$1,"YYYYMMDD")</f>
        <v>0</v>
      </c>
      <c r="DH383" t="b">
        <f t="shared" si="107"/>
        <v>0</v>
      </c>
      <c r="DI383" s="67">
        <f ca="1">Konstanta!$C$4-Data!CD383</f>
        <v>-1096658.666275</v>
      </c>
      <c r="DJ383">
        <f ca="1">IF(Data!DI383&gt;=Konstanta!$B$14,Konstanta!$A$14,IF(Data!DI383&gt;=Konstanta!$B$15,Konstanta!$A$15,IF(Data!DI383&gt;=Konstanta!$B$16,Konstanta!$A$16,IF(Data!DI383&gt;=Konstanta!$B$17,Konstanta!$A$17,IF(Data!DI383&gt;=Konstanta!$B$18,Konstanta!$A$18,Konstanta!$A$19)))))</f>
        <v>6</v>
      </c>
      <c r="DK383" t="b">
        <f t="shared" si="108"/>
        <v>0</v>
      </c>
      <c r="DL383" t="b">
        <f>COUNTIFS(A$1:A382,A383)=0</f>
        <v>1</v>
      </c>
    </row>
    <row r="384" spans="1:116">
      <c r="A384" s="69"/>
      <c r="B384" s="69"/>
      <c r="C384" s="69"/>
      <c r="D384" s="81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8"/>
      <c r="BY384" s="68"/>
      <c r="BZ384" s="70" t="str">
        <f t="shared" si="93"/>
        <v/>
      </c>
      <c r="CA384" s="71">
        <f t="shared" ca="1" si="94"/>
        <v>1096694.6662277777</v>
      </c>
      <c r="CB384" s="70" t="b">
        <f ca="1">AND(LEN(BZ384)&gt;0,TEXT(BZ384,"YYYY-MM-DD")=TEXT(Konstanta!$B$1,"YYYY-MM-DD"))</f>
        <v>0</v>
      </c>
      <c r="CC384" s="70" t="str">
        <f t="shared" si="95"/>
        <v/>
      </c>
      <c r="CD384" s="72">
        <f ca="1">(Konstanta!$B$2-D384)*24</f>
        <v>1096694.666275</v>
      </c>
      <c r="CE384" t="b">
        <f t="shared" si="96"/>
        <v>0</v>
      </c>
      <c r="CF384" t="b">
        <f>LEN(_xlfn.IFNA(VLOOKUP(H384,Konstanta!$M:$M,1,FALSE),""))&gt;0</f>
        <v>0</v>
      </c>
      <c r="CG384" t="b">
        <f>LEN(_xlfn.IFNA(VLOOKUP(G384,Konstanta!$T:$T,1,FALSE),""))&gt;0</f>
        <v>0</v>
      </c>
      <c r="CH384" t="b">
        <f>_xlfn.IFNA(VLOOKUP(U384,Konstanta!$O:$O,1,FALSE),"-")&lt;&gt;"-"</f>
        <v>0</v>
      </c>
      <c r="CI384" t="b">
        <f>LEN(_xlfn.IFNA(VLOOKUP(AX384,Konstanta!$X:$X,1,FALSE),""))&gt;0</f>
        <v>0</v>
      </c>
      <c r="CJ384" t="b">
        <f>OR(LEN(_xlfn.IFNA(VLOOKUP(Y384,Konstanta!$Q:$Q,1,FALSE),""))&gt;0,LEN(Y384)=0)</f>
        <v>1</v>
      </c>
      <c r="CK384" t="b">
        <f t="shared" si="97"/>
        <v>1</v>
      </c>
      <c r="CL384" t="b">
        <f>OR(LEN(_xlfn.IFNA(VLOOKUP(BK384,Konstanta!$Z:$Z,1,FALSE),""))&gt;0,LEN(BK384)=0)</f>
        <v>1</v>
      </c>
      <c r="CM384" t="b">
        <f t="shared" si="98"/>
        <v>1</v>
      </c>
      <c r="CN384" t="b">
        <f t="shared" si="99"/>
        <v>0</v>
      </c>
      <c r="CO384" t="b">
        <f>LEN(_xlfn.IFNA(VLOOKUP(Data!K384,Konstanta!$AB:$AB,1,FALSE),""))&gt;0</f>
        <v>0</v>
      </c>
      <c r="CP384" s="12" t="b">
        <f t="shared" si="100"/>
        <v>0</v>
      </c>
      <c r="CQ384" s="12" t="b">
        <f t="shared" si="101"/>
        <v>0</v>
      </c>
      <c r="CR384" t="b">
        <f>ISNUMBER(SEARCH(Konstanta!$Q$5,Y384))</f>
        <v>0</v>
      </c>
      <c r="CS384">
        <f ca="1">IF(CD384&lt;=Konstanta!$J$5,Konstanta!$I$5,IF(CD384&lt;=Konstanta!$J$6,Konstanta!$I$6,IF(CD384&lt;=Konstanta!$J$7,Konstanta!$I$7,Konstanta!$I$8)))</f>
        <v>4</v>
      </c>
      <c r="CT384" t="b">
        <f>ISNUMBER(SEARCH(Konstanta!$Q$6,Y384))</f>
        <v>0</v>
      </c>
      <c r="CU384">
        <f ca="1">IF(CD384&lt;=Konstanta!$F$5,Konstanta!$E$5,IF(CD384&lt;=Konstanta!$F$6,Konstanta!$E$6,IF(CD384&lt;=Konstanta!$F$7,Konstanta!$E$7,IF(CD384&lt;=Konstanta!$F$8,Konstanta!$E$8,Konstanta!$E$9))))</f>
        <v>5</v>
      </c>
      <c r="CV384" t="b">
        <f t="shared" si="102"/>
        <v>1</v>
      </c>
      <c r="CW384" s="74">
        <f ca="1">IF(CD384&lt;=Konstanta!$B$5,Konstanta!$A$5,IF(CD384&lt;=Konstanta!$B$6,Konstanta!$A$6,IF(CD384&lt;=Konstanta!$B$7,Konstanta!$A$7,IF(CD384&lt;=Konstanta!$B$8,Konstanta!$A$8,IF(CD384&lt;=Konstanta!$B$9,Konstanta!$A$9,IF(CD384&lt;=Konstanta!$B$10,Konstanta!$A$10,IF(CD384&lt;=Konstanta!$B$11,Konstanta!$A$11,Konstanta!$A$12)))))))</f>
        <v>8</v>
      </c>
      <c r="CX384" t="b">
        <f>LEN(_xlfn.IFNA(VLOOKUP(AA384,Konstanta!$AD:$AD,1,FALSE),""))=0</f>
        <v>1</v>
      </c>
      <c r="CY384" s="67">
        <f t="shared" si="103"/>
        <v>0</v>
      </c>
      <c r="CZ384" s="67">
        <f t="shared" si="104"/>
        <v>0</v>
      </c>
      <c r="DA384" s="67">
        <f t="shared" si="105"/>
        <v>0</v>
      </c>
      <c r="DB384" t="b">
        <f t="shared" ca="1" si="106"/>
        <v>0</v>
      </c>
      <c r="DC384" s="67" t="b">
        <f>DA384&lt;=Konstanta!$AH$3</f>
        <v>1</v>
      </c>
      <c r="DD384" t="b">
        <f>CY384&lt;=Konstanta!$AH$4</f>
        <v>1</v>
      </c>
      <c r="DE384" t="b">
        <f>CY384&lt;=Konstanta!$AH$5</f>
        <v>1</v>
      </c>
      <c r="DF384" t="b">
        <f>CY384&lt;=Konstanta!$AH$6</f>
        <v>1</v>
      </c>
      <c r="DG384" t="b">
        <f ca="1">TEXT(BL384,"YYYYMMDD")=TEXT(Konstanta!$B$1,"YYYYMMDD")</f>
        <v>0</v>
      </c>
      <c r="DH384" t="b">
        <f t="shared" si="107"/>
        <v>0</v>
      </c>
      <c r="DI384" s="67">
        <f ca="1">Konstanta!$C$4-Data!CD384</f>
        <v>-1096658.666275</v>
      </c>
      <c r="DJ384">
        <f ca="1">IF(Data!DI384&gt;=Konstanta!$B$14,Konstanta!$A$14,IF(Data!DI384&gt;=Konstanta!$B$15,Konstanta!$A$15,IF(Data!DI384&gt;=Konstanta!$B$16,Konstanta!$A$16,IF(Data!DI384&gt;=Konstanta!$B$17,Konstanta!$A$17,IF(Data!DI384&gt;=Konstanta!$B$18,Konstanta!$A$18,Konstanta!$A$19)))))</f>
        <v>6</v>
      </c>
      <c r="DK384" t="b">
        <f t="shared" si="108"/>
        <v>0</v>
      </c>
      <c r="DL384" t="b">
        <f>COUNTIFS(A$1:A383,A384)=0</f>
        <v>1</v>
      </c>
    </row>
    <row r="385" spans="1:116">
      <c r="A385" s="69"/>
      <c r="B385" s="69"/>
      <c r="C385" s="69"/>
      <c r="D385" s="81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8"/>
      <c r="BY385" s="68"/>
      <c r="BZ385" s="70" t="str">
        <f t="shared" si="93"/>
        <v/>
      </c>
      <c r="CA385" s="71">
        <f t="shared" ca="1" si="94"/>
        <v>1096694.6659916667</v>
      </c>
      <c r="CB385" s="70" t="b">
        <f ca="1">AND(LEN(BZ385)&gt;0,TEXT(BZ385,"YYYY-MM-DD")=TEXT(Konstanta!$B$1,"YYYY-MM-DD"))</f>
        <v>0</v>
      </c>
      <c r="CC385" s="70" t="str">
        <f t="shared" si="95"/>
        <v/>
      </c>
      <c r="CD385" s="72">
        <f ca="1">(Konstanta!$B$2-D385)*24</f>
        <v>1096694.666275</v>
      </c>
      <c r="CE385" t="b">
        <f t="shared" si="96"/>
        <v>0</v>
      </c>
      <c r="CF385" t="b">
        <f>LEN(_xlfn.IFNA(VLOOKUP(H385,Konstanta!$M:$M,1,FALSE),""))&gt;0</f>
        <v>0</v>
      </c>
      <c r="CG385" t="b">
        <f>LEN(_xlfn.IFNA(VLOOKUP(G385,Konstanta!$T:$T,1,FALSE),""))&gt;0</f>
        <v>0</v>
      </c>
      <c r="CH385" t="b">
        <f>_xlfn.IFNA(VLOOKUP(U385,Konstanta!$O:$O,1,FALSE),"-")&lt;&gt;"-"</f>
        <v>0</v>
      </c>
      <c r="CI385" t="b">
        <f>LEN(_xlfn.IFNA(VLOOKUP(AX385,Konstanta!$X:$X,1,FALSE),""))&gt;0</f>
        <v>0</v>
      </c>
      <c r="CJ385" t="b">
        <f>OR(LEN(_xlfn.IFNA(VLOOKUP(Y385,Konstanta!$Q:$Q,1,FALSE),""))&gt;0,LEN(Y385)=0)</f>
        <v>1</v>
      </c>
      <c r="CK385" t="b">
        <f t="shared" si="97"/>
        <v>1</v>
      </c>
      <c r="CL385" t="b">
        <f>OR(LEN(_xlfn.IFNA(VLOOKUP(BK385,Konstanta!$Z:$Z,1,FALSE),""))&gt;0,LEN(BK385)=0)</f>
        <v>1</v>
      </c>
      <c r="CM385" t="b">
        <f t="shared" si="98"/>
        <v>1</v>
      </c>
      <c r="CN385" t="b">
        <f t="shared" si="99"/>
        <v>0</v>
      </c>
      <c r="CO385" t="b">
        <f>LEN(_xlfn.IFNA(VLOOKUP(Data!K385,Konstanta!$AB:$AB,1,FALSE),""))&gt;0</f>
        <v>0</v>
      </c>
      <c r="CP385" s="12" t="b">
        <f t="shared" si="100"/>
        <v>0</v>
      </c>
      <c r="CQ385" s="12" t="b">
        <f t="shared" si="101"/>
        <v>0</v>
      </c>
      <c r="CR385" t="b">
        <f>ISNUMBER(SEARCH(Konstanta!$Q$5,Y385))</f>
        <v>0</v>
      </c>
      <c r="CS385">
        <f ca="1">IF(CD385&lt;=Konstanta!$J$5,Konstanta!$I$5,IF(CD385&lt;=Konstanta!$J$6,Konstanta!$I$6,IF(CD385&lt;=Konstanta!$J$7,Konstanta!$I$7,Konstanta!$I$8)))</f>
        <v>4</v>
      </c>
      <c r="CT385" t="b">
        <f>ISNUMBER(SEARCH(Konstanta!$Q$6,Y385))</f>
        <v>0</v>
      </c>
      <c r="CU385">
        <f ca="1">IF(CD385&lt;=Konstanta!$F$5,Konstanta!$E$5,IF(CD385&lt;=Konstanta!$F$6,Konstanta!$E$6,IF(CD385&lt;=Konstanta!$F$7,Konstanta!$E$7,IF(CD385&lt;=Konstanta!$F$8,Konstanta!$E$8,Konstanta!$E$9))))</f>
        <v>5</v>
      </c>
      <c r="CV385" t="b">
        <f t="shared" si="102"/>
        <v>1</v>
      </c>
      <c r="CW385" s="74">
        <f ca="1">IF(CD385&lt;=Konstanta!$B$5,Konstanta!$A$5,IF(CD385&lt;=Konstanta!$B$6,Konstanta!$A$6,IF(CD385&lt;=Konstanta!$B$7,Konstanta!$A$7,IF(CD385&lt;=Konstanta!$B$8,Konstanta!$A$8,IF(CD385&lt;=Konstanta!$B$9,Konstanta!$A$9,IF(CD385&lt;=Konstanta!$B$10,Konstanta!$A$10,IF(CD385&lt;=Konstanta!$B$11,Konstanta!$A$11,Konstanta!$A$12)))))))</f>
        <v>8</v>
      </c>
      <c r="CX385" t="b">
        <f>LEN(_xlfn.IFNA(VLOOKUP(AA385,Konstanta!$AD:$AD,1,FALSE),""))=0</f>
        <v>1</v>
      </c>
      <c r="CY385" s="67">
        <f t="shared" si="103"/>
        <v>0</v>
      </c>
      <c r="CZ385" s="67">
        <f t="shared" si="104"/>
        <v>0</v>
      </c>
      <c r="DA385" s="67">
        <f t="shared" si="105"/>
        <v>0</v>
      </c>
      <c r="DB385" t="b">
        <f t="shared" ca="1" si="106"/>
        <v>0</v>
      </c>
      <c r="DC385" s="67" t="b">
        <f>DA385&lt;=Konstanta!$AH$3</f>
        <v>1</v>
      </c>
      <c r="DD385" t="b">
        <f>CY385&lt;=Konstanta!$AH$4</f>
        <v>1</v>
      </c>
      <c r="DE385" t="b">
        <f>CY385&lt;=Konstanta!$AH$5</f>
        <v>1</v>
      </c>
      <c r="DF385" t="b">
        <f>CY385&lt;=Konstanta!$AH$6</f>
        <v>1</v>
      </c>
      <c r="DG385" t="b">
        <f ca="1">TEXT(BL385,"YYYYMMDD")=TEXT(Konstanta!$B$1,"YYYYMMDD")</f>
        <v>0</v>
      </c>
      <c r="DH385" t="b">
        <f t="shared" si="107"/>
        <v>0</v>
      </c>
      <c r="DI385" s="67">
        <f ca="1">Konstanta!$C$4-Data!CD385</f>
        <v>-1096658.666275</v>
      </c>
      <c r="DJ385">
        <f ca="1">IF(Data!DI385&gt;=Konstanta!$B$14,Konstanta!$A$14,IF(Data!DI385&gt;=Konstanta!$B$15,Konstanta!$A$15,IF(Data!DI385&gt;=Konstanta!$B$16,Konstanta!$A$16,IF(Data!DI385&gt;=Konstanta!$B$17,Konstanta!$A$17,IF(Data!DI385&gt;=Konstanta!$B$18,Konstanta!$A$18,Konstanta!$A$19)))))</f>
        <v>6</v>
      </c>
      <c r="DK385" t="b">
        <f t="shared" si="108"/>
        <v>0</v>
      </c>
      <c r="DL385" t="b">
        <f>COUNTIFS(A$1:A384,A385)=0</f>
        <v>1</v>
      </c>
    </row>
    <row r="386" spans="1:116">
      <c r="A386" s="69"/>
      <c r="B386" s="69"/>
      <c r="C386" s="69"/>
      <c r="D386" s="81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8"/>
      <c r="BY386" s="68"/>
      <c r="BZ386" s="70" t="str">
        <f t="shared" si="93"/>
        <v/>
      </c>
      <c r="CA386" s="71">
        <f t="shared" ca="1" si="94"/>
        <v>1096694.6664305555</v>
      </c>
      <c r="CB386" s="70" t="b">
        <f ca="1">AND(LEN(BZ386)&gt;0,TEXT(BZ386,"YYYY-MM-DD")=TEXT(Konstanta!$B$1,"YYYY-MM-DD"))</f>
        <v>0</v>
      </c>
      <c r="CC386" s="70" t="str">
        <f t="shared" si="95"/>
        <v/>
      </c>
      <c r="CD386" s="72">
        <f ca="1">(Konstanta!$B$2-D386)*24</f>
        <v>1096694.666275</v>
      </c>
      <c r="CE386" t="b">
        <f t="shared" si="96"/>
        <v>0</v>
      </c>
      <c r="CF386" t="b">
        <f>LEN(_xlfn.IFNA(VLOOKUP(H386,Konstanta!$M:$M,1,FALSE),""))&gt;0</f>
        <v>0</v>
      </c>
      <c r="CG386" t="b">
        <f>LEN(_xlfn.IFNA(VLOOKUP(G386,Konstanta!$T:$T,1,FALSE),""))&gt;0</f>
        <v>0</v>
      </c>
      <c r="CH386" t="b">
        <f>_xlfn.IFNA(VLOOKUP(U386,Konstanta!$O:$O,1,FALSE),"-")&lt;&gt;"-"</f>
        <v>0</v>
      </c>
      <c r="CI386" t="b">
        <f>LEN(_xlfn.IFNA(VLOOKUP(AX386,Konstanta!$X:$X,1,FALSE),""))&gt;0</f>
        <v>0</v>
      </c>
      <c r="CJ386" t="b">
        <f>OR(LEN(_xlfn.IFNA(VLOOKUP(Y386,Konstanta!$Q:$Q,1,FALSE),""))&gt;0,LEN(Y386)=0)</f>
        <v>1</v>
      </c>
      <c r="CK386" t="b">
        <f t="shared" si="97"/>
        <v>1</v>
      </c>
      <c r="CL386" t="b">
        <f>OR(LEN(_xlfn.IFNA(VLOOKUP(BK386,Konstanta!$Z:$Z,1,FALSE),""))&gt;0,LEN(BK386)=0)</f>
        <v>1</v>
      </c>
      <c r="CM386" t="b">
        <f t="shared" si="98"/>
        <v>1</v>
      </c>
      <c r="CN386" t="b">
        <f t="shared" si="99"/>
        <v>0</v>
      </c>
      <c r="CO386" t="b">
        <f>LEN(_xlfn.IFNA(VLOOKUP(Data!K386,Konstanta!$AB:$AB,1,FALSE),""))&gt;0</f>
        <v>0</v>
      </c>
      <c r="CP386" s="12" t="b">
        <f t="shared" si="100"/>
        <v>0</v>
      </c>
      <c r="CQ386" s="12" t="b">
        <f t="shared" si="101"/>
        <v>0</v>
      </c>
      <c r="CR386" t="b">
        <f>ISNUMBER(SEARCH(Konstanta!$Q$5,Y386))</f>
        <v>0</v>
      </c>
      <c r="CS386">
        <f ca="1">IF(CD386&lt;=Konstanta!$J$5,Konstanta!$I$5,IF(CD386&lt;=Konstanta!$J$6,Konstanta!$I$6,IF(CD386&lt;=Konstanta!$J$7,Konstanta!$I$7,Konstanta!$I$8)))</f>
        <v>4</v>
      </c>
      <c r="CT386" t="b">
        <f>ISNUMBER(SEARCH(Konstanta!$Q$6,Y386))</f>
        <v>0</v>
      </c>
      <c r="CU386">
        <f ca="1">IF(CD386&lt;=Konstanta!$F$5,Konstanta!$E$5,IF(CD386&lt;=Konstanta!$F$6,Konstanta!$E$6,IF(CD386&lt;=Konstanta!$F$7,Konstanta!$E$7,IF(CD386&lt;=Konstanta!$F$8,Konstanta!$E$8,Konstanta!$E$9))))</f>
        <v>5</v>
      </c>
      <c r="CV386" t="b">
        <f t="shared" si="102"/>
        <v>1</v>
      </c>
      <c r="CW386" s="74">
        <f ca="1">IF(CD386&lt;=Konstanta!$B$5,Konstanta!$A$5,IF(CD386&lt;=Konstanta!$B$6,Konstanta!$A$6,IF(CD386&lt;=Konstanta!$B$7,Konstanta!$A$7,IF(CD386&lt;=Konstanta!$B$8,Konstanta!$A$8,IF(CD386&lt;=Konstanta!$B$9,Konstanta!$A$9,IF(CD386&lt;=Konstanta!$B$10,Konstanta!$A$10,IF(CD386&lt;=Konstanta!$B$11,Konstanta!$A$11,Konstanta!$A$12)))))))</f>
        <v>8</v>
      </c>
      <c r="CX386" t="b">
        <f>LEN(_xlfn.IFNA(VLOOKUP(AA386,Konstanta!$AD:$AD,1,FALSE),""))=0</f>
        <v>1</v>
      </c>
      <c r="CY386" s="67">
        <f t="shared" si="103"/>
        <v>0</v>
      </c>
      <c r="CZ386" s="67">
        <f t="shared" si="104"/>
        <v>0</v>
      </c>
      <c r="DA386" s="67">
        <f t="shared" si="105"/>
        <v>0</v>
      </c>
      <c r="DB386" t="b">
        <f t="shared" ca="1" si="106"/>
        <v>0</v>
      </c>
      <c r="DC386" s="67" t="b">
        <f>DA386&lt;=Konstanta!$AH$3</f>
        <v>1</v>
      </c>
      <c r="DD386" t="b">
        <f>CY386&lt;=Konstanta!$AH$4</f>
        <v>1</v>
      </c>
      <c r="DE386" t="b">
        <f>CY386&lt;=Konstanta!$AH$5</f>
        <v>1</v>
      </c>
      <c r="DF386" t="b">
        <f>CY386&lt;=Konstanta!$AH$6</f>
        <v>1</v>
      </c>
      <c r="DG386" t="b">
        <f ca="1">TEXT(BL386,"YYYYMMDD")=TEXT(Konstanta!$B$1,"YYYYMMDD")</f>
        <v>0</v>
      </c>
      <c r="DH386" t="b">
        <f t="shared" si="107"/>
        <v>0</v>
      </c>
      <c r="DI386" s="67">
        <f ca="1">Konstanta!$C$4-Data!CD386</f>
        <v>-1096658.666275</v>
      </c>
      <c r="DJ386">
        <f ca="1">IF(Data!DI386&gt;=Konstanta!$B$14,Konstanta!$A$14,IF(Data!DI386&gt;=Konstanta!$B$15,Konstanta!$A$15,IF(Data!DI386&gt;=Konstanta!$B$16,Konstanta!$A$16,IF(Data!DI386&gt;=Konstanta!$B$17,Konstanta!$A$17,IF(Data!DI386&gt;=Konstanta!$B$18,Konstanta!$A$18,Konstanta!$A$19)))))</f>
        <v>6</v>
      </c>
      <c r="DK386" t="b">
        <f t="shared" si="108"/>
        <v>0</v>
      </c>
      <c r="DL386" t="b">
        <f>COUNTIFS(A$1:A385,A386)=0</f>
        <v>1</v>
      </c>
    </row>
    <row r="387" spans="1:116">
      <c r="A387" s="69"/>
      <c r="B387" s="69"/>
      <c r="C387" s="69"/>
      <c r="D387" s="81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8"/>
      <c r="BY387" s="68"/>
      <c r="BZ387" s="70" t="str">
        <f t="shared" ref="BZ387:BZ450" si="109">LEFT(R387,19)</f>
        <v/>
      </c>
      <c r="CA387" s="71">
        <f t="shared" ref="CA387:CA450" ca="1" si="110">(NOW()-R387)*24</f>
        <v>1096694.666013889</v>
      </c>
      <c r="CB387" s="70" t="b">
        <f ca="1">AND(LEN(BZ387)&gt;0,TEXT(BZ387,"YYYY-MM-DD")=TEXT(Konstanta!$B$1,"YYYY-MM-DD"))</f>
        <v>0</v>
      </c>
      <c r="CC387" s="70" t="str">
        <f t="shared" ref="CC387:CC450" si="111">TEXT(BZ387,"HH")</f>
        <v/>
      </c>
      <c r="CD387" s="72">
        <f ca="1">(Konstanta!$B$2-D387)*24</f>
        <v>1096694.666275</v>
      </c>
      <c r="CE387" t="b">
        <f t="shared" ref="CE387:CE450" si="112">AN387=$CE$1</f>
        <v>0</v>
      </c>
      <c r="CF387" t="b">
        <f>LEN(_xlfn.IFNA(VLOOKUP(H387,Konstanta!$M:$M,1,FALSE),""))&gt;0</f>
        <v>0</v>
      </c>
      <c r="CG387" t="b">
        <f>LEN(_xlfn.IFNA(VLOOKUP(G387,Konstanta!$T:$T,1,FALSE),""))&gt;0</f>
        <v>0</v>
      </c>
      <c r="CH387" t="b">
        <f>_xlfn.IFNA(VLOOKUP(U387,Konstanta!$O:$O,1,FALSE),"-")&lt;&gt;"-"</f>
        <v>0</v>
      </c>
      <c r="CI387" t="b">
        <f>LEN(_xlfn.IFNA(VLOOKUP(AX387,Konstanta!$X:$X,1,FALSE),""))&gt;0</f>
        <v>0</v>
      </c>
      <c r="CJ387" t="b">
        <f>OR(LEN(_xlfn.IFNA(VLOOKUP(Y387,Konstanta!$Q:$Q,1,FALSE),""))&gt;0,LEN(Y387)=0)</f>
        <v>1</v>
      </c>
      <c r="CK387" t="b">
        <f t="shared" ref="CK387:CK450" si="113">NOT(ISNUMBER(SEARCH($CK$1,AO387)))</f>
        <v>1</v>
      </c>
      <c r="CL387" t="b">
        <f>OR(LEN(_xlfn.IFNA(VLOOKUP(BK387,Konstanta!$Z:$Z,1,FALSE),""))&gt;0,LEN(BK387)=0)</f>
        <v>1</v>
      </c>
      <c r="CM387" t="b">
        <f t="shared" ref="CM387:CM450" si="114">NOT(CO387)</f>
        <v>1</v>
      </c>
      <c r="CN387" t="b">
        <f t="shared" ref="CN387:CN450" si="115">BK387=$CN$1</f>
        <v>0</v>
      </c>
      <c r="CO387" t="b">
        <f>LEN(_xlfn.IFNA(VLOOKUP(Data!K387,Konstanta!$AB:$AB,1,FALSE),""))&gt;0</f>
        <v>0</v>
      </c>
      <c r="CP387" s="12" t="b">
        <f t="shared" ref="CP387:CP450" si="116">AND(CE387:CK387,CL387,CM387)</f>
        <v>0</v>
      </c>
      <c r="CQ387" s="12" t="b">
        <f t="shared" ref="CQ387:CQ450" si="117">AND(CE387:CL387,CO387)</f>
        <v>0</v>
      </c>
      <c r="CR387" t="b">
        <f>ISNUMBER(SEARCH(Konstanta!$Q$5,Y387))</f>
        <v>0</v>
      </c>
      <c r="CS387">
        <f ca="1">IF(CD387&lt;=Konstanta!$J$5,Konstanta!$I$5,IF(CD387&lt;=Konstanta!$J$6,Konstanta!$I$6,IF(CD387&lt;=Konstanta!$J$7,Konstanta!$I$7,Konstanta!$I$8)))</f>
        <v>4</v>
      </c>
      <c r="CT387" t="b">
        <f>ISNUMBER(SEARCH(Konstanta!$Q$6,Y387))</f>
        <v>0</v>
      </c>
      <c r="CU387">
        <f ca="1">IF(CD387&lt;=Konstanta!$F$5,Konstanta!$E$5,IF(CD387&lt;=Konstanta!$F$6,Konstanta!$E$6,IF(CD387&lt;=Konstanta!$F$7,Konstanta!$E$7,IF(CD387&lt;=Konstanta!$F$8,Konstanta!$E$8,Konstanta!$E$9))))</f>
        <v>5</v>
      </c>
      <c r="CV387" t="b">
        <f t="shared" ref="CV387:CV450" si="118">AND(NOT(CR387),NOT(CT387))</f>
        <v>1</v>
      </c>
      <c r="CW387" s="74">
        <f ca="1">IF(CD387&lt;=Konstanta!$B$5,Konstanta!$A$5,IF(CD387&lt;=Konstanta!$B$6,Konstanta!$A$6,IF(CD387&lt;=Konstanta!$B$7,Konstanta!$A$7,IF(CD387&lt;=Konstanta!$B$8,Konstanta!$A$8,IF(CD387&lt;=Konstanta!$B$9,Konstanta!$A$9,IF(CD387&lt;=Konstanta!$B$10,Konstanta!$A$10,IF(CD387&lt;=Konstanta!$B$11,Konstanta!$A$11,Konstanta!$A$12)))))))</f>
        <v>8</v>
      </c>
      <c r="CX387" t="b">
        <f>LEN(_xlfn.IFNA(VLOOKUP(AA387,Konstanta!$AD:$AD,1,FALSE),""))=0</f>
        <v>1</v>
      </c>
      <c r="CY387" s="67">
        <f t="shared" ref="CY387:CY450" si="119">IF(LEN(BL387)&gt;0,BL387-D387,0)*24</f>
        <v>0</v>
      </c>
      <c r="CZ387" s="67">
        <f t="shared" ref="CZ387:CZ450" si="120">IF(LEN(R387)&gt;19,VALUE(LEFT(R387,19)),R387)</f>
        <v>0</v>
      </c>
      <c r="DA387" s="67">
        <f t="shared" ref="DA387:DA450" si="121">(IF(LEN(BL387)&gt;0,BL387,0)-IF(LEN(CZ387)&gt;0,CZ387,0))*24</f>
        <v>0</v>
      </c>
      <c r="DB387" t="b">
        <f t="shared" ref="DB387:DB450" ca="1" si="122">AND(CO387,CQ387,CX387,DG387,DL387)</f>
        <v>0</v>
      </c>
      <c r="DC387" s="67" t="b">
        <f>DA387&lt;=Konstanta!$AH$3</f>
        <v>1</v>
      </c>
      <c r="DD387" t="b">
        <f>CY387&lt;=Konstanta!$AH$4</f>
        <v>1</v>
      </c>
      <c r="DE387" t="b">
        <f>CY387&lt;=Konstanta!$AH$5</f>
        <v>1</v>
      </c>
      <c r="DF387" t="b">
        <f>CY387&lt;=Konstanta!$AH$6</f>
        <v>1</v>
      </c>
      <c r="DG387" t="b">
        <f ca="1">TEXT(BL387,"YYYYMMDD")=TEXT(Konstanta!$B$1,"YYYYMMDD")</f>
        <v>0</v>
      </c>
      <c r="DH387" t="b">
        <f t="shared" ref="DH387:DH450" si="123">LEN(R387)&gt;0</f>
        <v>0</v>
      </c>
      <c r="DI387" s="67">
        <f ca="1">Konstanta!$C$4-Data!CD387</f>
        <v>-1096658.666275</v>
      </c>
      <c r="DJ387">
        <f ca="1">IF(Data!DI387&gt;=Konstanta!$B$14,Konstanta!$A$14,IF(Data!DI387&gt;=Konstanta!$B$15,Konstanta!$A$15,IF(Data!DI387&gt;=Konstanta!$B$16,Konstanta!$A$16,IF(Data!DI387&gt;=Konstanta!$B$17,Konstanta!$A$17,IF(Data!DI387&gt;=Konstanta!$B$18,Konstanta!$A$18,Konstanta!$A$19)))))</f>
        <v>6</v>
      </c>
      <c r="DK387" t="b">
        <f t="shared" ref="DK387:DK450" si="124">LEN(M387)&gt;0</f>
        <v>0</v>
      </c>
      <c r="DL387" t="b">
        <f>COUNTIFS(A$1:A386,A387)=0</f>
        <v>1</v>
      </c>
    </row>
    <row r="388" spans="1:116">
      <c r="A388" s="69"/>
      <c r="B388" s="69"/>
      <c r="C388" s="69"/>
      <c r="D388" s="81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8"/>
      <c r="BY388" s="68"/>
      <c r="BZ388" s="70" t="str">
        <f t="shared" si="109"/>
        <v/>
      </c>
      <c r="CA388" s="71">
        <f t="shared" ca="1" si="110"/>
        <v>1096694.6664055556</v>
      </c>
      <c r="CB388" s="70" t="b">
        <f ca="1">AND(LEN(BZ388)&gt;0,TEXT(BZ388,"YYYY-MM-DD")=TEXT(Konstanta!$B$1,"YYYY-MM-DD"))</f>
        <v>0</v>
      </c>
      <c r="CC388" s="70" t="str">
        <f t="shared" si="111"/>
        <v/>
      </c>
      <c r="CD388" s="72">
        <f ca="1">(Konstanta!$B$2-D388)*24</f>
        <v>1096694.666275</v>
      </c>
      <c r="CE388" t="b">
        <f t="shared" si="112"/>
        <v>0</v>
      </c>
      <c r="CF388" t="b">
        <f>LEN(_xlfn.IFNA(VLOOKUP(H388,Konstanta!$M:$M,1,FALSE),""))&gt;0</f>
        <v>0</v>
      </c>
      <c r="CG388" t="b">
        <f>LEN(_xlfn.IFNA(VLOOKUP(G388,Konstanta!$T:$T,1,FALSE),""))&gt;0</f>
        <v>0</v>
      </c>
      <c r="CH388" t="b">
        <f>_xlfn.IFNA(VLOOKUP(U388,Konstanta!$O:$O,1,FALSE),"-")&lt;&gt;"-"</f>
        <v>0</v>
      </c>
      <c r="CI388" t="b">
        <f>LEN(_xlfn.IFNA(VLOOKUP(AX388,Konstanta!$X:$X,1,FALSE),""))&gt;0</f>
        <v>0</v>
      </c>
      <c r="CJ388" t="b">
        <f>OR(LEN(_xlfn.IFNA(VLOOKUP(Y388,Konstanta!$Q:$Q,1,FALSE),""))&gt;0,LEN(Y388)=0)</f>
        <v>1</v>
      </c>
      <c r="CK388" t="b">
        <f t="shared" si="113"/>
        <v>1</v>
      </c>
      <c r="CL388" t="b">
        <f>OR(LEN(_xlfn.IFNA(VLOOKUP(BK388,Konstanta!$Z:$Z,1,FALSE),""))&gt;0,LEN(BK388)=0)</f>
        <v>1</v>
      </c>
      <c r="CM388" t="b">
        <f t="shared" si="114"/>
        <v>1</v>
      </c>
      <c r="CN388" t="b">
        <f t="shared" si="115"/>
        <v>0</v>
      </c>
      <c r="CO388" t="b">
        <f>LEN(_xlfn.IFNA(VLOOKUP(Data!K388,Konstanta!$AB:$AB,1,FALSE),""))&gt;0</f>
        <v>0</v>
      </c>
      <c r="CP388" s="12" t="b">
        <f t="shared" si="116"/>
        <v>0</v>
      </c>
      <c r="CQ388" s="12" t="b">
        <f t="shared" si="117"/>
        <v>0</v>
      </c>
      <c r="CR388" t="b">
        <f>ISNUMBER(SEARCH(Konstanta!$Q$5,Y388))</f>
        <v>0</v>
      </c>
      <c r="CS388">
        <f ca="1">IF(CD388&lt;=Konstanta!$J$5,Konstanta!$I$5,IF(CD388&lt;=Konstanta!$J$6,Konstanta!$I$6,IF(CD388&lt;=Konstanta!$J$7,Konstanta!$I$7,Konstanta!$I$8)))</f>
        <v>4</v>
      </c>
      <c r="CT388" t="b">
        <f>ISNUMBER(SEARCH(Konstanta!$Q$6,Y388))</f>
        <v>0</v>
      </c>
      <c r="CU388">
        <f ca="1">IF(CD388&lt;=Konstanta!$F$5,Konstanta!$E$5,IF(CD388&lt;=Konstanta!$F$6,Konstanta!$E$6,IF(CD388&lt;=Konstanta!$F$7,Konstanta!$E$7,IF(CD388&lt;=Konstanta!$F$8,Konstanta!$E$8,Konstanta!$E$9))))</f>
        <v>5</v>
      </c>
      <c r="CV388" t="b">
        <f t="shared" si="118"/>
        <v>1</v>
      </c>
      <c r="CW388" s="74">
        <f ca="1">IF(CD388&lt;=Konstanta!$B$5,Konstanta!$A$5,IF(CD388&lt;=Konstanta!$B$6,Konstanta!$A$6,IF(CD388&lt;=Konstanta!$B$7,Konstanta!$A$7,IF(CD388&lt;=Konstanta!$B$8,Konstanta!$A$8,IF(CD388&lt;=Konstanta!$B$9,Konstanta!$A$9,IF(CD388&lt;=Konstanta!$B$10,Konstanta!$A$10,IF(CD388&lt;=Konstanta!$B$11,Konstanta!$A$11,Konstanta!$A$12)))))))</f>
        <v>8</v>
      </c>
      <c r="CX388" t="b">
        <f>LEN(_xlfn.IFNA(VLOOKUP(AA388,Konstanta!$AD:$AD,1,FALSE),""))=0</f>
        <v>1</v>
      </c>
      <c r="CY388" s="67">
        <f t="shared" si="119"/>
        <v>0</v>
      </c>
      <c r="CZ388" s="67">
        <f t="shared" si="120"/>
        <v>0</v>
      </c>
      <c r="DA388" s="67">
        <f t="shared" si="121"/>
        <v>0</v>
      </c>
      <c r="DB388" t="b">
        <f t="shared" ca="1" si="122"/>
        <v>0</v>
      </c>
      <c r="DC388" s="67" t="b">
        <f>DA388&lt;=Konstanta!$AH$3</f>
        <v>1</v>
      </c>
      <c r="DD388" t="b">
        <f>CY388&lt;=Konstanta!$AH$4</f>
        <v>1</v>
      </c>
      <c r="DE388" t="b">
        <f>CY388&lt;=Konstanta!$AH$5</f>
        <v>1</v>
      </c>
      <c r="DF388" t="b">
        <f>CY388&lt;=Konstanta!$AH$6</f>
        <v>1</v>
      </c>
      <c r="DG388" t="b">
        <f ca="1">TEXT(BL388,"YYYYMMDD")=TEXT(Konstanta!$B$1,"YYYYMMDD")</f>
        <v>0</v>
      </c>
      <c r="DH388" t="b">
        <f t="shared" si="123"/>
        <v>0</v>
      </c>
      <c r="DI388" s="67">
        <f ca="1">Konstanta!$C$4-Data!CD388</f>
        <v>-1096658.666275</v>
      </c>
      <c r="DJ388">
        <f ca="1">IF(Data!DI388&gt;=Konstanta!$B$14,Konstanta!$A$14,IF(Data!DI388&gt;=Konstanta!$B$15,Konstanta!$A$15,IF(Data!DI388&gt;=Konstanta!$B$16,Konstanta!$A$16,IF(Data!DI388&gt;=Konstanta!$B$17,Konstanta!$A$17,IF(Data!DI388&gt;=Konstanta!$B$18,Konstanta!$A$18,Konstanta!$A$19)))))</f>
        <v>6</v>
      </c>
      <c r="DK388" t="b">
        <f t="shared" si="124"/>
        <v>0</v>
      </c>
      <c r="DL388" t="b">
        <f>COUNTIFS(A$1:A387,A388)=0</f>
        <v>1</v>
      </c>
    </row>
    <row r="389" spans="1:116">
      <c r="A389" s="69"/>
      <c r="B389" s="69"/>
      <c r="C389" s="69"/>
      <c r="D389" s="81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8"/>
      <c r="BY389" s="68"/>
      <c r="BZ389" s="70" t="str">
        <f t="shared" si="109"/>
        <v/>
      </c>
      <c r="CA389" s="71">
        <f t="shared" ca="1" si="110"/>
        <v>1096694.6664</v>
      </c>
      <c r="CB389" s="70" t="b">
        <f ca="1">AND(LEN(BZ389)&gt;0,TEXT(BZ389,"YYYY-MM-DD")=TEXT(Konstanta!$B$1,"YYYY-MM-DD"))</f>
        <v>0</v>
      </c>
      <c r="CC389" s="70" t="str">
        <f t="shared" si="111"/>
        <v/>
      </c>
      <c r="CD389" s="72">
        <f ca="1">(Konstanta!$B$2-D389)*24</f>
        <v>1096694.666275</v>
      </c>
      <c r="CE389" t="b">
        <f t="shared" si="112"/>
        <v>0</v>
      </c>
      <c r="CF389" t="b">
        <f>LEN(_xlfn.IFNA(VLOOKUP(H389,Konstanta!$M:$M,1,FALSE),""))&gt;0</f>
        <v>0</v>
      </c>
      <c r="CG389" t="b">
        <f>LEN(_xlfn.IFNA(VLOOKUP(G389,Konstanta!$T:$T,1,FALSE),""))&gt;0</f>
        <v>0</v>
      </c>
      <c r="CH389" t="b">
        <f>_xlfn.IFNA(VLOOKUP(U389,Konstanta!$O:$O,1,FALSE),"-")&lt;&gt;"-"</f>
        <v>0</v>
      </c>
      <c r="CI389" t="b">
        <f>LEN(_xlfn.IFNA(VLOOKUP(AX389,Konstanta!$X:$X,1,FALSE),""))&gt;0</f>
        <v>0</v>
      </c>
      <c r="CJ389" t="b">
        <f>OR(LEN(_xlfn.IFNA(VLOOKUP(Y389,Konstanta!$Q:$Q,1,FALSE),""))&gt;0,LEN(Y389)=0)</f>
        <v>1</v>
      </c>
      <c r="CK389" t="b">
        <f t="shared" si="113"/>
        <v>1</v>
      </c>
      <c r="CL389" t="b">
        <f>OR(LEN(_xlfn.IFNA(VLOOKUP(BK389,Konstanta!$Z:$Z,1,FALSE),""))&gt;0,LEN(BK389)=0)</f>
        <v>1</v>
      </c>
      <c r="CM389" t="b">
        <f t="shared" si="114"/>
        <v>1</v>
      </c>
      <c r="CN389" t="b">
        <f t="shared" si="115"/>
        <v>0</v>
      </c>
      <c r="CO389" t="b">
        <f>LEN(_xlfn.IFNA(VLOOKUP(Data!K389,Konstanta!$AB:$AB,1,FALSE),""))&gt;0</f>
        <v>0</v>
      </c>
      <c r="CP389" s="12" t="b">
        <f t="shared" si="116"/>
        <v>0</v>
      </c>
      <c r="CQ389" s="12" t="b">
        <f t="shared" si="117"/>
        <v>0</v>
      </c>
      <c r="CR389" t="b">
        <f>ISNUMBER(SEARCH(Konstanta!$Q$5,Y389))</f>
        <v>0</v>
      </c>
      <c r="CS389">
        <f ca="1">IF(CD389&lt;=Konstanta!$J$5,Konstanta!$I$5,IF(CD389&lt;=Konstanta!$J$6,Konstanta!$I$6,IF(CD389&lt;=Konstanta!$J$7,Konstanta!$I$7,Konstanta!$I$8)))</f>
        <v>4</v>
      </c>
      <c r="CT389" t="b">
        <f>ISNUMBER(SEARCH(Konstanta!$Q$6,Y389))</f>
        <v>0</v>
      </c>
      <c r="CU389">
        <f ca="1">IF(CD389&lt;=Konstanta!$F$5,Konstanta!$E$5,IF(CD389&lt;=Konstanta!$F$6,Konstanta!$E$6,IF(CD389&lt;=Konstanta!$F$7,Konstanta!$E$7,IF(CD389&lt;=Konstanta!$F$8,Konstanta!$E$8,Konstanta!$E$9))))</f>
        <v>5</v>
      </c>
      <c r="CV389" t="b">
        <f t="shared" si="118"/>
        <v>1</v>
      </c>
      <c r="CW389" s="74">
        <f ca="1">IF(CD389&lt;=Konstanta!$B$5,Konstanta!$A$5,IF(CD389&lt;=Konstanta!$B$6,Konstanta!$A$6,IF(CD389&lt;=Konstanta!$B$7,Konstanta!$A$7,IF(CD389&lt;=Konstanta!$B$8,Konstanta!$A$8,IF(CD389&lt;=Konstanta!$B$9,Konstanta!$A$9,IF(CD389&lt;=Konstanta!$B$10,Konstanta!$A$10,IF(CD389&lt;=Konstanta!$B$11,Konstanta!$A$11,Konstanta!$A$12)))))))</f>
        <v>8</v>
      </c>
      <c r="CX389" t="b">
        <f>LEN(_xlfn.IFNA(VLOOKUP(AA389,Konstanta!$AD:$AD,1,FALSE),""))=0</f>
        <v>1</v>
      </c>
      <c r="CY389" s="67">
        <f t="shared" si="119"/>
        <v>0</v>
      </c>
      <c r="CZ389" s="67">
        <f t="shared" si="120"/>
        <v>0</v>
      </c>
      <c r="DA389" s="67">
        <f t="shared" si="121"/>
        <v>0</v>
      </c>
      <c r="DB389" t="b">
        <f t="shared" ca="1" si="122"/>
        <v>0</v>
      </c>
      <c r="DC389" s="67" t="b">
        <f>DA389&lt;=Konstanta!$AH$3</f>
        <v>1</v>
      </c>
      <c r="DD389" t="b">
        <f>CY389&lt;=Konstanta!$AH$4</f>
        <v>1</v>
      </c>
      <c r="DE389" t="b">
        <f>CY389&lt;=Konstanta!$AH$5</f>
        <v>1</v>
      </c>
      <c r="DF389" t="b">
        <f>CY389&lt;=Konstanta!$AH$6</f>
        <v>1</v>
      </c>
      <c r="DG389" t="b">
        <f ca="1">TEXT(BL389,"YYYYMMDD")=TEXT(Konstanta!$B$1,"YYYYMMDD")</f>
        <v>0</v>
      </c>
      <c r="DH389" t="b">
        <f t="shared" si="123"/>
        <v>0</v>
      </c>
      <c r="DI389" s="67">
        <f ca="1">Konstanta!$C$4-Data!CD389</f>
        <v>-1096658.666275</v>
      </c>
      <c r="DJ389">
        <f ca="1">IF(Data!DI389&gt;=Konstanta!$B$14,Konstanta!$A$14,IF(Data!DI389&gt;=Konstanta!$B$15,Konstanta!$A$15,IF(Data!DI389&gt;=Konstanta!$B$16,Konstanta!$A$16,IF(Data!DI389&gt;=Konstanta!$B$17,Konstanta!$A$17,IF(Data!DI389&gt;=Konstanta!$B$18,Konstanta!$A$18,Konstanta!$A$19)))))</f>
        <v>6</v>
      </c>
      <c r="DK389" t="b">
        <f t="shared" si="124"/>
        <v>0</v>
      </c>
      <c r="DL389" t="b">
        <f>COUNTIFS(A$1:A388,A389)=0</f>
        <v>1</v>
      </c>
    </row>
    <row r="390" spans="1:116">
      <c r="A390" s="69"/>
      <c r="B390" s="69"/>
      <c r="C390" s="69"/>
      <c r="D390" s="81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8"/>
      <c r="BY390" s="68"/>
      <c r="BZ390" s="70" t="str">
        <f t="shared" si="109"/>
        <v/>
      </c>
      <c r="CA390" s="71">
        <f t="shared" ca="1" si="110"/>
        <v>1096694.6659916667</v>
      </c>
      <c r="CB390" s="70" t="b">
        <f ca="1">AND(LEN(BZ390)&gt;0,TEXT(BZ390,"YYYY-MM-DD")=TEXT(Konstanta!$B$1,"YYYY-MM-DD"))</f>
        <v>0</v>
      </c>
      <c r="CC390" s="70" t="str">
        <f t="shared" si="111"/>
        <v/>
      </c>
      <c r="CD390" s="72">
        <f ca="1">(Konstanta!$B$2-D390)*24</f>
        <v>1096694.666275</v>
      </c>
      <c r="CE390" t="b">
        <f t="shared" si="112"/>
        <v>0</v>
      </c>
      <c r="CF390" t="b">
        <f>LEN(_xlfn.IFNA(VLOOKUP(H390,Konstanta!$M:$M,1,FALSE),""))&gt;0</f>
        <v>0</v>
      </c>
      <c r="CG390" t="b">
        <f>LEN(_xlfn.IFNA(VLOOKUP(G390,Konstanta!$T:$T,1,FALSE),""))&gt;0</f>
        <v>0</v>
      </c>
      <c r="CH390" t="b">
        <f>_xlfn.IFNA(VLOOKUP(U390,Konstanta!$O:$O,1,FALSE),"-")&lt;&gt;"-"</f>
        <v>0</v>
      </c>
      <c r="CI390" t="b">
        <f>LEN(_xlfn.IFNA(VLOOKUP(AX390,Konstanta!$X:$X,1,FALSE),""))&gt;0</f>
        <v>0</v>
      </c>
      <c r="CJ390" t="b">
        <f>OR(LEN(_xlfn.IFNA(VLOOKUP(Y390,Konstanta!$Q:$Q,1,FALSE),""))&gt;0,LEN(Y390)=0)</f>
        <v>1</v>
      </c>
      <c r="CK390" t="b">
        <f t="shared" si="113"/>
        <v>1</v>
      </c>
      <c r="CL390" t="b">
        <f>OR(LEN(_xlfn.IFNA(VLOOKUP(BK390,Konstanta!$Z:$Z,1,FALSE),""))&gt;0,LEN(BK390)=0)</f>
        <v>1</v>
      </c>
      <c r="CM390" t="b">
        <f t="shared" si="114"/>
        <v>1</v>
      </c>
      <c r="CN390" t="b">
        <f t="shared" si="115"/>
        <v>0</v>
      </c>
      <c r="CO390" t="b">
        <f>LEN(_xlfn.IFNA(VLOOKUP(Data!K390,Konstanta!$AB:$AB,1,FALSE),""))&gt;0</f>
        <v>0</v>
      </c>
      <c r="CP390" s="12" t="b">
        <f t="shared" si="116"/>
        <v>0</v>
      </c>
      <c r="CQ390" s="12" t="b">
        <f t="shared" si="117"/>
        <v>0</v>
      </c>
      <c r="CR390" t="b">
        <f>ISNUMBER(SEARCH(Konstanta!$Q$5,Y390))</f>
        <v>0</v>
      </c>
      <c r="CS390">
        <f ca="1">IF(CD390&lt;=Konstanta!$J$5,Konstanta!$I$5,IF(CD390&lt;=Konstanta!$J$6,Konstanta!$I$6,IF(CD390&lt;=Konstanta!$J$7,Konstanta!$I$7,Konstanta!$I$8)))</f>
        <v>4</v>
      </c>
      <c r="CT390" t="b">
        <f>ISNUMBER(SEARCH(Konstanta!$Q$6,Y390))</f>
        <v>0</v>
      </c>
      <c r="CU390">
        <f ca="1">IF(CD390&lt;=Konstanta!$F$5,Konstanta!$E$5,IF(CD390&lt;=Konstanta!$F$6,Konstanta!$E$6,IF(CD390&lt;=Konstanta!$F$7,Konstanta!$E$7,IF(CD390&lt;=Konstanta!$F$8,Konstanta!$E$8,Konstanta!$E$9))))</f>
        <v>5</v>
      </c>
      <c r="CV390" t="b">
        <f t="shared" si="118"/>
        <v>1</v>
      </c>
      <c r="CW390" s="74">
        <f ca="1">IF(CD390&lt;=Konstanta!$B$5,Konstanta!$A$5,IF(CD390&lt;=Konstanta!$B$6,Konstanta!$A$6,IF(CD390&lt;=Konstanta!$B$7,Konstanta!$A$7,IF(CD390&lt;=Konstanta!$B$8,Konstanta!$A$8,IF(CD390&lt;=Konstanta!$B$9,Konstanta!$A$9,IF(CD390&lt;=Konstanta!$B$10,Konstanta!$A$10,IF(CD390&lt;=Konstanta!$B$11,Konstanta!$A$11,Konstanta!$A$12)))))))</f>
        <v>8</v>
      </c>
      <c r="CX390" t="b">
        <f>LEN(_xlfn.IFNA(VLOOKUP(AA390,Konstanta!$AD:$AD,1,FALSE),""))=0</f>
        <v>1</v>
      </c>
      <c r="CY390" s="67">
        <f t="shared" si="119"/>
        <v>0</v>
      </c>
      <c r="CZ390" s="67">
        <f t="shared" si="120"/>
        <v>0</v>
      </c>
      <c r="DA390" s="67">
        <f t="shared" si="121"/>
        <v>0</v>
      </c>
      <c r="DB390" t="b">
        <f t="shared" ca="1" si="122"/>
        <v>0</v>
      </c>
      <c r="DC390" s="67" t="b">
        <f>DA390&lt;=Konstanta!$AH$3</f>
        <v>1</v>
      </c>
      <c r="DD390" t="b">
        <f>CY390&lt;=Konstanta!$AH$4</f>
        <v>1</v>
      </c>
      <c r="DE390" t="b">
        <f>CY390&lt;=Konstanta!$AH$5</f>
        <v>1</v>
      </c>
      <c r="DF390" t="b">
        <f>CY390&lt;=Konstanta!$AH$6</f>
        <v>1</v>
      </c>
      <c r="DG390" t="b">
        <f ca="1">TEXT(BL390,"YYYYMMDD")=TEXT(Konstanta!$B$1,"YYYYMMDD")</f>
        <v>0</v>
      </c>
      <c r="DH390" t="b">
        <f t="shared" si="123"/>
        <v>0</v>
      </c>
      <c r="DI390" s="67">
        <f ca="1">Konstanta!$C$4-Data!CD390</f>
        <v>-1096658.666275</v>
      </c>
      <c r="DJ390">
        <f ca="1">IF(Data!DI390&gt;=Konstanta!$B$14,Konstanta!$A$14,IF(Data!DI390&gt;=Konstanta!$B$15,Konstanta!$A$15,IF(Data!DI390&gt;=Konstanta!$B$16,Konstanta!$A$16,IF(Data!DI390&gt;=Konstanta!$B$17,Konstanta!$A$17,IF(Data!DI390&gt;=Konstanta!$B$18,Konstanta!$A$18,Konstanta!$A$19)))))</f>
        <v>6</v>
      </c>
      <c r="DK390" t="b">
        <f t="shared" si="124"/>
        <v>0</v>
      </c>
      <c r="DL390" t="b">
        <f>COUNTIFS(A$1:A389,A390)=0</f>
        <v>1</v>
      </c>
    </row>
    <row r="391" spans="1:116">
      <c r="A391" s="69"/>
      <c r="B391" s="69"/>
      <c r="C391" s="69"/>
      <c r="D391" s="81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8"/>
      <c r="BY391" s="68"/>
      <c r="BZ391" s="70" t="str">
        <f t="shared" si="109"/>
        <v/>
      </c>
      <c r="CA391" s="71">
        <f t="shared" ca="1" si="110"/>
        <v>1096694.6662277777</v>
      </c>
      <c r="CB391" s="70" t="b">
        <f ca="1">AND(LEN(BZ391)&gt;0,TEXT(BZ391,"YYYY-MM-DD")=TEXT(Konstanta!$B$1,"YYYY-MM-DD"))</f>
        <v>0</v>
      </c>
      <c r="CC391" s="70" t="str">
        <f t="shared" si="111"/>
        <v/>
      </c>
      <c r="CD391" s="72">
        <f ca="1">(Konstanta!$B$2-D391)*24</f>
        <v>1096694.666275</v>
      </c>
      <c r="CE391" t="b">
        <f t="shared" si="112"/>
        <v>0</v>
      </c>
      <c r="CF391" t="b">
        <f>LEN(_xlfn.IFNA(VLOOKUP(H391,Konstanta!$M:$M,1,FALSE),""))&gt;0</f>
        <v>0</v>
      </c>
      <c r="CG391" t="b">
        <f>LEN(_xlfn.IFNA(VLOOKUP(G391,Konstanta!$T:$T,1,FALSE),""))&gt;0</f>
        <v>0</v>
      </c>
      <c r="CH391" t="b">
        <f>_xlfn.IFNA(VLOOKUP(U391,Konstanta!$O:$O,1,FALSE),"-")&lt;&gt;"-"</f>
        <v>0</v>
      </c>
      <c r="CI391" t="b">
        <f>LEN(_xlfn.IFNA(VLOOKUP(AX391,Konstanta!$X:$X,1,FALSE),""))&gt;0</f>
        <v>0</v>
      </c>
      <c r="CJ391" t="b">
        <f>OR(LEN(_xlfn.IFNA(VLOOKUP(Y391,Konstanta!$Q:$Q,1,FALSE),""))&gt;0,LEN(Y391)=0)</f>
        <v>1</v>
      </c>
      <c r="CK391" t="b">
        <f t="shared" si="113"/>
        <v>1</v>
      </c>
      <c r="CL391" t="b">
        <f>OR(LEN(_xlfn.IFNA(VLOOKUP(BK391,Konstanta!$Z:$Z,1,FALSE),""))&gt;0,LEN(BK391)=0)</f>
        <v>1</v>
      </c>
      <c r="CM391" t="b">
        <f t="shared" si="114"/>
        <v>1</v>
      </c>
      <c r="CN391" t="b">
        <f t="shared" si="115"/>
        <v>0</v>
      </c>
      <c r="CO391" t="b">
        <f>LEN(_xlfn.IFNA(VLOOKUP(Data!K391,Konstanta!$AB:$AB,1,FALSE),""))&gt;0</f>
        <v>0</v>
      </c>
      <c r="CP391" s="12" t="b">
        <f t="shared" si="116"/>
        <v>0</v>
      </c>
      <c r="CQ391" s="12" t="b">
        <f t="shared" si="117"/>
        <v>0</v>
      </c>
      <c r="CR391" t="b">
        <f>ISNUMBER(SEARCH(Konstanta!$Q$5,Y391))</f>
        <v>0</v>
      </c>
      <c r="CS391">
        <f ca="1">IF(CD391&lt;=Konstanta!$J$5,Konstanta!$I$5,IF(CD391&lt;=Konstanta!$J$6,Konstanta!$I$6,IF(CD391&lt;=Konstanta!$J$7,Konstanta!$I$7,Konstanta!$I$8)))</f>
        <v>4</v>
      </c>
      <c r="CT391" t="b">
        <f>ISNUMBER(SEARCH(Konstanta!$Q$6,Y391))</f>
        <v>0</v>
      </c>
      <c r="CU391">
        <f ca="1">IF(CD391&lt;=Konstanta!$F$5,Konstanta!$E$5,IF(CD391&lt;=Konstanta!$F$6,Konstanta!$E$6,IF(CD391&lt;=Konstanta!$F$7,Konstanta!$E$7,IF(CD391&lt;=Konstanta!$F$8,Konstanta!$E$8,Konstanta!$E$9))))</f>
        <v>5</v>
      </c>
      <c r="CV391" t="b">
        <f t="shared" si="118"/>
        <v>1</v>
      </c>
      <c r="CW391" s="74">
        <f ca="1">IF(CD391&lt;=Konstanta!$B$5,Konstanta!$A$5,IF(CD391&lt;=Konstanta!$B$6,Konstanta!$A$6,IF(CD391&lt;=Konstanta!$B$7,Konstanta!$A$7,IF(CD391&lt;=Konstanta!$B$8,Konstanta!$A$8,IF(CD391&lt;=Konstanta!$B$9,Konstanta!$A$9,IF(CD391&lt;=Konstanta!$B$10,Konstanta!$A$10,IF(CD391&lt;=Konstanta!$B$11,Konstanta!$A$11,Konstanta!$A$12)))))))</f>
        <v>8</v>
      </c>
      <c r="CX391" t="b">
        <f>LEN(_xlfn.IFNA(VLOOKUP(AA391,Konstanta!$AD:$AD,1,FALSE),""))=0</f>
        <v>1</v>
      </c>
      <c r="CY391" s="67">
        <f t="shared" si="119"/>
        <v>0</v>
      </c>
      <c r="CZ391" s="67">
        <f t="shared" si="120"/>
        <v>0</v>
      </c>
      <c r="DA391" s="67">
        <f t="shared" si="121"/>
        <v>0</v>
      </c>
      <c r="DB391" t="b">
        <f t="shared" ca="1" si="122"/>
        <v>0</v>
      </c>
      <c r="DC391" s="67" t="b">
        <f>DA391&lt;=Konstanta!$AH$3</f>
        <v>1</v>
      </c>
      <c r="DD391" t="b">
        <f>CY391&lt;=Konstanta!$AH$4</f>
        <v>1</v>
      </c>
      <c r="DE391" t="b">
        <f>CY391&lt;=Konstanta!$AH$5</f>
        <v>1</v>
      </c>
      <c r="DF391" t="b">
        <f>CY391&lt;=Konstanta!$AH$6</f>
        <v>1</v>
      </c>
      <c r="DG391" t="b">
        <f ca="1">TEXT(BL391,"YYYYMMDD")=TEXT(Konstanta!$B$1,"YYYYMMDD")</f>
        <v>0</v>
      </c>
      <c r="DH391" t="b">
        <f t="shared" si="123"/>
        <v>0</v>
      </c>
      <c r="DI391" s="67">
        <f ca="1">Konstanta!$C$4-Data!CD391</f>
        <v>-1096658.666275</v>
      </c>
      <c r="DJ391">
        <f ca="1">IF(Data!DI391&gt;=Konstanta!$B$14,Konstanta!$A$14,IF(Data!DI391&gt;=Konstanta!$B$15,Konstanta!$A$15,IF(Data!DI391&gt;=Konstanta!$B$16,Konstanta!$A$16,IF(Data!DI391&gt;=Konstanta!$B$17,Konstanta!$A$17,IF(Data!DI391&gt;=Konstanta!$B$18,Konstanta!$A$18,Konstanta!$A$19)))))</f>
        <v>6</v>
      </c>
      <c r="DK391" t="b">
        <f t="shared" si="124"/>
        <v>0</v>
      </c>
      <c r="DL391" t="b">
        <f>COUNTIFS(A$1:A390,A391)=0</f>
        <v>1</v>
      </c>
    </row>
    <row r="392" spans="1:116">
      <c r="A392" s="69"/>
      <c r="B392" s="69"/>
      <c r="C392" s="69"/>
      <c r="D392" s="81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8"/>
      <c r="BY392" s="68"/>
      <c r="BZ392" s="70" t="str">
        <f t="shared" si="109"/>
        <v/>
      </c>
      <c r="CA392" s="71">
        <f t="shared" ca="1" si="110"/>
        <v>1096694.6659972221</v>
      </c>
      <c r="CB392" s="70" t="b">
        <f ca="1">AND(LEN(BZ392)&gt;0,TEXT(BZ392,"YYYY-MM-DD")=TEXT(Konstanta!$B$1,"YYYY-MM-DD"))</f>
        <v>0</v>
      </c>
      <c r="CC392" s="70" t="str">
        <f t="shared" si="111"/>
        <v/>
      </c>
      <c r="CD392" s="72">
        <f ca="1">(Konstanta!$B$2-D392)*24</f>
        <v>1096694.666275</v>
      </c>
      <c r="CE392" t="b">
        <f t="shared" si="112"/>
        <v>0</v>
      </c>
      <c r="CF392" t="b">
        <f>LEN(_xlfn.IFNA(VLOOKUP(H392,Konstanta!$M:$M,1,FALSE),""))&gt;0</f>
        <v>0</v>
      </c>
      <c r="CG392" t="b">
        <f>LEN(_xlfn.IFNA(VLOOKUP(G392,Konstanta!$T:$T,1,FALSE),""))&gt;0</f>
        <v>0</v>
      </c>
      <c r="CH392" t="b">
        <f>_xlfn.IFNA(VLOOKUP(U392,Konstanta!$O:$O,1,FALSE),"-")&lt;&gt;"-"</f>
        <v>0</v>
      </c>
      <c r="CI392" t="b">
        <f>LEN(_xlfn.IFNA(VLOOKUP(AX392,Konstanta!$X:$X,1,FALSE),""))&gt;0</f>
        <v>0</v>
      </c>
      <c r="CJ392" t="b">
        <f>OR(LEN(_xlfn.IFNA(VLOOKUP(Y392,Konstanta!$Q:$Q,1,FALSE),""))&gt;0,LEN(Y392)=0)</f>
        <v>1</v>
      </c>
      <c r="CK392" t="b">
        <f t="shared" si="113"/>
        <v>1</v>
      </c>
      <c r="CL392" t="b">
        <f>OR(LEN(_xlfn.IFNA(VLOOKUP(BK392,Konstanta!$Z:$Z,1,FALSE),""))&gt;0,LEN(BK392)=0)</f>
        <v>1</v>
      </c>
      <c r="CM392" t="b">
        <f t="shared" si="114"/>
        <v>1</v>
      </c>
      <c r="CN392" t="b">
        <f t="shared" si="115"/>
        <v>0</v>
      </c>
      <c r="CO392" t="b">
        <f>LEN(_xlfn.IFNA(VLOOKUP(Data!K392,Konstanta!$AB:$AB,1,FALSE),""))&gt;0</f>
        <v>0</v>
      </c>
      <c r="CP392" s="12" t="b">
        <f t="shared" si="116"/>
        <v>0</v>
      </c>
      <c r="CQ392" s="12" t="b">
        <f t="shared" si="117"/>
        <v>0</v>
      </c>
      <c r="CR392" t="b">
        <f>ISNUMBER(SEARCH(Konstanta!$Q$5,Y392))</f>
        <v>0</v>
      </c>
      <c r="CS392">
        <f ca="1">IF(CD392&lt;=Konstanta!$J$5,Konstanta!$I$5,IF(CD392&lt;=Konstanta!$J$6,Konstanta!$I$6,IF(CD392&lt;=Konstanta!$J$7,Konstanta!$I$7,Konstanta!$I$8)))</f>
        <v>4</v>
      </c>
      <c r="CT392" t="b">
        <f>ISNUMBER(SEARCH(Konstanta!$Q$6,Y392))</f>
        <v>0</v>
      </c>
      <c r="CU392">
        <f ca="1">IF(CD392&lt;=Konstanta!$F$5,Konstanta!$E$5,IF(CD392&lt;=Konstanta!$F$6,Konstanta!$E$6,IF(CD392&lt;=Konstanta!$F$7,Konstanta!$E$7,IF(CD392&lt;=Konstanta!$F$8,Konstanta!$E$8,Konstanta!$E$9))))</f>
        <v>5</v>
      </c>
      <c r="CV392" t="b">
        <f t="shared" si="118"/>
        <v>1</v>
      </c>
      <c r="CW392" s="74">
        <f ca="1">IF(CD392&lt;=Konstanta!$B$5,Konstanta!$A$5,IF(CD392&lt;=Konstanta!$B$6,Konstanta!$A$6,IF(CD392&lt;=Konstanta!$B$7,Konstanta!$A$7,IF(CD392&lt;=Konstanta!$B$8,Konstanta!$A$8,IF(CD392&lt;=Konstanta!$B$9,Konstanta!$A$9,IF(CD392&lt;=Konstanta!$B$10,Konstanta!$A$10,IF(CD392&lt;=Konstanta!$B$11,Konstanta!$A$11,Konstanta!$A$12)))))))</f>
        <v>8</v>
      </c>
      <c r="CX392" t="b">
        <f>LEN(_xlfn.IFNA(VLOOKUP(AA392,Konstanta!$AD:$AD,1,FALSE),""))=0</f>
        <v>1</v>
      </c>
      <c r="CY392" s="67">
        <f t="shared" si="119"/>
        <v>0</v>
      </c>
      <c r="CZ392" s="67">
        <f t="shared" si="120"/>
        <v>0</v>
      </c>
      <c r="DA392" s="67">
        <f t="shared" si="121"/>
        <v>0</v>
      </c>
      <c r="DB392" t="b">
        <f t="shared" ca="1" si="122"/>
        <v>0</v>
      </c>
      <c r="DC392" s="67" t="b">
        <f>DA392&lt;=Konstanta!$AH$3</f>
        <v>1</v>
      </c>
      <c r="DD392" t="b">
        <f>CY392&lt;=Konstanta!$AH$4</f>
        <v>1</v>
      </c>
      <c r="DE392" t="b">
        <f>CY392&lt;=Konstanta!$AH$5</f>
        <v>1</v>
      </c>
      <c r="DF392" t="b">
        <f>CY392&lt;=Konstanta!$AH$6</f>
        <v>1</v>
      </c>
      <c r="DG392" t="b">
        <f ca="1">TEXT(BL392,"YYYYMMDD")=TEXT(Konstanta!$B$1,"YYYYMMDD")</f>
        <v>0</v>
      </c>
      <c r="DH392" t="b">
        <f t="shared" si="123"/>
        <v>0</v>
      </c>
      <c r="DI392" s="67">
        <f ca="1">Konstanta!$C$4-Data!CD392</f>
        <v>-1096658.666275</v>
      </c>
      <c r="DJ392">
        <f ca="1">IF(Data!DI392&gt;=Konstanta!$B$14,Konstanta!$A$14,IF(Data!DI392&gt;=Konstanta!$B$15,Konstanta!$A$15,IF(Data!DI392&gt;=Konstanta!$B$16,Konstanta!$A$16,IF(Data!DI392&gt;=Konstanta!$B$17,Konstanta!$A$17,IF(Data!DI392&gt;=Konstanta!$B$18,Konstanta!$A$18,Konstanta!$A$19)))))</f>
        <v>6</v>
      </c>
      <c r="DK392" t="b">
        <f t="shared" si="124"/>
        <v>0</v>
      </c>
      <c r="DL392" t="b">
        <f>COUNTIFS(A$1:A391,A392)=0</f>
        <v>1</v>
      </c>
    </row>
    <row r="393" spans="1:116">
      <c r="A393" s="69"/>
      <c r="B393" s="69"/>
      <c r="C393" s="69"/>
      <c r="D393" s="81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8"/>
      <c r="BY393" s="68"/>
      <c r="BZ393" s="70" t="str">
        <f t="shared" si="109"/>
        <v/>
      </c>
      <c r="CA393" s="71">
        <f t="shared" ca="1" si="110"/>
        <v>1096694.666275</v>
      </c>
      <c r="CB393" s="70" t="b">
        <f ca="1">AND(LEN(BZ393)&gt;0,TEXT(BZ393,"YYYY-MM-DD")=TEXT(Konstanta!$B$1,"YYYY-MM-DD"))</f>
        <v>0</v>
      </c>
      <c r="CC393" s="70" t="str">
        <f t="shared" si="111"/>
        <v/>
      </c>
      <c r="CD393" s="72">
        <f ca="1">(Konstanta!$B$2-D393)*24</f>
        <v>1096694.666275</v>
      </c>
      <c r="CE393" t="b">
        <f t="shared" si="112"/>
        <v>0</v>
      </c>
      <c r="CF393" t="b">
        <f>LEN(_xlfn.IFNA(VLOOKUP(H393,Konstanta!$M:$M,1,FALSE),""))&gt;0</f>
        <v>0</v>
      </c>
      <c r="CG393" t="b">
        <f>LEN(_xlfn.IFNA(VLOOKUP(G393,Konstanta!$T:$T,1,FALSE),""))&gt;0</f>
        <v>0</v>
      </c>
      <c r="CH393" t="b">
        <f>_xlfn.IFNA(VLOOKUP(U393,Konstanta!$O:$O,1,FALSE),"-")&lt;&gt;"-"</f>
        <v>0</v>
      </c>
      <c r="CI393" t="b">
        <f>LEN(_xlfn.IFNA(VLOOKUP(AX393,Konstanta!$X:$X,1,FALSE),""))&gt;0</f>
        <v>0</v>
      </c>
      <c r="CJ393" t="b">
        <f>OR(LEN(_xlfn.IFNA(VLOOKUP(Y393,Konstanta!$Q:$Q,1,FALSE),""))&gt;0,LEN(Y393)=0)</f>
        <v>1</v>
      </c>
      <c r="CK393" t="b">
        <f t="shared" si="113"/>
        <v>1</v>
      </c>
      <c r="CL393" t="b">
        <f>OR(LEN(_xlfn.IFNA(VLOOKUP(BK393,Konstanta!$Z:$Z,1,FALSE),""))&gt;0,LEN(BK393)=0)</f>
        <v>1</v>
      </c>
      <c r="CM393" t="b">
        <f t="shared" si="114"/>
        <v>1</v>
      </c>
      <c r="CN393" t="b">
        <f t="shared" si="115"/>
        <v>0</v>
      </c>
      <c r="CO393" t="b">
        <f>LEN(_xlfn.IFNA(VLOOKUP(Data!K393,Konstanta!$AB:$AB,1,FALSE),""))&gt;0</f>
        <v>0</v>
      </c>
      <c r="CP393" s="12" t="b">
        <f t="shared" si="116"/>
        <v>0</v>
      </c>
      <c r="CQ393" s="12" t="b">
        <f t="shared" si="117"/>
        <v>0</v>
      </c>
      <c r="CR393" t="b">
        <f>ISNUMBER(SEARCH(Konstanta!$Q$5,Y393))</f>
        <v>0</v>
      </c>
      <c r="CS393">
        <f ca="1">IF(CD393&lt;=Konstanta!$J$5,Konstanta!$I$5,IF(CD393&lt;=Konstanta!$J$6,Konstanta!$I$6,IF(CD393&lt;=Konstanta!$J$7,Konstanta!$I$7,Konstanta!$I$8)))</f>
        <v>4</v>
      </c>
      <c r="CT393" t="b">
        <f>ISNUMBER(SEARCH(Konstanta!$Q$6,Y393))</f>
        <v>0</v>
      </c>
      <c r="CU393">
        <f ca="1">IF(CD393&lt;=Konstanta!$F$5,Konstanta!$E$5,IF(CD393&lt;=Konstanta!$F$6,Konstanta!$E$6,IF(CD393&lt;=Konstanta!$F$7,Konstanta!$E$7,IF(CD393&lt;=Konstanta!$F$8,Konstanta!$E$8,Konstanta!$E$9))))</f>
        <v>5</v>
      </c>
      <c r="CV393" t="b">
        <f t="shared" si="118"/>
        <v>1</v>
      </c>
      <c r="CW393" s="74">
        <f ca="1">IF(CD393&lt;=Konstanta!$B$5,Konstanta!$A$5,IF(CD393&lt;=Konstanta!$B$6,Konstanta!$A$6,IF(CD393&lt;=Konstanta!$B$7,Konstanta!$A$7,IF(CD393&lt;=Konstanta!$B$8,Konstanta!$A$8,IF(CD393&lt;=Konstanta!$B$9,Konstanta!$A$9,IF(CD393&lt;=Konstanta!$B$10,Konstanta!$A$10,IF(CD393&lt;=Konstanta!$B$11,Konstanta!$A$11,Konstanta!$A$12)))))))</f>
        <v>8</v>
      </c>
      <c r="CX393" t="b">
        <f>LEN(_xlfn.IFNA(VLOOKUP(AA393,Konstanta!$AD:$AD,1,FALSE),""))=0</f>
        <v>1</v>
      </c>
      <c r="CY393" s="67">
        <f t="shared" si="119"/>
        <v>0</v>
      </c>
      <c r="CZ393" s="67">
        <f t="shared" si="120"/>
        <v>0</v>
      </c>
      <c r="DA393" s="67">
        <f t="shared" si="121"/>
        <v>0</v>
      </c>
      <c r="DB393" t="b">
        <f t="shared" ca="1" si="122"/>
        <v>0</v>
      </c>
      <c r="DC393" s="67" t="b">
        <f>DA393&lt;=Konstanta!$AH$3</f>
        <v>1</v>
      </c>
      <c r="DD393" t="b">
        <f>CY393&lt;=Konstanta!$AH$4</f>
        <v>1</v>
      </c>
      <c r="DE393" t="b">
        <f>CY393&lt;=Konstanta!$AH$5</f>
        <v>1</v>
      </c>
      <c r="DF393" t="b">
        <f>CY393&lt;=Konstanta!$AH$6</f>
        <v>1</v>
      </c>
      <c r="DG393" t="b">
        <f ca="1">TEXT(BL393,"YYYYMMDD")=TEXT(Konstanta!$B$1,"YYYYMMDD")</f>
        <v>0</v>
      </c>
      <c r="DH393" t="b">
        <f t="shared" si="123"/>
        <v>0</v>
      </c>
      <c r="DI393" s="67">
        <f ca="1">Konstanta!$C$4-Data!CD393</f>
        <v>-1096658.666275</v>
      </c>
      <c r="DJ393">
        <f ca="1">IF(Data!DI393&gt;=Konstanta!$B$14,Konstanta!$A$14,IF(Data!DI393&gt;=Konstanta!$B$15,Konstanta!$A$15,IF(Data!DI393&gt;=Konstanta!$B$16,Konstanta!$A$16,IF(Data!DI393&gt;=Konstanta!$B$17,Konstanta!$A$17,IF(Data!DI393&gt;=Konstanta!$B$18,Konstanta!$A$18,Konstanta!$A$19)))))</f>
        <v>6</v>
      </c>
      <c r="DK393" t="b">
        <f t="shared" si="124"/>
        <v>0</v>
      </c>
      <c r="DL393" t="b">
        <f>COUNTIFS(A$1:A392,A393)=0</f>
        <v>1</v>
      </c>
    </row>
    <row r="394" spans="1:116">
      <c r="A394" s="69"/>
      <c r="B394" s="69"/>
      <c r="C394" s="69"/>
      <c r="D394" s="81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8"/>
      <c r="BY394" s="68"/>
      <c r="BZ394" s="70" t="str">
        <f t="shared" si="109"/>
        <v/>
      </c>
      <c r="CA394" s="71">
        <f t="shared" ca="1" si="110"/>
        <v>1096694.6659916667</v>
      </c>
      <c r="CB394" s="70" t="b">
        <f ca="1">AND(LEN(BZ394)&gt;0,TEXT(BZ394,"YYYY-MM-DD")=TEXT(Konstanta!$B$1,"YYYY-MM-DD"))</f>
        <v>0</v>
      </c>
      <c r="CC394" s="70" t="str">
        <f t="shared" si="111"/>
        <v/>
      </c>
      <c r="CD394" s="72">
        <f ca="1">(Konstanta!$B$2-D394)*24</f>
        <v>1096694.666275</v>
      </c>
      <c r="CE394" t="b">
        <f t="shared" si="112"/>
        <v>0</v>
      </c>
      <c r="CF394" t="b">
        <f>LEN(_xlfn.IFNA(VLOOKUP(H394,Konstanta!$M:$M,1,FALSE),""))&gt;0</f>
        <v>0</v>
      </c>
      <c r="CG394" t="b">
        <f>LEN(_xlfn.IFNA(VLOOKUP(G394,Konstanta!$T:$T,1,FALSE),""))&gt;0</f>
        <v>0</v>
      </c>
      <c r="CH394" t="b">
        <f>_xlfn.IFNA(VLOOKUP(U394,Konstanta!$O:$O,1,FALSE),"-")&lt;&gt;"-"</f>
        <v>0</v>
      </c>
      <c r="CI394" t="b">
        <f>LEN(_xlfn.IFNA(VLOOKUP(AX394,Konstanta!$X:$X,1,FALSE),""))&gt;0</f>
        <v>0</v>
      </c>
      <c r="CJ394" t="b">
        <f>OR(LEN(_xlfn.IFNA(VLOOKUP(Y394,Konstanta!$Q:$Q,1,FALSE),""))&gt;0,LEN(Y394)=0)</f>
        <v>1</v>
      </c>
      <c r="CK394" t="b">
        <f t="shared" si="113"/>
        <v>1</v>
      </c>
      <c r="CL394" t="b">
        <f>OR(LEN(_xlfn.IFNA(VLOOKUP(BK394,Konstanta!$Z:$Z,1,FALSE),""))&gt;0,LEN(BK394)=0)</f>
        <v>1</v>
      </c>
      <c r="CM394" t="b">
        <f t="shared" si="114"/>
        <v>1</v>
      </c>
      <c r="CN394" t="b">
        <f t="shared" si="115"/>
        <v>0</v>
      </c>
      <c r="CO394" t="b">
        <f>LEN(_xlfn.IFNA(VLOOKUP(Data!K394,Konstanta!$AB:$AB,1,FALSE),""))&gt;0</f>
        <v>0</v>
      </c>
      <c r="CP394" s="12" t="b">
        <f t="shared" si="116"/>
        <v>0</v>
      </c>
      <c r="CQ394" s="12" t="b">
        <f t="shared" si="117"/>
        <v>0</v>
      </c>
      <c r="CR394" t="b">
        <f>ISNUMBER(SEARCH(Konstanta!$Q$5,Y394))</f>
        <v>0</v>
      </c>
      <c r="CS394">
        <f ca="1">IF(CD394&lt;=Konstanta!$J$5,Konstanta!$I$5,IF(CD394&lt;=Konstanta!$J$6,Konstanta!$I$6,IF(CD394&lt;=Konstanta!$J$7,Konstanta!$I$7,Konstanta!$I$8)))</f>
        <v>4</v>
      </c>
      <c r="CT394" t="b">
        <f>ISNUMBER(SEARCH(Konstanta!$Q$6,Y394))</f>
        <v>0</v>
      </c>
      <c r="CU394">
        <f ca="1">IF(CD394&lt;=Konstanta!$F$5,Konstanta!$E$5,IF(CD394&lt;=Konstanta!$F$6,Konstanta!$E$6,IF(CD394&lt;=Konstanta!$F$7,Konstanta!$E$7,IF(CD394&lt;=Konstanta!$F$8,Konstanta!$E$8,Konstanta!$E$9))))</f>
        <v>5</v>
      </c>
      <c r="CV394" t="b">
        <f t="shared" si="118"/>
        <v>1</v>
      </c>
      <c r="CW394" s="74">
        <f ca="1">IF(CD394&lt;=Konstanta!$B$5,Konstanta!$A$5,IF(CD394&lt;=Konstanta!$B$6,Konstanta!$A$6,IF(CD394&lt;=Konstanta!$B$7,Konstanta!$A$7,IF(CD394&lt;=Konstanta!$B$8,Konstanta!$A$8,IF(CD394&lt;=Konstanta!$B$9,Konstanta!$A$9,IF(CD394&lt;=Konstanta!$B$10,Konstanta!$A$10,IF(CD394&lt;=Konstanta!$B$11,Konstanta!$A$11,Konstanta!$A$12)))))))</f>
        <v>8</v>
      </c>
      <c r="CX394" t="b">
        <f>LEN(_xlfn.IFNA(VLOOKUP(AA394,Konstanta!$AD:$AD,1,FALSE),""))=0</f>
        <v>1</v>
      </c>
      <c r="CY394" s="67">
        <f t="shared" si="119"/>
        <v>0</v>
      </c>
      <c r="CZ394" s="67">
        <f t="shared" si="120"/>
        <v>0</v>
      </c>
      <c r="DA394" s="67">
        <f t="shared" si="121"/>
        <v>0</v>
      </c>
      <c r="DB394" t="b">
        <f t="shared" ca="1" si="122"/>
        <v>0</v>
      </c>
      <c r="DC394" s="67" t="b">
        <f>DA394&lt;=Konstanta!$AH$3</f>
        <v>1</v>
      </c>
      <c r="DD394" t="b">
        <f>CY394&lt;=Konstanta!$AH$4</f>
        <v>1</v>
      </c>
      <c r="DE394" t="b">
        <f>CY394&lt;=Konstanta!$AH$5</f>
        <v>1</v>
      </c>
      <c r="DF394" t="b">
        <f>CY394&lt;=Konstanta!$AH$6</f>
        <v>1</v>
      </c>
      <c r="DG394" t="b">
        <f ca="1">TEXT(BL394,"YYYYMMDD")=TEXT(Konstanta!$B$1,"YYYYMMDD")</f>
        <v>0</v>
      </c>
      <c r="DH394" t="b">
        <f t="shared" si="123"/>
        <v>0</v>
      </c>
      <c r="DI394" s="67">
        <f ca="1">Konstanta!$C$4-Data!CD394</f>
        <v>-1096658.666275</v>
      </c>
      <c r="DJ394">
        <f ca="1">IF(Data!DI394&gt;=Konstanta!$B$14,Konstanta!$A$14,IF(Data!DI394&gt;=Konstanta!$B$15,Konstanta!$A$15,IF(Data!DI394&gt;=Konstanta!$B$16,Konstanta!$A$16,IF(Data!DI394&gt;=Konstanta!$B$17,Konstanta!$A$17,IF(Data!DI394&gt;=Konstanta!$B$18,Konstanta!$A$18,Konstanta!$A$19)))))</f>
        <v>6</v>
      </c>
      <c r="DK394" t="b">
        <f t="shared" si="124"/>
        <v>0</v>
      </c>
      <c r="DL394" t="b">
        <f>COUNTIFS(A$1:A393,A394)=0</f>
        <v>1</v>
      </c>
    </row>
    <row r="395" spans="1:116">
      <c r="A395" s="69"/>
      <c r="B395" s="69"/>
      <c r="C395" s="69"/>
      <c r="D395" s="81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8"/>
      <c r="BY395" s="68"/>
      <c r="BZ395" s="70" t="str">
        <f t="shared" si="109"/>
        <v/>
      </c>
      <c r="CA395" s="71">
        <f t="shared" ca="1" si="110"/>
        <v>1096694.6664083335</v>
      </c>
      <c r="CB395" s="70" t="b">
        <f ca="1">AND(LEN(BZ395)&gt;0,TEXT(BZ395,"YYYY-MM-DD")=TEXT(Konstanta!$B$1,"YYYY-MM-DD"))</f>
        <v>0</v>
      </c>
      <c r="CC395" s="70" t="str">
        <f t="shared" si="111"/>
        <v/>
      </c>
      <c r="CD395" s="72">
        <f ca="1">(Konstanta!$B$2-D395)*24</f>
        <v>1096694.666275</v>
      </c>
      <c r="CE395" t="b">
        <f t="shared" si="112"/>
        <v>0</v>
      </c>
      <c r="CF395" t="b">
        <f>LEN(_xlfn.IFNA(VLOOKUP(H395,Konstanta!$M:$M,1,FALSE),""))&gt;0</f>
        <v>0</v>
      </c>
      <c r="CG395" t="b">
        <f>LEN(_xlfn.IFNA(VLOOKUP(G395,Konstanta!$T:$T,1,FALSE),""))&gt;0</f>
        <v>0</v>
      </c>
      <c r="CH395" t="b">
        <f>_xlfn.IFNA(VLOOKUP(U395,Konstanta!$O:$O,1,FALSE),"-")&lt;&gt;"-"</f>
        <v>0</v>
      </c>
      <c r="CI395" t="b">
        <f>LEN(_xlfn.IFNA(VLOOKUP(AX395,Konstanta!$X:$X,1,FALSE),""))&gt;0</f>
        <v>0</v>
      </c>
      <c r="CJ395" t="b">
        <f>OR(LEN(_xlfn.IFNA(VLOOKUP(Y395,Konstanta!$Q:$Q,1,FALSE),""))&gt;0,LEN(Y395)=0)</f>
        <v>1</v>
      </c>
      <c r="CK395" t="b">
        <f t="shared" si="113"/>
        <v>1</v>
      </c>
      <c r="CL395" t="b">
        <f>OR(LEN(_xlfn.IFNA(VLOOKUP(BK395,Konstanta!$Z:$Z,1,FALSE),""))&gt;0,LEN(BK395)=0)</f>
        <v>1</v>
      </c>
      <c r="CM395" t="b">
        <f t="shared" si="114"/>
        <v>1</v>
      </c>
      <c r="CN395" t="b">
        <f t="shared" si="115"/>
        <v>0</v>
      </c>
      <c r="CO395" t="b">
        <f>LEN(_xlfn.IFNA(VLOOKUP(Data!K395,Konstanta!$AB:$AB,1,FALSE),""))&gt;0</f>
        <v>0</v>
      </c>
      <c r="CP395" s="12" t="b">
        <f t="shared" si="116"/>
        <v>0</v>
      </c>
      <c r="CQ395" s="12" t="b">
        <f t="shared" si="117"/>
        <v>0</v>
      </c>
      <c r="CR395" t="b">
        <f>ISNUMBER(SEARCH(Konstanta!$Q$5,Y395))</f>
        <v>0</v>
      </c>
      <c r="CS395">
        <f ca="1">IF(CD395&lt;=Konstanta!$J$5,Konstanta!$I$5,IF(CD395&lt;=Konstanta!$J$6,Konstanta!$I$6,IF(CD395&lt;=Konstanta!$J$7,Konstanta!$I$7,Konstanta!$I$8)))</f>
        <v>4</v>
      </c>
      <c r="CT395" t="b">
        <f>ISNUMBER(SEARCH(Konstanta!$Q$6,Y395))</f>
        <v>0</v>
      </c>
      <c r="CU395">
        <f ca="1">IF(CD395&lt;=Konstanta!$F$5,Konstanta!$E$5,IF(CD395&lt;=Konstanta!$F$6,Konstanta!$E$6,IF(CD395&lt;=Konstanta!$F$7,Konstanta!$E$7,IF(CD395&lt;=Konstanta!$F$8,Konstanta!$E$8,Konstanta!$E$9))))</f>
        <v>5</v>
      </c>
      <c r="CV395" t="b">
        <f t="shared" si="118"/>
        <v>1</v>
      </c>
      <c r="CW395" s="74">
        <f ca="1">IF(CD395&lt;=Konstanta!$B$5,Konstanta!$A$5,IF(CD395&lt;=Konstanta!$B$6,Konstanta!$A$6,IF(CD395&lt;=Konstanta!$B$7,Konstanta!$A$7,IF(CD395&lt;=Konstanta!$B$8,Konstanta!$A$8,IF(CD395&lt;=Konstanta!$B$9,Konstanta!$A$9,IF(CD395&lt;=Konstanta!$B$10,Konstanta!$A$10,IF(CD395&lt;=Konstanta!$B$11,Konstanta!$A$11,Konstanta!$A$12)))))))</f>
        <v>8</v>
      </c>
      <c r="CX395" t="b">
        <f>LEN(_xlfn.IFNA(VLOOKUP(AA395,Konstanta!$AD:$AD,1,FALSE),""))=0</f>
        <v>1</v>
      </c>
      <c r="CY395" s="67">
        <f t="shared" si="119"/>
        <v>0</v>
      </c>
      <c r="CZ395" s="67">
        <f t="shared" si="120"/>
        <v>0</v>
      </c>
      <c r="DA395" s="67">
        <f t="shared" si="121"/>
        <v>0</v>
      </c>
      <c r="DB395" t="b">
        <f t="shared" ca="1" si="122"/>
        <v>0</v>
      </c>
      <c r="DC395" s="67" t="b">
        <f>DA395&lt;=Konstanta!$AH$3</f>
        <v>1</v>
      </c>
      <c r="DD395" t="b">
        <f>CY395&lt;=Konstanta!$AH$4</f>
        <v>1</v>
      </c>
      <c r="DE395" t="b">
        <f>CY395&lt;=Konstanta!$AH$5</f>
        <v>1</v>
      </c>
      <c r="DF395" t="b">
        <f>CY395&lt;=Konstanta!$AH$6</f>
        <v>1</v>
      </c>
      <c r="DG395" t="b">
        <f ca="1">TEXT(BL395,"YYYYMMDD")=TEXT(Konstanta!$B$1,"YYYYMMDD")</f>
        <v>0</v>
      </c>
      <c r="DH395" t="b">
        <f t="shared" si="123"/>
        <v>0</v>
      </c>
      <c r="DI395" s="67">
        <f ca="1">Konstanta!$C$4-Data!CD395</f>
        <v>-1096658.666275</v>
      </c>
      <c r="DJ395">
        <f ca="1">IF(Data!DI395&gt;=Konstanta!$B$14,Konstanta!$A$14,IF(Data!DI395&gt;=Konstanta!$B$15,Konstanta!$A$15,IF(Data!DI395&gt;=Konstanta!$B$16,Konstanta!$A$16,IF(Data!DI395&gt;=Konstanta!$B$17,Konstanta!$A$17,IF(Data!DI395&gt;=Konstanta!$B$18,Konstanta!$A$18,Konstanta!$A$19)))))</f>
        <v>6</v>
      </c>
      <c r="DK395" t="b">
        <f t="shared" si="124"/>
        <v>0</v>
      </c>
      <c r="DL395" t="b">
        <f>COUNTIFS(A$1:A394,A395)=0</f>
        <v>1</v>
      </c>
    </row>
    <row r="396" spans="1:116">
      <c r="A396" s="69"/>
      <c r="B396" s="69"/>
      <c r="C396" s="69"/>
      <c r="D396" s="81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8"/>
      <c r="BY396" s="68"/>
      <c r="BZ396" s="70" t="str">
        <f t="shared" si="109"/>
        <v/>
      </c>
      <c r="CA396" s="71">
        <f t="shared" ca="1" si="110"/>
        <v>1096694.666013889</v>
      </c>
      <c r="CB396" s="70" t="b">
        <f ca="1">AND(LEN(BZ396)&gt;0,TEXT(BZ396,"YYYY-MM-DD")=TEXT(Konstanta!$B$1,"YYYY-MM-DD"))</f>
        <v>0</v>
      </c>
      <c r="CC396" s="70" t="str">
        <f t="shared" si="111"/>
        <v/>
      </c>
      <c r="CD396" s="72">
        <f ca="1">(Konstanta!$B$2-D396)*24</f>
        <v>1096694.666275</v>
      </c>
      <c r="CE396" t="b">
        <f t="shared" si="112"/>
        <v>0</v>
      </c>
      <c r="CF396" t="b">
        <f>LEN(_xlfn.IFNA(VLOOKUP(H396,Konstanta!$M:$M,1,FALSE),""))&gt;0</f>
        <v>0</v>
      </c>
      <c r="CG396" t="b">
        <f>LEN(_xlfn.IFNA(VLOOKUP(G396,Konstanta!$T:$T,1,FALSE),""))&gt;0</f>
        <v>0</v>
      </c>
      <c r="CH396" t="b">
        <f>_xlfn.IFNA(VLOOKUP(U396,Konstanta!$O:$O,1,FALSE),"-")&lt;&gt;"-"</f>
        <v>0</v>
      </c>
      <c r="CI396" t="b">
        <f>LEN(_xlfn.IFNA(VLOOKUP(AX396,Konstanta!$X:$X,1,FALSE),""))&gt;0</f>
        <v>0</v>
      </c>
      <c r="CJ396" t="b">
        <f>OR(LEN(_xlfn.IFNA(VLOOKUP(Y396,Konstanta!$Q:$Q,1,FALSE),""))&gt;0,LEN(Y396)=0)</f>
        <v>1</v>
      </c>
      <c r="CK396" t="b">
        <f t="shared" si="113"/>
        <v>1</v>
      </c>
      <c r="CL396" t="b">
        <f>OR(LEN(_xlfn.IFNA(VLOOKUP(BK396,Konstanta!$Z:$Z,1,FALSE),""))&gt;0,LEN(BK396)=0)</f>
        <v>1</v>
      </c>
      <c r="CM396" t="b">
        <f t="shared" si="114"/>
        <v>1</v>
      </c>
      <c r="CN396" t="b">
        <f t="shared" si="115"/>
        <v>0</v>
      </c>
      <c r="CO396" t="b">
        <f>LEN(_xlfn.IFNA(VLOOKUP(Data!K396,Konstanta!$AB:$AB,1,FALSE),""))&gt;0</f>
        <v>0</v>
      </c>
      <c r="CP396" s="12" t="b">
        <f t="shared" si="116"/>
        <v>0</v>
      </c>
      <c r="CQ396" s="12" t="b">
        <f t="shared" si="117"/>
        <v>0</v>
      </c>
      <c r="CR396" t="b">
        <f>ISNUMBER(SEARCH(Konstanta!$Q$5,Y396))</f>
        <v>0</v>
      </c>
      <c r="CS396">
        <f ca="1">IF(CD396&lt;=Konstanta!$J$5,Konstanta!$I$5,IF(CD396&lt;=Konstanta!$J$6,Konstanta!$I$6,IF(CD396&lt;=Konstanta!$J$7,Konstanta!$I$7,Konstanta!$I$8)))</f>
        <v>4</v>
      </c>
      <c r="CT396" t="b">
        <f>ISNUMBER(SEARCH(Konstanta!$Q$6,Y396))</f>
        <v>0</v>
      </c>
      <c r="CU396">
        <f ca="1">IF(CD396&lt;=Konstanta!$F$5,Konstanta!$E$5,IF(CD396&lt;=Konstanta!$F$6,Konstanta!$E$6,IF(CD396&lt;=Konstanta!$F$7,Konstanta!$E$7,IF(CD396&lt;=Konstanta!$F$8,Konstanta!$E$8,Konstanta!$E$9))))</f>
        <v>5</v>
      </c>
      <c r="CV396" t="b">
        <f t="shared" si="118"/>
        <v>1</v>
      </c>
      <c r="CW396" s="74">
        <f ca="1">IF(CD396&lt;=Konstanta!$B$5,Konstanta!$A$5,IF(CD396&lt;=Konstanta!$B$6,Konstanta!$A$6,IF(CD396&lt;=Konstanta!$B$7,Konstanta!$A$7,IF(CD396&lt;=Konstanta!$B$8,Konstanta!$A$8,IF(CD396&lt;=Konstanta!$B$9,Konstanta!$A$9,IF(CD396&lt;=Konstanta!$B$10,Konstanta!$A$10,IF(CD396&lt;=Konstanta!$B$11,Konstanta!$A$11,Konstanta!$A$12)))))))</f>
        <v>8</v>
      </c>
      <c r="CX396" t="b">
        <f>LEN(_xlfn.IFNA(VLOOKUP(AA396,Konstanta!$AD:$AD,1,FALSE),""))=0</f>
        <v>1</v>
      </c>
      <c r="CY396" s="67">
        <f t="shared" si="119"/>
        <v>0</v>
      </c>
      <c r="CZ396" s="67">
        <f t="shared" si="120"/>
        <v>0</v>
      </c>
      <c r="DA396" s="67">
        <f t="shared" si="121"/>
        <v>0</v>
      </c>
      <c r="DB396" t="b">
        <f t="shared" ca="1" si="122"/>
        <v>0</v>
      </c>
      <c r="DC396" s="67" t="b">
        <f>DA396&lt;=Konstanta!$AH$3</f>
        <v>1</v>
      </c>
      <c r="DD396" t="b">
        <f>CY396&lt;=Konstanta!$AH$4</f>
        <v>1</v>
      </c>
      <c r="DE396" t="b">
        <f>CY396&lt;=Konstanta!$AH$5</f>
        <v>1</v>
      </c>
      <c r="DF396" t="b">
        <f>CY396&lt;=Konstanta!$AH$6</f>
        <v>1</v>
      </c>
      <c r="DG396" t="b">
        <f ca="1">TEXT(BL396,"YYYYMMDD")=TEXT(Konstanta!$B$1,"YYYYMMDD")</f>
        <v>0</v>
      </c>
      <c r="DH396" t="b">
        <f t="shared" si="123"/>
        <v>0</v>
      </c>
      <c r="DI396" s="67">
        <f ca="1">Konstanta!$C$4-Data!CD396</f>
        <v>-1096658.666275</v>
      </c>
      <c r="DJ396">
        <f ca="1">IF(Data!DI396&gt;=Konstanta!$B$14,Konstanta!$A$14,IF(Data!DI396&gt;=Konstanta!$B$15,Konstanta!$A$15,IF(Data!DI396&gt;=Konstanta!$B$16,Konstanta!$A$16,IF(Data!DI396&gt;=Konstanta!$B$17,Konstanta!$A$17,IF(Data!DI396&gt;=Konstanta!$B$18,Konstanta!$A$18,Konstanta!$A$19)))))</f>
        <v>6</v>
      </c>
      <c r="DK396" t="b">
        <f t="shared" si="124"/>
        <v>0</v>
      </c>
      <c r="DL396" t="b">
        <f>COUNTIFS(A$1:A395,A396)=0</f>
        <v>1</v>
      </c>
    </row>
    <row r="397" spans="1:116">
      <c r="A397" s="69"/>
      <c r="B397" s="69"/>
      <c r="C397" s="69"/>
      <c r="D397" s="81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8"/>
      <c r="BY397" s="68"/>
      <c r="BZ397" s="70" t="str">
        <f t="shared" si="109"/>
        <v/>
      </c>
      <c r="CA397" s="71">
        <f t="shared" ca="1" si="110"/>
        <v>1096694.6664055556</v>
      </c>
      <c r="CB397" s="70" t="b">
        <f ca="1">AND(LEN(BZ397)&gt;0,TEXT(BZ397,"YYYY-MM-DD")=TEXT(Konstanta!$B$1,"YYYY-MM-DD"))</f>
        <v>0</v>
      </c>
      <c r="CC397" s="70" t="str">
        <f t="shared" si="111"/>
        <v/>
      </c>
      <c r="CD397" s="72">
        <f ca="1">(Konstanta!$B$2-D397)*24</f>
        <v>1096694.666275</v>
      </c>
      <c r="CE397" t="b">
        <f t="shared" si="112"/>
        <v>0</v>
      </c>
      <c r="CF397" t="b">
        <f>LEN(_xlfn.IFNA(VLOOKUP(H397,Konstanta!$M:$M,1,FALSE),""))&gt;0</f>
        <v>0</v>
      </c>
      <c r="CG397" t="b">
        <f>LEN(_xlfn.IFNA(VLOOKUP(G397,Konstanta!$T:$T,1,FALSE),""))&gt;0</f>
        <v>0</v>
      </c>
      <c r="CH397" t="b">
        <f>_xlfn.IFNA(VLOOKUP(U397,Konstanta!$O:$O,1,FALSE),"-")&lt;&gt;"-"</f>
        <v>0</v>
      </c>
      <c r="CI397" t="b">
        <f>LEN(_xlfn.IFNA(VLOOKUP(AX397,Konstanta!$X:$X,1,FALSE),""))&gt;0</f>
        <v>0</v>
      </c>
      <c r="CJ397" t="b">
        <f>OR(LEN(_xlfn.IFNA(VLOOKUP(Y397,Konstanta!$Q:$Q,1,FALSE),""))&gt;0,LEN(Y397)=0)</f>
        <v>1</v>
      </c>
      <c r="CK397" t="b">
        <f t="shared" si="113"/>
        <v>1</v>
      </c>
      <c r="CL397" t="b">
        <f>OR(LEN(_xlfn.IFNA(VLOOKUP(BK397,Konstanta!$Z:$Z,1,FALSE),""))&gt;0,LEN(BK397)=0)</f>
        <v>1</v>
      </c>
      <c r="CM397" t="b">
        <f t="shared" si="114"/>
        <v>1</v>
      </c>
      <c r="CN397" t="b">
        <f t="shared" si="115"/>
        <v>0</v>
      </c>
      <c r="CO397" t="b">
        <f>LEN(_xlfn.IFNA(VLOOKUP(Data!K397,Konstanta!$AB:$AB,1,FALSE),""))&gt;0</f>
        <v>0</v>
      </c>
      <c r="CP397" s="12" t="b">
        <f t="shared" si="116"/>
        <v>0</v>
      </c>
      <c r="CQ397" s="12" t="b">
        <f t="shared" si="117"/>
        <v>0</v>
      </c>
      <c r="CR397" t="b">
        <f>ISNUMBER(SEARCH(Konstanta!$Q$5,Y397))</f>
        <v>0</v>
      </c>
      <c r="CS397">
        <f ca="1">IF(CD397&lt;=Konstanta!$J$5,Konstanta!$I$5,IF(CD397&lt;=Konstanta!$J$6,Konstanta!$I$6,IF(CD397&lt;=Konstanta!$J$7,Konstanta!$I$7,Konstanta!$I$8)))</f>
        <v>4</v>
      </c>
      <c r="CT397" t="b">
        <f>ISNUMBER(SEARCH(Konstanta!$Q$6,Y397))</f>
        <v>0</v>
      </c>
      <c r="CU397">
        <f ca="1">IF(CD397&lt;=Konstanta!$F$5,Konstanta!$E$5,IF(CD397&lt;=Konstanta!$F$6,Konstanta!$E$6,IF(CD397&lt;=Konstanta!$F$7,Konstanta!$E$7,IF(CD397&lt;=Konstanta!$F$8,Konstanta!$E$8,Konstanta!$E$9))))</f>
        <v>5</v>
      </c>
      <c r="CV397" t="b">
        <f t="shared" si="118"/>
        <v>1</v>
      </c>
      <c r="CW397" s="74">
        <f ca="1">IF(CD397&lt;=Konstanta!$B$5,Konstanta!$A$5,IF(CD397&lt;=Konstanta!$B$6,Konstanta!$A$6,IF(CD397&lt;=Konstanta!$B$7,Konstanta!$A$7,IF(CD397&lt;=Konstanta!$B$8,Konstanta!$A$8,IF(CD397&lt;=Konstanta!$B$9,Konstanta!$A$9,IF(CD397&lt;=Konstanta!$B$10,Konstanta!$A$10,IF(CD397&lt;=Konstanta!$B$11,Konstanta!$A$11,Konstanta!$A$12)))))))</f>
        <v>8</v>
      </c>
      <c r="CX397" t="b">
        <f>LEN(_xlfn.IFNA(VLOOKUP(AA397,Konstanta!$AD:$AD,1,FALSE),""))=0</f>
        <v>1</v>
      </c>
      <c r="CY397" s="67">
        <f t="shared" si="119"/>
        <v>0</v>
      </c>
      <c r="CZ397" s="67">
        <f t="shared" si="120"/>
        <v>0</v>
      </c>
      <c r="DA397" s="67">
        <f t="shared" si="121"/>
        <v>0</v>
      </c>
      <c r="DB397" t="b">
        <f t="shared" ca="1" si="122"/>
        <v>0</v>
      </c>
      <c r="DC397" s="67" t="b">
        <f>DA397&lt;=Konstanta!$AH$3</f>
        <v>1</v>
      </c>
      <c r="DD397" t="b">
        <f>CY397&lt;=Konstanta!$AH$4</f>
        <v>1</v>
      </c>
      <c r="DE397" t="b">
        <f>CY397&lt;=Konstanta!$AH$5</f>
        <v>1</v>
      </c>
      <c r="DF397" t="b">
        <f>CY397&lt;=Konstanta!$AH$6</f>
        <v>1</v>
      </c>
      <c r="DG397" t="b">
        <f ca="1">TEXT(BL397,"YYYYMMDD")=TEXT(Konstanta!$B$1,"YYYYMMDD")</f>
        <v>0</v>
      </c>
      <c r="DH397" t="b">
        <f t="shared" si="123"/>
        <v>0</v>
      </c>
      <c r="DI397" s="67">
        <f ca="1">Konstanta!$C$4-Data!CD397</f>
        <v>-1096658.666275</v>
      </c>
      <c r="DJ397">
        <f ca="1">IF(Data!DI397&gt;=Konstanta!$B$14,Konstanta!$A$14,IF(Data!DI397&gt;=Konstanta!$B$15,Konstanta!$A$15,IF(Data!DI397&gt;=Konstanta!$B$16,Konstanta!$A$16,IF(Data!DI397&gt;=Konstanta!$B$17,Konstanta!$A$17,IF(Data!DI397&gt;=Konstanta!$B$18,Konstanta!$A$18,Konstanta!$A$19)))))</f>
        <v>6</v>
      </c>
      <c r="DK397" t="b">
        <f t="shared" si="124"/>
        <v>0</v>
      </c>
      <c r="DL397" t="b">
        <f>COUNTIFS(A$1:A396,A397)=0</f>
        <v>1</v>
      </c>
    </row>
    <row r="398" spans="1:116">
      <c r="A398" s="69"/>
      <c r="B398" s="69"/>
      <c r="C398" s="69"/>
      <c r="D398" s="81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8"/>
      <c r="BY398" s="68"/>
      <c r="BZ398" s="70" t="str">
        <f t="shared" si="109"/>
        <v/>
      </c>
      <c r="CA398" s="71">
        <f t="shared" ca="1" si="110"/>
        <v>1096694.6659916667</v>
      </c>
      <c r="CB398" s="70" t="b">
        <f ca="1">AND(LEN(BZ398)&gt;0,TEXT(BZ398,"YYYY-MM-DD")=TEXT(Konstanta!$B$1,"YYYY-MM-DD"))</f>
        <v>0</v>
      </c>
      <c r="CC398" s="70" t="str">
        <f t="shared" si="111"/>
        <v/>
      </c>
      <c r="CD398" s="72">
        <f ca="1">(Konstanta!$B$2-D398)*24</f>
        <v>1096694.666275</v>
      </c>
      <c r="CE398" t="b">
        <f t="shared" si="112"/>
        <v>0</v>
      </c>
      <c r="CF398" t="b">
        <f>LEN(_xlfn.IFNA(VLOOKUP(H398,Konstanta!$M:$M,1,FALSE),""))&gt;0</f>
        <v>0</v>
      </c>
      <c r="CG398" t="b">
        <f>LEN(_xlfn.IFNA(VLOOKUP(G398,Konstanta!$T:$T,1,FALSE),""))&gt;0</f>
        <v>0</v>
      </c>
      <c r="CH398" t="b">
        <f>_xlfn.IFNA(VLOOKUP(U398,Konstanta!$O:$O,1,FALSE),"-")&lt;&gt;"-"</f>
        <v>0</v>
      </c>
      <c r="CI398" t="b">
        <f>LEN(_xlfn.IFNA(VLOOKUP(AX398,Konstanta!$X:$X,1,FALSE),""))&gt;0</f>
        <v>0</v>
      </c>
      <c r="CJ398" t="b">
        <f>OR(LEN(_xlfn.IFNA(VLOOKUP(Y398,Konstanta!$Q:$Q,1,FALSE),""))&gt;0,LEN(Y398)=0)</f>
        <v>1</v>
      </c>
      <c r="CK398" t="b">
        <f t="shared" si="113"/>
        <v>1</v>
      </c>
      <c r="CL398" t="b">
        <f>OR(LEN(_xlfn.IFNA(VLOOKUP(BK398,Konstanta!$Z:$Z,1,FALSE),""))&gt;0,LEN(BK398)=0)</f>
        <v>1</v>
      </c>
      <c r="CM398" t="b">
        <f t="shared" si="114"/>
        <v>1</v>
      </c>
      <c r="CN398" t="b">
        <f t="shared" si="115"/>
        <v>0</v>
      </c>
      <c r="CO398" t="b">
        <f>LEN(_xlfn.IFNA(VLOOKUP(Data!K398,Konstanta!$AB:$AB,1,FALSE),""))&gt;0</f>
        <v>0</v>
      </c>
      <c r="CP398" s="12" t="b">
        <f t="shared" si="116"/>
        <v>0</v>
      </c>
      <c r="CQ398" s="12" t="b">
        <f t="shared" si="117"/>
        <v>0</v>
      </c>
      <c r="CR398" t="b">
        <f>ISNUMBER(SEARCH(Konstanta!$Q$5,Y398))</f>
        <v>0</v>
      </c>
      <c r="CS398">
        <f ca="1">IF(CD398&lt;=Konstanta!$J$5,Konstanta!$I$5,IF(CD398&lt;=Konstanta!$J$6,Konstanta!$I$6,IF(CD398&lt;=Konstanta!$J$7,Konstanta!$I$7,Konstanta!$I$8)))</f>
        <v>4</v>
      </c>
      <c r="CT398" t="b">
        <f>ISNUMBER(SEARCH(Konstanta!$Q$6,Y398))</f>
        <v>0</v>
      </c>
      <c r="CU398">
        <f ca="1">IF(CD398&lt;=Konstanta!$F$5,Konstanta!$E$5,IF(CD398&lt;=Konstanta!$F$6,Konstanta!$E$6,IF(CD398&lt;=Konstanta!$F$7,Konstanta!$E$7,IF(CD398&lt;=Konstanta!$F$8,Konstanta!$E$8,Konstanta!$E$9))))</f>
        <v>5</v>
      </c>
      <c r="CV398" t="b">
        <f t="shared" si="118"/>
        <v>1</v>
      </c>
      <c r="CW398" s="74">
        <f ca="1">IF(CD398&lt;=Konstanta!$B$5,Konstanta!$A$5,IF(CD398&lt;=Konstanta!$B$6,Konstanta!$A$6,IF(CD398&lt;=Konstanta!$B$7,Konstanta!$A$7,IF(CD398&lt;=Konstanta!$B$8,Konstanta!$A$8,IF(CD398&lt;=Konstanta!$B$9,Konstanta!$A$9,IF(CD398&lt;=Konstanta!$B$10,Konstanta!$A$10,IF(CD398&lt;=Konstanta!$B$11,Konstanta!$A$11,Konstanta!$A$12)))))))</f>
        <v>8</v>
      </c>
      <c r="CX398" t="b">
        <f>LEN(_xlfn.IFNA(VLOOKUP(AA398,Konstanta!$AD:$AD,1,FALSE),""))=0</f>
        <v>1</v>
      </c>
      <c r="CY398" s="67">
        <f t="shared" si="119"/>
        <v>0</v>
      </c>
      <c r="CZ398" s="67">
        <f t="shared" si="120"/>
        <v>0</v>
      </c>
      <c r="DA398" s="67">
        <f t="shared" si="121"/>
        <v>0</v>
      </c>
      <c r="DB398" t="b">
        <f t="shared" ca="1" si="122"/>
        <v>0</v>
      </c>
      <c r="DC398" s="67" t="b">
        <f>DA398&lt;=Konstanta!$AH$3</f>
        <v>1</v>
      </c>
      <c r="DD398" t="b">
        <f>CY398&lt;=Konstanta!$AH$4</f>
        <v>1</v>
      </c>
      <c r="DE398" t="b">
        <f>CY398&lt;=Konstanta!$AH$5</f>
        <v>1</v>
      </c>
      <c r="DF398" t="b">
        <f>CY398&lt;=Konstanta!$AH$6</f>
        <v>1</v>
      </c>
      <c r="DG398" t="b">
        <f ca="1">TEXT(BL398,"YYYYMMDD")=TEXT(Konstanta!$B$1,"YYYYMMDD")</f>
        <v>0</v>
      </c>
      <c r="DH398" t="b">
        <f t="shared" si="123"/>
        <v>0</v>
      </c>
      <c r="DI398" s="67">
        <f ca="1">Konstanta!$C$4-Data!CD398</f>
        <v>-1096658.666275</v>
      </c>
      <c r="DJ398">
        <f ca="1">IF(Data!DI398&gt;=Konstanta!$B$14,Konstanta!$A$14,IF(Data!DI398&gt;=Konstanta!$B$15,Konstanta!$A$15,IF(Data!DI398&gt;=Konstanta!$B$16,Konstanta!$A$16,IF(Data!DI398&gt;=Konstanta!$B$17,Konstanta!$A$17,IF(Data!DI398&gt;=Konstanta!$B$18,Konstanta!$A$18,Konstanta!$A$19)))))</f>
        <v>6</v>
      </c>
      <c r="DK398" t="b">
        <f t="shared" si="124"/>
        <v>0</v>
      </c>
      <c r="DL398" t="b">
        <f>COUNTIFS(A$1:A397,A398)=0</f>
        <v>1</v>
      </c>
    </row>
    <row r="399" spans="1:116">
      <c r="A399" s="69"/>
      <c r="B399" s="69"/>
      <c r="C399" s="69"/>
      <c r="D399" s="81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8"/>
      <c r="BY399" s="68"/>
      <c r="BZ399" s="70" t="str">
        <f t="shared" si="109"/>
        <v/>
      </c>
      <c r="CA399" s="71">
        <f t="shared" ca="1" si="110"/>
        <v>1096694.6662277777</v>
      </c>
      <c r="CB399" s="70" t="b">
        <f ca="1">AND(LEN(BZ399)&gt;0,TEXT(BZ399,"YYYY-MM-DD")=TEXT(Konstanta!$B$1,"YYYY-MM-DD"))</f>
        <v>0</v>
      </c>
      <c r="CC399" s="70" t="str">
        <f t="shared" si="111"/>
        <v/>
      </c>
      <c r="CD399" s="72">
        <f ca="1">(Konstanta!$B$2-D399)*24</f>
        <v>1096694.666275</v>
      </c>
      <c r="CE399" t="b">
        <f t="shared" si="112"/>
        <v>0</v>
      </c>
      <c r="CF399" t="b">
        <f>LEN(_xlfn.IFNA(VLOOKUP(H399,Konstanta!$M:$M,1,FALSE),""))&gt;0</f>
        <v>0</v>
      </c>
      <c r="CG399" t="b">
        <f>LEN(_xlfn.IFNA(VLOOKUP(G399,Konstanta!$T:$T,1,FALSE),""))&gt;0</f>
        <v>0</v>
      </c>
      <c r="CH399" t="b">
        <f>_xlfn.IFNA(VLOOKUP(U399,Konstanta!$O:$O,1,FALSE),"-")&lt;&gt;"-"</f>
        <v>0</v>
      </c>
      <c r="CI399" t="b">
        <f>LEN(_xlfn.IFNA(VLOOKUP(AX399,Konstanta!$X:$X,1,FALSE),""))&gt;0</f>
        <v>0</v>
      </c>
      <c r="CJ399" t="b">
        <f>OR(LEN(_xlfn.IFNA(VLOOKUP(Y399,Konstanta!$Q:$Q,1,FALSE),""))&gt;0,LEN(Y399)=0)</f>
        <v>1</v>
      </c>
      <c r="CK399" t="b">
        <f t="shared" si="113"/>
        <v>1</v>
      </c>
      <c r="CL399" t="b">
        <f>OR(LEN(_xlfn.IFNA(VLOOKUP(BK399,Konstanta!$Z:$Z,1,FALSE),""))&gt;0,LEN(BK399)=0)</f>
        <v>1</v>
      </c>
      <c r="CM399" t="b">
        <f t="shared" si="114"/>
        <v>1</v>
      </c>
      <c r="CN399" t="b">
        <f t="shared" si="115"/>
        <v>0</v>
      </c>
      <c r="CO399" t="b">
        <f>LEN(_xlfn.IFNA(VLOOKUP(Data!K399,Konstanta!$AB:$AB,1,FALSE),""))&gt;0</f>
        <v>0</v>
      </c>
      <c r="CP399" s="12" t="b">
        <f t="shared" si="116"/>
        <v>0</v>
      </c>
      <c r="CQ399" s="12" t="b">
        <f t="shared" si="117"/>
        <v>0</v>
      </c>
      <c r="CR399" t="b">
        <f>ISNUMBER(SEARCH(Konstanta!$Q$5,Y399))</f>
        <v>0</v>
      </c>
      <c r="CS399">
        <f ca="1">IF(CD399&lt;=Konstanta!$J$5,Konstanta!$I$5,IF(CD399&lt;=Konstanta!$J$6,Konstanta!$I$6,IF(CD399&lt;=Konstanta!$J$7,Konstanta!$I$7,Konstanta!$I$8)))</f>
        <v>4</v>
      </c>
      <c r="CT399" t="b">
        <f>ISNUMBER(SEARCH(Konstanta!$Q$6,Y399))</f>
        <v>0</v>
      </c>
      <c r="CU399">
        <f ca="1">IF(CD399&lt;=Konstanta!$F$5,Konstanta!$E$5,IF(CD399&lt;=Konstanta!$F$6,Konstanta!$E$6,IF(CD399&lt;=Konstanta!$F$7,Konstanta!$E$7,IF(CD399&lt;=Konstanta!$F$8,Konstanta!$E$8,Konstanta!$E$9))))</f>
        <v>5</v>
      </c>
      <c r="CV399" t="b">
        <f t="shared" si="118"/>
        <v>1</v>
      </c>
      <c r="CW399" s="74">
        <f ca="1">IF(CD399&lt;=Konstanta!$B$5,Konstanta!$A$5,IF(CD399&lt;=Konstanta!$B$6,Konstanta!$A$6,IF(CD399&lt;=Konstanta!$B$7,Konstanta!$A$7,IF(CD399&lt;=Konstanta!$B$8,Konstanta!$A$8,IF(CD399&lt;=Konstanta!$B$9,Konstanta!$A$9,IF(CD399&lt;=Konstanta!$B$10,Konstanta!$A$10,IF(CD399&lt;=Konstanta!$B$11,Konstanta!$A$11,Konstanta!$A$12)))))))</f>
        <v>8</v>
      </c>
      <c r="CX399" t="b">
        <f>LEN(_xlfn.IFNA(VLOOKUP(AA399,Konstanta!$AD:$AD,1,FALSE),""))=0</f>
        <v>1</v>
      </c>
      <c r="CY399" s="67">
        <f t="shared" si="119"/>
        <v>0</v>
      </c>
      <c r="CZ399" s="67">
        <f t="shared" si="120"/>
        <v>0</v>
      </c>
      <c r="DA399" s="67">
        <f t="shared" si="121"/>
        <v>0</v>
      </c>
      <c r="DB399" t="b">
        <f t="shared" ca="1" si="122"/>
        <v>0</v>
      </c>
      <c r="DC399" s="67" t="b">
        <f>DA399&lt;=Konstanta!$AH$3</f>
        <v>1</v>
      </c>
      <c r="DD399" t="b">
        <f>CY399&lt;=Konstanta!$AH$4</f>
        <v>1</v>
      </c>
      <c r="DE399" t="b">
        <f>CY399&lt;=Konstanta!$AH$5</f>
        <v>1</v>
      </c>
      <c r="DF399" t="b">
        <f>CY399&lt;=Konstanta!$AH$6</f>
        <v>1</v>
      </c>
      <c r="DG399" t="b">
        <f ca="1">TEXT(BL399,"YYYYMMDD")=TEXT(Konstanta!$B$1,"YYYYMMDD")</f>
        <v>0</v>
      </c>
      <c r="DH399" t="b">
        <f t="shared" si="123"/>
        <v>0</v>
      </c>
      <c r="DI399" s="67">
        <f ca="1">Konstanta!$C$4-Data!CD399</f>
        <v>-1096658.666275</v>
      </c>
      <c r="DJ399">
        <f ca="1">IF(Data!DI399&gt;=Konstanta!$B$14,Konstanta!$A$14,IF(Data!DI399&gt;=Konstanta!$B$15,Konstanta!$A$15,IF(Data!DI399&gt;=Konstanta!$B$16,Konstanta!$A$16,IF(Data!DI399&gt;=Konstanta!$B$17,Konstanta!$A$17,IF(Data!DI399&gt;=Konstanta!$B$18,Konstanta!$A$18,Konstanta!$A$19)))))</f>
        <v>6</v>
      </c>
      <c r="DK399" t="b">
        <f t="shared" si="124"/>
        <v>0</v>
      </c>
      <c r="DL399" t="b">
        <f>COUNTIFS(A$1:A398,A399)=0</f>
        <v>1</v>
      </c>
    </row>
    <row r="400" spans="1:116">
      <c r="A400" s="69"/>
      <c r="B400" s="69"/>
      <c r="C400" s="69"/>
      <c r="D400" s="81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8"/>
      <c r="BY400" s="68"/>
      <c r="BZ400" s="70" t="str">
        <f t="shared" si="109"/>
        <v/>
      </c>
      <c r="CA400" s="71">
        <f t="shared" ca="1" si="110"/>
        <v>1096694.6659972221</v>
      </c>
      <c r="CB400" s="70" t="b">
        <f ca="1">AND(LEN(BZ400)&gt;0,TEXT(BZ400,"YYYY-MM-DD")=TEXT(Konstanta!$B$1,"YYYY-MM-DD"))</f>
        <v>0</v>
      </c>
      <c r="CC400" s="70" t="str">
        <f t="shared" si="111"/>
        <v/>
      </c>
      <c r="CD400" s="72">
        <f ca="1">(Konstanta!$B$2-D400)*24</f>
        <v>1096694.666275</v>
      </c>
      <c r="CE400" t="b">
        <f t="shared" si="112"/>
        <v>0</v>
      </c>
      <c r="CF400" t="b">
        <f>LEN(_xlfn.IFNA(VLOOKUP(H400,Konstanta!$M:$M,1,FALSE),""))&gt;0</f>
        <v>0</v>
      </c>
      <c r="CG400" t="b">
        <f>LEN(_xlfn.IFNA(VLOOKUP(G400,Konstanta!$T:$T,1,FALSE),""))&gt;0</f>
        <v>0</v>
      </c>
      <c r="CH400" t="b">
        <f>_xlfn.IFNA(VLOOKUP(U400,Konstanta!$O:$O,1,FALSE),"-")&lt;&gt;"-"</f>
        <v>0</v>
      </c>
      <c r="CI400" t="b">
        <f>LEN(_xlfn.IFNA(VLOOKUP(AX400,Konstanta!$X:$X,1,FALSE),""))&gt;0</f>
        <v>0</v>
      </c>
      <c r="CJ400" t="b">
        <f>OR(LEN(_xlfn.IFNA(VLOOKUP(Y400,Konstanta!$Q:$Q,1,FALSE),""))&gt;0,LEN(Y400)=0)</f>
        <v>1</v>
      </c>
      <c r="CK400" t="b">
        <f t="shared" si="113"/>
        <v>1</v>
      </c>
      <c r="CL400" t="b">
        <f>OR(LEN(_xlfn.IFNA(VLOOKUP(BK400,Konstanta!$Z:$Z,1,FALSE),""))&gt;0,LEN(BK400)=0)</f>
        <v>1</v>
      </c>
      <c r="CM400" t="b">
        <f t="shared" si="114"/>
        <v>1</v>
      </c>
      <c r="CN400" t="b">
        <f t="shared" si="115"/>
        <v>0</v>
      </c>
      <c r="CO400" t="b">
        <f>LEN(_xlfn.IFNA(VLOOKUP(Data!K400,Konstanta!$AB:$AB,1,FALSE),""))&gt;0</f>
        <v>0</v>
      </c>
      <c r="CP400" s="12" t="b">
        <f t="shared" si="116"/>
        <v>0</v>
      </c>
      <c r="CQ400" s="12" t="b">
        <f t="shared" si="117"/>
        <v>0</v>
      </c>
      <c r="CR400" t="b">
        <f>ISNUMBER(SEARCH(Konstanta!$Q$5,Y400))</f>
        <v>0</v>
      </c>
      <c r="CS400">
        <f ca="1">IF(CD400&lt;=Konstanta!$J$5,Konstanta!$I$5,IF(CD400&lt;=Konstanta!$J$6,Konstanta!$I$6,IF(CD400&lt;=Konstanta!$J$7,Konstanta!$I$7,Konstanta!$I$8)))</f>
        <v>4</v>
      </c>
      <c r="CT400" t="b">
        <f>ISNUMBER(SEARCH(Konstanta!$Q$6,Y400))</f>
        <v>0</v>
      </c>
      <c r="CU400">
        <f ca="1">IF(CD400&lt;=Konstanta!$F$5,Konstanta!$E$5,IF(CD400&lt;=Konstanta!$F$6,Konstanta!$E$6,IF(CD400&lt;=Konstanta!$F$7,Konstanta!$E$7,IF(CD400&lt;=Konstanta!$F$8,Konstanta!$E$8,Konstanta!$E$9))))</f>
        <v>5</v>
      </c>
      <c r="CV400" t="b">
        <f t="shared" si="118"/>
        <v>1</v>
      </c>
      <c r="CW400" s="74">
        <f ca="1">IF(CD400&lt;=Konstanta!$B$5,Konstanta!$A$5,IF(CD400&lt;=Konstanta!$B$6,Konstanta!$A$6,IF(CD400&lt;=Konstanta!$B$7,Konstanta!$A$7,IF(CD400&lt;=Konstanta!$B$8,Konstanta!$A$8,IF(CD400&lt;=Konstanta!$B$9,Konstanta!$A$9,IF(CD400&lt;=Konstanta!$B$10,Konstanta!$A$10,IF(CD400&lt;=Konstanta!$B$11,Konstanta!$A$11,Konstanta!$A$12)))))))</f>
        <v>8</v>
      </c>
      <c r="CX400" t="b">
        <f>LEN(_xlfn.IFNA(VLOOKUP(AA400,Konstanta!$AD:$AD,1,FALSE),""))=0</f>
        <v>1</v>
      </c>
      <c r="CY400" s="67">
        <f t="shared" si="119"/>
        <v>0</v>
      </c>
      <c r="CZ400" s="67">
        <f t="shared" si="120"/>
        <v>0</v>
      </c>
      <c r="DA400" s="67">
        <f t="shared" si="121"/>
        <v>0</v>
      </c>
      <c r="DB400" t="b">
        <f t="shared" ca="1" si="122"/>
        <v>0</v>
      </c>
      <c r="DC400" s="67" t="b">
        <f>DA400&lt;=Konstanta!$AH$3</f>
        <v>1</v>
      </c>
      <c r="DD400" t="b">
        <f>CY400&lt;=Konstanta!$AH$4</f>
        <v>1</v>
      </c>
      <c r="DE400" t="b">
        <f>CY400&lt;=Konstanta!$AH$5</f>
        <v>1</v>
      </c>
      <c r="DF400" t="b">
        <f>CY400&lt;=Konstanta!$AH$6</f>
        <v>1</v>
      </c>
      <c r="DG400" t="b">
        <f ca="1">TEXT(BL400,"YYYYMMDD")=TEXT(Konstanta!$B$1,"YYYYMMDD")</f>
        <v>0</v>
      </c>
      <c r="DH400" t="b">
        <f t="shared" si="123"/>
        <v>0</v>
      </c>
      <c r="DI400" s="67">
        <f ca="1">Konstanta!$C$4-Data!CD400</f>
        <v>-1096658.666275</v>
      </c>
      <c r="DJ400">
        <f ca="1">IF(Data!DI400&gt;=Konstanta!$B$14,Konstanta!$A$14,IF(Data!DI400&gt;=Konstanta!$B$15,Konstanta!$A$15,IF(Data!DI400&gt;=Konstanta!$B$16,Konstanta!$A$16,IF(Data!DI400&gt;=Konstanta!$B$17,Konstanta!$A$17,IF(Data!DI400&gt;=Konstanta!$B$18,Konstanta!$A$18,Konstanta!$A$19)))))</f>
        <v>6</v>
      </c>
      <c r="DK400" t="b">
        <f t="shared" si="124"/>
        <v>0</v>
      </c>
      <c r="DL400" t="b">
        <f>COUNTIFS(A$1:A399,A400)=0</f>
        <v>1</v>
      </c>
    </row>
    <row r="401" spans="1:116">
      <c r="A401" s="69"/>
      <c r="B401" s="69"/>
      <c r="C401" s="69"/>
      <c r="D401" s="81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8"/>
      <c r="BY401" s="68"/>
      <c r="BZ401" s="70" t="str">
        <f t="shared" si="109"/>
        <v/>
      </c>
      <c r="CA401" s="71">
        <f t="shared" ca="1" si="110"/>
        <v>1096694.6660000002</v>
      </c>
      <c r="CB401" s="70" t="b">
        <f ca="1">AND(LEN(BZ401)&gt;0,TEXT(BZ401,"YYYY-MM-DD")=TEXT(Konstanta!$B$1,"YYYY-MM-DD"))</f>
        <v>0</v>
      </c>
      <c r="CC401" s="70" t="str">
        <f t="shared" si="111"/>
        <v/>
      </c>
      <c r="CD401" s="72">
        <f ca="1">(Konstanta!$B$2-D401)*24</f>
        <v>1096694.666275</v>
      </c>
      <c r="CE401" t="b">
        <f t="shared" si="112"/>
        <v>0</v>
      </c>
      <c r="CF401" t="b">
        <f>LEN(_xlfn.IFNA(VLOOKUP(H401,Konstanta!$M:$M,1,FALSE),""))&gt;0</f>
        <v>0</v>
      </c>
      <c r="CG401" t="b">
        <f>LEN(_xlfn.IFNA(VLOOKUP(G401,Konstanta!$T:$T,1,FALSE),""))&gt;0</f>
        <v>0</v>
      </c>
      <c r="CH401" t="b">
        <f>_xlfn.IFNA(VLOOKUP(U401,Konstanta!$O:$O,1,FALSE),"-")&lt;&gt;"-"</f>
        <v>0</v>
      </c>
      <c r="CI401" t="b">
        <f>LEN(_xlfn.IFNA(VLOOKUP(AX401,Konstanta!$X:$X,1,FALSE),""))&gt;0</f>
        <v>0</v>
      </c>
      <c r="CJ401" t="b">
        <f>OR(LEN(_xlfn.IFNA(VLOOKUP(Y401,Konstanta!$Q:$Q,1,FALSE),""))&gt;0,LEN(Y401)=0)</f>
        <v>1</v>
      </c>
      <c r="CK401" t="b">
        <f t="shared" si="113"/>
        <v>1</v>
      </c>
      <c r="CL401" t="b">
        <f>OR(LEN(_xlfn.IFNA(VLOOKUP(BK401,Konstanta!$Z:$Z,1,FALSE),""))&gt;0,LEN(BK401)=0)</f>
        <v>1</v>
      </c>
      <c r="CM401" t="b">
        <f t="shared" si="114"/>
        <v>1</v>
      </c>
      <c r="CN401" t="b">
        <f t="shared" si="115"/>
        <v>0</v>
      </c>
      <c r="CO401" t="b">
        <f>LEN(_xlfn.IFNA(VLOOKUP(Data!K401,Konstanta!$AB:$AB,1,FALSE),""))&gt;0</f>
        <v>0</v>
      </c>
      <c r="CP401" s="12" t="b">
        <f t="shared" si="116"/>
        <v>0</v>
      </c>
      <c r="CQ401" s="12" t="b">
        <f t="shared" si="117"/>
        <v>0</v>
      </c>
      <c r="CR401" t="b">
        <f>ISNUMBER(SEARCH(Konstanta!$Q$5,Y401))</f>
        <v>0</v>
      </c>
      <c r="CS401">
        <f ca="1">IF(CD401&lt;=Konstanta!$J$5,Konstanta!$I$5,IF(CD401&lt;=Konstanta!$J$6,Konstanta!$I$6,IF(CD401&lt;=Konstanta!$J$7,Konstanta!$I$7,Konstanta!$I$8)))</f>
        <v>4</v>
      </c>
      <c r="CT401" t="b">
        <f>ISNUMBER(SEARCH(Konstanta!$Q$6,Y401))</f>
        <v>0</v>
      </c>
      <c r="CU401">
        <f ca="1">IF(CD401&lt;=Konstanta!$F$5,Konstanta!$E$5,IF(CD401&lt;=Konstanta!$F$6,Konstanta!$E$6,IF(CD401&lt;=Konstanta!$F$7,Konstanta!$E$7,IF(CD401&lt;=Konstanta!$F$8,Konstanta!$E$8,Konstanta!$E$9))))</f>
        <v>5</v>
      </c>
      <c r="CV401" t="b">
        <f t="shared" si="118"/>
        <v>1</v>
      </c>
      <c r="CW401" s="74">
        <f ca="1">IF(CD401&lt;=Konstanta!$B$5,Konstanta!$A$5,IF(CD401&lt;=Konstanta!$B$6,Konstanta!$A$6,IF(CD401&lt;=Konstanta!$B$7,Konstanta!$A$7,IF(CD401&lt;=Konstanta!$B$8,Konstanta!$A$8,IF(CD401&lt;=Konstanta!$B$9,Konstanta!$A$9,IF(CD401&lt;=Konstanta!$B$10,Konstanta!$A$10,IF(CD401&lt;=Konstanta!$B$11,Konstanta!$A$11,Konstanta!$A$12)))))))</f>
        <v>8</v>
      </c>
      <c r="CX401" t="b">
        <f>LEN(_xlfn.IFNA(VLOOKUP(AA401,Konstanta!$AD:$AD,1,FALSE),""))=0</f>
        <v>1</v>
      </c>
      <c r="CY401" s="67">
        <f t="shared" si="119"/>
        <v>0</v>
      </c>
      <c r="CZ401" s="67">
        <f t="shared" si="120"/>
        <v>0</v>
      </c>
      <c r="DA401" s="67">
        <f t="shared" si="121"/>
        <v>0</v>
      </c>
      <c r="DB401" t="b">
        <f t="shared" ca="1" si="122"/>
        <v>0</v>
      </c>
      <c r="DC401" s="67" t="b">
        <f>DA401&lt;=Konstanta!$AH$3</f>
        <v>1</v>
      </c>
      <c r="DD401" t="b">
        <f>CY401&lt;=Konstanta!$AH$4</f>
        <v>1</v>
      </c>
      <c r="DE401" t="b">
        <f>CY401&lt;=Konstanta!$AH$5</f>
        <v>1</v>
      </c>
      <c r="DF401" t="b">
        <f>CY401&lt;=Konstanta!$AH$6</f>
        <v>1</v>
      </c>
      <c r="DG401" t="b">
        <f ca="1">TEXT(BL401,"YYYYMMDD")=TEXT(Konstanta!$B$1,"YYYYMMDD")</f>
        <v>0</v>
      </c>
      <c r="DH401" t="b">
        <f t="shared" si="123"/>
        <v>0</v>
      </c>
      <c r="DI401" s="67">
        <f ca="1">Konstanta!$C$4-Data!CD401</f>
        <v>-1096658.666275</v>
      </c>
      <c r="DJ401">
        <f ca="1">IF(Data!DI401&gt;=Konstanta!$B$14,Konstanta!$A$14,IF(Data!DI401&gt;=Konstanta!$B$15,Konstanta!$A$15,IF(Data!DI401&gt;=Konstanta!$B$16,Konstanta!$A$16,IF(Data!DI401&gt;=Konstanta!$B$17,Konstanta!$A$17,IF(Data!DI401&gt;=Konstanta!$B$18,Konstanta!$A$18,Konstanta!$A$19)))))</f>
        <v>6</v>
      </c>
      <c r="DK401" t="b">
        <f t="shared" si="124"/>
        <v>0</v>
      </c>
      <c r="DL401" t="b">
        <f>COUNTIFS(A$1:A400,A401)=0</f>
        <v>1</v>
      </c>
    </row>
    <row r="402" spans="1:116">
      <c r="A402" s="69"/>
      <c r="B402" s="69"/>
      <c r="C402" s="69"/>
      <c r="D402" s="81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8"/>
      <c r="BY402" s="68"/>
      <c r="BZ402" s="70" t="str">
        <f t="shared" si="109"/>
        <v/>
      </c>
      <c r="CA402" s="71">
        <f t="shared" ca="1" si="110"/>
        <v>1096694.6659916667</v>
      </c>
      <c r="CB402" s="70" t="b">
        <f ca="1">AND(LEN(BZ402)&gt;0,TEXT(BZ402,"YYYY-MM-DD")=TEXT(Konstanta!$B$1,"YYYY-MM-DD"))</f>
        <v>0</v>
      </c>
      <c r="CC402" s="70" t="str">
        <f t="shared" si="111"/>
        <v/>
      </c>
      <c r="CD402" s="72">
        <f ca="1">(Konstanta!$B$2-D402)*24</f>
        <v>1096694.666275</v>
      </c>
      <c r="CE402" t="b">
        <f t="shared" si="112"/>
        <v>0</v>
      </c>
      <c r="CF402" t="b">
        <f>LEN(_xlfn.IFNA(VLOOKUP(H402,Konstanta!$M:$M,1,FALSE),""))&gt;0</f>
        <v>0</v>
      </c>
      <c r="CG402" t="b">
        <f>LEN(_xlfn.IFNA(VLOOKUP(G402,Konstanta!$T:$T,1,FALSE),""))&gt;0</f>
        <v>0</v>
      </c>
      <c r="CH402" t="b">
        <f>_xlfn.IFNA(VLOOKUP(U402,Konstanta!$O:$O,1,FALSE),"-")&lt;&gt;"-"</f>
        <v>0</v>
      </c>
      <c r="CI402" t="b">
        <f>LEN(_xlfn.IFNA(VLOOKUP(AX402,Konstanta!$X:$X,1,FALSE),""))&gt;0</f>
        <v>0</v>
      </c>
      <c r="CJ402" t="b">
        <f>OR(LEN(_xlfn.IFNA(VLOOKUP(Y402,Konstanta!$Q:$Q,1,FALSE),""))&gt;0,LEN(Y402)=0)</f>
        <v>1</v>
      </c>
      <c r="CK402" t="b">
        <f t="shared" si="113"/>
        <v>1</v>
      </c>
      <c r="CL402" t="b">
        <f>OR(LEN(_xlfn.IFNA(VLOOKUP(BK402,Konstanta!$Z:$Z,1,FALSE),""))&gt;0,LEN(BK402)=0)</f>
        <v>1</v>
      </c>
      <c r="CM402" t="b">
        <f t="shared" si="114"/>
        <v>1</v>
      </c>
      <c r="CN402" t="b">
        <f t="shared" si="115"/>
        <v>0</v>
      </c>
      <c r="CO402" t="b">
        <f>LEN(_xlfn.IFNA(VLOOKUP(Data!K402,Konstanta!$AB:$AB,1,FALSE),""))&gt;0</f>
        <v>0</v>
      </c>
      <c r="CP402" s="12" t="b">
        <f t="shared" si="116"/>
        <v>0</v>
      </c>
      <c r="CQ402" s="12" t="b">
        <f t="shared" si="117"/>
        <v>0</v>
      </c>
      <c r="CR402" t="b">
        <f>ISNUMBER(SEARCH(Konstanta!$Q$5,Y402))</f>
        <v>0</v>
      </c>
      <c r="CS402">
        <f ca="1">IF(CD402&lt;=Konstanta!$J$5,Konstanta!$I$5,IF(CD402&lt;=Konstanta!$J$6,Konstanta!$I$6,IF(CD402&lt;=Konstanta!$J$7,Konstanta!$I$7,Konstanta!$I$8)))</f>
        <v>4</v>
      </c>
      <c r="CT402" t="b">
        <f>ISNUMBER(SEARCH(Konstanta!$Q$6,Y402))</f>
        <v>0</v>
      </c>
      <c r="CU402">
        <f ca="1">IF(CD402&lt;=Konstanta!$F$5,Konstanta!$E$5,IF(CD402&lt;=Konstanta!$F$6,Konstanta!$E$6,IF(CD402&lt;=Konstanta!$F$7,Konstanta!$E$7,IF(CD402&lt;=Konstanta!$F$8,Konstanta!$E$8,Konstanta!$E$9))))</f>
        <v>5</v>
      </c>
      <c r="CV402" t="b">
        <f t="shared" si="118"/>
        <v>1</v>
      </c>
      <c r="CW402" s="74">
        <f ca="1">IF(CD402&lt;=Konstanta!$B$5,Konstanta!$A$5,IF(CD402&lt;=Konstanta!$B$6,Konstanta!$A$6,IF(CD402&lt;=Konstanta!$B$7,Konstanta!$A$7,IF(CD402&lt;=Konstanta!$B$8,Konstanta!$A$8,IF(CD402&lt;=Konstanta!$B$9,Konstanta!$A$9,IF(CD402&lt;=Konstanta!$B$10,Konstanta!$A$10,IF(CD402&lt;=Konstanta!$B$11,Konstanta!$A$11,Konstanta!$A$12)))))))</f>
        <v>8</v>
      </c>
      <c r="CX402" t="b">
        <f>LEN(_xlfn.IFNA(VLOOKUP(AA402,Konstanta!$AD:$AD,1,FALSE),""))=0</f>
        <v>1</v>
      </c>
      <c r="CY402" s="67">
        <f t="shared" si="119"/>
        <v>0</v>
      </c>
      <c r="CZ402" s="67">
        <f t="shared" si="120"/>
        <v>0</v>
      </c>
      <c r="DA402" s="67">
        <f t="shared" si="121"/>
        <v>0</v>
      </c>
      <c r="DB402" t="b">
        <f t="shared" ca="1" si="122"/>
        <v>0</v>
      </c>
      <c r="DC402" s="67" t="b">
        <f>DA402&lt;=Konstanta!$AH$3</f>
        <v>1</v>
      </c>
      <c r="DD402" t="b">
        <f>CY402&lt;=Konstanta!$AH$4</f>
        <v>1</v>
      </c>
      <c r="DE402" t="b">
        <f>CY402&lt;=Konstanta!$AH$5</f>
        <v>1</v>
      </c>
      <c r="DF402" t="b">
        <f>CY402&lt;=Konstanta!$AH$6</f>
        <v>1</v>
      </c>
      <c r="DG402" t="b">
        <f ca="1">TEXT(BL402,"YYYYMMDD")=TEXT(Konstanta!$B$1,"YYYYMMDD")</f>
        <v>0</v>
      </c>
      <c r="DH402" t="b">
        <f t="shared" si="123"/>
        <v>0</v>
      </c>
      <c r="DI402" s="67">
        <f ca="1">Konstanta!$C$4-Data!CD402</f>
        <v>-1096658.666275</v>
      </c>
      <c r="DJ402">
        <f ca="1">IF(Data!DI402&gt;=Konstanta!$B$14,Konstanta!$A$14,IF(Data!DI402&gt;=Konstanta!$B$15,Konstanta!$A$15,IF(Data!DI402&gt;=Konstanta!$B$16,Konstanta!$A$16,IF(Data!DI402&gt;=Konstanta!$B$17,Konstanta!$A$17,IF(Data!DI402&gt;=Konstanta!$B$18,Konstanta!$A$18,Konstanta!$A$19)))))</f>
        <v>6</v>
      </c>
      <c r="DK402" t="b">
        <f t="shared" si="124"/>
        <v>0</v>
      </c>
      <c r="DL402" t="b">
        <f>COUNTIFS(A$1:A401,A402)=0</f>
        <v>1</v>
      </c>
    </row>
    <row r="403" spans="1:116">
      <c r="A403" s="69"/>
      <c r="B403" s="69"/>
      <c r="C403" s="69"/>
      <c r="D403" s="81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8"/>
      <c r="BY403" s="68"/>
      <c r="BZ403" s="70" t="str">
        <f t="shared" si="109"/>
        <v/>
      </c>
      <c r="CA403" s="71">
        <f t="shared" ca="1" si="110"/>
        <v>1096694.6664083335</v>
      </c>
      <c r="CB403" s="70" t="b">
        <f ca="1">AND(LEN(BZ403)&gt;0,TEXT(BZ403,"YYYY-MM-DD")=TEXT(Konstanta!$B$1,"YYYY-MM-DD"))</f>
        <v>0</v>
      </c>
      <c r="CC403" s="70" t="str">
        <f t="shared" si="111"/>
        <v/>
      </c>
      <c r="CD403" s="72">
        <f ca="1">(Konstanta!$B$2-D403)*24</f>
        <v>1096694.666275</v>
      </c>
      <c r="CE403" t="b">
        <f t="shared" si="112"/>
        <v>0</v>
      </c>
      <c r="CF403" t="b">
        <f>LEN(_xlfn.IFNA(VLOOKUP(H403,Konstanta!$M:$M,1,FALSE),""))&gt;0</f>
        <v>0</v>
      </c>
      <c r="CG403" t="b">
        <f>LEN(_xlfn.IFNA(VLOOKUP(G403,Konstanta!$T:$T,1,FALSE),""))&gt;0</f>
        <v>0</v>
      </c>
      <c r="CH403" t="b">
        <f>_xlfn.IFNA(VLOOKUP(U403,Konstanta!$O:$O,1,FALSE),"-")&lt;&gt;"-"</f>
        <v>0</v>
      </c>
      <c r="CI403" t="b">
        <f>LEN(_xlfn.IFNA(VLOOKUP(AX403,Konstanta!$X:$X,1,FALSE),""))&gt;0</f>
        <v>0</v>
      </c>
      <c r="CJ403" t="b">
        <f>OR(LEN(_xlfn.IFNA(VLOOKUP(Y403,Konstanta!$Q:$Q,1,FALSE),""))&gt;0,LEN(Y403)=0)</f>
        <v>1</v>
      </c>
      <c r="CK403" t="b">
        <f t="shared" si="113"/>
        <v>1</v>
      </c>
      <c r="CL403" t="b">
        <f>OR(LEN(_xlfn.IFNA(VLOOKUP(BK403,Konstanta!$Z:$Z,1,FALSE),""))&gt;0,LEN(BK403)=0)</f>
        <v>1</v>
      </c>
      <c r="CM403" t="b">
        <f t="shared" si="114"/>
        <v>1</v>
      </c>
      <c r="CN403" t="b">
        <f t="shared" si="115"/>
        <v>0</v>
      </c>
      <c r="CO403" t="b">
        <f>LEN(_xlfn.IFNA(VLOOKUP(Data!K403,Konstanta!$AB:$AB,1,FALSE),""))&gt;0</f>
        <v>0</v>
      </c>
      <c r="CP403" s="12" t="b">
        <f t="shared" si="116"/>
        <v>0</v>
      </c>
      <c r="CQ403" s="12" t="b">
        <f t="shared" si="117"/>
        <v>0</v>
      </c>
      <c r="CR403" t="b">
        <f>ISNUMBER(SEARCH(Konstanta!$Q$5,Y403))</f>
        <v>0</v>
      </c>
      <c r="CS403">
        <f ca="1">IF(CD403&lt;=Konstanta!$J$5,Konstanta!$I$5,IF(CD403&lt;=Konstanta!$J$6,Konstanta!$I$6,IF(CD403&lt;=Konstanta!$J$7,Konstanta!$I$7,Konstanta!$I$8)))</f>
        <v>4</v>
      </c>
      <c r="CT403" t="b">
        <f>ISNUMBER(SEARCH(Konstanta!$Q$6,Y403))</f>
        <v>0</v>
      </c>
      <c r="CU403">
        <f ca="1">IF(CD403&lt;=Konstanta!$F$5,Konstanta!$E$5,IF(CD403&lt;=Konstanta!$F$6,Konstanta!$E$6,IF(CD403&lt;=Konstanta!$F$7,Konstanta!$E$7,IF(CD403&lt;=Konstanta!$F$8,Konstanta!$E$8,Konstanta!$E$9))))</f>
        <v>5</v>
      </c>
      <c r="CV403" t="b">
        <f t="shared" si="118"/>
        <v>1</v>
      </c>
      <c r="CW403" s="74">
        <f ca="1">IF(CD403&lt;=Konstanta!$B$5,Konstanta!$A$5,IF(CD403&lt;=Konstanta!$B$6,Konstanta!$A$6,IF(CD403&lt;=Konstanta!$B$7,Konstanta!$A$7,IF(CD403&lt;=Konstanta!$B$8,Konstanta!$A$8,IF(CD403&lt;=Konstanta!$B$9,Konstanta!$A$9,IF(CD403&lt;=Konstanta!$B$10,Konstanta!$A$10,IF(CD403&lt;=Konstanta!$B$11,Konstanta!$A$11,Konstanta!$A$12)))))))</f>
        <v>8</v>
      </c>
      <c r="CX403" t="b">
        <f>LEN(_xlfn.IFNA(VLOOKUP(AA403,Konstanta!$AD:$AD,1,FALSE),""))=0</f>
        <v>1</v>
      </c>
      <c r="CY403" s="67">
        <f t="shared" si="119"/>
        <v>0</v>
      </c>
      <c r="CZ403" s="67">
        <f t="shared" si="120"/>
        <v>0</v>
      </c>
      <c r="DA403" s="67">
        <f t="shared" si="121"/>
        <v>0</v>
      </c>
      <c r="DB403" t="b">
        <f t="shared" ca="1" si="122"/>
        <v>0</v>
      </c>
      <c r="DC403" s="67" t="b">
        <f>DA403&lt;=Konstanta!$AH$3</f>
        <v>1</v>
      </c>
      <c r="DD403" t="b">
        <f>CY403&lt;=Konstanta!$AH$4</f>
        <v>1</v>
      </c>
      <c r="DE403" t="b">
        <f>CY403&lt;=Konstanta!$AH$5</f>
        <v>1</v>
      </c>
      <c r="DF403" t="b">
        <f>CY403&lt;=Konstanta!$AH$6</f>
        <v>1</v>
      </c>
      <c r="DG403" t="b">
        <f ca="1">TEXT(BL403,"YYYYMMDD")=TEXT(Konstanta!$B$1,"YYYYMMDD")</f>
        <v>0</v>
      </c>
      <c r="DH403" t="b">
        <f t="shared" si="123"/>
        <v>0</v>
      </c>
      <c r="DI403" s="67">
        <f ca="1">Konstanta!$C$4-Data!CD403</f>
        <v>-1096658.666275</v>
      </c>
      <c r="DJ403">
        <f ca="1">IF(Data!DI403&gt;=Konstanta!$B$14,Konstanta!$A$14,IF(Data!DI403&gt;=Konstanta!$B$15,Konstanta!$A$15,IF(Data!DI403&gt;=Konstanta!$B$16,Konstanta!$A$16,IF(Data!DI403&gt;=Konstanta!$B$17,Konstanta!$A$17,IF(Data!DI403&gt;=Konstanta!$B$18,Konstanta!$A$18,Konstanta!$A$19)))))</f>
        <v>6</v>
      </c>
      <c r="DK403" t="b">
        <f t="shared" si="124"/>
        <v>0</v>
      </c>
      <c r="DL403" t="b">
        <f>COUNTIFS(A$1:A402,A403)=0</f>
        <v>1</v>
      </c>
    </row>
    <row r="404" spans="1:116">
      <c r="A404" s="69"/>
      <c r="B404" s="69"/>
      <c r="C404" s="69"/>
      <c r="D404" s="81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8"/>
      <c r="BY404" s="68"/>
      <c r="BZ404" s="70" t="str">
        <f t="shared" si="109"/>
        <v/>
      </c>
      <c r="CA404" s="71">
        <f t="shared" ca="1" si="110"/>
        <v>1096694.6659916667</v>
      </c>
      <c r="CB404" s="70" t="b">
        <f ca="1">AND(LEN(BZ404)&gt;0,TEXT(BZ404,"YYYY-MM-DD")=TEXT(Konstanta!$B$1,"YYYY-MM-DD"))</f>
        <v>0</v>
      </c>
      <c r="CC404" s="70" t="str">
        <f t="shared" si="111"/>
        <v/>
      </c>
      <c r="CD404" s="72">
        <f ca="1">(Konstanta!$B$2-D404)*24</f>
        <v>1096694.666275</v>
      </c>
      <c r="CE404" t="b">
        <f t="shared" si="112"/>
        <v>0</v>
      </c>
      <c r="CF404" t="b">
        <f>LEN(_xlfn.IFNA(VLOOKUP(H404,Konstanta!$M:$M,1,FALSE),""))&gt;0</f>
        <v>0</v>
      </c>
      <c r="CG404" t="b">
        <f>LEN(_xlfn.IFNA(VLOOKUP(G404,Konstanta!$T:$T,1,FALSE),""))&gt;0</f>
        <v>0</v>
      </c>
      <c r="CH404" t="b">
        <f>_xlfn.IFNA(VLOOKUP(U404,Konstanta!$O:$O,1,FALSE),"-")&lt;&gt;"-"</f>
        <v>0</v>
      </c>
      <c r="CI404" t="b">
        <f>LEN(_xlfn.IFNA(VLOOKUP(AX404,Konstanta!$X:$X,1,FALSE),""))&gt;0</f>
        <v>0</v>
      </c>
      <c r="CJ404" t="b">
        <f>OR(LEN(_xlfn.IFNA(VLOOKUP(Y404,Konstanta!$Q:$Q,1,FALSE),""))&gt;0,LEN(Y404)=0)</f>
        <v>1</v>
      </c>
      <c r="CK404" t="b">
        <f t="shared" si="113"/>
        <v>1</v>
      </c>
      <c r="CL404" t="b">
        <f>OR(LEN(_xlfn.IFNA(VLOOKUP(BK404,Konstanta!$Z:$Z,1,FALSE),""))&gt;0,LEN(BK404)=0)</f>
        <v>1</v>
      </c>
      <c r="CM404" t="b">
        <f t="shared" si="114"/>
        <v>1</v>
      </c>
      <c r="CN404" t="b">
        <f t="shared" si="115"/>
        <v>0</v>
      </c>
      <c r="CO404" t="b">
        <f>LEN(_xlfn.IFNA(VLOOKUP(Data!K404,Konstanta!$AB:$AB,1,FALSE),""))&gt;0</f>
        <v>0</v>
      </c>
      <c r="CP404" s="12" t="b">
        <f t="shared" si="116"/>
        <v>0</v>
      </c>
      <c r="CQ404" s="12" t="b">
        <f t="shared" si="117"/>
        <v>0</v>
      </c>
      <c r="CR404" t="b">
        <f>ISNUMBER(SEARCH(Konstanta!$Q$5,Y404))</f>
        <v>0</v>
      </c>
      <c r="CS404">
        <f ca="1">IF(CD404&lt;=Konstanta!$J$5,Konstanta!$I$5,IF(CD404&lt;=Konstanta!$J$6,Konstanta!$I$6,IF(CD404&lt;=Konstanta!$J$7,Konstanta!$I$7,Konstanta!$I$8)))</f>
        <v>4</v>
      </c>
      <c r="CT404" t="b">
        <f>ISNUMBER(SEARCH(Konstanta!$Q$6,Y404))</f>
        <v>0</v>
      </c>
      <c r="CU404">
        <f ca="1">IF(CD404&lt;=Konstanta!$F$5,Konstanta!$E$5,IF(CD404&lt;=Konstanta!$F$6,Konstanta!$E$6,IF(CD404&lt;=Konstanta!$F$7,Konstanta!$E$7,IF(CD404&lt;=Konstanta!$F$8,Konstanta!$E$8,Konstanta!$E$9))))</f>
        <v>5</v>
      </c>
      <c r="CV404" t="b">
        <f t="shared" si="118"/>
        <v>1</v>
      </c>
      <c r="CW404" s="74">
        <f ca="1">IF(CD404&lt;=Konstanta!$B$5,Konstanta!$A$5,IF(CD404&lt;=Konstanta!$B$6,Konstanta!$A$6,IF(CD404&lt;=Konstanta!$B$7,Konstanta!$A$7,IF(CD404&lt;=Konstanta!$B$8,Konstanta!$A$8,IF(CD404&lt;=Konstanta!$B$9,Konstanta!$A$9,IF(CD404&lt;=Konstanta!$B$10,Konstanta!$A$10,IF(CD404&lt;=Konstanta!$B$11,Konstanta!$A$11,Konstanta!$A$12)))))))</f>
        <v>8</v>
      </c>
      <c r="CX404" t="b">
        <f>LEN(_xlfn.IFNA(VLOOKUP(AA404,Konstanta!$AD:$AD,1,FALSE),""))=0</f>
        <v>1</v>
      </c>
      <c r="CY404" s="67">
        <f t="shared" si="119"/>
        <v>0</v>
      </c>
      <c r="CZ404" s="67">
        <f t="shared" si="120"/>
        <v>0</v>
      </c>
      <c r="DA404" s="67">
        <f t="shared" si="121"/>
        <v>0</v>
      </c>
      <c r="DB404" t="b">
        <f t="shared" ca="1" si="122"/>
        <v>0</v>
      </c>
      <c r="DC404" s="67" t="b">
        <f>DA404&lt;=Konstanta!$AH$3</f>
        <v>1</v>
      </c>
      <c r="DD404" t="b">
        <f>CY404&lt;=Konstanta!$AH$4</f>
        <v>1</v>
      </c>
      <c r="DE404" t="b">
        <f>CY404&lt;=Konstanta!$AH$5</f>
        <v>1</v>
      </c>
      <c r="DF404" t="b">
        <f>CY404&lt;=Konstanta!$AH$6</f>
        <v>1</v>
      </c>
      <c r="DG404" t="b">
        <f ca="1">TEXT(BL404,"YYYYMMDD")=TEXT(Konstanta!$B$1,"YYYYMMDD")</f>
        <v>0</v>
      </c>
      <c r="DH404" t="b">
        <f t="shared" si="123"/>
        <v>0</v>
      </c>
      <c r="DI404" s="67">
        <f ca="1">Konstanta!$C$4-Data!CD404</f>
        <v>-1096658.666275</v>
      </c>
      <c r="DJ404">
        <f ca="1">IF(Data!DI404&gt;=Konstanta!$B$14,Konstanta!$A$14,IF(Data!DI404&gt;=Konstanta!$B$15,Konstanta!$A$15,IF(Data!DI404&gt;=Konstanta!$B$16,Konstanta!$A$16,IF(Data!DI404&gt;=Konstanta!$B$17,Konstanta!$A$17,IF(Data!DI404&gt;=Konstanta!$B$18,Konstanta!$A$18,Konstanta!$A$19)))))</f>
        <v>6</v>
      </c>
      <c r="DK404" t="b">
        <f t="shared" si="124"/>
        <v>0</v>
      </c>
      <c r="DL404" t="b">
        <f>COUNTIFS(A$1:A403,A404)=0</f>
        <v>1</v>
      </c>
    </row>
    <row r="405" spans="1:116">
      <c r="A405" s="69"/>
      <c r="B405" s="69"/>
      <c r="C405" s="69"/>
      <c r="D405" s="81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8"/>
      <c r="BY405" s="68"/>
      <c r="BZ405" s="70" t="str">
        <f t="shared" si="109"/>
        <v/>
      </c>
      <c r="CA405" s="71">
        <f t="shared" ca="1" si="110"/>
        <v>1096694.6664305555</v>
      </c>
      <c r="CB405" s="70" t="b">
        <f ca="1">AND(LEN(BZ405)&gt;0,TEXT(BZ405,"YYYY-MM-DD")=TEXT(Konstanta!$B$1,"YYYY-MM-DD"))</f>
        <v>0</v>
      </c>
      <c r="CC405" s="70" t="str">
        <f t="shared" si="111"/>
        <v/>
      </c>
      <c r="CD405" s="72">
        <f ca="1">(Konstanta!$B$2-D405)*24</f>
        <v>1096694.666275</v>
      </c>
      <c r="CE405" t="b">
        <f t="shared" si="112"/>
        <v>0</v>
      </c>
      <c r="CF405" t="b">
        <f>LEN(_xlfn.IFNA(VLOOKUP(H405,Konstanta!$M:$M,1,FALSE),""))&gt;0</f>
        <v>0</v>
      </c>
      <c r="CG405" t="b">
        <f>LEN(_xlfn.IFNA(VLOOKUP(G405,Konstanta!$T:$T,1,FALSE),""))&gt;0</f>
        <v>0</v>
      </c>
      <c r="CH405" t="b">
        <f>_xlfn.IFNA(VLOOKUP(U405,Konstanta!$O:$O,1,FALSE),"-")&lt;&gt;"-"</f>
        <v>0</v>
      </c>
      <c r="CI405" t="b">
        <f>LEN(_xlfn.IFNA(VLOOKUP(AX405,Konstanta!$X:$X,1,FALSE),""))&gt;0</f>
        <v>0</v>
      </c>
      <c r="CJ405" t="b">
        <f>OR(LEN(_xlfn.IFNA(VLOOKUP(Y405,Konstanta!$Q:$Q,1,FALSE),""))&gt;0,LEN(Y405)=0)</f>
        <v>1</v>
      </c>
      <c r="CK405" t="b">
        <f t="shared" si="113"/>
        <v>1</v>
      </c>
      <c r="CL405" t="b">
        <f>OR(LEN(_xlfn.IFNA(VLOOKUP(BK405,Konstanta!$Z:$Z,1,FALSE),""))&gt;0,LEN(BK405)=0)</f>
        <v>1</v>
      </c>
      <c r="CM405" t="b">
        <f t="shared" si="114"/>
        <v>1</v>
      </c>
      <c r="CN405" t="b">
        <f t="shared" si="115"/>
        <v>0</v>
      </c>
      <c r="CO405" t="b">
        <f>LEN(_xlfn.IFNA(VLOOKUP(Data!K405,Konstanta!$AB:$AB,1,FALSE),""))&gt;0</f>
        <v>0</v>
      </c>
      <c r="CP405" s="12" t="b">
        <f t="shared" si="116"/>
        <v>0</v>
      </c>
      <c r="CQ405" s="12" t="b">
        <f t="shared" si="117"/>
        <v>0</v>
      </c>
      <c r="CR405" t="b">
        <f>ISNUMBER(SEARCH(Konstanta!$Q$5,Y405))</f>
        <v>0</v>
      </c>
      <c r="CS405">
        <f ca="1">IF(CD405&lt;=Konstanta!$J$5,Konstanta!$I$5,IF(CD405&lt;=Konstanta!$J$6,Konstanta!$I$6,IF(CD405&lt;=Konstanta!$J$7,Konstanta!$I$7,Konstanta!$I$8)))</f>
        <v>4</v>
      </c>
      <c r="CT405" t="b">
        <f>ISNUMBER(SEARCH(Konstanta!$Q$6,Y405))</f>
        <v>0</v>
      </c>
      <c r="CU405">
        <f ca="1">IF(CD405&lt;=Konstanta!$F$5,Konstanta!$E$5,IF(CD405&lt;=Konstanta!$F$6,Konstanta!$E$6,IF(CD405&lt;=Konstanta!$F$7,Konstanta!$E$7,IF(CD405&lt;=Konstanta!$F$8,Konstanta!$E$8,Konstanta!$E$9))))</f>
        <v>5</v>
      </c>
      <c r="CV405" t="b">
        <f t="shared" si="118"/>
        <v>1</v>
      </c>
      <c r="CW405" s="74">
        <f ca="1">IF(CD405&lt;=Konstanta!$B$5,Konstanta!$A$5,IF(CD405&lt;=Konstanta!$B$6,Konstanta!$A$6,IF(CD405&lt;=Konstanta!$B$7,Konstanta!$A$7,IF(CD405&lt;=Konstanta!$B$8,Konstanta!$A$8,IF(CD405&lt;=Konstanta!$B$9,Konstanta!$A$9,IF(CD405&lt;=Konstanta!$B$10,Konstanta!$A$10,IF(CD405&lt;=Konstanta!$B$11,Konstanta!$A$11,Konstanta!$A$12)))))))</f>
        <v>8</v>
      </c>
      <c r="CX405" t="b">
        <f>LEN(_xlfn.IFNA(VLOOKUP(AA405,Konstanta!$AD:$AD,1,FALSE),""))=0</f>
        <v>1</v>
      </c>
      <c r="CY405" s="67">
        <f t="shared" si="119"/>
        <v>0</v>
      </c>
      <c r="CZ405" s="67">
        <f t="shared" si="120"/>
        <v>0</v>
      </c>
      <c r="DA405" s="67">
        <f t="shared" si="121"/>
        <v>0</v>
      </c>
      <c r="DB405" t="b">
        <f t="shared" ca="1" si="122"/>
        <v>0</v>
      </c>
      <c r="DC405" s="67" t="b">
        <f>DA405&lt;=Konstanta!$AH$3</f>
        <v>1</v>
      </c>
      <c r="DD405" t="b">
        <f>CY405&lt;=Konstanta!$AH$4</f>
        <v>1</v>
      </c>
      <c r="DE405" t="b">
        <f>CY405&lt;=Konstanta!$AH$5</f>
        <v>1</v>
      </c>
      <c r="DF405" t="b">
        <f>CY405&lt;=Konstanta!$AH$6</f>
        <v>1</v>
      </c>
      <c r="DG405" t="b">
        <f ca="1">TEXT(BL405,"YYYYMMDD")=TEXT(Konstanta!$B$1,"YYYYMMDD")</f>
        <v>0</v>
      </c>
      <c r="DH405" t="b">
        <f t="shared" si="123"/>
        <v>0</v>
      </c>
      <c r="DI405" s="67">
        <f ca="1">Konstanta!$C$4-Data!CD405</f>
        <v>-1096658.666275</v>
      </c>
      <c r="DJ405">
        <f ca="1">IF(Data!DI405&gt;=Konstanta!$B$14,Konstanta!$A$14,IF(Data!DI405&gt;=Konstanta!$B$15,Konstanta!$A$15,IF(Data!DI405&gt;=Konstanta!$B$16,Konstanta!$A$16,IF(Data!DI405&gt;=Konstanta!$B$17,Konstanta!$A$17,IF(Data!DI405&gt;=Konstanta!$B$18,Konstanta!$A$18,Konstanta!$A$19)))))</f>
        <v>6</v>
      </c>
      <c r="DK405" t="b">
        <f t="shared" si="124"/>
        <v>0</v>
      </c>
      <c r="DL405" t="b">
        <f>COUNTIFS(A$1:A404,A405)=0</f>
        <v>1</v>
      </c>
    </row>
    <row r="406" spans="1:116">
      <c r="A406" s="69"/>
      <c r="B406" s="69"/>
      <c r="C406" s="69"/>
      <c r="D406" s="81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8"/>
      <c r="BY406" s="68"/>
      <c r="BZ406" s="70" t="str">
        <f t="shared" si="109"/>
        <v/>
      </c>
      <c r="CA406" s="71">
        <f t="shared" ca="1" si="110"/>
        <v>1096694.6664083335</v>
      </c>
      <c r="CB406" s="70" t="b">
        <f ca="1">AND(LEN(BZ406)&gt;0,TEXT(BZ406,"YYYY-MM-DD")=TEXT(Konstanta!$B$1,"YYYY-MM-DD"))</f>
        <v>0</v>
      </c>
      <c r="CC406" s="70" t="str">
        <f t="shared" si="111"/>
        <v/>
      </c>
      <c r="CD406" s="72">
        <f ca="1">(Konstanta!$B$2-D406)*24</f>
        <v>1096694.666275</v>
      </c>
      <c r="CE406" t="b">
        <f t="shared" si="112"/>
        <v>0</v>
      </c>
      <c r="CF406" t="b">
        <f>LEN(_xlfn.IFNA(VLOOKUP(H406,Konstanta!$M:$M,1,FALSE),""))&gt;0</f>
        <v>0</v>
      </c>
      <c r="CG406" t="b">
        <f>LEN(_xlfn.IFNA(VLOOKUP(G406,Konstanta!$T:$T,1,FALSE),""))&gt;0</f>
        <v>0</v>
      </c>
      <c r="CH406" t="b">
        <f>_xlfn.IFNA(VLOOKUP(U406,Konstanta!$O:$O,1,FALSE),"-")&lt;&gt;"-"</f>
        <v>0</v>
      </c>
      <c r="CI406" t="b">
        <f>LEN(_xlfn.IFNA(VLOOKUP(AX406,Konstanta!$X:$X,1,FALSE),""))&gt;0</f>
        <v>0</v>
      </c>
      <c r="CJ406" t="b">
        <f>OR(LEN(_xlfn.IFNA(VLOOKUP(Y406,Konstanta!$Q:$Q,1,FALSE),""))&gt;0,LEN(Y406)=0)</f>
        <v>1</v>
      </c>
      <c r="CK406" t="b">
        <f t="shared" si="113"/>
        <v>1</v>
      </c>
      <c r="CL406" t="b">
        <f>OR(LEN(_xlfn.IFNA(VLOOKUP(BK406,Konstanta!$Z:$Z,1,FALSE),""))&gt;0,LEN(BK406)=0)</f>
        <v>1</v>
      </c>
      <c r="CM406" t="b">
        <f t="shared" si="114"/>
        <v>1</v>
      </c>
      <c r="CN406" t="b">
        <f t="shared" si="115"/>
        <v>0</v>
      </c>
      <c r="CO406" t="b">
        <f>LEN(_xlfn.IFNA(VLOOKUP(Data!K406,Konstanta!$AB:$AB,1,FALSE),""))&gt;0</f>
        <v>0</v>
      </c>
      <c r="CP406" s="12" t="b">
        <f t="shared" si="116"/>
        <v>0</v>
      </c>
      <c r="CQ406" s="12" t="b">
        <f t="shared" si="117"/>
        <v>0</v>
      </c>
      <c r="CR406" t="b">
        <f>ISNUMBER(SEARCH(Konstanta!$Q$5,Y406))</f>
        <v>0</v>
      </c>
      <c r="CS406">
        <f ca="1">IF(CD406&lt;=Konstanta!$J$5,Konstanta!$I$5,IF(CD406&lt;=Konstanta!$J$6,Konstanta!$I$6,IF(CD406&lt;=Konstanta!$J$7,Konstanta!$I$7,Konstanta!$I$8)))</f>
        <v>4</v>
      </c>
      <c r="CT406" t="b">
        <f>ISNUMBER(SEARCH(Konstanta!$Q$6,Y406))</f>
        <v>0</v>
      </c>
      <c r="CU406">
        <f ca="1">IF(CD406&lt;=Konstanta!$F$5,Konstanta!$E$5,IF(CD406&lt;=Konstanta!$F$6,Konstanta!$E$6,IF(CD406&lt;=Konstanta!$F$7,Konstanta!$E$7,IF(CD406&lt;=Konstanta!$F$8,Konstanta!$E$8,Konstanta!$E$9))))</f>
        <v>5</v>
      </c>
      <c r="CV406" t="b">
        <f t="shared" si="118"/>
        <v>1</v>
      </c>
      <c r="CW406" s="74">
        <f ca="1">IF(CD406&lt;=Konstanta!$B$5,Konstanta!$A$5,IF(CD406&lt;=Konstanta!$B$6,Konstanta!$A$6,IF(CD406&lt;=Konstanta!$B$7,Konstanta!$A$7,IF(CD406&lt;=Konstanta!$B$8,Konstanta!$A$8,IF(CD406&lt;=Konstanta!$B$9,Konstanta!$A$9,IF(CD406&lt;=Konstanta!$B$10,Konstanta!$A$10,IF(CD406&lt;=Konstanta!$B$11,Konstanta!$A$11,Konstanta!$A$12)))))))</f>
        <v>8</v>
      </c>
      <c r="CX406" t="b">
        <f>LEN(_xlfn.IFNA(VLOOKUP(AA406,Konstanta!$AD:$AD,1,FALSE),""))=0</f>
        <v>1</v>
      </c>
      <c r="CY406" s="67">
        <f t="shared" si="119"/>
        <v>0</v>
      </c>
      <c r="CZ406" s="67">
        <f t="shared" si="120"/>
        <v>0</v>
      </c>
      <c r="DA406" s="67">
        <f t="shared" si="121"/>
        <v>0</v>
      </c>
      <c r="DB406" t="b">
        <f t="shared" ca="1" si="122"/>
        <v>0</v>
      </c>
      <c r="DC406" s="67" t="b">
        <f>DA406&lt;=Konstanta!$AH$3</f>
        <v>1</v>
      </c>
      <c r="DD406" t="b">
        <f>CY406&lt;=Konstanta!$AH$4</f>
        <v>1</v>
      </c>
      <c r="DE406" t="b">
        <f>CY406&lt;=Konstanta!$AH$5</f>
        <v>1</v>
      </c>
      <c r="DF406" t="b">
        <f>CY406&lt;=Konstanta!$AH$6</f>
        <v>1</v>
      </c>
      <c r="DG406" t="b">
        <f ca="1">TEXT(BL406,"YYYYMMDD")=TEXT(Konstanta!$B$1,"YYYYMMDD")</f>
        <v>0</v>
      </c>
      <c r="DH406" t="b">
        <f t="shared" si="123"/>
        <v>0</v>
      </c>
      <c r="DI406" s="67">
        <f ca="1">Konstanta!$C$4-Data!CD406</f>
        <v>-1096658.666275</v>
      </c>
      <c r="DJ406">
        <f ca="1">IF(Data!DI406&gt;=Konstanta!$B$14,Konstanta!$A$14,IF(Data!DI406&gt;=Konstanta!$B$15,Konstanta!$A$15,IF(Data!DI406&gt;=Konstanta!$B$16,Konstanta!$A$16,IF(Data!DI406&gt;=Konstanta!$B$17,Konstanta!$A$17,IF(Data!DI406&gt;=Konstanta!$B$18,Konstanta!$A$18,Konstanta!$A$19)))))</f>
        <v>6</v>
      </c>
      <c r="DK406" t="b">
        <f t="shared" si="124"/>
        <v>0</v>
      </c>
      <c r="DL406" t="b">
        <f>COUNTIFS(A$1:A405,A406)=0</f>
        <v>1</v>
      </c>
    </row>
    <row r="407" spans="1:116">
      <c r="A407" s="69"/>
      <c r="B407" s="69"/>
      <c r="C407" s="69"/>
      <c r="D407" s="81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8"/>
      <c r="BY407" s="68"/>
      <c r="BZ407" s="70" t="str">
        <f t="shared" si="109"/>
        <v/>
      </c>
      <c r="CA407" s="71">
        <f t="shared" ca="1" si="110"/>
        <v>1096694.6664055556</v>
      </c>
      <c r="CB407" s="70" t="b">
        <f ca="1">AND(LEN(BZ407)&gt;0,TEXT(BZ407,"YYYY-MM-DD")=TEXT(Konstanta!$B$1,"YYYY-MM-DD"))</f>
        <v>0</v>
      </c>
      <c r="CC407" s="70" t="str">
        <f t="shared" si="111"/>
        <v/>
      </c>
      <c r="CD407" s="72">
        <f ca="1">(Konstanta!$B$2-D407)*24</f>
        <v>1096694.666275</v>
      </c>
      <c r="CE407" t="b">
        <f t="shared" si="112"/>
        <v>0</v>
      </c>
      <c r="CF407" t="b">
        <f>LEN(_xlfn.IFNA(VLOOKUP(H407,Konstanta!$M:$M,1,FALSE),""))&gt;0</f>
        <v>0</v>
      </c>
      <c r="CG407" t="b">
        <f>LEN(_xlfn.IFNA(VLOOKUP(G407,Konstanta!$T:$T,1,FALSE),""))&gt;0</f>
        <v>0</v>
      </c>
      <c r="CH407" t="b">
        <f>_xlfn.IFNA(VLOOKUP(U407,Konstanta!$O:$O,1,FALSE),"-")&lt;&gt;"-"</f>
        <v>0</v>
      </c>
      <c r="CI407" t="b">
        <f>LEN(_xlfn.IFNA(VLOOKUP(AX407,Konstanta!$X:$X,1,FALSE),""))&gt;0</f>
        <v>0</v>
      </c>
      <c r="CJ407" t="b">
        <f>OR(LEN(_xlfn.IFNA(VLOOKUP(Y407,Konstanta!$Q:$Q,1,FALSE),""))&gt;0,LEN(Y407)=0)</f>
        <v>1</v>
      </c>
      <c r="CK407" t="b">
        <f t="shared" si="113"/>
        <v>1</v>
      </c>
      <c r="CL407" t="b">
        <f>OR(LEN(_xlfn.IFNA(VLOOKUP(BK407,Konstanta!$Z:$Z,1,FALSE),""))&gt;0,LEN(BK407)=0)</f>
        <v>1</v>
      </c>
      <c r="CM407" t="b">
        <f t="shared" si="114"/>
        <v>1</v>
      </c>
      <c r="CN407" t="b">
        <f t="shared" si="115"/>
        <v>0</v>
      </c>
      <c r="CO407" t="b">
        <f>LEN(_xlfn.IFNA(VLOOKUP(Data!K407,Konstanta!$AB:$AB,1,FALSE),""))&gt;0</f>
        <v>0</v>
      </c>
      <c r="CP407" s="12" t="b">
        <f t="shared" si="116"/>
        <v>0</v>
      </c>
      <c r="CQ407" s="12" t="b">
        <f t="shared" si="117"/>
        <v>0</v>
      </c>
      <c r="CR407" t="b">
        <f>ISNUMBER(SEARCH(Konstanta!$Q$5,Y407))</f>
        <v>0</v>
      </c>
      <c r="CS407">
        <f ca="1">IF(CD407&lt;=Konstanta!$J$5,Konstanta!$I$5,IF(CD407&lt;=Konstanta!$J$6,Konstanta!$I$6,IF(CD407&lt;=Konstanta!$J$7,Konstanta!$I$7,Konstanta!$I$8)))</f>
        <v>4</v>
      </c>
      <c r="CT407" t="b">
        <f>ISNUMBER(SEARCH(Konstanta!$Q$6,Y407))</f>
        <v>0</v>
      </c>
      <c r="CU407">
        <f ca="1">IF(CD407&lt;=Konstanta!$F$5,Konstanta!$E$5,IF(CD407&lt;=Konstanta!$F$6,Konstanta!$E$6,IF(CD407&lt;=Konstanta!$F$7,Konstanta!$E$7,IF(CD407&lt;=Konstanta!$F$8,Konstanta!$E$8,Konstanta!$E$9))))</f>
        <v>5</v>
      </c>
      <c r="CV407" t="b">
        <f t="shared" si="118"/>
        <v>1</v>
      </c>
      <c r="CW407" s="74">
        <f ca="1">IF(CD407&lt;=Konstanta!$B$5,Konstanta!$A$5,IF(CD407&lt;=Konstanta!$B$6,Konstanta!$A$6,IF(CD407&lt;=Konstanta!$B$7,Konstanta!$A$7,IF(CD407&lt;=Konstanta!$B$8,Konstanta!$A$8,IF(CD407&lt;=Konstanta!$B$9,Konstanta!$A$9,IF(CD407&lt;=Konstanta!$B$10,Konstanta!$A$10,IF(CD407&lt;=Konstanta!$B$11,Konstanta!$A$11,Konstanta!$A$12)))))))</f>
        <v>8</v>
      </c>
      <c r="CX407" t="b">
        <f>LEN(_xlfn.IFNA(VLOOKUP(AA407,Konstanta!$AD:$AD,1,FALSE),""))=0</f>
        <v>1</v>
      </c>
      <c r="CY407" s="67">
        <f t="shared" si="119"/>
        <v>0</v>
      </c>
      <c r="CZ407" s="67">
        <f t="shared" si="120"/>
        <v>0</v>
      </c>
      <c r="DA407" s="67">
        <f t="shared" si="121"/>
        <v>0</v>
      </c>
      <c r="DB407" t="b">
        <f t="shared" ca="1" si="122"/>
        <v>0</v>
      </c>
      <c r="DC407" s="67" t="b">
        <f>DA407&lt;=Konstanta!$AH$3</f>
        <v>1</v>
      </c>
      <c r="DD407" t="b">
        <f>CY407&lt;=Konstanta!$AH$4</f>
        <v>1</v>
      </c>
      <c r="DE407" t="b">
        <f>CY407&lt;=Konstanta!$AH$5</f>
        <v>1</v>
      </c>
      <c r="DF407" t="b">
        <f>CY407&lt;=Konstanta!$AH$6</f>
        <v>1</v>
      </c>
      <c r="DG407" t="b">
        <f ca="1">TEXT(BL407,"YYYYMMDD")=TEXT(Konstanta!$B$1,"YYYYMMDD")</f>
        <v>0</v>
      </c>
      <c r="DH407" t="b">
        <f t="shared" si="123"/>
        <v>0</v>
      </c>
      <c r="DI407" s="67">
        <f ca="1">Konstanta!$C$4-Data!CD407</f>
        <v>-1096658.666275</v>
      </c>
      <c r="DJ407">
        <f ca="1">IF(Data!DI407&gt;=Konstanta!$B$14,Konstanta!$A$14,IF(Data!DI407&gt;=Konstanta!$B$15,Konstanta!$A$15,IF(Data!DI407&gt;=Konstanta!$B$16,Konstanta!$A$16,IF(Data!DI407&gt;=Konstanta!$B$17,Konstanta!$A$17,IF(Data!DI407&gt;=Konstanta!$B$18,Konstanta!$A$18,Konstanta!$A$19)))))</f>
        <v>6</v>
      </c>
      <c r="DK407" t="b">
        <f t="shared" si="124"/>
        <v>0</v>
      </c>
      <c r="DL407" t="b">
        <f>COUNTIFS(A$1:A406,A407)=0</f>
        <v>1</v>
      </c>
    </row>
    <row r="408" spans="1:116">
      <c r="A408" s="69"/>
      <c r="B408" s="69"/>
      <c r="C408" s="69"/>
      <c r="D408" s="81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8"/>
      <c r="BY408" s="68"/>
      <c r="BZ408" s="70" t="str">
        <f t="shared" si="109"/>
        <v/>
      </c>
      <c r="CA408" s="71">
        <f t="shared" ca="1" si="110"/>
        <v>1096694.6664</v>
      </c>
      <c r="CB408" s="70" t="b">
        <f ca="1">AND(LEN(BZ408)&gt;0,TEXT(BZ408,"YYYY-MM-DD")=TEXT(Konstanta!$B$1,"YYYY-MM-DD"))</f>
        <v>0</v>
      </c>
      <c r="CC408" s="70" t="str">
        <f t="shared" si="111"/>
        <v/>
      </c>
      <c r="CD408" s="72">
        <f ca="1">(Konstanta!$B$2-D408)*24</f>
        <v>1096694.666275</v>
      </c>
      <c r="CE408" t="b">
        <f t="shared" si="112"/>
        <v>0</v>
      </c>
      <c r="CF408" t="b">
        <f>LEN(_xlfn.IFNA(VLOOKUP(H408,Konstanta!$M:$M,1,FALSE),""))&gt;0</f>
        <v>0</v>
      </c>
      <c r="CG408" t="b">
        <f>LEN(_xlfn.IFNA(VLOOKUP(G408,Konstanta!$T:$T,1,FALSE),""))&gt;0</f>
        <v>0</v>
      </c>
      <c r="CH408" t="b">
        <f>_xlfn.IFNA(VLOOKUP(U408,Konstanta!$O:$O,1,FALSE),"-")&lt;&gt;"-"</f>
        <v>0</v>
      </c>
      <c r="CI408" t="b">
        <f>LEN(_xlfn.IFNA(VLOOKUP(AX408,Konstanta!$X:$X,1,FALSE),""))&gt;0</f>
        <v>0</v>
      </c>
      <c r="CJ408" t="b">
        <f>OR(LEN(_xlfn.IFNA(VLOOKUP(Y408,Konstanta!$Q:$Q,1,FALSE),""))&gt;0,LEN(Y408)=0)</f>
        <v>1</v>
      </c>
      <c r="CK408" t="b">
        <f t="shared" si="113"/>
        <v>1</v>
      </c>
      <c r="CL408" t="b">
        <f>OR(LEN(_xlfn.IFNA(VLOOKUP(BK408,Konstanta!$Z:$Z,1,FALSE),""))&gt;0,LEN(BK408)=0)</f>
        <v>1</v>
      </c>
      <c r="CM408" t="b">
        <f t="shared" si="114"/>
        <v>1</v>
      </c>
      <c r="CN408" t="b">
        <f t="shared" si="115"/>
        <v>0</v>
      </c>
      <c r="CO408" t="b">
        <f>LEN(_xlfn.IFNA(VLOOKUP(Data!K408,Konstanta!$AB:$AB,1,FALSE),""))&gt;0</f>
        <v>0</v>
      </c>
      <c r="CP408" s="12" t="b">
        <f t="shared" si="116"/>
        <v>0</v>
      </c>
      <c r="CQ408" s="12" t="b">
        <f t="shared" si="117"/>
        <v>0</v>
      </c>
      <c r="CR408" t="b">
        <f>ISNUMBER(SEARCH(Konstanta!$Q$5,Y408))</f>
        <v>0</v>
      </c>
      <c r="CS408">
        <f ca="1">IF(CD408&lt;=Konstanta!$J$5,Konstanta!$I$5,IF(CD408&lt;=Konstanta!$J$6,Konstanta!$I$6,IF(CD408&lt;=Konstanta!$J$7,Konstanta!$I$7,Konstanta!$I$8)))</f>
        <v>4</v>
      </c>
      <c r="CT408" t="b">
        <f>ISNUMBER(SEARCH(Konstanta!$Q$6,Y408))</f>
        <v>0</v>
      </c>
      <c r="CU408">
        <f ca="1">IF(CD408&lt;=Konstanta!$F$5,Konstanta!$E$5,IF(CD408&lt;=Konstanta!$F$6,Konstanta!$E$6,IF(CD408&lt;=Konstanta!$F$7,Konstanta!$E$7,IF(CD408&lt;=Konstanta!$F$8,Konstanta!$E$8,Konstanta!$E$9))))</f>
        <v>5</v>
      </c>
      <c r="CV408" t="b">
        <f t="shared" si="118"/>
        <v>1</v>
      </c>
      <c r="CW408" s="74">
        <f ca="1">IF(CD408&lt;=Konstanta!$B$5,Konstanta!$A$5,IF(CD408&lt;=Konstanta!$B$6,Konstanta!$A$6,IF(CD408&lt;=Konstanta!$B$7,Konstanta!$A$7,IF(CD408&lt;=Konstanta!$B$8,Konstanta!$A$8,IF(CD408&lt;=Konstanta!$B$9,Konstanta!$A$9,IF(CD408&lt;=Konstanta!$B$10,Konstanta!$A$10,IF(CD408&lt;=Konstanta!$B$11,Konstanta!$A$11,Konstanta!$A$12)))))))</f>
        <v>8</v>
      </c>
      <c r="CX408" t="b">
        <f>LEN(_xlfn.IFNA(VLOOKUP(AA408,Konstanta!$AD:$AD,1,FALSE),""))=0</f>
        <v>1</v>
      </c>
      <c r="CY408" s="67">
        <f t="shared" si="119"/>
        <v>0</v>
      </c>
      <c r="CZ408" s="67">
        <f t="shared" si="120"/>
        <v>0</v>
      </c>
      <c r="DA408" s="67">
        <f t="shared" si="121"/>
        <v>0</v>
      </c>
      <c r="DB408" t="b">
        <f t="shared" ca="1" si="122"/>
        <v>0</v>
      </c>
      <c r="DC408" s="67" t="b">
        <f>DA408&lt;=Konstanta!$AH$3</f>
        <v>1</v>
      </c>
      <c r="DD408" t="b">
        <f>CY408&lt;=Konstanta!$AH$4</f>
        <v>1</v>
      </c>
      <c r="DE408" t="b">
        <f>CY408&lt;=Konstanta!$AH$5</f>
        <v>1</v>
      </c>
      <c r="DF408" t="b">
        <f>CY408&lt;=Konstanta!$AH$6</f>
        <v>1</v>
      </c>
      <c r="DG408" t="b">
        <f ca="1">TEXT(BL408,"YYYYMMDD")=TEXT(Konstanta!$B$1,"YYYYMMDD")</f>
        <v>0</v>
      </c>
      <c r="DH408" t="b">
        <f t="shared" si="123"/>
        <v>0</v>
      </c>
      <c r="DI408" s="67">
        <f ca="1">Konstanta!$C$4-Data!CD408</f>
        <v>-1096658.666275</v>
      </c>
      <c r="DJ408">
        <f ca="1">IF(Data!DI408&gt;=Konstanta!$B$14,Konstanta!$A$14,IF(Data!DI408&gt;=Konstanta!$B$15,Konstanta!$A$15,IF(Data!DI408&gt;=Konstanta!$B$16,Konstanta!$A$16,IF(Data!DI408&gt;=Konstanta!$B$17,Konstanta!$A$17,IF(Data!DI408&gt;=Konstanta!$B$18,Konstanta!$A$18,Konstanta!$A$19)))))</f>
        <v>6</v>
      </c>
      <c r="DK408" t="b">
        <f t="shared" si="124"/>
        <v>0</v>
      </c>
      <c r="DL408" t="b">
        <f>COUNTIFS(A$1:A407,A408)=0</f>
        <v>1</v>
      </c>
    </row>
    <row r="409" spans="1:116">
      <c r="A409" s="69"/>
      <c r="B409" s="69"/>
      <c r="C409" s="69"/>
      <c r="D409" s="81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8"/>
      <c r="BY409" s="68"/>
      <c r="BZ409" s="70" t="str">
        <f t="shared" si="109"/>
        <v/>
      </c>
      <c r="CA409" s="71">
        <f t="shared" ca="1" si="110"/>
        <v>1096694.6659916667</v>
      </c>
      <c r="CB409" s="70" t="b">
        <f ca="1">AND(LEN(BZ409)&gt;0,TEXT(BZ409,"YYYY-MM-DD")=TEXT(Konstanta!$B$1,"YYYY-MM-DD"))</f>
        <v>0</v>
      </c>
      <c r="CC409" s="70" t="str">
        <f t="shared" si="111"/>
        <v/>
      </c>
      <c r="CD409" s="72">
        <f ca="1">(Konstanta!$B$2-D409)*24</f>
        <v>1096694.666275</v>
      </c>
      <c r="CE409" t="b">
        <f t="shared" si="112"/>
        <v>0</v>
      </c>
      <c r="CF409" t="b">
        <f>LEN(_xlfn.IFNA(VLOOKUP(H409,Konstanta!$M:$M,1,FALSE),""))&gt;0</f>
        <v>0</v>
      </c>
      <c r="CG409" t="b">
        <f>LEN(_xlfn.IFNA(VLOOKUP(G409,Konstanta!$T:$T,1,FALSE),""))&gt;0</f>
        <v>0</v>
      </c>
      <c r="CH409" t="b">
        <f>_xlfn.IFNA(VLOOKUP(U409,Konstanta!$O:$O,1,FALSE),"-")&lt;&gt;"-"</f>
        <v>0</v>
      </c>
      <c r="CI409" t="b">
        <f>LEN(_xlfn.IFNA(VLOOKUP(AX409,Konstanta!$X:$X,1,FALSE),""))&gt;0</f>
        <v>0</v>
      </c>
      <c r="CJ409" t="b">
        <f>OR(LEN(_xlfn.IFNA(VLOOKUP(Y409,Konstanta!$Q:$Q,1,FALSE),""))&gt;0,LEN(Y409)=0)</f>
        <v>1</v>
      </c>
      <c r="CK409" t="b">
        <f t="shared" si="113"/>
        <v>1</v>
      </c>
      <c r="CL409" t="b">
        <f>OR(LEN(_xlfn.IFNA(VLOOKUP(BK409,Konstanta!$Z:$Z,1,FALSE),""))&gt;0,LEN(BK409)=0)</f>
        <v>1</v>
      </c>
      <c r="CM409" t="b">
        <f t="shared" si="114"/>
        <v>1</v>
      </c>
      <c r="CN409" t="b">
        <f t="shared" si="115"/>
        <v>0</v>
      </c>
      <c r="CO409" t="b">
        <f>LEN(_xlfn.IFNA(VLOOKUP(Data!K409,Konstanta!$AB:$AB,1,FALSE),""))&gt;0</f>
        <v>0</v>
      </c>
      <c r="CP409" s="12" t="b">
        <f t="shared" si="116"/>
        <v>0</v>
      </c>
      <c r="CQ409" s="12" t="b">
        <f t="shared" si="117"/>
        <v>0</v>
      </c>
      <c r="CR409" t="b">
        <f>ISNUMBER(SEARCH(Konstanta!$Q$5,Y409))</f>
        <v>0</v>
      </c>
      <c r="CS409">
        <f ca="1">IF(CD409&lt;=Konstanta!$J$5,Konstanta!$I$5,IF(CD409&lt;=Konstanta!$J$6,Konstanta!$I$6,IF(CD409&lt;=Konstanta!$J$7,Konstanta!$I$7,Konstanta!$I$8)))</f>
        <v>4</v>
      </c>
      <c r="CT409" t="b">
        <f>ISNUMBER(SEARCH(Konstanta!$Q$6,Y409))</f>
        <v>0</v>
      </c>
      <c r="CU409">
        <f ca="1">IF(CD409&lt;=Konstanta!$F$5,Konstanta!$E$5,IF(CD409&lt;=Konstanta!$F$6,Konstanta!$E$6,IF(CD409&lt;=Konstanta!$F$7,Konstanta!$E$7,IF(CD409&lt;=Konstanta!$F$8,Konstanta!$E$8,Konstanta!$E$9))))</f>
        <v>5</v>
      </c>
      <c r="CV409" t="b">
        <f t="shared" si="118"/>
        <v>1</v>
      </c>
      <c r="CW409" s="74">
        <f ca="1">IF(CD409&lt;=Konstanta!$B$5,Konstanta!$A$5,IF(CD409&lt;=Konstanta!$B$6,Konstanta!$A$6,IF(CD409&lt;=Konstanta!$B$7,Konstanta!$A$7,IF(CD409&lt;=Konstanta!$B$8,Konstanta!$A$8,IF(CD409&lt;=Konstanta!$B$9,Konstanta!$A$9,IF(CD409&lt;=Konstanta!$B$10,Konstanta!$A$10,IF(CD409&lt;=Konstanta!$B$11,Konstanta!$A$11,Konstanta!$A$12)))))))</f>
        <v>8</v>
      </c>
      <c r="CX409" t="b">
        <f>LEN(_xlfn.IFNA(VLOOKUP(AA409,Konstanta!$AD:$AD,1,FALSE),""))=0</f>
        <v>1</v>
      </c>
      <c r="CY409" s="67">
        <f t="shared" si="119"/>
        <v>0</v>
      </c>
      <c r="CZ409" s="67">
        <f t="shared" si="120"/>
        <v>0</v>
      </c>
      <c r="DA409" s="67">
        <f t="shared" si="121"/>
        <v>0</v>
      </c>
      <c r="DB409" t="b">
        <f t="shared" ca="1" si="122"/>
        <v>0</v>
      </c>
      <c r="DC409" s="67" t="b">
        <f>DA409&lt;=Konstanta!$AH$3</f>
        <v>1</v>
      </c>
      <c r="DD409" t="b">
        <f>CY409&lt;=Konstanta!$AH$4</f>
        <v>1</v>
      </c>
      <c r="DE409" t="b">
        <f>CY409&lt;=Konstanta!$AH$5</f>
        <v>1</v>
      </c>
      <c r="DF409" t="b">
        <f>CY409&lt;=Konstanta!$AH$6</f>
        <v>1</v>
      </c>
      <c r="DG409" t="b">
        <f ca="1">TEXT(BL409,"YYYYMMDD")=TEXT(Konstanta!$B$1,"YYYYMMDD")</f>
        <v>0</v>
      </c>
      <c r="DH409" t="b">
        <f t="shared" si="123"/>
        <v>0</v>
      </c>
      <c r="DI409" s="67">
        <f ca="1">Konstanta!$C$4-Data!CD409</f>
        <v>-1096658.666275</v>
      </c>
      <c r="DJ409">
        <f ca="1">IF(Data!DI409&gt;=Konstanta!$B$14,Konstanta!$A$14,IF(Data!DI409&gt;=Konstanta!$B$15,Konstanta!$A$15,IF(Data!DI409&gt;=Konstanta!$B$16,Konstanta!$A$16,IF(Data!DI409&gt;=Konstanta!$B$17,Konstanta!$A$17,IF(Data!DI409&gt;=Konstanta!$B$18,Konstanta!$A$18,Konstanta!$A$19)))))</f>
        <v>6</v>
      </c>
      <c r="DK409" t="b">
        <f t="shared" si="124"/>
        <v>0</v>
      </c>
      <c r="DL409" t="b">
        <f>COUNTIFS(A$1:A408,A409)=0</f>
        <v>1</v>
      </c>
    </row>
    <row r="410" spans="1:116">
      <c r="A410" s="69"/>
      <c r="B410" s="69"/>
      <c r="C410" s="69"/>
      <c r="D410" s="81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8"/>
      <c r="BY410" s="68"/>
      <c r="BZ410" s="70" t="str">
        <f t="shared" si="109"/>
        <v/>
      </c>
      <c r="CA410" s="71">
        <f t="shared" ca="1" si="110"/>
        <v>1096694.6659944444</v>
      </c>
      <c r="CB410" s="70" t="b">
        <f ca="1">AND(LEN(BZ410)&gt;0,TEXT(BZ410,"YYYY-MM-DD")=TEXT(Konstanta!$B$1,"YYYY-MM-DD"))</f>
        <v>0</v>
      </c>
      <c r="CC410" s="70" t="str">
        <f t="shared" si="111"/>
        <v/>
      </c>
      <c r="CD410" s="72">
        <f ca="1">(Konstanta!$B$2-D410)*24</f>
        <v>1096694.666275</v>
      </c>
      <c r="CE410" t="b">
        <f t="shared" si="112"/>
        <v>0</v>
      </c>
      <c r="CF410" t="b">
        <f>LEN(_xlfn.IFNA(VLOOKUP(H410,Konstanta!$M:$M,1,FALSE),""))&gt;0</f>
        <v>0</v>
      </c>
      <c r="CG410" t="b">
        <f>LEN(_xlfn.IFNA(VLOOKUP(G410,Konstanta!$T:$T,1,FALSE),""))&gt;0</f>
        <v>0</v>
      </c>
      <c r="CH410" t="b">
        <f>_xlfn.IFNA(VLOOKUP(U410,Konstanta!$O:$O,1,FALSE),"-")&lt;&gt;"-"</f>
        <v>0</v>
      </c>
      <c r="CI410" t="b">
        <f>LEN(_xlfn.IFNA(VLOOKUP(AX410,Konstanta!$X:$X,1,FALSE),""))&gt;0</f>
        <v>0</v>
      </c>
      <c r="CJ410" t="b">
        <f>OR(LEN(_xlfn.IFNA(VLOOKUP(Y410,Konstanta!$Q:$Q,1,FALSE),""))&gt;0,LEN(Y410)=0)</f>
        <v>1</v>
      </c>
      <c r="CK410" t="b">
        <f t="shared" si="113"/>
        <v>1</v>
      </c>
      <c r="CL410" t="b">
        <f>OR(LEN(_xlfn.IFNA(VLOOKUP(BK410,Konstanta!$Z:$Z,1,FALSE),""))&gt;0,LEN(BK410)=0)</f>
        <v>1</v>
      </c>
      <c r="CM410" t="b">
        <f t="shared" si="114"/>
        <v>1</v>
      </c>
      <c r="CN410" t="b">
        <f t="shared" si="115"/>
        <v>0</v>
      </c>
      <c r="CO410" t="b">
        <f>LEN(_xlfn.IFNA(VLOOKUP(Data!K410,Konstanta!$AB:$AB,1,FALSE),""))&gt;0</f>
        <v>0</v>
      </c>
      <c r="CP410" s="12" t="b">
        <f t="shared" si="116"/>
        <v>0</v>
      </c>
      <c r="CQ410" s="12" t="b">
        <f t="shared" si="117"/>
        <v>0</v>
      </c>
      <c r="CR410" t="b">
        <f>ISNUMBER(SEARCH(Konstanta!$Q$5,Y410))</f>
        <v>0</v>
      </c>
      <c r="CS410">
        <f ca="1">IF(CD410&lt;=Konstanta!$J$5,Konstanta!$I$5,IF(CD410&lt;=Konstanta!$J$6,Konstanta!$I$6,IF(CD410&lt;=Konstanta!$J$7,Konstanta!$I$7,Konstanta!$I$8)))</f>
        <v>4</v>
      </c>
      <c r="CT410" t="b">
        <f>ISNUMBER(SEARCH(Konstanta!$Q$6,Y410))</f>
        <v>0</v>
      </c>
      <c r="CU410">
        <f ca="1">IF(CD410&lt;=Konstanta!$F$5,Konstanta!$E$5,IF(CD410&lt;=Konstanta!$F$6,Konstanta!$E$6,IF(CD410&lt;=Konstanta!$F$7,Konstanta!$E$7,IF(CD410&lt;=Konstanta!$F$8,Konstanta!$E$8,Konstanta!$E$9))))</f>
        <v>5</v>
      </c>
      <c r="CV410" t="b">
        <f t="shared" si="118"/>
        <v>1</v>
      </c>
      <c r="CW410" s="74">
        <f ca="1">IF(CD410&lt;=Konstanta!$B$5,Konstanta!$A$5,IF(CD410&lt;=Konstanta!$B$6,Konstanta!$A$6,IF(CD410&lt;=Konstanta!$B$7,Konstanta!$A$7,IF(CD410&lt;=Konstanta!$B$8,Konstanta!$A$8,IF(CD410&lt;=Konstanta!$B$9,Konstanta!$A$9,IF(CD410&lt;=Konstanta!$B$10,Konstanta!$A$10,IF(CD410&lt;=Konstanta!$B$11,Konstanta!$A$11,Konstanta!$A$12)))))))</f>
        <v>8</v>
      </c>
      <c r="CX410" t="b">
        <f>LEN(_xlfn.IFNA(VLOOKUP(AA410,Konstanta!$AD:$AD,1,FALSE),""))=0</f>
        <v>1</v>
      </c>
      <c r="CY410" s="67">
        <f t="shared" si="119"/>
        <v>0</v>
      </c>
      <c r="CZ410" s="67">
        <f t="shared" si="120"/>
        <v>0</v>
      </c>
      <c r="DA410" s="67">
        <f t="shared" si="121"/>
        <v>0</v>
      </c>
      <c r="DB410" t="b">
        <f t="shared" ca="1" si="122"/>
        <v>0</v>
      </c>
      <c r="DC410" s="67" t="b">
        <f>DA410&lt;=Konstanta!$AH$3</f>
        <v>1</v>
      </c>
      <c r="DD410" t="b">
        <f>CY410&lt;=Konstanta!$AH$4</f>
        <v>1</v>
      </c>
      <c r="DE410" t="b">
        <f>CY410&lt;=Konstanta!$AH$5</f>
        <v>1</v>
      </c>
      <c r="DF410" t="b">
        <f>CY410&lt;=Konstanta!$AH$6</f>
        <v>1</v>
      </c>
      <c r="DG410" t="b">
        <f ca="1">TEXT(BL410,"YYYYMMDD")=TEXT(Konstanta!$B$1,"YYYYMMDD")</f>
        <v>0</v>
      </c>
      <c r="DH410" t="b">
        <f t="shared" si="123"/>
        <v>0</v>
      </c>
      <c r="DI410" s="67">
        <f ca="1">Konstanta!$C$4-Data!CD410</f>
        <v>-1096658.666275</v>
      </c>
      <c r="DJ410">
        <f ca="1">IF(Data!DI410&gt;=Konstanta!$B$14,Konstanta!$A$14,IF(Data!DI410&gt;=Konstanta!$B$15,Konstanta!$A$15,IF(Data!DI410&gt;=Konstanta!$B$16,Konstanta!$A$16,IF(Data!DI410&gt;=Konstanta!$B$17,Konstanta!$A$17,IF(Data!DI410&gt;=Konstanta!$B$18,Konstanta!$A$18,Konstanta!$A$19)))))</f>
        <v>6</v>
      </c>
      <c r="DK410" t="b">
        <f t="shared" si="124"/>
        <v>0</v>
      </c>
      <c r="DL410" t="b">
        <f>COUNTIFS(A$1:A409,A410)=0</f>
        <v>1</v>
      </c>
    </row>
    <row r="411" spans="1:116">
      <c r="A411" s="69"/>
      <c r="B411" s="69"/>
      <c r="C411" s="69"/>
      <c r="D411" s="81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8"/>
      <c r="BY411" s="68"/>
      <c r="BZ411" s="70" t="str">
        <f t="shared" si="109"/>
        <v/>
      </c>
      <c r="CA411" s="71">
        <f t="shared" ca="1" si="110"/>
        <v>1096694.666275</v>
      </c>
      <c r="CB411" s="70" t="b">
        <f ca="1">AND(LEN(BZ411)&gt;0,TEXT(BZ411,"YYYY-MM-DD")=TEXT(Konstanta!$B$1,"YYYY-MM-DD"))</f>
        <v>0</v>
      </c>
      <c r="CC411" s="70" t="str">
        <f t="shared" si="111"/>
        <v/>
      </c>
      <c r="CD411" s="72">
        <f ca="1">(Konstanta!$B$2-D411)*24</f>
        <v>1096694.666275</v>
      </c>
      <c r="CE411" t="b">
        <f t="shared" si="112"/>
        <v>0</v>
      </c>
      <c r="CF411" t="b">
        <f>LEN(_xlfn.IFNA(VLOOKUP(H411,Konstanta!$M:$M,1,FALSE),""))&gt;0</f>
        <v>0</v>
      </c>
      <c r="CG411" t="b">
        <f>LEN(_xlfn.IFNA(VLOOKUP(G411,Konstanta!$T:$T,1,FALSE),""))&gt;0</f>
        <v>0</v>
      </c>
      <c r="CH411" t="b">
        <f>_xlfn.IFNA(VLOOKUP(U411,Konstanta!$O:$O,1,FALSE),"-")&lt;&gt;"-"</f>
        <v>0</v>
      </c>
      <c r="CI411" t="b">
        <f>LEN(_xlfn.IFNA(VLOOKUP(AX411,Konstanta!$X:$X,1,FALSE),""))&gt;0</f>
        <v>0</v>
      </c>
      <c r="CJ411" t="b">
        <f>OR(LEN(_xlfn.IFNA(VLOOKUP(Y411,Konstanta!$Q:$Q,1,FALSE),""))&gt;0,LEN(Y411)=0)</f>
        <v>1</v>
      </c>
      <c r="CK411" t="b">
        <f t="shared" si="113"/>
        <v>1</v>
      </c>
      <c r="CL411" t="b">
        <f>OR(LEN(_xlfn.IFNA(VLOOKUP(BK411,Konstanta!$Z:$Z,1,FALSE),""))&gt;0,LEN(BK411)=0)</f>
        <v>1</v>
      </c>
      <c r="CM411" t="b">
        <f t="shared" si="114"/>
        <v>1</v>
      </c>
      <c r="CN411" t="b">
        <f t="shared" si="115"/>
        <v>0</v>
      </c>
      <c r="CO411" t="b">
        <f>LEN(_xlfn.IFNA(VLOOKUP(Data!K411,Konstanta!$AB:$AB,1,FALSE),""))&gt;0</f>
        <v>0</v>
      </c>
      <c r="CP411" s="12" t="b">
        <f t="shared" si="116"/>
        <v>0</v>
      </c>
      <c r="CQ411" s="12" t="b">
        <f t="shared" si="117"/>
        <v>0</v>
      </c>
      <c r="CR411" t="b">
        <f>ISNUMBER(SEARCH(Konstanta!$Q$5,Y411))</f>
        <v>0</v>
      </c>
      <c r="CS411">
        <f ca="1">IF(CD411&lt;=Konstanta!$J$5,Konstanta!$I$5,IF(CD411&lt;=Konstanta!$J$6,Konstanta!$I$6,IF(CD411&lt;=Konstanta!$J$7,Konstanta!$I$7,Konstanta!$I$8)))</f>
        <v>4</v>
      </c>
      <c r="CT411" t="b">
        <f>ISNUMBER(SEARCH(Konstanta!$Q$6,Y411))</f>
        <v>0</v>
      </c>
      <c r="CU411">
        <f ca="1">IF(CD411&lt;=Konstanta!$F$5,Konstanta!$E$5,IF(CD411&lt;=Konstanta!$F$6,Konstanta!$E$6,IF(CD411&lt;=Konstanta!$F$7,Konstanta!$E$7,IF(CD411&lt;=Konstanta!$F$8,Konstanta!$E$8,Konstanta!$E$9))))</f>
        <v>5</v>
      </c>
      <c r="CV411" t="b">
        <f t="shared" si="118"/>
        <v>1</v>
      </c>
      <c r="CW411" s="74">
        <f ca="1">IF(CD411&lt;=Konstanta!$B$5,Konstanta!$A$5,IF(CD411&lt;=Konstanta!$B$6,Konstanta!$A$6,IF(CD411&lt;=Konstanta!$B$7,Konstanta!$A$7,IF(CD411&lt;=Konstanta!$B$8,Konstanta!$A$8,IF(CD411&lt;=Konstanta!$B$9,Konstanta!$A$9,IF(CD411&lt;=Konstanta!$B$10,Konstanta!$A$10,IF(CD411&lt;=Konstanta!$B$11,Konstanta!$A$11,Konstanta!$A$12)))))))</f>
        <v>8</v>
      </c>
      <c r="CX411" t="b">
        <f>LEN(_xlfn.IFNA(VLOOKUP(AA411,Konstanta!$AD:$AD,1,FALSE),""))=0</f>
        <v>1</v>
      </c>
      <c r="CY411" s="67">
        <f t="shared" si="119"/>
        <v>0</v>
      </c>
      <c r="CZ411" s="67">
        <f t="shared" si="120"/>
        <v>0</v>
      </c>
      <c r="DA411" s="67">
        <f t="shared" si="121"/>
        <v>0</v>
      </c>
      <c r="DB411" t="b">
        <f t="shared" ca="1" si="122"/>
        <v>0</v>
      </c>
      <c r="DC411" s="67" t="b">
        <f>DA411&lt;=Konstanta!$AH$3</f>
        <v>1</v>
      </c>
      <c r="DD411" t="b">
        <f>CY411&lt;=Konstanta!$AH$4</f>
        <v>1</v>
      </c>
      <c r="DE411" t="b">
        <f>CY411&lt;=Konstanta!$AH$5</f>
        <v>1</v>
      </c>
      <c r="DF411" t="b">
        <f>CY411&lt;=Konstanta!$AH$6</f>
        <v>1</v>
      </c>
      <c r="DG411" t="b">
        <f ca="1">TEXT(BL411,"YYYYMMDD")=TEXT(Konstanta!$B$1,"YYYYMMDD")</f>
        <v>0</v>
      </c>
      <c r="DH411" t="b">
        <f t="shared" si="123"/>
        <v>0</v>
      </c>
      <c r="DI411" s="67">
        <f ca="1">Konstanta!$C$4-Data!CD411</f>
        <v>-1096658.666275</v>
      </c>
      <c r="DJ411">
        <f ca="1">IF(Data!DI411&gt;=Konstanta!$B$14,Konstanta!$A$14,IF(Data!DI411&gt;=Konstanta!$B$15,Konstanta!$A$15,IF(Data!DI411&gt;=Konstanta!$B$16,Konstanta!$A$16,IF(Data!DI411&gt;=Konstanta!$B$17,Konstanta!$A$17,IF(Data!DI411&gt;=Konstanta!$B$18,Konstanta!$A$18,Konstanta!$A$19)))))</f>
        <v>6</v>
      </c>
      <c r="DK411" t="b">
        <f t="shared" si="124"/>
        <v>0</v>
      </c>
      <c r="DL411" t="b">
        <f>COUNTIFS(A$1:A410,A411)=0</f>
        <v>1</v>
      </c>
    </row>
    <row r="412" spans="1:116">
      <c r="A412" s="69"/>
      <c r="B412" s="69"/>
      <c r="C412" s="69"/>
      <c r="D412" s="81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8"/>
      <c r="BY412" s="68"/>
      <c r="BZ412" s="70" t="str">
        <f t="shared" si="109"/>
        <v/>
      </c>
      <c r="CA412" s="71">
        <f t="shared" ca="1" si="110"/>
        <v>1096694.6659916667</v>
      </c>
      <c r="CB412" s="70" t="b">
        <f ca="1">AND(LEN(BZ412)&gt;0,TEXT(BZ412,"YYYY-MM-DD")=TEXT(Konstanta!$B$1,"YYYY-MM-DD"))</f>
        <v>0</v>
      </c>
      <c r="CC412" s="70" t="str">
        <f t="shared" si="111"/>
        <v/>
      </c>
      <c r="CD412" s="72">
        <f ca="1">(Konstanta!$B$2-D412)*24</f>
        <v>1096694.666275</v>
      </c>
      <c r="CE412" t="b">
        <f t="shared" si="112"/>
        <v>0</v>
      </c>
      <c r="CF412" t="b">
        <f>LEN(_xlfn.IFNA(VLOOKUP(H412,Konstanta!$M:$M,1,FALSE),""))&gt;0</f>
        <v>0</v>
      </c>
      <c r="CG412" t="b">
        <f>LEN(_xlfn.IFNA(VLOOKUP(G412,Konstanta!$T:$T,1,FALSE),""))&gt;0</f>
        <v>0</v>
      </c>
      <c r="CH412" t="b">
        <f>_xlfn.IFNA(VLOOKUP(U412,Konstanta!$O:$O,1,FALSE),"-")&lt;&gt;"-"</f>
        <v>0</v>
      </c>
      <c r="CI412" t="b">
        <f>LEN(_xlfn.IFNA(VLOOKUP(AX412,Konstanta!$X:$X,1,FALSE),""))&gt;0</f>
        <v>0</v>
      </c>
      <c r="CJ412" t="b">
        <f>OR(LEN(_xlfn.IFNA(VLOOKUP(Y412,Konstanta!$Q:$Q,1,FALSE),""))&gt;0,LEN(Y412)=0)</f>
        <v>1</v>
      </c>
      <c r="CK412" t="b">
        <f t="shared" si="113"/>
        <v>1</v>
      </c>
      <c r="CL412" t="b">
        <f>OR(LEN(_xlfn.IFNA(VLOOKUP(BK412,Konstanta!$Z:$Z,1,FALSE),""))&gt;0,LEN(BK412)=0)</f>
        <v>1</v>
      </c>
      <c r="CM412" t="b">
        <f t="shared" si="114"/>
        <v>1</v>
      </c>
      <c r="CN412" t="b">
        <f t="shared" si="115"/>
        <v>0</v>
      </c>
      <c r="CO412" t="b">
        <f>LEN(_xlfn.IFNA(VLOOKUP(Data!K412,Konstanta!$AB:$AB,1,FALSE),""))&gt;0</f>
        <v>0</v>
      </c>
      <c r="CP412" s="12" t="b">
        <f t="shared" si="116"/>
        <v>0</v>
      </c>
      <c r="CQ412" s="12" t="b">
        <f t="shared" si="117"/>
        <v>0</v>
      </c>
      <c r="CR412" t="b">
        <f>ISNUMBER(SEARCH(Konstanta!$Q$5,Y412))</f>
        <v>0</v>
      </c>
      <c r="CS412">
        <f ca="1">IF(CD412&lt;=Konstanta!$J$5,Konstanta!$I$5,IF(CD412&lt;=Konstanta!$J$6,Konstanta!$I$6,IF(CD412&lt;=Konstanta!$J$7,Konstanta!$I$7,Konstanta!$I$8)))</f>
        <v>4</v>
      </c>
      <c r="CT412" t="b">
        <f>ISNUMBER(SEARCH(Konstanta!$Q$6,Y412))</f>
        <v>0</v>
      </c>
      <c r="CU412">
        <f ca="1">IF(CD412&lt;=Konstanta!$F$5,Konstanta!$E$5,IF(CD412&lt;=Konstanta!$F$6,Konstanta!$E$6,IF(CD412&lt;=Konstanta!$F$7,Konstanta!$E$7,IF(CD412&lt;=Konstanta!$F$8,Konstanta!$E$8,Konstanta!$E$9))))</f>
        <v>5</v>
      </c>
      <c r="CV412" t="b">
        <f t="shared" si="118"/>
        <v>1</v>
      </c>
      <c r="CW412" s="74">
        <f ca="1">IF(CD412&lt;=Konstanta!$B$5,Konstanta!$A$5,IF(CD412&lt;=Konstanta!$B$6,Konstanta!$A$6,IF(CD412&lt;=Konstanta!$B$7,Konstanta!$A$7,IF(CD412&lt;=Konstanta!$B$8,Konstanta!$A$8,IF(CD412&lt;=Konstanta!$B$9,Konstanta!$A$9,IF(CD412&lt;=Konstanta!$B$10,Konstanta!$A$10,IF(CD412&lt;=Konstanta!$B$11,Konstanta!$A$11,Konstanta!$A$12)))))))</f>
        <v>8</v>
      </c>
      <c r="CX412" t="b">
        <f>LEN(_xlfn.IFNA(VLOOKUP(AA412,Konstanta!$AD:$AD,1,FALSE),""))=0</f>
        <v>1</v>
      </c>
      <c r="CY412" s="67">
        <f t="shared" si="119"/>
        <v>0</v>
      </c>
      <c r="CZ412" s="67">
        <f t="shared" si="120"/>
        <v>0</v>
      </c>
      <c r="DA412" s="67">
        <f t="shared" si="121"/>
        <v>0</v>
      </c>
      <c r="DB412" t="b">
        <f t="shared" ca="1" si="122"/>
        <v>0</v>
      </c>
      <c r="DC412" s="67" t="b">
        <f>DA412&lt;=Konstanta!$AH$3</f>
        <v>1</v>
      </c>
      <c r="DD412" t="b">
        <f>CY412&lt;=Konstanta!$AH$4</f>
        <v>1</v>
      </c>
      <c r="DE412" t="b">
        <f>CY412&lt;=Konstanta!$AH$5</f>
        <v>1</v>
      </c>
      <c r="DF412" t="b">
        <f>CY412&lt;=Konstanta!$AH$6</f>
        <v>1</v>
      </c>
      <c r="DG412" t="b">
        <f ca="1">TEXT(BL412,"YYYYMMDD")=TEXT(Konstanta!$B$1,"YYYYMMDD")</f>
        <v>0</v>
      </c>
      <c r="DH412" t="b">
        <f t="shared" si="123"/>
        <v>0</v>
      </c>
      <c r="DI412" s="67">
        <f ca="1">Konstanta!$C$4-Data!CD412</f>
        <v>-1096658.666275</v>
      </c>
      <c r="DJ412">
        <f ca="1">IF(Data!DI412&gt;=Konstanta!$B$14,Konstanta!$A$14,IF(Data!DI412&gt;=Konstanta!$B$15,Konstanta!$A$15,IF(Data!DI412&gt;=Konstanta!$B$16,Konstanta!$A$16,IF(Data!DI412&gt;=Konstanta!$B$17,Konstanta!$A$17,IF(Data!DI412&gt;=Konstanta!$B$18,Konstanta!$A$18,Konstanta!$A$19)))))</f>
        <v>6</v>
      </c>
      <c r="DK412" t="b">
        <f t="shared" si="124"/>
        <v>0</v>
      </c>
      <c r="DL412" t="b">
        <f>COUNTIFS(A$1:A411,A412)=0</f>
        <v>1</v>
      </c>
    </row>
    <row r="413" spans="1:116">
      <c r="A413" s="69"/>
      <c r="B413" s="69"/>
      <c r="C413" s="69"/>
      <c r="D413" s="81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8"/>
      <c r="BY413" s="68"/>
      <c r="BZ413" s="70" t="str">
        <f t="shared" si="109"/>
        <v/>
      </c>
      <c r="CA413" s="71">
        <f t="shared" ca="1" si="110"/>
        <v>1096694.6664083335</v>
      </c>
      <c r="CB413" s="70" t="b">
        <f ca="1">AND(LEN(BZ413)&gt;0,TEXT(BZ413,"YYYY-MM-DD")=TEXT(Konstanta!$B$1,"YYYY-MM-DD"))</f>
        <v>0</v>
      </c>
      <c r="CC413" s="70" t="str">
        <f t="shared" si="111"/>
        <v/>
      </c>
      <c r="CD413" s="72">
        <f ca="1">(Konstanta!$B$2-D413)*24</f>
        <v>1096694.666275</v>
      </c>
      <c r="CE413" t="b">
        <f t="shared" si="112"/>
        <v>0</v>
      </c>
      <c r="CF413" t="b">
        <f>LEN(_xlfn.IFNA(VLOOKUP(H413,Konstanta!$M:$M,1,FALSE),""))&gt;0</f>
        <v>0</v>
      </c>
      <c r="CG413" t="b">
        <f>LEN(_xlfn.IFNA(VLOOKUP(G413,Konstanta!$T:$T,1,FALSE),""))&gt;0</f>
        <v>0</v>
      </c>
      <c r="CH413" t="b">
        <f>_xlfn.IFNA(VLOOKUP(U413,Konstanta!$O:$O,1,FALSE),"-")&lt;&gt;"-"</f>
        <v>0</v>
      </c>
      <c r="CI413" t="b">
        <f>LEN(_xlfn.IFNA(VLOOKUP(AX413,Konstanta!$X:$X,1,FALSE),""))&gt;0</f>
        <v>0</v>
      </c>
      <c r="CJ413" t="b">
        <f>OR(LEN(_xlfn.IFNA(VLOOKUP(Y413,Konstanta!$Q:$Q,1,FALSE),""))&gt;0,LEN(Y413)=0)</f>
        <v>1</v>
      </c>
      <c r="CK413" t="b">
        <f t="shared" si="113"/>
        <v>1</v>
      </c>
      <c r="CL413" t="b">
        <f>OR(LEN(_xlfn.IFNA(VLOOKUP(BK413,Konstanta!$Z:$Z,1,FALSE),""))&gt;0,LEN(BK413)=0)</f>
        <v>1</v>
      </c>
      <c r="CM413" t="b">
        <f t="shared" si="114"/>
        <v>1</v>
      </c>
      <c r="CN413" t="b">
        <f t="shared" si="115"/>
        <v>0</v>
      </c>
      <c r="CO413" t="b">
        <f>LEN(_xlfn.IFNA(VLOOKUP(Data!K413,Konstanta!$AB:$AB,1,FALSE),""))&gt;0</f>
        <v>0</v>
      </c>
      <c r="CP413" s="12" t="b">
        <f t="shared" si="116"/>
        <v>0</v>
      </c>
      <c r="CQ413" s="12" t="b">
        <f t="shared" si="117"/>
        <v>0</v>
      </c>
      <c r="CR413" t="b">
        <f>ISNUMBER(SEARCH(Konstanta!$Q$5,Y413))</f>
        <v>0</v>
      </c>
      <c r="CS413">
        <f ca="1">IF(CD413&lt;=Konstanta!$J$5,Konstanta!$I$5,IF(CD413&lt;=Konstanta!$J$6,Konstanta!$I$6,IF(CD413&lt;=Konstanta!$J$7,Konstanta!$I$7,Konstanta!$I$8)))</f>
        <v>4</v>
      </c>
      <c r="CT413" t="b">
        <f>ISNUMBER(SEARCH(Konstanta!$Q$6,Y413))</f>
        <v>0</v>
      </c>
      <c r="CU413">
        <f ca="1">IF(CD413&lt;=Konstanta!$F$5,Konstanta!$E$5,IF(CD413&lt;=Konstanta!$F$6,Konstanta!$E$6,IF(CD413&lt;=Konstanta!$F$7,Konstanta!$E$7,IF(CD413&lt;=Konstanta!$F$8,Konstanta!$E$8,Konstanta!$E$9))))</f>
        <v>5</v>
      </c>
      <c r="CV413" t="b">
        <f t="shared" si="118"/>
        <v>1</v>
      </c>
      <c r="CW413" s="74">
        <f ca="1">IF(CD413&lt;=Konstanta!$B$5,Konstanta!$A$5,IF(CD413&lt;=Konstanta!$B$6,Konstanta!$A$6,IF(CD413&lt;=Konstanta!$B$7,Konstanta!$A$7,IF(CD413&lt;=Konstanta!$B$8,Konstanta!$A$8,IF(CD413&lt;=Konstanta!$B$9,Konstanta!$A$9,IF(CD413&lt;=Konstanta!$B$10,Konstanta!$A$10,IF(CD413&lt;=Konstanta!$B$11,Konstanta!$A$11,Konstanta!$A$12)))))))</f>
        <v>8</v>
      </c>
      <c r="CX413" t="b">
        <f>LEN(_xlfn.IFNA(VLOOKUP(AA413,Konstanta!$AD:$AD,1,FALSE),""))=0</f>
        <v>1</v>
      </c>
      <c r="CY413" s="67">
        <f t="shared" si="119"/>
        <v>0</v>
      </c>
      <c r="CZ413" s="67">
        <f t="shared" si="120"/>
        <v>0</v>
      </c>
      <c r="DA413" s="67">
        <f t="shared" si="121"/>
        <v>0</v>
      </c>
      <c r="DB413" t="b">
        <f t="shared" ca="1" si="122"/>
        <v>0</v>
      </c>
      <c r="DC413" s="67" t="b">
        <f>DA413&lt;=Konstanta!$AH$3</f>
        <v>1</v>
      </c>
      <c r="DD413" t="b">
        <f>CY413&lt;=Konstanta!$AH$4</f>
        <v>1</v>
      </c>
      <c r="DE413" t="b">
        <f>CY413&lt;=Konstanta!$AH$5</f>
        <v>1</v>
      </c>
      <c r="DF413" t="b">
        <f>CY413&lt;=Konstanta!$AH$6</f>
        <v>1</v>
      </c>
      <c r="DG413" t="b">
        <f ca="1">TEXT(BL413,"YYYYMMDD")=TEXT(Konstanta!$B$1,"YYYYMMDD")</f>
        <v>0</v>
      </c>
      <c r="DH413" t="b">
        <f t="shared" si="123"/>
        <v>0</v>
      </c>
      <c r="DI413" s="67">
        <f ca="1">Konstanta!$C$4-Data!CD413</f>
        <v>-1096658.666275</v>
      </c>
      <c r="DJ413">
        <f ca="1">IF(Data!DI413&gt;=Konstanta!$B$14,Konstanta!$A$14,IF(Data!DI413&gt;=Konstanta!$B$15,Konstanta!$A$15,IF(Data!DI413&gt;=Konstanta!$B$16,Konstanta!$A$16,IF(Data!DI413&gt;=Konstanta!$B$17,Konstanta!$A$17,IF(Data!DI413&gt;=Konstanta!$B$18,Konstanta!$A$18,Konstanta!$A$19)))))</f>
        <v>6</v>
      </c>
      <c r="DK413" t="b">
        <f t="shared" si="124"/>
        <v>0</v>
      </c>
      <c r="DL413" t="b">
        <f>COUNTIFS(A$1:A412,A413)=0</f>
        <v>1</v>
      </c>
    </row>
    <row r="414" spans="1:116">
      <c r="A414" s="69"/>
      <c r="B414" s="69"/>
      <c r="C414" s="69"/>
      <c r="D414" s="81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8"/>
      <c r="BY414" s="68"/>
      <c r="BZ414" s="70" t="str">
        <f t="shared" si="109"/>
        <v/>
      </c>
      <c r="CA414" s="71">
        <f t="shared" ca="1" si="110"/>
        <v>1096694.666013889</v>
      </c>
      <c r="CB414" s="70" t="b">
        <f ca="1">AND(LEN(BZ414)&gt;0,TEXT(BZ414,"YYYY-MM-DD")=TEXT(Konstanta!$B$1,"YYYY-MM-DD"))</f>
        <v>0</v>
      </c>
      <c r="CC414" s="70" t="str">
        <f t="shared" si="111"/>
        <v/>
      </c>
      <c r="CD414" s="72">
        <f ca="1">(Konstanta!$B$2-D414)*24</f>
        <v>1096694.666275</v>
      </c>
      <c r="CE414" t="b">
        <f t="shared" si="112"/>
        <v>0</v>
      </c>
      <c r="CF414" t="b">
        <f>LEN(_xlfn.IFNA(VLOOKUP(H414,Konstanta!$M:$M,1,FALSE),""))&gt;0</f>
        <v>0</v>
      </c>
      <c r="CG414" t="b">
        <f>LEN(_xlfn.IFNA(VLOOKUP(G414,Konstanta!$T:$T,1,FALSE),""))&gt;0</f>
        <v>0</v>
      </c>
      <c r="CH414" t="b">
        <f>_xlfn.IFNA(VLOOKUP(U414,Konstanta!$O:$O,1,FALSE),"-")&lt;&gt;"-"</f>
        <v>0</v>
      </c>
      <c r="CI414" t="b">
        <f>LEN(_xlfn.IFNA(VLOOKUP(AX414,Konstanta!$X:$X,1,FALSE),""))&gt;0</f>
        <v>0</v>
      </c>
      <c r="CJ414" t="b">
        <f>OR(LEN(_xlfn.IFNA(VLOOKUP(Y414,Konstanta!$Q:$Q,1,FALSE),""))&gt;0,LEN(Y414)=0)</f>
        <v>1</v>
      </c>
      <c r="CK414" t="b">
        <f t="shared" si="113"/>
        <v>1</v>
      </c>
      <c r="CL414" t="b">
        <f>OR(LEN(_xlfn.IFNA(VLOOKUP(BK414,Konstanta!$Z:$Z,1,FALSE),""))&gt;0,LEN(BK414)=0)</f>
        <v>1</v>
      </c>
      <c r="CM414" t="b">
        <f t="shared" si="114"/>
        <v>1</v>
      </c>
      <c r="CN414" t="b">
        <f t="shared" si="115"/>
        <v>0</v>
      </c>
      <c r="CO414" t="b">
        <f>LEN(_xlfn.IFNA(VLOOKUP(Data!K414,Konstanta!$AB:$AB,1,FALSE),""))&gt;0</f>
        <v>0</v>
      </c>
      <c r="CP414" s="12" t="b">
        <f t="shared" si="116"/>
        <v>0</v>
      </c>
      <c r="CQ414" s="12" t="b">
        <f t="shared" si="117"/>
        <v>0</v>
      </c>
      <c r="CR414" t="b">
        <f>ISNUMBER(SEARCH(Konstanta!$Q$5,Y414))</f>
        <v>0</v>
      </c>
      <c r="CS414">
        <f ca="1">IF(CD414&lt;=Konstanta!$J$5,Konstanta!$I$5,IF(CD414&lt;=Konstanta!$J$6,Konstanta!$I$6,IF(CD414&lt;=Konstanta!$J$7,Konstanta!$I$7,Konstanta!$I$8)))</f>
        <v>4</v>
      </c>
      <c r="CT414" t="b">
        <f>ISNUMBER(SEARCH(Konstanta!$Q$6,Y414))</f>
        <v>0</v>
      </c>
      <c r="CU414">
        <f ca="1">IF(CD414&lt;=Konstanta!$F$5,Konstanta!$E$5,IF(CD414&lt;=Konstanta!$F$6,Konstanta!$E$6,IF(CD414&lt;=Konstanta!$F$7,Konstanta!$E$7,IF(CD414&lt;=Konstanta!$F$8,Konstanta!$E$8,Konstanta!$E$9))))</f>
        <v>5</v>
      </c>
      <c r="CV414" t="b">
        <f t="shared" si="118"/>
        <v>1</v>
      </c>
      <c r="CW414" s="74">
        <f ca="1">IF(CD414&lt;=Konstanta!$B$5,Konstanta!$A$5,IF(CD414&lt;=Konstanta!$B$6,Konstanta!$A$6,IF(CD414&lt;=Konstanta!$B$7,Konstanta!$A$7,IF(CD414&lt;=Konstanta!$B$8,Konstanta!$A$8,IF(CD414&lt;=Konstanta!$B$9,Konstanta!$A$9,IF(CD414&lt;=Konstanta!$B$10,Konstanta!$A$10,IF(CD414&lt;=Konstanta!$B$11,Konstanta!$A$11,Konstanta!$A$12)))))))</f>
        <v>8</v>
      </c>
      <c r="CX414" t="b">
        <f>LEN(_xlfn.IFNA(VLOOKUP(AA414,Konstanta!$AD:$AD,1,FALSE),""))=0</f>
        <v>1</v>
      </c>
      <c r="CY414" s="67">
        <f t="shared" si="119"/>
        <v>0</v>
      </c>
      <c r="CZ414" s="67">
        <f t="shared" si="120"/>
        <v>0</v>
      </c>
      <c r="DA414" s="67">
        <f t="shared" si="121"/>
        <v>0</v>
      </c>
      <c r="DB414" t="b">
        <f t="shared" ca="1" si="122"/>
        <v>0</v>
      </c>
      <c r="DC414" s="67" t="b">
        <f>DA414&lt;=Konstanta!$AH$3</f>
        <v>1</v>
      </c>
      <c r="DD414" t="b">
        <f>CY414&lt;=Konstanta!$AH$4</f>
        <v>1</v>
      </c>
      <c r="DE414" t="b">
        <f>CY414&lt;=Konstanta!$AH$5</f>
        <v>1</v>
      </c>
      <c r="DF414" t="b">
        <f>CY414&lt;=Konstanta!$AH$6</f>
        <v>1</v>
      </c>
      <c r="DG414" t="b">
        <f ca="1">TEXT(BL414,"YYYYMMDD")=TEXT(Konstanta!$B$1,"YYYYMMDD")</f>
        <v>0</v>
      </c>
      <c r="DH414" t="b">
        <f t="shared" si="123"/>
        <v>0</v>
      </c>
      <c r="DI414" s="67">
        <f ca="1">Konstanta!$C$4-Data!CD414</f>
        <v>-1096658.666275</v>
      </c>
      <c r="DJ414">
        <f ca="1">IF(Data!DI414&gt;=Konstanta!$B$14,Konstanta!$A$14,IF(Data!DI414&gt;=Konstanta!$B$15,Konstanta!$A$15,IF(Data!DI414&gt;=Konstanta!$B$16,Konstanta!$A$16,IF(Data!DI414&gt;=Konstanta!$B$17,Konstanta!$A$17,IF(Data!DI414&gt;=Konstanta!$B$18,Konstanta!$A$18,Konstanta!$A$19)))))</f>
        <v>6</v>
      </c>
      <c r="DK414" t="b">
        <f t="shared" si="124"/>
        <v>0</v>
      </c>
      <c r="DL414" t="b">
        <f>COUNTIFS(A$1:A413,A414)=0</f>
        <v>1</v>
      </c>
    </row>
    <row r="415" spans="1:116">
      <c r="A415" s="69"/>
      <c r="B415" s="69"/>
      <c r="C415" s="69"/>
      <c r="D415" s="81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8"/>
      <c r="BY415" s="68"/>
      <c r="BZ415" s="70" t="str">
        <f t="shared" si="109"/>
        <v/>
      </c>
      <c r="CA415" s="71">
        <f t="shared" ca="1" si="110"/>
        <v>1096694.6659916667</v>
      </c>
      <c r="CB415" s="70" t="b">
        <f ca="1">AND(LEN(BZ415)&gt;0,TEXT(BZ415,"YYYY-MM-DD")=TEXT(Konstanta!$B$1,"YYYY-MM-DD"))</f>
        <v>0</v>
      </c>
      <c r="CC415" s="70" t="str">
        <f t="shared" si="111"/>
        <v/>
      </c>
      <c r="CD415" s="72">
        <f ca="1">(Konstanta!$B$2-D415)*24</f>
        <v>1096694.666275</v>
      </c>
      <c r="CE415" t="b">
        <f t="shared" si="112"/>
        <v>0</v>
      </c>
      <c r="CF415" t="b">
        <f>LEN(_xlfn.IFNA(VLOOKUP(H415,Konstanta!$M:$M,1,FALSE),""))&gt;0</f>
        <v>0</v>
      </c>
      <c r="CG415" t="b">
        <f>LEN(_xlfn.IFNA(VLOOKUP(G415,Konstanta!$T:$T,1,FALSE),""))&gt;0</f>
        <v>0</v>
      </c>
      <c r="CH415" t="b">
        <f>_xlfn.IFNA(VLOOKUP(U415,Konstanta!$O:$O,1,FALSE),"-")&lt;&gt;"-"</f>
        <v>0</v>
      </c>
      <c r="CI415" t="b">
        <f>LEN(_xlfn.IFNA(VLOOKUP(AX415,Konstanta!$X:$X,1,FALSE),""))&gt;0</f>
        <v>0</v>
      </c>
      <c r="CJ415" t="b">
        <f>OR(LEN(_xlfn.IFNA(VLOOKUP(Y415,Konstanta!$Q:$Q,1,FALSE),""))&gt;0,LEN(Y415)=0)</f>
        <v>1</v>
      </c>
      <c r="CK415" t="b">
        <f t="shared" si="113"/>
        <v>1</v>
      </c>
      <c r="CL415" t="b">
        <f>OR(LEN(_xlfn.IFNA(VLOOKUP(BK415,Konstanta!$Z:$Z,1,FALSE),""))&gt;0,LEN(BK415)=0)</f>
        <v>1</v>
      </c>
      <c r="CM415" t="b">
        <f t="shared" si="114"/>
        <v>1</v>
      </c>
      <c r="CN415" t="b">
        <f t="shared" si="115"/>
        <v>0</v>
      </c>
      <c r="CO415" t="b">
        <f>LEN(_xlfn.IFNA(VLOOKUP(Data!K415,Konstanta!$AB:$AB,1,FALSE),""))&gt;0</f>
        <v>0</v>
      </c>
      <c r="CP415" s="12" t="b">
        <f t="shared" si="116"/>
        <v>0</v>
      </c>
      <c r="CQ415" s="12" t="b">
        <f t="shared" si="117"/>
        <v>0</v>
      </c>
      <c r="CR415" t="b">
        <f>ISNUMBER(SEARCH(Konstanta!$Q$5,Y415))</f>
        <v>0</v>
      </c>
      <c r="CS415">
        <f ca="1">IF(CD415&lt;=Konstanta!$J$5,Konstanta!$I$5,IF(CD415&lt;=Konstanta!$J$6,Konstanta!$I$6,IF(CD415&lt;=Konstanta!$J$7,Konstanta!$I$7,Konstanta!$I$8)))</f>
        <v>4</v>
      </c>
      <c r="CT415" t="b">
        <f>ISNUMBER(SEARCH(Konstanta!$Q$6,Y415))</f>
        <v>0</v>
      </c>
      <c r="CU415">
        <f ca="1">IF(CD415&lt;=Konstanta!$F$5,Konstanta!$E$5,IF(CD415&lt;=Konstanta!$F$6,Konstanta!$E$6,IF(CD415&lt;=Konstanta!$F$7,Konstanta!$E$7,IF(CD415&lt;=Konstanta!$F$8,Konstanta!$E$8,Konstanta!$E$9))))</f>
        <v>5</v>
      </c>
      <c r="CV415" t="b">
        <f t="shared" si="118"/>
        <v>1</v>
      </c>
      <c r="CW415" s="74">
        <f ca="1">IF(CD415&lt;=Konstanta!$B$5,Konstanta!$A$5,IF(CD415&lt;=Konstanta!$B$6,Konstanta!$A$6,IF(CD415&lt;=Konstanta!$B$7,Konstanta!$A$7,IF(CD415&lt;=Konstanta!$B$8,Konstanta!$A$8,IF(CD415&lt;=Konstanta!$B$9,Konstanta!$A$9,IF(CD415&lt;=Konstanta!$B$10,Konstanta!$A$10,IF(CD415&lt;=Konstanta!$B$11,Konstanta!$A$11,Konstanta!$A$12)))))))</f>
        <v>8</v>
      </c>
      <c r="CX415" t="b">
        <f>LEN(_xlfn.IFNA(VLOOKUP(AA415,Konstanta!$AD:$AD,1,FALSE),""))=0</f>
        <v>1</v>
      </c>
      <c r="CY415" s="67">
        <f t="shared" si="119"/>
        <v>0</v>
      </c>
      <c r="CZ415" s="67">
        <f t="shared" si="120"/>
        <v>0</v>
      </c>
      <c r="DA415" s="67">
        <f t="shared" si="121"/>
        <v>0</v>
      </c>
      <c r="DB415" t="b">
        <f t="shared" ca="1" si="122"/>
        <v>0</v>
      </c>
      <c r="DC415" s="67" t="b">
        <f>DA415&lt;=Konstanta!$AH$3</f>
        <v>1</v>
      </c>
      <c r="DD415" t="b">
        <f>CY415&lt;=Konstanta!$AH$4</f>
        <v>1</v>
      </c>
      <c r="DE415" t="b">
        <f>CY415&lt;=Konstanta!$AH$5</f>
        <v>1</v>
      </c>
      <c r="DF415" t="b">
        <f>CY415&lt;=Konstanta!$AH$6</f>
        <v>1</v>
      </c>
      <c r="DG415" t="b">
        <f ca="1">TEXT(BL415,"YYYYMMDD")=TEXT(Konstanta!$B$1,"YYYYMMDD")</f>
        <v>0</v>
      </c>
      <c r="DH415" t="b">
        <f t="shared" si="123"/>
        <v>0</v>
      </c>
      <c r="DI415" s="67">
        <f ca="1">Konstanta!$C$4-Data!CD415</f>
        <v>-1096658.666275</v>
      </c>
      <c r="DJ415">
        <f ca="1">IF(Data!DI415&gt;=Konstanta!$B$14,Konstanta!$A$14,IF(Data!DI415&gt;=Konstanta!$B$15,Konstanta!$A$15,IF(Data!DI415&gt;=Konstanta!$B$16,Konstanta!$A$16,IF(Data!DI415&gt;=Konstanta!$B$17,Konstanta!$A$17,IF(Data!DI415&gt;=Konstanta!$B$18,Konstanta!$A$18,Konstanta!$A$19)))))</f>
        <v>6</v>
      </c>
      <c r="DK415" t="b">
        <f t="shared" si="124"/>
        <v>0</v>
      </c>
      <c r="DL415" t="b">
        <f>COUNTIFS(A$1:A414,A415)=0</f>
        <v>1</v>
      </c>
    </row>
    <row r="416" spans="1:116">
      <c r="A416" s="69"/>
      <c r="B416" s="69"/>
      <c r="C416" s="69"/>
      <c r="D416" s="81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8"/>
      <c r="BY416" s="68"/>
      <c r="BZ416" s="70" t="str">
        <f t="shared" si="109"/>
        <v/>
      </c>
      <c r="CA416" s="71">
        <f t="shared" ca="1" si="110"/>
        <v>1096694.6664</v>
      </c>
      <c r="CB416" s="70" t="b">
        <f ca="1">AND(LEN(BZ416)&gt;0,TEXT(BZ416,"YYYY-MM-DD")=TEXT(Konstanta!$B$1,"YYYY-MM-DD"))</f>
        <v>0</v>
      </c>
      <c r="CC416" s="70" t="str">
        <f t="shared" si="111"/>
        <v/>
      </c>
      <c r="CD416" s="72">
        <f ca="1">(Konstanta!$B$2-D416)*24</f>
        <v>1096694.666275</v>
      </c>
      <c r="CE416" t="b">
        <f t="shared" si="112"/>
        <v>0</v>
      </c>
      <c r="CF416" t="b">
        <f>LEN(_xlfn.IFNA(VLOOKUP(H416,Konstanta!$M:$M,1,FALSE),""))&gt;0</f>
        <v>0</v>
      </c>
      <c r="CG416" t="b">
        <f>LEN(_xlfn.IFNA(VLOOKUP(G416,Konstanta!$T:$T,1,FALSE),""))&gt;0</f>
        <v>0</v>
      </c>
      <c r="CH416" t="b">
        <f>_xlfn.IFNA(VLOOKUP(U416,Konstanta!$O:$O,1,FALSE),"-")&lt;&gt;"-"</f>
        <v>0</v>
      </c>
      <c r="CI416" t="b">
        <f>LEN(_xlfn.IFNA(VLOOKUP(AX416,Konstanta!$X:$X,1,FALSE),""))&gt;0</f>
        <v>0</v>
      </c>
      <c r="CJ416" t="b">
        <f>OR(LEN(_xlfn.IFNA(VLOOKUP(Y416,Konstanta!$Q:$Q,1,FALSE),""))&gt;0,LEN(Y416)=0)</f>
        <v>1</v>
      </c>
      <c r="CK416" t="b">
        <f t="shared" si="113"/>
        <v>1</v>
      </c>
      <c r="CL416" t="b">
        <f>OR(LEN(_xlfn.IFNA(VLOOKUP(BK416,Konstanta!$Z:$Z,1,FALSE),""))&gt;0,LEN(BK416)=0)</f>
        <v>1</v>
      </c>
      <c r="CM416" t="b">
        <f t="shared" si="114"/>
        <v>1</v>
      </c>
      <c r="CN416" t="b">
        <f t="shared" si="115"/>
        <v>0</v>
      </c>
      <c r="CO416" t="b">
        <f>LEN(_xlfn.IFNA(VLOOKUP(Data!K416,Konstanta!$AB:$AB,1,FALSE),""))&gt;0</f>
        <v>0</v>
      </c>
      <c r="CP416" s="12" t="b">
        <f t="shared" si="116"/>
        <v>0</v>
      </c>
      <c r="CQ416" s="12" t="b">
        <f t="shared" si="117"/>
        <v>0</v>
      </c>
      <c r="CR416" t="b">
        <f>ISNUMBER(SEARCH(Konstanta!$Q$5,Y416))</f>
        <v>0</v>
      </c>
      <c r="CS416">
        <f ca="1">IF(CD416&lt;=Konstanta!$J$5,Konstanta!$I$5,IF(CD416&lt;=Konstanta!$J$6,Konstanta!$I$6,IF(CD416&lt;=Konstanta!$J$7,Konstanta!$I$7,Konstanta!$I$8)))</f>
        <v>4</v>
      </c>
      <c r="CT416" t="b">
        <f>ISNUMBER(SEARCH(Konstanta!$Q$6,Y416))</f>
        <v>0</v>
      </c>
      <c r="CU416">
        <f ca="1">IF(CD416&lt;=Konstanta!$F$5,Konstanta!$E$5,IF(CD416&lt;=Konstanta!$F$6,Konstanta!$E$6,IF(CD416&lt;=Konstanta!$F$7,Konstanta!$E$7,IF(CD416&lt;=Konstanta!$F$8,Konstanta!$E$8,Konstanta!$E$9))))</f>
        <v>5</v>
      </c>
      <c r="CV416" t="b">
        <f t="shared" si="118"/>
        <v>1</v>
      </c>
      <c r="CW416" s="74">
        <f ca="1">IF(CD416&lt;=Konstanta!$B$5,Konstanta!$A$5,IF(CD416&lt;=Konstanta!$B$6,Konstanta!$A$6,IF(CD416&lt;=Konstanta!$B$7,Konstanta!$A$7,IF(CD416&lt;=Konstanta!$B$8,Konstanta!$A$8,IF(CD416&lt;=Konstanta!$B$9,Konstanta!$A$9,IF(CD416&lt;=Konstanta!$B$10,Konstanta!$A$10,IF(CD416&lt;=Konstanta!$B$11,Konstanta!$A$11,Konstanta!$A$12)))))))</f>
        <v>8</v>
      </c>
      <c r="CX416" t="b">
        <f>LEN(_xlfn.IFNA(VLOOKUP(AA416,Konstanta!$AD:$AD,1,FALSE),""))=0</f>
        <v>1</v>
      </c>
      <c r="CY416" s="67">
        <f t="shared" si="119"/>
        <v>0</v>
      </c>
      <c r="CZ416" s="67">
        <f t="shared" si="120"/>
        <v>0</v>
      </c>
      <c r="DA416" s="67">
        <f t="shared" si="121"/>
        <v>0</v>
      </c>
      <c r="DB416" t="b">
        <f t="shared" ca="1" si="122"/>
        <v>0</v>
      </c>
      <c r="DC416" s="67" t="b">
        <f>DA416&lt;=Konstanta!$AH$3</f>
        <v>1</v>
      </c>
      <c r="DD416" t="b">
        <f>CY416&lt;=Konstanta!$AH$4</f>
        <v>1</v>
      </c>
      <c r="DE416" t="b">
        <f>CY416&lt;=Konstanta!$AH$5</f>
        <v>1</v>
      </c>
      <c r="DF416" t="b">
        <f>CY416&lt;=Konstanta!$AH$6</f>
        <v>1</v>
      </c>
      <c r="DG416" t="b">
        <f ca="1">TEXT(BL416,"YYYYMMDD")=TEXT(Konstanta!$B$1,"YYYYMMDD")</f>
        <v>0</v>
      </c>
      <c r="DH416" t="b">
        <f t="shared" si="123"/>
        <v>0</v>
      </c>
      <c r="DI416" s="67">
        <f ca="1">Konstanta!$C$4-Data!CD416</f>
        <v>-1096658.666275</v>
      </c>
      <c r="DJ416">
        <f ca="1">IF(Data!DI416&gt;=Konstanta!$B$14,Konstanta!$A$14,IF(Data!DI416&gt;=Konstanta!$B$15,Konstanta!$A$15,IF(Data!DI416&gt;=Konstanta!$B$16,Konstanta!$A$16,IF(Data!DI416&gt;=Konstanta!$B$17,Konstanta!$A$17,IF(Data!DI416&gt;=Konstanta!$B$18,Konstanta!$A$18,Konstanta!$A$19)))))</f>
        <v>6</v>
      </c>
      <c r="DK416" t="b">
        <f t="shared" si="124"/>
        <v>0</v>
      </c>
      <c r="DL416" t="b">
        <f>COUNTIFS(A$1:A415,A416)=0</f>
        <v>1</v>
      </c>
    </row>
    <row r="417" spans="1:116">
      <c r="A417" s="69"/>
      <c r="B417" s="69"/>
      <c r="C417" s="69"/>
      <c r="D417" s="81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8"/>
      <c r="BY417" s="68"/>
      <c r="BZ417" s="70" t="str">
        <f t="shared" si="109"/>
        <v/>
      </c>
      <c r="CA417" s="71">
        <f t="shared" ca="1" si="110"/>
        <v>1096694.6659916667</v>
      </c>
      <c r="CB417" s="70" t="b">
        <f ca="1">AND(LEN(BZ417)&gt;0,TEXT(BZ417,"YYYY-MM-DD")=TEXT(Konstanta!$B$1,"YYYY-MM-DD"))</f>
        <v>0</v>
      </c>
      <c r="CC417" s="70" t="str">
        <f t="shared" si="111"/>
        <v/>
      </c>
      <c r="CD417" s="72">
        <f ca="1">(Konstanta!$B$2-D417)*24</f>
        <v>1096694.666275</v>
      </c>
      <c r="CE417" t="b">
        <f t="shared" si="112"/>
        <v>0</v>
      </c>
      <c r="CF417" t="b">
        <f>LEN(_xlfn.IFNA(VLOOKUP(H417,Konstanta!$M:$M,1,FALSE),""))&gt;0</f>
        <v>0</v>
      </c>
      <c r="CG417" t="b">
        <f>LEN(_xlfn.IFNA(VLOOKUP(G417,Konstanta!$T:$T,1,FALSE),""))&gt;0</f>
        <v>0</v>
      </c>
      <c r="CH417" t="b">
        <f>_xlfn.IFNA(VLOOKUP(U417,Konstanta!$O:$O,1,FALSE),"-")&lt;&gt;"-"</f>
        <v>0</v>
      </c>
      <c r="CI417" t="b">
        <f>LEN(_xlfn.IFNA(VLOOKUP(AX417,Konstanta!$X:$X,1,FALSE),""))&gt;0</f>
        <v>0</v>
      </c>
      <c r="CJ417" t="b">
        <f>OR(LEN(_xlfn.IFNA(VLOOKUP(Y417,Konstanta!$Q:$Q,1,FALSE),""))&gt;0,LEN(Y417)=0)</f>
        <v>1</v>
      </c>
      <c r="CK417" t="b">
        <f t="shared" si="113"/>
        <v>1</v>
      </c>
      <c r="CL417" t="b">
        <f>OR(LEN(_xlfn.IFNA(VLOOKUP(BK417,Konstanta!$Z:$Z,1,FALSE),""))&gt;0,LEN(BK417)=0)</f>
        <v>1</v>
      </c>
      <c r="CM417" t="b">
        <f t="shared" si="114"/>
        <v>1</v>
      </c>
      <c r="CN417" t="b">
        <f t="shared" si="115"/>
        <v>0</v>
      </c>
      <c r="CO417" t="b">
        <f>LEN(_xlfn.IFNA(VLOOKUP(Data!K417,Konstanta!$AB:$AB,1,FALSE),""))&gt;0</f>
        <v>0</v>
      </c>
      <c r="CP417" s="12" t="b">
        <f t="shared" si="116"/>
        <v>0</v>
      </c>
      <c r="CQ417" s="12" t="b">
        <f t="shared" si="117"/>
        <v>0</v>
      </c>
      <c r="CR417" t="b">
        <f>ISNUMBER(SEARCH(Konstanta!$Q$5,Y417))</f>
        <v>0</v>
      </c>
      <c r="CS417">
        <f ca="1">IF(CD417&lt;=Konstanta!$J$5,Konstanta!$I$5,IF(CD417&lt;=Konstanta!$J$6,Konstanta!$I$6,IF(CD417&lt;=Konstanta!$J$7,Konstanta!$I$7,Konstanta!$I$8)))</f>
        <v>4</v>
      </c>
      <c r="CT417" t="b">
        <f>ISNUMBER(SEARCH(Konstanta!$Q$6,Y417))</f>
        <v>0</v>
      </c>
      <c r="CU417">
        <f ca="1">IF(CD417&lt;=Konstanta!$F$5,Konstanta!$E$5,IF(CD417&lt;=Konstanta!$F$6,Konstanta!$E$6,IF(CD417&lt;=Konstanta!$F$7,Konstanta!$E$7,IF(CD417&lt;=Konstanta!$F$8,Konstanta!$E$8,Konstanta!$E$9))))</f>
        <v>5</v>
      </c>
      <c r="CV417" t="b">
        <f t="shared" si="118"/>
        <v>1</v>
      </c>
      <c r="CW417" s="74">
        <f ca="1">IF(CD417&lt;=Konstanta!$B$5,Konstanta!$A$5,IF(CD417&lt;=Konstanta!$B$6,Konstanta!$A$6,IF(CD417&lt;=Konstanta!$B$7,Konstanta!$A$7,IF(CD417&lt;=Konstanta!$B$8,Konstanta!$A$8,IF(CD417&lt;=Konstanta!$B$9,Konstanta!$A$9,IF(CD417&lt;=Konstanta!$B$10,Konstanta!$A$10,IF(CD417&lt;=Konstanta!$B$11,Konstanta!$A$11,Konstanta!$A$12)))))))</f>
        <v>8</v>
      </c>
      <c r="CX417" t="b">
        <f>LEN(_xlfn.IFNA(VLOOKUP(AA417,Konstanta!$AD:$AD,1,FALSE),""))=0</f>
        <v>1</v>
      </c>
      <c r="CY417" s="67">
        <f t="shared" si="119"/>
        <v>0</v>
      </c>
      <c r="CZ417" s="67">
        <f t="shared" si="120"/>
        <v>0</v>
      </c>
      <c r="DA417" s="67">
        <f t="shared" si="121"/>
        <v>0</v>
      </c>
      <c r="DB417" t="b">
        <f t="shared" ca="1" si="122"/>
        <v>0</v>
      </c>
      <c r="DC417" s="67" t="b">
        <f>DA417&lt;=Konstanta!$AH$3</f>
        <v>1</v>
      </c>
      <c r="DD417" t="b">
        <f>CY417&lt;=Konstanta!$AH$4</f>
        <v>1</v>
      </c>
      <c r="DE417" t="b">
        <f>CY417&lt;=Konstanta!$AH$5</f>
        <v>1</v>
      </c>
      <c r="DF417" t="b">
        <f>CY417&lt;=Konstanta!$AH$6</f>
        <v>1</v>
      </c>
      <c r="DG417" t="b">
        <f ca="1">TEXT(BL417,"YYYYMMDD")=TEXT(Konstanta!$B$1,"YYYYMMDD")</f>
        <v>0</v>
      </c>
      <c r="DH417" t="b">
        <f t="shared" si="123"/>
        <v>0</v>
      </c>
      <c r="DI417" s="67">
        <f ca="1">Konstanta!$C$4-Data!CD417</f>
        <v>-1096658.666275</v>
      </c>
      <c r="DJ417">
        <f ca="1">IF(Data!DI417&gt;=Konstanta!$B$14,Konstanta!$A$14,IF(Data!DI417&gt;=Konstanta!$B$15,Konstanta!$A$15,IF(Data!DI417&gt;=Konstanta!$B$16,Konstanta!$A$16,IF(Data!DI417&gt;=Konstanta!$B$17,Konstanta!$A$17,IF(Data!DI417&gt;=Konstanta!$B$18,Konstanta!$A$18,Konstanta!$A$19)))))</f>
        <v>6</v>
      </c>
      <c r="DK417" t="b">
        <f t="shared" si="124"/>
        <v>0</v>
      </c>
      <c r="DL417" t="b">
        <f>COUNTIFS(A$1:A416,A417)=0</f>
        <v>1</v>
      </c>
    </row>
    <row r="418" spans="1:116">
      <c r="A418" s="69"/>
      <c r="B418" s="69"/>
      <c r="C418" s="69"/>
      <c r="D418" s="81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8"/>
      <c r="BY418" s="68"/>
      <c r="BZ418" s="70" t="str">
        <f t="shared" si="109"/>
        <v/>
      </c>
      <c r="CA418" s="71">
        <f t="shared" ca="1" si="110"/>
        <v>1096694.6662277777</v>
      </c>
      <c r="CB418" s="70" t="b">
        <f ca="1">AND(LEN(BZ418)&gt;0,TEXT(BZ418,"YYYY-MM-DD")=TEXT(Konstanta!$B$1,"YYYY-MM-DD"))</f>
        <v>0</v>
      </c>
      <c r="CC418" s="70" t="str">
        <f t="shared" si="111"/>
        <v/>
      </c>
      <c r="CD418" s="72">
        <f ca="1">(Konstanta!$B$2-D418)*24</f>
        <v>1096694.666275</v>
      </c>
      <c r="CE418" t="b">
        <f t="shared" si="112"/>
        <v>0</v>
      </c>
      <c r="CF418" t="b">
        <f>LEN(_xlfn.IFNA(VLOOKUP(H418,Konstanta!$M:$M,1,FALSE),""))&gt;0</f>
        <v>0</v>
      </c>
      <c r="CG418" t="b">
        <f>LEN(_xlfn.IFNA(VLOOKUP(G418,Konstanta!$T:$T,1,FALSE),""))&gt;0</f>
        <v>0</v>
      </c>
      <c r="CH418" t="b">
        <f>_xlfn.IFNA(VLOOKUP(U418,Konstanta!$O:$O,1,FALSE),"-")&lt;&gt;"-"</f>
        <v>0</v>
      </c>
      <c r="CI418" t="b">
        <f>LEN(_xlfn.IFNA(VLOOKUP(AX418,Konstanta!$X:$X,1,FALSE),""))&gt;0</f>
        <v>0</v>
      </c>
      <c r="CJ418" t="b">
        <f>OR(LEN(_xlfn.IFNA(VLOOKUP(Y418,Konstanta!$Q:$Q,1,FALSE),""))&gt;0,LEN(Y418)=0)</f>
        <v>1</v>
      </c>
      <c r="CK418" t="b">
        <f t="shared" si="113"/>
        <v>1</v>
      </c>
      <c r="CL418" t="b">
        <f>OR(LEN(_xlfn.IFNA(VLOOKUP(BK418,Konstanta!$Z:$Z,1,FALSE),""))&gt;0,LEN(BK418)=0)</f>
        <v>1</v>
      </c>
      <c r="CM418" t="b">
        <f t="shared" si="114"/>
        <v>1</v>
      </c>
      <c r="CN418" t="b">
        <f t="shared" si="115"/>
        <v>0</v>
      </c>
      <c r="CO418" t="b">
        <f>LEN(_xlfn.IFNA(VLOOKUP(Data!K418,Konstanta!$AB:$AB,1,FALSE),""))&gt;0</f>
        <v>0</v>
      </c>
      <c r="CP418" s="12" t="b">
        <f t="shared" si="116"/>
        <v>0</v>
      </c>
      <c r="CQ418" s="12" t="b">
        <f t="shared" si="117"/>
        <v>0</v>
      </c>
      <c r="CR418" t="b">
        <f>ISNUMBER(SEARCH(Konstanta!$Q$5,Y418))</f>
        <v>0</v>
      </c>
      <c r="CS418">
        <f ca="1">IF(CD418&lt;=Konstanta!$J$5,Konstanta!$I$5,IF(CD418&lt;=Konstanta!$J$6,Konstanta!$I$6,IF(CD418&lt;=Konstanta!$J$7,Konstanta!$I$7,Konstanta!$I$8)))</f>
        <v>4</v>
      </c>
      <c r="CT418" t="b">
        <f>ISNUMBER(SEARCH(Konstanta!$Q$6,Y418))</f>
        <v>0</v>
      </c>
      <c r="CU418">
        <f ca="1">IF(CD418&lt;=Konstanta!$F$5,Konstanta!$E$5,IF(CD418&lt;=Konstanta!$F$6,Konstanta!$E$6,IF(CD418&lt;=Konstanta!$F$7,Konstanta!$E$7,IF(CD418&lt;=Konstanta!$F$8,Konstanta!$E$8,Konstanta!$E$9))))</f>
        <v>5</v>
      </c>
      <c r="CV418" t="b">
        <f t="shared" si="118"/>
        <v>1</v>
      </c>
      <c r="CW418" s="74">
        <f ca="1">IF(CD418&lt;=Konstanta!$B$5,Konstanta!$A$5,IF(CD418&lt;=Konstanta!$B$6,Konstanta!$A$6,IF(CD418&lt;=Konstanta!$B$7,Konstanta!$A$7,IF(CD418&lt;=Konstanta!$B$8,Konstanta!$A$8,IF(CD418&lt;=Konstanta!$B$9,Konstanta!$A$9,IF(CD418&lt;=Konstanta!$B$10,Konstanta!$A$10,IF(CD418&lt;=Konstanta!$B$11,Konstanta!$A$11,Konstanta!$A$12)))))))</f>
        <v>8</v>
      </c>
      <c r="CX418" t="b">
        <f>LEN(_xlfn.IFNA(VLOOKUP(AA418,Konstanta!$AD:$AD,1,FALSE),""))=0</f>
        <v>1</v>
      </c>
      <c r="CY418" s="67">
        <f t="shared" si="119"/>
        <v>0</v>
      </c>
      <c r="CZ418" s="67">
        <f t="shared" si="120"/>
        <v>0</v>
      </c>
      <c r="DA418" s="67">
        <f t="shared" si="121"/>
        <v>0</v>
      </c>
      <c r="DB418" t="b">
        <f t="shared" ca="1" si="122"/>
        <v>0</v>
      </c>
      <c r="DC418" s="67" t="b">
        <f>DA418&lt;=Konstanta!$AH$3</f>
        <v>1</v>
      </c>
      <c r="DD418" t="b">
        <f>CY418&lt;=Konstanta!$AH$4</f>
        <v>1</v>
      </c>
      <c r="DE418" t="b">
        <f>CY418&lt;=Konstanta!$AH$5</f>
        <v>1</v>
      </c>
      <c r="DF418" t="b">
        <f>CY418&lt;=Konstanta!$AH$6</f>
        <v>1</v>
      </c>
      <c r="DG418" t="b">
        <f ca="1">TEXT(BL418,"YYYYMMDD")=TEXT(Konstanta!$B$1,"YYYYMMDD")</f>
        <v>0</v>
      </c>
      <c r="DH418" t="b">
        <f t="shared" si="123"/>
        <v>0</v>
      </c>
      <c r="DI418" s="67">
        <f ca="1">Konstanta!$C$4-Data!CD418</f>
        <v>-1096658.666275</v>
      </c>
      <c r="DJ418">
        <f ca="1">IF(Data!DI418&gt;=Konstanta!$B$14,Konstanta!$A$14,IF(Data!DI418&gt;=Konstanta!$B$15,Konstanta!$A$15,IF(Data!DI418&gt;=Konstanta!$B$16,Konstanta!$A$16,IF(Data!DI418&gt;=Konstanta!$B$17,Konstanta!$A$17,IF(Data!DI418&gt;=Konstanta!$B$18,Konstanta!$A$18,Konstanta!$A$19)))))</f>
        <v>6</v>
      </c>
      <c r="DK418" t="b">
        <f t="shared" si="124"/>
        <v>0</v>
      </c>
      <c r="DL418" t="b">
        <f>COUNTIFS(A$1:A417,A418)=0</f>
        <v>1</v>
      </c>
    </row>
    <row r="419" spans="1:116">
      <c r="A419" s="69"/>
      <c r="B419" s="69"/>
      <c r="C419" s="69"/>
      <c r="D419" s="81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8"/>
      <c r="BY419" s="68"/>
      <c r="BZ419" s="70" t="str">
        <f t="shared" si="109"/>
        <v/>
      </c>
      <c r="CA419" s="71">
        <f t="shared" ca="1" si="110"/>
        <v>1096694.6662277777</v>
      </c>
      <c r="CB419" s="70" t="b">
        <f ca="1">AND(LEN(BZ419)&gt;0,TEXT(BZ419,"YYYY-MM-DD")=TEXT(Konstanta!$B$1,"YYYY-MM-DD"))</f>
        <v>0</v>
      </c>
      <c r="CC419" s="70" t="str">
        <f t="shared" si="111"/>
        <v/>
      </c>
      <c r="CD419" s="72">
        <f ca="1">(Konstanta!$B$2-D419)*24</f>
        <v>1096694.666275</v>
      </c>
      <c r="CE419" t="b">
        <f t="shared" si="112"/>
        <v>0</v>
      </c>
      <c r="CF419" t="b">
        <f>LEN(_xlfn.IFNA(VLOOKUP(H419,Konstanta!$M:$M,1,FALSE),""))&gt;0</f>
        <v>0</v>
      </c>
      <c r="CG419" t="b">
        <f>LEN(_xlfn.IFNA(VLOOKUP(G419,Konstanta!$T:$T,1,FALSE),""))&gt;0</f>
        <v>0</v>
      </c>
      <c r="CH419" t="b">
        <f>_xlfn.IFNA(VLOOKUP(U419,Konstanta!$O:$O,1,FALSE),"-")&lt;&gt;"-"</f>
        <v>0</v>
      </c>
      <c r="CI419" t="b">
        <f>LEN(_xlfn.IFNA(VLOOKUP(AX419,Konstanta!$X:$X,1,FALSE),""))&gt;0</f>
        <v>0</v>
      </c>
      <c r="CJ419" t="b">
        <f>OR(LEN(_xlfn.IFNA(VLOOKUP(Y419,Konstanta!$Q:$Q,1,FALSE),""))&gt;0,LEN(Y419)=0)</f>
        <v>1</v>
      </c>
      <c r="CK419" t="b">
        <f t="shared" si="113"/>
        <v>1</v>
      </c>
      <c r="CL419" t="b">
        <f>OR(LEN(_xlfn.IFNA(VLOOKUP(BK419,Konstanta!$Z:$Z,1,FALSE),""))&gt;0,LEN(BK419)=0)</f>
        <v>1</v>
      </c>
      <c r="CM419" t="b">
        <f t="shared" si="114"/>
        <v>1</v>
      </c>
      <c r="CN419" t="b">
        <f t="shared" si="115"/>
        <v>0</v>
      </c>
      <c r="CO419" t="b">
        <f>LEN(_xlfn.IFNA(VLOOKUP(Data!K419,Konstanta!$AB:$AB,1,FALSE),""))&gt;0</f>
        <v>0</v>
      </c>
      <c r="CP419" s="12" t="b">
        <f t="shared" si="116"/>
        <v>0</v>
      </c>
      <c r="CQ419" s="12" t="b">
        <f t="shared" si="117"/>
        <v>0</v>
      </c>
      <c r="CR419" t="b">
        <f>ISNUMBER(SEARCH(Konstanta!$Q$5,Y419))</f>
        <v>0</v>
      </c>
      <c r="CS419">
        <f ca="1">IF(CD419&lt;=Konstanta!$J$5,Konstanta!$I$5,IF(CD419&lt;=Konstanta!$J$6,Konstanta!$I$6,IF(CD419&lt;=Konstanta!$J$7,Konstanta!$I$7,Konstanta!$I$8)))</f>
        <v>4</v>
      </c>
      <c r="CT419" t="b">
        <f>ISNUMBER(SEARCH(Konstanta!$Q$6,Y419))</f>
        <v>0</v>
      </c>
      <c r="CU419">
        <f ca="1">IF(CD419&lt;=Konstanta!$F$5,Konstanta!$E$5,IF(CD419&lt;=Konstanta!$F$6,Konstanta!$E$6,IF(CD419&lt;=Konstanta!$F$7,Konstanta!$E$7,IF(CD419&lt;=Konstanta!$F$8,Konstanta!$E$8,Konstanta!$E$9))))</f>
        <v>5</v>
      </c>
      <c r="CV419" t="b">
        <f t="shared" si="118"/>
        <v>1</v>
      </c>
      <c r="CW419" s="74">
        <f ca="1">IF(CD419&lt;=Konstanta!$B$5,Konstanta!$A$5,IF(CD419&lt;=Konstanta!$B$6,Konstanta!$A$6,IF(CD419&lt;=Konstanta!$B$7,Konstanta!$A$7,IF(CD419&lt;=Konstanta!$B$8,Konstanta!$A$8,IF(CD419&lt;=Konstanta!$B$9,Konstanta!$A$9,IF(CD419&lt;=Konstanta!$B$10,Konstanta!$A$10,IF(CD419&lt;=Konstanta!$B$11,Konstanta!$A$11,Konstanta!$A$12)))))))</f>
        <v>8</v>
      </c>
      <c r="CX419" t="b">
        <f>LEN(_xlfn.IFNA(VLOOKUP(AA419,Konstanta!$AD:$AD,1,FALSE),""))=0</f>
        <v>1</v>
      </c>
      <c r="CY419" s="67">
        <f t="shared" si="119"/>
        <v>0</v>
      </c>
      <c r="CZ419" s="67">
        <f t="shared" si="120"/>
        <v>0</v>
      </c>
      <c r="DA419" s="67">
        <f t="shared" si="121"/>
        <v>0</v>
      </c>
      <c r="DB419" t="b">
        <f t="shared" ca="1" si="122"/>
        <v>0</v>
      </c>
      <c r="DC419" s="67" t="b">
        <f>DA419&lt;=Konstanta!$AH$3</f>
        <v>1</v>
      </c>
      <c r="DD419" t="b">
        <f>CY419&lt;=Konstanta!$AH$4</f>
        <v>1</v>
      </c>
      <c r="DE419" t="b">
        <f>CY419&lt;=Konstanta!$AH$5</f>
        <v>1</v>
      </c>
      <c r="DF419" t="b">
        <f>CY419&lt;=Konstanta!$AH$6</f>
        <v>1</v>
      </c>
      <c r="DG419" t="b">
        <f ca="1">TEXT(BL419,"YYYYMMDD")=TEXT(Konstanta!$B$1,"YYYYMMDD")</f>
        <v>0</v>
      </c>
      <c r="DH419" t="b">
        <f t="shared" si="123"/>
        <v>0</v>
      </c>
      <c r="DI419" s="67">
        <f ca="1">Konstanta!$C$4-Data!CD419</f>
        <v>-1096658.666275</v>
      </c>
      <c r="DJ419">
        <f ca="1">IF(Data!DI419&gt;=Konstanta!$B$14,Konstanta!$A$14,IF(Data!DI419&gt;=Konstanta!$B$15,Konstanta!$A$15,IF(Data!DI419&gt;=Konstanta!$B$16,Konstanta!$A$16,IF(Data!DI419&gt;=Konstanta!$B$17,Konstanta!$A$17,IF(Data!DI419&gt;=Konstanta!$B$18,Konstanta!$A$18,Konstanta!$A$19)))))</f>
        <v>6</v>
      </c>
      <c r="DK419" t="b">
        <f t="shared" si="124"/>
        <v>0</v>
      </c>
      <c r="DL419" t="b">
        <f>COUNTIFS(A$1:A418,A419)=0</f>
        <v>1</v>
      </c>
    </row>
    <row r="420" spans="1:116">
      <c r="A420" s="69"/>
      <c r="B420" s="69"/>
      <c r="C420" s="69"/>
      <c r="D420" s="81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8"/>
      <c r="BY420" s="68"/>
      <c r="BZ420" s="70" t="str">
        <f t="shared" si="109"/>
        <v/>
      </c>
      <c r="CA420" s="71">
        <f t="shared" ca="1" si="110"/>
        <v>1096694.6659944444</v>
      </c>
      <c r="CB420" s="70" t="b">
        <f ca="1">AND(LEN(BZ420)&gt;0,TEXT(BZ420,"YYYY-MM-DD")=TEXT(Konstanta!$B$1,"YYYY-MM-DD"))</f>
        <v>0</v>
      </c>
      <c r="CC420" s="70" t="str">
        <f t="shared" si="111"/>
        <v/>
      </c>
      <c r="CD420" s="72">
        <f ca="1">(Konstanta!$B$2-D420)*24</f>
        <v>1096694.666275</v>
      </c>
      <c r="CE420" t="b">
        <f t="shared" si="112"/>
        <v>0</v>
      </c>
      <c r="CF420" t="b">
        <f>LEN(_xlfn.IFNA(VLOOKUP(H420,Konstanta!$M:$M,1,FALSE),""))&gt;0</f>
        <v>0</v>
      </c>
      <c r="CG420" t="b">
        <f>LEN(_xlfn.IFNA(VLOOKUP(G420,Konstanta!$T:$T,1,FALSE),""))&gt;0</f>
        <v>0</v>
      </c>
      <c r="CH420" t="b">
        <f>_xlfn.IFNA(VLOOKUP(U420,Konstanta!$O:$O,1,FALSE),"-")&lt;&gt;"-"</f>
        <v>0</v>
      </c>
      <c r="CI420" t="b">
        <f>LEN(_xlfn.IFNA(VLOOKUP(AX420,Konstanta!$X:$X,1,FALSE),""))&gt;0</f>
        <v>0</v>
      </c>
      <c r="CJ420" t="b">
        <f>OR(LEN(_xlfn.IFNA(VLOOKUP(Y420,Konstanta!$Q:$Q,1,FALSE),""))&gt;0,LEN(Y420)=0)</f>
        <v>1</v>
      </c>
      <c r="CK420" t="b">
        <f t="shared" si="113"/>
        <v>1</v>
      </c>
      <c r="CL420" t="b">
        <f>OR(LEN(_xlfn.IFNA(VLOOKUP(BK420,Konstanta!$Z:$Z,1,FALSE),""))&gt;0,LEN(BK420)=0)</f>
        <v>1</v>
      </c>
      <c r="CM420" t="b">
        <f t="shared" si="114"/>
        <v>1</v>
      </c>
      <c r="CN420" t="b">
        <f t="shared" si="115"/>
        <v>0</v>
      </c>
      <c r="CO420" t="b">
        <f>LEN(_xlfn.IFNA(VLOOKUP(Data!K420,Konstanta!$AB:$AB,1,FALSE),""))&gt;0</f>
        <v>0</v>
      </c>
      <c r="CP420" s="12" t="b">
        <f t="shared" si="116"/>
        <v>0</v>
      </c>
      <c r="CQ420" s="12" t="b">
        <f t="shared" si="117"/>
        <v>0</v>
      </c>
      <c r="CR420" t="b">
        <f>ISNUMBER(SEARCH(Konstanta!$Q$5,Y420))</f>
        <v>0</v>
      </c>
      <c r="CS420">
        <f ca="1">IF(CD420&lt;=Konstanta!$J$5,Konstanta!$I$5,IF(CD420&lt;=Konstanta!$J$6,Konstanta!$I$6,IF(CD420&lt;=Konstanta!$J$7,Konstanta!$I$7,Konstanta!$I$8)))</f>
        <v>4</v>
      </c>
      <c r="CT420" t="b">
        <f>ISNUMBER(SEARCH(Konstanta!$Q$6,Y420))</f>
        <v>0</v>
      </c>
      <c r="CU420">
        <f ca="1">IF(CD420&lt;=Konstanta!$F$5,Konstanta!$E$5,IF(CD420&lt;=Konstanta!$F$6,Konstanta!$E$6,IF(CD420&lt;=Konstanta!$F$7,Konstanta!$E$7,IF(CD420&lt;=Konstanta!$F$8,Konstanta!$E$8,Konstanta!$E$9))))</f>
        <v>5</v>
      </c>
      <c r="CV420" t="b">
        <f t="shared" si="118"/>
        <v>1</v>
      </c>
      <c r="CW420" s="74">
        <f ca="1">IF(CD420&lt;=Konstanta!$B$5,Konstanta!$A$5,IF(CD420&lt;=Konstanta!$B$6,Konstanta!$A$6,IF(CD420&lt;=Konstanta!$B$7,Konstanta!$A$7,IF(CD420&lt;=Konstanta!$B$8,Konstanta!$A$8,IF(CD420&lt;=Konstanta!$B$9,Konstanta!$A$9,IF(CD420&lt;=Konstanta!$B$10,Konstanta!$A$10,IF(CD420&lt;=Konstanta!$B$11,Konstanta!$A$11,Konstanta!$A$12)))))))</f>
        <v>8</v>
      </c>
      <c r="CX420" t="b">
        <f>LEN(_xlfn.IFNA(VLOOKUP(AA420,Konstanta!$AD:$AD,1,FALSE),""))=0</f>
        <v>1</v>
      </c>
      <c r="CY420" s="67">
        <f t="shared" si="119"/>
        <v>0</v>
      </c>
      <c r="CZ420" s="67">
        <f t="shared" si="120"/>
        <v>0</v>
      </c>
      <c r="DA420" s="67">
        <f t="shared" si="121"/>
        <v>0</v>
      </c>
      <c r="DB420" t="b">
        <f t="shared" ca="1" si="122"/>
        <v>0</v>
      </c>
      <c r="DC420" s="67" t="b">
        <f>DA420&lt;=Konstanta!$AH$3</f>
        <v>1</v>
      </c>
      <c r="DD420" t="b">
        <f>CY420&lt;=Konstanta!$AH$4</f>
        <v>1</v>
      </c>
      <c r="DE420" t="b">
        <f>CY420&lt;=Konstanta!$AH$5</f>
        <v>1</v>
      </c>
      <c r="DF420" t="b">
        <f>CY420&lt;=Konstanta!$AH$6</f>
        <v>1</v>
      </c>
      <c r="DG420" t="b">
        <f ca="1">TEXT(BL420,"YYYYMMDD")=TEXT(Konstanta!$B$1,"YYYYMMDD")</f>
        <v>0</v>
      </c>
      <c r="DH420" t="b">
        <f t="shared" si="123"/>
        <v>0</v>
      </c>
      <c r="DI420" s="67">
        <f ca="1">Konstanta!$C$4-Data!CD420</f>
        <v>-1096658.666275</v>
      </c>
      <c r="DJ420">
        <f ca="1">IF(Data!DI420&gt;=Konstanta!$B$14,Konstanta!$A$14,IF(Data!DI420&gt;=Konstanta!$B$15,Konstanta!$A$15,IF(Data!DI420&gt;=Konstanta!$B$16,Konstanta!$A$16,IF(Data!DI420&gt;=Konstanta!$B$17,Konstanta!$A$17,IF(Data!DI420&gt;=Konstanta!$B$18,Konstanta!$A$18,Konstanta!$A$19)))))</f>
        <v>6</v>
      </c>
      <c r="DK420" t="b">
        <f t="shared" si="124"/>
        <v>0</v>
      </c>
      <c r="DL420" t="b">
        <f>COUNTIFS(A$1:A419,A420)=0</f>
        <v>1</v>
      </c>
    </row>
    <row r="421" spans="1:116">
      <c r="A421" s="69"/>
      <c r="B421" s="69"/>
      <c r="C421" s="69"/>
      <c r="D421" s="81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8"/>
      <c r="BY421" s="68"/>
      <c r="BZ421" s="70" t="str">
        <f t="shared" si="109"/>
        <v/>
      </c>
      <c r="CA421" s="71">
        <f t="shared" ca="1" si="110"/>
        <v>1096694.6662277777</v>
      </c>
      <c r="CB421" s="70" t="b">
        <f ca="1">AND(LEN(BZ421)&gt;0,TEXT(BZ421,"YYYY-MM-DD")=TEXT(Konstanta!$B$1,"YYYY-MM-DD"))</f>
        <v>0</v>
      </c>
      <c r="CC421" s="70" t="str">
        <f t="shared" si="111"/>
        <v/>
      </c>
      <c r="CD421" s="72">
        <f ca="1">(Konstanta!$B$2-D421)*24</f>
        <v>1096694.666275</v>
      </c>
      <c r="CE421" t="b">
        <f t="shared" si="112"/>
        <v>0</v>
      </c>
      <c r="CF421" t="b">
        <f>LEN(_xlfn.IFNA(VLOOKUP(H421,Konstanta!$M:$M,1,FALSE),""))&gt;0</f>
        <v>0</v>
      </c>
      <c r="CG421" t="b">
        <f>LEN(_xlfn.IFNA(VLOOKUP(G421,Konstanta!$T:$T,1,FALSE),""))&gt;0</f>
        <v>0</v>
      </c>
      <c r="CH421" t="b">
        <f>_xlfn.IFNA(VLOOKUP(U421,Konstanta!$O:$O,1,FALSE),"-")&lt;&gt;"-"</f>
        <v>0</v>
      </c>
      <c r="CI421" t="b">
        <f>LEN(_xlfn.IFNA(VLOOKUP(AX421,Konstanta!$X:$X,1,FALSE),""))&gt;0</f>
        <v>0</v>
      </c>
      <c r="CJ421" t="b">
        <f>OR(LEN(_xlfn.IFNA(VLOOKUP(Y421,Konstanta!$Q:$Q,1,FALSE),""))&gt;0,LEN(Y421)=0)</f>
        <v>1</v>
      </c>
      <c r="CK421" t="b">
        <f t="shared" si="113"/>
        <v>1</v>
      </c>
      <c r="CL421" t="b">
        <f>OR(LEN(_xlfn.IFNA(VLOOKUP(BK421,Konstanta!$Z:$Z,1,FALSE),""))&gt;0,LEN(BK421)=0)</f>
        <v>1</v>
      </c>
      <c r="CM421" t="b">
        <f t="shared" si="114"/>
        <v>1</v>
      </c>
      <c r="CN421" t="b">
        <f t="shared" si="115"/>
        <v>0</v>
      </c>
      <c r="CO421" t="b">
        <f>LEN(_xlfn.IFNA(VLOOKUP(Data!K421,Konstanta!$AB:$AB,1,FALSE),""))&gt;0</f>
        <v>0</v>
      </c>
      <c r="CP421" s="12" t="b">
        <f t="shared" si="116"/>
        <v>0</v>
      </c>
      <c r="CQ421" s="12" t="b">
        <f t="shared" si="117"/>
        <v>0</v>
      </c>
      <c r="CR421" t="b">
        <f>ISNUMBER(SEARCH(Konstanta!$Q$5,Y421))</f>
        <v>0</v>
      </c>
      <c r="CS421">
        <f ca="1">IF(CD421&lt;=Konstanta!$J$5,Konstanta!$I$5,IF(CD421&lt;=Konstanta!$J$6,Konstanta!$I$6,IF(CD421&lt;=Konstanta!$J$7,Konstanta!$I$7,Konstanta!$I$8)))</f>
        <v>4</v>
      </c>
      <c r="CT421" t="b">
        <f>ISNUMBER(SEARCH(Konstanta!$Q$6,Y421))</f>
        <v>0</v>
      </c>
      <c r="CU421">
        <f ca="1">IF(CD421&lt;=Konstanta!$F$5,Konstanta!$E$5,IF(CD421&lt;=Konstanta!$F$6,Konstanta!$E$6,IF(CD421&lt;=Konstanta!$F$7,Konstanta!$E$7,IF(CD421&lt;=Konstanta!$F$8,Konstanta!$E$8,Konstanta!$E$9))))</f>
        <v>5</v>
      </c>
      <c r="CV421" t="b">
        <f t="shared" si="118"/>
        <v>1</v>
      </c>
      <c r="CW421" s="74">
        <f ca="1">IF(CD421&lt;=Konstanta!$B$5,Konstanta!$A$5,IF(CD421&lt;=Konstanta!$B$6,Konstanta!$A$6,IF(CD421&lt;=Konstanta!$B$7,Konstanta!$A$7,IF(CD421&lt;=Konstanta!$B$8,Konstanta!$A$8,IF(CD421&lt;=Konstanta!$B$9,Konstanta!$A$9,IF(CD421&lt;=Konstanta!$B$10,Konstanta!$A$10,IF(CD421&lt;=Konstanta!$B$11,Konstanta!$A$11,Konstanta!$A$12)))))))</f>
        <v>8</v>
      </c>
      <c r="CX421" t="b">
        <f>LEN(_xlfn.IFNA(VLOOKUP(AA421,Konstanta!$AD:$AD,1,FALSE),""))=0</f>
        <v>1</v>
      </c>
      <c r="CY421" s="67">
        <f t="shared" si="119"/>
        <v>0</v>
      </c>
      <c r="CZ421" s="67">
        <f t="shared" si="120"/>
        <v>0</v>
      </c>
      <c r="DA421" s="67">
        <f t="shared" si="121"/>
        <v>0</v>
      </c>
      <c r="DB421" t="b">
        <f t="shared" ca="1" si="122"/>
        <v>0</v>
      </c>
      <c r="DC421" s="67" t="b">
        <f>DA421&lt;=Konstanta!$AH$3</f>
        <v>1</v>
      </c>
      <c r="DD421" t="b">
        <f>CY421&lt;=Konstanta!$AH$4</f>
        <v>1</v>
      </c>
      <c r="DE421" t="b">
        <f>CY421&lt;=Konstanta!$AH$5</f>
        <v>1</v>
      </c>
      <c r="DF421" t="b">
        <f>CY421&lt;=Konstanta!$AH$6</f>
        <v>1</v>
      </c>
      <c r="DG421" t="b">
        <f ca="1">TEXT(BL421,"YYYYMMDD")=TEXT(Konstanta!$B$1,"YYYYMMDD")</f>
        <v>0</v>
      </c>
      <c r="DH421" t="b">
        <f t="shared" si="123"/>
        <v>0</v>
      </c>
      <c r="DI421" s="67">
        <f ca="1">Konstanta!$C$4-Data!CD421</f>
        <v>-1096658.666275</v>
      </c>
      <c r="DJ421">
        <f ca="1">IF(Data!DI421&gt;=Konstanta!$B$14,Konstanta!$A$14,IF(Data!DI421&gt;=Konstanta!$B$15,Konstanta!$A$15,IF(Data!DI421&gt;=Konstanta!$B$16,Konstanta!$A$16,IF(Data!DI421&gt;=Konstanta!$B$17,Konstanta!$A$17,IF(Data!DI421&gt;=Konstanta!$B$18,Konstanta!$A$18,Konstanta!$A$19)))))</f>
        <v>6</v>
      </c>
      <c r="DK421" t="b">
        <f t="shared" si="124"/>
        <v>0</v>
      </c>
      <c r="DL421" t="b">
        <f>COUNTIFS(A$1:A420,A421)=0</f>
        <v>1</v>
      </c>
    </row>
    <row r="422" spans="1:116">
      <c r="A422" s="69"/>
      <c r="B422" s="69"/>
      <c r="C422" s="69"/>
      <c r="D422" s="81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8"/>
      <c r="BY422" s="68"/>
      <c r="BZ422" s="70" t="str">
        <f t="shared" si="109"/>
        <v/>
      </c>
      <c r="CA422" s="71">
        <f t="shared" ca="1" si="110"/>
        <v>1096694.6659944444</v>
      </c>
      <c r="CB422" s="70" t="b">
        <f ca="1">AND(LEN(BZ422)&gt;0,TEXT(BZ422,"YYYY-MM-DD")=TEXT(Konstanta!$B$1,"YYYY-MM-DD"))</f>
        <v>0</v>
      </c>
      <c r="CC422" s="70" t="str">
        <f t="shared" si="111"/>
        <v/>
      </c>
      <c r="CD422" s="72">
        <f ca="1">(Konstanta!$B$2-D422)*24</f>
        <v>1096694.666275</v>
      </c>
      <c r="CE422" t="b">
        <f t="shared" si="112"/>
        <v>0</v>
      </c>
      <c r="CF422" t="b">
        <f>LEN(_xlfn.IFNA(VLOOKUP(H422,Konstanta!$M:$M,1,FALSE),""))&gt;0</f>
        <v>0</v>
      </c>
      <c r="CG422" t="b">
        <f>LEN(_xlfn.IFNA(VLOOKUP(G422,Konstanta!$T:$T,1,FALSE),""))&gt;0</f>
        <v>0</v>
      </c>
      <c r="CH422" t="b">
        <f>_xlfn.IFNA(VLOOKUP(U422,Konstanta!$O:$O,1,FALSE),"-")&lt;&gt;"-"</f>
        <v>0</v>
      </c>
      <c r="CI422" t="b">
        <f>LEN(_xlfn.IFNA(VLOOKUP(AX422,Konstanta!$X:$X,1,FALSE),""))&gt;0</f>
        <v>0</v>
      </c>
      <c r="CJ422" t="b">
        <f>OR(LEN(_xlfn.IFNA(VLOOKUP(Y422,Konstanta!$Q:$Q,1,FALSE),""))&gt;0,LEN(Y422)=0)</f>
        <v>1</v>
      </c>
      <c r="CK422" t="b">
        <f t="shared" si="113"/>
        <v>1</v>
      </c>
      <c r="CL422" t="b">
        <f>OR(LEN(_xlfn.IFNA(VLOOKUP(BK422,Konstanta!$Z:$Z,1,FALSE),""))&gt;0,LEN(BK422)=0)</f>
        <v>1</v>
      </c>
      <c r="CM422" t="b">
        <f t="shared" si="114"/>
        <v>1</v>
      </c>
      <c r="CN422" t="b">
        <f t="shared" si="115"/>
        <v>0</v>
      </c>
      <c r="CO422" t="b">
        <f>LEN(_xlfn.IFNA(VLOOKUP(Data!K422,Konstanta!$AB:$AB,1,FALSE),""))&gt;0</f>
        <v>0</v>
      </c>
      <c r="CP422" s="12" t="b">
        <f t="shared" si="116"/>
        <v>0</v>
      </c>
      <c r="CQ422" s="12" t="b">
        <f t="shared" si="117"/>
        <v>0</v>
      </c>
      <c r="CR422" t="b">
        <f>ISNUMBER(SEARCH(Konstanta!$Q$5,Y422))</f>
        <v>0</v>
      </c>
      <c r="CS422">
        <f ca="1">IF(CD422&lt;=Konstanta!$J$5,Konstanta!$I$5,IF(CD422&lt;=Konstanta!$J$6,Konstanta!$I$6,IF(CD422&lt;=Konstanta!$J$7,Konstanta!$I$7,Konstanta!$I$8)))</f>
        <v>4</v>
      </c>
      <c r="CT422" t="b">
        <f>ISNUMBER(SEARCH(Konstanta!$Q$6,Y422))</f>
        <v>0</v>
      </c>
      <c r="CU422">
        <f ca="1">IF(CD422&lt;=Konstanta!$F$5,Konstanta!$E$5,IF(CD422&lt;=Konstanta!$F$6,Konstanta!$E$6,IF(CD422&lt;=Konstanta!$F$7,Konstanta!$E$7,IF(CD422&lt;=Konstanta!$F$8,Konstanta!$E$8,Konstanta!$E$9))))</f>
        <v>5</v>
      </c>
      <c r="CV422" t="b">
        <f t="shared" si="118"/>
        <v>1</v>
      </c>
      <c r="CW422" s="74">
        <f ca="1">IF(CD422&lt;=Konstanta!$B$5,Konstanta!$A$5,IF(CD422&lt;=Konstanta!$B$6,Konstanta!$A$6,IF(CD422&lt;=Konstanta!$B$7,Konstanta!$A$7,IF(CD422&lt;=Konstanta!$B$8,Konstanta!$A$8,IF(CD422&lt;=Konstanta!$B$9,Konstanta!$A$9,IF(CD422&lt;=Konstanta!$B$10,Konstanta!$A$10,IF(CD422&lt;=Konstanta!$B$11,Konstanta!$A$11,Konstanta!$A$12)))))))</f>
        <v>8</v>
      </c>
      <c r="CX422" t="b">
        <f>LEN(_xlfn.IFNA(VLOOKUP(AA422,Konstanta!$AD:$AD,1,FALSE),""))=0</f>
        <v>1</v>
      </c>
      <c r="CY422" s="67">
        <f t="shared" si="119"/>
        <v>0</v>
      </c>
      <c r="CZ422" s="67">
        <f t="shared" si="120"/>
        <v>0</v>
      </c>
      <c r="DA422" s="67">
        <f t="shared" si="121"/>
        <v>0</v>
      </c>
      <c r="DB422" t="b">
        <f t="shared" ca="1" si="122"/>
        <v>0</v>
      </c>
      <c r="DC422" s="67" t="b">
        <f>DA422&lt;=Konstanta!$AH$3</f>
        <v>1</v>
      </c>
      <c r="DD422" t="b">
        <f>CY422&lt;=Konstanta!$AH$4</f>
        <v>1</v>
      </c>
      <c r="DE422" t="b">
        <f>CY422&lt;=Konstanta!$AH$5</f>
        <v>1</v>
      </c>
      <c r="DF422" t="b">
        <f>CY422&lt;=Konstanta!$AH$6</f>
        <v>1</v>
      </c>
      <c r="DG422" t="b">
        <f ca="1">TEXT(BL422,"YYYYMMDD")=TEXT(Konstanta!$B$1,"YYYYMMDD")</f>
        <v>0</v>
      </c>
      <c r="DH422" t="b">
        <f t="shared" si="123"/>
        <v>0</v>
      </c>
      <c r="DI422" s="67">
        <f ca="1">Konstanta!$C$4-Data!CD422</f>
        <v>-1096658.666275</v>
      </c>
      <c r="DJ422">
        <f ca="1">IF(Data!DI422&gt;=Konstanta!$B$14,Konstanta!$A$14,IF(Data!DI422&gt;=Konstanta!$B$15,Konstanta!$A$15,IF(Data!DI422&gt;=Konstanta!$B$16,Konstanta!$A$16,IF(Data!DI422&gt;=Konstanta!$B$17,Konstanta!$A$17,IF(Data!DI422&gt;=Konstanta!$B$18,Konstanta!$A$18,Konstanta!$A$19)))))</f>
        <v>6</v>
      </c>
      <c r="DK422" t="b">
        <f t="shared" si="124"/>
        <v>0</v>
      </c>
      <c r="DL422" t="b">
        <f>COUNTIFS(A$1:A421,A422)=0</f>
        <v>1</v>
      </c>
    </row>
    <row r="423" spans="1:116">
      <c r="A423" s="69"/>
      <c r="B423" s="69"/>
      <c r="C423" s="69"/>
      <c r="D423" s="81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8"/>
      <c r="BY423" s="68"/>
      <c r="BZ423" s="70" t="str">
        <f t="shared" si="109"/>
        <v/>
      </c>
      <c r="CA423" s="71">
        <f t="shared" ca="1" si="110"/>
        <v>1096694.6659972221</v>
      </c>
      <c r="CB423" s="70" t="b">
        <f ca="1">AND(LEN(BZ423)&gt;0,TEXT(BZ423,"YYYY-MM-DD")=TEXT(Konstanta!$B$1,"YYYY-MM-DD"))</f>
        <v>0</v>
      </c>
      <c r="CC423" s="70" t="str">
        <f t="shared" si="111"/>
        <v/>
      </c>
      <c r="CD423" s="72">
        <f ca="1">(Konstanta!$B$2-D423)*24</f>
        <v>1096694.666275</v>
      </c>
      <c r="CE423" t="b">
        <f t="shared" si="112"/>
        <v>0</v>
      </c>
      <c r="CF423" t="b">
        <f>LEN(_xlfn.IFNA(VLOOKUP(H423,Konstanta!$M:$M,1,FALSE),""))&gt;0</f>
        <v>0</v>
      </c>
      <c r="CG423" t="b">
        <f>LEN(_xlfn.IFNA(VLOOKUP(G423,Konstanta!$T:$T,1,FALSE),""))&gt;0</f>
        <v>0</v>
      </c>
      <c r="CH423" t="b">
        <f>_xlfn.IFNA(VLOOKUP(U423,Konstanta!$O:$O,1,FALSE),"-")&lt;&gt;"-"</f>
        <v>0</v>
      </c>
      <c r="CI423" t="b">
        <f>LEN(_xlfn.IFNA(VLOOKUP(AX423,Konstanta!$X:$X,1,FALSE),""))&gt;0</f>
        <v>0</v>
      </c>
      <c r="CJ423" t="b">
        <f>OR(LEN(_xlfn.IFNA(VLOOKUP(Y423,Konstanta!$Q:$Q,1,FALSE),""))&gt;0,LEN(Y423)=0)</f>
        <v>1</v>
      </c>
      <c r="CK423" t="b">
        <f t="shared" si="113"/>
        <v>1</v>
      </c>
      <c r="CL423" t="b">
        <f>OR(LEN(_xlfn.IFNA(VLOOKUP(BK423,Konstanta!$Z:$Z,1,FALSE),""))&gt;0,LEN(BK423)=0)</f>
        <v>1</v>
      </c>
      <c r="CM423" t="b">
        <f t="shared" si="114"/>
        <v>1</v>
      </c>
      <c r="CN423" t="b">
        <f t="shared" si="115"/>
        <v>0</v>
      </c>
      <c r="CO423" t="b">
        <f>LEN(_xlfn.IFNA(VLOOKUP(Data!K423,Konstanta!$AB:$AB,1,FALSE),""))&gt;0</f>
        <v>0</v>
      </c>
      <c r="CP423" s="12" t="b">
        <f t="shared" si="116"/>
        <v>0</v>
      </c>
      <c r="CQ423" s="12" t="b">
        <f t="shared" si="117"/>
        <v>0</v>
      </c>
      <c r="CR423" t="b">
        <f>ISNUMBER(SEARCH(Konstanta!$Q$5,Y423))</f>
        <v>0</v>
      </c>
      <c r="CS423">
        <f ca="1">IF(CD423&lt;=Konstanta!$J$5,Konstanta!$I$5,IF(CD423&lt;=Konstanta!$J$6,Konstanta!$I$6,IF(CD423&lt;=Konstanta!$J$7,Konstanta!$I$7,Konstanta!$I$8)))</f>
        <v>4</v>
      </c>
      <c r="CT423" t="b">
        <f>ISNUMBER(SEARCH(Konstanta!$Q$6,Y423))</f>
        <v>0</v>
      </c>
      <c r="CU423">
        <f ca="1">IF(CD423&lt;=Konstanta!$F$5,Konstanta!$E$5,IF(CD423&lt;=Konstanta!$F$6,Konstanta!$E$6,IF(CD423&lt;=Konstanta!$F$7,Konstanta!$E$7,IF(CD423&lt;=Konstanta!$F$8,Konstanta!$E$8,Konstanta!$E$9))))</f>
        <v>5</v>
      </c>
      <c r="CV423" t="b">
        <f t="shared" si="118"/>
        <v>1</v>
      </c>
      <c r="CW423" s="74">
        <f ca="1">IF(CD423&lt;=Konstanta!$B$5,Konstanta!$A$5,IF(CD423&lt;=Konstanta!$B$6,Konstanta!$A$6,IF(CD423&lt;=Konstanta!$B$7,Konstanta!$A$7,IF(CD423&lt;=Konstanta!$B$8,Konstanta!$A$8,IF(CD423&lt;=Konstanta!$B$9,Konstanta!$A$9,IF(CD423&lt;=Konstanta!$B$10,Konstanta!$A$10,IF(CD423&lt;=Konstanta!$B$11,Konstanta!$A$11,Konstanta!$A$12)))))))</f>
        <v>8</v>
      </c>
      <c r="CX423" t="b">
        <f>LEN(_xlfn.IFNA(VLOOKUP(AA423,Konstanta!$AD:$AD,1,FALSE),""))=0</f>
        <v>1</v>
      </c>
      <c r="CY423" s="67">
        <f t="shared" si="119"/>
        <v>0</v>
      </c>
      <c r="CZ423" s="67">
        <f t="shared" si="120"/>
        <v>0</v>
      </c>
      <c r="DA423" s="67">
        <f t="shared" si="121"/>
        <v>0</v>
      </c>
      <c r="DB423" t="b">
        <f t="shared" ca="1" si="122"/>
        <v>0</v>
      </c>
      <c r="DC423" s="67" t="b">
        <f>DA423&lt;=Konstanta!$AH$3</f>
        <v>1</v>
      </c>
      <c r="DD423" t="b">
        <f>CY423&lt;=Konstanta!$AH$4</f>
        <v>1</v>
      </c>
      <c r="DE423" t="b">
        <f>CY423&lt;=Konstanta!$AH$5</f>
        <v>1</v>
      </c>
      <c r="DF423" t="b">
        <f>CY423&lt;=Konstanta!$AH$6</f>
        <v>1</v>
      </c>
      <c r="DG423" t="b">
        <f ca="1">TEXT(BL423,"YYYYMMDD")=TEXT(Konstanta!$B$1,"YYYYMMDD")</f>
        <v>0</v>
      </c>
      <c r="DH423" t="b">
        <f t="shared" si="123"/>
        <v>0</v>
      </c>
      <c r="DI423" s="67">
        <f ca="1">Konstanta!$C$4-Data!CD423</f>
        <v>-1096658.666275</v>
      </c>
      <c r="DJ423">
        <f ca="1">IF(Data!DI423&gt;=Konstanta!$B$14,Konstanta!$A$14,IF(Data!DI423&gt;=Konstanta!$B$15,Konstanta!$A$15,IF(Data!DI423&gt;=Konstanta!$B$16,Konstanta!$A$16,IF(Data!DI423&gt;=Konstanta!$B$17,Konstanta!$A$17,IF(Data!DI423&gt;=Konstanta!$B$18,Konstanta!$A$18,Konstanta!$A$19)))))</f>
        <v>6</v>
      </c>
      <c r="DK423" t="b">
        <f t="shared" si="124"/>
        <v>0</v>
      </c>
      <c r="DL423" t="b">
        <f>COUNTIFS(A$1:A422,A423)=0</f>
        <v>1</v>
      </c>
    </row>
    <row r="424" spans="1:116">
      <c r="A424" s="69"/>
      <c r="B424" s="69"/>
      <c r="C424" s="69"/>
      <c r="D424" s="81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8"/>
      <c r="BY424" s="68"/>
      <c r="BZ424" s="70" t="str">
        <f t="shared" si="109"/>
        <v/>
      </c>
      <c r="CA424" s="71">
        <f t="shared" ca="1" si="110"/>
        <v>1096694.666275</v>
      </c>
      <c r="CB424" s="70" t="b">
        <f ca="1">AND(LEN(BZ424)&gt;0,TEXT(BZ424,"YYYY-MM-DD")=TEXT(Konstanta!$B$1,"YYYY-MM-DD"))</f>
        <v>0</v>
      </c>
      <c r="CC424" s="70" t="str">
        <f t="shared" si="111"/>
        <v/>
      </c>
      <c r="CD424" s="72">
        <f ca="1">(Konstanta!$B$2-D424)*24</f>
        <v>1096694.666275</v>
      </c>
      <c r="CE424" t="b">
        <f t="shared" si="112"/>
        <v>0</v>
      </c>
      <c r="CF424" t="b">
        <f>LEN(_xlfn.IFNA(VLOOKUP(H424,Konstanta!$M:$M,1,FALSE),""))&gt;0</f>
        <v>0</v>
      </c>
      <c r="CG424" t="b">
        <f>LEN(_xlfn.IFNA(VLOOKUP(G424,Konstanta!$T:$T,1,FALSE),""))&gt;0</f>
        <v>0</v>
      </c>
      <c r="CH424" t="b">
        <f>_xlfn.IFNA(VLOOKUP(U424,Konstanta!$O:$O,1,FALSE),"-")&lt;&gt;"-"</f>
        <v>0</v>
      </c>
      <c r="CI424" t="b">
        <f>LEN(_xlfn.IFNA(VLOOKUP(AX424,Konstanta!$X:$X,1,FALSE),""))&gt;0</f>
        <v>0</v>
      </c>
      <c r="CJ424" t="b">
        <f>OR(LEN(_xlfn.IFNA(VLOOKUP(Y424,Konstanta!$Q:$Q,1,FALSE),""))&gt;0,LEN(Y424)=0)</f>
        <v>1</v>
      </c>
      <c r="CK424" t="b">
        <f t="shared" si="113"/>
        <v>1</v>
      </c>
      <c r="CL424" t="b">
        <f>OR(LEN(_xlfn.IFNA(VLOOKUP(BK424,Konstanta!$Z:$Z,1,FALSE),""))&gt;0,LEN(BK424)=0)</f>
        <v>1</v>
      </c>
      <c r="CM424" t="b">
        <f t="shared" si="114"/>
        <v>1</v>
      </c>
      <c r="CN424" t="b">
        <f t="shared" si="115"/>
        <v>0</v>
      </c>
      <c r="CO424" t="b">
        <f>LEN(_xlfn.IFNA(VLOOKUP(Data!K424,Konstanta!$AB:$AB,1,FALSE),""))&gt;0</f>
        <v>0</v>
      </c>
      <c r="CP424" s="12" t="b">
        <f t="shared" si="116"/>
        <v>0</v>
      </c>
      <c r="CQ424" s="12" t="b">
        <f t="shared" si="117"/>
        <v>0</v>
      </c>
      <c r="CR424" t="b">
        <f>ISNUMBER(SEARCH(Konstanta!$Q$5,Y424))</f>
        <v>0</v>
      </c>
      <c r="CS424">
        <f ca="1">IF(CD424&lt;=Konstanta!$J$5,Konstanta!$I$5,IF(CD424&lt;=Konstanta!$J$6,Konstanta!$I$6,IF(CD424&lt;=Konstanta!$J$7,Konstanta!$I$7,Konstanta!$I$8)))</f>
        <v>4</v>
      </c>
      <c r="CT424" t="b">
        <f>ISNUMBER(SEARCH(Konstanta!$Q$6,Y424))</f>
        <v>0</v>
      </c>
      <c r="CU424">
        <f ca="1">IF(CD424&lt;=Konstanta!$F$5,Konstanta!$E$5,IF(CD424&lt;=Konstanta!$F$6,Konstanta!$E$6,IF(CD424&lt;=Konstanta!$F$7,Konstanta!$E$7,IF(CD424&lt;=Konstanta!$F$8,Konstanta!$E$8,Konstanta!$E$9))))</f>
        <v>5</v>
      </c>
      <c r="CV424" t="b">
        <f t="shared" si="118"/>
        <v>1</v>
      </c>
      <c r="CW424" s="74">
        <f ca="1">IF(CD424&lt;=Konstanta!$B$5,Konstanta!$A$5,IF(CD424&lt;=Konstanta!$B$6,Konstanta!$A$6,IF(CD424&lt;=Konstanta!$B$7,Konstanta!$A$7,IF(CD424&lt;=Konstanta!$B$8,Konstanta!$A$8,IF(CD424&lt;=Konstanta!$B$9,Konstanta!$A$9,IF(CD424&lt;=Konstanta!$B$10,Konstanta!$A$10,IF(CD424&lt;=Konstanta!$B$11,Konstanta!$A$11,Konstanta!$A$12)))))))</f>
        <v>8</v>
      </c>
      <c r="CX424" t="b">
        <f>LEN(_xlfn.IFNA(VLOOKUP(AA424,Konstanta!$AD:$AD,1,FALSE),""))=0</f>
        <v>1</v>
      </c>
      <c r="CY424" s="67">
        <f t="shared" si="119"/>
        <v>0</v>
      </c>
      <c r="CZ424" s="67">
        <f t="shared" si="120"/>
        <v>0</v>
      </c>
      <c r="DA424" s="67">
        <f t="shared" si="121"/>
        <v>0</v>
      </c>
      <c r="DB424" t="b">
        <f t="shared" ca="1" si="122"/>
        <v>0</v>
      </c>
      <c r="DC424" s="67" t="b">
        <f>DA424&lt;=Konstanta!$AH$3</f>
        <v>1</v>
      </c>
      <c r="DD424" t="b">
        <f>CY424&lt;=Konstanta!$AH$4</f>
        <v>1</v>
      </c>
      <c r="DE424" t="b">
        <f>CY424&lt;=Konstanta!$AH$5</f>
        <v>1</v>
      </c>
      <c r="DF424" t="b">
        <f>CY424&lt;=Konstanta!$AH$6</f>
        <v>1</v>
      </c>
      <c r="DG424" t="b">
        <f ca="1">TEXT(BL424,"YYYYMMDD")=TEXT(Konstanta!$B$1,"YYYYMMDD")</f>
        <v>0</v>
      </c>
      <c r="DH424" t="b">
        <f t="shared" si="123"/>
        <v>0</v>
      </c>
      <c r="DI424" s="67">
        <f ca="1">Konstanta!$C$4-Data!CD424</f>
        <v>-1096658.666275</v>
      </c>
      <c r="DJ424">
        <f ca="1">IF(Data!DI424&gt;=Konstanta!$B$14,Konstanta!$A$14,IF(Data!DI424&gt;=Konstanta!$B$15,Konstanta!$A$15,IF(Data!DI424&gt;=Konstanta!$B$16,Konstanta!$A$16,IF(Data!DI424&gt;=Konstanta!$B$17,Konstanta!$A$17,IF(Data!DI424&gt;=Konstanta!$B$18,Konstanta!$A$18,Konstanta!$A$19)))))</f>
        <v>6</v>
      </c>
      <c r="DK424" t="b">
        <f t="shared" si="124"/>
        <v>0</v>
      </c>
      <c r="DL424" t="b">
        <f>COUNTIFS(A$1:A423,A424)=0</f>
        <v>1</v>
      </c>
    </row>
    <row r="425" spans="1:116">
      <c r="A425" s="69"/>
      <c r="B425" s="69"/>
      <c r="C425" s="69"/>
      <c r="D425" s="81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8"/>
      <c r="BY425" s="68"/>
      <c r="BZ425" s="70" t="str">
        <f t="shared" si="109"/>
        <v/>
      </c>
      <c r="CA425" s="71">
        <f t="shared" ca="1" si="110"/>
        <v>1096694.6659916667</v>
      </c>
      <c r="CB425" s="70" t="b">
        <f ca="1">AND(LEN(BZ425)&gt;0,TEXT(BZ425,"YYYY-MM-DD")=TEXT(Konstanta!$B$1,"YYYY-MM-DD"))</f>
        <v>0</v>
      </c>
      <c r="CC425" s="70" t="str">
        <f t="shared" si="111"/>
        <v/>
      </c>
      <c r="CD425" s="72">
        <f ca="1">(Konstanta!$B$2-D425)*24</f>
        <v>1096694.666275</v>
      </c>
      <c r="CE425" t="b">
        <f t="shared" si="112"/>
        <v>0</v>
      </c>
      <c r="CF425" t="b">
        <f>LEN(_xlfn.IFNA(VLOOKUP(H425,Konstanta!$M:$M,1,FALSE),""))&gt;0</f>
        <v>0</v>
      </c>
      <c r="CG425" t="b">
        <f>LEN(_xlfn.IFNA(VLOOKUP(G425,Konstanta!$T:$T,1,FALSE),""))&gt;0</f>
        <v>0</v>
      </c>
      <c r="CH425" t="b">
        <f>_xlfn.IFNA(VLOOKUP(U425,Konstanta!$O:$O,1,FALSE),"-")&lt;&gt;"-"</f>
        <v>0</v>
      </c>
      <c r="CI425" t="b">
        <f>LEN(_xlfn.IFNA(VLOOKUP(AX425,Konstanta!$X:$X,1,FALSE),""))&gt;0</f>
        <v>0</v>
      </c>
      <c r="CJ425" t="b">
        <f>OR(LEN(_xlfn.IFNA(VLOOKUP(Y425,Konstanta!$Q:$Q,1,FALSE),""))&gt;0,LEN(Y425)=0)</f>
        <v>1</v>
      </c>
      <c r="CK425" t="b">
        <f t="shared" si="113"/>
        <v>1</v>
      </c>
      <c r="CL425" t="b">
        <f>OR(LEN(_xlfn.IFNA(VLOOKUP(BK425,Konstanta!$Z:$Z,1,FALSE),""))&gt;0,LEN(BK425)=0)</f>
        <v>1</v>
      </c>
      <c r="CM425" t="b">
        <f t="shared" si="114"/>
        <v>1</v>
      </c>
      <c r="CN425" t="b">
        <f t="shared" si="115"/>
        <v>0</v>
      </c>
      <c r="CO425" t="b">
        <f>LEN(_xlfn.IFNA(VLOOKUP(Data!K425,Konstanta!$AB:$AB,1,FALSE),""))&gt;0</f>
        <v>0</v>
      </c>
      <c r="CP425" s="12" t="b">
        <f t="shared" si="116"/>
        <v>0</v>
      </c>
      <c r="CQ425" s="12" t="b">
        <f t="shared" si="117"/>
        <v>0</v>
      </c>
      <c r="CR425" t="b">
        <f>ISNUMBER(SEARCH(Konstanta!$Q$5,Y425))</f>
        <v>0</v>
      </c>
      <c r="CS425">
        <f ca="1">IF(CD425&lt;=Konstanta!$J$5,Konstanta!$I$5,IF(CD425&lt;=Konstanta!$J$6,Konstanta!$I$6,IF(CD425&lt;=Konstanta!$J$7,Konstanta!$I$7,Konstanta!$I$8)))</f>
        <v>4</v>
      </c>
      <c r="CT425" t="b">
        <f>ISNUMBER(SEARCH(Konstanta!$Q$6,Y425))</f>
        <v>0</v>
      </c>
      <c r="CU425">
        <f ca="1">IF(CD425&lt;=Konstanta!$F$5,Konstanta!$E$5,IF(CD425&lt;=Konstanta!$F$6,Konstanta!$E$6,IF(CD425&lt;=Konstanta!$F$7,Konstanta!$E$7,IF(CD425&lt;=Konstanta!$F$8,Konstanta!$E$8,Konstanta!$E$9))))</f>
        <v>5</v>
      </c>
      <c r="CV425" t="b">
        <f t="shared" si="118"/>
        <v>1</v>
      </c>
      <c r="CW425" s="74">
        <f ca="1">IF(CD425&lt;=Konstanta!$B$5,Konstanta!$A$5,IF(CD425&lt;=Konstanta!$B$6,Konstanta!$A$6,IF(CD425&lt;=Konstanta!$B$7,Konstanta!$A$7,IF(CD425&lt;=Konstanta!$B$8,Konstanta!$A$8,IF(CD425&lt;=Konstanta!$B$9,Konstanta!$A$9,IF(CD425&lt;=Konstanta!$B$10,Konstanta!$A$10,IF(CD425&lt;=Konstanta!$B$11,Konstanta!$A$11,Konstanta!$A$12)))))))</f>
        <v>8</v>
      </c>
      <c r="CX425" t="b">
        <f>LEN(_xlfn.IFNA(VLOOKUP(AA425,Konstanta!$AD:$AD,1,FALSE),""))=0</f>
        <v>1</v>
      </c>
      <c r="CY425" s="67">
        <f t="shared" si="119"/>
        <v>0</v>
      </c>
      <c r="CZ425" s="67">
        <f t="shared" si="120"/>
        <v>0</v>
      </c>
      <c r="DA425" s="67">
        <f t="shared" si="121"/>
        <v>0</v>
      </c>
      <c r="DB425" t="b">
        <f t="shared" ca="1" si="122"/>
        <v>0</v>
      </c>
      <c r="DC425" s="67" t="b">
        <f>DA425&lt;=Konstanta!$AH$3</f>
        <v>1</v>
      </c>
      <c r="DD425" t="b">
        <f>CY425&lt;=Konstanta!$AH$4</f>
        <v>1</v>
      </c>
      <c r="DE425" t="b">
        <f>CY425&lt;=Konstanta!$AH$5</f>
        <v>1</v>
      </c>
      <c r="DF425" t="b">
        <f>CY425&lt;=Konstanta!$AH$6</f>
        <v>1</v>
      </c>
      <c r="DG425" t="b">
        <f ca="1">TEXT(BL425,"YYYYMMDD")=TEXT(Konstanta!$B$1,"YYYYMMDD")</f>
        <v>0</v>
      </c>
      <c r="DH425" t="b">
        <f t="shared" si="123"/>
        <v>0</v>
      </c>
      <c r="DI425" s="67">
        <f ca="1">Konstanta!$C$4-Data!CD425</f>
        <v>-1096658.666275</v>
      </c>
      <c r="DJ425">
        <f ca="1">IF(Data!DI425&gt;=Konstanta!$B$14,Konstanta!$A$14,IF(Data!DI425&gt;=Konstanta!$B$15,Konstanta!$A$15,IF(Data!DI425&gt;=Konstanta!$B$16,Konstanta!$A$16,IF(Data!DI425&gt;=Konstanta!$B$17,Konstanta!$A$17,IF(Data!DI425&gt;=Konstanta!$B$18,Konstanta!$A$18,Konstanta!$A$19)))))</f>
        <v>6</v>
      </c>
      <c r="DK425" t="b">
        <f t="shared" si="124"/>
        <v>0</v>
      </c>
      <c r="DL425" t="b">
        <f>COUNTIFS(A$1:A424,A425)=0</f>
        <v>1</v>
      </c>
    </row>
    <row r="426" spans="1:116">
      <c r="A426" s="69"/>
      <c r="B426" s="69"/>
      <c r="C426" s="69"/>
      <c r="D426" s="81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8"/>
      <c r="BY426" s="68"/>
      <c r="BZ426" s="70" t="str">
        <f t="shared" si="109"/>
        <v/>
      </c>
      <c r="CA426" s="71">
        <f t="shared" ca="1" si="110"/>
        <v>1096694.6659916667</v>
      </c>
      <c r="CB426" s="70" t="b">
        <f ca="1">AND(LEN(BZ426)&gt;0,TEXT(BZ426,"YYYY-MM-DD")=TEXT(Konstanta!$B$1,"YYYY-MM-DD"))</f>
        <v>0</v>
      </c>
      <c r="CC426" s="70" t="str">
        <f t="shared" si="111"/>
        <v/>
      </c>
      <c r="CD426" s="72">
        <f ca="1">(Konstanta!$B$2-D426)*24</f>
        <v>1096694.666275</v>
      </c>
      <c r="CE426" t="b">
        <f t="shared" si="112"/>
        <v>0</v>
      </c>
      <c r="CF426" t="b">
        <f>LEN(_xlfn.IFNA(VLOOKUP(H426,Konstanta!$M:$M,1,FALSE),""))&gt;0</f>
        <v>0</v>
      </c>
      <c r="CG426" t="b">
        <f>LEN(_xlfn.IFNA(VLOOKUP(G426,Konstanta!$T:$T,1,FALSE),""))&gt;0</f>
        <v>0</v>
      </c>
      <c r="CH426" t="b">
        <f>_xlfn.IFNA(VLOOKUP(U426,Konstanta!$O:$O,1,FALSE),"-")&lt;&gt;"-"</f>
        <v>0</v>
      </c>
      <c r="CI426" t="b">
        <f>LEN(_xlfn.IFNA(VLOOKUP(AX426,Konstanta!$X:$X,1,FALSE),""))&gt;0</f>
        <v>0</v>
      </c>
      <c r="CJ426" t="b">
        <f>OR(LEN(_xlfn.IFNA(VLOOKUP(Y426,Konstanta!$Q:$Q,1,FALSE),""))&gt;0,LEN(Y426)=0)</f>
        <v>1</v>
      </c>
      <c r="CK426" t="b">
        <f t="shared" si="113"/>
        <v>1</v>
      </c>
      <c r="CL426" t="b">
        <f>OR(LEN(_xlfn.IFNA(VLOOKUP(BK426,Konstanta!$Z:$Z,1,FALSE),""))&gt;0,LEN(BK426)=0)</f>
        <v>1</v>
      </c>
      <c r="CM426" t="b">
        <f t="shared" si="114"/>
        <v>1</v>
      </c>
      <c r="CN426" t="b">
        <f t="shared" si="115"/>
        <v>0</v>
      </c>
      <c r="CO426" t="b">
        <f>LEN(_xlfn.IFNA(VLOOKUP(Data!K426,Konstanta!$AB:$AB,1,FALSE),""))&gt;0</f>
        <v>0</v>
      </c>
      <c r="CP426" s="12" t="b">
        <f t="shared" si="116"/>
        <v>0</v>
      </c>
      <c r="CQ426" s="12" t="b">
        <f t="shared" si="117"/>
        <v>0</v>
      </c>
      <c r="CR426" t="b">
        <f>ISNUMBER(SEARCH(Konstanta!$Q$5,Y426))</f>
        <v>0</v>
      </c>
      <c r="CS426">
        <f ca="1">IF(CD426&lt;=Konstanta!$J$5,Konstanta!$I$5,IF(CD426&lt;=Konstanta!$J$6,Konstanta!$I$6,IF(CD426&lt;=Konstanta!$J$7,Konstanta!$I$7,Konstanta!$I$8)))</f>
        <v>4</v>
      </c>
      <c r="CT426" t="b">
        <f>ISNUMBER(SEARCH(Konstanta!$Q$6,Y426))</f>
        <v>0</v>
      </c>
      <c r="CU426">
        <f ca="1">IF(CD426&lt;=Konstanta!$F$5,Konstanta!$E$5,IF(CD426&lt;=Konstanta!$F$6,Konstanta!$E$6,IF(CD426&lt;=Konstanta!$F$7,Konstanta!$E$7,IF(CD426&lt;=Konstanta!$F$8,Konstanta!$E$8,Konstanta!$E$9))))</f>
        <v>5</v>
      </c>
      <c r="CV426" t="b">
        <f t="shared" si="118"/>
        <v>1</v>
      </c>
      <c r="CW426" s="74">
        <f ca="1">IF(CD426&lt;=Konstanta!$B$5,Konstanta!$A$5,IF(CD426&lt;=Konstanta!$B$6,Konstanta!$A$6,IF(CD426&lt;=Konstanta!$B$7,Konstanta!$A$7,IF(CD426&lt;=Konstanta!$B$8,Konstanta!$A$8,IF(CD426&lt;=Konstanta!$B$9,Konstanta!$A$9,IF(CD426&lt;=Konstanta!$B$10,Konstanta!$A$10,IF(CD426&lt;=Konstanta!$B$11,Konstanta!$A$11,Konstanta!$A$12)))))))</f>
        <v>8</v>
      </c>
      <c r="CX426" t="b">
        <f>LEN(_xlfn.IFNA(VLOOKUP(AA426,Konstanta!$AD:$AD,1,FALSE),""))=0</f>
        <v>1</v>
      </c>
      <c r="CY426" s="67">
        <f t="shared" si="119"/>
        <v>0</v>
      </c>
      <c r="CZ426" s="67">
        <f t="shared" si="120"/>
        <v>0</v>
      </c>
      <c r="DA426" s="67">
        <f t="shared" si="121"/>
        <v>0</v>
      </c>
      <c r="DB426" t="b">
        <f t="shared" ca="1" si="122"/>
        <v>0</v>
      </c>
      <c r="DC426" s="67" t="b">
        <f>DA426&lt;=Konstanta!$AH$3</f>
        <v>1</v>
      </c>
      <c r="DD426" t="b">
        <f>CY426&lt;=Konstanta!$AH$4</f>
        <v>1</v>
      </c>
      <c r="DE426" t="b">
        <f>CY426&lt;=Konstanta!$AH$5</f>
        <v>1</v>
      </c>
      <c r="DF426" t="b">
        <f>CY426&lt;=Konstanta!$AH$6</f>
        <v>1</v>
      </c>
      <c r="DG426" t="b">
        <f ca="1">TEXT(BL426,"YYYYMMDD")=TEXT(Konstanta!$B$1,"YYYYMMDD")</f>
        <v>0</v>
      </c>
      <c r="DH426" t="b">
        <f t="shared" si="123"/>
        <v>0</v>
      </c>
      <c r="DI426" s="67">
        <f ca="1">Konstanta!$C$4-Data!CD426</f>
        <v>-1096658.666275</v>
      </c>
      <c r="DJ426">
        <f ca="1">IF(Data!DI426&gt;=Konstanta!$B$14,Konstanta!$A$14,IF(Data!DI426&gt;=Konstanta!$B$15,Konstanta!$A$15,IF(Data!DI426&gt;=Konstanta!$B$16,Konstanta!$A$16,IF(Data!DI426&gt;=Konstanta!$B$17,Konstanta!$A$17,IF(Data!DI426&gt;=Konstanta!$B$18,Konstanta!$A$18,Konstanta!$A$19)))))</f>
        <v>6</v>
      </c>
      <c r="DK426" t="b">
        <f t="shared" si="124"/>
        <v>0</v>
      </c>
      <c r="DL426" t="b">
        <f>COUNTIFS(A$1:A425,A426)=0</f>
        <v>1</v>
      </c>
    </row>
    <row r="427" spans="1:116">
      <c r="A427" s="69"/>
      <c r="B427" s="69"/>
      <c r="C427" s="69"/>
      <c r="D427" s="81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8"/>
      <c r="BY427" s="68"/>
      <c r="BZ427" s="70" t="str">
        <f t="shared" si="109"/>
        <v/>
      </c>
      <c r="CA427" s="71">
        <f t="shared" ca="1" si="110"/>
        <v>1096694.6664305555</v>
      </c>
      <c r="CB427" s="70" t="b">
        <f ca="1">AND(LEN(BZ427)&gt;0,TEXT(BZ427,"YYYY-MM-DD")=TEXT(Konstanta!$B$1,"YYYY-MM-DD"))</f>
        <v>0</v>
      </c>
      <c r="CC427" s="70" t="str">
        <f t="shared" si="111"/>
        <v/>
      </c>
      <c r="CD427" s="72">
        <f ca="1">(Konstanta!$B$2-D427)*24</f>
        <v>1096694.666275</v>
      </c>
      <c r="CE427" t="b">
        <f t="shared" si="112"/>
        <v>0</v>
      </c>
      <c r="CF427" t="b">
        <f>LEN(_xlfn.IFNA(VLOOKUP(H427,Konstanta!$M:$M,1,FALSE),""))&gt;0</f>
        <v>0</v>
      </c>
      <c r="CG427" t="b">
        <f>LEN(_xlfn.IFNA(VLOOKUP(G427,Konstanta!$T:$T,1,FALSE),""))&gt;0</f>
        <v>0</v>
      </c>
      <c r="CH427" t="b">
        <f>_xlfn.IFNA(VLOOKUP(U427,Konstanta!$O:$O,1,FALSE),"-")&lt;&gt;"-"</f>
        <v>0</v>
      </c>
      <c r="CI427" t="b">
        <f>LEN(_xlfn.IFNA(VLOOKUP(AX427,Konstanta!$X:$X,1,FALSE),""))&gt;0</f>
        <v>0</v>
      </c>
      <c r="CJ427" t="b">
        <f>OR(LEN(_xlfn.IFNA(VLOOKUP(Y427,Konstanta!$Q:$Q,1,FALSE),""))&gt;0,LEN(Y427)=0)</f>
        <v>1</v>
      </c>
      <c r="CK427" t="b">
        <f t="shared" si="113"/>
        <v>1</v>
      </c>
      <c r="CL427" t="b">
        <f>OR(LEN(_xlfn.IFNA(VLOOKUP(BK427,Konstanta!$Z:$Z,1,FALSE),""))&gt;0,LEN(BK427)=0)</f>
        <v>1</v>
      </c>
      <c r="CM427" t="b">
        <f t="shared" si="114"/>
        <v>1</v>
      </c>
      <c r="CN427" t="b">
        <f t="shared" si="115"/>
        <v>0</v>
      </c>
      <c r="CO427" t="b">
        <f>LEN(_xlfn.IFNA(VLOOKUP(Data!K427,Konstanta!$AB:$AB,1,FALSE),""))&gt;0</f>
        <v>0</v>
      </c>
      <c r="CP427" s="12" t="b">
        <f t="shared" si="116"/>
        <v>0</v>
      </c>
      <c r="CQ427" s="12" t="b">
        <f t="shared" si="117"/>
        <v>0</v>
      </c>
      <c r="CR427" t="b">
        <f>ISNUMBER(SEARCH(Konstanta!$Q$5,Y427))</f>
        <v>0</v>
      </c>
      <c r="CS427">
        <f ca="1">IF(CD427&lt;=Konstanta!$J$5,Konstanta!$I$5,IF(CD427&lt;=Konstanta!$J$6,Konstanta!$I$6,IF(CD427&lt;=Konstanta!$J$7,Konstanta!$I$7,Konstanta!$I$8)))</f>
        <v>4</v>
      </c>
      <c r="CT427" t="b">
        <f>ISNUMBER(SEARCH(Konstanta!$Q$6,Y427))</f>
        <v>0</v>
      </c>
      <c r="CU427">
        <f ca="1">IF(CD427&lt;=Konstanta!$F$5,Konstanta!$E$5,IF(CD427&lt;=Konstanta!$F$6,Konstanta!$E$6,IF(CD427&lt;=Konstanta!$F$7,Konstanta!$E$7,IF(CD427&lt;=Konstanta!$F$8,Konstanta!$E$8,Konstanta!$E$9))))</f>
        <v>5</v>
      </c>
      <c r="CV427" t="b">
        <f t="shared" si="118"/>
        <v>1</v>
      </c>
      <c r="CW427" s="74">
        <f ca="1">IF(CD427&lt;=Konstanta!$B$5,Konstanta!$A$5,IF(CD427&lt;=Konstanta!$B$6,Konstanta!$A$6,IF(CD427&lt;=Konstanta!$B$7,Konstanta!$A$7,IF(CD427&lt;=Konstanta!$B$8,Konstanta!$A$8,IF(CD427&lt;=Konstanta!$B$9,Konstanta!$A$9,IF(CD427&lt;=Konstanta!$B$10,Konstanta!$A$10,IF(CD427&lt;=Konstanta!$B$11,Konstanta!$A$11,Konstanta!$A$12)))))))</f>
        <v>8</v>
      </c>
      <c r="CX427" t="b">
        <f>LEN(_xlfn.IFNA(VLOOKUP(AA427,Konstanta!$AD:$AD,1,FALSE),""))=0</f>
        <v>1</v>
      </c>
      <c r="CY427" s="67">
        <f t="shared" si="119"/>
        <v>0</v>
      </c>
      <c r="CZ427" s="67">
        <f t="shared" si="120"/>
        <v>0</v>
      </c>
      <c r="DA427" s="67">
        <f t="shared" si="121"/>
        <v>0</v>
      </c>
      <c r="DB427" t="b">
        <f t="shared" ca="1" si="122"/>
        <v>0</v>
      </c>
      <c r="DC427" s="67" t="b">
        <f>DA427&lt;=Konstanta!$AH$3</f>
        <v>1</v>
      </c>
      <c r="DD427" t="b">
        <f>CY427&lt;=Konstanta!$AH$4</f>
        <v>1</v>
      </c>
      <c r="DE427" t="b">
        <f>CY427&lt;=Konstanta!$AH$5</f>
        <v>1</v>
      </c>
      <c r="DF427" t="b">
        <f>CY427&lt;=Konstanta!$AH$6</f>
        <v>1</v>
      </c>
      <c r="DG427" t="b">
        <f ca="1">TEXT(BL427,"YYYYMMDD")=TEXT(Konstanta!$B$1,"YYYYMMDD")</f>
        <v>0</v>
      </c>
      <c r="DH427" t="b">
        <f t="shared" si="123"/>
        <v>0</v>
      </c>
      <c r="DI427" s="67">
        <f ca="1">Konstanta!$C$4-Data!CD427</f>
        <v>-1096658.666275</v>
      </c>
      <c r="DJ427">
        <f ca="1">IF(Data!DI427&gt;=Konstanta!$B$14,Konstanta!$A$14,IF(Data!DI427&gt;=Konstanta!$B$15,Konstanta!$A$15,IF(Data!DI427&gt;=Konstanta!$B$16,Konstanta!$A$16,IF(Data!DI427&gt;=Konstanta!$B$17,Konstanta!$A$17,IF(Data!DI427&gt;=Konstanta!$B$18,Konstanta!$A$18,Konstanta!$A$19)))))</f>
        <v>6</v>
      </c>
      <c r="DK427" t="b">
        <f t="shared" si="124"/>
        <v>0</v>
      </c>
      <c r="DL427" t="b">
        <f>COUNTIFS(A$1:A426,A427)=0</f>
        <v>1</v>
      </c>
    </row>
    <row r="428" spans="1:116">
      <c r="A428" s="69"/>
      <c r="B428" s="69"/>
      <c r="C428" s="69"/>
      <c r="D428" s="81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8"/>
      <c r="BY428" s="68"/>
      <c r="BZ428" s="70" t="str">
        <f t="shared" si="109"/>
        <v/>
      </c>
      <c r="CA428" s="71">
        <f t="shared" ca="1" si="110"/>
        <v>1096694.6659916667</v>
      </c>
      <c r="CB428" s="70" t="b">
        <f ca="1">AND(LEN(BZ428)&gt;0,TEXT(BZ428,"YYYY-MM-DD")=TEXT(Konstanta!$B$1,"YYYY-MM-DD"))</f>
        <v>0</v>
      </c>
      <c r="CC428" s="70" t="str">
        <f t="shared" si="111"/>
        <v/>
      </c>
      <c r="CD428" s="72">
        <f ca="1">(Konstanta!$B$2-D428)*24</f>
        <v>1096694.666275</v>
      </c>
      <c r="CE428" t="b">
        <f t="shared" si="112"/>
        <v>0</v>
      </c>
      <c r="CF428" t="b">
        <f>LEN(_xlfn.IFNA(VLOOKUP(H428,Konstanta!$M:$M,1,FALSE),""))&gt;0</f>
        <v>0</v>
      </c>
      <c r="CG428" t="b">
        <f>LEN(_xlfn.IFNA(VLOOKUP(G428,Konstanta!$T:$T,1,FALSE),""))&gt;0</f>
        <v>0</v>
      </c>
      <c r="CH428" t="b">
        <f>_xlfn.IFNA(VLOOKUP(U428,Konstanta!$O:$O,1,FALSE),"-")&lt;&gt;"-"</f>
        <v>0</v>
      </c>
      <c r="CI428" t="b">
        <f>LEN(_xlfn.IFNA(VLOOKUP(AX428,Konstanta!$X:$X,1,FALSE),""))&gt;0</f>
        <v>0</v>
      </c>
      <c r="CJ428" t="b">
        <f>OR(LEN(_xlfn.IFNA(VLOOKUP(Y428,Konstanta!$Q:$Q,1,FALSE),""))&gt;0,LEN(Y428)=0)</f>
        <v>1</v>
      </c>
      <c r="CK428" t="b">
        <f t="shared" si="113"/>
        <v>1</v>
      </c>
      <c r="CL428" t="b">
        <f>OR(LEN(_xlfn.IFNA(VLOOKUP(BK428,Konstanta!$Z:$Z,1,FALSE),""))&gt;0,LEN(BK428)=0)</f>
        <v>1</v>
      </c>
      <c r="CM428" t="b">
        <f t="shared" si="114"/>
        <v>1</v>
      </c>
      <c r="CN428" t="b">
        <f t="shared" si="115"/>
        <v>0</v>
      </c>
      <c r="CO428" t="b">
        <f>LEN(_xlfn.IFNA(VLOOKUP(Data!K428,Konstanta!$AB:$AB,1,FALSE),""))&gt;0</f>
        <v>0</v>
      </c>
      <c r="CP428" s="12" t="b">
        <f t="shared" si="116"/>
        <v>0</v>
      </c>
      <c r="CQ428" s="12" t="b">
        <f t="shared" si="117"/>
        <v>0</v>
      </c>
      <c r="CR428" t="b">
        <f>ISNUMBER(SEARCH(Konstanta!$Q$5,Y428))</f>
        <v>0</v>
      </c>
      <c r="CS428">
        <f ca="1">IF(CD428&lt;=Konstanta!$J$5,Konstanta!$I$5,IF(CD428&lt;=Konstanta!$J$6,Konstanta!$I$6,IF(CD428&lt;=Konstanta!$J$7,Konstanta!$I$7,Konstanta!$I$8)))</f>
        <v>4</v>
      </c>
      <c r="CT428" t="b">
        <f>ISNUMBER(SEARCH(Konstanta!$Q$6,Y428))</f>
        <v>0</v>
      </c>
      <c r="CU428">
        <f ca="1">IF(CD428&lt;=Konstanta!$F$5,Konstanta!$E$5,IF(CD428&lt;=Konstanta!$F$6,Konstanta!$E$6,IF(CD428&lt;=Konstanta!$F$7,Konstanta!$E$7,IF(CD428&lt;=Konstanta!$F$8,Konstanta!$E$8,Konstanta!$E$9))))</f>
        <v>5</v>
      </c>
      <c r="CV428" t="b">
        <f t="shared" si="118"/>
        <v>1</v>
      </c>
      <c r="CW428" s="74">
        <f ca="1">IF(CD428&lt;=Konstanta!$B$5,Konstanta!$A$5,IF(CD428&lt;=Konstanta!$B$6,Konstanta!$A$6,IF(CD428&lt;=Konstanta!$B$7,Konstanta!$A$7,IF(CD428&lt;=Konstanta!$B$8,Konstanta!$A$8,IF(CD428&lt;=Konstanta!$B$9,Konstanta!$A$9,IF(CD428&lt;=Konstanta!$B$10,Konstanta!$A$10,IF(CD428&lt;=Konstanta!$B$11,Konstanta!$A$11,Konstanta!$A$12)))))))</f>
        <v>8</v>
      </c>
      <c r="CX428" t="b">
        <f>LEN(_xlfn.IFNA(VLOOKUP(AA428,Konstanta!$AD:$AD,1,FALSE),""))=0</f>
        <v>1</v>
      </c>
      <c r="CY428" s="67">
        <f t="shared" si="119"/>
        <v>0</v>
      </c>
      <c r="CZ428" s="67">
        <f t="shared" si="120"/>
        <v>0</v>
      </c>
      <c r="DA428" s="67">
        <f t="shared" si="121"/>
        <v>0</v>
      </c>
      <c r="DB428" t="b">
        <f t="shared" ca="1" si="122"/>
        <v>0</v>
      </c>
      <c r="DC428" s="67" t="b">
        <f>DA428&lt;=Konstanta!$AH$3</f>
        <v>1</v>
      </c>
      <c r="DD428" t="b">
        <f>CY428&lt;=Konstanta!$AH$4</f>
        <v>1</v>
      </c>
      <c r="DE428" t="b">
        <f>CY428&lt;=Konstanta!$AH$5</f>
        <v>1</v>
      </c>
      <c r="DF428" t="b">
        <f>CY428&lt;=Konstanta!$AH$6</f>
        <v>1</v>
      </c>
      <c r="DG428" t="b">
        <f ca="1">TEXT(BL428,"YYYYMMDD")=TEXT(Konstanta!$B$1,"YYYYMMDD")</f>
        <v>0</v>
      </c>
      <c r="DH428" t="b">
        <f t="shared" si="123"/>
        <v>0</v>
      </c>
      <c r="DI428" s="67">
        <f ca="1">Konstanta!$C$4-Data!CD428</f>
        <v>-1096658.666275</v>
      </c>
      <c r="DJ428">
        <f ca="1">IF(Data!DI428&gt;=Konstanta!$B$14,Konstanta!$A$14,IF(Data!DI428&gt;=Konstanta!$B$15,Konstanta!$A$15,IF(Data!DI428&gt;=Konstanta!$B$16,Konstanta!$A$16,IF(Data!DI428&gt;=Konstanta!$B$17,Konstanta!$A$17,IF(Data!DI428&gt;=Konstanta!$B$18,Konstanta!$A$18,Konstanta!$A$19)))))</f>
        <v>6</v>
      </c>
      <c r="DK428" t="b">
        <f t="shared" si="124"/>
        <v>0</v>
      </c>
      <c r="DL428" t="b">
        <f>COUNTIFS(A$1:A427,A428)=0</f>
        <v>1</v>
      </c>
    </row>
    <row r="429" spans="1:116">
      <c r="A429" s="69"/>
      <c r="B429" s="69"/>
      <c r="C429" s="69"/>
      <c r="D429" s="81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8"/>
      <c r="BY429" s="68"/>
      <c r="BZ429" s="70" t="str">
        <f t="shared" si="109"/>
        <v/>
      </c>
      <c r="CA429" s="71">
        <f t="shared" ca="1" si="110"/>
        <v>1096694.6664055556</v>
      </c>
      <c r="CB429" s="70" t="b">
        <f ca="1">AND(LEN(BZ429)&gt;0,TEXT(BZ429,"YYYY-MM-DD")=TEXT(Konstanta!$B$1,"YYYY-MM-DD"))</f>
        <v>0</v>
      </c>
      <c r="CC429" s="70" t="str">
        <f t="shared" si="111"/>
        <v/>
      </c>
      <c r="CD429" s="72">
        <f ca="1">(Konstanta!$B$2-D429)*24</f>
        <v>1096694.666275</v>
      </c>
      <c r="CE429" t="b">
        <f t="shared" si="112"/>
        <v>0</v>
      </c>
      <c r="CF429" t="b">
        <f>LEN(_xlfn.IFNA(VLOOKUP(H429,Konstanta!$M:$M,1,FALSE),""))&gt;0</f>
        <v>0</v>
      </c>
      <c r="CG429" t="b">
        <f>LEN(_xlfn.IFNA(VLOOKUP(G429,Konstanta!$T:$T,1,FALSE),""))&gt;0</f>
        <v>0</v>
      </c>
      <c r="CH429" t="b">
        <f>_xlfn.IFNA(VLOOKUP(U429,Konstanta!$O:$O,1,FALSE),"-")&lt;&gt;"-"</f>
        <v>0</v>
      </c>
      <c r="CI429" t="b">
        <f>LEN(_xlfn.IFNA(VLOOKUP(AX429,Konstanta!$X:$X,1,FALSE),""))&gt;0</f>
        <v>0</v>
      </c>
      <c r="CJ429" t="b">
        <f>OR(LEN(_xlfn.IFNA(VLOOKUP(Y429,Konstanta!$Q:$Q,1,FALSE),""))&gt;0,LEN(Y429)=0)</f>
        <v>1</v>
      </c>
      <c r="CK429" t="b">
        <f t="shared" si="113"/>
        <v>1</v>
      </c>
      <c r="CL429" t="b">
        <f>OR(LEN(_xlfn.IFNA(VLOOKUP(BK429,Konstanta!$Z:$Z,1,FALSE),""))&gt;0,LEN(BK429)=0)</f>
        <v>1</v>
      </c>
      <c r="CM429" t="b">
        <f t="shared" si="114"/>
        <v>1</v>
      </c>
      <c r="CN429" t="b">
        <f t="shared" si="115"/>
        <v>0</v>
      </c>
      <c r="CO429" t="b">
        <f>LEN(_xlfn.IFNA(VLOOKUP(Data!K429,Konstanta!$AB:$AB,1,FALSE),""))&gt;0</f>
        <v>0</v>
      </c>
      <c r="CP429" s="12" t="b">
        <f t="shared" si="116"/>
        <v>0</v>
      </c>
      <c r="CQ429" s="12" t="b">
        <f t="shared" si="117"/>
        <v>0</v>
      </c>
      <c r="CR429" t="b">
        <f>ISNUMBER(SEARCH(Konstanta!$Q$5,Y429))</f>
        <v>0</v>
      </c>
      <c r="CS429">
        <f ca="1">IF(CD429&lt;=Konstanta!$J$5,Konstanta!$I$5,IF(CD429&lt;=Konstanta!$J$6,Konstanta!$I$6,IF(CD429&lt;=Konstanta!$J$7,Konstanta!$I$7,Konstanta!$I$8)))</f>
        <v>4</v>
      </c>
      <c r="CT429" t="b">
        <f>ISNUMBER(SEARCH(Konstanta!$Q$6,Y429))</f>
        <v>0</v>
      </c>
      <c r="CU429">
        <f ca="1">IF(CD429&lt;=Konstanta!$F$5,Konstanta!$E$5,IF(CD429&lt;=Konstanta!$F$6,Konstanta!$E$6,IF(CD429&lt;=Konstanta!$F$7,Konstanta!$E$7,IF(CD429&lt;=Konstanta!$F$8,Konstanta!$E$8,Konstanta!$E$9))))</f>
        <v>5</v>
      </c>
      <c r="CV429" t="b">
        <f t="shared" si="118"/>
        <v>1</v>
      </c>
      <c r="CW429" s="74">
        <f ca="1">IF(CD429&lt;=Konstanta!$B$5,Konstanta!$A$5,IF(CD429&lt;=Konstanta!$B$6,Konstanta!$A$6,IF(CD429&lt;=Konstanta!$B$7,Konstanta!$A$7,IF(CD429&lt;=Konstanta!$B$8,Konstanta!$A$8,IF(CD429&lt;=Konstanta!$B$9,Konstanta!$A$9,IF(CD429&lt;=Konstanta!$B$10,Konstanta!$A$10,IF(CD429&lt;=Konstanta!$B$11,Konstanta!$A$11,Konstanta!$A$12)))))))</f>
        <v>8</v>
      </c>
      <c r="CX429" t="b">
        <f>LEN(_xlfn.IFNA(VLOOKUP(AA429,Konstanta!$AD:$AD,1,FALSE),""))=0</f>
        <v>1</v>
      </c>
      <c r="CY429" s="67">
        <f t="shared" si="119"/>
        <v>0</v>
      </c>
      <c r="CZ429" s="67">
        <f t="shared" si="120"/>
        <v>0</v>
      </c>
      <c r="DA429" s="67">
        <f t="shared" si="121"/>
        <v>0</v>
      </c>
      <c r="DB429" t="b">
        <f t="shared" ca="1" si="122"/>
        <v>0</v>
      </c>
      <c r="DC429" s="67" t="b">
        <f>DA429&lt;=Konstanta!$AH$3</f>
        <v>1</v>
      </c>
      <c r="DD429" t="b">
        <f>CY429&lt;=Konstanta!$AH$4</f>
        <v>1</v>
      </c>
      <c r="DE429" t="b">
        <f>CY429&lt;=Konstanta!$AH$5</f>
        <v>1</v>
      </c>
      <c r="DF429" t="b">
        <f>CY429&lt;=Konstanta!$AH$6</f>
        <v>1</v>
      </c>
      <c r="DG429" t="b">
        <f ca="1">TEXT(BL429,"YYYYMMDD")=TEXT(Konstanta!$B$1,"YYYYMMDD")</f>
        <v>0</v>
      </c>
      <c r="DH429" t="b">
        <f t="shared" si="123"/>
        <v>0</v>
      </c>
      <c r="DI429" s="67">
        <f ca="1">Konstanta!$C$4-Data!CD429</f>
        <v>-1096658.666275</v>
      </c>
      <c r="DJ429">
        <f ca="1">IF(Data!DI429&gt;=Konstanta!$B$14,Konstanta!$A$14,IF(Data!DI429&gt;=Konstanta!$B$15,Konstanta!$A$15,IF(Data!DI429&gt;=Konstanta!$B$16,Konstanta!$A$16,IF(Data!DI429&gt;=Konstanta!$B$17,Konstanta!$A$17,IF(Data!DI429&gt;=Konstanta!$B$18,Konstanta!$A$18,Konstanta!$A$19)))))</f>
        <v>6</v>
      </c>
      <c r="DK429" t="b">
        <f t="shared" si="124"/>
        <v>0</v>
      </c>
      <c r="DL429" t="b">
        <f>COUNTIFS(A$1:A428,A429)=0</f>
        <v>1</v>
      </c>
    </row>
    <row r="430" spans="1:116">
      <c r="A430" s="69"/>
      <c r="B430" s="69"/>
      <c r="C430" s="69"/>
      <c r="D430" s="81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8"/>
      <c r="BY430" s="68"/>
      <c r="BZ430" s="70" t="str">
        <f t="shared" si="109"/>
        <v/>
      </c>
      <c r="CA430" s="71">
        <f t="shared" ca="1" si="110"/>
        <v>1096694.6664</v>
      </c>
      <c r="CB430" s="70" t="b">
        <f ca="1">AND(LEN(BZ430)&gt;0,TEXT(BZ430,"YYYY-MM-DD")=TEXT(Konstanta!$B$1,"YYYY-MM-DD"))</f>
        <v>0</v>
      </c>
      <c r="CC430" s="70" t="str">
        <f t="shared" si="111"/>
        <v/>
      </c>
      <c r="CD430" s="72">
        <f ca="1">(Konstanta!$B$2-D430)*24</f>
        <v>1096694.666275</v>
      </c>
      <c r="CE430" t="b">
        <f t="shared" si="112"/>
        <v>0</v>
      </c>
      <c r="CF430" t="b">
        <f>LEN(_xlfn.IFNA(VLOOKUP(H430,Konstanta!$M:$M,1,FALSE),""))&gt;0</f>
        <v>0</v>
      </c>
      <c r="CG430" t="b">
        <f>LEN(_xlfn.IFNA(VLOOKUP(G430,Konstanta!$T:$T,1,FALSE),""))&gt;0</f>
        <v>0</v>
      </c>
      <c r="CH430" t="b">
        <f>_xlfn.IFNA(VLOOKUP(U430,Konstanta!$O:$O,1,FALSE),"-")&lt;&gt;"-"</f>
        <v>0</v>
      </c>
      <c r="CI430" t="b">
        <f>LEN(_xlfn.IFNA(VLOOKUP(AX430,Konstanta!$X:$X,1,FALSE),""))&gt;0</f>
        <v>0</v>
      </c>
      <c r="CJ430" t="b">
        <f>OR(LEN(_xlfn.IFNA(VLOOKUP(Y430,Konstanta!$Q:$Q,1,FALSE),""))&gt;0,LEN(Y430)=0)</f>
        <v>1</v>
      </c>
      <c r="CK430" t="b">
        <f t="shared" si="113"/>
        <v>1</v>
      </c>
      <c r="CL430" t="b">
        <f>OR(LEN(_xlfn.IFNA(VLOOKUP(BK430,Konstanta!$Z:$Z,1,FALSE),""))&gt;0,LEN(BK430)=0)</f>
        <v>1</v>
      </c>
      <c r="CM430" t="b">
        <f t="shared" si="114"/>
        <v>1</v>
      </c>
      <c r="CN430" t="b">
        <f t="shared" si="115"/>
        <v>0</v>
      </c>
      <c r="CO430" t="b">
        <f>LEN(_xlfn.IFNA(VLOOKUP(Data!K430,Konstanta!$AB:$AB,1,FALSE),""))&gt;0</f>
        <v>0</v>
      </c>
      <c r="CP430" s="12" t="b">
        <f t="shared" si="116"/>
        <v>0</v>
      </c>
      <c r="CQ430" s="12" t="b">
        <f t="shared" si="117"/>
        <v>0</v>
      </c>
      <c r="CR430" t="b">
        <f>ISNUMBER(SEARCH(Konstanta!$Q$5,Y430))</f>
        <v>0</v>
      </c>
      <c r="CS430">
        <f ca="1">IF(CD430&lt;=Konstanta!$J$5,Konstanta!$I$5,IF(CD430&lt;=Konstanta!$J$6,Konstanta!$I$6,IF(CD430&lt;=Konstanta!$J$7,Konstanta!$I$7,Konstanta!$I$8)))</f>
        <v>4</v>
      </c>
      <c r="CT430" t="b">
        <f>ISNUMBER(SEARCH(Konstanta!$Q$6,Y430))</f>
        <v>0</v>
      </c>
      <c r="CU430">
        <f ca="1">IF(CD430&lt;=Konstanta!$F$5,Konstanta!$E$5,IF(CD430&lt;=Konstanta!$F$6,Konstanta!$E$6,IF(CD430&lt;=Konstanta!$F$7,Konstanta!$E$7,IF(CD430&lt;=Konstanta!$F$8,Konstanta!$E$8,Konstanta!$E$9))))</f>
        <v>5</v>
      </c>
      <c r="CV430" t="b">
        <f t="shared" si="118"/>
        <v>1</v>
      </c>
      <c r="CW430" s="74">
        <f ca="1">IF(CD430&lt;=Konstanta!$B$5,Konstanta!$A$5,IF(CD430&lt;=Konstanta!$B$6,Konstanta!$A$6,IF(CD430&lt;=Konstanta!$B$7,Konstanta!$A$7,IF(CD430&lt;=Konstanta!$B$8,Konstanta!$A$8,IF(CD430&lt;=Konstanta!$B$9,Konstanta!$A$9,IF(CD430&lt;=Konstanta!$B$10,Konstanta!$A$10,IF(CD430&lt;=Konstanta!$B$11,Konstanta!$A$11,Konstanta!$A$12)))))))</f>
        <v>8</v>
      </c>
      <c r="CX430" t="b">
        <f>LEN(_xlfn.IFNA(VLOOKUP(AA430,Konstanta!$AD:$AD,1,FALSE),""))=0</f>
        <v>1</v>
      </c>
      <c r="CY430" s="67">
        <f t="shared" si="119"/>
        <v>0</v>
      </c>
      <c r="CZ430" s="67">
        <f t="shared" si="120"/>
        <v>0</v>
      </c>
      <c r="DA430" s="67">
        <f t="shared" si="121"/>
        <v>0</v>
      </c>
      <c r="DB430" t="b">
        <f t="shared" ca="1" si="122"/>
        <v>0</v>
      </c>
      <c r="DC430" s="67" t="b">
        <f>DA430&lt;=Konstanta!$AH$3</f>
        <v>1</v>
      </c>
      <c r="DD430" t="b">
        <f>CY430&lt;=Konstanta!$AH$4</f>
        <v>1</v>
      </c>
      <c r="DE430" t="b">
        <f>CY430&lt;=Konstanta!$AH$5</f>
        <v>1</v>
      </c>
      <c r="DF430" t="b">
        <f>CY430&lt;=Konstanta!$AH$6</f>
        <v>1</v>
      </c>
      <c r="DG430" t="b">
        <f ca="1">TEXT(BL430,"YYYYMMDD")=TEXT(Konstanta!$B$1,"YYYYMMDD")</f>
        <v>0</v>
      </c>
      <c r="DH430" t="b">
        <f t="shared" si="123"/>
        <v>0</v>
      </c>
      <c r="DI430" s="67">
        <f ca="1">Konstanta!$C$4-Data!CD430</f>
        <v>-1096658.666275</v>
      </c>
      <c r="DJ430">
        <f ca="1">IF(Data!DI430&gt;=Konstanta!$B$14,Konstanta!$A$14,IF(Data!DI430&gt;=Konstanta!$B$15,Konstanta!$A$15,IF(Data!DI430&gt;=Konstanta!$B$16,Konstanta!$A$16,IF(Data!DI430&gt;=Konstanta!$B$17,Konstanta!$A$17,IF(Data!DI430&gt;=Konstanta!$B$18,Konstanta!$A$18,Konstanta!$A$19)))))</f>
        <v>6</v>
      </c>
      <c r="DK430" t="b">
        <f t="shared" si="124"/>
        <v>0</v>
      </c>
      <c r="DL430" t="b">
        <f>COUNTIFS(A$1:A429,A430)=0</f>
        <v>1</v>
      </c>
    </row>
    <row r="431" spans="1:116">
      <c r="A431" s="69"/>
      <c r="B431" s="69"/>
      <c r="C431" s="69"/>
      <c r="D431" s="81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8"/>
      <c r="BY431" s="68"/>
      <c r="BZ431" s="70" t="str">
        <f t="shared" si="109"/>
        <v/>
      </c>
      <c r="CA431" s="71">
        <f t="shared" ca="1" si="110"/>
        <v>1096694.666275</v>
      </c>
      <c r="CB431" s="70" t="b">
        <f ca="1">AND(LEN(BZ431)&gt;0,TEXT(BZ431,"YYYY-MM-DD")=TEXT(Konstanta!$B$1,"YYYY-MM-DD"))</f>
        <v>0</v>
      </c>
      <c r="CC431" s="70" t="str">
        <f t="shared" si="111"/>
        <v/>
      </c>
      <c r="CD431" s="72">
        <f ca="1">(Konstanta!$B$2-D431)*24</f>
        <v>1096694.666275</v>
      </c>
      <c r="CE431" t="b">
        <f t="shared" si="112"/>
        <v>0</v>
      </c>
      <c r="CF431" t="b">
        <f>LEN(_xlfn.IFNA(VLOOKUP(H431,Konstanta!$M:$M,1,FALSE),""))&gt;0</f>
        <v>0</v>
      </c>
      <c r="CG431" t="b">
        <f>LEN(_xlfn.IFNA(VLOOKUP(G431,Konstanta!$T:$T,1,FALSE),""))&gt;0</f>
        <v>0</v>
      </c>
      <c r="CH431" t="b">
        <f>_xlfn.IFNA(VLOOKUP(U431,Konstanta!$O:$O,1,FALSE),"-")&lt;&gt;"-"</f>
        <v>0</v>
      </c>
      <c r="CI431" t="b">
        <f>LEN(_xlfn.IFNA(VLOOKUP(AX431,Konstanta!$X:$X,1,FALSE),""))&gt;0</f>
        <v>0</v>
      </c>
      <c r="CJ431" t="b">
        <f>OR(LEN(_xlfn.IFNA(VLOOKUP(Y431,Konstanta!$Q:$Q,1,FALSE),""))&gt;0,LEN(Y431)=0)</f>
        <v>1</v>
      </c>
      <c r="CK431" t="b">
        <f t="shared" si="113"/>
        <v>1</v>
      </c>
      <c r="CL431" t="b">
        <f>OR(LEN(_xlfn.IFNA(VLOOKUP(BK431,Konstanta!$Z:$Z,1,FALSE),""))&gt;0,LEN(BK431)=0)</f>
        <v>1</v>
      </c>
      <c r="CM431" t="b">
        <f t="shared" si="114"/>
        <v>1</v>
      </c>
      <c r="CN431" t="b">
        <f t="shared" si="115"/>
        <v>0</v>
      </c>
      <c r="CO431" t="b">
        <f>LEN(_xlfn.IFNA(VLOOKUP(Data!K431,Konstanta!$AB:$AB,1,FALSE),""))&gt;0</f>
        <v>0</v>
      </c>
      <c r="CP431" s="12" t="b">
        <f t="shared" si="116"/>
        <v>0</v>
      </c>
      <c r="CQ431" s="12" t="b">
        <f t="shared" si="117"/>
        <v>0</v>
      </c>
      <c r="CR431" t="b">
        <f>ISNUMBER(SEARCH(Konstanta!$Q$5,Y431))</f>
        <v>0</v>
      </c>
      <c r="CS431">
        <f ca="1">IF(CD431&lt;=Konstanta!$J$5,Konstanta!$I$5,IF(CD431&lt;=Konstanta!$J$6,Konstanta!$I$6,IF(CD431&lt;=Konstanta!$J$7,Konstanta!$I$7,Konstanta!$I$8)))</f>
        <v>4</v>
      </c>
      <c r="CT431" t="b">
        <f>ISNUMBER(SEARCH(Konstanta!$Q$6,Y431))</f>
        <v>0</v>
      </c>
      <c r="CU431">
        <f ca="1">IF(CD431&lt;=Konstanta!$F$5,Konstanta!$E$5,IF(CD431&lt;=Konstanta!$F$6,Konstanta!$E$6,IF(CD431&lt;=Konstanta!$F$7,Konstanta!$E$7,IF(CD431&lt;=Konstanta!$F$8,Konstanta!$E$8,Konstanta!$E$9))))</f>
        <v>5</v>
      </c>
      <c r="CV431" t="b">
        <f t="shared" si="118"/>
        <v>1</v>
      </c>
      <c r="CW431" s="74">
        <f ca="1">IF(CD431&lt;=Konstanta!$B$5,Konstanta!$A$5,IF(CD431&lt;=Konstanta!$B$6,Konstanta!$A$6,IF(CD431&lt;=Konstanta!$B$7,Konstanta!$A$7,IF(CD431&lt;=Konstanta!$B$8,Konstanta!$A$8,IF(CD431&lt;=Konstanta!$B$9,Konstanta!$A$9,IF(CD431&lt;=Konstanta!$B$10,Konstanta!$A$10,IF(CD431&lt;=Konstanta!$B$11,Konstanta!$A$11,Konstanta!$A$12)))))))</f>
        <v>8</v>
      </c>
      <c r="CX431" t="b">
        <f>LEN(_xlfn.IFNA(VLOOKUP(AA431,Konstanta!$AD:$AD,1,FALSE),""))=0</f>
        <v>1</v>
      </c>
      <c r="CY431" s="67">
        <f t="shared" si="119"/>
        <v>0</v>
      </c>
      <c r="CZ431" s="67">
        <f t="shared" si="120"/>
        <v>0</v>
      </c>
      <c r="DA431" s="67">
        <f t="shared" si="121"/>
        <v>0</v>
      </c>
      <c r="DB431" t="b">
        <f t="shared" ca="1" si="122"/>
        <v>0</v>
      </c>
      <c r="DC431" s="67" t="b">
        <f>DA431&lt;=Konstanta!$AH$3</f>
        <v>1</v>
      </c>
      <c r="DD431" t="b">
        <f>CY431&lt;=Konstanta!$AH$4</f>
        <v>1</v>
      </c>
      <c r="DE431" t="b">
        <f>CY431&lt;=Konstanta!$AH$5</f>
        <v>1</v>
      </c>
      <c r="DF431" t="b">
        <f>CY431&lt;=Konstanta!$AH$6</f>
        <v>1</v>
      </c>
      <c r="DG431" t="b">
        <f ca="1">TEXT(BL431,"YYYYMMDD")=TEXT(Konstanta!$B$1,"YYYYMMDD")</f>
        <v>0</v>
      </c>
      <c r="DH431" t="b">
        <f t="shared" si="123"/>
        <v>0</v>
      </c>
      <c r="DI431" s="67">
        <f ca="1">Konstanta!$C$4-Data!CD431</f>
        <v>-1096658.666275</v>
      </c>
      <c r="DJ431">
        <f ca="1">IF(Data!DI431&gt;=Konstanta!$B$14,Konstanta!$A$14,IF(Data!DI431&gt;=Konstanta!$B$15,Konstanta!$A$15,IF(Data!DI431&gt;=Konstanta!$B$16,Konstanta!$A$16,IF(Data!DI431&gt;=Konstanta!$B$17,Konstanta!$A$17,IF(Data!DI431&gt;=Konstanta!$B$18,Konstanta!$A$18,Konstanta!$A$19)))))</f>
        <v>6</v>
      </c>
      <c r="DK431" t="b">
        <f t="shared" si="124"/>
        <v>0</v>
      </c>
      <c r="DL431" t="b">
        <f>COUNTIFS(A$1:A430,A431)=0</f>
        <v>1</v>
      </c>
    </row>
    <row r="432" spans="1:116">
      <c r="A432" s="69"/>
      <c r="B432" s="69"/>
      <c r="C432" s="69"/>
      <c r="D432" s="81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8"/>
      <c r="BY432" s="68"/>
      <c r="BZ432" s="70" t="str">
        <f t="shared" si="109"/>
        <v/>
      </c>
      <c r="CA432" s="71">
        <f t="shared" ca="1" si="110"/>
        <v>1096694.6659944444</v>
      </c>
      <c r="CB432" s="70" t="b">
        <f ca="1">AND(LEN(BZ432)&gt;0,TEXT(BZ432,"YYYY-MM-DD")=TEXT(Konstanta!$B$1,"YYYY-MM-DD"))</f>
        <v>0</v>
      </c>
      <c r="CC432" s="70" t="str">
        <f t="shared" si="111"/>
        <v/>
      </c>
      <c r="CD432" s="72">
        <f ca="1">(Konstanta!$B$2-D432)*24</f>
        <v>1096694.666275</v>
      </c>
      <c r="CE432" t="b">
        <f t="shared" si="112"/>
        <v>0</v>
      </c>
      <c r="CF432" t="b">
        <f>LEN(_xlfn.IFNA(VLOOKUP(H432,Konstanta!$M:$M,1,FALSE),""))&gt;0</f>
        <v>0</v>
      </c>
      <c r="CG432" t="b">
        <f>LEN(_xlfn.IFNA(VLOOKUP(G432,Konstanta!$T:$T,1,FALSE),""))&gt;0</f>
        <v>0</v>
      </c>
      <c r="CH432" t="b">
        <f>_xlfn.IFNA(VLOOKUP(U432,Konstanta!$O:$O,1,FALSE),"-")&lt;&gt;"-"</f>
        <v>0</v>
      </c>
      <c r="CI432" t="b">
        <f>LEN(_xlfn.IFNA(VLOOKUP(AX432,Konstanta!$X:$X,1,FALSE),""))&gt;0</f>
        <v>0</v>
      </c>
      <c r="CJ432" t="b">
        <f>OR(LEN(_xlfn.IFNA(VLOOKUP(Y432,Konstanta!$Q:$Q,1,FALSE),""))&gt;0,LEN(Y432)=0)</f>
        <v>1</v>
      </c>
      <c r="CK432" t="b">
        <f t="shared" si="113"/>
        <v>1</v>
      </c>
      <c r="CL432" t="b">
        <f>OR(LEN(_xlfn.IFNA(VLOOKUP(BK432,Konstanta!$Z:$Z,1,FALSE),""))&gt;0,LEN(BK432)=0)</f>
        <v>1</v>
      </c>
      <c r="CM432" t="b">
        <f t="shared" si="114"/>
        <v>1</v>
      </c>
      <c r="CN432" t="b">
        <f t="shared" si="115"/>
        <v>0</v>
      </c>
      <c r="CO432" t="b">
        <f>LEN(_xlfn.IFNA(VLOOKUP(Data!K432,Konstanta!$AB:$AB,1,FALSE),""))&gt;0</f>
        <v>0</v>
      </c>
      <c r="CP432" s="12" t="b">
        <f t="shared" si="116"/>
        <v>0</v>
      </c>
      <c r="CQ432" s="12" t="b">
        <f t="shared" si="117"/>
        <v>0</v>
      </c>
      <c r="CR432" t="b">
        <f>ISNUMBER(SEARCH(Konstanta!$Q$5,Y432))</f>
        <v>0</v>
      </c>
      <c r="CS432">
        <f ca="1">IF(CD432&lt;=Konstanta!$J$5,Konstanta!$I$5,IF(CD432&lt;=Konstanta!$J$6,Konstanta!$I$6,IF(CD432&lt;=Konstanta!$J$7,Konstanta!$I$7,Konstanta!$I$8)))</f>
        <v>4</v>
      </c>
      <c r="CT432" t="b">
        <f>ISNUMBER(SEARCH(Konstanta!$Q$6,Y432))</f>
        <v>0</v>
      </c>
      <c r="CU432">
        <f ca="1">IF(CD432&lt;=Konstanta!$F$5,Konstanta!$E$5,IF(CD432&lt;=Konstanta!$F$6,Konstanta!$E$6,IF(CD432&lt;=Konstanta!$F$7,Konstanta!$E$7,IF(CD432&lt;=Konstanta!$F$8,Konstanta!$E$8,Konstanta!$E$9))))</f>
        <v>5</v>
      </c>
      <c r="CV432" t="b">
        <f t="shared" si="118"/>
        <v>1</v>
      </c>
      <c r="CW432" s="74">
        <f ca="1">IF(CD432&lt;=Konstanta!$B$5,Konstanta!$A$5,IF(CD432&lt;=Konstanta!$B$6,Konstanta!$A$6,IF(CD432&lt;=Konstanta!$B$7,Konstanta!$A$7,IF(CD432&lt;=Konstanta!$B$8,Konstanta!$A$8,IF(CD432&lt;=Konstanta!$B$9,Konstanta!$A$9,IF(CD432&lt;=Konstanta!$B$10,Konstanta!$A$10,IF(CD432&lt;=Konstanta!$B$11,Konstanta!$A$11,Konstanta!$A$12)))))))</f>
        <v>8</v>
      </c>
      <c r="CX432" t="b">
        <f>LEN(_xlfn.IFNA(VLOOKUP(AA432,Konstanta!$AD:$AD,1,FALSE),""))=0</f>
        <v>1</v>
      </c>
      <c r="CY432" s="67">
        <f t="shared" si="119"/>
        <v>0</v>
      </c>
      <c r="CZ432" s="67">
        <f t="shared" si="120"/>
        <v>0</v>
      </c>
      <c r="DA432" s="67">
        <f t="shared" si="121"/>
        <v>0</v>
      </c>
      <c r="DB432" t="b">
        <f t="shared" ca="1" si="122"/>
        <v>0</v>
      </c>
      <c r="DC432" s="67" t="b">
        <f>DA432&lt;=Konstanta!$AH$3</f>
        <v>1</v>
      </c>
      <c r="DD432" t="b">
        <f>CY432&lt;=Konstanta!$AH$4</f>
        <v>1</v>
      </c>
      <c r="DE432" t="b">
        <f>CY432&lt;=Konstanta!$AH$5</f>
        <v>1</v>
      </c>
      <c r="DF432" t="b">
        <f>CY432&lt;=Konstanta!$AH$6</f>
        <v>1</v>
      </c>
      <c r="DG432" t="b">
        <f ca="1">TEXT(BL432,"YYYYMMDD")=TEXT(Konstanta!$B$1,"YYYYMMDD")</f>
        <v>0</v>
      </c>
      <c r="DH432" t="b">
        <f t="shared" si="123"/>
        <v>0</v>
      </c>
      <c r="DI432" s="67">
        <f ca="1">Konstanta!$C$4-Data!CD432</f>
        <v>-1096658.666275</v>
      </c>
      <c r="DJ432">
        <f ca="1">IF(Data!DI432&gt;=Konstanta!$B$14,Konstanta!$A$14,IF(Data!DI432&gt;=Konstanta!$B$15,Konstanta!$A$15,IF(Data!DI432&gt;=Konstanta!$B$16,Konstanta!$A$16,IF(Data!DI432&gt;=Konstanta!$B$17,Konstanta!$A$17,IF(Data!DI432&gt;=Konstanta!$B$18,Konstanta!$A$18,Konstanta!$A$19)))))</f>
        <v>6</v>
      </c>
      <c r="DK432" t="b">
        <f t="shared" si="124"/>
        <v>0</v>
      </c>
      <c r="DL432" t="b">
        <f>COUNTIFS(A$1:A431,A432)=0</f>
        <v>1</v>
      </c>
    </row>
    <row r="433" spans="1:116">
      <c r="A433" s="69"/>
      <c r="B433" s="69"/>
      <c r="C433" s="69"/>
      <c r="D433" s="81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8"/>
      <c r="BY433" s="68"/>
      <c r="BZ433" s="70" t="str">
        <f t="shared" si="109"/>
        <v/>
      </c>
      <c r="CA433" s="71">
        <f t="shared" ca="1" si="110"/>
        <v>1096694.6659972221</v>
      </c>
      <c r="CB433" s="70" t="b">
        <f ca="1">AND(LEN(BZ433)&gt;0,TEXT(BZ433,"YYYY-MM-DD")=TEXT(Konstanta!$B$1,"YYYY-MM-DD"))</f>
        <v>0</v>
      </c>
      <c r="CC433" s="70" t="str">
        <f t="shared" si="111"/>
        <v/>
      </c>
      <c r="CD433" s="72">
        <f ca="1">(Konstanta!$B$2-D433)*24</f>
        <v>1096694.666275</v>
      </c>
      <c r="CE433" t="b">
        <f t="shared" si="112"/>
        <v>0</v>
      </c>
      <c r="CF433" t="b">
        <f>LEN(_xlfn.IFNA(VLOOKUP(H433,Konstanta!$M:$M,1,FALSE),""))&gt;0</f>
        <v>0</v>
      </c>
      <c r="CG433" t="b">
        <f>LEN(_xlfn.IFNA(VLOOKUP(G433,Konstanta!$T:$T,1,FALSE),""))&gt;0</f>
        <v>0</v>
      </c>
      <c r="CH433" t="b">
        <f>_xlfn.IFNA(VLOOKUP(U433,Konstanta!$O:$O,1,FALSE),"-")&lt;&gt;"-"</f>
        <v>0</v>
      </c>
      <c r="CI433" t="b">
        <f>LEN(_xlfn.IFNA(VLOOKUP(AX433,Konstanta!$X:$X,1,FALSE),""))&gt;0</f>
        <v>0</v>
      </c>
      <c r="CJ433" t="b">
        <f>OR(LEN(_xlfn.IFNA(VLOOKUP(Y433,Konstanta!$Q:$Q,1,FALSE),""))&gt;0,LEN(Y433)=0)</f>
        <v>1</v>
      </c>
      <c r="CK433" t="b">
        <f t="shared" si="113"/>
        <v>1</v>
      </c>
      <c r="CL433" t="b">
        <f>OR(LEN(_xlfn.IFNA(VLOOKUP(BK433,Konstanta!$Z:$Z,1,FALSE),""))&gt;0,LEN(BK433)=0)</f>
        <v>1</v>
      </c>
      <c r="CM433" t="b">
        <f t="shared" si="114"/>
        <v>1</v>
      </c>
      <c r="CN433" t="b">
        <f t="shared" si="115"/>
        <v>0</v>
      </c>
      <c r="CO433" t="b">
        <f>LEN(_xlfn.IFNA(VLOOKUP(Data!K433,Konstanta!$AB:$AB,1,FALSE),""))&gt;0</f>
        <v>0</v>
      </c>
      <c r="CP433" s="12" t="b">
        <f t="shared" si="116"/>
        <v>0</v>
      </c>
      <c r="CQ433" s="12" t="b">
        <f t="shared" si="117"/>
        <v>0</v>
      </c>
      <c r="CR433" t="b">
        <f>ISNUMBER(SEARCH(Konstanta!$Q$5,Y433))</f>
        <v>0</v>
      </c>
      <c r="CS433">
        <f ca="1">IF(CD433&lt;=Konstanta!$J$5,Konstanta!$I$5,IF(CD433&lt;=Konstanta!$J$6,Konstanta!$I$6,IF(CD433&lt;=Konstanta!$J$7,Konstanta!$I$7,Konstanta!$I$8)))</f>
        <v>4</v>
      </c>
      <c r="CT433" t="b">
        <f>ISNUMBER(SEARCH(Konstanta!$Q$6,Y433))</f>
        <v>0</v>
      </c>
      <c r="CU433">
        <f ca="1">IF(CD433&lt;=Konstanta!$F$5,Konstanta!$E$5,IF(CD433&lt;=Konstanta!$F$6,Konstanta!$E$6,IF(CD433&lt;=Konstanta!$F$7,Konstanta!$E$7,IF(CD433&lt;=Konstanta!$F$8,Konstanta!$E$8,Konstanta!$E$9))))</f>
        <v>5</v>
      </c>
      <c r="CV433" t="b">
        <f t="shared" si="118"/>
        <v>1</v>
      </c>
      <c r="CW433" s="74">
        <f ca="1">IF(CD433&lt;=Konstanta!$B$5,Konstanta!$A$5,IF(CD433&lt;=Konstanta!$B$6,Konstanta!$A$6,IF(CD433&lt;=Konstanta!$B$7,Konstanta!$A$7,IF(CD433&lt;=Konstanta!$B$8,Konstanta!$A$8,IF(CD433&lt;=Konstanta!$B$9,Konstanta!$A$9,IF(CD433&lt;=Konstanta!$B$10,Konstanta!$A$10,IF(CD433&lt;=Konstanta!$B$11,Konstanta!$A$11,Konstanta!$A$12)))))))</f>
        <v>8</v>
      </c>
      <c r="CX433" t="b">
        <f>LEN(_xlfn.IFNA(VLOOKUP(AA433,Konstanta!$AD:$AD,1,FALSE),""))=0</f>
        <v>1</v>
      </c>
      <c r="CY433" s="67">
        <f t="shared" si="119"/>
        <v>0</v>
      </c>
      <c r="CZ433" s="67">
        <f t="shared" si="120"/>
        <v>0</v>
      </c>
      <c r="DA433" s="67">
        <f t="shared" si="121"/>
        <v>0</v>
      </c>
      <c r="DB433" t="b">
        <f t="shared" ca="1" si="122"/>
        <v>0</v>
      </c>
      <c r="DC433" s="67" t="b">
        <f>DA433&lt;=Konstanta!$AH$3</f>
        <v>1</v>
      </c>
      <c r="DD433" t="b">
        <f>CY433&lt;=Konstanta!$AH$4</f>
        <v>1</v>
      </c>
      <c r="DE433" t="b">
        <f>CY433&lt;=Konstanta!$AH$5</f>
        <v>1</v>
      </c>
      <c r="DF433" t="b">
        <f>CY433&lt;=Konstanta!$AH$6</f>
        <v>1</v>
      </c>
      <c r="DG433" t="b">
        <f ca="1">TEXT(BL433,"YYYYMMDD")=TEXT(Konstanta!$B$1,"YYYYMMDD")</f>
        <v>0</v>
      </c>
      <c r="DH433" t="b">
        <f t="shared" si="123"/>
        <v>0</v>
      </c>
      <c r="DI433" s="67">
        <f ca="1">Konstanta!$C$4-Data!CD433</f>
        <v>-1096658.666275</v>
      </c>
      <c r="DJ433">
        <f ca="1">IF(Data!DI433&gt;=Konstanta!$B$14,Konstanta!$A$14,IF(Data!DI433&gt;=Konstanta!$B$15,Konstanta!$A$15,IF(Data!DI433&gt;=Konstanta!$B$16,Konstanta!$A$16,IF(Data!DI433&gt;=Konstanta!$B$17,Konstanta!$A$17,IF(Data!DI433&gt;=Konstanta!$B$18,Konstanta!$A$18,Konstanta!$A$19)))))</f>
        <v>6</v>
      </c>
      <c r="DK433" t="b">
        <f t="shared" si="124"/>
        <v>0</v>
      </c>
      <c r="DL433" t="b">
        <f>COUNTIFS(A$1:A432,A433)=0</f>
        <v>1</v>
      </c>
    </row>
    <row r="434" spans="1:116">
      <c r="A434" s="69"/>
      <c r="B434" s="69"/>
      <c r="C434" s="69"/>
      <c r="D434" s="81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8"/>
      <c r="BY434" s="68"/>
      <c r="BZ434" s="70" t="str">
        <f t="shared" si="109"/>
        <v/>
      </c>
      <c r="CA434" s="71">
        <f t="shared" ca="1" si="110"/>
        <v>1096694.666275</v>
      </c>
      <c r="CB434" s="70" t="b">
        <f ca="1">AND(LEN(BZ434)&gt;0,TEXT(BZ434,"YYYY-MM-DD")=TEXT(Konstanta!$B$1,"YYYY-MM-DD"))</f>
        <v>0</v>
      </c>
      <c r="CC434" s="70" t="str">
        <f t="shared" si="111"/>
        <v/>
      </c>
      <c r="CD434" s="72">
        <f ca="1">(Konstanta!$B$2-D434)*24</f>
        <v>1096694.666275</v>
      </c>
      <c r="CE434" t="b">
        <f t="shared" si="112"/>
        <v>0</v>
      </c>
      <c r="CF434" t="b">
        <f>LEN(_xlfn.IFNA(VLOOKUP(H434,Konstanta!$M:$M,1,FALSE),""))&gt;0</f>
        <v>0</v>
      </c>
      <c r="CG434" t="b">
        <f>LEN(_xlfn.IFNA(VLOOKUP(G434,Konstanta!$T:$T,1,FALSE),""))&gt;0</f>
        <v>0</v>
      </c>
      <c r="CH434" t="b">
        <f>_xlfn.IFNA(VLOOKUP(U434,Konstanta!$O:$O,1,FALSE),"-")&lt;&gt;"-"</f>
        <v>0</v>
      </c>
      <c r="CI434" t="b">
        <f>LEN(_xlfn.IFNA(VLOOKUP(AX434,Konstanta!$X:$X,1,FALSE),""))&gt;0</f>
        <v>0</v>
      </c>
      <c r="CJ434" t="b">
        <f>OR(LEN(_xlfn.IFNA(VLOOKUP(Y434,Konstanta!$Q:$Q,1,FALSE),""))&gt;0,LEN(Y434)=0)</f>
        <v>1</v>
      </c>
      <c r="CK434" t="b">
        <f t="shared" si="113"/>
        <v>1</v>
      </c>
      <c r="CL434" t="b">
        <f>OR(LEN(_xlfn.IFNA(VLOOKUP(BK434,Konstanta!$Z:$Z,1,FALSE),""))&gt;0,LEN(BK434)=0)</f>
        <v>1</v>
      </c>
      <c r="CM434" t="b">
        <f t="shared" si="114"/>
        <v>1</v>
      </c>
      <c r="CN434" t="b">
        <f t="shared" si="115"/>
        <v>0</v>
      </c>
      <c r="CO434" t="b">
        <f>LEN(_xlfn.IFNA(VLOOKUP(Data!K434,Konstanta!$AB:$AB,1,FALSE),""))&gt;0</f>
        <v>0</v>
      </c>
      <c r="CP434" s="12" t="b">
        <f t="shared" si="116"/>
        <v>0</v>
      </c>
      <c r="CQ434" s="12" t="b">
        <f t="shared" si="117"/>
        <v>0</v>
      </c>
      <c r="CR434" t="b">
        <f>ISNUMBER(SEARCH(Konstanta!$Q$5,Y434))</f>
        <v>0</v>
      </c>
      <c r="CS434">
        <f ca="1">IF(CD434&lt;=Konstanta!$J$5,Konstanta!$I$5,IF(CD434&lt;=Konstanta!$J$6,Konstanta!$I$6,IF(CD434&lt;=Konstanta!$J$7,Konstanta!$I$7,Konstanta!$I$8)))</f>
        <v>4</v>
      </c>
      <c r="CT434" t="b">
        <f>ISNUMBER(SEARCH(Konstanta!$Q$6,Y434))</f>
        <v>0</v>
      </c>
      <c r="CU434">
        <f ca="1">IF(CD434&lt;=Konstanta!$F$5,Konstanta!$E$5,IF(CD434&lt;=Konstanta!$F$6,Konstanta!$E$6,IF(CD434&lt;=Konstanta!$F$7,Konstanta!$E$7,IF(CD434&lt;=Konstanta!$F$8,Konstanta!$E$8,Konstanta!$E$9))))</f>
        <v>5</v>
      </c>
      <c r="CV434" t="b">
        <f t="shared" si="118"/>
        <v>1</v>
      </c>
      <c r="CW434" s="74">
        <f ca="1">IF(CD434&lt;=Konstanta!$B$5,Konstanta!$A$5,IF(CD434&lt;=Konstanta!$B$6,Konstanta!$A$6,IF(CD434&lt;=Konstanta!$B$7,Konstanta!$A$7,IF(CD434&lt;=Konstanta!$B$8,Konstanta!$A$8,IF(CD434&lt;=Konstanta!$B$9,Konstanta!$A$9,IF(CD434&lt;=Konstanta!$B$10,Konstanta!$A$10,IF(CD434&lt;=Konstanta!$B$11,Konstanta!$A$11,Konstanta!$A$12)))))))</f>
        <v>8</v>
      </c>
      <c r="CX434" t="b">
        <f>LEN(_xlfn.IFNA(VLOOKUP(AA434,Konstanta!$AD:$AD,1,FALSE),""))=0</f>
        <v>1</v>
      </c>
      <c r="CY434" s="67">
        <f t="shared" si="119"/>
        <v>0</v>
      </c>
      <c r="CZ434" s="67">
        <f t="shared" si="120"/>
        <v>0</v>
      </c>
      <c r="DA434" s="67">
        <f t="shared" si="121"/>
        <v>0</v>
      </c>
      <c r="DB434" t="b">
        <f t="shared" ca="1" si="122"/>
        <v>0</v>
      </c>
      <c r="DC434" s="67" t="b">
        <f>DA434&lt;=Konstanta!$AH$3</f>
        <v>1</v>
      </c>
      <c r="DD434" t="b">
        <f>CY434&lt;=Konstanta!$AH$4</f>
        <v>1</v>
      </c>
      <c r="DE434" t="b">
        <f>CY434&lt;=Konstanta!$AH$5</f>
        <v>1</v>
      </c>
      <c r="DF434" t="b">
        <f>CY434&lt;=Konstanta!$AH$6</f>
        <v>1</v>
      </c>
      <c r="DG434" t="b">
        <f ca="1">TEXT(BL434,"YYYYMMDD")=TEXT(Konstanta!$B$1,"YYYYMMDD")</f>
        <v>0</v>
      </c>
      <c r="DH434" t="b">
        <f t="shared" si="123"/>
        <v>0</v>
      </c>
      <c r="DI434" s="67">
        <f ca="1">Konstanta!$C$4-Data!CD434</f>
        <v>-1096658.666275</v>
      </c>
      <c r="DJ434">
        <f ca="1">IF(Data!DI434&gt;=Konstanta!$B$14,Konstanta!$A$14,IF(Data!DI434&gt;=Konstanta!$B$15,Konstanta!$A$15,IF(Data!DI434&gt;=Konstanta!$B$16,Konstanta!$A$16,IF(Data!DI434&gt;=Konstanta!$B$17,Konstanta!$A$17,IF(Data!DI434&gt;=Konstanta!$B$18,Konstanta!$A$18,Konstanta!$A$19)))))</f>
        <v>6</v>
      </c>
      <c r="DK434" t="b">
        <f t="shared" si="124"/>
        <v>0</v>
      </c>
      <c r="DL434" t="b">
        <f>COUNTIFS(A$1:A433,A434)=0</f>
        <v>1</v>
      </c>
    </row>
    <row r="435" spans="1:116">
      <c r="A435" s="69"/>
      <c r="B435" s="69"/>
      <c r="C435" s="69"/>
      <c r="D435" s="81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8"/>
      <c r="BY435" s="68"/>
      <c r="BZ435" s="70" t="str">
        <f t="shared" si="109"/>
        <v/>
      </c>
      <c r="CA435" s="71">
        <f t="shared" ca="1" si="110"/>
        <v>1096694.6659916667</v>
      </c>
      <c r="CB435" s="70" t="b">
        <f ca="1">AND(LEN(BZ435)&gt;0,TEXT(BZ435,"YYYY-MM-DD")=TEXT(Konstanta!$B$1,"YYYY-MM-DD"))</f>
        <v>0</v>
      </c>
      <c r="CC435" s="70" t="str">
        <f t="shared" si="111"/>
        <v/>
      </c>
      <c r="CD435" s="72">
        <f ca="1">(Konstanta!$B$2-D435)*24</f>
        <v>1096694.666275</v>
      </c>
      <c r="CE435" t="b">
        <f t="shared" si="112"/>
        <v>0</v>
      </c>
      <c r="CF435" t="b">
        <f>LEN(_xlfn.IFNA(VLOOKUP(H435,Konstanta!$M:$M,1,FALSE),""))&gt;0</f>
        <v>0</v>
      </c>
      <c r="CG435" t="b">
        <f>LEN(_xlfn.IFNA(VLOOKUP(G435,Konstanta!$T:$T,1,FALSE),""))&gt;0</f>
        <v>0</v>
      </c>
      <c r="CH435" t="b">
        <f>_xlfn.IFNA(VLOOKUP(U435,Konstanta!$O:$O,1,FALSE),"-")&lt;&gt;"-"</f>
        <v>0</v>
      </c>
      <c r="CI435" t="b">
        <f>LEN(_xlfn.IFNA(VLOOKUP(AX435,Konstanta!$X:$X,1,FALSE),""))&gt;0</f>
        <v>0</v>
      </c>
      <c r="CJ435" t="b">
        <f>OR(LEN(_xlfn.IFNA(VLOOKUP(Y435,Konstanta!$Q:$Q,1,FALSE),""))&gt;0,LEN(Y435)=0)</f>
        <v>1</v>
      </c>
      <c r="CK435" t="b">
        <f t="shared" si="113"/>
        <v>1</v>
      </c>
      <c r="CL435" t="b">
        <f>OR(LEN(_xlfn.IFNA(VLOOKUP(BK435,Konstanta!$Z:$Z,1,FALSE),""))&gt;0,LEN(BK435)=0)</f>
        <v>1</v>
      </c>
      <c r="CM435" t="b">
        <f t="shared" si="114"/>
        <v>1</v>
      </c>
      <c r="CN435" t="b">
        <f t="shared" si="115"/>
        <v>0</v>
      </c>
      <c r="CO435" t="b">
        <f>LEN(_xlfn.IFNA(VLOOKUP(Data!K435,Konstanta!$AB:$AB,1,FALSE),""))&gt;0</f>
        <v>0</v>
      </c>
      <c r="CP435" s="12" t="b">
        <f t="shared" si="116"/>
        <v>0</v>
      </c>
      <c r="CQ435" s="12" t="b">
        <f t="shared" si="117"/>
        <v>0</v>
      </c>
      <c r="CR435" t="b">
        <f>ISNUMBER(SEARCH(Konstanta!$Q$5,Y435))</f>
        <v>0</v>
      </c>
      <c r="CS435">
        <f ca="1">IF(CD435&lt;=Konstanta!$J$5,Konstanta!$I$5,IF(CD435&lt;=Konstanta!$J$6,Konstanta!$I$6,IF(CD435&lt;=Konstanta!$J$7,Konstanta!$I$7,Konstanta!$I$8)))</f>
        <v>4</v>
      </c>
      <c r="CT435" t="b">
        <f>ISNUMBER(SEARCH(Konstanta!$Q$6,Y435))</f>
        <v>0</v>
      </c>
      <c r="CU435">
        <f ca="1">IF(CD435&lt;=Konstanta!$F$5,Konstanta!$E$5,IF(CD435&lt;=Konstanta!$F$6,Konstanta!$E$6,IF(CD435&lt;=Konstanta!$F$7,Konstanta!$E$7,IF(CD435&lt;=Konstanta!$F$8,Konstanta!$E$8,Konstanta!$E$9))))</f>
        <v>5</v>
      </c>
      <c r="CV435" t="b">
        <f t="shared" si="118"/>
        <v>1</v>
      </c>
      <c r="CW435" s="74">
        <f ca="1">IF(CD435&lt;=Konstanta!$B$5,Konstanta!$A$5,IF(CD435&lt;=Konstanta!$B$6,Konstanta!$A$6,IF(CD435&lt;=Konstanta!$B$7,Konstanta!$A$7,IF(CD435&lt;=Konstanta!$B$8,Konstanta!$A$8,IF(CD435&lt;=Konstanta!$B$9,Konstanta!$A$9,IF(CD435&lt;=Konstanta!$B$10,Konstanta!$A$10,IF(CD435&lt;=Konstanta!$B$11,Konstanta!$A$11,Konstanta!$A$12)))))))</f>
        <v>8</v>
      </c>
      <c r="CX435" t="b">
        <f>LEN(_xlfn.IFNA(VLOOKUP(AA435,Konstanta!$AD:$AD,1,FALSE),""))=0</f>
        <v>1</v>
      </c>
      <c r="CY435" s="67">
        <f t="shared" si="119"/>
        <v>0</v>
      </c>
      <c r="CZ435" s="67">
        <f t="shared" si="120"/>
        <v>0</v>
      </c>
      <c r="DA435" s="67">
        <f t="shared" si="121"/>
        <v>0</v>
      </c>
      <c r="DB435" t="b">
        <f t="shared" ca="1" si="122"/>
        <v>0</v>
      </c>
      <c r="DC435" s="67" t="b">
        <f>DA435&lt;=Konstanta!$AH$3</f>
        <v>1</v>
      </c>
      <c r="DD435" t="b">
        <f>CY435&lt;=Konstanta!$AH$4</f>
        <v>1</v>
      </c>
      <c r="DE435" t="b">
        <f>CY435&lt;=Konstanta!$AH$5</f>
        <v>1</v>
      </c>
      <c r="DF435" t="b">
        <f>CY435&lt;=Konstanta!$AH$6</f>
        <v>1</v>
      </c>
      <c r="DG435" t="b">
        <f ca="1">TEXT(BL435,"YYYYMMDD")=TEXT(Konstanta!$B$1,"YYYYMMDD")</f>
        <v>0</v>
      </c>
      <c r="DH435" t="b">
        <f t="shared" si="123"/>
        <v>0</v>
      </c>
      <c r="DI435" s="67">
        <f ca="1">Konstanta!$C$4-Data!CD435</f>
        <v>-1096658.666275</v>
      </c>
      <c r="DJ435">
        <f ca="1">IF(Data!DI435&gt;=Konstanta!$B$14,Konstanta!$A$14,IF(Data!DI435&gt;=Konstanta!$B$15,Konstanta!$A$15,IF(Data!DI435&gt;=Konstanta!$B$16,Konstanta!$A$16,IF(Data!DI435&gt;=Konstanta!$B$17,Konstanta!$A$17,IF(Data!DI435&gt;=Konstanta!$B$18,Konstanta!$A$18,Konstanta!$A$19)))))</f>
        <v>6</v>
      </c>
      <c r="DK435" t="b">
        <f t="shared" si="124"/>
        <v>0</v>
      </c>
      <c r="DL435" t="b">
        <f>COUNTIFS(A$1:A434,A435)=0</f>
        <v>1</v>
      </c>
    </row>
    <row r="436" spans="1:116">
      <c r="A436" s="69"/>
      <c r="B436" s="69"/>
      <c r="C436" s="69"/>
      <c r="D436" s="81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8"/>
      <c r="BY436" s="68"/>
      <c r="BZ436" s="70" t="str">
        <f t="shared" si="109"/>
        <v/>
      </c>
      <c r="CA436" s="71">
        <f t="shared" ca="1" si="110"/>
        <v>1096694.6659916667</v>
      </c>
      <c r="CB436" s="70" t="b">
        <f ca="1">AND(LEN(BZ436)&gt;0,TEXT(BZ436,"YYYY-MM-DD")=TEXT(Konstanta!$B$1,"YYYY-MM-DD"))</f>
        <v>0</v>
      </c>
      <c r="CC436" s="70" t="str">
        <f t="shared" si="111"/>
        <v/>
      </c>
      <c r="CD436" s="72">
        <f ca="1">(Konstanta!$B$2-D436)*24</f>
        <v>1096694.666275</v>
      </c>
      <c r="CE436" t="b">
        <f t="shared" si="112"/>
        <v>0</v>
      </c>
      <c r="CF436" t="b">
        <f>LEN(_xlfn.IFNA(VLOOKUP(H436,Konstanta!$M:$M,1,FALSE),""))&gt;0</f>
        <v>0</v>
      </c>
      <c r="CG436" t="b">
        <f>LEN(_xlfn.IFNA(VLOOKUP(G436,Konstanta!$T:$T,1,FALSE),""))&gt;0</f>
        <v>0</v>
      </c>
      <c r="CH436" t="b">
        <f>_xlfn.IFNA(VLOOKUP(U436,Konstanta!$O:$O,1,FALSE),"-")&lt;&gt;"-"</f>
        <v>0</v>
      </c>
      <c r="CI436" t="b">
        <f>LEN(_xlfn.IFNA(VLOOKUP(AX436,Konstanta!$X:$X,1,FALSE),""))&gt;0</f>
        <v>0</v>
      </c>
      <c r="CJ436" t="b">
        <f>OR(LEN(_xlfn.IFNA(VLOOKUP(Y436,Konstanta!$Q:$Q,1,FALSE),""))&gt;0,LEN(Y436)=0)</f>
        <v>1</v>
      </c>
      <c r="CK436" t="b">
        <f t="shared" si="113"/>
        <v>1</v>
      </c>
      <c r="CL436" t="b">
        <f>OR(LEN(_xlfn.IFNA(VLOOKUP(BK436,Konstanta!$Z:$Z,1,FALSE),""))&gt;0,LEN(BK436)=0)</f>
        <v>1</v>
      </c>
      <c r="CM436" t="b">
        <f t="shared" si="114"/>
        <v>1</v>
      </c>
      <c r="CN436" t="b">
        <f t="shared" si="115"/>
        <v>0</v>
      </c>
      <c r="CO436" t="b">
        <f>LEN(_xlfn.IFNA(VLOOKUP(Data!K436,Konstanta!$AB:$AB,1,FALSE),""))&gt;0</f>
        <v>0</v>
      </c>
      <c r="CP436" s="12" t="b">
        <f t="shared" si="116"/>
        <v>0</v>
      </c>
      <c r="CQ436" s="12" t="b">
        <f t="shared" si="117"/>
        <v>0</v>
      </c>
      <c r="CR436" t="b">
        <f>ISNUMBER(SEARCH(Konstanta!$Q$5,Y436))</f>
        <v>0</v>
      </c>
      <c r="CS436">
        <f ca="1">IF(CD436&lt;=Konstanta!$J$5,Konstanta!$I$5,IF(CD436&lt;=Konstanta!$J$6,Konstanta!$I$6,IF(CD436&lt;=Konstanta!$J$7,Konstanta!$I$7,Konstanta!$I$8)))</f>
        <v>4</v>
      </c>
      <c r="CT436" t="b">
        <f>ISNUMBER(SEARCH(Konstanta!$Q$6,Y436))</f>
        <v>0</v>
      </c>
      <c r="CU436">
        <f ca="1">IF(CD436&lt;=Konstanta!$F$5,Konstanta!$E$5,IF(CD436&lt;=Konstanta!$F$6,Konstanta!$E$6,IF(CD436&lt;=Konstanta!$F$7,Konstanta!$E$7,IF(CD436&lt;=Konstanta!$F$8,Konstanta!$E$8,Konstanta!$E$9))))</f>
        <v>5</v>
      </c>
      <c r="CV436" t="b">
        <f t="shared" si="118"/>
        <v>1</v>
      </c>
      <c r="CW436" s="74">
        <f ca="1">IF(CD436&lt;=Konstanta!$B$5,Konstanta!$A$5,IF(CD436&lt;=Konstanta!$B$6,Konstanta!$A$6,IF(CD436&lt;=Konstanta!$B$7,Konstanta!$A$7,IF(CD436&lt;=Konstanta!$B$8,Konstanta!$A$8,IF(CD436&lt;=Konstanta!$B$9,Konstanta!$A$9,IF(CD436&lt;=Konstanta!$B$10,Konstanta!$A$10,IF(CD436&lt;=Konstanta!$B$11,Konstanta!$A$11,Konstanta!$A$12)))))))</f>
        <v>8</v>
      </c>
      <c r="CX436" t="b">
        <f>LEN(_xlfn.IFNA(VLOOKUP(AA436,Konstanta!$AD:$AD,1,FALSE),""))=0</f>
        <v>1</v>
      </c>
      <c r="CY436" s="67">
        <f t="shared" si="119"/>
        <v>0</v>
      </c>
      <c r="CZ436" s="67">
        <f t="shared" si="120"/>
        <v>0</v>
      </c>
      <c r="DA436" s="67">
        <f t="shared" si="121"/>
        <v>0</v>
      </c>
      <c r="DB436" t="b">
        <f t="shared" ca="1" si="122"/>
        <v>0</v>
      </c>
      <c r="DC436" s="67" t="b">
        <f>DA436&lt;=Konstanta!$AH$3</f>
        <v>1</v>
      </c>
      <c r="DD436" t="b">
        <f>CY436&lt;=Konstanta!$AH$4</f>
        <v>1</v>
      </c>
      <c r="DE436" t="b">
        <f>CY436&lt;=Konstanta!$AH$5</f>
        <v>1</v>
      </c>
      <c r="DF436" t="b">
        <f>CY436&lt;=Konstanta!$AH$6</f>
        <v>1</v>
      </c>
      <c r="DG436" t="b">
        <f ca="1">TEXT(BL436,"YYYYMMDD")=TEXT(Konstanta!$B$1,"YYYYMMDD")</f>
        <v>0</v>
      </c>
      <c r="DH436" t="b">
        <f t="shared" si="123"/>
        <v>0</v>
      </c>
      <c r="DI436" s="67">
        <f ca="1">Konstanta!$C$4-Data!CD436</f>
        <v>-1096658.666275</v>
      </c>
      <c r="DJ436">
        <f ca="1">IF(Data!DI436&gt;=Konstanta!$B$14,Konstanta!$A$14,IF(Data!DI436&gt;=Konstanta!$B$15,Konstanta!$A$15,IF(Data!DI436&gt;=Konstanta!$B$16,Konstanta!$A$16,IF(Data!DI436&gt;=Konstanta!$B$17,Konstanta!$A$17,IF(Data!DI436&gt;=Konstanta!$B$18,Konstanta!$A$18,Konstanta!$A$19)))))</f>
        <v>6</v>
      </c>
      <c r="DK436" t="b">
        <f t="shared" si="124"/>
        <v>0</v>
      </c>
      <c r="DL436" t="b">
        <f>COUNTIFS(A$1:A435,A436)=0</f>
        <v>1</v>
      </c>
    </row>
    <row r="437" spans="1:116">
      <c r="A437" s="69"/>
      <c r="B437" s="69"/>
      <c r="C437" s="69"/>
      <c r="D437" s="81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8"/>
      <c r="BY437" s="68"/>
      <c r="BZ437" s="70" t="str">
        <f t="shared" si="109"/>
        <v/>
      </c>
      <c r="CA437" s="71">
        <f t="shared" ca="1" si="110"/>
        <v>1096694.6664083335</v>
      </c>
      <c r="CB437" s="70" t="b">
        <f ca="1">AND(LEN(BZ437)&gt;0,TEXT(BZ437,"YYYY-MM-DD")=TEXT(Konstanta!$B$1,"YYYY-MM-DD"))</f>
        <v>0</v>
      </c>
      <c r="CC437" s="70" t="str">
        <f t="shared" si="111"/>
        <v/>
      </c>
      <c r="CD437" s="72">
        <f ca="1">(Konstanta!$B$2-D437)*24</f>
        <v>1096694.666275</v>
      </c>
      <c r="CE437" t="b">
        <f t="shared" si="112"/>
        <v>0</v>
      </c>
      <c r="CF437" t="b">
        <f>LEN(_xlfn.IFNA(VLOOKUP(H437,Konstanta!$M:$M,1,FALSE),""))&gt;0</f>
        <v>0</v>
      </c>
      <c r="CG437" t="b">
        <f>LEN(_xlfn.IFNA(VLOOKUP(G437,Konstanta!$T:$T,1,FALSE),""))&gt;0</f>
        <v>0</v>
      </c>
      <c r="CH437" t="b">
        <f>_xlfn.IFNA(VLOOKUP(U437,Konstanta!$O:$O,1,FALSE),"-")&lt;&gt;"-"</f>
        <v>0</v>
      </c>
      <c r="CI437" t="b">
        <f>LEN(_xlfn.IFNA(VLOOKUP(AX437,Konstanta!$X:$X,1,FALSE),""))&gt;0</f>
        <v>0</v>
      </c>
      <c r="CJ437" t="b">
        <f>OR(LEN(_xlfn.IFNA(VLOOKUP(Y437,Konstanta!$Q:$Q,1,FALSE),""))&gt;0,LEN(Y437)=0)</f>
        <v>1</v>
      </c>
      <c r="CK437" t="b">
        <f t="shared" si="113"/>
        <v>1</v>
      </c>
      <c r="CL437" t="b">
        <f>OR(LEN(_xlfn.IFNA(VLOOKUP(BK437,Konstanta!$Z:$Z,1,FALSE),""))&gt;0,LEN(BK437)=0)</f>
        <v>1</v>
      </c>
      <c r="CM437" t="b">
        <f t="shared" si="114"/>
        <v>1</v>
      </c>
      <c r="CN437" t="b">
        <f t="shared" si="115"/>
        <v>0</v>
      </c>
      <c r="CO437" t="b">
        <f>LEN(_xlfn.IFNA(VLOOKUP(Data!K437,Konstanta!$AB:$AB,1,FALSE),""))&gt;0</f>
        <v>0</v>
      </c>
      <c r="CP437" s="12" t="b">
        <f t="shared" si="116"/>
        <v>0</v>
      </c>
      <c r="CQ437" s="12" t="b">
        <f t="shared" si="117"/>
        <v>0</v>
      </c>
      <c r="CR437" t="b">
        <f>ISNUMBER(SEARCH(Konstanta!$Q$5,Y437))</f>
        <v>0</v>
      </c>
      <c r="CS437">
        <f ca="1">IF(CD437&lt;=Konstanta!$J$5,Konstanta!$I$5,IF(CD437&lt;=Konstanta!$J$6,Konstanta!$I$6,IF(CD437&lt;=Konstanta!$J$7,Konstanta!$I$7,Konstanta!$I$8)))</f>
        <v>4</v>
      </c>
      <c r="CT437" t="b">
        <f>ISNUMBER(SEARCH(Konstanta!$Q$6,Y437))</f>
        <v>0</v>
      </c>
      <c r="CU437">
        <f ca="1">IF(CD437&lt;=Konstanta!$F$5,Konstanta!$E$5,IF(CD437&lt;=Konstanta!$F$6,Konstanta!$E$6,IF(CD437&lt;=Konstanta!$F$7,Konstanta!$E$7,IF(CD437&lt;=Konstanta!$F$8,Konstanta!$E$8,Konstanta!$E$9))))</f>
        <v>5</v>
      </c>
      <c r="CV437" t="b">
        <f t="shared" si="118"/>
        <v>1</v>
      </c>
      <c r="CW437" s="74">
        <f ca="1">IF(CD437&lt;=Konstanta!$B$5,Konstanta!$A$5,IF(CD437&lt;=Konstanta!$B$6,Konstanta!$A$6,IF(CD437&lt;=Konstanta!$B$7,Konstanta!$A$7,IF(CD437&lt;=Konstanta!$B$8,Konstanta!$A$8,IF(CD437&lt;=Konstanta!$B$9,Konstanta!$A$9,IF(CD437&lt;=Konstanta!$B$10,Konstanta!$A$10,IF(CD437&lt;=Konstanta!$B$11,Konstanta!$A$11,Konstanta!$A$12)))))))</f>
        <v>8</v>
      </c>
      <c r="CX437" t="b">
        <f>LEN(_xlfn.IFNA(VLOOKUP(AA437,Konstanta!$AD:$AD,1,FALSE),""))=0</f>
        <v>1</v>
      </c>
      <c r="CY437" s="67">
        <f t="shared" si="119"/>
        <v>0</v>
      </c>
      <c r="CZ437" s="67">
        <f t="shared" si="120"/>
        <v>0</v>
      </c>
      <c r="DA437" s="67">
        <f t="shared" si="121"/>
        <v>0</v>
      </c>
      <c r="DB437" t="b">
        <f t="shared" ca="1" si="122"/>
        <v>0</v>
      </c>
      <c r="DC437" s="67" t="b">
        <f>DA437&lt;=Konstanta!$AH$3</f>
        <v>1</v>
      </c>
      <c r="DD437" t="b">
        <f>CY437&lt;=Konstanta!$AH$4</f>
        <v>1</v>
      </c>
      <c r="DE437" t="b">
        <f>CY437&lt;=Konstanta!$AH$5</f>
        <v>1</v>
      </c>
      <c r="DF437" t="b">
        <f>CY437&lt;=Konstanta!$AH$6</f>
        <v>1</v>
      </c>
      <c r="DG437" t="b">
        <f ca="1">TEXT(BL437,"YYYYMMDD")=TEXT(Konstanta!$B$1,"YYYYMMDD")</f>
        <v>0</v>
      </c>
      <c r="DH437" t="b">
        <f t="shared" si="123"/>
        <v>0</v>
      </c>
      <c r="DI437" s="67">
        <f ca="1">Konstanta!$C$4-Data!CD437</f>
        <v>-1096658.666275</v>
      </c>
      <c r="DJ437">
        <f ca="1">IF(Data!DI437&gt;=Konstanta!$B$14,Konstanta!$A$14,IF(Data!DI437&gt;=Konstanta!$B$15,Konstanta!$A$15,IF(Data!DI437&gt;=Konstanta!$B$16,Konstanta!$A$16,IF(Data!DI437&gt;=Konstanta!$B$17,Konstanta!$A$17,IF(Data!DI437&gt;=Konstanta!$B$18,Konstanta!$A$18,Konstanta!$A$19)))))</f>
        <v>6</v>
      </c>
      <c r="DK437" t="b">
        <f t="shared" si="124"/>
        <v>0</v>
      </c>
      <c r="DL437" t="b">
        <f>COUNTIFS(A$1:A436,A437)=0</f>
        <v>1</v>
      </c>
    </row>
    <row r="438" spans="1:116">
      <c r="A438" s="69"/>
      <c r="B438" s="69"/>
      <c r="C438" s="69"/>
      <c r="D438" s="81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8"/>
      <c r="BY438" s="68"/>
      <c r="BZ438" s="70" t="str">
        <f t="shared" si="109"/>
        <v/>
      </c>
      <c r="CA438" s="71">
        <f t="shared" ca="1" si="110"/>
        <v>1096694.6664305555</v>
      </c>
      <c r="CB438" s="70" t="b">
        <f ca="1">AND(LEN(BZ438)&gt;0,TEXT(BZ438,"YYYY-MM-DD")=TEXT(Konstanta!$B$1,"YYYY-MM-DD"))</f>
        <v>0</v>
      </c>
      <c r="CC438" s="70" t="str">
        <f t="shared" si="111"/>
        <v/>
      </c>
      <c r="CD438" s="72">
        <f ca="1">(Konstanta!$B$2-D438)*24</f>
        <v>1096694.666275</v>
      </c>
      <c r="CE438" t="b">
        <f t="shared" si="112"/>
        <v>0</v>
      </c>
      <c r="CF438" t="b">
        <f>LEN(_xlfn.IFNA(VLOOKUP(H438,Konstanta!$M:$M,1,FALSE),""))&gt;0</f>
        <v>0</v>
      </c>
      <c r="CG438" t="b">
        <f>LEN(_xlfn.IFNA(VLOOKUP(G438,Konstanta!$T:$T,1,FALSE),""))&gt;0</f>
        <v>0</v>
      </c>
      <c r="CH438" t="b">
        <f>_xlfn.IFNA(VLOOKUP(U438,Konstanta!$O:$O,1,FALSE),"-")&lt;&gt;"-"</f>
        <v>0</v>
      </c>
      <c r="CI438" t="b">
        <f>LEN(_xlfn.IFNA(VLOOKUP(AX438,Konstanta!$X:$X,1,FALSE),""))&gt;0</f>
        <v>0</v>
      </c>
      <c r="CJ438" t="b">
        <f>OR(LEN(_xlfn.IFNA(VLOOKUP(Y438,Konstanta!$Q:$Q,1,FALSE),""))&gt;0,LEN(Y438)=0)</f>
        <v>1</v>
      </c>
      <c r="CK438" t="b">
        <f t="shared" si="113"/>
        <v>1</v>
      </c>
      <c r="CL438" t="b">
        <f>OR(LEN(_xlfn.IFNA(VLOOKUP(BK438,Konstanta!$Z:$Z,1,FALSE),""))&gt;0,LEN(BK438)=0)</f>
        <v>1</v>
      </c>
      <c r="CM438" t="b">
        <f t="shared" si="114"/>
        <v>1</v>
      </c>
      <c r="CN438" t="b">
        <f t="shared" si="115"/>
        <v>0</v>
      </c>
      <c r="CO438" t="b">
        <f>LEN(_xlfn.IFNA(VLOOKUP(Data!K438,Konstanta!$AB:$AB,1,FALSE),""))&gt;0</f>
        <v>0</v>
      </c>
      <c r="CP438" s="12" t="b">
        <f t="shared" si="116"/>
        <v>0</v>
      </c>
      <c r="CQ438" s="12" t="b">
        <f t="shared" si="117"/>
        <v>0</v>
      </c>
      <c r="CR438" t="b">
        <f>ISNUMBER(SEARCH(Konstanta!$Q$5,Y438))</f>
        <v>0</v>
      </c>
      <c r="CS438">
        <f ca="1">IF(CD438&lt;=Konstanta!$J$5,Konstanta!$I$5,IF(CD438&lt;=Konstanta!$J$6,Konstanta!$I$6,IF(CD438&lt;=Konstanta!$J$7,Konstanta!$I$7,Konstanta!$I$8)))</f>
        <v>4</v>
      </c>
      <c r="CT438" t="b">
        <f>ISNUMBER(SEARCH(Konstanta!$Q$6,Y438))</f>
        <v>0</v>
      </c>
      <c r="CU438">
        <f ca="1">IF(CD438&lt;=Konstanta!$F$5,Konstanta!$E$5,IF(CD438&lt;=Konstanta!$F$6,Konstanta!$E$6,IF(CD438&lt;=Konstanta!$F$7,Konstanta!$E$7,IF(CD438&lt;=Konstanta!$F$8,Konstanta!$E$8,Konstanta!$E$9))))</f>
        <v>5</v>
      </c>
      <c r="CV438" t="b">
        <f t="shared" si="118"/>
        <v>1</v>
      </c>
      <c r="CW438" s="74">
        <f ca="1">IF(CD438&lt;=Konstanta!$B$5,Konstanta!$A$5,IF(CD438&lt;=Konstanta!$B$6,Konstanta!$A$6,IF(CD438&lt;=Konstanta!$B$7,Konstanta!$A$7,IF(CD438&lt;=Konstanta!$B$8,Konstanta!$A$8,IF(CD438&lt;=Konstanta!$B$9,Konstanta!$A$9,IF(CD438&lt;=Konstanta!$B$10,Konstanta!$A$10,IF(CD438&lt;=Konstanta!$B$11,Konstanta!$A$11,Konstanta!$A$12)))))))</f>
        <v>8</v>
      </c>
      <c r="CX438" t="b">
        <f>LEN(_xlfn.IFNA(VLOOKUP(AA438,Konstanta!$AD:$AD,1,FALSE),""))=0</f>
        <v>1</v>
      </c>
      <c r="CY438" s="67">
        <f t="shared" si="119"/>
        <v>0</v>
      </c>
      <c r="CZ438" s="67">
        <f t="shared" si="120"/>
        <v>0</v>
      </c>
      <c r="DA438" s="67">
        <f t="shared" si="121"/>
        <v>0</v>
      </c>
      <c r="DB438" t="b">
        <f t="shared" ca="1" si="122"/>
        <v>0</v>
      </c>
      <c r="DC438" s="67" t="b">
        <f>DA438&lt;=Konstanta!$AH$3</f>
        <v>1</v>
      </c>
      <c r="DD438" t="b">
        <f>CY438&lt;=Konstanta!$AH$4</f>
        <v>1</v>
      </c>
      <c r="DE438" t="b">
        <f>CY438&lt;=Konstanta!$AH$5</f>
        <v>1</v>
      </c>
      <c r="DF438" t="b">
        <f>CY438&lt;=Konstanta!$AH$6</f>
        <v>1</v>
      </c>
      <c r="DG438" t="b">
        <f ca="1">TEXT(BL438,"YYYYMMDD")=TEXT(Konstanta!$B$1,"YYYYMMDD")</f>
        <v>0</v>
      </c>
      <c r="DH438" t="b">
        <f t="shared" si="123"/>
        <v>0</v>
      </c>
      <c r="DI438" s="67">
        <f ca="1">Konstanta!$C$4-Data!CD438</f>
        <v>-1096658.666275</v>
      </c>
      <c r="DJ438">
        <f ca="1">IF(Data!DI438&gt;=Konstanta!$B$14,Konstanta!$A$14,IF(Data!DI438&gt;=Konstanta!$B$15,Konstanta!$A$15,IF(Data!DI438&gt;=Konstanta!$B$16,Konstanta!$A$16,IF(Data!DI438&gt;=Konstanta!$B$17,Konstanta!$A$17,IF(Data!DI438&gt;=Konstanta!$B$18,Konstanta!$A$18,Konstanta!$A$19)))))</f>
        <v>6</v>
      </c>
      <c r="DK438" t="b">
        <f t="shared" si="124"/>
        <v>0</v>
      </c>
      <c r="DL438" t="b">
        <f>COUNTIFS(A$1:A437,A438)=0</f>
        <v>1</v>
      </c>
    </row>
    <row r="439" spans="1:116">
      <c r="A439" s="69"/>
      <c r="B439" s="69"/>
      <c r="C439" s="69"/>
      <c r="D439" s="81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8"/>
      <c r="BY439" s="68"/>
      <c r="BZ439" s="70" t="str">
        <f t="shared" si="109"/>
        <v/>
      </c>
      <c r="CA439" s="71">
        <f t="shared" ca="1" si="110"/>
        <v>1096694.6659916667</v>
      </c>
      <c r="CB439" s="70" t="b">
        <f ca="1">AND(LEN(BZ439)&gt;0,TEXT(BZ439,"YYYY-MM-DD")=TEXT(Konstanta!$B$1,"YYYY-MM-DD"))</f>
        <v>0</v>
      </c>
      <c r="CC439" s="70" t="str">
        <f t="shared" si="111"/>
        <v/>
      </c>
      <c r="CD439" s="72">
        <f ca="1">(Konstanta!$B$2-D439)*24</f>
        <v>1096694.666275</v>
      </c>
      <c r="CE439" t="b">
        <f t="shared" si="112"/>
        <v>0</v>
      </c>
      <c r="CF439" t="b">
        <f>LEN(_xlfn.IFNA(VLOOKUP(H439,Konstanta!$M:$M,1,FALSE),""))&gt;0</f>
        <v>0</v>
      </c>
      <c r="CG439" t="b">
        <f>LEN(_xlfn.IFNA(VLOOKUP(G439,Konstanta!$T:$T,1,FALSE),""))&gt;0</f>
        <v>0</v>
      </c>
      <c r="CH439" t="b">
        <f>_xlfn.IFNA(VLOOKUP(U439,Konstanta!$O:$O,1,FALSE),"-")&lt;&gt;"-"</f>
        <v>0</v>
      </c>
      <c r="CI439" t="b">
        <f>LEN(_xlfn.IFNA(VLOOKUP(AX439,Konstanta!$X:$X,1,FALSE),""))&gt;0</f>
        <v>0</v>
      </c>
      <c r="CJ439" t="b">
        <f>OR(LEN(_xlfn.IFNA(VLOOKUP(Y439,Konstanta!$Q:$Q,1,FALSE),""))&gt;0,LEN(Y439)=0)</f>
        <v>1</v>
      </c>
      <c r="CK439" t="b">
        <f t="shared" si="113"/>
        <v>1</v>
      </c>
      <c r="CL439" t="b">
        <f>OR(LEN(_xlfn.IFNA(VLOOKUP(BK439,Konstanta!$Z:$Z,1,FALSE),""))&gt;0,LEN(BK439)=0)</f>
        <v>1</v>
      </c>
      <c r="CM439" t="b">
        <f t="shared" si="114"/>
        <v>1</v>
      </c>
      <c r="CN439" t="b">
        <f t="shared" si="115"/>
        <v>0</v>
      </c>
      <c r="CO439" t="b">
        <f>LEN(_xlfn.IFNA(VLOOKUP(Data!K439,Konstanta!$AB:$AB,1,FALSE),""))&gt;0</f>
        <v>0</v>
      </c>
      <c r="CP439" s="12" t="b">
        <f t="shared" si="116"/>
        <v>0</v>
      </c>
      <c r="CQ439" s="12" t="b">
        <f t="shared" si="117"/>
        <v>0</v>
      </c>
      <c r="CR439" t="b">
        <f>ISNUMBER(SEARCH(Konstanta!$Q$5,Y439))</f>
        <v>0</v>
      </c>
      <c r="CS439">
        <f ca="1">IF(CD439&lt;=Konstanta!$J$5,Konstanta!$I$5,IF(CD439&lt;=Konstanta!$J$6,Konstanta!$I$6,IF(CD439&lt;=Konstanta!$J$7,Konstanta!$I$7,Konstanta!$I$8)))</f>
        <v>4</v>
      </c>
      <c r="CT439" t="b">
        <f>ISNUMBER(SEARCH(Konstanta!$Q$6,Y439))</f>
        <v>0</v>
      </c>
      <c r="CU439">
        <f ca="1">IF(CD439&lt;=Konstanta!$F$5,Konstanta!$E$5,IF(CD439&lt;=Konstanta!$F$6,Konstanta!$E$6,IF(CD439&lt;=Konstanta!$F$7,Konstanta!$E$7,IF(CD439&lt;=Konstanta!$F$8,Konstanta!$E$8,Konstanta!$E$9))))</f>
        <v>5</v>
      </c>
      <c r="CV439" t="b">
        <f t="shared" si="118"/>
        <v>1</v>
      </c>
      <c r="CW439" s="74">
        <f ca="1">IF(CD439&lt;=Konstanta!$B$5,Konstanta!$A$5,IF(CD439&lt;=Konstanta!$B$6,Konstanta!$A$6,IF(CD439&lt;=Konstanta!$B$7,Konstanta!$A$7,IF(CD439&lt;=Konstanta!$B$8,Konstanta!$A$8,IF(CD439&lt;=Konstanta!$B$9,Konstanta!$A$9,IF(CD439&lt;=Konstanta!$B$10,Konstanta!$A$10,IF(CD439&lt;=Konstanta!$B$11,Konstanta!$A$11,Konstanta!$A$12)))))))</f>
        <v>8</v>
      </c>
      <c r="CX439" t="b">
        <f>LEN(_xlfn.IFNA(VLOOKUP(AA439,Konstanta!$AD:$AD,1,FALSE),""))=0</f>
        <v>1</v>
      </c>
      <c r="CY439" s="67">
        <f t="shared" si="119"/>
        <v>0</v>
      </c>
      <c r="CZ439" s="67">
        <f t="shared" si="120"/>
        <v>0</v>
      </c>
      <c r="DA439" s="67">
        <f t="shared" si="121"/>
        <v>0</v>
      </c>
      <c r="DB439" t="b">
        <f t="shared" ca="1" si="122"/>
        <v>0</v>
      </c>
      <c r="DC439" s="67" t="b">
        <f>DA439&lt;=Konstanta!$AH$3</f>
        <v>1</v>
      </c>
      <c r="DD439" t="b">
        <f>CY439&lt;=Konstanta!$AH$4</f>
        <v>1</v>
      </c>
      <c r="DE439" t="b">
        <f>CY439&lt;=Konstanta!$AH$5</f>
        <v>1</v>
      </c>
      <c r="DF439" t="b">
        <f>CY439&lt;=Konstanta!$AH$6</f>
        <v>1</v>
      </c>
      <c r="DG439" t="b">
        <f ca="1">TEXT(BL439,"YYYYMMDD")=TEXT(Konstanta!$B$1,"YYYYMMDD")</f>
        <v>0</v>
      </c>
      <c r="DH439" t="b">
        <f t="shared" si="123"/>
        <v>0</v>
      </c>
      <c r="DI439" s="67">
        <f ca="1">Konstanta!$C$4-Data!CD439</f>
        <v>-1096658.666275</v>
      </c>
      <c r="DJ439">
        <f ca="1">IF(Data!DI439&gt;=Konstanta!$B$14,Konstanta!$A$14,IF(Data!DI439&gt;=Konstanta!$B$15,Konstanta!$A$15,IF(Data!DI439&gt;=Konstanta!$B$16,Konstanta!$A$16,IF(Data!DI439&gt;=Konstanta!$B$17,Konstanta!$A$17,IF(Data!DI439&gt;=Konstanta!$B$18,Konstanta!$A$18,Konstanta!$A$19)))))</f>
        <v>6</v>
      </c>
      <c r="DK439" t="b">
        <f t="shared" si="124"/>
        <v>0</v>
      </c>
      <c r="DL439" t="b">
        <f>COUNTIFS(A$1:A438,A439)=0</f>
        <v>1</v>
      </c>
    </row>
    <row r="440" spans="1:116">
      <c r="A440" s="69"/>
      <c r="B440" s="69"/>
      <c r="C440" s="69"/>
      <c r="D440" s="81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8"/>
      <c r="BY440" s="68"/>
      <c r="BZ440" s="70" t="str">
        <f t="shared" si="109"/>
        <v/>
      </c>
      <c r="CA440" s="71">
        <f t="shared" ca="1" si="110"/>
        <v>1096694.6664</v>
      </c>
      <c r="CB440" s="70" t="b">
        <f ca="1">AND(LEN(BZ440)&gt;0,TEXT(BZ440,"YYYY-MM-DD")=TEXT(Konstanta!$B$1,"YYYY-MM-DD"))</f>
        <v>0</v>
      </c>
      <c r="CC440" s="70" t="str">
        <f t="shared" si="111"/>
        <v/>
      </c>
      <c r="CD440" s="72">
        <f ca="1">(Konstanta!$B$2-D440)*24</f>
        <v>1096694.666275</v>
      </c>
      <c r="CE440" t="b">
        <f t="shared" si="112"/>
        <v>0</v>
      </c>
      <c r="CF440" t="b">
        <f>LEN(_xlfn.IFNA(VLOOKUP(H440,Konstanta!$M:$M,1,FALSE),""))&gt;0</f>
        <v>0</v>
      </c>
      <c r="CG440" t="b">
        <f>LEN(_xlfn.IFNA(VLOOKUP(G440,Konstanta!$T:$T,1,FALSE),""))&gt;0</f>
        <v>0</v>
      </c>
      <c r="CH440" t="b">
        <f>_xlfn.IFNA(VLOOKUP(U440,Konstanta!$O:$O,1,FALSE),"-")&lt;&gt;"-"</f>
        <v>0</v>
      </c>
      <c r="CI440" t="b">
        <f>LEN(_xlfn.IFNA(VLOOKUP(AX440,Konstanta!$X:$X,1,FALSE),""))&gt;0</f>
        <v>0</v>
      </c>
      <c r="CJ440" t="b">
        <f>OR(LEN(_xlfn.IFNA(VLOOKUP(Y440,Konstanta!$Q:$Q,1,FALSE),""))&gt;0,LEN(Y440)=0)</f>
        <v>1</v>
      </c>
      <c r="CK440" t="b">
        <f t="shared" si="113"/>
        <v>1</v>
      </c>
      <c r="CL440" t="b">
        <f>OR(LEN(_xlfn.IFNA(VLOOKUP(BK440,Konstanta!$Z:$Z,1,FALSE),""))&gt;0,LEN(BK440)=0)</f>
        <v>1</v>
      </c>
      <c r="CM440" t="b">
        <f t="shared" si="114"/>
        <v>1</v>
      </c>
      <c r="CN440" t="b">
        <f t="shared" si="115"/>
        <v>0</v>
      </c>
      <c r="CO440" t="b">
        <f>LEN(_xlfn.IFNA(VLOOKUP(Data!K440,Konstanta!$AB:$AB,1,FALSE),""))&gt;0</f>
        <v>0</v>
      </c>
      <c r="CP440" s="12" t="b">
        <f t="shared" si="116"/>
        <v>0</v>
      </c>
      <c r="CQ440" s="12" t="b">
        <f t="shared" si="117"/>
        <v>0</v>
      </c>
      <c r="CR440" t="b">
        <f>ISNUMBER(SEARCH(Konstanta!$Q$5,Y440))</f>
        <v>0</v>
      </c>
      <c r="CS440">
        <f ca="1">IF(CD440&lt;=Konstanta!$J$5,Konstanta!$I$5,IF(CD440&lt;=Konstanta!$J$6,Konstanta!$I$6,IF(CD440&lt;=Konstanta!$J$7,Konstanta!$I$7,Konstanta!$I$8)))</f>
        <v>4</v>
      </c>
      <c r="CT440" t="b">
        <f>ISNUMBER(SEARCH(Konstanta!$Q$6,Y440))</f>
        <v>0</v>
      </c>
      <c r="CU440">
        <f ca="1">IF(CD440&lt;=Konstanta!$F$5,Konstanta!$E$5,IF(CD440&lt;=Konstanta!$F$6,Konstanta!$E$6,IF(CD440&lt;=Konstanta!$F$7,Konstanta!$E$7,IF(CD440&lt;=Konstanta!$F$8,Konstanta!$E$8,Konstanta!$E$9))))</f>
        <v>5</v>
      </c>
      <c r="CV440" t="b">
        <f t="shared" si="118"/>
        <v>1</v>
      </c>
      <c r="CW440" s="74">
        <f ca="1">IF(CD440&lt;=Konstanta!$B$5,Konstanta!$A$5,IF(CD440&lt;=Konstanta!$B$6,Konstanta!$A$6,IF(CD440&lt;=Konstanta!$B$7,Konstanta!$A$7,IF(CD440&lt;=Konstanta!$B$8,Konstanta!$A$8,IF(CD440&lt;=Konstanta!$B$9,Konstanta!$A$9,IF(CD440&lt;=Konstanta!$B$10,Konstanta!$A$10,IF(CD440&lt;=Konstanta!$B$11,Konstanta!$A$11,Konstanta!$A$12)))))))</f>
        <v>8</v>
      </c>
      <c r="CX440" t="b">
        <f>LEN(_xlfn.IFNA(VLOOKUP(AA440,Konstanta!$AD:$AD,1,FALSE),""))=0</f>
        <v>1</v>
      </c>
      <c r="CY440" s="67">
        <f t="shared" si="119"/>
        <v>0</v>
      </c>
      <c r="CZ440" s="67">
        <f t="shared" si="120"/>
        <v>0</v>
      </c>
      <c r="DA440" s="67">
        <f t="shared" si="121"/>
        <v>0</v>
      </c>
      <c r="DB440" t="b">
        <f t="shared" ca="1" si="122"/>
        <v>0</v>
      </c>
      <c r="DC440" s="67" t="b">
        <f>DA440&lt;=Konstanta!$AH$3</f>
        <v>1</v>
      </c>
      <c r="DD440" t="b">
        <f>CY440&lt;=Konstanta!$AH$4</f>
        <v>1</v>
      </c>
      <c r="DE440" t="b">
        <f>CY440&lt;=Konstanta!$AH$5</f>
        <v>1</v>
      </c>
      <c r="DF440" t="b">
        <f>CY440&lt;=Konstanta!$AH$6</f>
        <v>1</v>
      </c>
      <c r="DG440" t="b">
        <f ca="1">TEXT(BL440,"YYYYMMDD")=TEXT(Konstanta!$B$1,"YYYYMMDD")</f>
        <v>0</v>
      </c>
      <c r="DH440" t="b">
        <f t="shared" si="123"/>
        <v>0</v>
      </c>
      <c r="DI440" s="67">
        <f ca="1">Konstanta!$C$4-Data!CD440</f>
        <v>-1096658.666275</v>
      </c>
      <c r="DJ440">
        <f ca="1">IF(Data!DI440&gt;=Konstanta!$B$14,Konstanta!$A$14,IF(Data!DI440&gt;=Konstanta!$B$15,Konstanta!$A$15,IF(Data!DI440&gt;=Konstanta!$B$16,Konstanta!$A$16,IF(Data!DI440&gt;=Konstanta!$B$17,Konstanta!$A$17,IF(Data!DI440&gt;=Konstanta!$B$18,Konstanta!$A$18,Konstanta!$A$19)))))</f>
        <v>6</v>
      </c>
      <c r="DK440" t="b">
        <f t="shared" si="124"/>
        <v>0</v>
      </c>
      <c r="DL440" t="b">
        <f>COUNTIFS(A$1:A439,A440)=0</f>
        <v>1</v>
      </c>
    </row>
    <row r="441" spans="1:116">
      <c r="A441" s="69"/>
      <c r="B441" s="69"/>
      <c r="C441" s="69"/>
      <c r="D441" s="81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8"/>
      <c r="BY441" s="68"/>
      <c r="BZ441" s="70" t="str">
        <f t="shared" si="109"/>
        <v/>
      </c>
      <c r="CA441" s="71">
        <f t="shared" ca="1" si="110"/>
        <v>1096694.6664</v>
      </c>
      <c r="CB441" s="70" t="b">
        <f ca="1">AND(LEN(BZ441)&gt;0,TEXT(BZ441,"YYYY-MM-DD")=TEXT(Konstanta!$B$1,"YYYY-MM-DD"))</f>
        <v>0</v>
      </c>
      <c r="CC441" s="70" t="str">
        <f t="shared" si="111"/>
        <v/>
      </c>
      <c r="CD441" s="72">
        <f ca="1">(Konstanta!$B$2-D441)*24</f>
        <v>1096694.666275</v>
      </c>
      <c r="CE441" t="b">
        <f t="shared" si="112"/>
        <v>0</v>
      </c>
      <c r="CF441" t="b">
        <f>LEN(_xlfn.IFNA(VLOOKUP(H441,Konstanta!$M:$M,1,FALSE),""))&gt;0</f>
        <v>0</v>
      </c>
      <c r="CG441" t="b">
        <f>LEN(_xlfn.IFNA(VLOOKUP(G441,Konstanta!$T:$T,1,FALSE),""))&gt;0</f>
        <v>0</v>
      </c>
      <c r="CH441" t="b">
        <f>_xlfn.IFNA(VLOOKUP(U441,Konstanta!$O:$O,1,FALSE),"-")&lt;&gt;"-"</f>
        <v>0</v>
      </c>
      <c r="CI441" t="b">
        <f>LEN(_xlfn.IFNA(VLOOKUP(AX441,Konstanta!$X:$X,1,FALSE),""))&gt;0</f>
        <v>0</v>
      </c>
      <c r="CJ441" t="b">
        <f>OR(LEN(_xlfn.IFNA(VLOOKUP(Y441,Konstanta!$Q:$Q,1,FALSE),""))&gt;0,LEN(Y441)=0)</f>
        <v>1</v>
      </c>
      <c r="CK441" t="b">
        <f t="shared" si="113"/>
        <v>1</v>
      </c>
      <c r="CL441" t="b">
        <f>OR(LEN(_xlfn.IFNA(VLOOKUP(BK441,Konstanta!$Z:$Z,1,FALSE),""))&gt;0,LEN(BK441)=0)</f>
        <v>1</v>
      </c>
      <c r="CM441" t="b">
        <f t="shared" si="114"/>
        <v>1</v>
      </c>
      <c r="CN441" t="b">
        <f t="shared" si="115"/>
        <v>0</v>
      </c>
      <c r="CO441" t="b">
        <f>LEN(_xlfn.IFNA(VLOOKUP(Data!K441,Konstanta!$AB:$AB,1,FALSE),""))&gt;0</f>
        <v>0</v>
      </c>
      <c r="CP441" s="12" t="b">
        <f t="shared" si="116"/>
        <v>0</v>
      </c>
      <c r="CQ441" s="12" t="b">
        <f t="shared" si="117"/>
        <v>0</v>
      </c>
      <c r="CR441" t="b">
        <f>ISNUMBER(SEARCH(Konstanta!$Q$5,Y441))</f>
        <v>0</v>
      </c>
      <c r="CS441">
        <f ca="1">IF(CD441&lt;=Konstanta!$J$5,Konstanta!$I$5,IF(CD441&lt;=Konstanta!$J$6,Konstanta!$I$6,IF(CD441&lt;=Konstanta!$J$7,Konstanta!$I$7,Konstanta!$I$8)))</f>
        <v>4</v>
      </c>
      <c r="CT441" t="b">
        <f>ISNUMBER(SEARCH(Konstanta!$Q$6,Y441))</f>
        <v>0</v>
      </c>
      <c r="CU441">
        <f ca="1">IF(CD441&lt;=Konstanta!$F$5,Konstanta!$E$5,IF(CD441&lt;=Konstanta!$F$6,Konstanta!$E$6,IF(CD441&lt;=Konstanta!$F$7,Konstanta!$E$7,IF(CD441&lt;=Konstanta!$F$8,Konstanta!$E$8,Konstanta!$E$9))))</f>
        <v>5</v>
      </c>
      <c r="CV441" t="b">
        <f t="shared" si="118"/>
        <v>1</v>
      </c>
      <c r="CW441" s="74">
        <f ca="1">IF(CD441&lt;=Konstanta!$B$5,Konstanta!$A$5,IF(CD441&lt;=Konstanta!$B$6,Konstanta!$A$6,IF(CD441&lt;=Konstanta!$B$7,Konstanta!$A$7,IF(CD441&lt;=Konstanta!$B$8,Konstanta!$A$8,IF(CD441&lt;=Konstanta!$B$9,Konstanta!$A$9,IF(CD441&lt;=Konstanta!$B$10,Konstanta!$A$10,IF(CD441&lt;=Konstanta!$B$11,Konstanta!$A$11,Konstanta!$A$12)))))))</f>
        <v>8</v>
      </c>
      <c r="CX441" t="b">
        <f>LEN(_xlfn.IFNA(VLOOKUP(AA441,Konstanta!$AD:$AD,1,FALSE),""))=0</f>
        <v>1</v>
      </c>
      <c r="CY441" s="67">
        <f t="shared" si="119"/>
        <v>0</v>
      </c>
      <c r="CZ441" s="67">
        <f t="shared" si="120"/>
        <v>0</v>
      </c>
      <c r="DA441" s="67">
        <f t="shared" si="121"/>
        <v>0</v>
      </c>
      <c r="DB441" t="b">
        <f t="shared" ca="1" si="122"/>
        <v>0</v>
      </c>
      <c r="DC441" s="67" t="b">
        <f>DA441&lt;=Konstanta!$AH$3</f>
        <v>1</v>
      </c>
      <c r="DD441" t="b">
        <f>CY441&lt;=Konstanta!$AH$4</f>
        <v>1</v>
      </c>
      <c r="DE441" t="b">
        <f>CY441&lt;=Konstanta!$AH$5</f>
        <v>1</v>
      </c>
      <c r="DF441" t="b">
        <f>CY441&lt;=Konstanta!$AH$6</f>
        <v>1</v>
      </c>
      <c r="DG441" t="b">
        <f ca="1">TEXT(BL441,"YYYYMMDD")=TEXT(Konstanta!$B$1,"YYYYMMDD")</f>
        <v>0</v>
      </c>
      <c r="DH441" t="b">
        <f t="shared" si="123"/>
        <v>0</v>
      </c>
      <c r="DI441" s="67">
        <f ca="1">Konstanta!$C$4-Data!CD441</f>
        <v>-1096658.666275</v>
      </c>
      <c r="DJ441">
        <f ca="1">IF(Data!DI441&gt;=Konstanta!$B$14,Konstanta!$A$14,IF(Data!DI441&gt;=Konstanta!$B$15,Konstanta!$A$15,IF(Data!DI441&gt;=Konstanta!$B$16,Konstanta!$A$16,IF(Data!DI441&gt;=Konstanta!$B$17,Konstanta!$A$17,IF(Data!DI441&gt;=Konstanta!$B$18,Konstanta!$A$18,Konstanta!$A$19)))))</f>
        <v>6</v>
      </c>
      <c r="DK441" t="b">
        <f t="shared" si="124"/>
        <v>0</v>
      </c>
      <c r="DL441" t="b">
        <f>COUNTIFS(A$1:A440,A441)=0</f>
        <v>1</v>
      </c>
    </row>
    <row r="442" spans="1:116">
      <c r="A442" s="69"/>
      <c r="B442" s="69"/>
      <c r="C442" s="69"/>
      <c r="D442" s="81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8"/>
      <c r="BY442" s="68"/>
      <c r="BZ442" s="70" t="str">
        <f t="shared" si="109"/>
        <v/>
      </c>
      <c r="CA442" s="71">
        <f t="shared" ca="1" si="110"/>
        <v>1096694.6659916667</v>
      </c>
      <c r="CB442" s="70" t="b">
        <f ca="1">AND(LEN(BZ442)&gt;0,TEXT(BZ442,"YYYY-MM-DD")=TEXT(Konstanta!$B$1,"YYYY-MM-DD"))</f>
        <v>0</v>
      </c>
      <c r="CC442" s="70" t="str">
        <f t="shared" si="111"/>
        <v/>
      </c>
      <c r="CD442" s="72">
        <f ca="1">(Konstanta!$B$2-D442)*24</f>
        <v>1096694.666275</v>
      </c>
      <c r="CE442" t="b">
        <f t="shared" si="112"/>
        <v>0</v>
      </c>
      <c r="CF442" t="b">
        <f>LEN(_xlfn.IFNA(VLOOKUP(H442,Konstanta!$M:$M,1,FALSE),""))&gt;0</f>
        <v>0</v>
      </c>
      <c r="CG442" t="b">
        <f>LEN(_xlfn.IFNA(VLOOKUP(G442,Konstanta!$T:$T,1,FALSE),""))&gt;0</f>
        <v>0</v>
      </c>
      <c r="CH442" t="b">
        <f>_xlfn.IFNA(VLOOKUP(U442,Konstanta!$O:$O,1,FALSE),"-")&lt;&gt;"-"</f>
        <v>0</v>
      </c>
      <c r="CI442" t="b">
        <f>LEN(_xlfn.IFNA(VLOOKUP(AX442,Konstanta!$X:$X,1,FALSE),""))&gt;0</f>
        <v>0</v>
      </c>
      <c r="CJ442" t="b">
        <f>OR(LEN(_xlfn.IFNA(VLOOKUP(Y442,Konstanta!$Q:$Q,1,FALSE),""))&gt;0,LEN(Y442)=0)</f>
        <v>1</v>
      </c>
      <c r="CK442" t="b">
        <f t="shared" si="113"/>
        <v>1</v>
      </c>
      <c r="CL442" t="b">
        <f>OR(LEN(_xlfn.IFNA(VLOOKUP(BK442,Konstanta!$Z:$Z,1,FALSE),""))&gt;0,LEN(BK442)=0)</f>
        <v>1</v>
      </c>
      <c r="CM442" t="b">
        <f t="shared" si="114"/>
        <v>1</v>
      </c>
      <c r="CN442" t="b">
        <f t="shared" si="115"/>
        <v>0</v>
      </c>
      <c r="CO442" t="b">
        <f>LEN(_xlfn.IFNA(VLOOKUP(Data!K442,Konstanta!$AB:$AB,1,FALSE),""))&gt;0</f>
        <v>0</v>
      </c>
      <c r="CP442" s="12" t="b">
        <f t="shared" si="116"/>
        <v>0</v>
      </c>
      <c r="CQ442" s="12" t="b">
        <f t="shared" si="117"/>
        <v>0</v>
      </c>
      <c r="CR442" t="b">
        <f>ISNUMBER(SEARCH(Konstanta!$Q$5,Y442))</f>
        <v>0</v>
      </c>
      <c r="CS442">
        <f ca="1">IF(CD442&lt;=Konstanta!$J$5,Konstanta!$I$5,IF(CD442&lt;=Konstanta!$J$6,Konstanta!$I$6,IF(CD442&lt;=Konstanta!$J$7,Konstanta!$I$7,Konstanta!$I$8)))</f>
        <v>4</v>
      </c>
      <c r="CT442" t="b">
        <f>ISNUMBER(SEARCH(Konstanta!$Q$6,Y442))</f>
        <v>0</v>
      </c>
      <c r="CU442">
        <f ca="1">IF(CD442&lt;=Konstanta!$F$5,Konstanta!$E$5,IF(CD442&lt;=Konstanta!$F$6,Konstanta!$E$6,IF(CD442&lt;=Konstanta!$F$7,Konstanta!$E$7,IF(CD442&lt;=Konstanta!$F$8,Konstanta!$E$8,Konstanta!$E$9))))</f>
        <v>5</v>
      </c>
      <c r="CV442" t="b">
        <f t="shared" si="118"/>
        <v>1</v>
      </c>
      <c r="CW442" s="74">
        <f ca="1">IF(CD442&lt;=Konstanta!$B$5,Konstanta!$A$5,IF(CD442&lt;=Konstanta!$B$6,Konstanta!$A$6,IF(CD442&lt;=Konstanta!$B$7,Konstanta!$A$7,IF(CD442&lt;=Konstanta!$B$8,Konstanta!$A$8,IF(CD442&lt;=Konstanta!$B$9,Konstanta!$A$9,IF(CD442&lt;=Konstanta!$B$10,Konstanta!$A$10,IF(CD442&lt;=Konstanta!$B$11,Konstanta!$A$11,Konstanta!$A$12)))))))</f>
        <v>8</v>
      </c>
      <c r="CX442" t="b">
        <f>LEN(_xlfn.IFNA(VLOOKUP(AA442,Konstanta!$AD:$AD,1,FALSE),""))=0</f>
        <v>1</v>
      </c>
      <c r="CY442" s="67">
        <f t="shared" si="119"/>
        <v>0</v>
      </c>
      <c r="CZ442" s="67">
        <f t="shared" si="120"/>
        <v>0</v>
      </c>
      <c r="DA442" s="67">
        <f t="shared" si="121"/>
        <v>0</v>
      </c>
      <c r="DB442" t="b">
        <f t="shared" ca="1" si="122"/>
        <v>0</v>
      </c>
      <c r="DC442" s="67" t="b">
        <f>DA442&lt;=Konstanta!$AH$3</f>
        <v>1</v>
      </c>
      <c r="DD442" t="b">
        <f>CY442&lt;=Konstanta!$AH$4</f>
        <v>1</v>
      </c>
      <c r="DE442" t="b">
        <f>CY442&lt;=Konstanta!$AH$5</f>
        <v>1</v>
      </c>
      <c r="DF442" t="b">
        <f>CY442&lt;=Konstanta!$AH$6</f>
        <v>1</v>
      </c>
      <c r="DG442" t="b">
        <f ca="1">TEXT(BL442,"YYYYMMDD")=TEXT(Konstanta!$B$1,"YYYYMMDD")</f>
        <v>0</v>
      </c>
      <c r="DH442" t="b">
        <f t="shared" si="123"/>
        <v>0</v>
      </c>
      <c r="DI442" s="67">
        <f ca="1">Konstanta!$C$4-Data!CD442</f>
        <v>-1096658.666275</v>
      </c>
      <c r="DJ442">
        <f ca="1">IF(Data!DI442&gt;=Konstanta!$B$14,Konstanta!$A$14,IF(Data!DI442&gt;=Konstanta!$B$15,Konstanta!$A$15,IF(Data!DI442&gt;=Konstanta!$B$16,Konstanta!$A$16,IF(Data!DI442&gt;=Konstanta!$B$17,Konstanta!$A$17,IF(Data!DI442&gt;=Konstanta!$B$18,Konstanta!$A$18,Konstanta!$A$19)))))</f>
        <v>6</v>
      </c>
      <c r="DK442" t="b">
        <f t="shared" si="124"/>
        <v>0</v>
      </c>
      <c r="DL442" t="b">
        <f>COUNTIFS(A$1:A441,A442)=0</f>
        <v>1</v>
      </c>
    </row>
    <row r="443" spans="1:116">
      <c r="A443" s="69"/>
      <c r="B443" s="69"/>
      <c r="C443" s="69"/>
      <c r="D443" s="81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8"/>
      <c r="BY443" s="68"/>
      <c r="BZ443" s="70" t="str">
        <f t="shared" si="109"/>
        <v/>
      </c>
      <c r="CA443" s="71">
        <f t="shared" ca="1" si="110"/>
        <v>1096694.6662277777</v>
      </c>
      <c r="CB443" s="70" t="b">
        <f ca="1">AND(LEN(BZ443)&gt;0,TEXT(BZ443,"YYYY-MM-DD")=TEXT(Konstanta!$B$1,"YYYY-MM-DD"))</f>
        <v>0</v>
      </c>
      <c r="CC443" s="70" t="str">
        <f t="shared" si="111"/>
        <v/>
      </c>
      <c r="CD443" s="72">
        <f ca="1">(Konstanta!$B$2-D443)*24</f>
        <v>1096694.666275</v>
      </c>
      <c r="CE443" t="b">
        <f t="shared" si="112"/>
        <v>0</v>
      </c>
      <c r="CF443" t="b">
        <f>LEN(_xlfn.IFNA(VLOOKUP(H443,Konstanta!$M:$M,1,FALSE),""))&gt;0</f>
        <v>0</v>
      </c>
      <c r="CG443" t="b">
        <f>LEN(_xlfn.IFNA(VLOOKUP(G443,Konstanta!$T:$T,1,FALSE),""))&gt;0</f>
        <v>0</v>
      </c>
      <c r="CH443" t="b">
        <f>_xlfn.IFNA(VLOOKUP(U443,Konstanta!$O:$O,1,FALSE),"-")&lt;&gt;"-"</f>
        <v>0</v>
      </c>
      <c r="CI443" t="b">
        <f>LEN(_xlfn.IFNA(VLOOKUP(AX443,Konstanta!$X:$X,1,FALSE),""))&gt;0</f>
        <v>0</v>
      </c>
      <c r="CJ443" t="b">
        <f>OR(LEN(_xlfn.IFNA(VLOOKUP(Y443,Konstanta!$Q:$Q,1,FALSE),""))&gt;0,LEN(Y443)=0)</f>
        <v>1</v>
      </c>
      <c r="CK443" t="b">
        <f t="shared" si="113"/>
        <v>1</v>
      </c>
      <c r="CL443" t="b">
        <f>OR(LEN(_xlfn.IFNA(VLOOKUP(BK443,Konstanta!$Z:$Z,1,FALSE),""))&gt;0,LEN(BK443)=0)</f>
        <v>1</v>
      </c>
      <c r="CM443" t="b">
        <f t="shared" si="114"/>
        <v>1</v>
      </c>
      <c r="CN443" t="b">
        <f t="shared" si="115"/>
        <v>0</v>
      </c>
      <c r="CO443" t="b">
        <f>LEN(_xlfn.IFNA(VLOOKUP(Data!K443,Konstanta!$AB:$AB,1,FALSE),""))&gt;0</f>
        <v>0</v>
      </c>
      <c r="CP443" s="12" t="b">
        <f t="shared" si="116"/>
        <v>0</v>
      </c>
      <c r="CQ443" s="12" t="b">
        <f t="shared" si="117"/>
        <v>0</v>
      </c>
      <c r="CR443" t="b">
        <f>ISNUMBER(SEARCH(Konstanta!$Q$5,Y443))</f>
        <v>0</v>
      </c>
      <c r="CS443">
        <f ca="1">IF(CD443&lt;=Konstanta!$J$5,Konstanta!$I$5,IF(CD443&lt;=Konstanta!$J$6,Konstanta!$I$6,IF(CD443&lt;=Konstanta!$J$7,Konstanta!$I$7,Konstanta!$I$8)))</f>
        <v>4</v>
      </c>
      <c r="CT443" t="b">
        <f>ISNUMBER(SEARCH(Konstanta!$Q$6,Y443))</f>
        <v>0</v>
      </c>
      <c r="CU443">
        <f ca="1">IF(CD443&lt;=Konstanta!$F$5,Konstanta!$E$5,IF(CD443&lt;=Konstanta!$F$6,Konstanta!$E$6,IF(CD443&lt;=Konstanta!$F$7,Konstanta!$E$7,IF(CD443&lt;=Konstanta!$F$8,Konstanta!$E$8,Konstanta!$E$9))))</f>
        <v>5</v>
      </c>
      <c r="CV443" t="b">
        <f t="shared" si="118"/>
        <v>1</v>
      </c>
      <c r="CW443" s="74">
        <f ca="1">IF(CD443&lt;=Konstanta!$B$5,Konstanta!$A$5,IF(CD443&lt;=Konstanta!$B$6,Konstanta!$A$6,IF(CD443&lt;=Konstanta!$B$7,Konstanta!$A$7,IF(CD443&lt;=Konstanta!$B$8,Konstanta!$A$8,IF(CD443&lt;=Konstanta!$B$9,Konstanta!$A$9,IF(CD443&lt;=Konstanta!$B$10,Konstanta!$A$10,IF(CD443&lt;=Konstanta!$B$11,Konstanta!$A$11,Konstanta!$A$12)))))))</f>
        <v>8</v>
      </c>
      <c r="CX443" t="b">
        <f>LEN(_xlfn.IFNA(VLOOKUP(AA443,Konstanta!$AD:$AD,1,FALSE),""))=0</f>
        <v>1</v>
      </c>
      <c r="CY443" s="67">
        <f t="shared" si="119"/>
        <v>0</v>
      </c>
      <c r="CZ443" s="67">
        <f t="shared" si="120"/>
        <v>0</v>
      </c>
      <c r="DA443" s="67">
        <f t="shared" si="121"/>
        <v>0</v>
      </c>
      <c r="DB443" t="b">
        <f t="shared" ca="1" si="122"/>
        <v>0</v>
      </c>
      <c r="DC443" s="67" t="b">
        <f>DA443&lt;=Konstanta!$AH$3</f>
        <v>1</v>
      </c>
      <c r="DD443" t="b">
        <f>CY443&lt;=Konstanta!$AH$4</f>
        <v>1</v>
      </c>
      <c r="DE443" t="b">
        <f>CY443&lt;=Konstanta!$AH$5</f>
        <v>1</v>
      </c>
      <c r="DF443" t="b">
        <f>CY443&lt;=Konstanta!$AH$6</f>
        <v>1</v>
      </c>
      <c r="DG443" t="b">
        <f ca="1">TEXT(BL443,"YYYYMMDD")=TEXT(Konstanta!$B$1,"YYYYMMDD")</f>
        <v>0</v>
      </c>
      <c r="DH443" t="b">
        <f t="shared" si="123"/>
        <v>0</v>
      </c>
      <c r="DI443" s="67">
        <f ca="1">Konstanta!$C$4-Data!CD443</f>
        <v>-1096658.666275</v>
      </c>
      <c r="DJ443">
        <f ca="1">IF(Data!DI443&gt;=Konstanta!$B$14,Konstanta!$A$14,IF(Data!DI443&gt;=Konstanta!$B$15,Konstanta!$A$15,IF(Data!DI443&gt;=Konstanta!$B$16,Konstanta!$A$16,IF(Data!DI443&gt;=Konstanta!$B$17,Konstanta!$A$17,IF(Data!DI443&gt;=Konstanta!$B$18,Konstanta!$A$18,Konstanta!$A$19)))))</f>
        <v>6</v>
      </c>
      <c r="DK443" t="b">
        <f t="shared" si="124"/>
        <v>0</v>
      </c>
      <c r="DL443" t="b">
        <f>COUNTIFS(A$1:A442,A443)=0</f>
        <v>1</v>
      </c>
    </row>
    <row r="444" spans="1:116">
      <c r="A444" s="69"/>
      <c r="B444" s="69"/>
      <c r="C444" s="69"/>
      <c r="D444" s="81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8"/>
      <c r="BY444" s="68"/>
      <c r="BZ444" s="70" t="str">
        <f t="shared" si="109"/>
        <v/>
      </c>
      <c r="CA444" s="71">
        <f t="shared" ca="1" si="110"/>
        <v>1096694.6659972221</v>
      </c>
      <c r="CB444" s="70" t="b">
        <f ca="1">AND(LEN(BZ444)&gt;0,TEXT(BZ444,"YYYY-MM-DD")=TEXT(Konstanta!$B$1,"YYYY-MM-DD"))</f>
        <v>0</v>
      </c>
      <c r="CC444" s="70" t="str">
        <f t="shared" si="111"/>
        <v/>
      </c>
      <c r="CD444" s="72">
        <f ca="1">(Konstanta!$B$2-D444)*24</f>
        <v>1096694.666275</v>
      </c>
      <c r="CE444" t="b">
        <f t="shared" si="112"/>
        <v>0</v>
      </c>
      <c r="CF444" t="b">
        <f>LEN(_xlfn.IFNA(VLOOKUP(H444,Konstanta!$M:$M,1,FALSE),""))&gt;0</f>
        <v>0</v>
      </c>
      <c r="CG444" t="b">
        <f>LEN(_xlfn.IFNA(VLOOKUP(G444,Konstanta!$T:$T,1,FALSE),""))&gt;0</f>
        <v>0</v>
      </c>
      <c r="CH444" t="b">
        <f>_xlfn.IFNA(VLOOKUP(U444,Konstanta!$O:$O,1,FALSE),"-")&lt;&gt;"-"</f>
        <v>0</v>
      </c>
      <c r="CI444" t="b">
        <f>LEN(_xlfn.IFNA(VLOOKUP(AX444,Konstanta!$X:$X,1,FALSE),""))&gt;0</f>
        <v>0</v>
      </c>
      <c r="CJ444" t="b">
        <f>OR(LEN(_xlfn.IFNA(VLOOKUP(Y444,Konstanta!$Q:$Q,1,FALSE),""))&gt;0,LEN(Y444)=0)</f>
        <v>1</v>
      </c>
      <c r="CK444" t="b">
        <f t="shared" si="113"/>
        <v>1</v>
      </c>
      <c r="CL444" t="b">
        <f>OR(LEN(_xlfn.IFNA(VLOOKUP(BK444,Konstanta!$Z:$Z,1,FALSE),""))&gt;0,LEN(BK444)=0)</f>
        <v>1</v>
      </c>
      <c r="CM444" t="b">
        <f t="shared" si="114"/>
        <v>1</v>
      </c>
      <c r="CN444" t="b">
        <f t="shared" si="115"/>
        <v>0</v>
      </c>
      <c r="CO444" t="b">
        <f>LEN(_xlfn.IFNA(VLOOKUP(Data!K444,Konstanta!$AB:$AB,1,FALSE),""))&gt;0</f>
        <v>0</v>
      </c>
      <c r="CP444" s="12" t="b">
        <f t="shared" si="116"/>
        <v>0</v>
      </c>
      <c r="CQ444" s="12" t="b">
        <f t="shared" si="117"/>
        <v>0</v>
      </c>
      <c r="CR444" t="b">
        <f>ISNUMBER(SEARCH(Konstanta!$Q$5,Y444))</f>
        <v>0</v>
      </c>
      <c r="CS444">
        <f ca="1">IF(CD444&lt;=Konstanta!$J$5,Konstanta!$I$5,IF(CD444&lt;=Konstanta!$J$6,Konstanta!$I$6,IF(CD444&lt;=Konstanta!$J$7,Konstanta!$I$7,Konstanta!$I$8)))</f>
        <v>4</v>
      </c>
      <c r="CT444" t="b">
        <f>ISNUMBER(SEARCH(Konstanta!$Q$6,Y444))</f>
        <v>0</v>
      </c>
      <c r="CU444">
        <f ca="1">IF(CD444&lt;=Konstanta!$F$5,Konstanta!$E$5,IF(CD444&lt;=Konstanta!$F$6,Konstanta!$E$6,IF(CD444&lt;=Konstanta!$F$7,Konstanta!$E$7,IF(CD444&lt;=Konstanta!$F$8,Konstanta!$E$8,Konstanta!$E$9))))</f>
        <v>5</v>
      </c>
      <c r="CV444" t="b">
        <f t="shared" si="118"/>
        <v>1</v>
      </c>
      <c r="CW444" s="74">
        <f ca="1">IF(CD444&lt;=Konstanta!$B$5,Konstanta!$A$5,IF(CD444&lt;=Konstanta!$B$6,Konstanta!$A$6,IF(CD444&lt;=Konstanta!$B$7,Konstanta!$A$7,IF(CD444&lt;=Konstanta!$B$8,Konstanta!$A$8,IF(CD444&lt;=Konstanta!$B$9,Konstanta!$A$9,IF(CD444&lt;=Konstanta!$B$10,Konstanta!$A$10,IF(CD444&lt;=Konstanta!$B$11,Konstanta!$A$11,Konstanta!$A$12)))))))</f>
        <v>8</v>
      </c>
      <c r="CX444" t="b">
        <f>LEN(_xlfn.IFNA(VLOOKUP(AA444,Konstanta!$AD:$AD,1,FALSE),""))=0</f>
        <v>1</v>
      </c>
      <c r="CY444" s="67">
        <f t="shared" si="119"/>
        <v>0</v>
      </c>
      <c r="CZ444" s="67">
        <f t="shared" si="120"/>
        <v>0</v>
      </c>
      <c r="DA444" s="67">
        <f t="shared" si="121"/>
        <v>0</v>
      </c>
      <c r="DB444" t="b">
        <f t="shared" ca="1" si="122"/>
        <v>0</v>
      </c>
      <c r="DC444" s="67" t="b">
        <f>DA444&lt;=Konstanta!$AH$3</f>
        <v>1</v>
      </c>
      <c r="DD444" t="b">
        <f>CY444&lt;=Konstanta!$AH$4</f>
        <v>1</v>
      </c>
      <c r="DE444" t="b">
        <f>CY444&lt;=Konstanta!$AH$5</f>
        <v>1</v>
      </c>
      <c r="DF444" t="b">
        <f>CY444&lt;=Konstanta!$AH$6</f>
        <v>1</v>
      </c>
      <c r="DG444" t="b">
        <f ca="1">TEXT(BL444,"YYYYMMDD")=TEXT(Konstanta!$B$1,"YYYYMMDD")</f>
        <v>0</v>
      </c>
      <c r="DH444" t="b">
        <f t="shared" si="123"/>
        <v>0</v>
      </c>
      <c r="DI444" s="67">
        <f ca="1">Konstanta!$C$4-Data!CD444</f>
        <v>-1096658.666275</v>
      </c>
      <c r="DJ444">
        <f ca="1">IF(Data!DI444&gt;=Konstanta!$B$14,Konstanta!$A$14,IF(Data!DI444&gt;=Konstanta!$B$15,Konstanta!$A$15,IF(Data!DI444&gt;=Konstanta!$B$16,Konstanta!$A$16,IF(Data!DI444&gt;=Konstanta!$B$17,Konstanta!$A$17,IF(Data!DI444&gt;=Konstanta!$B$18,Konstanta!$A$18,Konstanta!$A$19)))))</f>
        <v>6</v>
      </c>
      <c r="DK444" t="b">
        <f t="shared" si="124"/>
        <v>0</v>
      </c>
      <c r="DL444" t="b">
        <f>COUNTIFS(A$1:A443,A444)=0</f>
        <v>1</v>
      </c>
    </row>
    <row r="445" spans="1:116">
      <c r="A445" s="69"/>
      <c r="B445" s="69"/>
      <c r="C445" s="69"/>
      <c r="D445" s="81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8"/>
      <c r="BY445" s="68"/>
      <c r="BZ445" s="70" t="str">
        <f t="shared" si="109"/>
        <v/>
      </c>
      <c r="CA445" s="71">
        <f t="shared" ca="1" si="110"/>
        <v>1096694.6662277777</v>
      </c>
      <c r="CB445" s="70" t="b">
        <f ca="1">AND(LEN(BZ445)&gt;0,TEXT(BZ445,"YYYY-MM-DD")=TEXT(Konstanta!$B$1,"YYYY-MM-DD"))</f>
        <v>0</v>
      </c>
      <c r="CC445" s="70" t="str">
        <f t="shared" si="111"/>
        <v/>
      </c>
      <c r="CD445" s="72">
        <f ca="1">(Konstanta!$B$2-D445)*24</f>
        <v>1096694.666275</v>
      </c>
      <c r="CE445" t="b">
        <f t="shared" si="112"/>
        <v>0</v>
      </c>
      <c r="CF445" t="b">
        <f>LEN(_xlfn.IFNA(VLOOKUP(H445,Konstanta!$M:$M,1,FALSE),""))&gt;0</f>
        <v>0</v>
      </c>
      <c r="CG445" t="b">
        <f>LEN(_xlfn.IFNA(VLOOKUP(G445,Konstanta!$T:$T,1,FALSE),""))&gt;0</f>
        <v>0</v>
      </c>
      <c r="CH445" t="b">
        <f>_xlfn.IFNA(VLOOKUP(U445,Konstanta!$O:$O,1,FALSE),"-")&lt;&gt;"-"</f>
        <v>0</v>
      </c>
      <c r="CI445" t="b">
        <f>LEN(_xlfn.IFNA(VLOOKUP(AX445,Konstanta!$X:$X,1,FALSE),""))&gt;0</f>
        <v>0</v>
      </c>
      <c r="CJ445" t="b">
        <f>OR(LEN(_xlfn.IFNA(VLOOKUP(Y445,Konstanta!$Q:$Q,1,FALSE),""))&gt;0,LEN(Y445)=0)</f>
        <v>1</v>
      </c>
      <c r="CK445" t="b">
        <f t="shared" si="113"/>
        <v>1</v>
      </c>
      <c r="CL445" t="b">
        <f>OR(LEN(_xlfn.IFNA(VLOOKUP(BK445,Konstanta!$Z:$Z,1,FALSE),""))&gt;0,LEN(BK445)=0)</f>
        <v>1</v>
      </c>
      <c r="CM445" t="b">
        <f t="shared" si="114"/>
        <v>1</v>
      </c>
      <c r="CN445" t="b">
        <f t="shared" si="115"/>
        <v>0</v>
      </c>
      <c r="CO445" t="b">
        <f>LEN(_xlfn.IFNA(VLOOKUP(Data!K445,Konstanta!$AB:$AB,1,FALSE),""))&gt;0</f>
        <v>0</v>
      </c>
      <c r="CP445" s="12" t="b">
        <f t="shared" si="116"/>
        <v>0</v>
      </c>
      <c r="CQ445" s="12" t="b">
        <f t="shared" si="117"/>
        <v>0</v>
      </c>
      <c r="CR445" t="b">
        <f>ISNUMBER(SEARCH(Konstanta!$Q$5,Y445))</f>
        <v>0</v>
      </c>
      <c r="CS445">
        <f ca="1">IF(CD445&lt;=Konstanta!$J$5,Konstanta!$I$5,IF(CD445&lt;=Konstanta!$J$6,Konstanta!$I$6,IF(CD445&lt;=Konstanta!$J$7,Konstanta!$I$7,Konstanta!$I$8)))</f>
        <v>4</v>
      </c>
      <c r="CT445" t="b">
        <f>ISNUMBER(SEARCH(Konstanta!$Q$6,Y445))</f>
        <v>0</v>
      </c>
      <c r="CU445">
        <f ca="1">IF(CD445&lt;=Konstanta!$F$5,Konstanta!$E$5,IF(CD445&lt;=Konstanta!$F$6,Konstanta!$E$6,IF(CD445&lt;=Konstanta!$F$7,Konstanta!$E$7,IF(CD445&lt;=Konstanta!$F$8,Konstanta!$E$8,Konstanta!$E$9))))</f>
        <v>5</v>
      </c>
      <c r="CV445" t="b">
        <f t="shared" si="118"/>
        <v>1</v>
      </c>
      <c r="CW445" s="74">
        <f ca="1">IF(CD445&lt;=Konstanta!$B$5,Konstanta!$A$5,IF(CD445&lt;=Konstanta!$B$6,Konstanta!$A$6,IF(CD445&lt;=Konstanta!$B$7,Konstanta!$A$7,IF(CD445&lt;=Konstanta!$B$8,Konstanta!$A$8,IF(CD445&lt;=Konstanta!$B$9,Konstanta!$A$9,IF(CD445&lt;=Konstanta!$B$10,Konstanta!$A$10,IF(CD445&lt;=Konstanta!$B$11,Konstanta!$A$11,Konstanta!$A$12)))))))</f>
        <v>8</v>
      </c>
      <c r="CX445" t="b">
        <f>LEN(_xlfn.IFNA(VLOOKUP(AA445,Konstanta!$AD:$AD,1,FALSE),""))=0</f>
        <v>1</v>
      </c>
      <c r="CY445" s="67">
        <f t="shared" si="119"/>
        <v>0</v>
      </c>
      <c r="CZ445" s="67">
        <f t="shared" si="120"/>
        <v>0</v>
      </c>
      <c r="DA445" s="67">
        <f t="shared" si="121"/>
        <v>0</v>
      </c>
      <c r="DB445" t="b">
        <f t="shared" ca="1" si="122"/>
        <v>0</v>
      </c>
      <c r="DC445" s="67" t="b">
        <f>DA445&lt;=Konstanta!$AH$3</f>
        <v>1</v>
      </c>
      <c r="DD445" t="b">
        <f>CY445&lt;=Konstanta!$AH$4</f>
        <v>1</v>
      </c>
      <c r="DE445" t="b">
        <f>CY445&lt;=Konstanta!$AH$5</f>
        <v>1</v>
      </c>
      <c r="DF445" t="b">
        <f>CY445&lt;=Konstanta!$AH$6</f>
        <v>1</v>
      </c>
      <c r="DG445" t="b">
        <f ca="1">TEXT(BL445,"YYYYMMDD")=TEXT(Konstanta!$B$1,"YYYYMMDD")</f>
        <v>0</v>
      </c>
      <c r="DH445" t="b">
        <f t="shared" si="123"/>
        <v>0</v>
      </c>
      <c r="DI445" s="67">
        <f ca="1">Konstanta!$C$4-Data!CD445</f>
        <v>-1096658.666275</v>
      </c>
      <c r="DJ445">
        <f ca="1">IF(Data!DI445&gt;=Konstanta!$B$14,Konstanta!$A$14,IF(Data!DI445&gt;=Konstanta!$B$15,Konstanta!$A$15,IF(Data!DI445&gt;=Konstanta!$B$16,Konstanta!$A$16,IF(Data!DI445&gt;=Konstanta!$B$17,Konstanta!$A$17,IF(Data!DI445&gt;=Konstanta!$B$18,Konstanta!$A$18,Konstanta!$A$19)))))</f>
        <v>6</v>
      </c>
      <c r="DK445" t="b">
        <f t="shared" si="124"/>
        <v>0</v>
      </c>
      <c r="DL445" t="b">
        <f>COUNTIFS(A$1:A444,A445)=0</f>
        <v>1</v>
      </c>
    </row>
    <row r="446" spans="1:116">
      <c r="A446" s="69"/>
      <c r="B446" s="69"/>
      <c r="C446" s="69"/>
      <c r="D446" s="81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8"/>
      <c r="BY446" s="68"/>
      <c r="BZ446" s="70" t="str">
        <f t="shared" si="109"/>
        <v/>
      </c>
      <c r="CA446" s="71">
        <f t="shared" ca="1" si="110"/>
        <v>1096694.6659916667</v>
      </c>
      <c r="CB446" s="70" t="b">
        <f ca="1">AND(LEN(BZ446)&gt;0,TEXT(BZ446,"YYYY-MM-DD")=TEXT(Konstanta!$B$1,"YYYY-MM-DD"))</f>
        <v>0</v>
      </c>
      <c r="CC446" s="70" t="str">
        <f t="shared" si="111"/>
        <v/>
      </c>
      <c r="CD446" s="72">
        <f ca="1">(Konstanta!$B$2-D446)*24</f>
        <v>1096694.666275</v>
      </c>
      <c r="CE446" t="b">
        <f t="shared" si="112"/>
        <v>0</v>
      </c>
      <c r="CF446" t="b">
        <f>LEN(_xlfn.IFNA(VLOOKUP(H446,Konstanta!$M:$M,1,FALSE),""))&gt;0</f>
        <v>0</v>
      </c>
      <c r="CG446" t="b">
        <f>LEN(_xlfn.IFNA(VLOOKUP(G446,Konstanta!$T:$T,1,FALSE),""))&gt;0</f>
        <v>0</v>
      </c>
      <c r="CH446" t="b">
        <f>_xlfn.IFNA(VLOOKUP(U446,Konstanta!$O:$O,1,FALSE),"-")&lt;&gt;"-"</f>
        <v>0</v>
      </c>
      <c r="CI446" t="b">
        <f>LEN(_xlfn.IFNA(VLOOKUP(AX446,Konstanta!$X:$X,1,FALSE),""))&gt;0</f>
        <v>0</v>
      </c>
      <c r="CJ446" t="b">
        <f>OR(LEN(_xlfn.IFNA(VLOOKUP(Y446,Konstanta!$Q:$Q,1,FALSE),""))&gt;0,LEN(Y446)=0)</f>
        <v>1</v>
      </c>
      <c r="CK446" t="b">
        <f t="shared" si="113"/>
        <v>1</v>
      </c>
      <c r="CL446" t="b">
        <f>OR(LEN(_xlfn.IFNA(VLOOKUP(BK446,Konstanta!$Z:$Z,1,FALSE),""))&gt;0,LEN(BK446)=0)</f>
        <v>1</v>
      </c>
      <c r="CM446" t="b">
        <f t="shared" si="114"/>
        <v>1</v>
      </c>
      <c r="CN446" t="b">
        <f t="shared" si="115"/>
        <v>0</v>
      </c>
      <c r="CO446" t="b">
        <f>LEN(_xlfn.IFNA(VLOOKUP(Data!K446,Konstanta!$AB:$AB,1,FALSE),""))&gt;0</f>
        <v>0</v>
      </c>
      <c r="CP446" s="12" t="b">
        <f t="shared" si="116"/>
        <v>0</v>
      </c>
      <c r="CQ446" s="12" t="b">
        <f t="shared" si="117"/>
        <v>0</v>
      </c>
      <c r="CR446" t="b">
        <f>ISNUMBER(SEARCH(Konstanta!$Q$5,Y446))</f>
        <v>0</v>
      </c>
      <c r="CS446">
        <f ca="1">IF(CD446&lt;=Konstanta!$J$5,Konstanta!$I$5,IF(CD446&lt;=Konstanta!$J$6,Konstanta!$I$6,IF(CD446&lt;=Konstanta!$J$7,Konstanta!$I$7,Konstanta!$I$8)))</f>
        <v>4</v>
      </c>
      <c r="CT446" t="b">
        <f>ISNUMBER(SEARCH(Konstanta!$Q$6,Y446))</f>
        <v>0</v>
      </c>
      <c r="CU446">
        <f ca="1">IF(CD446&lt;=Konstanta!$F$5,Konstanta!$E$5,IF(CD446&lt;=Konstanta!$F$6,Konstanta!$E$6,IF(CD446&lt;=Konstanta!$F$7,Konstanta!$E$7,IF(CD446&lt;=Konstanta!$F$8,Konstanta!$E$8,Konstanta!$E$9))))</f>
        <v>5</v>
      </c>
      <c r="CV446" t="b">
        <f t="shared" si="118"/>
        <v>1</v>
      </c>
      <c r="CW446" s="74">
        <f ca="1">IF(CD446&lt;=Konstanta!$B$5,Konstanta!$A$5,IF(CD446&lt;=Konstanta!$B$6,Konstanta!$A$6,IF(CD446&lt;=Konstanta!$B$7,Konstanta!$A$7,IF(CD446&lt;=Konstanta!$B$8,Konstanta!$A$8,IF(CD446&lt;=Konstanta!$B$9,Konstanta!$A$9,IF(CD446&lt;=Konstanta!$B$10,Konstanta!$A$10,IF(CD446&lt;=Konstanta!$B$11,Konstanta!$A$11,Konstanta!$A$12)))))))</f>
        <v>8</v>
      </c>
      <c r="CX446" t="b">
        <f>LEN(_xlfn.IFNA(VLOOKUP(AA446,Konstanta!$AD:$AD,1,FALSE),""))=0</f>
        <v>1</v>
      </c>
      <c r="CY446" s="67">
        <f t="shared" si="119"/>
        <v>0</v>
      </c>
      <c r="CZ446" s="67">
        <f t="shared" si="120"/>
        <v>0</v>
      </c>
      <c r="DA446" s="67">
        <f t="shared" si="121"/>
        <v>0</v>
      </c>
      <c r="DB446" t="b">
        <f t="shared" ca="1" si="122"/>
        <v>0</v>
      </c>
      <c r="DC446" s="67" t="b">
        <f>DA446&lt;=Konstanta!$AH$3</f>
        <v>1</v>
      </c>
      <c r="DD446" t="b">
        <f>CY446&lt;=Konstanta!$AH$4</f>
        <v>1</v>
      </c>
      <c r="DE446" t="b">
        <f>CY446&lt;=Konstanta!$AH$5</f>
        <v>1</v>
      </c>
      <c r="DF446" t="b">
        <f>CY446&lt;=Konstanta!$AH$6</f>
        <v>1</v>
      </c>
      <c r="DG446" t="b">
        <f ca="1">TEXT(BL446,"YYYYMMDD")=TEXT(Konstanta!$B$1,"YYYYMMDD")</f>
        <v>0</v>
      </c>
      <c r="DH446" t="b">
        <f t="shared" si="123"/>
        <v>0</v>
      </c>
      <c r="DI446" s="67">
        <f ca="1">Konstanta!$C$4-Data!CD446</f>
        <v>-1096658.666275</v>
      </c>
      <c r="DJ446">
        <f ca="1">IF(Data!DI446&gt;=Konstanta!$B$14,Konstanta!$A$14,IF(Data!DI446&gt;=Konstanta!$B$15,Konstanta!$A$15,IF(Data!DI446&gt;=Konstanta!$B$16,Konstanta!$A$16,IF(Data!DI446&gt;=Konstanta!$B$17,Konstanta!$A$17,IF(Data!DI446&gt;=Konstanta!$B$18,Konstanta!$A$18,Konstanta!$A$19)))))</f>
        <v>6</v>
      </c>
      <c r="DK446" t="b">
        <f t="shared" si="124"/>
        <v>0</v>
      </c>
      <c r="DL446" t="b">
        <f>COUNTIFS(A$1:A445,A446)=0</f>
        <v>1</v>
      </c>
    </row>
    <row r="447" spans="1:116">
      <c r="A447" s="69"/>
      <c r="B447" s="69"/>
      <c r="C447" s="69"/>
      <c r="D447" s="81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8"/>
      <c r="BY447" s="68"/>
      <c r="BZ447" s="70" t="str">
        <f t="shared" si="109"/>
        <v/>
      </c>
      <c r="CA447" s="71">
        <f t="shared" ca="1" si="110"/>
        <v>1096694.6664083335</v>
      </c>
      <c r="CB447" s="70" t="b">
        <f ca="1">AND(LEN(BZ447)&gt;0,TEXT(BZ447,"YYYY-MM-DD")=TEXT(Konstanta!$B$1,"YYYY-MM-DD"))</f>
        <v>0</v>
      </c>
      <c r="CC447" s="70" t="str">
        <f t="shared" si="111"/>
        <v/>
      </c>
      <c r="CD447" s="72">
        <f ca="1">(Konstanta!$B$2-D447)*24</f>
        <v>1096694.666275</v>
      </c>
      <c r="CE447" t="b">
        <f t="shared" si="112"/>
        <v>0</v>
      </c>
      <c r="CF447" t="b">
        <f>LEN(_xlfn.IFNA(VLOOKUP(H447,Konstanta!$M:$M,1,FALSE),""))&gt;0</f>
        <v>0</v>
      </c>
      <c r="CG447" t="b">
        <f>LEN(_xlfn.IFNA(VLOOKUP(G447,Konstanta!$T:$T,1,FALSE),""))&gt;0</f>
        <v>0</v>
      </c>
      <c r="CH447" t="b">
        <f>_xlfn.IFNA(VLOOKUP(U447,Konstanta!$O:$O,1,FALSE),"-")&lt;&gt;"-"</f>
        <v>0</v>
      </c>
      <c r="CI447" t="b">
        <f>LEN(_xlfn.IFNA(VLOOKUP(AX447,Konstanta!$X:$X,1,FALSE),""))&gt;0</f>
        <v>0</v>
      </c>
      <c r="CJ447" t="b">
        <f>OR(LEN(_xlfn.IFNA(VLOOKUP(Y447,Konstanta!$Q:$Q,1,FALSE),""))&gt;0,LEN(Y447)=0)</f>
        <v>1</v>
      </c>
      <c r="CK447" t="b">
        <f t="shared" si="113"/>
        <v>1</v>
      </c>
      <c r="CL447" t="b">
        <f>OR(LEN(_xlfn.IFNA(VLOOKUP(BK447,Konstanta!$Z:$Z,1,FALSE),""))&gt;0,LEN(BK447)=0)</f>
        <v>1</v>
      </c>
      <c r="CM447" t="b">
        <f t="shared" si="114"/>
        <v>1</v>
      </c>
      <c r="CN447" t="b">
        <f t="shared" si="115"/>
        <v>0</v>
      </c>
      <c r="CO447" t="b">
        <f>LEN(_xlfn.IFNA(VLOOKUP(Data!K447,Konstanta!$AB:$AB,1,FALSE),""))&gt;0</f>
        <v>0</v>
      </c>
      <c r="CP447" s="12" t="b">
        <f t="shared" si="116"/>
        <v>0</v>
      </c>
      <c r="CQ447" s="12" t="b">
        <f t="shared" si="117"/>
        <v>0</v>
      </c>
      <c r="CR447" t="b">
        <f>ISNUMBER(SEARCH(Konstanta!$Q$5,Y447))</f>
        <v>0</v>
      </c>
      <c r="CS447">
        <f ca="1">IF(CD447&lt;=Konstanta!$J$5,Konstanta!$I$5,IF(CD447&lt;=Konstanta!$J$6,Konstanta!$I$6,IF(CD447&lt;=Konstanta!$J$7,Konstanta!$I$7,Konstanta!$I$8)))</f>
        <v>4</v>
      </c>
      <c r="CT447" t="b">
        <f>ISNUMBER(SEARCH(Konstanta!$Q$6,Y447))</f>
        <v>0</v>
      </c>
      <c r="CU447">
        <f ca="1">IF(CD447&lt;=Konstanta!$F$5,Konstanta!$E$5,IF(CD447&lt;=Konstanta!$F$6,Konstanta!$E$6,IF(CD447&lt;=Konstanta!$F$7,Konstanta!$E$7,IF(CD447&lt;=Konstanta!$F$8,Konstanta!$E$8,Konstanta!$E$9))))</f>
        <v>5</v>
      </c>
      <c r="CV447" t="b">
        <f t="shared" si="118"/>
        <v>1</v>
      </c>
      <c r="CW447" s="74">
        <f ca="1">IF(CD447&lt;=Konstanta!$B$5,Konstanta!$A$5,IF(CD447&lt;=Konstanta!$B$6,Konstanta!$A$6,IF(CD447&lt;=Konstanta!$B$7,Konstanta!$A$7,IF(CD447&lt;=Konstanta!$B$8,Konstanta!$A$8,IF(CD447&lt;=Konstanta!$B$9,Konstanta!$A$9,IF(CD447&lt;=Konstanta!$B$10,Konstanta!$A$10,IF(CD447&lt;=Konstanta!$B$11,Konstanta!$A$11,Konstanta!$A$12)))))))</f>
        <v>8</v>
      </c>
      <c r="CX447" t="b">
        <f>LEN(_xlfn.IFNA(VLOOKUP(AA447,Konstanta!$AD:$AD,1,FALSE),""))=0</f>
        <v>1</v>
      </c>
      <c r="CY447" s="67">
        <f t="shared" si="119"/>
        <v>0</v>
      </c>
      <c r="CZ447" s="67">
        <f t="shared" si="120"/>
        <v>0</v>
      </c>
      <c r="DA447" s="67">
        <f t="shared" si="121"/>
        <v>0</v>
      </c>
      <c r="DB447" t="b">
        <f t="shared" ca="1" si="122"/>
        <v>0</v>
      </c>
      <c r="DC447" s="67" t="b">
        <f>DA447&lt;=Konstanta!$AH$3</f>
        <v>1</v>
      </c>
      <c r="DD447" t="b">
        <f>CY447&lt;=Konstanta!$AH$4</f>
        <v>1</v>
      </c>
      <c r="DE447" t="b">
        <f>CY447&lt;=Konstanta!$AH$5</f>
        <v>1</v>
      </c>
      <c r="DF447" t="b">
        <f>CY447&lt;=Konstanta!$AH$6</f>
        <v>1</v>
      </c>
      <c r="DG447" t="b">
        <f ca="1">TEXT(BL447,"YYYYMMDD")=TEXT(Konstanta!$B$1,"YYYYMMDD")</f>
        <v>0</v>
      </c>
      <c r="DH447" t="b">
        <f t="shared" si="123"/>
        <v>0</v>
      </c>
      <c r="DI447" s="67">
        <f ca="1">Konstanta!$C$4-Data!CD447</f>
        <v>-1096658.666275</v>
      </c>
      <c r="DJ447">
        <f ca="1">IF(Data!DI447&gt;=Konstanta!$B$14,Konstanta!$A$14,IF(Data!DI447&gt;=Konstanta!$B$15,Konstanta!$A$15,IF(Data!DI447&gt;=Konstanta!$B$16,Konstanta!$A$16,IF(Data!DI447&gt;=Konstanta!$B$17,Konstanta!$A$17,IF(Data!DI447&gt;=Konstanta!$B$18,Konstanta!$A$18,Konstanta!$A$19)))))</f>
        <v>6</v>
      </c>
      <c r="DK447" t="b">
        <f t="shared" si="124"/>
        <v>0</v>
      </c>
      <c r="DL447" t="b">
        <f>COUNTIFS(A$1:A446,A447)=0</f>
        <v>1</v>
      </c>
    </row>
    <row r="448" spans="1:116">
      <c r="A448" s="69"/>
      <c r="B448" s="69"/>
      <c r="C448" s="69"/>
      <c r="D448" s="81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8"/>
      <c r="BY448" s="68"/>
      <c r="BZ448" s="70" t="str">
        <f t="shared" si="109"/>
        <v/>
      </c>
      <c r="CA448" s="71">
        <f t="shared" ca="1" si="110"/>
        <v>1096694.6659916667</v>
      </c>
      <c r="CB448" s="70" t="b">
        <f ca="1">AND(LEN(BZ448)&gt;0,TEXT(BZ448,"YYYY-MM-DD")=TEXT(Konstanta!$B$1,"YYYY-MM-DD"))</f>
        <v>0</v>
      </c>
      <c r="CC448" s="70" t="str">
        <f t="shared" si="111"/>
        <v/>
      </c>
      <c r="CD448" s="72">
        <f ca="1">(Konstanta!$B$2-D448)*24</f>
        <v>1096694.666275</v>
      </c>
      <c r="CE448" t="b">
        <f t="shared" si="112"/>
        <v>0</v>
      </c>
      <c r="CF448" t="b">
        <f>LEN(_xlfn.IFNA(VLOOKUP(H448,Konstanta!$M:$M,1,FALSE),""))&gt;0</f>
        <v>0</v>
      </c>
      <c r="CG448" t="b">
        <f>LEN(_xlfn.IFNA(VLOOKUP(G448,Konstanta!$T:$T,1,FALSE),""))&gt;0</f>
        <v>0</v>
      </c>
      <c r="CH448" t="b">
        <f>_xlfn.IFNA(VLOOKUP(U448,Konstanta!$O:$O,1,FALSE),"-")&lt;&gt;"-"</f>
        <v>0</v>
      </c>
      <c r="CI448" t="b">
        <f>LEN(_xlfn.IFNA(VLOOKUP(AX448,Konstanta!$X:$X,1,FALSE),""))&gt;0</f>
        <v>0</v>
      </c>
      <c r="CJ448" t="b">
        <f>OR(LEN(_xlfn.IFNA(VLOOKUP(Y448,Konstanta!$Q:$Q,1,FALSE),""))&gt;0,LEN(Y448)=0)</f>
        <v>1</v>
      </c>
      <c r="CK448" t="b">
        <f t="shared" si="113"/>
        <v>1</v>
      </c>
      <c r="CL448" t="b">
        <f>OR(LEN(_xlfn.IFNA(VLOOKUP(BK448,Konstanta!$Z:$Z,1,FALSE),""))&gt;0,LEN(BK448)=0)</f>
        <v>1</v>
      </c>
      <c r="CM448" t="b">
        <f t="shared" si="114"/>
        <v>1</v>
      </c>
      <c r="CN448" t="b">
        <f t="shared" si="115"/>
        <v>0</v>
      </c>
      <c r="CO448" t="b">
        <f>LEN(_xlfn.IFNA(VLOOKUP(Data!K448,Konstanta!$AB:$AB,1,FALSE),""))&gt;0</f>
        <v>0</v>
      </c>
      <c r="CP448" s="12" t="b">
        <f t="shared" si="116"/>
        <v>0</v>
      </c>
      <c r="CQ448" s="12" t="b">
        <f t="shared" si="117"/>
        <v>0</v>
      </c>
      <c r="CR448" t="b">
        <f>ISNUMBER(SEARCH(Konstanta!$Q$5,Y448))</f>
        <v>0</v>
      </c>
      <c r="CS448">
        <f ca="1">IF(CD448&lt;=Konstanta!$J$5,Konstanta!$I$5,IF(CD448&lt;=Konstanta!$J$6,Konstanta!$I$6,IF(CD448&lt;=Konstanta!$J$7,Konstanta!$I$7,Konstanta!$I$8)))</f>
        <v>4</v>
      </c>
      <c r="CT448" t="b">
        <f>ISNUMBER(SEARCH(Konstanta!$Q$6,Y448))</f>
        <v>0</v>
      </c>
      <c r="CU448">
        <f ca="1">IF(CD448&lt;=Konstanta!$F$5,Konstanta!$E$5,IF(CD448&lt;=Konstanta!$F$6,Konstanta!$E$6,IF(CD448&lt;=Konstanta!$F$7,Konstanta!$E$7,IF(CD448&lt;=Konstanta!$F$8,Konstanta!$E$8,Konstanta!$E$9))))</f>
        <v>5</v>
      </c>
      <c r="CV448" t="b">
        <f t="shared" si="118"/>
        <v>1</v>
      </c>
      <c r="CW448" s="74">
        <f ca="1">IF(CD448&lt;=Konstanta!$B$5,Konstanta!$A$5,IF(CD448&lt;=Konstanta!$B$6,Konstanta!$A$6,IF(CD448&lt;=Konstanta!$B$7,Konstanta!$A$7,IF(CD448&lt;=Konstanta!$B$8,Konstanta!$A$8,IF(CD448&lt;=Konstanta!$B$9,Konstanta!$A$9,IF(CD448&lt;=Konstanta!$B$10,Konstanta!$A$10,IF(CD448&lt;=Konstanta!$B$11,Konstanta!$A$11,Konstanta!$A$12)))))))</f>
        <v>8</v>
      </c>
      <c r="CX448" t="b">
        <f>LEN(_xlfn.IFNA(VLOOKUP(AA448,Konstanta!$AD:$AD,1,FALSE),""))=0</f>
        <v>1</v>
      </c>
      <c r="CY448" s="67">
        <f t="shared" si="119"/>
        <v>0</v>
      </c>
      <c r="CZ448" s="67">
        <f t="shared" si="120"/>
        <v>0</v>
      </c>
      <c r="DA448" s="67">
        <f t="shared" si="121"/>
        <v>0</v>
      </c>
      <c r="DB448" t="b">
        <f t="shared" ca="1" si="122"/>
        <v>0</v>
      </c>
      <c r="DC448" s="67" t="b">
        <f>DA448&lt;=Konstanta!$AH$3</f>
        <v>1</v>
      </c>
      <c r="DD448" t="b">
        <f>CY448&lt;=Konstanta!$AH$4</f>
        <v>1</v>
      </c>
      <c r="DE448" t="b">
        <f>CY448&lt;=Konstanta!$AH$5</f>
        <v>1</v>
      </c>
      <c r="DF448" t="b">
        <f>CY448&lt;=Konstanta!$AH$6</f>
        <v>1</v>
      </c>
      <c r="DG448" t="b">
        <f ca="1">TEXT(BL448,"YYYYMMDD")=TEXT(Konstanta!$B$1,"YYYYMMDD")</f>
        <v>0</v>
      </c>
      <c r="DH448" t="b">
        <f t="shared" si="123"/>
        <v>0</v>
      </c>
      <c r="DI448" s="67">
        <f ca="1">Konstanta!$C$4-Data!CD448</f>
        <v>-1096658.666275</v>
      </c>
      <c r="DJ448">
        <f ca="1">IF(Data!DI448&gt;=Konstanta!$B$14,Konstanta!$A$14,IF(Data!DI448&gt;=Konstanta!$B$15,Konstanta!$A$15,IF(Data!DI448&gt;=Konstanta!$B$16,Konstanta!$A$16,IF(Data!DI448&gt;=Konstanta!$B$17,Konstanta!$A$17,IF(Data!DI448&gt;=Konstanta!$B$18,Konstanta!$A$18,Konstanta!$A$19)))))</f>
        <v>6</v>
      </c>
      <c r="DK448" t="b">
        <f t="shared" si="124"/>
        <v>0</v>
      </c>
      <c r="DL448" t="b">
        <f>COUNTIFS(A$1:A447,A448)=0</f>
        <v>1</v>
      </c>
    </row>
    <row r="449" spans="1:116">
      <c r="A449" s="69"/>
      <c r="B449" s="69"/>
      <c r="C449" s="69"/>
      <c r="D449" s="81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8"/>
      <c r="BY449" s="68"/>
      <c r="BZ449" s="70" t="str">
        <f t="shared" si="109"/>
        <v/>
      </c>
      <c r="CA449" s="71">
        <f t="shared" ca="1" si="110"/>
        <v>1096694.6664083335</v>
      </c>
      <c r="CB449" s="70" t="b">
        <f ca="1">AND(LEN(BZ449)&gt;0,TEXT(BZ449,"YYYY-MM-DD")=TEXT(Konstanta!$B$1,"YYYY-MM-DD"))</f>
        <v>0</v>
      </c>
      <c r="CC449" s="70" t="str">
        <f t="shared" si="111"/>
        <v/>
      </c>
      <c r="CD449" s="72">
        <f ca="1">(Konstanta!$B$2-D449)*24</f>
        <v>1096694.666275</v>
      </c>
      <c r="CE449" t="b">
        <f t="shared" si="112"/>
        <v>0</v>
      </c>
      <c r="CF449" t="b">
        <f>LEN(_xlfn.IFNA(VLOOKUP(H449,Konstanta!$M:$M,1,FALSE),""))&gt;0</f>
        <v>0</v>
      </c>
      <c r="CG449" t="b">
        <f>LEN(_xlfn.IFNA(VLOOKUP(G449,Konstanta!$T:$T,1,FALSE),""))&gt;0</f>
        <v>0</v>
      </c>
      <c r="CH449" t="b">
        <f>_xlfn.IFNA(VLOOKUP(U449,Konstanta!$O:$O,1,FALSE),"-")&lt;&gt;"-"</f>
        <v>0</v>
      </c>
      <c r="CI449" t="b">
        <f>LEN(_xlfn.IFNA(VLOOKUP(AX449,Konstanta!$X:$X,1,FALSE),""))&gt;0</f>
        <v>0</v>
      </c>
      <c r="CJ449" t="b">
        <f>OR(LEN(_xlfn.IFNA(VLOOKUP(Y449,Konstanta!$Q:$Q,1,FALSE),""))&gt;0,LEN(Y449)=0)</f>
        <v>1</v>
      </c>
      <c r="CK449" t="b">
        <f t="shared" si="113"/>
        <v>1</v>
      </c>
      <c r="CL449" t="b">
        <f>OR(LEN(_xlfn.IFNA(VLOOKUP(BK449,Konstanta!$Z:$Z,1,FALSE),""))&gt;0,LEN(BK449)=0)</f>
        <v>1</v>
      </c>
      <c r="CM449" t="b">
        <f t="shared" si="114"/>
        <v>1</v>
      </c>
      <c r="CN449" t="b">
        <f t="shared" si="115"/>
        <v>0</v>
      </c>
      <c r="CO449" t="b">
        <f>LEN(_xlfn.IFNA(VLOOKUP(Data!K449,Konstanta!$AB:$AB,1,FALSE),""))&gt;0</f>
        <v>0</v>
      </c>
      <c r="CP449" s="12" t="b">
        <f t="shared" si="116"/>
        <v>0</v>
      </c>
      <c r="CQ449" s="12" t="b">
        <f t="shared" si="117"/>
        <v>0</v>
      </c>
      <c r="CR449" t="b">
        <f>ISNUMBER(SEARCH(Konstanta!$Q$5,Y449))</f>
        <v>0</v>
      </c>
      <c r="CS449">
        <f ca="1">IF(CD449&lt;=Konstanta!$J$5,Konstanta!$I$5,IF(CD449&lt;=Konstanta!$J$6,Konstanta!$I$6,IF(CD449&lt;=Konstanta!$J$7,Konstanta!$I$7,Konstanta!$I$8)))</f>
        <v>4</v>
      </c>
      <c r="CT449" t="b">
        <f>ISNUMBER(SEARCH(Konstanta!$Q$6,Y449))</f>
        <v>0</v>
      </c>
      <c r="CU449">
        <f ca="1">IF(CD449&lt;=Konstanta!$F$5,Konstanta!$E$5,IF(CD449&lt;=Konstanta!$F$6,Konstanta!$E$6,IF(CD449&lt;=Konstanta!$F$7,Konstanta!$E$7,IF(CD449&lt;=Konstanta!$F$8,Konstanta!$E$8,Konstanta!$E$9))))</f>
        <v>5</v>
      </c>
      <c r="CV449" t="b">
        <f t="shared" si="118"/>
        <v>1</v>
      </c>
      <c r="CW449" s="74">
        <f ca="1">IF(CD449&lt;=Konstanta!$B$5,Konstanta!$A$5,IF(CD449&lt;=Konstanta!$B$6,Konstanta!$A$6,IF(CD449&lt;=Konstanta!$B$7,Konstanta!$A$7,IF(CD449&lt;=Konstanta!$B$8,Konstanta!$A$8,IF(CD449&lt;=Konstanta!$B$9,Konstanta!$A$9,IF(CD449&lt;=Konstanta!$B$10,Konstanta!$A$10,IF(CD449&lt;=Konstanta!$B$11,Konstanta!$A$11,Konstanta!$A$12)))))))</f>
        <v>8</v>
      </c>
      <c r="CX449" t="b">
        <f>LEN(_xlfn.IFNA(VLOOKUP(AA449,Konstanta!$AD:$AD,1,FALSE),""))=0</f>
        <v>1</v>
      </c>
      <c r="CY449" s="67">
        <f t="shared" si="119"/>
        <v>0</v>
      </c>
      <c r="CZ449" s="67">
        <f t="shared" si="120"/>
        <v>0</v>
      </c>
      <c r="DA449" s="67">
        <f t="shared" si="121"/>
        <v>0</v>
      </c>
      <c r="DB449" t="b">
        <f t="shared" ca="1" si="122"/>
        <v>0</v>
      </c>
      <c r="DC449" s="67" t="b">
        <f>DA449&lt;=Konstanta!$AH$3</f>
        <v>1</v>
      </c>
      <c r="DD449" t="b">
        <f>CY449&lt;=Konstanta!$AH$4</f>
        <v>1</v>
      </c>
      <c r="DE449" t="b">
        <f>CY449&lt;=Konstanta!$AH$5</f>
        <v>1</v>
      </c>
      <c r="DF449" t="b">
        <f>CY449&lt;=Konstanta!$AH$6</f>
        <v>1</v>
      </c>
      <c r="DG449" t="b">
        <f ca="1">TEXT(BL449,"YYYYMMDD")=TEXT(Konstanta!$B$1,"YYYYMMDD")</f>
        <v>0</v>
      </c>
      <c r="DH449" t="b">
        <f t="shared" si="123"/>
        <v>0</v>
      </c>
      <c r="DI449" s="67">
        <f ca="1">Konstanta!$C$4-Data!CD449</f>
        <v>-1096658.666275</v>
      </c>
      <c r="DJ449">
        <f ca="1">IF(Data!DI449&gt;=Konstanta!$B$14,Konstanta!$A$14,IF(Data!DI449&gt;=Konstanta!$B$15,Konstanta!$A$15,IF(Data!DI449&gt;=Konstanta!$B$16,Konstanta!$A$16,IF(Data!DI449&gt;=Konstanta!$B$17,Konstanta!$A$17,IF(Data!DI449&gt;=Konstanta!$B$18,Konstanta!$A$18,Konstanta!$A$19)))))</f>
        <v>6</v>
      </c>
      <c r="DK449" t="b">
        <f t="shared" si="124"/>
        <v>0</v>
      </c>
      <c r="DL449" t="b">
        <f>COUNTIFS(A$1:A448,A449)=0</f>
        <v>1</v>
      </c>
    </row>
    <row r="450" spans="1:116">
      <c r="A450" s="69"/>
      <c r="B450" s="69"/>
      <c r="C450" s="69"/>
      <c r="D450" s="81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8"/>
      <c r="BY450" s="68"/>
      <c r="BZ450" s="70" t="str">
        <f t="shared" si="109"/>
        <v/>
      </c>
      <c r="CA450" s="71">
        <f t="shared" ca="1" si="110"/>
        <v>1096694.6660166667</v>
      </c>
      <c r="CB450" s="70" t="b">
        <f ca="1">AND(LEN(BZ450)&gt;0,TEXT(BZ450,"YYYY-MM-DD")=TEXT(Konstanta!$B$1,"YYYY-MM-DD"))</f>
        <v>0</v>
      </c>
      <c r="CC450" s="70" t="str">
        <f t="shared" si="111"/>
        <v/>
      </c>
      <c r="CD450" s="72">
        <f ca="1">(Konstanta!$B$2-D450)*24</f>
        <v>1096694.666275</v>
      </c>
      <c r="CE450" t="b">
        <f t="shared" si="112"/>
        <v>0</v>
      </c>
      <c r="CF450" t="b">
        <f>LEN(_xlfn.IFNA(VLOOKUP(H450,Konstanta!$M:$M,1,FALSE),""))&gt;0</f>
        <v>0</v>
      </c>
      <c r="CG450" t="b">
        <f>LEN(_xlfn.IFNA(VLOOKUP(G450,Konstanta!$T:$T,1,FALSE),""))&gt;0</f>
        <v>0</v>
      </c>
      <c r="CH450" t="b">
        <f>_xlfn.IFNA(VLOOKUP(U450,Konstanta!$O:$O,1,FALSE),"-")&lt;&gt;"-"</f>
        <v>0</v>
      </c>
      <c r="CI450" t="b">
        <f>LEN(_xlfn.IFNA(VLOOKUP(AX450,Konstanta!$X:$X,1,FALSE),""))&gt;0</f>
        <v>0</v>
      </c>
      <c r="CJ450" t="b">
        <f>OR(LEN(_xlfn.IFNA(VLOOKUP(Y450,Konstanta!$Q:$Q,1,FALSE),""))&gt;0,LEN(Y450)=0)</f>
        <v>1</v>
      </c>
      <c r="CK450" t="b">
        <f t="shared" si="113"/>
        <v>1</v>
      </c>
      <c r="CL450" t="b">
        <f>OR(LEN(_xlfn.IFNA(VLOOKUP(BK450,Konstanta!$Z:$Z,1,FALSE),""))&gt;0,LEN(BK450)=0)</f>
        <v>1</v>
      </c>
      <c r="CM450" t="b">
        <f t="shared" si="114"/>
        <v>1</v>
      </c>
      <c r="CN450" t="b">
        <f t="shared" si="115"/>
        <v>0</v>
      </c>
      <c r="CO450" t="b">
        <f>LEN(_xlfn.IFNA(VLOOKUP(Data!K450,Konstanta!$AB:$AB,1,FALSE),""))&gt;0</f>
        <v>0</v>
      </c>
      <c r="CP450" s="12" t="b">
        <f t="shared" si="116"/>
        <v>0</v>
      </c>
      <c r="CQ450" s="12" t="b">
        <f t="shared" si="117"/>
        <v>0</v>
      </c>
      <c r="CR450" t="b">
        <f>ISNUMBER(SEARCH(Konstanta!$Q$5,Y450))</f>
        <v>0</v>
      </c>
      <c r="CS450">
        <f ca="1">IF(CD450&lt;=Konstanta!$J$5,Konstanta!$I$5,IF(CD450&lt;=Konstanta!$J$6,Konstanta!$I$6,IF(CD450&lt;=Konstanta!$J$7,Konstanta!$I$7,Konstanta!$I$8)))</f>
        <v>4</v>
      </c>
      <c r="CT450" t="b">
        <f>ISNUMBER(SEARCH(Konstanta!$Q$6,Y450))</f>
        <v>0</v>
      </c>
      <c r="CU450">
        <f ca="1">IF(CD450&lt;=Konstanta!$F$5,Konstanta!$E$5,IF(CD450&lt;=Konstanta!$F$6,Konstanta!$E$6,IF(CD450&lt;=Konstanta!$F$7,Konstanta!$E$7,IF(CD450&lt;=Konstanta!$F$8,Konstanta!$E$8,Konstanta!$E$9))))</f>
        <v>5</v>
      </c>
      <c r="CV450" t="b">
        <f t="shared" si="118"/>
        <v>1</v>
      </c>
      <c r="CW450" s="74">
        <f ca="1">IF(CD450&lt;=Konstanta!$B$5,Konstanta!$A$5,IF(CD450&lt;=Konstanta!$B$6,Konstanta!$A$6,IF(CD450&lt;=Konstanta!$B$7,Konstanta!$A$7,IF(CD450&lt;=Konstanta!$B$8,Konstanta!$A$8,IF(CD450&lt;=Konstanta!$B$9,Konstanta!$A$9,IF(CD450&lt;=Konstanta!$B$10,Konstanta!$A$10,IF(CD450&lt;=Konstanta!$B$11,Konstanta!$A$11,Konstanta!$A$12)))))))</f>
        <v>8</v>
      </c>
      <c r="CX450" t="b">
        <f>LEN(_xlfn.IFNA(VLOOKUP(AA450,Konstanta!$AD:$AD,1,FALSE),""))=0</f>
        <v>1</v>
      </c>
      <c r="CY450" s="67">
        <f t="shared" si="119"/>
        <v>0</v>
      </c>
      <c r="CZ450" s="67">
        <f t="shared" si="120"/>
        <v>0</v>
      </c>
      <c r="DA450" s="67">
        <f t="shared" si="121"/>
        <v>0</v>
      </c>
      <c r="DB450" t="b">
        <f t="shared" ca="1" si="122"/>
        <v>0</v>
      </c>
      <c r="DC450" s="67" t="b">
        <f>DA450&lt;=Konstanta!$AH$3</f>
        <v>1</v>
      </c>
      <c r="DD450" t="b">
        <f>CY450&lt;=Konstanta!$AH$4</f>
        <v>1</v>
      </c>
      <c r="DE450" t="b">
        <f>CY450&lt;=Konstanta!$AH$5</f>
        <v>1</v>
      </c>
      <c r="DF450" t="b">
        <f>CY450&lt;=Konstanta!$AH$6</f>
        <v>1</v>
      </c>
      <c r="DG450" t="b">
        <f ca="1">TEXT(BL450,"YYYYMMDD")=TEXT(Konstanta!$B$1,"YYYYMMDD")</f>
        <v>0</v>
      </c>
      <c r="DH450" t="b">
        <f t="shared" si="123"/>
        <v>0</v>
      </c>
      <c r="DI450" s="67">
        <f ca="1">Konstanta!$C$4-Data!CD450</f>
        <v>-1096658.666275</v>
      </c>
      <c r="DJ450">
        <f ca="1">IF(Data!DI450&gt;=Konstanta!$B$14,Konstanta!$A$14,IF(Data!DI450&gt;=Konstanta!$B$15,Konstanta!$A$15,IF(Data!DI450&gt;=Konstanta!$B$16,Konstanta!$A$16,IF(Data!DI450&gt;=Konstanta!$B$17,Konstanta!$A$17,IF(Data!DI450&gt;=Konstanta!$B$18,Konstanta!$A$18,Konstanta!$A$19)))))</f>
        <v>6</v>
      </c>
      <c r="DK450" t="b">
        <f t="shared" si="124"/>
        <v>0</v>
      </c>
      <c r="DL450" t="b">
        <f>COUNTIFS(A$1:A449,A450)=0</f>
        <v>1</v>
      </c>
    </row>
    <row r="451" spans="1:116">
      <c r="A451" s="69"/>
      <c r="B451" s="69"/>
      <c r="C451" s="69"/>
      <c r="D451" s="81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8"/>
      <c r="BY451" s="68"/>
      <c r="BZ451" s="70" t="str">
        <f t="shared" ref="BZ451:BZ514" si="125">LEFT(R451,19)</f>
        <v/>
      </c>
      <c r="CA451" s="71">
        <f t="shared" ref="CA451:CA514" ca="1" si="126">(NOW()-R451)*24</f>
        <v>1096694.666275</v>
      </c>
      <c r="CB451" s="70" t="b">
        <f ca="1">AND(LEN(BZ451)&gt;0,TEXT(BZ451,"YYYY-MM-DD")=TEXT(Konstanta!$B$1,"YYYY-MM-DD"))</f>
        <v>0</v>
      </c>
      <c r="CC451" s="70" t="str">
        <f t="shared" ref="CC451:CC514" si="127">TEXT(BZ451,"HH")</f>
        <v/>
      </c>
      <c r="CD451" s="72">
        <f ca="1">(Konstanta!$B$2-D451)*24</f>
        <v>1096694.666275</v>
      </c>
      <c r="CE451" t="b">
        <f t="shared" ref="CE451:CE514" si="128">AN451=$CE$1</f>
        <v>0</v>
      </c>
      <c r="CF451" t="b">
        <f>LEN(_xlfn.IFNA(VLOOKUP(H451,Konstanta!$M:$M,1,FALSE),""))&gt;0</f>
        <v>0</v>
      </c>
      <c r="CG451" t="b">
        <f>LEN(_xlfn.IFNA(VLOOKUP(G451,Konstanta!$T:$T,1,FALSE),""))&gt;0</f>
        <v>0</v>
      </c>
      <c r="CH451" t="b">
        <f>_xlfn.IFNA(VLOOKUP(U451,Konstanta!$O:$O,1,FALSE),"-")&lt;&gt;"-"</f>
        <v>0</v>
      </c>
      <c r="CI451" t="b">
        <f>LEN(_xlfn.IFNA(VLOOKUP(AX451,Konstanta!$X:$X,1,FALSE),""))&gt;0</f>
        <v>0</v>
      </c>
      <c r="CJ451" t="b">
        <f>OR(LEN(_xlfn.IFNA(VLOOKUP(Y451,Konstanta!$Q:$Q,1,FALSE),""))&gt;0,LEN(Y451)=0)</f>
        <v>1</v>
      </c>
      <c r="CK451" t="b">
        <f t="shared" ref="CK451:CK514" si="129">NOT(ISNUMBER(SEARCH($CK$1,AO451)))</f>
        <v>1</v>
      </c>
      <c r="CL451" t="b">
        <f>OR(LEN(_xlfn.IFNA(VLOOKUP(BK451,Konstanta!$Z:$Z,1,FALSE),""))&gt;0,LEN(BK451)=0)</f>
        <v>1</v>
      </c>
      <c r="CM451" t="b">
        <f t="shared" ref="CM451:CM514" si="130">NOT(CO451)</f>
        <v>1</v>
      </c>
      <c r="CN451" t="b">
        <f t="shared" ref="CN451:CN514" si="131">BK451=$CN$1</f>
        <v>0</v>
      </c>
      <c r="CO451" t="b">
        <f>LEN(_xlfn.IFNA(VLOOKUP(Data!K451,Konstanta!$AB:$AB,1,FALSE),""))&gt;0</f>
        <v>0</v>
      </c>
      <c r="CP451" s="12" t="b">
        <f t="shared" ref="CP451:CP514" si="132">AND(CE451:CK451,CL451,CM451)</f>
        <v>0</v>
      </c>
      <c r="CQ451" s="12" t="b">
        <f t="shared" ref="CQ451:CQ514" si="133">AND(CE451:CL451,CO451)</f>
        <v>0</v>
      </c>
      <c r="CR451" t="b">
        <f>ISNUMBER(SEARCH(Konstanta!$Q$5,Y451))</f>
        <v>0</v>
      </c>
      <c r="CS451">
        <f ca="1">IF(CD451&lt;=Konstanta!$J$5,Konstanta!$I$5,IF(CD451&lt;=Konstanta!$J$6,Konstanta!$I$6,IF(CD451&lt;=Konstanta!$J$7,Konstanta!$I$7,Konstanta!$I$8)))</f>
        <v>4</v>
      </c>
      <c r="CT451" t="b">
        <f>ISNUMBER(SEARCH(Konstanta!$Q$6,Y451))</f>
        <v>0</v>
      </c>
      <c r="CU451">
        <f ca="1">IF(CD451&lt;=Konstanta!$F$5,Konstanta!$E$5,IF(CD451&lt;=Konstanta!$F$6,Konstanta!$E$6,IF(CD451&lt;=Konstanta!$F$7,Konstanta!$E$7,IF(CD451&lt;=Konstanta!$F$8,Konstanta!$E$8,Konstanta!$E$9))))</f>
        <v>5</v>
      </c>
      <c r="CV451" t="b">
        <f t="shared" ref="CV451:CV514" si="134">AND(NOT(CR451),NOT(CT451))</f>
        <v>1</v>
      </c>
      <c r="CW451" s="74">
        <f ca="1">IF(CD451&lt;=Konstanta!$B$5,Konstanta!$A$5,IF(CD451&lt;=Konstanta!$B$6,Konstanta!$A$6,IF(CD451&lt;=Konstanta!$B$7,Konstanta!$A$7,IF(CD451&lt;=Konstanta!$B$8,Konstanta!$A$8,IF(CD451&lt;=Konstanta!$B$9,Konstanta!$A$9,IF(CD451&lt;=Konstanta!$B$10,Konstanta!$A$10,IF(CD451&lt;=Konstanta!$B$11,Konstanta!$A$11,Konstanta!$A$12)))))))</f>
        <v>8</v>
      </c>
      <c r="CX451" t="b">
        <f>LEN(_xlfn.IFNA(VLOOKUP(AA451,Konstanta!$AD:$AD,1,FALSE),""))=0</f>
        <v>1</v>
      </c>
      <c r="CY451" s="67">
        <f t="shared" ref="CY451:CY514" si="135">IF(LEN(BL451)&gt;0,BL451-D451,0)*24</f>
        <v>0</v>
      </c>
      <c r="CZ451" s="67">
        <f t="shared" ref="CZ451:CZ514" si="136">IF(LEN(R451)&gt;19,VALUE(LEFT(R451,19)),R451)</f>
        <v>0</v>
      </c>
      <c r="DA451" s="67">
        <f t="shared" ref="DA451:DA514" si="137">(IF(LEN(BL451)&gt;0,BL451,0)-IF(LEN(CZ451)&gt;0,CZ451,0))*24</f>
        <v>0</v>
      </c>
      <c r="DB451" t="b">
        <f t="shared" ref="DB451:DB514" ca="1" si="138">AND(CO451,CQ451,CX451,DG451,DL451)</f>
        <v>0</v>
      </c>
      <c r="DC451" s="67" t="b">
        <f>DA451&lt;=Konstanta!$AH$3</f>
        <v>1</v>
      </c>
      <c r="DD451" t="b">
        <f>CY451&lt;=Konstanta!$AH$4</f>
        <v>1</v>
      </c>
      <c r="DE451" t="b">
        <f>CY451&lt;=Konstanta!$AH$5</f>
        <v>1</v>
      </c>
      <c r="DF451" t="b">
        <f>CY451&lt;=Konstanta!$AH$6</f>
        <v>1</v>
      </c>
      <c r="DG451" t="b">
        <f ca="1">TEXT(BL451,"YYYYMMDD")=TEXT(Konstanta!$B$1,"YYYYMMDD")</f>
        <v>0</v>
      </c>
      <c r="DH451" t="b">
        <f t="shared" ref="DH451:DH514" si="139">LEN(R451)&gt;0</f>
        <v>0</v>
      </c>
      <c r="DI451" s="67">
        <f ca="1">Konstanta!$C$4-Data!CD451</f>
        <v>-1096658.666275</v>
      </c>
      <c r="DJ451">
        <f ca="1">IF(Data!DI451&gt;=Konstanta!$B$14,Konstanta!$A$14,IF(Data!DI451&gt;=Konstanta!$B$15,Konstanta!$A$15,IF(Data!DI451&gt;=Konstanta!$B$16,Konstanta!$A$16,IF(Data!DI451&gt;=Konstanta!$B$17,Konstanta!$A$17,IF(Data!DI451&gt;=Konstanta!$B$18,Konstanta!$A$18,Konstanta!$A$19)))))</f>
        <v>6</v>
      </c>
      <c r="DK451" t="b">
        <f t="shared" ref="DK451:DK514" si="140">LEN(M451)&gt;0</f>
        <v>0</v>
      </c>
      <c r="DL451" t="b">
        <f>COUNTIFS(A$1:A450,A451)=0</f>
        <v>1</v>
      </c>
    </row>
    <row r="452" spans="1:116">
      <c r="A452" s="69"/>
      <c r="B452" s="69"/>
      <c r="C452" s="69"/>
      <c r="D452" s="81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8"/>
      <c r="BY452" s="68"/>
      <c r="BZ452" s="70" t="str">
        <f t="shared" si="125"/>
        <v/>
      </c>
      <c r="CA452" s="71">
        <f t="shared" ca="1" si="126"/>
        <v>1096694.6662277777</v>
      </c>
      <c r="CB452" s="70" t="b">
        <f ca="1">AND(LEN(BZ452)&gt;0,TEXT(BZ452,"YYYY-MM-DD")=TEXT(Konstanta!$B$1,"YYYY-MM-DD"))</f>
        <v>0</v>
      </c>
      <c r="CC452" s="70" t="str">
        <f t="shared" si="127"/>
        <v/>
      </c>
      <c r="CD452" s="72">
        <f ca="1">(Konstanta!$B$2-D452)*24</f>
        <v>1096694.666275</v>
      </c>
      <c r="CE452" t="b">
        <f t="shared" si="128"/>
        <v>0</v>
      </c>
      <c r="CF452" t="b">
        <f>LEN(_xlfn.IFNA(VLOOKUP(H452,Konstanta!$M:$M,1,FALSE),""))&gt;0</f>
        <v>0</v>
      </c>
      <c r="CG452" t="b">
        <f>LEN(_xlfn.IFNA(VLOOKUP(G452,Konstanta!$T:$T,1,FALSE),""))&gt;0</f>
        <v>0</v>
      </c>
      <c r="CH452" t="b">
        <f>_xlfn.IFNA(VLOOKUP(U452,Konstanta!$O:$O,1,FALSE),"-")&lt;&gt;"-"</f>
        <v>0</v>
      </c>
      <c r="CI452" t="b">
        <f>LEN(_xlfn.IFNA(VLOOKUP(AX452,Konstanta!$X:$X,1,FALSE),""))&gt;0</f>
        <v>0</v>
      </c>
      <c r="CJ452" t="b">
        <f>OR(LEN(_xlfn.IFNA(VLOOKUP(Y452,Konstanta!$Q:$Q,1,FALSE),""))&gt;0,LEN(Y452)=0)</f>
        <v>1</v>
      </c>
      <c r="CK452" t="b">
        <f t="shared" si="129"/>
        <v>1</v>
      </c>
      <c r="CL452" t="b">
        <f>OR(LEN(_xlfn.IFNA(VLOOKUP(BK452,Konstanta!$Z:$Z,1,FALSE),""))&gt;0,LEN(BK452)=0)</f>
        <v>1</v>
      </c>
      <c r="CM452" t="b">
        <f t="shared" si="130"/>
        <v>1</v>
      </c>
      <c r="CN452" t="b">
        <f t="shared" si="131"/>
        <v>0</v>
      </c>
      <c r="CO452" t="b">
        <f>LEN(_xlfn.IFNA(VLOOKUP(Data!K452,Konstanta!$AB:$AB,1,FALSE),""))&gt;0</f>
        <v>0</v>
      </c>
      <c r="CP452" s="12" t="b">
        <f t="shared" si="132"/>
        <v>0</v>
      </c>
      <c r="CQ452" s="12" t="b">
        <f t="shared" si="133"/>
        <v>0</v>
      </c>
      <c r="CR452" t="b">
        <f>ISNUMBER(SEARCH(Konstanta!$Q$5,Y452))</f>
        <v>0</v>
      </c>
      <c r="CS452">
        <f ca="1">IF(CD452&lt;=Konstanta!$J$5,Konstanta!$I$5,IF(CD452&lt;=Konstanta!$J$6,Konstanta!$I$6,IF(CD452&lt;=Konstanta!$J$7,Konstanta!$I$7,Konstanta!$I$8)))</f>
        <v>4</v>
      </c>
      <c r="CT452" t="b">
        <f>ISNUMBER(SEARCH(Konstanta!$Q$6,Y452))</f>
        <v>0</v>
      </c>
      <c r="CU452">
        <f ca="1">IF(CD452&lt;=Konstanta!$F$5,Konstanta!$E$5,IF(CD452&lt;=Konstanta!$F$6,Konstanta!$E$6,IF(CD452&lt;=Konstanta!$F$7,Konstanta!$E$7,IF(CD452&lt;=Konstanta!$F$8,Konstanta!$E$8,Konstanta!$E$9))))</f>
        <v>5</v>
      </c>
      <c r="CV452" t="b">
        <f t="shared" si="134"/>
        <v>1</v>
      </c>
      <c r="CW452" s="74">
        <f ca="1">IF(CD452&lt;=Konstanta!$B$5,Konstanta!$A$5,IF(CD452&lt;=Konstanta!$B$6,Konstanta!$A$6,IF(CD452&lt;=Konstanta!$B$7,Konstanta!$A$7,IF(CD452&lt;=Konstanta!$B$8,Konstanta!$A$8,IF(CD452&lt;=Konstanta!$B$9,Konstanta!$A$9,IF(CD452&lt;=Konstanta!$B$10,Konstanta!$A$10,IF(CD452&lt;=Konstanta!$B$11,Konstanta!$A$11,Konstanta!$A$12)))))))</f>
        <v>8</v>
      </c>
      <c r="CX452" t="b">
        <f>LEN(_xlfn.IFNA(VLOOKUP(AA452,Konstanta!$AD:$AD,1,FALSE),""))=0</f>
        <v>1</v>
      </c>
      <c r="CY452" s="67">
        <f t="shared" si="135"/>
        <v>0</v>
      </c>
      <c r="CZ452" s="67">
        <f t="shared" si="136"/>
        <v>0</v>
      </c>
      <c r="DA452" s="67">
        <f t="shared" si="137"/>
        <v>0</v>
      </c>
      <c r="DB452" t="b">
        <f t="shared" ca="1" si="138"/>
        <v>0</v>
      </c>
      <c r="DC452" s="67" t="b">
        <f>DA452&lt;=Konstanta!$AH$3</f>
        <v>1</v>
      </c>
      <c r="DD452" t="b">
        <f>CY452&lt;=Konstanta!$AH$4</f>
        <v>1</v>
      </c>
      <c r="DE452" t="b">
        <f>CY452&lt;=Konstanta!$AH$5</f>
        <v>1</v>
      </c>
      <c r="DF452" t="b">
        <f>CY452&lt;=Konstanta!$AH$6</f>
        <v>1</v>
      </c>
      <c r="DG452" t="b">
        <f ca="1">TEXT(BL452,"YYYYMMDD")=TEXT(Konstanta!$B$1,"YYYYMMDD")</f>
        <v>0</v>
      </c>
      <c r="DH452" t="b">
        <f t="shared" si="139"/>
        <v>0</v>
      </c>
      <c r="DI452" s="67">
        <f ca="1">Konstanta!$C$4-Data!CD452</f>
        <v>-1096658.666275</v>
      </c>
      <c r="DJ452">
        <f ca="1">IF(Data!DI452&gt;=Konstanta!$B$14,Konstanta!$A$14,IF(Data!DI452&gt;=Konstanta!$B$15,Konstanta!$A$15,IF(Data!DI452&gt;=Konstanta!$B$16,Konstanta!$A$16,IF(Data!DI452&gt;=Konstanta!$B$17,Konstanta!$A$17,IF(Data!DI452&gt;=Konstanta!$B$18,Konstanta!$A$18,Konstanta!$A$19)))))</f>
        <v>6</v>
      </c>
      <c r="DK452" t="b">
        <f t="shared" si="140"/>
        <v>0</v>
      </c>
      <c r="DL452" t="b">
        <f>COUNTIFS(A$1:A451,A452)=0</f>
        <v>1</v>
      </c>
    </row>
    <row r="453" spans="1:116">
      <c r="A453" s="69"/>
      <c r="B453" s="69"/>
      <c r="C453" s="69"/>
      <c r="D453" s="81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8"/>
      <c r="BY453" s="68"/>
      <c r="BZ453" s="70" t="str">
        <f t="shared" si="125"/>
        <v/>
      </c>
      <c r="CA453" s="71">
        <f t="shared" ca="1" si="126"/>
        <v>1096694.6659972221</v>
      </c>
      <c r="CB453" s="70" t="b">
        <f ca="1">AND(LEN(BZ453)&gt;0,TEXT(BZ453,"YYYY-MM-DD")=TEXT(Konstanta!$B$1,"YYYY-MM-DD"))</f>
        <v>0</v>
      </c>
      <c r="CC453" s="70" t="str">
        <f t="shared" si="127"/>
        <v/>
      </c>
      <c r="CD453" s="72">
        <f ca="1">(Konstanta!$B$2-D453)*24</f>
        <v>1096694.666275</v>
      </c>
      <c r="CE453" t="b">
        <f t="shared" si="128"/>
        <v>0</v>
      </c>
      <c r="CF453" t="b">
        <f>LEN(_xlfn.IFNA(VLOOKUP(H453,Konstanta!$M:$M,1,FALSE),""))&gt;0</f>
        <v>0</v>
      </c>
      <c r="CG453" t="b">
        <f>LEN(_xlfn.IFNA(VLOOKUP(G453,Konstanta!$T:$T,1,FALSE),""))&gt;0</f>
        <v>0</v>
      </c>
      <c r="CH453" t="b">
        <f>_xlfn.IFNA(VLOOKUP(U453,Konstanta!$O:$O,1,FALSE),"-")&lt;&gt;"-"</f>
        <v>0</v>
      </c>
      <c r="CI453" t="b">
        <f>LEN(_xlfn.IFNA(VLOOKUP(AX453,Konstanta!$X:$X,1,FALSE),""))&gt;0</f>
        <v>0</v>
      </c>
      <c r="CJ453" t="b">
        <f>OR(LEN(_xlfn.IFNA(VLOOKUP(Y453,Konstanta!$Q:$Q,1,FALSE),""))&gt;0,LEN(Y453)=0)</f>
        <v>1</v>
      </c>
      <c r="CK453" t="b">
        <f t="shared" si="129"/>
        <v>1</v>
      </c>
      <c r="CL453" t="b">
        <f>OR(LEN(_xlfn.IFNA(VLOOKUP(BK453,Konstanta!$Z:$Z,1,FALSE),""))&gt;0,LEN(BK453)=0)</f>
        <v>1</v>
      </c>
      <c r="CM453" t="b">
        <f t="shared" si="130"/>
        <v>1</v>
      </c>
      <c r="CN453" t="b">
        <f t="shared" si="131"/>
        <v>0</v>
      </c>
      <c r="CO453" t="b">
        <f>LEN(_xlfn.IFNA(VLOOKUP(Data!K453,Konstanta!$AB:$AB,1,FALSE),""))&gt;0</f>
        <v>0</v>
      </c>
      <c r="CP453" s="12" t="b">
        <f t="shared" si="132"/>
        <v>0</v>
      </c>
      <c r="CQ453" s="12" t="b">
        <f t="shared" si="133"/>
        <v>0</v>
      </c>
      <c r="CR453" t="b">
        <f>ISNUMBER(SEARCH(Konstanta!$Q$5,Y453))</f>
        <v>0</v>
      </c>
      <c r="CS453">
        <f ca="1">IF(CD453&lt;=Konstanta!$J$5,Konstanta!$I$5,IF(CD453&lt;=Konstanta!$J$6,Konstanta!$I$6,IF(CD453&lt;=Konstanta!$J$7,Konstanta!$I$7,Konstanta!$I$8)))</f>
        <v>4</v>
      </c>
      <c r="CT453" t="b">
        <f>ISNUMBER(SEARCH(Konstanta!$Q$6,Y453))</f>
        <v>0</v>
      </c>
      <c r="CU453">
        <f ca="1">IF(CD453&lt;=Konstanta!$F$5,Konstanta!$E$5,IF(CD453&lt;=Konstanta!$F$6,Konstanta!$E$6,IF(CD453&lt;=Konstanta!$F$7,Konstanta!$E$7,IF(CD453&lt;=Konstanta!$F$8,Konstanta!$E$8,Konstanta!$E$9))))</f>
        <v>5</v>
      </c>
      <c r="CV453" t="b">
        <f t="shared" si="134"/>
        <v>1</v>
      </c>
      <c r="CW453" s="74">
        <f ca="1">IF(CD453&lt;=Konstanta!$B$5,Konstanta!$A$5,IF(CD453&lt;=Konstanta!$B$6,Konstanta!$A$6,IF(CD453&lt;=Konstanta!$B$7,Konstanta!$A$7,IF(CD453&lt;=Konstanta!$B$8,Konstanta!$A$8,IF(CD453&lt;=Konstanta!$B$9,Konstanta!$A$9,IF(CD453&lt;=Konstanta!$B$10,Konstanta!$A$10,IF(CD453&lt;=Konstanta!$B$11,Konstanta!$A$11,Konstanta!$A$12)))))))</f>
        <v>8</v>
      </c>
      <c r="CX453" t="b">
        <f>LEN(_xlfn.IFNA(VLOOKUP(AA453,Konstanta!$AD:$AD,1,FALSE),""))=0</f>
        <v>1</v>
      </c>
      <c r="CY453" s="67">
        <f t="shared" si="135"/>
        <v>0</v>
      </c>
      <c r="CZ453" s="67">
        <f t="shared" si="136"/>
        <v>0</v>
      </c>
      <c r="DA453" s="67">
        <f t="shared" si="137"/>
        <v>0</v>
      </c>
      <c r="DB453" t="b">
        <f t="shared" ca="1" si="138"/>
        <v>0</v>
      </c>
      <c r="DC453" s="67" t="b">
        <f>DA453&lt;=Konstanta!$AH$3</f>
        <v>1</v>
      </c>
      <c r="DD453" t="b">
        <f>CY453&lt;=Konstanta!$AH$4</f>
        <v>1</v>
      </c>
      <c r="DE453" t="b">
        <f>CY453&lt;=Konstanta!$AH$5</f>
        <v>1</v>
      </c>
      <c r="DF453" t="b">
        <f>CY453&lt;=Konstanta!$AH$6</f>
        <v>1</v>
      </c>
      <c r="DG453" t="b">
        <f ca="1">TEXT(BL453,"YYYYMMDD")=TEXT(Konstanta!$B$1,"YYYYMMDD")</f>
        <v>0</v>
      </c>
      <c r="DH453" t="b">
        <f t="shared" si="139"/>
        <v>0</v>
      </c>
      <c r="DI453" s="67">
        <f ca="1">Konstanta!$C$4-Data!CD453</f>
        <v>-1096658.666275</v>
      </c>
      <c r="DJ453">
        <f ca="1">IF(Data!DI453&gt;=Konstanta!$B$14,Konstanta!$A$14,IF(Data!DI453&gt;=Konstanta!$B$15,Konstanta!$A$15,IF(Data!DI453&gt;=Konstanta!$B$16,Konstanta!$A$16,IF(Data!DI453&gt;=Konstanta!$B$17,Konstanta!$A$17,IF(Data!DI453&gt;=Konstanta!$B$18,Konstanta!$A$18,Konstanta!$A$19)))))</f>
        <v>6</v>
      </c>
      <c r="DK453" t="b">
        <f t="shared" si="140"/>
        <v>0</v>
      </c>
      <c r="DL453" t="b">
        <f>COUNTIFS(A$1:A452,A453)=0</f>
        <v>1</v>
      </c>
    </row>
    <row r="454" spans="1:116">
      <c r="A454" s="69"/>
      <c r="B454" s="69"/>
      <c r="C454" s="69"/>
      <c r="D454" s="81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8"/>
      <c r="BY454" s="68"/>
      <c r="BZ454" s="70" t="str">
        <f t="shared" si="125"/>
        <v/>
      </c>
      <c r="CA454" s="71">
        <f t="shared" ca="1" si="126"/>
        <v>1096694.666275</v>
      </c>
      <c r="CB454" s="70" t="b">
        <f ca="1">AND(LEN(BZ454)&gt;0,TEXT(BZ454,"YYYY-MM-DD")=TEXT(Konstanta!$B$1,"YYYY-MM-DD"))</f>
        <v>0</v>
      </c>
      <c r="CC454" s="70" t="str">
        <f t="shared" si="127"/>
        <v/>
      </c>
      <c r="CD454" s="72">
        <f ca="1">(Konstanta!$B$2-D454)*24</f>
        <v>1096694.666275</v>
      </c>
      <c r="CE454" t="b">
        <f t="shared" si="128"/>
        <v>0</v>
      </c>
      <c r="CF454" t="b">
        <f>LEN(_xlfn.IFNA(VLOOKUP(H454,Konstanta!$M:$M,1,FALSE),""))&gt;0</f>
        <v>0</v>
      </c>
      <c r="CG454" t="b">
        <f>LEN(_xlfn.IFNA(VLOOKUP(G454,Konstanta!$T:$T,1,FALSE),""))&gt;0</f>
        <v>0</v>
      </c>
      <c r="CH454" t="b">
        <f>_xlfn.IFNA(VLOOKUP(U454,Konstanta!$O:$O,1,FALSE),"-")&lt;&gt;"-"</f>
        <v>0</v>
      </c>
      <c r="CI454" t="b">
        <f>LEN(_xlfn.IFNA(VLOOKUP(AX454,Konstanta!$X:$X,1,FALSE),""))&gt;0</f>
        <v>0</v>
      </c>
      <c r="CJ454" t="b">
        <f>OR(LEN(_xlfn.IFNA(VLOOKUP(Y454,Konstanta!$Q:$Q,1,FALSE),""))&gt;0,LEN(Y454)=0)</f>
        <v>1</v>
      </c>
      <c r="CK454" t="b">
        <f t="shared" si="129"/>
        <v>1</v>
      </c>
      <c r="CL454" t="b">
        <f>OR(LEN(_xlfn.IFNA(VLOOKUP(BK454,Konstanta!$Z:$Z,1,FALSE),""))&gt;0,LEN(BK454)=0)</f>
        <v>1</v>
      </c>
      <c r="CM454" t="b">
        <f t="shared" si="130"/>
        <v>1</v>
      </c>
      <c r="CN454" t="b">
        <f t="shared" si="131"/>
        <v>0</v>
      </c>
      <c r="CO454" t="b">
        <f>LEN(_xlfn.IFNA(VLOOKUP(Data!K454,Konstanta!$AB:$AB,1,FALSE),""))&gt;0</f>
        <v>0</v>
      </c>
      <c r="CP454" s="12" t="b">
        <f t="shared" si="132"/>
        <v>0</v>
      </c>
      <c r="CQ454" s="12" t="b">
        <f t="shared" si="133"/>
        <v>0</v>
      </c>
      <c r="CR454" t="b">
        <f>ISNUMBER(SEARCH(Konstanta!$Q$5,Y454))</f>
        <v>0</v>
      </c>
      <c r="CS454">
        <f ca="1">IF(CD454&lt;=Konstanta!$J$5,Konstanta!$I$5,IF(CD454&lt;=Konstanta!$J$6,Konstanta!$I$6,IF(CD454&lt;=Konstanta!$J$7,Konstanta!$I$7,Konstanta!$I$8)))</f>
        <v>4</v>
      </c>
      <c r="CT454" t="b">
        <f>ISNUMBER(SEARCH(Konstanta!$Q$6,Y454))</f>
        <v>0</v>
      </c>
      <c r="CU454">
        <f ca="1">IF(CD454&lt;=Konstanta!$F$5,Konstanta!$E$5,IF(CD454&lt;=Konstanta!$F$6,Konstanta!$E$6,IF(CD454&lt;=Konstanta!$F$7,Konstanta!$E$7,IF(CD454&lt;=Konstanta!$F$8,Konstanta!$E$8,Konstanta!$E$9))))</f>
        <v>5</v>
      </c>
      <c r="CV454" t="b">
        <f t="shared" si="134"/>
        <v>1</v>
      </c>
      <c r="CW454" s="74">
        <f ca="1">IF(CD454&lt;=Konstanta!$B$5,Konstanta!$A$5,IF(CD454&lt;=Konstanta!$B$6,Konstanta!$A$6,IF(CD454&lt;=Konstanta!$B$7,Konstanta!$A$7,IF(CD454&lt;=Konstanta!$B$8,Konstanta!$A$8,IF(CD454&lt;=Konstanta!$B$9,Konstanta!$A$9,IF(CD454&lt;=Konstanta!$B$10,Konstanta!$A$10,IF(CD454&lt;=Konstanta!$B$11,Konstanta!$A$11,Konstanta!$A$12)))))))</f>
        <v>8</v>
      </c>
      <c r="CX454" t="b">
        <f>LEN(_xlfn.IFNA(VLOOKUP(AA454,Konstanta!$AD:$AD,1,FALSE),""))=0</f>
        <v>1</v>
      </c>
      <c r="CY454" s="67">
        <f t="shared" si="135"/>
        <v>0</v>
      </c>
      <c r="CZ454" s="67">
        <f t="shared" si="136"/>
        <v>0</v>
      </c>
      <c r="DA454" s="67">
        <f t="shared" si="137"/>
        <v>0</v>
      </c>
      <c r="DB454" t="b">
        <f t="shared" ca="1" si="138"/>
        <v>0</v>
      </c>
      <c r="DC454" s="67" t="b">
        <f>DA454&lt;=Konstanta!$AH$3</f>
        <v>1</v>
      </c>
      <c r="DD454" t="b">
        <f>CY454&lt;=Konstanta!$AH$4</f>
        <v>1</v>
      </c>
      <c r="DE454" t="b">
        <f>CY454&lt;=Konstanta!$AH$5</f>
        <v>1</v>
      </c>
      <c r="DF454" t="b">
        <f>CY454&lt;=Konstanta!$AH$6</f>
        <v>1</v>
      </c>
      <c r="DG454" t="b">
        <f ca="1">TEXT(BL454,"YYYYMMDD")=TEXT(Konstanta!$B$1,"YYYYMMDD")</f>
        <v>0</v>
      </c>
      <c r="DH454" t="b">
        <f t="shared" si="139"/>
        <v>0</v>
      </c>
      <c r="DI454" s="67">
        <f ca="1">Konstanta!$C$4-Data!CD454</f>
        <v>-1096658.666275</v>
      </c>
      <c r="DJ454">
        <f ca="1">IF(Data!DI454&gt;=Konstanta!$B$14,Konstanta!$A$14,IF(Data!DI454&gt;=Konstanta!$B$15,Konstanta!$A$15,IF(Data!DI454&gt;=Konstanta!$B$16,Konstanta!$A$16,IF(Data!DI454&gt;=Konstanta!$B$17,Konstanta!$A$17,IF(Data!DI454&gt;=Konstanta!$B$18,Konstanta!$A$18,Konstanta!$A$19)))))</f>
        <v>6</v>
      </c>
      <c r="DK454" t="b">
        <f t="shared" si="140"/>
        <v>0</v>
      </c>
      <c r="DL454" t="b">
        <f>COUNTIFS(A$1:A453,A454)=0</f>
        <v>1</v>
      </c>
    </row>
    <row r="455" spans="1:116">
      <c r="A455" s="69"/>
      <c r="B455" s="69"/>
      <c r="C455" s="69"/>
      <c r="D455" s="81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8"/>
      <c r="BY455" s="68"/>
      <c r="BZ455" s="70" t="str">
        <f t="shared" si="125"/>
        <v/>
      </c>
      <c r="CA455" s="71">
        <f t="shared" ca="1" si="126"/>
        <v>1096694.6662277777</v>
      </c>
      <c r="CB455" s="70" t="b">
        <f ca="1">AND(LEN(BZ455)&gt;0,TEXT(BZ455,"YYYY-MM-DD")=TEXT(Konstanta!$B$1,"YYYY-MM-DD"))</f>
        <v>0</v>
      </c>
      <c r="CC455" s="70" t="str">
        <f t="shared" si="127"/>
        <v/>
      </c>
      <c r="CD455" s="72">
        <f ca="1">(Konstanta!$B$2-D455)*24</f>
        <v>1096694.666275</v>
      </c>
      <c r="CE455" t="b">
        <f t="shared" si="128"/>
        <v>0</v>
      </c>
      <c r="CF455" t="b">
        <f>LEN(_xlfn.IFNA(VLOOKUP(H455,Konstanta!$M:$M,1,FALSE),""))&gt;0</f>
        <v>0</v>
      </c>
      <c r="CG455" t="b">
        <f>LEN(_xlfn.IFNA(VLOOKUP(G455,Konstanta!$T:$T,1,FALSE),""))&gt;0</f>
        <v>0</v>
      </c>
      <c r="CH455" t="b">
        <f>_xlfn.IFNA(VLOOKUP(U455,Konstanta!$O:$O,1,FALSE),"-")&lt;&gt;"-"</f>
        <v>0</v>
      </c>
      <c r="CI455" t="b">
        <f>LEN(_xlfn.IFNA(VLOOKUP(AX455,Konstanta!$X:$X,1,FALSE),""))&gt;0</f>
        <v>0</v>
      </c>
      <c r="CJ455" t="b">
        <f>OR(LEN(_xlfn.IFNA(VLOOKUP(Y455,Konstanta!$Q:$Q,1,FALSE),""))&gt;0,LEN(Y455)=0)</f>
        <v>1</v>
      </c>
      <c r="CK455" t="b">
        <f t="shared" si="129"/>
        <v>1</v>
      </c>
      <c r="CL455" t="b">
        <f>OR(LEN(_xlfn.IFNA(VLOOKUP(BK455,Konstanta!$Z:$Z,1,FALSE),""))&gt;0,LEN(BK455)=0)</f>
        <v>1</v>
      </c>
      <c r="CM455" t="b">
        <f t="shared" si="130"/>
        <v>1</v>
      </c>
      <c r="CN455" t="b">
        <f t="shared" si="131"/>
        <v>0</v>
      </c>
      <c r="CO455" t="b">
        <f>LEN(_xlfn.IFNA(VLOOKUP(Data!K455,Konstanta!$AB:$AB,1,FALSE),""))&gt;0</f>
        <v>0</v>
      </c>
      <c r="CP455" s="12" t="b">
        <f t="shared" si="132"/>
        <v>0</v>
      </c>
      <c r="CQ455" s="12" t="b">
        <f t="shared" si="133"/>
        <v>0</v>
      </c>
      <c r="CR455" t="b">
        <f>ISNUMBER(SEARCH(Konstanta!$Q$5,Y455))</f>
        <v>0</v>
      </c>
      <c r="CS455">
        <f ca="1">IF(CD455&lt;=Konstanta!$J$5,Konstanta!$I$5,IF(CD455&lt;=Konstanta!$J$6,Konstanta!$I$6,IF(CD455&lt;=Konstanta!$J$7,Konstanta!$I$7,Konstanta!$I$8)))</f>
        <v>4</v>
      </c>
      <c r="CT455" t="b">
        <f>ISNUMBER(SEARCH(Konstanta!$Q$6,Y455))</f>
        <v>0</v>
      </c>
      <c r="CU455">
        <f ca="1">IF(CD455&lt;=Konstanta!$F$5,Konstanta!$E$5,IF(CD455&lt;=Konstanta!$F$6,Konstanta!$E$6,IF(CD455&lt;=Konstanta!$F$7,Konstanta!$E$7,IF(CD455&lt;=Konstanta!$F$8,Konstanta!$E$8,Konstanta!$E$9))))</f>
        <v>5</v>
      </c>
      <c r="CV455" t="b">
        <f t="shared" si="134"/>
        <v>1</v>
      </c>
      <c r="CW455" s="74">
        <f ca="1">IF(CD455&lt;=Konstanta!$B$5,Konstanta!$A$5,IF(CD455&lt;=Konstanta!$B$6,Konstanta!$A$6,IF(CD455&lt;=Konstanta!$B$7,Konstanta!$A$7,IF(CD455&lt;=Konstanta!$B$8,Konstanta!$A$8,IF(CD455&lt;=Konstanta!$B$9,Konstanta!$A$9,IF(CD455&lt;=Konstanta!$B$10,Konstanta!$A$10,IF(CD455&lt;=Konstanta!$B$11,Konstanta!$A$11,Konstanta!$A$12)))))))</f>
        <v>8</v>
      </c>
      <c r="CX455" t="b">
        <f>LEN(_xlfn.IFNA(VLOOKUP(AA455,Konstanta!$AD:$AD,1,FALSE),""))=0</f>
        <v>1</v>
      </c>
      <c r="CY455" s="67">
        <f t="shared" si="135"/>
        <v>0</v>
      </c>
      <c r="CZ455" s="67">
        <f t="shared" si="136"/>
        <v>0</v>
      </c>
      <c r="DA455" s="67">
        <f t="shared" si="137"/>
        <v>0</v>
      </c>
      <c r="DB455" t="b">
        <f t="shared" ca="1" si="138"/>
        <v>0</v>
      </c>
      <c r="DC455" s="67" t="b">
        <f>DA455&lt;=Konstanta!$AH$3</f>
        <v>1</v>
      </c>
      <c r="DD455" t="b">
        <f>CY455&lt;=Konstanta!$AH$4</f>
        <v>1</v>
      </c>
      <c r="DE455" t="b">
        <f>CY455&lt;=Konstanta!$AH$5</f>
        <v>1</v>
      </c>
      <c r="DF455" t="b">
        <f>CY455&lt;=Konstanta!$AH$6</f>
        <v>1</v>
      </c>
      <c r="DG455" t="b">
        <f ca="1">TEXT(BL455,"YYYYMMDD")=TEXT(Konstanta!$B$1,"YYYYMMDD")</f>
        <v>0</v>
      </c>
      <c r="DH455" t="b">
        <f t="shared" si="139"/>
        <v>0</v>
      </c>
      <c r="DI455" s="67">
        <f ca="1">Konstanta!$C$4-Data!CD455</f>
        <v>-1096658.666275</v>
      </c>
      <c r="DJ455">
        <f ca="1">IF(Data!DI455&gt;=Konstanta!$B$14,Konstanta!$A$14,IF(Data!DI455&gt;=Konstanta!$B$15,Konstanta!$A$15,IF(Data!DI455&gt;=Konstanta!$B$16,Konstanta!$A$16,IF(Data!DI455&gt;=Konstanta!$B$17,Konstanta!$A$17,IF(Data!DI455&gt;=Konstanta!$B$18,Konstanta!$A$18,Konstanta!$A$19)))))</f>
        <v>6</v>
      </c>
      <c r="DK455" t="b">
        <f t="shared" si="140"/>
        <v>0</v>
      </c>
      <c r="DL455" t="b">
        <f>COUNTIFS(A$1:A454,A455)=0</f>
        <v>1</v>
      </c>
    </row>
    <row r="456" spans="1:116">
      <c r="A456" s="69"/>
      <c r="B456" s="69"/>
      <c r="C456" s="69"/>
      <c r="D456" s="81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8"/>
      <c r="BY456" s="68"/>
      <c r="BZ456" s="70" t="str">
        <f t="shared" si="125"/>
        <v/>
      </c>
      <c r="CA456" s="71">
        <f t="shared" ca="1" si="126"/>
        <v>1096694.6659916667</v>
      </c>
      <c r="CB456" s="70" t="b">
        <f ca="1">AND(LEN(BZ456)&gt;0,TEXT(BZ456,"YYYY-MM-DD")=TEXT(Konstanta!$B$1,"YYYY-MM-DD"))</f>
        <v>0</v>
      </c>
      <c r="CC456" s="70" t="str">
        <f t="shared" si="127"/>
        <v/>
      </c>
      <c r="CD456" s="72">
        <f ca="1">(Konstanta!$B$2-D456)*24</f>
        <v>1096694.666275</v>
      </c>
      <c r="CE456" t="b">
        <f t="shared" si="128"/>
        <v>0</v>
      </c>
      <c r="CF456" t="b">
        <f>LEN(_xlfn.IFNA(VLOOKUP(H456,Konstanta!$M:$M,1,FALSE),""))&gt;0</f>
        <v>0</v>
      </c>
      <c r="CG456" t="b">
        <f>LEN(_xlfn.IFNA(VLOOKUP(G456,Konstanta!$T:$T,1,FALSE),""))&gt;0</f>
        <v>0</v>
      </c>
      <c r="CH456" t="b">
        <f>_xlfn.IFNA(VLOOKUP(U456,Konstanta!$O:$O,1,FALSE),"-")&lt;&gt;"-"</f>
        <v>0</v>
      </c>
      <c r="CI456" t="b">
        <f>LEN(_xlfn.IFNA(VLOOKUP(AX456,Konstanta!$X:$X,1,FALSE),""))&gt;0</f>
        <v>0</v>
      </c>
      <c r="CJ456" t="b">
        <f>OR(LEN(_xlfn.IFNA(VLOOKUP(Y456,Konstanta!$Q:$Q,1,FALSE),""))&gt;0,LEN(Y456)=0)</f>
        <v>1</v>
      </c>
      <c r="CK456" t="b">
        <f t="shared" si="129"/>
        <v>1</v>
      </c>
      <c r="CL456" t="b">
        <f>OR(LEN(_xlfn.IFNA(VLOOKUP(BK456,Konstanta!$Z:$Z,1,FALSE),""))&gt;0,LEN(BK456)=0)</f>
        <v>1</v>
      </c>
      <c r="CM456" t="b">
        <f t="shared" si="130"/>
        <v>1</v>
      </c>
      <c r="CN456" t="b">
        <f t="shared" si="131"/>
        <v>0</v>
      </c>
      <c r="CO456" t="b">
        <f>LEN(_xlfn.IFNA(VLOOKUP(Data!K456,Konstanta!$AB:$AB,1,FALSE),""))&gt;0</f>
        <v>0</v>
      </c>
      <c r="CP456" s="12" t="b">
        <f t="shared" si="132"/>
        <v>0</v>
      </c>
      <c r="CQ456" s="12" t="b">
        <f t="shared" si="133"/>
        <v>0</v>
      </c>
      <c r="CR456" t="b">
        <f>ISNUMBER(SEARCH(Konstanta!$Q$5,Y456))</f>
        <v>0</v>
      </c>
      <c r="CS456">
        <f ca="1">IF(CD456&lt;=Konstanta!$J$5,Konstanta!$I$5,IF(CD456&lt;=Konstanta!$J$6,Konstanta!$I$6,IF(CD456&lt;=Konstanta!$J$7,Konstanta!$I$7,Konstanta!$I$8)))</f>
        <v>4</v>
      </c>
      <c r="CT456" t="b">
        <f>ISNUMBER(SEARCH(Konstanta!$Q$6,Y456))</f>
        <v>0</v>
      </c>
      <c r="CU456">
        <f ca="1">IF(CD456&lt;=Konstanta!$F$5,Konstanta!$E$5,IF(CD456&lt;=Konstanta!$F$6,Konstanta!$E$6,IF(CD456&lt;=Konstanta!$F$7,Konstanta!$E$7,IF(CD456&lt;=Konstanta!$F$8,Konstanta!$E$8,Konstanta!$E$9))))</f>
        <v>5</v>
      </c>
      <c r="CV456" t="b">
        <f t="shared" si="134"/>
        <v>1</v>
      </c>
      <c r="CW456" s="74">
        <f ca="1">IF(CD456&lt;=Konstanta!$B$5,Konstanta!$A$5,IF(CD456&lt;=Konstanta!$B$6,Konstanta!$A$6,IF(CD456&lt;=Konstanta!$B$7,Konstanta!$A$7,IF(CD456&lt;=Konstanta!$B$8,Konstanta!$A$8,IF(CD456&lt;=Konstanta!$B$9,Konstanta!$A$9,IF(CD456&lt;=Konstanta!$B$10,Konstanta!$A$10,IF(CD456&lt;=Konstanta!$B$11,Konstanta!$A$11,Konstanta!$A$12)))))))</f>
        <v>8</v>
      </c>
      <c r="CX456" t="b">
        <f>LEN(_xlfn.IFNA(VLOOKUP(AA456,Konstanta!$AD:$AD,1,FALSE),""))=0</f>
        <v>1</v>
      </c>
      <c r="CY456" s="67">
        <f t="shared" si="135"/>
        <v>0</v>
      </c>
      <c r="CZ456" s="67">
        <f t="shared" si="136"/>
        <v>0</v>
      </c>
      <c r="DA456" s="67">
        <f t="shared" si="137"/>
        <v>0</v>
      </c>
      <c r="DB456" t="b">
        <f t="shared" ca="1" si="138"/>
        <v>0</v>
      </c>
      <c r="DC456" s="67" t="b">
        <f>DA456&lt;=Konstanta!$AH$3</f>
        <v>1</v>
      </c>
      <c r="DD456" t="b">
        <f>CY456&lt;=Konstanta!$AH$4</f>
        <v>1</v>
      </c>
      <c r="DE456" t="b">
        <f>CY456&lt;=Konstanta!$AH$5</f>
        <v>1</v>
      </c>
      <c r="DF456" t="b">
        <f>CY456&lt;=Konstanta!$AH$6</f>
        <v>1</v>
      </c>
      <c r="DG456" t="b">
        <f ca="1">TEXT(BL456,"YYYYMMDD")=TEXT(Konstanta!$B$1,"YYYYMMDD")</f>
        <v>0</v>
      </c>
      <c r="DH456" t="b">
        <f t="shared" si="139"/>
        <v>0</v>
      </c>
      <c r="DI456" s="67">
        <f ca="1">Konstanta!$C$4-Data!CD456</f>
        <v>-1096658.666275</v>
      </c>
      <c r="DJ456">
        <f ca="1">IF(Data!DI456&gt;=Konstanta!$B$14,Konstanta!$A$14,IF(Data!DI456&gt;=Konstanta!$B$15,Konstanta!$A$15,IF(Data!DI456&gt;=Konstanta!$B$16,Konstanta!$A$16,IF(Data!DI456&gt;=Konstanta!$B$17,Konstanta!$A$17,IF(Data!DI456&gt;=Konstanta!$B$18,Konstanta!$A$18,Konstanta!$A$19)))))</f>
        <v>6</v>
      </c>
      <c r="DK456" t="b">
        <f t="shared" si="140"/>
        <v>0</v>
      </c>
      <c r="DL456" t="b">
        <f>COUNTIFS(A$1:A455,A456)=0</f>
        <v>1</v>
      </c>
    </row>
    <row r="457" spans="1:116">
      <c r="A457" s="69"/>
      <c r="B457" s="69"/>
      <c r="C457" s="69"/>
      <c r="D457" s="81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8"/>
      <c r="BY457" s="68"/>
      <c r="BZ457" s="70" t="str">
        <f t="shared" si="125"/>
        <v/>
      </c>
      <c r="CA457" s="71">
        <f t="shared" ca="1" si="126"/>
        <v>1096694.6664305555</v>
      </c>
      <c r="CB457" s="70" t="b">
        <f ca="1">AND(LEN(BZ457)&gt;0,TEXT(BZ457,"YYYY-MM-DD")=TEXT(Konstanta!$B$1,"YYYY-MM-DD"))</f>
        <v>0</v>
      </c>
      <c r="CC457" s="70" t="str">
        <f t="shared" si="127"/>
        <v/>
      </c>
      <c r="CD457" s="72">
        <f ca="1">(Konstanta!$B$2-D457)*24</f>
        <v>1096694.666275</v>
      </c>
      <c r="CE457" t="b">
        <f t="shared" si="128"/>
        <v>0</v>
      </c>
      <c r="CF457" t="b">
        <f>LEN(_xlfn.IFNA(VLOOKUP(H457,Konstanta!$M:$M,1,FALSE),""))&gt;0</f>
        <v>0</v>
      </c>
      <c r="CG457" t="b">
        <f>LEN(_xlfn.IFNA(VLOOKUP(G457,Konstanta!$T:$T,1,FALSE),""))&gt;0</f>
        <v>0</v>
      </c>
      <c r="CH457" t="b">
        <f>_xlfn.IFNA(VLOOKUP(U457,Konstanta!$O:$O,1,FALSE),"-")&lt;&gt;"-"</f>
        <v>0</v>
      </c>
      <c r="CI457" t="b">
        <f>LEN(_xlfn.IFNA(VLOOKUP(AX457,Konstanta!$X:$X,1,FALSE),""))&gt;0</f>
        <v>0</v>
      </c>
      <c r="CJ457" t="b">
        <f>OR(LEN(_xlfn.IFNA(VLOOKUP(Y457,Konstanta!$Q:$Q,1,FALSE),""))&gt;0,LEN(Y457)=0)</f>
        <v>1</v>
      </c>
      <c r="CK457" t="b">
        <f t="shared" si="129"/>
        <v>1</v>
      </c>
      <c r="CL457" t="b">
        <f>OR(LEN(_xlfn.IFNA(VLOOKUP(BK457,Konstanta!$Z:$Z,1,FALSE),""))&gt;0,LEN(BK457)=0)</f>
        <v>1</v>
      </c>
      <c r="CM457" t="b">
        <f t="shared" si="130"/>
        <v>1</v>
      </c>
      <c r="CN457" t="b">
        <f t="shared" si="131"/>
        <v>0</v>
      </c>
      <c r="CO457" t="b">
        <f>LEN(_xlfn.IFNA(VLOOKUP(Data!K457,Konstanta!$AB:$AB,1,FALSE),""))&gt;0</f>
        <v>0</v>
      </c>
      <c r="CP457" s="12" t="b">
        <f t="shared" si="132"/>
        <v>0</v>
      </c>
      <c r="CQ457" s="12" t="b">
        <f t="shared" si="133"/>
        <v>0</v>
      </c>
      <c r="CR457" t="b">
        <f>ISNUMBER(SEARCH(Konstanta!$Q$5,Y457))</f>
        <v>0</v>
      </c>
      <c r="CS457">
        <f ca="1">IF(CD457&lt;=Konstanta!$J$5,Konstanta!$I$5,IF(CD457&lt;=Konstanta!$J$6,Konstanta!$I$6,IF(CD457&lt;=Konstanta!$J$7,Konstanta!$I$7,Konstanta!$I$8)))</f>
        <v>4</v>
      </c>
      <c r="CT457" t="b">
        <f>ISNUMBER(SEARCH(Konstanta!$Q$6,Y457))</f>
        <v>0</v>
      </c>
      <c r="CU457">
        <f ca="1">IF(CD457&lt;=Konstanta!$F$5,Konstanta!$E$5,IF(CD457&lt;=Konstanta!$F$6,Konstanta!$E$6,IF(CD457&lt;=Konstanta!$F$7,Konstanta!$E$7,IF(CD457&lt;=Konstanta!$F$8,Konstanta!$E$8,Konstanta!$E$9))))</f>
        <v>5</v>
      </c>
      <c r="CV457" t="b">
        <f t="shared" si="134"/>
        <v>1</v>
      </c>
      <c r="CW457" s="74">
        <f ca="1">IF(CD457&lt;=Konstanta!$B$5,Konstanta!$A$5,IF(CD457&lt;=Konstanta!$B$6,Konstanta!$A$6,IF(CD457&lt;=Konstanta!$B$7,Konstanta!$A$7,IF(CD457&lt;=Konstanta!$B$8,Konstanta!$A$8,IF(CD457&lt;=Konstanta!$B$9,Konstanta!$A$9,IF(CD457&lt;=Konstanta!$B$10,Konstanta!$A$10,IF(CD457&lt;=Konstanta!$B$11,Konstanta!$A$11,Konstanta!$A$12)))))))</f>
        <v>8</v>
      </c>
      <c r="CX457" t="b">
        <f>LEN(_xlfn.IFNA(VLOOKUP(AA457,Konstanta!$AD:$AD,1,FALSE),""))=0</f>
        <v>1</v>
      </c>
      <c r="CY457" s="67">
        <f t="shared" si="135"/>
        <v>0</v>
      </c>
      <c r="CZ457" s="67">
        <f t="shared" si="136"/>
        <v>0</v>
      </c>
      <c r="DA457" s="67">
        <f t="shared" si="137"/>
        <v>0</v>
      </c>
      <c r="DB457" t="b">
        <f t="shared" ca="1" si="138"/>
        <v>0</v>
      </c>
      <c r="DC457" s="67" t="b">
        <f>DA457&lt;=Konstanta!$AH$3</f>
        <v>1</v>
      </c>
      <c r="DD457" t="b">
        <f>CY457&lt;=Konstanta!$AH$4</f>
        <v>1</v>
      </c>
      <c r="DE457" t="b">
        <f>CY457&lt;=Konstanta!$AH$5</f>
        <v>1</v>
      </c>
      <c r="DF457" t="b">
        <f>CY457&lt;=Konstanta!$AH$6</f>
        <v>1</v>
      </c>
      <c r="DG457" t="b">
        <f ca="1">TEXT(BL457,"YYYYMMDD")=TEXT(Konstanta!$B$1,"YYYYMMDD")</f>
        <v>0</v>
      </c>
      <c r="DH457" t="b">
        <f t="shared" si="139"/>
        <v>0</v>
      </c>
      <c r="DI457" s="67">
        <f ca="1">Konstanta!$C$4-Data!CD457</f>
        <v>-1096658.666275</v>
      </c>
      <c r="DJ457">
        <f ca="1">IF(Data!DI457&gt;=Konstanta!$B$14,Konstanta!$A$14,IF(Data!DI457&gt;=Konstanta!$B$15,Konstanta!$A$15,IF(Data!DI457&gt;=Konstanta!$B$16,Konstanta!$A$16,IF(Data!DI457&gt;=Konstanta!$B$17,Konstanta!$A$17,IF(Data!DI457&gt;=Konstanta!$B$18,Konstanta!$A$18,Konstanta!$A$19)))))</f>
        <v>6</v>
      </c>
      <c r="DK457" t="b">
        <f t="shared" si="140"/>
        <v>0</v>
      </c>
      <c r="DL457" t="b">
        <f>COUNTIFS(A$1:A456,A457)=0</f>
        <v>1</v>
      </c>
    </row>
    <row r="458" spans="1:116">
      <c r="A458" s="69"/>
      <c r="B458" s="69"/>
      <c r="C458" s="69"/>
      <c r="D458" s="81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8"/>
      <c r="BY458" s="68"/>
      <c r="BZ458" s="70" t="str">
        <f t="shared" si="125"/>
        <v/>
      </c>
      <c r="CA458" s="71">
        <f t="shared" ca="1" si="126"/>
        <v>1096694.6664083335</v>
      </c>
      <c r="CB458" s="70" t="b">
        <f ca="1">AND(LEN(BZ458)&gt;0,TEXT(BZ458,"YYYY-MM-DD")=TEXT(Konstanta!$B$1,"YYYY-MM-DD"))</f>
        <v>0</v>
      </c>
      <c r="CC458" s="70" t="str">
        <f t="shared" si="127"/>
        <v/>
      </c>
      <c r="CD458" s="72">
        <f ca="1">(Konstanta!$B$2-D458)*24</f>
        <v>1096694.666275</v>
      </c>
      <c r="CE458" t="b">
        <f t="shared" si="128"/>
        <v>0</v>
      </c>
      <c r="CF458" t="b">
        <f>LEN(_xlfn.IFNA(VLOOKUP(H458,Konstanta!$M:$M,1,FALSE),""))&gt;0</f>
        <v>0</v>
      </c>
      <c r="CG458" t="b">
        <f>LEN(_xlfn.IFNA(VLOOKUP(G458,Konstanta!$T:$T,1,FALSE),""))&gt;0</f>
        <v>0</v>
      </c>
      <c r="CH458" t="b">
        <f>_xlfn.IFNA(VLOOKUP(U458,Konstanta!$O:$O,1,FALSE),"-")&lt;&gt;"-"</f>
        <v>0</v>
      </c>
      <c r="CI458" t="b">
        <f>LEN(_xlfn.IFNA(VLOOKUP(AX458,Konstanta!$X:$X,1,FALSE),""))&gt;0</f>
        <v>0</v>
      </c>
      <c r="CJ458" t="b">
        <f>OR(LEN(_xlfn.IFNA(VLOOKUP(Y458,Konstanta!$Q:$Q,1,FALSE),""))&gt;0,LEN(Y458)=0)</f>
        <v>1</v>
      </c>
      <c r="CK458" t="b">
        <f t="shared" si="129"/>
        <v>1</v>
      </c>
      <c r="CL458" t="b">
        <f>OR(LEN(_xlfn.IFNA(VLOOKUP(BK458,Konstanta!$Z:$Z,1,FALSE),""))&gt;0,LEN(BK458)=0)</f>
        <v>1</v>
      </c>
      <c r="CM458" t="b">
        <f t="shared" si="130"/>
        <v>1</v>
      </c>
      <c r="CN458" t="b">
        <f t="shared" si="131"/>
        <v>0</v>
      </c>
      <c r="CO458" t="b">
        <f>LEN(_xlfn.IFNA(VLOOKUP(Data!K458,Konstanta!$AB:$AB,1,FALSE),""))&gt;0</f>
        <v>0</v>
      </c>
      <c r="CP458" s="12" t="b">
        <f t="shared" si="132"/>
        <v>0</v>
      </c>
      <c r="CQ458" s="12" t="b">
        <f t="shared" si="133"/>
        <v>0</v>
      </c>
      <c r="CR458" t="b">
        <f>ISNUMBER(SEARCH(Konstanta!$Q$5,Y458))</f>
        <v>0</v>
      </c>
      <c r="CS458">
        <f ca="1">IF(CD458&lt;=Konstanta!$J$5,Konstanta!$I$5,IF(CD458&lt;=Konstanta!$J$6,Konstanta!$I$6,IF(CD458&lt;=Konstanta!$J$7,Konstanta!$I$7,Konstanta!$I$8)))</f>
        <v>4</v>
      </c>
      <c r="CT458" t="b">
        <f>ISNUMBER(SEARCH(Konstanta!$Q$6,Y458))</f>
        <v>0</v>
      </c>
      <c r="CU458">
        <f ca="1">IF(CD458&lt;=Konstanta!$F$5,Konstanta!$E$5,IF(CD458&lt;=Konstanta!$F$6,Konstanta!$E$6,IF(CD458&lt;=Konstanta!$F$7,Konstanta!$E$7,IF(CD458&lt;=Konstanta!$F$8,Konstanta!$E$8,Konstanta!$E$9))))</f>
        <v>5</v>
      </c>
      <c r="CV458" t="b">
        <f t="shared" si="134"/>
        <v>1</v>
      </c>
      <c r="CW458" s="74">
        <f ca="1">IF(CD458&lt;=Konstanta!$B$5,Konstanta!$A$5,IF(CD458&lt;=Konstanta!$B$6,Konstanta!$A$6,IF(CD458&lt;=Konstanta!$B$7,Konstanta!$A$7,IF(CD458&lt;=Konstanta!$B$8,Konstanta!$A$8,IF(CD458&lt;=Konstanta!$B$9,Konstanta!$A$9,IF(CD458&lt;=Konstanta!$B$10,Konstanta!$A$10,IF(CD458&lt;=Konstanta!$B$11,Konstanta!$A$11,Konstanta!$A$12)))))))</f>
        <v>8</v>
      </c>
      <c r="CX458" t="b">
        <f>LEN(_xlfn.IFNA(VLOOKUP(AA458,Konstanta!$AD:$AD,1,FALSE),""))=0</f>
        <v>1</v>
      </c>
      <c r="CY458" s="67">
        <f t="shared" si="135"/>
        <v>0</v>
      </c>
      <c r="CZ458" s="67">
        <f t="shared" si="136"/>
        <v>0</v>
      </c>
      <c r="DA458" s="67">
        <f t="shared" si="137"/>
        <v>0</v>
      </c>
      <c r="DB458" t="b">
        <f t="shared" ca="1" si="138"/>
        <v>0</v>
      </c>
      <c r="DC458" s="67" t="b">
        <f>DA458&lt;=Konstanta!$AH$3</f>
        <v>1</v>
      </c>
      <c r="DD458" t="b">
        <f>CY458&lt;=Konstanta!$AH$4</f>
        <v>1</v>
      </c>
      <c r="DE458" t="b">
        <f>CY458&lt;=Konstanta!$AH$5</f>
        <v>1</v>
      </c>
      <c r="DF458" t="b">
        <f>CY458&lt;=Konstanta!$AH$6</f>
        <v>1</v>
      </c>
      <c r="DG458" t="b">
        <f ca="1">TEXT(BL458,"YYYYMMDD")=TEXT(Konstanta!$B$1,"YYYYMMDD")</f>
        <v>0</v>
      </c>
      <c r="DH458" t="b">
        <f t="shared" si="139"/>
        <v>0</v>
      </c>
      <c r="DI458" s="67">
        <f ca="1">Konstanta!$C$4-Data!CD458</f>
        <v>-1096658.666275</v>
      </c>
      <c r="DJ458">
        <f ca="1">IF(Data!DI458&gt;=Konstanta!$B$14,Konstanta!$A$14,IF(Data!DI458&gt;=Konstanta!$B$15,Konstanta!$A$15,IF(Data!DI458&gt;=Konstanta!$B$16,Konstanta!$A$16,IF(Data!DI458&gt;=Konstanta!$B$17,Konstanta!$A$17,IF(Data!DI458&gt;=Konstanta!$B$18,Konstanta!$A$18,Konstanta!$A$19)))))</f>
        <v>6</v>
      </c>
      <c r="DK458" t="b">
        <f t="shared" si="140"/>
        <v>0</v>
      </c>
      <c r="DL458" t="b">
        <f>COUNTIFS(A$1:A457,A458)=0</f>
        <v>1</v>
      </c>
    </row>
    <row r="459" spans="1:116">
      <c r="A459" s="69"/>
      <c r="B459" s="69"/>
      <c r="C459" s="69"/>
      <c r="D459" s="81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8"/>
      <c r="BY459" s="68"/>
      <c r="BZ459" s="70" t="str">
        <f t="shared" si="125"/>
        <v/>
      </c>
      <c r="CA459" s="71">
        <f t="shared" ca="1" si="126"/>
        <v>1096694.6664055556</v>
      </c>
      <c r="CB459" s="70" t="b">
        <f ca="1">AND(LEN(BZ459)&gt;0,TEXT(BZ459,"YYYY-MM-DD")=TEXT(Konstanta!$B$1,"YYYY-MM-DD"))</f>
        <v>0</v>
      </c>
      <c r="CC459" s="70" t="str">
        <f t="shared" si="127"/>
        <v/>
      </c>
      <c r="CD459" s="72">
        <f ca="1">(Konstanta!$B$2-D459)*24</f>
        <v>1096694.666275</v>
      </c>
      <c r="CE459" t="b">
        <f t="shared" si="128"/>
        <v>0</v>
      </c>
      <c r="CF459" t="b">
        <f>LEN(_xlfn.IFNA(VLOOKUP(H459,Konstanta!$M:$M,1,FALSE),""))&gt;0</f>
        <v>0</v>
      </c>
      <c r="CG459" t="b">
        <f>LEN(_xlfn.IFNA(VLOOKUP(G459,Konstanta!$T:$T,1,FALSE),""))&gt;0</f>
        <v>0</v>
      </c>
      <c r="CH459" t="b">
        <f>_xlfn.IFNA(VLOOKUP(U459,Konstanta!$O:$O,1,FALSE),"-")&lt;&gt;"-"</f>
        <v>0</v>
      </c>
      <c r="CI459" t="b">
        <f>LEN(_xlfn.IFNA(VLOOKUP(AX459,Konstanta!$X:$X,1,FALSE),""))&gt;0</f>
        <v>0</v>
      </c>
      <c r="CJ459" t="b">
        <f>OR(LEN(_xlfn.IFNA(VLOOKUP(Y459,Konstanta!$Q:$Q,1,FALSE),""))&gt;0,LEN(Y459)=0)</f>
        <v>1</v>
      </c>
      <c r="CK459" t="b">
        <f t="shared" si="129"/>
        <v>1</v>
      </c>
      <c r="CL459" t="b">
        <f>OR(LEN(_xlfn.IFNA(VLOOKUP(BK459,Konstanta!$Z:$Z,1,FALSE),""))&gt;0,LEN(BK459)=0)</f>
        <v>1</v>
      </c>
      <c r="CM459" t="b">
        <f t="shared" si="130"/>
        <v>1</v>
      </c>
      <c r="CN459" t="b">
        <f t="shared" si="131"/>
        <v>0</v>
      </c>
      <c r="CO459" t="b">
        <f>LEN(_xlfn.IFNA(VLOOKUP(Data!K459,Konstanta!$AB:$AB,1,FALSE),""))&gt;0</f>
        <v>0</v>
      </c>
      <c r="CP459" s="12" t="b">
        <f t="shared" si="132"/>
        <v>0</v>
      </c>
      <c r="CQ459" s="12" t="b">
        <f t="shared" si="133"/>
        <v>0</v>
      </c>
      <c r="CR459" t="b">
        <f>ISNUMBER(SEARCH(Konstanta!$Q$5,Y459))</f>
        <v>0</v>
      </c>
      <c r="CS459">
        <f ca="1">IF(CD459&lt;=Konstanta!$J$5,Konstanta!$I$5,IF(CD459&lt;=Konstanta!$J$6,Konstanta!$I$6,IF(CD459&lt;=Konstanta!$J$7,Konstanta!$I$7,Konstanta!$I$8)))</f>
        <v>4</v>
      </c>
      <c r="CT459" t="b">
        <f>ISNUMBER(SEARCH(Konstanta!$Q$6,Y459))</f>
        <v>0</v>
      </c>
      <c r="CU459">
        <f ca="1">IF(CD459&lt;=Konstanta!$F$5,Konstanta!$E$5,IF(CD459&lt;=Konstanta!$F$6,Konstanta!$E$6,IF(CD459&lt;=Konstanta!$F$7,Konstanta!$E$7,IF(CD459&lt;=Konstanta!$F$8,Konstanta!$E$8,Konstanta!$E$9))))</f>
        <v>5</v>
      </c>
      <c r="CV459" t="b">
        <f t="shared" si="134"/>
        <v>1</v>
      </c>
      <c r="CW459" s="74">
        <f ca="1">IF(CD459&lt;=Konstanta!$B$5,Konstanta!$A$5,IF(CD459&lt;=Konstanta!$B$6,Konstanta!$A$6,IF(CD459&lt;=Konstanta!$B$7,Konstanta!$A$7,IF(CD459&lt;=Konstanta!$B$8,Konstanta!$A$8,IF(CD459&lt;=Konstanta!$B$9,Konstanta!$A$9,IF(CD459&lt;=Konstanta!$B$10,Konstanta!$A$10,IF(CD459&lt;=Konstanta!$B$11,Konstanta!$A$11,Konstanta!$A$12)))))))</f>
        <v>8</v>
      </c>
      <c r="CX459" t="b">
        <f>LEN(_xlfn.IFNA(VLOOKUP(AA459,Konstanta!$AD:$AD,1,FALSE),""))=0</f>
        <v>1</v>
      </c>
      <c r="CY459" s="67">
        <f t="shared" si="135"/>
        <v>0</v>
      </c>
      <c r="CZ459" s="67">
        <f t="shared" si="136"/>
        <v>0</v>
      </c>
      <c r="DA459" s="67">
        <f t="shared" si="137"/>
        <v>0</v>
      </c>
      <c r="DB459" t="b">
        <f t="shared" ca="1" si="138"/>
        <v>0</v>
      </c>
      <c r="DC459" s="67" t="b">
        <f>DA459&lt;=Konstanta!$AH$3</f>
        <v>1</v>
      </c>
      <c r="DD459" t="b">
        <f>CY459&lt;=Konstanta!$AH$4</f>
        <v>1</v>
      </c>
      <c r="DE459" t="b">
        <f>CY459&lt;=Konstanta!$AH$5</f>
        <v>1</v>
      </c>
      <c r="DF459" t="b">
        <f>CY459&lt;=Konstanta!$AH$6</f>
        <v>1</v>
      </c>
      <c r="DG459" t="b">
        <f ca="1">TEXT(BL459,"YYYYMMDD")=TEXT(Konstanta!$B$1,"YYYYMMDD")</f>
        <v>0</v>
      </c>
      <c r="DH459" t="b">
        <f t="shared" si="139"/>
        <v>0</v>
      </c>
      <c r="DI459" s="67">
        <f ca="1">Konstanta!$C$4-Data!CD459</f>
        <v>-1096658.666275</v>
      </c>
      <c r="DJ459">
        <f ca="1">IF(Data!DI459&gt;=Konstanta!$B$14,Konstanta!$A$14,IF(Data!DI459&gt;=Konstanta!$B$15,Konstanta!$A$15,IF(Data!DI459&gt;=Konstanta!$B$16,Konstanta!$A$16,IF(Data!DI459&gt;=Konstanta!$B$17,Konstanta!$A$17,IF(Data!DI459&gt;=Konstanta!$B$18,Konstanta!$A$18,Konstanta!$A$19)))))</f>
        <v>6</v>
      </c>
      <c r="DK459" t="b">
        <f t="shared" si="140"/>
        <v>0</v>
      </c>
      <c r="DL459" t="b">
        <f>COUNTIFS(A$1:A458,A459)=0</f>
        <v>1</v>
      </c>
    </row>
    <row r="460" spans="1:116">
      <c r="A460" s="69"/>
      <c r="B460" s="69"/>
      <c r="C460" s="69"/>
      <c r="D460" s="81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8"/>
      <c r="BY460" s="68"/>
      <c r="BZ460" s="70" t="str">
        <f t="shared" si="125"/>
        <v/>
      </c>
      <c r="CA460" s="71">
        <f t="shared" ca="1" si="126"/>
        <v>1096694.6664</v>
      </c>
      <c r="CB460" s="70" t="b">
        <f ca="1">AND(LEN(BZ460)&gt;0,TEXT(BZ460,"YYYY-MM-DD")=TEXT(Konstanta!$B$1,"YYYY-MM-DD"))</f>
        <v>0</v>
      </c>
      <c r="CC460" s="70" t="str">
        <f t="shared" si="127"/>
        <v/>
      </c>
      <c r="CD460" s="72">
        <f ca="1">(Konstanta!$B$2-D460)*24</f>
        <v>1096694.666275</v>
      </c>
      <c r="CE460" t="b">
        <f t="shared" si="128"/>
        <v>0</v>
      </c>
      <c r="CF460" t="b">
        <f>LEN(_xlfn.IFNA(VLOOKUP(H460,Konstanta!$M:$M,1,FALSE),""))&gt;0</f>
        <v>0</v>
      </c>
      <c r="CG460" t="b">
        <f>LEN(_xlfn.IFNA(VLOOKUP(G460,Konstanta!$T:$T,1,FALSE),""))&gt;0</f>
        <v>0</v>
      </c>
      <c r="CH460" t="b">
        <f>_xlfn.IFNA(VLOOKUP(U460,Konstanta!$O:$O,1,FALSE),"-")&lt;&gt;"-"</f>
        <v>0</v>
      </c>
      <c r="CI460" t="b">
        <f>LEN(_xlfn.IFNA(VLOOKUP(AX460,Konstanta!$X:$X,1,FALSE),""))&gt;0</f>
        <v>0</v>
      </c>
      <c r="CJ460" t="b">
        <f>OR(LEN(_xlfn.IFNA(VLOOKUP(Y460,Konstanta!$Q:$Q,1,FALSE),""))&gt;0,LEN(Y460)=0)</f>
        <v>1</v>
      </c>
      <c r="CK460" t="b">
        <f t="shared" si="129"/>
        <v>1</v>
      </c>
      <c r="CL460" t="b">
        <f>OR(LEN(_xlfn.IFNA(VLOOKUP(BK460,Konstanta!$Z:$Z,1,FALSE),""))&gt;0,LEN(BK460)=0)</f>
        <v>1</v>
      </c>
      <c r="CM460" t="b">
        <f t="shared" si="130"/>
        <v>1</v>
      </c>
      <c r="CN460" t="b">
        <f t="shared" si="131"/>
        <v>0</v>
      </c>
      <c r="CO460" t="b">
        <f>LEN(_xlfn.IFNA(VLOOKUP(Data!K460,Konstanta!$AB:$AB,1,FALSE),""))&gt;0</f>
        <v>0</v>
      </c>
      <c r="CP460" s="12" t="b">
        <f t="shared" si="132"/>
        <v>0</v>
      </c>
      <c r="CQ460" s="12" t="b">
        <f t="shared" si="133"/>
        <v>0</v>
      </c>
      <c r="CR460" t="b">
        <f>ISNUMBER(SEARCH(Konstanta!$Q$5,Y460))</f>
        <v>0</v>
      </c>
      <c r="CS460">
        <f ca="1">IF(CD460&lt;=Konstanta!$J$5,Konstanta!$I$5,IF(CD460&lt;=Konstanta!$J$6,Konstanta!$I$6,IF(CD460&lt;=Konstanta!$J$7,Konstanta!$I$7,Konstanta!$I$8)))</f>
        <v>4</v>
      </c>
      <c r="CT460" t="b">
        <f>ISNUMBER(SEARCH(Konstanta!$Q$6,Y460))</f>
        <v>0</v>
      </c>
      <c r="CU460">
        <f ca="1">IF(CD460&lt;=Konstanta!$F$5,Konstanta!$E$5,IF(CD460&lt;=Konstanta!$F$6,Konstanta!$E$6,IF(CD460&lt;=Konstanta!$F$7,Konstanta!$E$7,IF(CD460&lt;=Konstanta!$F$8,Konstanta!$E$8,Konstanta!$E$9))))</f>
        <v>5</v>
      </c>
      <c r="CV460" t="b">
        <f t="shared" si="134"/>
        <v>1</v>
      </c>
      <c r="CW460" s="74">
        <f ca="1">IF(CD460&lt;=Konstanta!$B$5,Konstanta!$A$5,IF(CD460&lt;=Konstanta!$B$6,Konstanta!$A$6,IF(CD460&lt;=Konstanta!$B$7,Konstanta!$A$7,IF(CD460&lt;=Konstanta!$B$8,Konstanta!$A$8,IF(CD460&lt;=Konstanta!$B$9,Konstanta!$A$9,IF(CD460&lt;=Konstanta!$B$10,Konstanta!$A$10,IF(CD460&lt;=Konstanta!$B$11,Konstanta!$A$11,Konstanta!$A$12)))))))</f>
        <v>8</v>
      </c>
      <c r="CX460" t="b">
        <f>LEN(_xlfn.IFNA(VLOOKUP(AA460,Konstanta!$AD:$AD,1,FALSE),""))=0</f>
        <v>1</v>
      </c>
      <c r="CY460" s="67">
        <f t="shared" si="135"/>
        <v>0</v>
      </c>
      <c r="CZ460" s="67">
        <f t="shared" si="136"/>
        <v>0</v>
      </c>
      <c r="DA460" s="67">
        <f t="shared" si="137"/>
        <v>0</v>
      </c>
      <c r="DB460" t="b">
        <f t="shared" ca="1" si="138"/>
        <v>0</v>
      </c>
      <c r="DC460" s="67" t="b">
        <f>DA460&lt;=Konstanta!$AH$3</f>
        <v>1</v>
      </c>
      <c r="DD460" t="b">
        <f>CY460&lt;=Konstanta!$AH$4</f>
        <v>1</v>
      </c>
      <c r="DE460" t="b">
        <f>CY460&lt;=Konstanta!$AH$5</f>
        <v>1</v>
      </c>
      <c r="DF460" t="b">
        <f>CY460&lt;=Konstanta!$AH$6</f>
        <v>1</v>
      </c>
      <c r="DG460" t="b">
        <f ca="1">TEXT(BL460,"YYYYMMDD")=TEXT(Konstanta!$B$1,"YYYYMMDD")</f>
        <v>0</v>
      </c>
      <c r="DH460" t="b">
        <f t="shared" si="139"/>
        <v>0</v>
      </c>
      <c r="DI460" s="67">
        <f ca="1">Konstanta!$C$4-Data!CD460</f>
        <v>-1096658.666275</v>
      </c>
      <c r="DJ460">
        <f ca="1">IF(Data!DI460&gt;=Konstanta!$B$14,Konstanta!$A$14,IF(Data!DI460&gt;=Konstanta!$B$15,Konstanta!$A$15,IF(Data!DI460&gt;=Konstanta!$B$16,Konstanta!$A$16,IF(Data!DI460&gt;=Konstanta!$B$17,Konstanta!$A$17,IF(Data!DI460&gt;=Konstanta!$B$18,Konstanta!$A$18,Konstanta!$A$19)))))</f>
        <v>6</v>
      </c>
      <c r="DK460" t="b">
        <f t="shared" si="140"/>
        <v>0</v>
      </c>
      <c r="DL460" t="b">
        <f>COUNTIFS(A$1:A459,A460)=0</f>
        <v>1</v>
      </c>
    </row>
    <row r="461" spans="1:116">
      <c r="A461" s="69"/>
      <c r="B461" s="69"/>
      <c r="C461" s="69"/>
      <c r="D461" s="81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8"/>
      <c r="BY461" s="68"/>
      <c r="BZ461" s="70" t="str">
        <f t="shared" si="125"/>
        <v/>
      </c>
      <c r="CA461" s="71">
        <f t="shared" ca="1" si="126"/>
        <v>1096694.6659916667</v>
      </c>
      <c r="CB461" s="70" t="b">
        <f ca="1">AND(LEN(BZ461)&gt;0,TEXT(BZ461,"YYYY-MM-DD")=TEXT(Konstanta!$B$1,"YYYY-MM-DD"))</f>
        <v>0</v>
      </c>
      <c r="CC461" s="70" t="str">
        <f t="shared" si="127"/>
        <v/>
      </c>
      <c r="CD461" s="72">
        <f ca="1">(Konstanta!$B$2-D461)*24</f>
        <v>1096694.666275</v>
      </c>
      <c r="CE461" t="b">
        <f t="shared" si="128"/>
        <v>0</v>
      </c>
      <c r="CF461" t="b">
        <f>LEN(_xlfn.IFNA(VLOOKUP(H461,Konstanta!$M:$M,1,FALSE),""))&gt;0</f>
        <v>0</v>
      </c>
      <c r="CG461" t="b">
        <f>LEN(_xlfn.IFNA(VLOOKUP(G461,Konstanta!$T:$T,1,FALSE),""))&gt;0</f>
        <v>0</v>
      </c>
      <c r="CH461" t="b">
        <f>_xlfn.IFNA(VLOOKUP(U461,Konstanta!$O:$O,1,FALSE),"-")&lt;&gt;"-"</f>
        <v>0</v>
      </c>
      <c r="CI461" t="b">
        <f>LEN(_xlfn.IFNA(VLOOKUP(AX461,Konstanta!$X:$X,1,FALSE),""))&gt;0</f>
        <v>0</v>
      </c>
      <c r="CJ461" t="b">
        <f>OR(LEN(_xlfn.IFNA(VLOOKUP(Y461,Konstanta!$Q:$Q,1,FALSE),""))&gt;0,LEN(Y461)=0)</f>
        <v>1</v>
      </c>
      <c r="CK461" t="b">
        <f t="shared" si="129"/>
        <v>1</v>
      </c>
      <c r="CL461" t="b">
        <f>OR(LEN(_xlfn.IFNA(VLOOKUP(BK461,Konstanta!$Z:$Z,1,FALSE),""))&gt;0,LEN(BK461)=0)</f>
        <v>1</v>
      </c>
      <c r="CM461" t="b">
        <f t="shared" si="130"/>
        <v>1</v>
      </c>
      <c r="CN461" t="b">
        <f t="shared" si="131"/>
        <v>0</v>
      </c>
      <c r="CO461" t="b">
        <f>LEN(_xlfn.IFNA(VLOOKUP(Data!K461,Konstanta!$AB:$AB,1,FALSE),""))&gt;0</f>
        <v>0</v>
      </c>
      <c r="CP461" s="12" t="b">
        <f t="shared" si="132"/>
        <v>0</v>
      </c>
      <c r="CQ461" s="12" t="b">
        <f t="shared" si="133"/>
        <v>0</v>
      </c>
      <c r="CR461" t="b">
        <f>ISNUMBER(SEARCH(Konstanta!$Q$5,Y461))</f>
        <v>0</v>
      </c>
      <c r="CS461">
        <f ca="1">IF(CD461&lt;=Konstanta!$J$5,Konstanta!$I$5,IF(CD461&lt;=Konstanta!$J$6,Konstanta!$I$6,IF(CD461&lt;=Konstanta!$J$7,Konstanta!$I$7,Konstanta!$I$8)))</f>
        <v>4</v>
      </c>
      <c r="CT461" t="b">
        <f>ISNUMBER(SEARCH(Konstanta!$Q$6,Y461))</f>
        <v>0</v>
      </c>
      <c r="CU461">
        <f ca="1">IF(CD461&lt;=Konstanta!$F$5,Konstanta!$E$5,IF(CD461&lt;=Konstanta!$F$6,Konstanta!$E$6,IF(CD461&lt;=Konstanta!$F$7,Konstanta!$E$7,IF(CD461&lt;=Konstanta!$F$8,Konstanta!$E$8,Konstanta!$E$9))))</f>
        <v>5</v>
      </c>
      <c r="CV461" t="b">
        <f t="shared" si="134"/>
        <v>1</v>
      </c>
      <c r="CW461" s="74">
        <f ca="1">IF(CD461&lt;=Konstanta!$B$5,Konstanta!$A$5,IF(CD461&lt;=Konstanta!$B$6,Konstanta!$A$6,IF(CD461&lt;=Konstanta!$B$7,Konstanta!$A$7,IF(CD461&lt;=Konstanta!$B$8,Konstanta!$A$8,IF(CD461&lt;=Konstanta!$B$9,Konstanta!$A$9,IF(CD461&lt;=Konstanta!$B$10,Konstanta!$A$10,IF(CD461&lt;=Konstanta!$B$11,Konstanta!$A$11,Konstanta!$A$12)))))))</f>
        <v>8</v>
      </c>
      <c r="CX461" t="b">
        <f>LEN(_xlfn.IFNA(VLOOKUP(AA461,Konstanta!$AD:$AD,1,FALSE),""))=0</f>
        <v>1</v>
      </c>
      <c r="CY461" s="67">
        <f t="shared" si="135"/>
        <v>0</v>
      </c>
      <c r="CZ461" s="67">
        <f t="shared" si="136"/>
        <v>0</v>
      </c>
      <c r="DA461" s="67">
        <f t="shared" si="137"/>
        <v>0</v>
      </c>
      <c r="DB461" t="b">
        <f t="shared" ca="1" si="138"/>
        <v>0</v>
      </c>
      <c r="DC461" s="67" t="b">
        <f>DA461&lt;=Konstanta!$AH$3</f>
        <v>1</v>
      </c>
      <c r="DD461" t="b">
        <f>CY461&lt;=Konstanta!$AH$4</f>
        <v>1</v>
      </c>
      <c r="DE461" t="b">
        <f>CY461&lt;=Konstanta!$AH$5</f>
        <v>1</v>
      </c>
      <c r="DF461" t="b">
        <f>CY461&lt;=Konstanta!$AH$6</f>
        <v>1</v>
      </c>
      <c r="DG461" t="b">
        <f ca="1">TEXT(BL461,"YYYYMMDD")=TEXT(Konstanta!$B$1,"YYYYMMDD")</f>
        <v>0</v>
      </c>
      <c r="DH461" t="b">
        <f t="shared" si="139"/>
        <v>0</v>
      </c>
      <c r="DI461" s="67">
        <f ca="1">Konstanta!$C$4-Data!CD461</f>
        <v>-1096658.666275</v>
      </c>
      <c r="DJ461">
        <f ca="1">IF(Data!DI461&gt;=Konstanta!$B$14,Konstanta!$A$14,IF(Data!DI461&gt;=Konstanta!$B$15,Konstanta!$A$15,IF(Data!DI461&gt;=Konstanta!$B$16,Konstanta!$A$16,IF(Data!DI461&gt;=Konstanta!$B$17,Konstanta!$A$17,IF(Data!DI461&gt;=Konstanta!$B$18,Konstanta!$A$18,Konstanta!$A$19)))))</f>
        <v>6</v>
      </c>
      <c r="DK461" t="b">
        <f t="shared" si="140"/>
        <v>0</v>
      </c>
      <c r="DL461" t="b">
        <f>COUNTIFS(A$1:A460,A461)=0</f>
        <v>1</v>
      </c>
    </row>
    <row r="462" spans="1:116">
      <c r="A462" s="69"/>
      <c r="B462" s="69"/>
      <c r="C462" s="69"/>
      <c r="D462" s="81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8"/>
      <c r="BY462" s="68"/>
      <c r="BZ462" s="70" t="str">
        <f t="shared" si="125"/>
        <v/>
      </c>
      <c r="CA462" s="71">
        <f t="shared" ca="1" si="126"/>
        <v>1096694.6662138889</v>
      </c>
      <c r="CB462" s="70" t="b">
        <f ca="1">AND(LEN(BZ462)&gt;0,TEXT(BZ462,"YYYY-MM-DD")=TEXT(Konstanta!$B$1,"YYYY-MM-DD"))</f>
        <v>0</v>
      </c>
      <c r="CC462" s="70" t="str">
        <f t="shared" si="127"/>
        <v/>
      </c>
      <c r="CD462" s="72">
        <f ca="1">(Konstanta!$B$2-D462)*24</f>
        <v>1096694.666275</v>
      </c>
      <c r="CE462" t="b">
        <f t="shared" si="128"/>
        <v>0</v>
      </c>
      <c r="CF462" t="b">
        <f>LEN(_xlfn.IFNA(VLOOKUP(H462,Konstanta!$M:$M,1,FALSE),""))&gt;0</f>
        <v>0</v>
      </c>
      <c r="CG462" t="b">
        <f>LEN(_xlfn.IFNA(VLOOKUP(G462,Konstanta!$T:$T,1,FALSE),""))&gt;0</f>
        <v>0</v>
      </c>
      <c r="CH462" t="b">
        <f>_xlfn.IFNA(VLOOKUP(U462,Konstanta!$O:$O,1,FALSE),"-")&lt;&gt;"-"</f>
        <v>0</v>
      </c>
      <c r="CI462" t="b">
        <f>LEN(_xlfn.IFNA(VLOOKUP(AX462,Konstanta!$X:$X,1,FALSE),""))&gt;0</f>
        <v>0</v>
      </c>
      <c r="CJ462" t="b">
        <f>OR(LEN(_xlfn.IFNA(VLOOKUP(Y462,Konstanta!$Q:$Q,1,FALSE),""))&gt;0,LEN(Y462)=0)</f>
        <v>1</v>
      </c>
      <c r="CK462" t="b">
        <f t="shared" si="129"/>
        <v>1</v>
      </c>
      <c r="CL462" t="b">
        <f>OR(LEN(_xlfn.IFNA(VLOOKUP(BK462,Konstanta!$Z:$Z,1,FALSE),""))&gt;0,LEN(BK462)=0)</f>
        <v>1</v>
      </c>
      <c r="CM462" t="b">
        <f t="shared" si="130"/>
        <v>1</v>
      </c>
      <c r="CN462" t="b">
        <f t="shared" si="131"/>
        <v>0</v>
      </c>
      <c r="CO462" t="b">
        <f>LEN(_xlfn.IFNA(VLOOKUP(Data!K462,Konstanta!$AB:$AB,1,FALSE),""))&gt;0</f>
        <v>0</v>
      </c>
      <c r="CP462" s="12" t="b">
        <f t="shared" si="132"/>
        <v>0</v>
      </c>
      <c r="CQ462" s="12" t="b">
        <f t="shared" si="133"/>
        <v>0</v>
      </c>
      <c r="CR462" t="b">
        <f>ISNUMBER(SEARCH(Konstanta!$Q$5,Y462))</f>
        <v>0</v>
      </c>
      <c r="CS462">
        <f ca="1">IF(CD462&lt;=Konstanta!$J$5,Konstanta!$I$5,IF(CD462&lt;=Konstanta!$J$6,Konstanta!$I$6,IF(CD462&lt;=Konstanta!$J$7,Konstanta!$I$7,Konstanta!$I$8)))</f>
        <v>4</v>
      </c>
      <c r="CT462" t="b">
        <f>ISNUMBER(SEARCH(Konstanta!$Q$6,Y462))</f>
        <v>0</v>
      </c>
      <c r="CU462">
        <f ca="1">IF(CD462&lt;=Konstanta!$F$5,Konstanta!$E$5,IF(CD462&lt;=Konstanta!$F$6,Konstanta!$E$6,IF(CD462&lt;=Konstanta!$F$7,Konstanta!$E$7,IF(CD462&lt;=Konstanta!$F$8,Konstanta!$E$8,Konstanta!$E$9))))</f>
        <v>5</v>
      </c>
      <c r="CV462" t="b">
        <f t="shared" si="134"/>
        <v>1</v>
      </c>
      <c r="CW462" s="74">
        <f ca="1">IF(CD462&lt;=Konstanta!$B$5,Konstanta!$A$5,IF(CD462&lt;=Konstanta!$B$6,Konstanta!$A$6,IF(CD462&lt;=Konstanta!$B$7,Konstanta!$A$7,IF(CD462&lt;=Konstanta!$B$8,Konstanta!$A$8,IF(CD462&lt;=Konstanta!$B$9,Konstanta!$A$9,IF(CD462&lt;=Konstanta!$B$10,Konstanta!$A$10,IF(CD462&lt;=Konstanta!$B$11,Konstanta!$A$11,Konstanta!$A$12)))))))</f>
        <v>8</v>
      </c>
      <c r="CX462" t="b">
        <f>LEN(_xlfn.IFNA(VLOOKUP(AA462,Konstanta!$AD:$AD,1,FALSE),""))=0</f>
        <v>1</v>
      </c>
      <c r="CY462" s="67">
        <f t="shared" si="135"/>
        <v>0</v>
      </c>
      <c r="CZ462" s="67">
        <f t="shared" si="136"/>
        <v>0</v>
      </c>
      <c r="DA462" s="67">
        <f t="shared" si="137"/>
        <v>0</v>
      </c>
      <c r="DB462" t="b">
        <f t="shared" ca="1" si="138"/>
        <v>0</v>
      </c>
      <c r="DC462" s="67" t="b">
        <f>DA462&lt;=Konstanta!$AH$3</f>
        <v>1</v>
      </c>
      <c r="DD462" t="b">
        <f>CY462&lt;=Konstanta!$AH$4</f>
        <v>1</v>
      </c>
      <c r="DE462" t="b">
        <f>CY462&lt;=Konstanta!$AH$5</f>
        <v>1</v>
      </c>
      <c r="DF462" t="b">
        <f>CY462&lt;=Konstanta!$AH$6</f>
        <v>1</v>
      </c>
      <c r="DG462" t="b">
        <f ca="1">TEXT(BL462,"YYYYMMDD")=TEXT(Konstanta!$B$1,"YYYYMMDD")</f>
        <v>0</v>
      </c>
      <c r="DH462" t="b">
        <f t="shared" si="139"/>
        <v>0</v>
      </c>
      <c r="DI462" s="67">
        <f ca="1">Konstanta!$C$4-Data!CD462</f>
        <v>-1096658.666275</v>
      </c>
      <c r="DJ462">
        <f ca="1">IF(Data!DI462&gt;=Konstanta!$B$14,Konstanta!$A$14,IF(Data!DI462&gt;=Konstanta!$B$15,Konstanta!$A$15,IF(Data!DI462&gt;=Konstanta!$B$16,Konstanta!$A$16,IF(Data!DI462&gt;=Konstanta!$B$17,Konstanta!$A$17,IF(Data!DI462&gt;=Konstanta!$B$18,Konstanta!$A$18,Konstanta!$A$19)))))</f>
        <v>6</v>
      </c>
      <c r="DK462" t="b">
        <f t="shared" si="140"/>
        <v>0</v>
      </c>
      <c r="DL462" t="b">
        <f>COUNTIFS(A$1:A461,A462)=0</f>
        <v>1</v>
      </c>
    </row>
    <row r="463" spans="1:116">
      <c r="A463" s="69"/>
      <c r="B463" s="69"/>
      <c r="C463" s="69"/>
      <c r="D463" s="81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8"/>
      <c r="BY463" s="68"/>
      <c r="BZ463" s="70" t="str">
        <f t="shared" si="125"/>
        <v/>
      </c>
      <c r="CA463" s="71">
        <f t="shared" ca="1" si="126"/>
        <v>1096694.6660000002</v>
      </c>
      <c r="CB463" s="70" t="b">
        <f ca="1">AND(LEN(BZ463)&gt;0,TEXT(BZ463,"YYYY-MM-DD")=TEXT(Konstanta!$B$1,"YYYY-MM-DD"))</f>
        <v>0</v>
      </c>
      <c r="CC463" s="70" t="str">
        <f t="shared" si="127"/>
        <v/>
      </c>
      <c r="CD463" s="72">
        <f ca="1">(Konstanta!$B$2-D463)*24</f>
        <v>1096694.666275</v>
      </c>
      <c r="CE463" t="b">
        <f t="shared" si="128"/>
        <v>0</v>
      </c>
      <c r="CF463" t="b">
        <f>LEN(_xlfn.IFNA(VLOOKUP(H463,Konstanta!$M:$M,1,FALSE),""))&gt;0</f>
        <v>0</v>
      </c>
      <c r="CG463" t="b">
        <f>LEN(_xlfn.IFNA(VLOOKUP(G463,Konstanta!$T:$T,1,FALSE),""))&gt;0</f>
        <v>0</v>
      </c>
      <c r="CH463" t="b">
        <f>_xlfn.IFNA(VLOOKUP(U463,Konstanta!$O:$O,1,FALSE),"-")&lt;&gt;"-"</f>
        <v>0</v>
      </c>
      <c r="CI463" t="b">
        <f>LEN(_xlfn.IFNA(VLOOKUP(AX463,Konstanta!$X:$X,1,FALSE),""))&gt;0</f>
        <v>0</v>
      </c>
      <c r="CJ463" t="b">
        <f>OR(LEN(_xlfn.IFNA(VLOOKUP(Y463,Konstanta!$Q:$Q,1,FALSE),""))&gt;0,LEN(Y463)=0)</f>
        <v>1</v>
      </c>
      <c r="CK463" t="b">
        <f t="shared" si="129"/>
        <v>1</v>
      </c>
      <c r="CL463" t="b">
        <f>OR(LEN(_xlfn.IFNA(VLOOKUP(BK463,Konstanta!$Z:$Z,1,FALSE),""))&gt;0,LEN(BK463)=0)</f>
        <v>1</v>
      </c>
      <c r="CM463" t="b">
        <f t="shared" si="130"/>
        <v>1</v>
      </c>
      <c r="CN463" t="b">
        <f t="shared" si="131"/>
        <v>0</v>
      </c>
      <c r="CO463" t="b">
        <f>LEN(_xlfn.IFNA(VLOOKUP(Data!K463,Konstanta!$AB:$AB,1,FALSE),""))&gt;0</f>
        <v>0</v>
      </c>
      <c r="CP463" s="12" t="b">
        <f t="shared" si="132"/>
        <v>0</v>
      </c>
      <c r="CQ463" s="12" t="b">
        <f t="shared" si="133"/>
        <v>0</v>
      </c>
      <c r="CR463" t="b">
        <f>ISNUMBER(SEARCH(Konstanta!$Q$5,Y463))</f>
        <v>0</v>
      </c>
      <c r="CS463">
        <f ca="1">IF(CD463&lt;=Konstanta!$J$5,Konstanta!$I$5,IF(CD463&lt;=Konstanta!$J$6,Konstanta!$I$6,IF(CD463&lt;=Konstanta!$J$7,Konstanta!$I$7,Konstanta!$I$8)))</f>
        <v>4</v>
      </c>
      <c r="CT463" t="b">
        <f>ISNUMBER(SEARCH(Konstanta!$Q$6,Y463))</f>
        <v>0</v>
      </c>
      <c r="CU463">
        <f ca="1">IF(CD463&lt;=Konstanta!$F$5,Konstanta!$E$5,IF(CD463&lt;=Konstanta!$F$6,Konstanta!$E$6,IF(CD463&lt;=Konstanta!$F$7,Konstanta!$E$7,IF(CD463&lt;=Konstanta!$F$8,Konstanta!$E$8,Konstanta!$E$9))))</f>
        <v>5</v>
      </c>
      <c r="CV463" t="b">
        <f t="shared" si="134"/>
        <v>1</v>
      </c>
      <c r="CW463" s="74">
        <f ca="1">IF(CD463&lt;=Konstanta!$B$5,Konstanta!$A$5,IF(CD463&lt;=Konstanta!$B$6,Konstanta!$A$6,IF(CD463&lt;=Konstanta!$B$7,Konstanta!$A$7,IF(CD463&lt;=Konstanta!$B$8,Konstanta!$A$8,IF(CD463&lt;=Konstanta!$B$9,Konstanta!$A$9,IF(CD463&lt;=Konstanta!$B$10,Konstanta!$A$10,IF(CD463&lt;=Konstanta!$B$11,Konstanta!$A$11,Konstanta!$A$12)))))))</f>
        <v>8</v>
      </c>
      <c r="CX463" t="b">
        <f>LEN(_xlfn.IFNA(VLOOKUP(AA463,Konstanta!$AD:$AD,1,FALSE),""))=0</f>
        <v>1</v>
      </c>
      <c r="CY463" s="67">
        <f t="shared" si="135"/>
        <v>0</v>
      </c>
      <c r="CZ463" s="67">
        <f t="shared" si="136"/>
        <v>0</v>
      </c>
      <c r="DA463" s="67">
        <f t="shared" si="137"/>
        <v>0</v>
      </c>
      <c r="DB463" t="b">
        <f t="shared" ca="1" si="138"/>
        <v>0</v>
      </c>
      <c r="DC463" s="67" t="b">
        <f>DA463&lt;=Konstanta!$AH$3</f>
        <v>1</v>
      </c>
      <c r="DD463" t="b">
        <f>CY463&lt;=Konstanta!$AH$4</f>
        <v>1</v>
      </c>
      <c r="DE463" t="b">
        <f>CY463&lt;=Konstanta!$AH$5</f>
        <v>1</v>
      </c>
      <c r="DF463" t="b">
        <f>CY463&lt;=Konstanta!$AH$6</f>
        <v>1</v>
      </c>
      <c r="DG463" t="b">
        <f ca="1">TEXT(BL463,"YYYYMMDD")=TEXT(Konstanta!$B$1,"YYYYMMDD")</f>
        <v>0</v>
      </c>
      <c r="DH463" t="b">
        <f t="shared" si="139"/>
        <v>0</v>
      </c>
      <c r="DI463" s="67">
        <f ca="1">Konstanta!$C$4-Data!CD463</f>
        <v>-1096658.666275</v>
      </c>
      <c r="DJ463">
        <f ca="1">IF(Data!DI463&gt;=Konstanta!$B$14,Konstanta!$A$14,IF(Data!DI463&gt;=Konstanta!$B$15,Konstanta!$A$15,IF(Data!DI463&gt;=Konstanta!$B$16,Konstanta!$A$16,IF(Data!DI463&gt;=Konstanta!$B$17,Konstanta!$A$17,IF(Data!DI463&gt;=Konstanta!$B$18,Konstanta!$A$18,Konstanta!$A$19)))))</f>
        <v>6</v>
      </c>
      <c r="DK463" t="b">
        <f t="shared" si="140"/>
        <v>0</v>
      </c>
      <c r="DL463" t="b">
        <f>COUNTIFS(A$1:A462,A463)=0</f>
        <v>1</v>
      </c>
    </row>
    <row r="464" spans="1:116">
      <c r="A464" s="69"/>
      <c r="B464" s="69"/>
      <c r="C464" s="69"/>
      <c r="D464" s="81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8"/>
      <c r="BY464" s="68"/>
      <c r="BZ464" s="70" t="str">
        <f t="shared" si="125"/>
        <v/>
      </c>
      <c r="CA464" s="71">
        <f t="shared" ca="1" si="126"/>
        <v>1096694.6659916667</v>
      </c>
      <c r="CB464" s="70" t="b">
        <f ca="1">AND(LEN(BZ464)&gt;0,TEXT(BZ464,"YYYY-MM-DD")=TEXT(Konstanta!$B$1,"YYYY-MM-DD"))</f>
        <v>0</v>
      </c>
      <c r="CC464" s="70" t="str">
        <f t="shared" si="127"/>
        <v/>
      </c>
      <c r="CD464" s="72">
        <f ca="1">(Konstanta!$B$2-D464)*24</f>
        <v>1096694.666275</v>
      </c>
      <c r="CE464" t="b">
        <f t="shared" si="128"/>
        <v>0</v>
      </c>
      <c r="CF464" t="b">
        <f>LEN(_xlfn.IFNA(VLOOKUP(H464,Konstanta!$M:$M,1,FALSE),""))&gt;0</f>
        <v>0</v>
      </c>
      <c r="CG464" t="b">
        <f>LEN(_xlfn.IFNA(VLOOKUP(G464,Konstanta!$T:$T,1,FALSE),""))&gt;0</f>
        <v>0</v>
      </c>
      <c r="CH464" t="b">
        <f>_xlfn.IFNA(VLOOKUP(U464,Konstanta!$O:$O,1,FALSE),"-")&lt;&gt;"-"</f>
        <v>0</v>
      </c>
      <c r="CI464" t="b">
        <f>LEN(_xlfn.IFNA(VLOOKUP(AX464,Konstanta!$X:$X,1,FALSE),""))&gt;0</f>
        <v>0</v>
      </c>
      <c r="CJ464" t="b">
        <f>OR(LEN(_xlfn.IFNA(VLOOKUP(Y464,Konstanta!$Q:$Q,1,FALSE),""))&gt;0,LEN(Y464)=0)</f>
        <v>1</v>
      </c>
      <c r="CK464" t="b">
        <f t="shared" si="129"/>
        <v>1</v>
      </c>
      <c r="CL464" t="b">
        <f>OR(LEN(_xlfn.IFNA(VLOOKUP(BK464,Konstanta!$Z:$Z,1,FALSE),""))&gt;0,LEN(BK464)=0)</f>
        <v>1</v>
      </c>
      <c r="CM464" t="b">
        <f t="shared" si="130"/>
        <v>1</v>
      </c>
      <c r="CN464" t="b">
        <f t="shared" si="131"/>
        <v>0</v>
      </c>
      <c r="CO464" t="b">
        <f>LEN(_xlfn.IFNA(VLOOKUP(Data!K464,Konstanta!$AB:$AB,1,FALSE),""))&gt;0</f>
        <v>0</v>
      </c>
      <c r="CP464" s="12" t="b">
        <f t="shared" si="132"/>
        <v>0</v>
      </c>
      <c r="CQ464" s="12" t="b">
        <f t="shared" si="133"/>
        <v>0</v>
      </c>
      <c r="CR464" t="b">
        <f>ISNUMBER(SEARCH(Konstanta!$Q$5,Y464))</f>
        <v>0</v>
      </c>
      <c r="CS464">
        <f ca="1">IF(CD464&lt;=Konstanta!$J$5,Konstanta!$I$5,IF(CD464&lt;=Konstanta!$J$6,Konstanta!$I$6,IF(CD464&lt;=Konstanta!$J$7,Konstanta!$I$7,Konstanta!$I$8)))</f>
        <v>4</v>
      </c>
      <c r="CT464" t="b">
        <f>ISNUMBER(SEARCH(Konstanta!$Q$6,Y464))</f>
        <v>0</v>
      </c>
      <c r="CU464">
        <f ca="1">IF(CD464&lt;=Konstanta!$F$5,Konstanta!$E$5,IF(CD464&lt;=Konstanta!$F$6,Konstanta!$E$6,IF(CD464&lt;=Konstanta!$F$7,Konstanta!$E$7,IF(CD464&lt;=Konstanta!$F$8,Konstanta!$E$8,Konstanta!$E$9))))</f>
        <v>5</v>
      </c>
      <c r="CV464" t="b">
        <f t="shared" si="134"/>
        <v>1</v>
      </c>
      <c r="CW464" s="74">
        <f ca="1">IF(CD464&lt;=Konstanta!$B$5,Konstanta!$A$5,IF(CD464&lt;=Konstanta!$B$6,Konstanta!$A$6,IF(CD464&lt;=Konstanta!$B$7,Konstanta!$A$7,IF(CD464&lt;=Konstanta!$B$8,Konstanta!$A$8,IF(CD464&lt;=Konstanta!$B$9,Konstanta!$A$9,IF(CD464&lt;=Konstanta!$B$10,Konstanta!$A$10,IF(CD464&lt;=Konstanta!$B$11,Konstanta!$A$11,Konstanta!$A$12)))))))</f>
        <v>8</v>
      </c>
      <c r="CX464" t="b">
        <f>LEN(_xlfn.IFNA(VLOOKUP(AA464,Konstanta!$AD:$AD,1,FALSE),""))=0</f>
        <v>1</v>
      </c>
      <c r="CY464" s="67">
        <f t="shared" si="135"/>
        <v>0</v>
      </c>
      <c r="CZ464" s="67">
        <f t="shared" si="136"/>
        <v>0</v>
      </c>
      <c r="DA464" s="67">
        <f t="shared" si="137"/>
        <v>0</v>
      </c>
      <c r="DB464" t="b">
        <f t="shared" ca="1" si="138"/>
        <v>0</v>
      </c>
      <c r="DC464" s="67" t="b">
        <f>DA464&lt;=Konstanta!$AH$3</f>
        <v>1</v>
      </c>
      <c r="DD464" t="b">
        <f>CY464&lt;=Konstanta!$AH$4</f>
        <v>1</v>
      </c>
      <c r="DE464" t="b">
        <f>CY464&lt;=Konstanta!$AH$5</f>
        <v>1</v>
      </c>
      <c r="DF464" t="b">
        <f>CY464&lt;=Konstanta!$AH$6</f>
        <v>1</v>
      </c>
      <c r="DG464" t="b">
        <f ca="1">TEXT(BL464,"YYYYMMDD")=TEXT(Konstanta!$B$1,"YYYYMMDD")</f>
        <v>0</v>
      </c>
      <c r="DH464" t="b">
        <f t="shared" si="139"/>
        <v>0</v>
      </c>
      <c r="DI464" s="67">
        <f ca="1">Konstanta!$C$4-Data!CD464</f>
        <v>-1096658.666275</v>
      </c>
      <c r="DJ464">
        <f ca="1">IF(Data!DI464&gt;=Konstanta!$B$14,Konstanta!$A$14,IF(Data!DI464&gt;=Konstanta!$B$15,Konstanta!$A$15,IF(Data!DI464&gt;=Konstanta!$B$16,Konstanta!$A$16,IF(Data!DI464&gt;=Konstanta!$B$17,Konstanta!$A$17,IF(Data!DI464&gt;=Konstanta!$B$18,Konstanta!$A$18,Konstanta!$A$19)))))</f>
        <v>6</v>
      </c>
      <c r="DK464" t="b">
        <f t="shared" si="140"/>
        <v>0</v>
      </c>
      <c r="DL464" t="b">
        <f>COUNTIFS(A$1:A463,A464)=0</f>
        <v>1</v>
      </c>
    </row>
    <row r="465" spans="1:116">
      <c r="A465" s="69"/>
      <c r="B465" s="69"/>
      <c r="C465" s="69"/>
      <c r="D465" s="81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8"/>
      <c r="BY465" s="68"/>
      <c r="BZ465" s="70" t="str">
        <f t="shared" si="125"/>
        <v/>
      </c>
      <c r="CA465" s="71">
        <f t="shared" ca="1" si="126"/>
        <v>1096694.6659916667</v>
      </c>
      <c r="CB465" s="70" t="b">
        <f ca="1">AND(LEN(BZ465)&gt;0,TEXT(BZ465,"YYYY-MM-DD")=TEXT(Konstanta!$B$1,"YYYY-MM-DD"))</f>
        <v>0</v>
      </c>
      <c r="CC465" s="70" t="str">
        <f t="shared" si="127"/>
        <v/>
      </c>
      <c r="CD465" s="72">
        <f ca="1">(Konstanta!$B$2-D465)*24</f>
        <v>1096694.666275</v>
      </c>
      <c r="CE465" t="b">
        <f t="shared" si="128"/>
        <v>0</v>
      </c>
      <c r="CF465" t="b">
        <f>LEN(_xlfn.IFNA(VLOOKUP(H465,Konstanta!$M:$M,1,FALSE),""))&gt;0</f>
        <v>0</v>
      </c>
      <c r="CG465" t="b">
        <f>LEN(_xlfn.IFNA(VLOOKUP(G465,Konstanta!$T:$T,1,FALSE),""))&gt;0</f>
        <v>0</v>
      </c>
      <c r="CH465" t="b">
        <f>_xlfn.IFNA(VLOOKUP(U465,Konstanta!$O:$O,1,FALSE),"-")&lt;&gt;"-"</f>
        <v>0</v>
      </c>
      <c r="CI465" t="b">
        <f>LEN(_xlfn.IFNA(VLOOKUP(AX465,Konstanta!$X:$X,1,FALSE),""))&gt;0</f>
        <v>0</v>
      </c>
      <c r="CJ465" t="b">
        <f>OR(LEN(_xlfn.IFNA(VLOOKUP(Y465,Konstanta!$Q:$Q,1,FALSE),""))&gt;0,LEN(Y465)=0)</f>
        <v>1</v>
      </c>
      <c r="CK465" t="b">
        <f t="shared" si="129"/>
        <v>1</v>
      </c>
      <c r="CL465" t="b">
        <f>OR(LEN(_xlfn.IFNA(VLOOKUP(BK465,Konstanta!$Z:$Z,1,FALSE),""))&gt;0,LEN(BK465)=0)</f>
        <v>1</v>
      </c>
      <c r="CM465" t="b">
        <f t="shared" si="130"/>
        <v>1</v>
      </c>
      <c r="CN465" t="b">
        <f t="shared" si="131"/>
        <v>0</v>
      </c>
      <c r="CO465" t="b">
        <f>LEN(_xlfn.IFNA(VLOOKUP(Data!K465,Konstanta!$AB:$AB,1,FALSE),""))&gt;0</f>
        <v>0</v>
      </c>
      <c r="CP465" s="12" t="b">
        <f t="shared" si="132"/>
        <v>0</v>
      </c>
      <c r="CQ465" s="12" t="b">
        <f t="shared" si="133"/>
        <v>0</v>
      </c>
      <c r="CR465" t="b">
        <f>ISNUMBER(SEARCH(Konstanta!$Q$5,Y465))</f>
        <v>0</v>
      </c>
      <c r="CS465">
        <f ca="1">IF(CD465&lt;=Konstanta!$J$5,Konstanta!$I$5,IF(CD465&lt;=Konstanta!$J$6,Konstanta!$I$6,IF(CD465&lt;=Konstanta!$J$7,Konstanta!$I$7,Konstanta!$I$8)))</f>
        <v>4</v>
      </c>
      <c r="CT465" t="b">
        <f>ISNUMBER(SEARCH(Konstanta!$Q$6,Y465))</f>
        <v>0</v>
      </c>
      <c r="CU465">
        <f ca="1">IF(CD465&lt;=Konstanta!$F$5,Konstanta!$E$5,IF(CD465&lt;=Konstanta!$F$6,Konstanta!$E$6,IF(CD465&lt;=Konstanta!$F$7,Konstanta!$E$7,IF(CD465&lt;=Konstanta!$F$8,Konstanta!$E$8,Konstanta!$E$9))))</f>
        <v>5</v>
      </c>
      <c r="CV465" t="b">
        <f t="shared" si="134"/>
        <v>1</v>
      </c>
      <c r="CW465" s="74">
        <f ca="1">IF(CD465&lt;=Konstanta!$B$5,Konstanta!$A$5,IF(CD465&lt;=Konstanta!$B$6,Konstanta!$A$6,IF(CD465&lt;=Konstanta!$B$7,Konstanta!$A$7,IF(CD465&lt;=Konstanta!$B$8,Konstanta!$A$8,IF(CD465&lt;=Konstanta!$B$9,Konstanta!$A$9,IF(CD465&lt;=Konstanta!$B$10,Konstanta!$A$10,IF(CD465&lt;=Konstanta!$B$11,Konstanta!$A$11,Konstanta!$A$12)))))))</f>
        <v>8</v>
      </c>
      <c r="CX465" t="b">
        <f>LEN(_xlfn.IFNA(VLOOKUP(AA465,Konstanta!$AD:$AD,1,FALSE),""))=0</f>
        <v>1</v>
      </c>
      <c r="CY465" s="67">
        <f t="shared" si="135"/>
        <v>0</v>
      </c>
      <c r="CZ465" s="67">
        <f t="shared" si="136"/>
        <v>0</v>
      </c>
      <c r="DA465" s="67">
        <f t="shared" si="137"/>
        <v>0</v>
      </c>
      <c r="DB465" t="b">
        <f t="shared" ca="1" si="138"/>
        <v>0</v>
      </c>
      <c r="DC465" s="67" t="b">
        <f>DA465&lt;=Konstanta!$AH$3</f>
        <v>1</v>
      </c>
      <c r="DD465" t="b">
        <f>CY465&lt;=Konstanta!$AH$4</f>
        <v>1</v>
      </c>
      <c r="DE465" t="b">
        <f>CY465&lt;=Konstanta!$AH$5</f>
        <v>1</v>
      </c>
      <c r="DF465" t="b">
        <f>CY465&lt;=Konstanta!$AH$6</f>
        <v>1</v>
      </c>
      <c r="DG465" t="b">
        <f ca="1">TEXT(BL465,"YYYYMMDD")=TEXT(Konstanta!$B$1,"YYYYMMDD")</f>
        <v>0</v>
      </c>
      <c r="DH465" t="b">
        <f t="shared" si="139"/>
        <v>0</v>
      </c>
      <c r="DI465" s="67">
        <f ca="1">Konstanta!$C$4-Data!CD465</f>
        <v>-1096658.666275</v>
      </c>
      <c r="DJ465">
        <f ca="1">IF(Data!DI465&gt;=Konstanta!$B$14,Konstanta!$A$14,IF(Data!DI465&gt;=Konstanta!$B$15,Konstanta!$A$15,IF(Data!DI465&gt;=Konstanta!$B$16,Konstanta!$A$16,IF(Data!DI465&gt;=Konstanta!$B$17,Konstanta!$A$17,IF(Data!DI465&gt;=Konstanta!$B$18,Konstanta!$A$18,Konstanta!$A$19)))))</f>
        <v>6</v>
      </c>
      <c r="DK465" t="b">
        <f t="shared" si="140"/>
        <v>0</v>
      </c>
      <c r="DL465" t="b">
        <f>COUNTIFS(A$1:A464,A465)=0</f>
        <v>1</v>
      </c>
    </row>
    <row r="466" spans="1:116">
      <c r="A466" s="69"/>
      <c r="B466" s="69"/>
      <c r="C466" s="69"/>
      <c r="D466" s="81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8"/>
      <c r="BY466" s="68"/>
      <c r="BZ466" s="70" t="str">
        <f t="shared" si="125"/>
        <v/>
      </c>
      <c r="CA466" s="71">
        <f t="shared" ca="1" si="126"/>
        <v>1096694.6664305555</v>
      </c>
      <c r="CB466" s="70" t="b">
        <f ca="1">AND(LEN(BZ466)&gt;0,TEXT(BZ466,"YYYY-MM-DD")=TEXT(Konstanta!$B$1,"YYYY-MM-DD"))</f>
        <v>0</v>
      </c>
      <c r="CC466" s="70" t="str">
        <f t="shared" si="127"/>
        <v/>
      </c>
      <c r="CD466" s="72">
        <f ca="1">(Konstanta!$B$2-D466)*24</f>
        <v>1096694.666275</v>
      </c>
      <c r="CE466" t="b">
        <f t="shared" si="128"/>
        <v>0</v>
      </c>
      <c r="CF466" t="b">
        <f>LEN(_xlfn.IFNA(VLOOKUP(H466,Konstanta!$M:$M,1,FALSE),""))&gt;0</f>
        <v>0</v>
      </c>
      <c r="CG466" t="b">
        <f>LEN(_xlfn.IFNA(VLOOKUP(G466,Konstanta!$T:$T,1,FALSE),""))&gt;0</f>
        <v>0</v>
      </c>
      <c r="CH466" t="b">
        <f>_xlfn.IFNA(VLOOKUP(U466,Konstanta!$O:$O,1,FALSE),"-")&lt;&gt;"-"</f>
        <v>0</v>
      </c>
      <c r="CI466" t="b">
        <f>LEN(_xlfn.IFNA(VLOOKUP(AX466,Konstanta!$X:$X,1,FALSE),""))&gt;0</f>
        <v>0</v>
      </c>
      <c r="CJ466" t="b">
        <f>OR(LEN(_xlfn.IFNA(VLOOKUP(Y466,Konstanta!$Q:$Q,1,FALSE),""))&gt;0,LEN(Y466)=0)</f>
        <v>1</v>
      </c>
      <c r="CK466" t="b">
        <f t="shared" si="129"/>
        <v>1</v>
      </c>
      <c r="CL466" t="b">
        <f>OR(LEN(_xlfn.IFNA(VLOOKUP(BK466,Konstanta!$Z:$Z,1,FALSE),""))&gt;0,LEN(BK466)=0)</f>
        <v>1</v>
      </c>
      <c r="CM466" t="b">
        <f t="shared" si="130"/>
        <v>1</v>
      </c>
      <c r="CN466" t="b">
        <f t="shared" si="131"/>
        <v>0</v>
      </c>
      <c r="CO466" t="b">
        <f>LEN(_xlfn.IFNA(VLOOKUP(Data!K466,Konstanta!$AB:$AB,1,FALSE),""))&gt;0</f>
        <v>0</v>
      </c>
      <c r="CP466" s="12" t="b">
        <f t="shared" si="132"/>
        <v>0</v>
      </c>
      <c r="CQ466" s="12" t="b">
        <f t="shared" si="133"/>
        <v>0</v>
      </c>
      <c r="CR466" t="b">
        <f>ISNUMBER(SEARCH(Konstanta!$Q$5,Y466))</f>
        <v>0</v>
      </c>
      <c r="CS466">
        <f ca="1">IF(CD466&lt;=Konstanta!$J$5,Konstanta!$I$5,IF(CD466&lt;=Konstanta!$J$6,Konstanta!$I$6,IF(CD466&lt;=Konstanta!$J$7,Konstanta!$I$7,Konstanta!$I$8)))</f>
        <v>4</v>
      </c>
      <c r="CT466" t="b">
        <f>ISNUMBER(SEARCH(Konstanta!$Q$6,Y466))</f>
        <v>0</v>
      </c>
      <c r="CU466">
        <f ca="1">IF(CD466&lt;=Konstanta!$F$5,Konstanta!$E$5,IF(CD466&lt;=Konstanta!$F$6,Konstanta!$E$6,IF(CD466&lt;=Konstanta!$F$7,Konstanta!$E$7,IF(CD466&lt;=Konstanta!$F$8,Konstanta!$E$8,Konstanta!$E$9))))</f>
        <v>5</v>
      </c>
      <c r="CV466" t="b">
        <f t="shared" si="134"/>
        <v>1</v>
      </c>
      <c r="CW466" s="74">
        <f ca="1">IF(CD466&lt;=Konstanta!$B$5,Konstanta!$A$5,IF(CD466&lt;=Konstanta!$B$6,Konstanta!$A$6,IF(CD466&lt;=Konstanta!$B$7,Konstanta!$A$7,IF(CD466&lt;=Konstanta!$B$8,Konstanta!$A$8,IF(CD466&lt;=Konstanta!$B$9,Konstanta!$A$9,IF(CD466&lt;=Konstanta!$B$10,Konstanta!$A$10,IF(CD466&lt;=Konstanta!$B$11,Konstanta!$A$11,Konstanta!$A$12)))))))</f>
        <v>8</v>
      </c>
      <c r="CX466" t="b">
        <f>LEN(_xlfn.IFNA(VLOOKUP(AA466,Konstanta!$AD:$AD,1,FALSE),""))=0</f>
        <v>1</v>
      </c>
      <c r="CY466" s="67">
        <f t="shared" si="135"/>
        <v>0</v>
      </c>
      <c r="CZ466" s="67">
        <f t="shared" si="136"/>
        <v>0</v>
      </c>
      <c r="DA466" s="67">
        <f t="shared" si="137"/>
        <v>0</v>
      </c>
      <c r="DB466" t="b">
        <f t="shared" ca="1" si="138"/>
        <v>0</v>
      </c>
      <c r="DC466" s="67" t="b">
        <f>DA466&lt;=Konstanta!$AH$3</f>
        <v>1</v>
      </c>
      <c r="DD466" t="b">
        <f>CY466&lt;=Konstanta!$AH$4</f>
        <v>1</v>
      </c>
      <c r="DE466" t="b">
        <f>CY466&lt;=Konstanta!$AH$5</f>
        <v>1</v>
      </c>
      <c r="DF466" t="b">
        <f>CY466&lt;=Konstanta!$AH$6</f>
        <v>1</v>
      </c>
      <c r="DG466" t="b">
        <f ca="1">TEXT(BL466,"YYYYMMDD")=TEXT(Konstanta!$B$1,"YYYYMMDD")</f>
        <v>0</v>
      </c>
      <c r="DH466" t="b">
        <f t="shared" si="139"/>
        <v>0</v>
      </c>
      <c r="DI466" s="67">
        <f ca="1">Konstanta!$C$4-Data!CD466</f>
        <v>-1096658.666275</v>
      </c>
      <c r="DJ466">
        <f ca="1">IF(Data!DI466&gt;=Konstanta!$B$14,Konstanta!$A$14,IF(Data!DI466&gt;=Konstanta!$B$15,Konstanta!$A$15,IF(Data!DI466&gt;=Konstanta!$B$16,Konstanta!$A$16,IF(Data!DI466&gt;=Konstanta!$B$17,Konstanta!$A$17,IF(Data!DI466&gt;=Konstanta!$B$18,Konstanta!$A$18,Konstanta!$A$19)))))</f>
        <v>6</v>
      </c>
      <c r="DK466" t="b">
        <f t="shared" si="140"/>
        <v>0</v>
      </c>
      <c r="DL466" t="b">
        <f>COUNTIFS(A$1:A465,A466)=0</f>
        <v>1</v>
      </c>
    </row>
    <row r="467" spans="1:116">
      <c r="A467" s="69"/>
      <c r="B467" s="69"/>
      <c r="C467" s="69"/>
      <c r="D467" s="81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8"/>
      <c r="BY467" s="68"/>
      <c r="BZ467" s="70" t="str">
        <f t="shared" si="125"/>
        <v/>
      </c>
      <c r="CA467" s="71">
        <f t="shared" ca="1" si="126"/>
        <v>1096694.6659916667</v>
      </c>
      <c r="CB467" s="70" t="b">
        <f ca="1">AND(LEN(BZ467)&gt;0,TEXT(BZ467,"YYYY-MM-DD")=TEXT(Konstanta!$B$1,"YYYY-MM-DD"))</f>
        <v>0</v>
      </c>
      <c r="CC467" s="70" t="str">
        <f t="shared" si="127"/>
        <v/>
      </c>
      <c r="CD467" s="72">
        <f ca="1">(Konstanta!$B$2-D467)*24</f>
        <v>1096694.666275</v>
      </c>
      <c r="CE467" t="b">
        <f t="shared" si="128"/>
        <v>0</v>
      </c>
      <c r="CF467" t="b">
        <f>LEN(_xlfn.IFNA(VLOOKUP(H467,Konstanta!$M:$M,1,FALSE),""))&gt;0</f>
        <v>0</v>
      </c>
      <c r="CG467" t="b">
        <f>LEN(_xlfn.IFNA(VLOOKUP(G467,Konstanta!$T:$T,1,FALSE),""))&gt;0</f>
        <v>0</v>
      </c>
      <c r="CH467" t="b">
        <f>_xlfn.IFNA(VLOOKUP(U467,Konstanta!$O:$O,1,FALSE),"-")&lt;&gt;"-"</f>
        <v>0</v>
      </c>
      <c r="CI467" t="b">
        <f>LEN(_xlfn.IFNA(VLOOKUP(AX467,Konstanta!$X:$X,1,FALSE),""))&gt;0</f>
        <v>0</v>
      </c>
      <c r="CJ467" t="b">
        <f>OR(LEN(_xlfn.IFNA(VLOOKUP(Y467,Konstanta!$Q:$Q,1,FALSE),""))&gt;0,LEN(Y467)=0)</f>
        <v>1</v>
      </c>
      <c r="CK467" t="b">
        <f t="shared" si="129"/>
        <v>1</v>
      </c>
      <c r="CL467" t="b">
        <f>OR(LEN(_xlfn.IFNA(VLOOKUP(BK467,Konstanta!$Z:$Z,1,FALSE),""))&gt;0,LEN(BK467)=0)</f>
        <v>1</v>
      </c>
      <c r="CM467" t="b">
        <f t="shared" si="130"/>
        <v>1</v>
      </c>
      <c r="CN467" t="b">
        <f t="shared" si="131"/>
        <v>0</v>
      </c>
      <c r="CO467" t="b">
        <f>LEN(_xlfn.IFNA(VLOOKUP(Data!K467,Konstanta!$AB:$AB,1,FALSE),""))&gt;0</f>
        <v>0</v>
      </c>
      <c r="CP467" s="12" t="b">
        <f t="shared" si="132"/>
        <v>0</v>
      </c>
      <c r="CQ467" s="12" t="b">
        <f t="shared" si="133"/>
        <v>0</v>
      </c>
      <c r="CR467" t="b">
        <f>ISNUMBER(SEARCH(Konstanta!$Q$5,Y467))</f>
        <v>0</v>
      </c>
      <c r="CS467">
        <f ca="1">IF(CD467&lt;=Konstanta!$J$5,Konstanta!$I$5,IF(CD467&lt;=Konstanta!$J$6,Konstanta!$I$6,IF(CD467&lt;=Konstanta!$J$7,Konstanta!$I$7,Konstanta!$I$8)))</f>
        <v>4</v>
      </c>
      <c r="CT467" t="b">
        <f>ISNUMBER(SEARCH(Konstanta!$Q$6,Y467))</f>
        <v>0</v>
      </c>
      <c r="CU467">
        <f ca="1">IF(CD467&lt;=Konstanta!$F$5,Konstanta!$E$5,IF(CD467&lt;=Konstanta!$F$6,Konstanta!$E$6,IF(CD467&lt;=Konstanta!$F$7,Konstanta!$E$7,IF(CD467&lt;=Konstanta!$F$8,Konstanta!$E$8,Konstanta!$E$9))))</f>
        <v>5</v>
      </c>
      <c r="CV467" t="b">
        <f t="shared" si="134"/>
        <v>1</v>
      </c>
      <c r="CW467" s="74">
        <f ca="1">IF(CD467&lt;=Konstanta!$B$5,Konstanta!$A$5,IF(CD467&lt;=Konstanta!$B$6,Konstanta!$A$6,IF(CD467&lt;=Konstanta!$B$7,Konstanta!$A$7,IF(CD467&lt;=Konstanta!$B$8,Konstanta!$A$8,IF(CD467&lt;=Konstanta!$B$9,Konstanta!$A$9,IF(CD467&lt;=Konstanta!$B$10,Konstanta!$A$10,IF(CD467&lt;=Konstanta!$B$11,Konstanta!$A$11,Konstanta!$A$12)))))))</f>
        <v>8</v>
      </c>
      <c r="CX467" t="b">
        <f>LEN(_xlfn.IFNA(VLOOKUP(AA467,Konstanta!$AD:$AD,1,FALSE),""))=0</f>
        <v>1</v>
      </c>
      <c r="CY467" s="67">
        <f t="shared" si="135"/>
        <v>0</v>
      </c>
      <c r="CZ467" s="67">
        <f t="shared" si="136"/>
        <v>0</v>
      </c>
      <c r="DA467" s="67">
        <f t="shared" si="137"/>
        <v>0</v>
      </c>
      <c r="DB467" t="b">
        <f t="shared" ca="1" si="138"/>
        <v>0</v>
      </c>
      <c r="DC467" s="67" t="b">
        <f>DA467&lt;=Konstanta!$AH$3</f>
        <v>1</v>
      </c>
      <c r="DD467" t="b">
        <f>CY467&lt;=Konstanta!$AH$4</f>
        <v>1</v>
      </c>
      <c r="DE467" t="b">
        <f>CY467&lt;=Konstanta!$AH$5</f>
        <v>1</v>
      </c>
      <c r="DF467" t="b">
        <f>CY467&lt;=Konstanta!$AH$6</f>
        <v>1</v>
      </c>
      <c r="DG467" t="b">
        <f ca="1">TEXT(BL467,"YYYYMMDD")=TEXT(Konstanta!$B$1,"YYYYMMDD")</f>
        <v>0</v>
      </c>
      <c r="DH467" t="b">
        <f t="shared" si="139"/>
        <v>0</v>
      </c>
      <c r="DI467" s="67">
        <f ca="1">Konstanta!$C$4-Data!CD467</f>
        <v>-1096658.666275</v>
      </c>
      <c r="DJ467">
        <f ca="1">IF(Data!DI467&gt;=Konstanta!$B$14,Konstanta!$A$14,IF(Data!DI467&gt;=Konstanta!$B$15,Konstanta!$A$15,IF(Data!DI467&gt;=Konstanta!$B$16,Konstanta!$A$16,IF(Data!DI467&gt;=Konstanta!$B$17,Konstanta!$A$17,IF(Data!DI467&gt;=Konstanta!$B$18,Konstanta!$A$18,Konstanta!$A$19)))))</f>
        <v>6</v>
      </c>
      <c r="DK467" t="b">
        <f t="shared" si="140"/>
        <v>0</v>
      </c>
      <c r="DL467" t="b">
        <f>COUNTIFS(A$1:A466,A467)=0</f>
        <v>1</v>
      </c>
    </row>
    <row r="468" spans="1:116">
      <c r="A468" s="69"/>
      <c r="B468" s="69"/>
      <c r="C468" s="69"/>
      <c r="D468" s="81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8"/>
      <c r="BY468" s="68"/>
      <c r="BZ468" s="70" t="str">
        <f t="shared" si="125"/>
        <v/>
      </c>
      <c r="CA468" s="71">
        <f t="shared" ca="1" si="126"/>
        <v>1096694.6664055556</v>
      </c>
      <c r="CB468" s="70" t="b">
        <f ca="1">AND(LEN(BZ468)&gt;0,TEXT(BZ468,"YYYY-MM-DD")=TEXT(Konstanta!$B$1,"YYYY-MM-DD"))</f>
        <v>0</v>
      </c>
      <c r="CC468" s="70" t="str">
        <f t="shared" si="127"/>
        <v/>
      </c>
      <c r="CD468" s="72">
        <f ca="1">(Konstanta!$B$2-D468)*24</f>
        <v>1096694.666275</v>
      </c>
      <c r="CE468" t="b">
        <f t="shared" si="128"/>
        <v>0</v>
      </c>
      <c r="CF468" t="b">
        <f>LEN(_xlfn.IFNA(VLOOKUP(H468,Konstanta!$M:$M,1,FALSE),""))&gt;0</f>
        <v>0</v>
      </c>
      <c r="CG468" t="b">
        <f>LEN(_xlfn.IFNA(VLOOKUP(G468,Konstanta!$T:$T,1,FALSE),""))&gt;0</f>
        <v>0</v>
      </c>
      <c r="CH468" t="b">
        <f>_xlfn.IFNA(VLOOKUP(U468,Konstanta!$O:$O,1,FALSE),"-")&lt;&gt;"-"</f>
        <v>0</v>
      </c>
      <c r="CI468" t="b">
        <f>LEN(_xlfn.IFNA(VLOOKUP(AX468,Konstanta!$X:$X,1,FALSE),""))&gt;0</f>
        <v>0</v>
      </c>
      <c r="CJ468" t="b">
        <f>OR(LEN(_xlfn.IFNA(VLOOKUP(Y468,Konstanta!$Q:$Q,1,FALSE),""))&gt;0,LEN(Y468)=0)</f>
        <v>1</v>
      </c>
      <c r="CK468" t="b">
        <f t="shared" si="129"/>
        <v>1</v>
      </c>
      <c r="CL468" t="b">
        <f>OR(LEN(_xlfn.IFNA(VLOOKUP(BK468,Konstanta!$Z:$Z,1,FALSE),""))&gt;0,LEN(BK468)=0)</f>
        <v>1</v>
      </c>
      <c r="CM468" t="b">
        <f t="shared" si="130"/>
        <v>1</v>
      </c>
      <c r="CN468" t="b">
        <f t="shared" si="131"/>
        <v>0</v>
      </c>
      <c r="CO468" t="b">
        <f>LEN(_xlfn.IFNA(VLOOKUP(Data!K468,Konstanta!$AB:$AB,1,FALSE),""))&gt;0</f>
        <v>0</v>
      </c>
      <c r="CP468" s="12" t="b">
        <f t="shared" si="132"/>
        <v>0</v>
      </c>
      <c r="CQ468" s="12" t="b">
        <f t="shared" si="133"/>
        <v>0</v>
      </c>
      <c r="CR468" t="b">
        <f>ISNUMBER(SEARCH(Konstanta!$Q$5,Y468))</f>
        <v>0</v>
      </c>
      <c r="CS468">
        <f ca="1">IF(CD468&lt;=Konstanta!$J$5,Konstanta!$I$5,IF(CD468&lt;=Konstanta!$J$6,Konstanta!$I$6,IF(CD468&lt;=Konstanta!$J$7,Konstanta!$I$7,Konstanta!$I$8)))</f>
        <v>4</v>
      </c>
      <c r="CT468" t="b">
        <f>ISNUMBER(SEARCH(Konstanta!$Q$6,Y468))</f>
        <v>0</v>
      </c>
      <c r="CU468">
        <f ca="1">IF(CD468&lt;=Konstanta!$F$5,Konstanta!$E$5,IF(CD468&lt;=Konstanta!$F$6,Konstanta!$E$6,IF(CD468&lt;=Konstanta!$F$7,Konstanta!$E$7,IF(CD468&lt;=Konstanta!$F$8,Konstanta!$E$8,Konstanta!$E$9))))</f>
        <v>5</v>
      </c>
      <c r="CV468" t="b">
        <f t="shared" si="134"/>
        <v>1</v>
      </c>
      <c r="CW468" s="74">
        <f ca="1">IF(CD468&lt;=Konstanta!$B$5,Konstanta!$A$5,IF(CD468&lt;=Konstanta!$B$6,Konstanta!$A$6,IF(CD468&lt;=Konstanta!$B$7,Konstanta!$A$7,IF(CD468&lt;=Konstanta!$B$8,Konstanta!$A$8,IF(CD468&lt;=Konstanta!$B$9,Konstanta!$A$9,IF(CD468&lt;=Konstanta!$B$10,Konstanta!$A$10,IF(CD468&lt;=Konstanta!$B$11,Konstanta!$A$11,Konstanta!$A$12)))))))</f>
        <v>8</v>
      </c>
      <c r="CX468" t="b">
        <f>LEN(_xlfn.IFNA(VLOOKUP(AA468,Konstanta!$AD:$AD,1,FALSE),""))=0</f>
        <v>1</v>
      </c>
      <c r="CY468" s="67">
        <f t="shared" si="135"/>
        <v>0</v>
      </c>
      <c r="CZ468" s="67">
        <f t="shared" si="136"/>
        <v>0</v>
      </c>
      <c r="DA468" s="67">
        <f t="shared" si="137"/>
        <v>0</v>
      </c>
      <c r="DB468" t="b">
        <f t="shared" ca="1" si="138"/>
        <v>0</v>
      </c>
      <c r="DC468" s="67" t="b">
        <f>DA468&lt;=Konstanta!$AH$3</f>
        <v>1</v>
      </c>
      <c r="DD468" t="b">
        <f>CY468&lt;=Konstanta!$AH$4</f>
        <v>1</v>
      </c>
      <c r="DE468" t="b">
        <f>CY468&lt;=Konstanta!$AH$5</f>
        <v>1</v>
      </c>
      <c r="DF468" t="b">
        <f>CY468&lt;=Konstanta!$AH$6</f>
        <v>1</v>
      </c>
      <c r="DG468" t="b">
        <f ca="1">TEXT(BL468,"YYYYMMDD")=TEXT(Konstanta!$B$1,"YYYYMMDD")</f>
        <v>0</v>
      </c>
      <c r="DH468" t="b">
        <f t="shared" si="139"/>
        <v>0</v>
      </c>
      <c r="DI468" s="67">
        <f ca="1">Konstanta!$C$4-Data!CD468</f>
        <v>-1096658.666275</v>
      </c>
      <c r="DJ468">
        <f ca="1">IF(Data!DI468&gt;=Konstanta!$B$14,Konstanta!$A$14,IF(Data!DI468&gt;=Konstanta!$B$15,Konstanta!$A$15,IF(Data!DI468&gt;=Konstanta!$B$16,Konstanta!$A$16,IF(Data!DI468&gt;=Konstanta!$B$17,Konstanta!$A$17,IF(Data!DI468&gt;=Konstanta!$B$18,Konstanta!$A$18,Konstanta!$A$19)))))</f>
        <v>6</v>
      </c>
      <c r="DK468" t="b">
        <f t="shared" si="140"/>
        <v>0</v>
      </c>
      <c r="DL468" t="b">
        <f>COUNTIFS(A$1:A467,A468)=0</f>
        <v>1</v>
      </c>
    </row>
    <row r="469" spans="1:116">
      <c r="A469" s="69"/>
      <c r="B469" s="69"/>
      <c r="C469" s="69"/>
      <c r="D469" s="81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8"/>
      <c r="BY469" s="68"/>
      <c r="BZ469" s="70" t="str">
        <f t="shared" si="125"/>
        <v/>
      </c>
      <c r="CA469" s="71">
        <f t="shared" ca="1" si="126"/>
        <v>1096694.6659916667</v>
      </c>
      <c r="CB469" s="70" t="b">
        <f ca="1">AND(LEN(BZ469)&gt;0,TEXT(BZ469,"YYYY-MM-DD")=TEXT(Konstanta!$B$1,"YYYY-MM-DD"))</f>
        <v>0</v>
      </c>
      <c r="CC469" s="70" t="str">
        <f t="shared" si="127"/>
        <v/>
      </c>
      <c r="CD469" s="72">
        <f ca="1">(Konstanta!$B$2-D469)*24</f>
        <v>1096694.666275</v>
      </c>
      <c r="CE469" t="b">
        <f t="shared" si="128"/>
        <v>0</v>
      </c>
      <c r="CF469" t="b">
        <f>LEN(_xlfn.IFNA(VLOOKUP(H469,Konstanta!$M:$M,1,FALSE),""))&gt;0</f>
        <v>0</v>
      </c>
      <c r="CG469" t="b">
        <f>LEN(_xlfn.IFNA(VLOOKUP(G469,Konstanta!$T:$T,1,FALSE),""))&gt;0</f>
        <v>0</v>
      </c>
      <c r="CH469" t="b">
        <f>_xlfn.IFNA(VLOOKUP(U469,Konstanta!$O:$O,1,FALSE),"-")&lt;&gt;"-"</f>
        <v>0</v>
      </c>
      <c r="CI469" t="b">
        <f>LEN(_xlfn.IFNA(VLOOKUP(AX469,Konstanta!$X:$X,1,FALSE),""))&gt;0</f>
        <v>0</v>
      </c>
      <c r="CJ469" t="b">
        <f>OR(LEN(_xlfn.IFNA(VLOOKUP(Y469,Konstanta!$Q:$Q,1,FALSE),""))&gt;0,LEN(Y469)=0)</f>
        <v>1</v>
      </c>
      <c r="CK469" t="b">
        <f t="shared" si="129"/>
        <v>1</v>
      </c>
      <c r="CL469" t="b">
        <f>OR(LEN(_xlfn.IFNA(VLOOKUP(BK469,Konstanta!$Z:$Z,1,FALSE),""))&gt;0,LEN(BK469)=0)</f>
        <v>1</v>
      </c>
      <c r="CM469" t="b">
        <f t="shared" si="130"/>
        <v>1</v>
      </c>
      <c r="CN469" t="b">
        <f t="shared" si="131"/>
        <v>0</v>
      </c>
      <c r="CO469" t="b">
        <f>LEN(_xlfn.IFNA(VLOOKUP(Data!K469,Konstanta!$AB:$AB,1,FALSE),""))&gt;0</f>
        <v>0</v>
      </c>
      <c r="CP469" s="12" t="b">
        <f t="shared" si="132"/>
        <v>0</v>
      </c>
      <c r="CQ469" s="12" t="b">
        <f t="shared" si="133"/>
        <v>0</v>
      </c>
      <c r="CR469" t="b">
        <f>ISNUMBER(SEARCH(Konstanta!$Q$5,Y469))</f>
        <v>0</v>
      </c>
      <c r="CS469">
        <f ca="1">IF(CD469&lt;=Konstanta!$J$5,Konstanta!$I$5,IF(CD469&lt;=Konstanta!$J$6,Konstanta!$I$6,IF(CD469&lt;=Konstanta!$J$7,Konstanta!$I$7,Konstanta!$I$8)))</f>
        <v>4</v>
      </c>
      <c r="CT469" t="b">
        <f>ISNUMBER(SEARCH(Konstanta!$Q$6,Y469))</f>
        <v>0</v>
      </c>
      <c r="CU469">
        <f ca="1">IF(CD469&lt;=Konstanta!$F$5,Konstanta!$E$5,IF(CD469&lt;=Konstanta!$F$6,Konstanta!$E$6,IF(CD469&lt;=Konstanta!$F$7,Konstanta!$E$7,IF(CD469&lt;=Konstanta!$F$8,Konstanta!$E$8,Konstanta!$E$9))))</f>
        <v>5</v>
      </c>
      <c r="CV469" t="b">
        <f t="shared" si="134"/>
        <v>1</v>
      </c>
      <c r="CW469" s="74">
        <f ca="1">IF(CD469&lt;=Konstanta!$B$5,Konstanta!$A$5,IF(CD469&lt;=Konstanta!$B$6,Konstanta!$A$6,IF(CD469&lt;=Konstanta!$B$7,Konstanta!$A$7,IF(CD469&lt;=Konstanta!$B$8,Konstanta!$A$8,IF(CD469&lt;=Konstanta!$B$9,Konstanta!$A$9,IF(CD469&lt;=Konstanta!$B$10,Konstanta!$A$10,IF(CD469&lt;=Konstanta!$B$11,Konstanta!$A$11,Konstanta!$A$12)))))))</f>
        <v>8</v>
      </c>
      <c r="CX469" t="b">
        <f>LEN(_xlfn.IFNA(VLOOKUP(AA469,Konstanta!$AD:$AD,1,FALSE),""))=0</f>
        <v>1</v>
      </c>
      <c r="CY469" s="67">
        <f t="shared" si="135"/>
        <v>0</v>
      </c>
      <c r="CZ469" s="67">
        <f t="shared" si="136"/>
        <v>0</v>
      </c>
      <c r="DA469" s="67">
        <f t="shared" si="137"/>
        <v>0</v>
      </c>
      <c r="DB469" t="b">
        <f t="shared" ca="1" si="138"/>
        <v>0</v>
      </c>
      <c r="DC469" s="67" t="b">
        <f>DA469&lt;=Konstanta!$AH$3</f>
        <v>1</v>
      </c>
      <c r="DD469" t="b">
        <f>CY469&lt;=Konstanta!$AH$4</f>
        <v>1</v>
      </c>
      <c r="DE469" t="b">
        <f>CY469&lt;=Konstanta!$AH$5</f>
        <v>1</v>
      </c>
      <c r="DF469" t="b">
        <f>CY469&lt;=Konstanta!$AH$6</f>
        <v>1</v>
      </c>
      <c r="DG469" t="b">
        <f ca="1">TEXT(BL469,"YYYYMMDD")=TEXT(Konstanta!$B$1,"YYYYMMDD")</f>
        <v>0</v>
      </c>
      <c r="DH469" t="b">
        <f t="shared" si="139"/>
        <v>0</v>
      </c>
      <c r="DI469" s="67">
        <f ca="1">Konstanta!$C$4-Data!CD469</f>
        <v>-1096658.666275</v>
      </c>
      <c r="DJ469">
        <f ca="1">IF(Data!DI469&gt;=Konstanta!$B$14,Konstanta!$A$14,IF(Data!DI469&gt;=Konstanta!$B$15,Konstanta!$A$15,IF(Data!DI469&gt;=Konstanta!$B$16,Konstanta!$A$16,IF(Data!DI469&gt;=Konstanta!$B$17,Konstanta!$A$17,IF(Data!DI469&gt;=Konstanta!$B$18,Konstanta!$A$18,Konstanta!$A$19)))))</f>
        <v>6</v>
      </c>
      <c r="DK469" t="b">
        <f t="shared" si="140"/>
        <v>0</v>
      </c>
      <c r="DL469" t="b">
        <f>COUNTIFS(A$1:A468,A469)=0</f>
        <v>1</v>
      </c>
    </row>
    <row r="470" spans="1:116">
      <c r="A470" s="69"/>
      <c r="B470" s="69"/>
      <c r="C470" s="69"/>
      <c r="D470" s="81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8"/>
      <c r="BY470" s="68"/>
      <c r="BZ470" s="70" t="str">
        <f t="shared" si="125"/>
        <v/>
      </c>
      <c r="CA470" s="71">
        <f t="shared" ca="1" si="126"/>
        <v>1096694.6662277777</v>
      </c>
      <c r="CB470" s="70" t="b">
        <f ca="1">AND(LEN(BZ470)&gt;0,TEXT(BZ470,"YYYY-MM-DD")=TEXT(Konstanta!$B$1,"YYYY-MM-DD"))</f>
        <v>0</v>
      </c>
      <c r="CC470" s="70" t="str">
        <f t="shared" si="127"/>
        <v/>
      </c>
      <c r="CD470" s="72">
        <f ca="1">(Konstanta!$B$2-D470)*24</f>
        <v>1096694.666275</v>
      </c>
      <c r="CE470" t="b">
        <f t="shared" si="128"/>
        <v>0</v>
      </c>
      <c r="CF470" t="b">
        <f>LEN(_xlfn.IFNA(VLOOKUP(H470,Konstanta!$M:$M,1,FALSE),""))&gt;0</f>
        <v>0</v>
      </c>
      <c r="CG470" t="b">
        <f>LEN(_xlfn.IFNA(VLOOKUP(G470,Konstanta!$T:$T,1,FALSE),""))&gt;0</f>
        <v>0</v>
      </c>
      <c r="CH470" t="b">
        <f>_xlfn.IFNA(VLOOKUP(U470,Konstanta!$O:$O,1,FALSE),"-")&lt;&gt;"-"</f>
        <v>0</v>
      </c>
      <c r="CI470" t="b">
        <f>LEN(_xlfn.IFNA(VLOOKUP(AX470,Konstanta!$X:$X,1,FALSE),""))&gt;0</f>
        <v>0</v>
      </c>
      <c r="CJ470" t="b">
        <f>OR(LEN(_xlfn.IFNA(VLOOKUP(Y470,Konstanta!$Q:$Q,1,FALSE),""))&gt;0,LEN(Y470)=0)</f>
        <v>1</v>
      </c>
      <c r="CK470" t="b">
        <f t="shared" si="129"/>
        <v>1</v>
      </c>
      <c r="CL470" t="b">
        <f>OR(LEN(_xlfn.IFNA(VLOOKUP(BK470,Konstanta!$Z:$Z,1,FALSE),""))&gt;0,LEN(BK470)=0)</f>
        <v>1</v>
      </c>
      <c r="CM470" t="b">
        <f t="shared" si="130"/>
        <v>1</v>
      </c>
      <c r="CN470" t="b">
        <f t="shared" si="131"/>
        <v>0</v>
      </c>
      <c r="CO470" t="b">
        <f>LEN(_xlfn.IFNA(VLOOKUP(Data!K470,Konstanta!$AB:$AB,1,FALSE),""))&gt;0</f>
        <v>0</v>
      </c>
      <c r="CP470" s="12" t="b">
        <f t="shared" si="132"/>
        <v>0</v>
      </c>
      <c r="CQ470" s="12" t="b">
        <f t="shared" si="133"/>
        <v>0</v>
      </c>
      <c r="CR470" t="b">
        <f>ISNUMBER(SEARCH(Konstanta!$Q$5,Y470))</f>
        <v>0</v>
      </c>
      <c r="CS470">
        <f ca="1">IF(CD470&lt;=Konstanta!$J$5,Konstanta!$I$5,IF(CD470&lt;=Konstanta!$J$6,Konstanta!$I$6,IF(CD470&lt;=Konstanta!$J$7,Konstanta!$I$7,Konstanta!$I$8)))</f>
        <v>4</v>
      </c>
      <c r="CT470" t="b">
        <f>ISNUMBER(SEARCH(Konstanta!$Q$6,Y470))</f>
        <v>0</v>
      </c>
      <c r="CU470">
        <f ca="1">IF(CD470&lt;=Konstanta!$F$5,Konstanta!$E$5,IF(CD470&lt;=Konstanta!$F$6,Konstanta!$E$6,IF(CD470&lt;=Konstanta!$F$7,Konstanta!$E$7,IF(CD470&lt;=Konstanta!$F$8,Konstanta!$E$8,Konstanta!$E$9))))</f>
        <v>5</v>
      </c>
      <c r="CV470" t="b">
        <f t="shared" si="134"/>
        <v>1</v>
      </c>
      <c r="CW470" s="74">
        <f ca="1">IF(CD470&lt;=Konstanta!$B$5,Konstanta!$A$5,IF(CD470&lt;=Konstanta!$B$6,Konstanta!$A$6,IF(CD470&lt;=Konstanta!$B$7,Konstanta!$A$7,IF(CD470&lt;=Konstanta!$B$8,Konstanta!$A$8,IF(CD470&lt;=Konstanta!$B$9,Konstanta!$A$9,IF(CD470&lt;=Konstanta!$B$10,Konstanta!$A$10,IF(CD470&lt;=Konstanta!$B$11,Konstanta!$A$11,Konstanta!$A$12)))))))</f>
        <v>8</v>
      </c>
      <c r="CX470" t="b">
        <f>LEN(_xlfn.IFNA(VLOOKUP(AA470,Konstanta!$AD:$AD,1,FALSE),""))=0</f>
        <v>1</v>
      </c>
      <c r="CY470" s="67">
        <f t="shared" si="135"/>
        <v>0</v>
      </c>
      <c r="CZ470" s="67">
        <f t="shared" si="136"/>
        <v>0</v>
      </c>
      <c r="DA470" s="67">
        <f t="shared" si="137"/>
        <v>0</v>
      </c>
      <c r="DB470" t="b">
        <f t="shared" ca="1" si="138"/>
        <v>0</v>
      </c>
      <c r="DC470" s="67" t="b">
        <f>DA470&lt;=Konstanta!$AH$3</f>
        <v>1</v>
      </c>
      <c r="DD470" t="b">
        <f>CY470&lt;=Konstanta!$AH$4</f>
        <v>1</v>
      </c>
      <c r="DE470" t="b">
        <f>CY470&lt;=Konstanta!$AH$5</f>
        <v>1</v>
      </c>
      <c r="DF470" t="b">
        <f>CY470&lt;=Konstanta!$AH$6</f>
        <v>1</v>
      </c>
      <c r="DG470" t="b">
        <f ca="1">TEXT(BL470,"YYYYMMDD")=TEXT(Konstanta!$B$1,"YYYYMMDD")</f>
        <v>0</v>
      </c>
      <c r="DH470" t="b">
        <f t="shared" si="139"/>
        <v>0</v>
      </c>
      <c r="DI470" s="67">
        <f ca="1">Konstanta!$C$4-Data!CD470</f>
        <v>-1096658.666275</v>
      </c>
      <c r="DJ470">
        <f ca="1">IF(Data!DI470&gt;=Konstanta!$B$14,Konstanta!$A$14,IF(Data!DI470&gt;=Konstanta!$B$15,Konstanta!$A$15,IF(Data!DI470&gt;=Konstanta!$B$16,Konstanta!$A$16,IF(Data!DI470&gt;=Konstanta!$B$17,Konstanta!$A$17,IF(Data!DI470&gt;=Konstanta!$B$18,Konstanta!$A$18,Konstanta!$A$19)))))</f>
        <v>6</v>
      </c>
      <c r="DK470" t="b">
        <f t="shared" si="140"/>
        <v>0</v>
      </c>
      <c r="DL470" t="b">
        <f>COUNTIFS(A$1:A469,A470)=0</f>
        <v>1</v>
      </c>
    </row>
    <row r="471" spans="1:116">
      <c r="A471" s="69"/>
      <c r="B471" s="69"/>
      <c r="C471" s="69"/>
      <c r="D471" s="81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8"/>
      <c r="BY471" s="68"/>
      <c r="BZ471" s="70" t="str">
        <f t="shared" si="125"/>
        <v/>
      </c>
      <c r="CA471" s="71">
        <f t="shared" ca="1" si="126"/>
        <v>1096694.6662138889</v>
      </c>
      <c r="CB471" s="70" t="b">
        <f ca="1">AND(LEN(BZ471)&gt;0,TEXT(BZ471,"YYYY-MM-DD")=TEXT(Konstanta!$B$1,"YYYY-MM-DD"))</f>
        <v>0</v>
      </c>
      <c r="CC471" s="70" t="str">
        <f t="shared" si="127"/>
        <v/>
      </c>
      <c r="CD471" s="72">
        <f ca="1">(Konstanta!$B$2-D471)*24</f>
        <v>1096694.666275</v>
      </c>
      <c r="CE471" t="b">
        <f t="shared" si="128"/>
        <v>0</v>
      </c>
      <c r="CF471" t="b">
        <f>LEN(_xlfn.IFNA(VLOOKUP(H471,Konstanta!$M:$M,1,FALSE),""))&gt;0</f>
        <v>0</v>
      </c>
      <c r="CG471" t="b">
        <f>LEN(_xlfn.IFNA(VLOOKUP(G471,Konstanta!$T:$T,1,FALSE),""))&gt;0</f>
        <v>0</v>
      </c>
      <c r="CH471" t="b">
        <f>_xlfn.IFNA(VLOOKUP(U471,Konstanta!$O:$O,1,FALSE),"-")&lt;&gt;"-"</f>
        <v>0</v>
      </c>
      <c r="CI471" t="b">
        <f>LEN(_xlfn.IFNA(VLOOKUP(AX471,Konstanta!$X:$X,1,FALSE),""))&gt;0</f>
        <v>0</v>
      </c>
      <c r="CJ471" t="b">
        <f>OR(LEN(_xlfn.IFNA(VLOOKUP(Y471,Konstanta!$Q:$Q,1,FALSE),""))&gt;0,LEN(Y471)=0)</f>
        <v>1</v>
      </c>
      <c r="CK471" t="b">
        <f t="shared" si="129"/>
        <v>1</v>
      </c>
      <c r="CL471" t="b">
        <f>OR(LEN(_xlfn.IFNA(VLOOKUP(BK471,Konstanta!$Z:$Z,1,FALSE),""))&gt;0,LEN(BK471)=0)</f>
        <v>1</v>
      </c>
      <c r="CM471" t="b">
        <f t="shared" si="130"/>
        <v>1</v>
      </c>
      <c r="CN471" t="b">
        <f t="shared" si="131"/>
        <v>0</v>
      </c>
      <c r="CO471" t="b">
        <f>LEN(_xlfn.IFNA(VLOOKUP(Data!K471,Konstanta!$AB:$AB,1,FALSE),""))&gt;0</f>
        <v>0</v>
      </c>
      <c r="CP471" s="12" t="b">
        <f t="shared" si="132"/>
        <v>0</v>
      </c>
      <c r="CQ471" s="12" t="b">
        <f t="shared" si="133"/>
        <v>0</v>
      </c>
      <c r="CR471" t="b">
        <f>ISNUMBER(SEARCH(Konstanta!$Q$5,Y471))</f>
        <v>0</v>
      </c>
      <c r="CS471">
        <f ca="1">IF(CD471&lt;=Konstanta!$J$5,Konstanta!$I$5,IF(CD471&lt;=Konstanta!$J$6,Konstanta!$I$6,IF(CD471&lt;=Konstanta!$J$7,Konstanta!$I$7,Konstanta!$I$8)))</f>
        <v>4</v>
      </c>
      <c r="CT471" t="b">
        <f>ISNUMBER(SEARCH(Konstanta!$Q$6,Y471))</f>
        <v>0</v>
      </c>
      <c r="CU471">
        <f ca="1">IF(CD471&lt;=Konstanta!$F$5,Konstanta!$E$5,IF(CD471&lt;=Konstanta!$F$6,Konstanta!$E$6,IF(CD471&lt;=Konstanta!$F$7,Konstanta!$E$7,IF(CD471&lt;=Konstanta!$F$8,Konstanta!$E$8,Konstanta!$E$9))))</f>
        <v>5</v>
      </c>
      <c r="CV471" t="b">
        <f t="shared" si="134"/>
        <v>1</v>
      </c>
      <c r="CW471" s="74">
        <f ca="1">IF(CD471&lt;=Konstanta!$B$5,Konstanta!$A$5,IF(CD471&lt;=Konstanta!$B$6,Konstanta!$A$6,IF(CD471&lt;=Konstanta!$B$7,Konstanta!$A$7,IF(CD471&lt;=Konstanta!$B$8,Konstanta!$A$8,IF(CD471&lt;=Konstanta!$B$9,Konstanta!$A$9,IF(CD471&lt;=Konstanta!$B$10,Konstanta!$A$10,IF(CD471&lt;=Konstanta!$B$11,Konstanta!$A$11,Konstanta!$A$12)))))))</f>
        <v>8</v>
      </c>
      <c r="CX471" t="b">
        <f>LEN(_xlfn.IFNA(VLOOKUP(AA471,Konstanta!$AD:$AD,1,FALSE),""))=0</f>
        <v>1</v>
      </c>
      <c r="CY471" s="67">
        <f t="shared" si="135"/>
        <v>0</v>
      </c>
      <c r="CZ471" s="67">
        <f t="shared" si="136"/>
        <v>0</v>
      </c>
      <c r="DA471" s="67">
        <f t="shared" si="137"/>
        <v>0</v>
      </c>
      <c r="DB471" t="b">
        <f t="shared" ca="1" si="138"/>
        <v>0</v>
      </c>
      <c r="DC471" s="67" t="b">
        <f>DA471&lt;=Konstanta!$AH$3</f>
        <v>1</v>
      </c>
      <c r="DD471" t="b">
        <f>CY471&lt;=Konstanta!$AH$4</f>
        <v>1</v>
      </c>
      <c r="DE471" t="b">
        <f>CY471&lt;=Konstanta!$AH$5</f>
        <v>1</v>
      </c>
      <c r="DF471" t="b">
        <f>CY471&lt;=Konstanta!$AH$6</f>
        <v>1</v>
      </c>
      <c r="DG471" t="b">
        <f ca="1">TEXT(BL471,"YYYYMMDD")=TEXT(Konstanta!$B$1,"YYYYMMDD")</f>
        <v>0</v>
      </c>
      <c r="DH471" t="b">
        <f t="shared" si="139"/>
        <v>0</v>
      </c>
      <c r="DI471" s="67">
        <f ca="1">Konstanta!$C$4-Data!CD471</f>
        <v>-1096658.666275</v>
      </c>
      <c r="DJ471">
        <f ca="1">IF(Data!DI471&gt;=Konstanta!$B$14,Konstanta!$A$14,IF(Data!DI471&gt;=Konstanta!$B$15,Konstanta!$A$15,IF(Data!DI471&gt;=Konstanta!$B$16,Konstanta!$A$16,IF(Data!DI471&gt;=Konstanta!$B$17,Konstanta!$A$17,IF(Data!DI471&gt;=Konstanta!$B$18,Konstanta!$A$18,Konstanta!$A$19)))))</f>
        <v>6</v>
      </c>
      <c r="DK471" t="b">
        <f t="shared" si="140"/>
        <v>0</v>
      </c>
      <c r="DL471" t="b">
        <f>COUNTIFS(A$1:A470,A471)=0</f>
        <v>1</v>
      </c>
    </row>
    <row r="472" spans="1:116">
      <c r="A472" s="69"/>
      <c r="B472" s="69"/>
      <c r="C472" s="69"/>
      <c r="D472" s="81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8"/>
      <c r="BY472" s="68"/>
      <c r="BZ472" s="70" t="str">
        <f t="shared" si="125"/>
        <v/>
      </c>
      <c r="CA472" s="71">
        <f t="shared" ca="1" si="126"/>
        <v>1096694.6660000002</v>
      </c>
      <c r="CB472" s="70" t="b">
        <f ca="1">AND(LEN(BZ472)&gt;0,TEXT(BZ472,"YYYY-MM-DD")=TEXT(Konstanta!$B$1,"YYYY-MM-DD"))</f>
        <v>0</v>
      </c>
      <c r="CC472" s="70" t="str">
        <f t="shared" si="127"/>
        <v/>
      </c>
      <c r="CD472" s="72">
        <f ca="1">(Konstanta!$B$2-D472)*24</f>
        <v>1096694.666275</v>
      </c>
      <c r="CE472" t="b">
        <f t="shared" si="128"/>
        <v>0</v>
      </c>
      <c r="CF472" t="b">
        <f>LEN(_xlfn.IFNA(VLOOKUP(H472,Konstanta!$M:$M,1,FALSE),""))&gt;0</f>
        <v>0</v>
      </c>
      <c r="CG472" t="b">
        <f>LEN(_xlfn.IFNA(VLOOKUP(G472,Konstanta!$T:$T,1,FALSE),""))&gt;0</f>
        <v>0</v>
      </c>
      <c r="CH472" t="b">
        <f>_xlfn.IFNA(VLOOKUP(U472,Konstanta!$O:$O,1,FALSE),"-")&lt;&gt;"-"</f>
        <v>0</v>
      </c>
      <c r="CI472" t="b">
        <f>LEN(_xlfn.IFNA(VLOOKUP(AX472,Konstanta!$X:$X,1,FALSE),""))&gt;0</f>
        <v>0</v>
      </c>
      <c r="CJ472" t="b">
        <f>OR(LEN(_xlfn.IFNA(VLOOKUP(Y472,Konstanta!$Q:$Q,1,FALSE),""))&gt;0,LEN(Y472)=0)</f>
        <v>1</v>
      </c>
      <c r="CK472" t="b">
        <f t="shared" si="129"/>
        <v>1</v>
      </c>
      <c r="CL472" t="b">
        <f>OR(LEN(_xlfn.IFNA(VLOOKUP(BK472,Konstanta!$Z:$Z,1,FALSE),""))&gt;0,LEN(BK472)=0)</f>
        <v>1</v>
      </c>
      <c r="CM472" t="b">
        <f t="shared" si="130"/>
        <v>1</v>
      </c>
      <c r="CN472" t="b">
        <f t="shared" si="131"/>
        <v>0</v>
      </c>
      <c r="CO472" t="b">
        <f>LEN(_xlfn.IFNA(VLOOKUP(Data!K472,Konstanta!$AB:$AB,1,FALSE),""))&gt;0</f>
        <v>0</v>
      </c>
      <c r="CP472" s="12" t="b">
        <f t="shared" si="132"/>
        <v>0</v>
      </c>
      <c r="CQ472" s="12" t="b">
        <f t="shared" si="133"/>
        <v>0</v>
      </c>
      <c r="CR472" t="b">
        <f>ISNUMBER(SEARCH(Konstanta!$Q$5,Y472))</f>
        <v>0</v>
      </c>
      <c r="CS472">
        <f ca="1">IF(CD472&lt;=Konstanta!$J$5,Konstanta!$I$5,IF(CD472&lt;=Konstanta!$J$6,Konstanta!$I$6,IF(CD472&lt;=Konstanta!$J$7,Konstanta!$I$7,Konstanta!$I$8)))</f>
        <v>4</v>
      </c>
      <c r="CT472" t="b">
        <f>ISNUMBER(SEARCH(Konstanta!$Q$6,Y472))</f>
        <v>0</v>
      </c>
      <c r="CU472">
        <f ca="1">IF(CD472&lt;=Konstanta!$F$5,Konstanta!$E$5,IF(CD472&lt;=Konstanta!$F$6,Konstanta!$E$6,IF(CD472&lt;=Konstanta!$F$7,Konstanta!$E$7,IF(CD472&lt;=Konstanta!$F$8,Konstanta!$E$8,Konstanta!$E$9))))</f>
        <v>5</v>
      </c>
      <c r="CV472" t="b">
        <f t="shared" si="134"/>
        <v>1</v>
      </c>
      <c r="CW472" s="74">
        <f ca="1">IF(CD472&lt;=Konstanta!$B$5,Konstanta!$A$5,IF(CD472&lt;=Konstanta!$B$6,Konstanta!$A$6,IF(CD472&lt;=Konstanta!$B$7,Konstanta!$A$7,IF(CD472&lt;=Konstanta!$B$8,Konstanta!$A$8,IF(CD472&lt;=Konstanta!$B$9,Konstanta!$A$9,IF(CD472&lt;=Konstanta!$B$10,Konstanta!$A$10,IF(CD472&lt;=Konstanta!$B$11,Konstanta!$A$11,Konstanta!$A$12)))))))</f>
        <v>8</v>
      </c>
      <c r="CX472" t="b">
        <f>LEN(_xlfn.IFNA(VLOOKUP(AA472,Konstanta!$AD:$AD,1,FALSE),""))=0</f>
        <v>1</v>
      </c>
      <c r="CY472" s="67">
        <f t="shared" si="135"/>
        <v>0</v>
      </c>
      <c r="CZ472" s="67">
        <f t="shared" si="136"/>
        <v>0</v>
      </c>
      <c r="DA472" s="67">
        <f t="shared" si="137"/>
        <v>0</v>
      </c>
      <c r="DB472" t="b">
        <f t="shared" ca="1" si="138"/>
        <v>0</v>
      </c>
      <c r="DC472" s="67" t="b">
        <f>DA472&lt;=Konstanta!$AH$3</f>
        <v>1</v>
      </c>
      <c r="DD472" t="b">
        <f>CY472&lt;=Konstanta!$AH$4</f>
        <v>1</v>
      </c>
      <c r="DE472" t="b">
        <f>CY472&lt;=Konstanta!$AH$5</f>
        <v>1</v>
      </c>
      <c r="DF472" t="b">
        <f>CY472&lt;=Konstanta!$AH$6</f>
        <v>1</v>
      </c>
      <c r="DG472" t="b">
        <f ca="1">TEXT(BL472,"YYYYMMDD")=TEXT(Konstanta!$B$1,"YYYYMMDD")</f>
        <v>0</v>
      </c>
      <c r="DH472" t="b">
        <f t="shared" si="139"/>
        <v>0</v>
      </c>
      <c r="DI472" s="67">
        <f ca="1">Konstanta!$C$4-Data!CD472</f>
        <v>-1096658.666275</v>
      </c>
      <c r="DJ472">
        <f ca="1">IF(Data!DI472&gt;=Konstanta!$B$14,Konstanta!$A$14,IF(Data!DI472&gt;=Konstanta!$B$15,Konstanta!$A$15,IF(Data!DI472&gt;=Konstanta!$B$16,Konstanta!$A$16,IF(Data!DI472&gt;=Konstanta!$B$17,Konstanta!$A$17,IF(Data!DI472&gt;=Konstanta!$B$18,Konstanta!$A$18,Konstanta!$A$19)))))</f>
        <v>6</v>
      </c>
      <c r="DK472" t="b">
        <f t="shared" si="140"/>
        <v>0</v>
      </c>
      <c r="DL472" t="b">
        <f>COUNTIFS(A$1:A471,A472)=0</f>
        <v>1</v>
      </c>
    </row>
    <row r="473" spans="1:116">
      <c r="A473" s="69"/>
      <c r="B473" s="69"/>
      <c r="C473" s="69"/>
      <c r="D473" s="81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8"/>
      <c r="BY473" s="68"/>
      <c r="BZ473" s="70" t="str">
        <f t="shared" si="125"/>
        <v/>
      </c>
      <c r="CA473" s="71">
        <f t="shared" ca="1" si="126"/>
        <v>1096694.6659916667</v>
      </c>
      <c r="CB473" s="70" t="b">
        <f ca="1">AND(LEN(BZ473)&gt;0,TEXT(BZ473,"YYYY-MM-DD")=TEXT(Konstanta!$B$1,"YYYY-MM-DD"))</f>
        <v>0</v>
      </c>
      <c r="CC473" s="70" t="str">
        <f t="shared" si="127"/>
        <v/>
      </c>
      <c r="CD473" s="72">
        <f ca="1">(Konstanta!$B$2-D473)*24</f>
        <v>1096694.666275</v>
      </c>
      <c r="CE473" t="b">
        <f t="shared" si="128"/>
        <v>0</v>
      </c>
      <c r="CF473" t="b">
        <f>LEN(_xlfn.IFNA(VLOOKUP(H473,Konstanta!$M:$M,1,FALSE),""))&gt;0</f>
        <v>0</v>
      </c>
      <c r="CG473" t="b">
        <f>LEN(_xlfn.IFNA(VLOOKUP(G473,Konstanta!$T:$T,1,FALSE),""))&gt;0</f>
        <v>0</v>
      </c>
      <c r="CH473" t="b">
        <f>_xlfn.IFNA(VLOOKUP(U473,Konstanta!$O:$O,1,FALSE),"-")&lt;&gt;"-"</f>
        <v>0</v>
      </c>
      <c r="CI473" t="b">
        <f>LEN(_xlfn.IFNA(VLOOKUP(AX473,Konstanta!$X:$X,1,FALSE),""))&gt;0</f>
        <v>0</v>
      </c>
      <c r="CJ473" t="b">
        <f>OR(LEN(_xlfn.IFNA(VLOOKUP(Y473,Konstanta!$Q:$Q,1,FALSE),""))&gt;0,LEN(Y473)=0)</f>
        <v>1</v>
      </c>
      <c r="CK473" t="b">
        <f t="shared" si="129"/>
        <v>1</v>
      </c>
      <c r="CL473" t="b">
        <f>OR(LEN(_xlfn.IFNA(VLOOKUP(BK473,Konstanta!$Z:$Z,1,FALSE),""))&gt;0,LEN(BK473)=0)</f>
        <v>1</v>
      </c>
      <c r="CM473" t="b">
        <f t="shared" si="130"/>
        <v>1</v>
      </c>
      <c r="CN473" t="b">
        <f t="shared" si="131"/>
        <v>0</v>
      </c>
      <c r="CO473" t="b">
        <f>LEN(_xlfn.IFNA(VLOOKUP(Data!K473,Konstanta!$AB:$AB,1,FALSE),""))&gt;0</f>
        <v>0</v>
      </c>
      <c r="CP473" s="12" t="b">
        <f t="shared" si="132"/>
        <v>0</v>
      </c>
      <c r="CQ473" s="12" t="b">
        <f t="shared" si="133"/>
        <v>0</v>
      </c>
      <c r="CR473" t="b">
        <f>ISNUMBER(SEARCH(Konstanta!$Q$5,Y473))</f>
        <v>0</v>
      </c>
      <c r="CS473">
        <f ca="1">IF(CD473&lt;=Konstanta!$J$5,Konstanta!$I$5,IF(CD473&lt;=Konstanta!$J$6,Konstanta!$I$6,IF(CD473&lt;=Konstanta!$J$7,Konstanta!$I$7,Konstanta!$I$8)))</f>
        <v>4</v>
      </c>
      <c r="CT473" t="b">
        <f>ISNUMBER(SEARCH(Konstanta!$Q$6,Y473))</f>
        <v>0</v>
      </c>
      <c r="CU473">
        <f ca="1">IF(CD473&lt;=Konstanta!$F$5,Konstanta!$E$5,IF(CD473&lt;=Konstanta!$F$6,Konstanta!$E$6,IF(CD473&lt;=Konstanta!$F$7,Konstanta!$E$7,IF(CD473&lt;=Konstanta!$F$8,Konstanta!$E$8,Konstanta!$E$9))))</f>
        <v>5</v>
      </c>
      <c r="CV473" t="b">
        <f t="shared" si="134"/>
        <v>1</v>
      </c>
      <c r="CW473" s="74">
        <f ca="1">IF(CD473&lt;=Konstanta!$B$5,Konstanta!$A$5,IF(CD473&lt;=Konstanta!$B$6,Konstanta!$A$6,IF(CD473&lt;=Konstanta!$B$7,Konstanta!$A$7,IF(CD473&lt;=Konstanta!$B$8,Konstanta!$A$8,IF(CD473&lt;=Konstanta!$B$9,Konstanta!$A$9,IF(CD473&lt;=Konstanta!$B$10,Konstanta!$A$10,IF(CD473&lt;=Konstanta!$B$11,Konstanta!$A$11,Konstanta!$A$12)))))))</f>
        <v>8</v>
      </c>
      <c r="CX473" t="b">
        <f>LEN(_xlfn.IFNA(VLOOKUP(AA473,Konstanta!$AD:$AD,1,FALSE),""))=0</f>
        <v>1</v>
      </c>
      <c r="CY473" s="67">
        <f t="shared" si="135"/>
        <v>0</v>
      </c>
      <c r="CZ473" s="67">
        <f t="shared" si="136"/>
        <v>0</v>
      </c>
      <c r="DA473" s="67">
        <f t="shared" si="137"/>
        <v>0</v>
      </c>
      <c r="DB473" t="b">
        <f t="shared" ca="1" si="138"/>
        <v>0</v>
      </c>
      <c r="DC473" s="67" t="b">
        <f>DA473&lt;=Konstanta!$AH$3</f>
        <v>1</v>
      </c>
      <c r="DD473" t="b">
        <f>CY473&lt;=Konstanta!$AH$4</f>
        <v>1</v>
      </c>
      <c r="DE473" t="b">
        <f>CY473&lt;=Konstanta!$AH$5</f>
        <v>1</v>
      </c>
      <c r="DF473" t="b">
        <f>CY473&lt;=Konstanta!$AH$6</f>
        <v>1</v>
      </c>
      <c r="DG473" t="b">
        <f ca="1">TEXT(BL473,"YYYYMMDD")=TEXT(Konstanta!$B$1,"YYYYMMDD")</f>
        <v>0</v>
      </c>
      <c r="DH473" t="b">
        <f t="shared" si="139"/>
        <v>0</v>
      </c>
      <c r="DI473" s="67">
        <f ca="1">Konstanta!$C$4-Data!CD473</f>
        <v>-1096658.666275</v>
      </c>
      <c r="DJ473">
        <f ca="1">IF(Data!DI473&gt;=Konstanta!$B$14,Konstanta!$A$14,IF(Data!DI473&gt;=Konstanta!$B$15,Konstanta!$A$15,IF(Data!DI473&gt;=Konstanta!$B$16,Konstanta!$A$16,IF(Data!DI473&gt;=Konstanta!$B$17,Konstanta!$A$17,IF(Data!DI473&gt;=Konstanta!$B$18,Konstanta!$A$18,Konstanta!$A$19)))))</f>
        <v>6</v>
      </c>
      <c r="DK473" t="b">
        <f t="shared" si="140"/>
        <v>0</v>
      </c>
      <c r="DL473" t="b">
        <f>COUNTIFS(A$1:A472,A473)=0</f>
        <v>1</v>
      </c>
    </row>
    <row r="474" spans="1:116">
      <c r="A474" s="69"/>
      <c r="B474" s="69"/>
      <c r="C474" s="69"/>
      <c r="D474" s="81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8"/>
      <c r="BY474" s="68"/>
      <c r="BZ474" s="70" t="str">
        <f t="shared" si="125"/>
        <v/>
      </c>
      <c r="CA474" s="71">
        <f t="shared" ca="1" si="126"/>
        <v>1096694.6664083335</v>
      </c>
      <c r="CB474" s="70" t="b">
        <f ca="1">AND(LEN(BZ474)&gt;0,TEXT(BZ474,"YYYY-MM-DD")=TEXT(Konstanta!$B$1,"YYYY-MM-DD"))</f>
        <v>0</v>
      </c>
      <c r="CC474" s="70" t="str">
        <f t="shared" si="127"/>
        <v/>
      </c>
      <c r="CD474" s="72">
        <f ca="1">(Konstanta!$B$2-D474)*24</f>
        <v>1096694.666275</v>
      </c>
      <c r="CE474" t="b">
        <f t="shared" si="128"/>
        <v>0</v>
      </c>
      <c r="CF474" t="b">
        <f>LEN(_xlfn.IFNA(VLOOKUP(H474,Konstanta!$M:$M,1,FALSE),""))&gt;0</f>
        <v>0</v>
      </c>
      <c r="CG474" t="b">
        <f>LEN(_xlfn.IFNA(VLOOKUP(G474,Konstanta!$T:$T,1,FALSE),""))&gt;0</f>
        <v>0</v>
      </c>
      <c r="CH474" t="b">
        <f>_xlfn.IFNA(VLOOKUP(U474,Konstanta!$O:$O,1,FALSE),"-")&lt;&gt;"-"</f>
        <v>0</v>
      </c>
      <c r="CI474" t="b">
        <f>LEN(_xlfn.IFNA(VLOOKUP(AX474,Konstanta!$X:$X,1,FALSE),""))&gt;0</f>
        <v>0</v>
      </c>
      <c r="CJ474" t="b">
        <f>OR(LEN(_xlfn.IFNA(VLOOKUP(Y474,Konstanta!$Q:$Q,1,FALSE),""))&gt;0,LEN(Y474)=0)</f>
        <v>1</v>
      </c>
      <c r="CK474" t="b">
        <f t="shared" si="129"/>
        <v>1</v>
      </c>
      <c r="CL474" t="b">
        <f>OR(LEN(_xlfn.IFNA(VLOOKUP(BK474,Konstanta!$Z:$Z,1,FALSE),""))&gt;0,LEN(BK474)=0)</f>
        <v>1</v>
      </c>
      <c r="CM474" t="b">
        <f t="shared" si="130"/>
        <v>1</v>
      </c>
      <c r="CN474" t="b">
        <f t="shared" si="131"/>
        <v>0</v>
      </c>
      <c r="CO474" t="b">
        <f>LEN(_xlfn.IFNA(VLOOKUP(Data!K474,Konstanta!$AB:$AB,1,FALSE),""))&gt;0</f>
        <v>0</v>
      </c>
      <c r="CP474" s="12" t="b">
        <f t="shared" si="132"/>
        <v>0</v>
      </c>
      <c r="CQ474" s="12" t="b">
        <f t="shared" si="133"/>
        <v>0</v>
      </c>
      <c r="CR474" t="b">
        <f>ISNUMBER(SEARCH(Konstanta!$Q$5,Y474))</f>
        <v>0</v>
      </c>
      <c r="CS474">
        <f ca="1">IF(CD474&lt;=Konstanta!$J$5,Konstanta!$I$5,IF(CD474&lt;=Konstanta!$J$6,Konstanta!$I$6,IF(CD474&lt;=Konstanta!$J$7,Konstanta!$I$7,Konstanta!$I$8)))</f>
        <v>4</v>
      </c>
      <c r="CT474" t="b">
        <f>ISNUMBER(SEARCH(Konstanta!$Q$6,Y474))</f>
        <v>0</v>
      </c>
      <c r="CU474">
        <f ca="1">IF(CD474&lt;=Konstanta!$F$5,Konstanta!$E$5,IF(CD474&lt;=Konstanta!$F$6,Konstanta!$E$6,IF(CD474&lt;=Konstanta!$F$7,Konstanta!$E$7,IF(CD474&lt;=Konstanta!$F$8,Konstanta!$E$8,Konstanta!$E$9))))</f>
        <v>5</v>
      </c>
      <c r="CV474" t="b">
        <f t="shared" si="134"/>
        <v>1</v>
      </c>
      <c r="CW474" s="74">
        <f ca="1">IF(CD474&lt;=Konstanta!$B$5,Konstanta!$A$5,IF(CD474&lt;=Konstanta!$B$6,Konstanta!$A$6,IF(CD474&lt;=Konstanta!$B$7,Konstanta!$A$7,IF(CD474&lt;=Konstanta!$B$8,Konstanta!$A$8,IF(CD474&lt;=Konstanta!$B$9,Konstanta!$A$9,IF(CD474&lt;=Konstanta!$B$10,Konstanta!$A$10,IF(CD474&lt;=Konstanta!$B$11,Konstanta!$A$11,Konstanta!$A$12)))))))</f>
        <v>8</v>
      </c>
      <c r="CX474" t="b">
        <f>LEN(_xlfn.IFNA(VLOOKUP(AA474,Konstanta!$AD:$AD,1,FALSE),""))=0</f>
        <v>1</v>
      </c>
      <c r="CY474" s="67">
        <f t="shared" si="135"/>
        <v>0</v>
      </c>
      <c r="CZ474" s="67">
        <f t="shared" si="136"/>
        <v>0</v>
      </c>
      <c r="DA474" s="67">
        <f t="shared" si="137"/>
        <v>0</v>
      </c>
      <c r="DB474" t="b">
        <f t="shared" ca="1" si="138"/>
        <v>0</v>
      </c>
      <c r="DC474" s="67" t="b">
        <f>DA474&lt;=Konstanta!$AH$3</f>
        <v>1</v>
      </c>
      <c r="DD474" t="b">
        <f>CY474&lt;=Konstanta!$AH$4</f>
        <v>1</v>
      </c>
      <c r="DE474" t="b">
        <f>CY474&lt;=Konstanta!$AH$5</f>
        <v>1</v>
      </c>
      <c r="DF474" t="b">
        <f>CY474&lt;=Konstanta!$AH$6</f>
        <v>1</v>
      </c>
      <c r="DG474" t="b">
        <f ca="1">TEXT(BL474,"YYYYMMDD")=TEXT(Konstanta!$B$1,"YYYYMMDD")</f>
        <v>0</v>
      </c>
      <c r="DH474" t="b">
        <f t="shared" si="139"/>
        <v>0</v>
      </c>
      <c r="DI474" s="67">
        <f ca="1">Konstanta!$C$4-Data!CD474</f>
        <v>-1096658.666275</v>
      </c>
      <c r="DJ474">
        <f ca="1">IF(Data!DI474&gt;=Konstanta!$B$14,Konstanta!$A$14,IF(Data!DI474&gt;=Konstanta!$B$15,Konstanta!$A$15,IF(Data!DI474&gt;=Konstanta!$B$16,Konstanta!$A$16,IF(Data!DI474&gt;=Konstanta!$B$17,Konstanta!$A$17,IF(Data!DI474&gt;=Konstanta!$B$18,Konstanta!$A$18,Konstanta!$A$19)))))</f>
        <v>6</v>
      </c>
      <c r="DK474" t="b">
        <f t="shared" si="140"/>
        <v>0</v>
      </c>
      <c r="DL474" t="b">
        <f>COUNTIFS(A$1:A473,A474)=0</f>
        <v>1</v>
      </c>
    </row>
    <row r="475" spans="1:116">
      <c r="A475" s="69"/>
      <c r="B475" s="69"/>
      <c r="C475" s="69"/>
      <c r="D475" s="81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8"/>
      <c r="BY475" s="68"/>
      <c r="BZ475" s="70" t="str">
        <f t="shared" si="125"/>
        <v/>
      </c>
      <c r="CA475" s="71">
        <f t="shared" ca="1" si="126"/>
        <v>1096694.666013889</v>
      </c>
      <c r="CB475" s="70" t="b">
        <f ca="1">AND(LEN(BZ475)&gt;0,TEXT(BZ475,"YYYY-MM-DD")=TEXT(Konstanta!$B$1,"YYYY-MM-DD"))</f>
        <v>0</v>
      </c>
      <c r="CC475" s="70" t="str">
        <f t="shared" si="127"/>
        <v/>
      </c>
      <c r="CD475" s="72">
        <f ca="1">(Konstanta!$B$2-D475)*24</f>
        <v>1096694.666275</v>
      </c>
      <c r="CE475" t="b">
        <f t="shared" si="128"/>
        <v>0</v>
      </c>
      <c r="CF475" t="b">
        <f>LEN(_xlfn.IFNA(VLOOKUP(H475,Konstanta!$M:$M,1,FALSE),""))&gt;0</f>
        <v>0</v>
      </c>
      <c r="CG475" t="b">
        <f>LEN(_xlfn.IFNA(VLOOKUP(G475,Konstanta!$T:$T,1,FALSE),""))&gt;0</f>
        <v>0</v>
      </c>
      <c r="CH475" t="b">
        <f>_xlfn.IFNA(VLOOKUP(U475,Konstanta!$O:$O,1,FALSE),"-")&lt;&gt;"-"</f>
        <v>0</v>
      </c>
      <c r="CI475" t="b">
        <f>LEN(_xlfn.IFNA(VLOOKUP(AX475,Konstanta!$X:$X,1,FALSE),""))&gt;0</f>
        <v>0</v>
      </c>
      <c r="CJ475" t="b">
        <f>OR(LEN(_xlfn.IFNA(VLOOKUP(Y475,Konstanta!$Q:$Q,1,FALSE),""))&gt;0,LEN(Y475)=0)</f>
        <v>1</v>
      </c>
      <c r="CK475" t="b">
        <f t="shared" si="129"/>
        <v>1</v>
      </c>
      <c r="CL475" t="b">
        <f>OR(LEN(_xlfn.IFNA(VLOOKUP(BK475,Konstanta!$Z:$Z,1,FALSE),""))&gt;0,LEN(BK475)=0)</f>
        <v>1</v>
      </c>
      <c r="CM475" t="b">
        <f t="shared" si="130"/>
        <v>1</v>
      </c>
      <c r="CN475" t="b">
        <f t="shared" si="131"/>
        <v>0</v>
      </c>
      <c r="CO475" t="b">
        <f>LEN(_xlfn.IFNA(VLOOKUP(Data!K475,Konstanta!$AB:$AB,1,FALSE),""))&gt;0</f>
        <v>0</v>
      </c>
      <c r="CP475" s="12" t="b">
        <f t="shared" si="132"/>
        <v>0</v>
      </c>
      <c r="CQ475" s="12" t="b">
        <f t="shared" si="133"/>
        <v>0</v>
      </c>
      <c r="CR475" t="b">
        <f>ISNUMBER(SEARCH(Konstanta!$Q$5,Y475))</f>
        <v>0</v>
      </c>
      <c r="CS475">
        <f ca="1">IF(CD475&lt;=Konstanta!$J$5,Konstanta!$I$5,IF(CD475&lt;=Konstanta!$J$6,Konstanta!$I$6,IF(CD475&lt;=Konstanta!$J$7,Konstanta!$I$7,Konstanta!$I$8)))</f>
        <v>4</v>
      </c>
      <c r="CT475" t="b">
        <f>ISNUMBER(SEARCH(Konstanta!$Q$6,Y475))</f>
        <v>0</v>
      </c>
      <c r="CU475">
        <f ca="1">IF(CD475&lt;=Konstanta!$F$5,Konstanta!$E$5,IF(CD475&lt;=Konstanta!$F$6,Konstanta!$E$6,IF(CD475&lt;=Konstanta!$F$7,Konstanta!$E$7,IF(CD475&lt;=Konstanta!$F$8,Konstanta!$E$8,Konstanta!$E$9))))</f>
        <v>5</v>
      </c>
      <c r="CV475" t="b">
        <f t="shared" si="134"/>
        <v>1</v>
      </c>
      <c r="CW475" s="74">
        <f ca="1">IF(CD475&lt;=Konstanta!$B$5,Konstanta!$A$5,IF(CD475&lt;=Konstanta!$B$6,Konstanta!$A$6,IF(CD475&lt;=Konstanta!$B$7,Konstanta!$A$7,IF(CD475&lt;=Konstanta!$B$8,Konstanta!$A$8,IF(CD475&lt;=Konstanta!$B$9,Konstanta!$A$9,IF(CD475&lt;=Konstanta!$B$10,Konstanta!$A$10,IF(CD475&lt;=Konstanta!$B$11,Konstanta!$A$11,Konstanta!$A$12)))))))</f>
        <v>8</v>
      </c>
      <c r="CX475" t="b">
        <f>LEN(_xlfn.IFNA(VLOOKUP(AA475,Konstanta!$AD:$AD,1,FALSE),""))=0</f>
        <v>1</v>
      </c>
      <c r="CY475" s="67">
        <f t="shared" si="135"/>
        <v>0</v>
      </c>
      <c r="CZ475" s="67">
        <f t="shared" si="136"/>
        <v>0</v>
      </c>
      <c r="DA475" s="67">
        <f t="shared" si="137"/>
        <v>0</v>
      </c>
      <c r="DB475" t="b">
        <f t="shared" ca="1" si="138"/>
        <v>0</v>
      </c>
      <c r="DC475" s="67" t="b">
        <f>DA475&lt;=Konstanta!$AH$3</f>
        <v>1</v>
      </c>
      <c r="DD475" t="b">
        <f>CY475&lt;=Konstanta!$AH$4</f>
        <v>1</v>
      </c>
      <c r="DE475" t="b">
        <f>CY475&lt;=Konstanta!$AH$5</f>
        <v>1</v>
      </c>
      <c r="DF475" t="b">
        <f>CY475&lt;=Konstanta!$AH$6</f>
        <v>1</v>
      </c>
      <c r="DG475" t="b">
        <f ca="1">TEXT(BL475,"YYYYMMDD")=TEXT(Konstanta!$B$1,"YYYYMMDD")</f>
        <v>0</v>
      </c>
      <c r="DH475" t="b">
        <f t="shared" si="139"/>
        <v>0</v>
      </c>
      <c r="DI475" s="67">
        <f ca="1">Konstanta!$C$4-Data!CD475</f>
        <v>-1096658.666275</v>
      </c>
      <c r="DJ475">
        <f ca="1">IF(Data!DI475&gt;=Konstanta!$B$14,Konstanta!$A$14,IF(Data!DI475&gt;=Konstanta!$B$15,Konstanta!$A$15,IF(Data!DI475&gt;=Konstanta!$B$16,Konstanta!$A$16,IF(Data!DI475&gt;=Konstanta!$B$17,Konstanta!$A$17,IF(Data!DI475&gt;=Konstanta!$B$18,Konstanta!$A$18,Konstanta!$A$19)))))</f>
        <v>6</v>
      </c>
      <c r="DK475" t="b">
        <f t="shared" si="140"/>
        <v>0</v>
      </c>
      <c r="DL475" t="b">
        <f>COUNTIFS(A$1:A474,A475)=0</f>
        <v>1</v>
      </c>
    </row>
    <row r="476" spans="1:116">
      <c r="A476" s="69"/>
      <c r="B476" s="69"/>
      <c r="C476" s="69"/>
      <c r="D476" s="81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8"/>
      <c r="BY476" s="68"/>
      <c r="BZ476" s="70" t="str">
        <f t="shared" si="125"/>
        <v/>
      </c>
      <c r="CA476" s="71">
        <f t="shared" ca="1" si="126"/>
        <v>1096694.666013889</v>
      </c>
      <c r="CB476" s="70" t="b">
        <f ca="1">AND(LEN(BZ476)&gt;0,TEXT(BZ476,"YYYY-MM-DD")=TEXT(Konstanta!$B$1,"YYYY-MM-DD"))</f>
        <v>0</v>
      </c>
      <c r="CC476" s="70" t="str">
        <f t="shared" si="127"/>
        <v/>
      </c>
      <c r="CD476" s="72">
        <f ca="1">(Konstanta!$B$2-D476)*24</f>
        <v>1096694.666275</v>
      </c>
      <c r="CE476" t="b">
        <f t="shared" si="128"/>
        <v>0</v>
      </c>
      <c r="CF476" t="b">
        <f>LEN(_xlfn.IFNA(VLOOKUP(H476,Konstanta!$M:$M,1,FALSE),""))&gt;0</f>
        <v>0</v>
      </c>
      <c r="CG476" t="b">
        <f>LEN(_xlfn.IFNA(VLOOKUP(G476,Konstanta!$T:$T,1,FALSE),""))&gt;0</f>
        <v>0</v>
      </c>
      <c r="CH476" t="b">
        <f>_xlfn.IFNA(VLOOKUP(U476,Konstanta!$O:$O,1,FALSE),"-")&lt;&gt;"-"</f>
        <v>0</v>
      </c>
      <c r="CI476" t="b">
        <f>LEN(_xlfn.IFNA(VLOOKUP(AX476,Konstanta!$X:$X,1,FALSE),""))&gt;0</f>
        <v>0</v>
      </c>
      <c r="CJ476" t="b">
        <f>OR(LEN(_xlfn.IFNA(VLOOKUP(Y476,Konstanta!$Q:$Q,1,FALSE),""))&gt;0,LEN(Y476)=0)</f>
        <v>1</v>
      </c>
      <c r="CK476" t="b">
        <f t="shared" si="129"/>
        <v>1</v>
      </c>
      <c r="CL476" t="b">
        <f>OR(LEN(_xlfn.IFNA(VLOOKUP(BK476,Konstanta!$Z:$Z,1,FALSE),""))&gt;0,LEN(BK476)=0)</f>
        <v>1</v>
      </c>
      <c r="CM476" t="b">
        <f t="shared" si="130"/>
        <v>1</v>
      </c>
      <c r="CN476" t="b">
        <f t="shared" si="131"/>
        <v>0</v>
      </c>
      <c r="CO476" t="b">
        <f>LEN(_xlfn.IFNA(VLOOKUP(Data!K476,Konstanta!$AB:$AB,1,FALSE),""))&gt;0</f>
        <v>0</v>
      </c>
      <c r="CP476" s="12" t="b">
        <f t="shared" si="132"/>
        <v>0</v>
      </c>
      <c r="CQ476" s="12" t="b">
        <f t="shared" si="133"/>
        <v>0</v>
      </c>
      <c r="CR476" t="b">
        <f>ISNUMBER(SEARCH(Konstanta!$Q$5,Y476))</f>
        <v>0</v>
      </c>
      <c r="CS476">
        <f ca="1">IF(CD476&lt;=Konstanta!$J$5,Konstanta!$I$5,IF(CD476&lt;=Konstanta!$J$6,Konstanta!$I$6,IF(CD476&lt;=Konstanta!$J$7,Konstanta!$I$7,Konstanta!$I$8)))</f>
        <v>4</v>
      </c>
      <c r="CT476" t="b">
        <f>ISNUMBER(SEARCH(Konstanta!$Q$6,Y476))</f>
        <v>0</v>
      </c>
      <c r="CU476">
        <f ca="1">IF(CD476&lt;=Konstanta!$F$5,Konstanta!$E$5,IF(CD476&lt;=Konstanta!$F$6,Konstanta!$E$6,IF(CD476&lt;=Konstanta!$F$7,Konstanta!$E$7,IF(CD476&lt;=Konstanta!$F$8,Konstanta!$E$8,Konstanta!$E$9))))</f>
        <v>5</v>
      </c>
      <c r="CV476" t="b">
        <f t="shared" si="134"/>
        <v>1</v>
      </c>
      <c r="CW476" s="74">
        <f ca="1">IF(CD476&lt;=Konstanta!$B$5,Konstanta!$A$5,IF(CD476&lt;=Konstanta!$B$6,Konstanta!$A$6,IF(CD476&lt;=Konstanta!$B$7,Konstanta!$A$7,IF(CD476&lt;=Konstanta!$B$8,Konstanta!$A$8,IF(CD476&lt;=Konstanta!$B$9,Konstanta!$A$9,IF(CD476&lt;=Konstanta!$B$10,Konstanta!$A$10,IF(CD476&lt;=Konstanta!$B$11,Konstanta!$A$11,Konstanta!$A$12)))))))</f>
        <v>8</v>
      </c>
      <c r="CX476" t="b">
        <f>LEN(_xlfn.IFNA(VLOOKUP(AA476,Konstanta!$AD:$AD,1,FALSE),""))=0</f>
        <v>1</v>
      </c>
      <c r="CY476" s="67">
        <f t="shared" si="135"/>
        <v>0</v>
      </c>
      <c r="CZ476" s="67">
        <f t="shared" si="136"/>
        <v>0</v>
      </c>
      <c r="DA476" s="67">
        <f t="shared" si="137"/>
        <v>0</v>
      </c>
      <c r="DB476" t="b">
        <f t="shared" ca="1" si="138"/>
        <v>0</v>
      </c>
      <c r="DC476" s="67" t="b">
        <f>DA476&lt;=Konstanta!$AH$3</f>
        <v>1</v>
      </c>
      <c r="DD476" t="b">
        <f>CY476&lt;=Konstanta!$AH$4</f>
        <v>1</v>
      </c>
      <c r="DE476" t="b">
        <f>CY476&lt;=Konstanta!$AH$5</f>
        <v>1</v>
      </c>
      <c r="DF476" t="b">
        <f>CY476&lt;=Konstanta!$AH$6</f>
        <v>1</v>
      </c>
      <c r="DG476" t="b">
        <f ca="1">TEXT(BL476,"YYYYMMDD")=TEXT(Konstanta!$B$1,"YYYYMMDD")</f>
        <v>0</v>
      </c>
      <c r="DH476" t="b">
        <f t="shared" si="139"/>
        <v>0</v>
      </c>
      <c r="DI476" s="67">
        <f ca="1">Konstanta!$C$4-Data!CD476</f>
        <v>-1096658.666275</v>
      </c>
      <c r="DJ476">
        <f ca="1">IF(Data!DI476&gt;=Konstanta!$B$14,Konstanta!$A$14,IF(Data!DI476&gt;=Konstanta!$B$15,Konstanta!$A$15,IF(Data!DI476&gt;=Konstanta!$B$16,Konstanta!$A$16,IF(Data!DI476&gt;=Konstanta!$B$17,Konstanta!$A$17,IF(Data!DI476&gt;=Konstanta!$B$18,Konstanta!$A$18,Konstanta!$A$19)))))</f>
        <v>6</v>
      </c>
      <c r="DK476" t="b">
        <f t="shared" si="140"/>
        <v>0</v>
      </c>
      <c r="DL476" t="b">
        <f>COUNTIFS(A$1:A475,A476)=0</f>
        <v>1</v>
      </c>
    </row>
    <row r="477" spans="1:116">
      <c r="A477" s="69"/>
      <c r="B477" s="69"/>
      <c r="C477" s="69"/>
      <c r="D477" s="81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8"/>
      <c r="BY477" s="68"/>
      <c r="BZ477" s="70" t="str">
        <f t="shared" si="125"/>
        <v/>
      </c>
      <c r="CA477" s="71">
        <f t="shared" ca="1" si="126"/>
        <v>1096694.666013889</v>
      </c>
      <c r="CB477" s="70" t="b">
        <f ca="1">AND(LEN(BZ477)&gt;0,TEXT(BZ477,"YYYY-MM-DD")=TEXT(Konstanta!$B$1,"YYYY-MM-DD"))</f>
        <v>0</v>
      </c>
      <c r="CC477" s="70" t="str">
        <f t="shared" si="127"/>
        <v/>
      </c>
      <c r="CD477" s="72">
        <f ca="1">(Konstanta!$B$2-D477)*24</f>
        <v>1096694.666275</v>
      </c>
      <c r="CE477" t="b">
        <f t="shared" si="128"/>
        <v>0</v>
      </c>
      <c r="CF477" t="b">
        <f>LEN(_xlfn.IFNA(VLOOKUP(H477,Konstanta!$M:$M,1,FALSE),""))&gt;0</f>
        <v>0</v>
      </c>
      <c r="CG477" t="b">
        <f>LEN(_xlfn.IFNA(VLOOKUP(G477,Konstanta!$T:$T,1,FALSE),""))&gt;0</f>
        <v>0</v>
      </c>
      <c r="CH477" t="b">
        <f>_xlfn.IFNA(VLOOKUP(U477,Konstanta!$O:$O,1,FALSE),"-")&lt;&gt;"-"</f>
        <v>0</v>
      </c>
      <c r="CI477" t="b">
        <f>LEN(_xlfn.IFNA(VLOOKUP(AX477,Konstanta!$X:$X,1,FALSE),""))&gt;0</f>
        <v>0</v>
      </c>
      <c r="CJ477" t="b">
        <f>OR(LEN(_xlfn.IFNA(VLOOKUP(Y477,Konstanta!$Q:$Q,1,FALSE),""))&gt;0,LEN(Y477)=0)</f>
        <v>1</v>
      </c>
      <c r="CK477" t="b">
        <f t="shared" si="129"/>
        <v>1</v>
      </c>
      <c r="CL477" t="b">
        <f>OR(LEN(_xlfn.IFNA(VLOOKUP(BK477,Konstanta!$Z:$Z,1,FALSE),""))&gt;0,LEN(BK477)=0)</f>
        <v>1</v>
      </c>
      <c r="CM477" t="b">
        <f t="shared" si="130"/>
        <v>1</v>
      </c>
      <c r="CN477" t="b">
        <f t="shared" si="131"/>
        <v>0</v>
      </c>
      <c r="CO477" t="b">
        <f>LEN(_xlfn.IFNA(VLOOKUP(Data!K477,Konstanta!$AB:$AB,1,FALSE),""))&gt;0</f>
        <v>0</v>
      </c>
      <c r="CP477" s="12" t="b">
        <f t="shared" si="132"/>
        <v>0</v>
      </c>
      <c r="CQ477" s="12" t="b">
        <f t="shared" si="133"/>
        <v>0</v>
      </c>
      <c r="CR477" t="b">
        <f>ISNUMBER(SEARCH(Konstanta!$Q$5,Y477))</f>
        <v>0</v>
      </c>
      <c r="CS477">
        <f ca="1">IF(CD477&lt;=Konstanta!$J$5,Konstanta!$I$5,IF(CD477&lt;=Konstanta!$J$6,Konstanta!$I$6,IF(CD477&lt;=Konstanta!$J$7,Konstanta!$I$7,Konstanta!$I$8)))</f>
        <v>4</v>
      </c>
      <c r="CT477" t="b">
        <f>ISNUMBER(SEARCH(Konstanta!$Q$6,Y477))</f>
        <v>0</v>
      </c>
      <c r="CU477">
        <f ca="1">IF(CD477&lt;=Konstanta!$F$5,Konstanta!$E$5,IF(CD477&lt;=Konstanta!$F$6,Konstanta!$E$6,IF(CD477&lt;=Konstanta!$F$7,Konstanta!$E$7,IF(CD477&lt;=Konstanta!$F$8,Konstanta!$E$8,Konstanta!$E$9))))</f>
        <v>5</v>
      </c>
      <c r="CV477" t="b">
        <f t="shared" si="134"/>
        <v>1</v>
      </c>
      <c r="CW477" s="74">
        <f ca="1">IF(CD477&lt;=Konstanta!$B$5,Konstanta!$A$5,IF(CD477&lt;=Konstanta!$B$6,Konstanta!$A$6,IF(CD477&lt;=Konstanta!$B$7,Konstanta!$A$7,IF(CD477&lt;=Konstanta!$B$8,Konstanta!$A$8,IF(CD477&lt;=Konstanta!$B$9,Konstanta!$A$9,IF(CD477&lt;=Konstanta!$B$10,Konstanta!$A$10,IF(CD477&lt;=Konstanta!$B$11,Konstanta!$A$11,Konstanta!$A$12)))))))</f>
        <v>8</v>
      </c>
      <c r="CX477" t="b">
        <f>LEN(_xlfn.IFNA(VLOOKUP(AA477,Konstanta!$AD:$AD,1,FALSE),""))=0</f>
        <v>1</v>
      </c>
      <c r="CY477" s="67">
        <f t="shared" si="135"/>
        <v>0</v>
      </c>
      <c r="CZ477" s="67">
        <f t="shared" si="136"/>
        <v>0</v>
      </c>
      <c r="DA477" s="67">
        <f t="shared" si="137"/>
        <v>0</v>
      </c>
      <c r="DB477" t="b">
        <f t="shared" ca="1" si="138"/>
        <v>0</v>
      </c>
      <c r="DC477" s="67" t="b">
        <f>DA477&lt;=Konstanta!$AH$3</f>
        <v>1</v>
      </c>
      <c r="DD477" t="b">
        <f>CY477&lt;=Konstanta!$AH$4</f>
        <v>1</v>
      </c>
      <c r="DE477" t="b">
        <f>CY477&lt;=Konstanta!$AH$5</f>
        <v>1</v>
      </c>
      <c r="DF477" t="b">
        <f>CY477&lt;=Konstanta!$AH$6</f>
        <v>1</v>
      </c>
      <c r="DG477" t="b">
        <f ca="1">TEXT(BL477,"YYYYMMDD")=TEXT(Konstanta!$B$1,"YYYYMMDD")</f>
        <v>0</v>
      </c>
      <c r="DH477" t="b">
        <f t="shared" si="139"/>
        <v>0</v>
      </c>
      <c r="DI477" s="67">
        <f ca="1">Konstanta!$C$4-Data!CD477</f>
        <v>-1096658.666275</v>
      </c>
      <c r="DJ477">
        <f ca="1">IF(Data!DI477&gt;=Konstanta!$B$14,Konstanta!$A$14,IF(Data!DI477&gt;=Konstanta!$B$15,Konstanta!$A$15,IF(Data!DI477&gt;=Konstanta!$B$16,Konstanta!$A$16,IF(Data!DI477&gt;=Konstanta!$B$17,Konstanta!$A$17,IF(Data!DI477&gt;=Konstanta!$B$18,Konstanta!$A$18,Konstanta!$A$19)))))</f>
        <v>6</v>
      </c>
      <c r="DK477" t="b">
        <f t="shared" si="140"/>
        <v>0</v>
      </c>
      <c r="DL477" t="b">
        <f>COUNTIFS(A$1:A476,A477)=0</f>
        <v>1</v>
      </c>
    </row>
    <row r="478" spans="1:116">
      <c r="A478" s="69"/>
      <c r="B478" s="69"/>
      <c r="C478" s="69"/>
      <c r="D478" s="81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8"/>
      <c r="BY478" s="68"/>
      <c r="BZ478" s="70" t="str">
        <f t="shared" si="125"/>
        <v/>
      </c>
      <c r="CA478" s="71">
        <f t="shared" ca="1" si="126"/>
        <v>1096694.6659916667</v>
      </c>
      <c r="CB478" s="70" t="b">
        <f ca="1">AND(LEN(BZ478)&gt;0,TEXT(BZ478,"YYYY-MM-DD")=TEXT(Konstanta!$B$1,"YYYY-MM-DD"))</f>
        <v>0</v>
      </c>
      <c r="CC478" s="70" t="str">
        <f t="shared" si="127"/>
        <v/>
      </c>
      <c r="CD478" s="72">
        <f ca="1">(Konstanta!$B$2-D478)*24</f>
        <v>1096694.666275</v>
      </c>
      <c r="CE478" t="b">
        <f t="shared" si="128"/>
        <v>0</v>
      </c>
      <c r="CF478" t="b">
        <f>LEN(_xlfn.IFNA(VLOOKUP(H478,Konstanta!$M:$M,1,FALSE),""))&gt;0</f>
        <v>0</v>
      </c>
      <c r="CG478" t="b">
        <f>LEN(_xlfn.IFNA(VLOOKUP(G478,Konstanta!$T:$T,1,FALSE),""))&gt;0</f>
        <v>0</v>
      </c>
      <c r="CH478" t="b">
        <f>_xlfn.IFNA(VLOOKUP(U478,Konstanta!$O:$O,1,FALSE),"-")&lt;&gt;"-"</f>
        <v>0</v>
      </c>
      <c r="CI478" t="b">
        <f>LEN(_xlfn.IFNA(VLOOKUP(AX478,Konstanta!$X:$X,1,FALSE),""))&gt;0</f>
        <v>0</v>
      </c>
      <c r="CJ478" t="b">
        <f>OR(LEN(_xlfn.IFNA(VLOOKUP(Y478,Konstanta!$Q:$Q,1,FALSE),""))&gt;0,LEN(Y478)=0)</f>
        <v>1</v>
      </c>
      <c r="CK478" t="b">
        <f t="shared" si="129"/>
        <v>1</v>
      </c>
      <c r="CL478" t="b">
        <f>OR(LEN(_xlfn.IFNA(VLOOKUP(BK478,Konstanta!$Z:$Z,1,FALSE),""))&gt;0,LEN(BK478)=0)</f>
        <v>1</v>
      </c>
      <c r="CM478" t="b">
        <f t="shared" si="130"/>
        <v>1</v>
      </c>
      <c r="CN478" t="b">
        <f t="shared" si="131"/>
        <v>0</v>
      </c>
      <c r="CO478" t="b">
        <f>LEN(_xlfn.IFNA(VLOOKUP(Data!K478,Konstanta!$AB:$AB,1,FALSE),""))&gt;0</f>
        <v>0</v>
      </c>
      <c r="CP478" s="12" t="b">
        <f t="shared" si="132"/>
        <v>0</v>
      </c>
      <c r="CQ478" s="12" t="b">
        <f t="shared" si="133"/>
        <v>0</v>
      </c>
      <c r="CR478" t="b">
        <f>ISNUMBER(SEARCH(Konstanta!$Q$5,Y478))</f>
        <v>0</v>
      </c>
      <c r="CS478">
        <f ca="1">IF(CD478&lt;=Konstanta!$J$5,Konstanta!$I$5,IF(CD478&lt;=Konstanta!$J$6,Konstanta!$I$6,IF(CD478&lt;=Konstanta!$J$7,Konstanta!$I$7,Konstanta!$I$8)))</f>
        <v>4</v>
      </c>
      <c r="CT478" t="b">
        <f>ISNUMBER(SEARCH(Konstanta!$Q$6,Y478))</f>
        <v>0</v>
      </c>
      <c r="CU478">
        <f ca="1">IF(CD478&lt;=Konstanta!$F$5,Konstanta!$E$5,IF(CD478&lt;=Konstanta!$F$6,Konstanta!$E$6,IF(CD478&lt;=Konstanta!$F$7,Konstanta!$E$7,IF(CD478&lt;=Konstanta!$F$8,Konstanta!$E$8,Konstanta!$E$9))))</f>
        <v>5</v>
      </c>
      <c r="CV478" t="b">
        <f t="shared" si="134"/>
        <v>1</v>
      </c>
      <c r="CW478" s="74">
        <f ca="1">IF(CD478&lt;=Konstanta!$B$5,Konstanta!$A$5,IF(CD478&lt;=Konstanta!$B$6,Konstanta!$A$6,IF(CD478&lt;=Konstanta!$B$7,Konstanta!$A$7,IF(CD478&lt;=Konstanta!$B$8,Konstanta!$A$8,IF(CD478&lt;=Konstanta!$B$9,Konstanta!$A$9,IF(CD478&lt;=Konstanta!$B$10,Konstanta!$A$10,IF(CD478&lt;=Konstanta!$B$11,Konstanta!$A$11,Konstanta!$A$12)))))))</f>
        <v>8</v>
      </c>
      <c r="CX478" t="b">
        <f>LEN(_xlfn.IFNA(VLOOKUP(AA478,Konstanta!$AD:$AD,1,FALSE),""))=0</f>
        <v>1</v>
      </c>
      <c r="CY478" s="67">
        <f t="shared" si="135"/>
        <v>0</v>
      </c>
      <c r="CZ478" s="67">
        <f t="shared" si="136"/>
        <v>0</v>
      </c>
      <c r="DA478" s="67">
        <f t="shared" si="137"/>
        <v>0</v>
      </c>
      <c r="DB478" t="b">
        <f t="shared" ca="1" si="138"/>
        <v>0</v>
      </c>
      <c r="DC478" s="67" t="b">
        <f>DA478&lt;=Konstanta!$AH$3</f>
        <v>1</v>
      </c>
      <c r="DD478" t="b">
        <f>CY478&lt;=Konstanta!$AH$4</f>
        <v>1</v>
      </c>
      <c r="DE478" t="b">
        <f>CY478&lt;=Konstanta!$AH$5</f>
        <v>1</v>
      </c>
      <c r="DF478" t="b">
        <f>CY478&lt;=Konstanta!$AH$6</f>
        <v>1</v>
      </c>
      <c r="DG478" t="b">
        <f ca="1">TEXT(BL478,"YYYYMMDD")=TEXT(Konstanta!$B$1,"YYYYMMDD")</f>
        <v>0</v>
      </c>
      <c r="DH478" t="b">
        <f t="shared" si="139"/>
        <v>0</v>
      </c>
      <c r="DI478" s="67">
        <f ca="1">Konstanta!$C$4-Data!CD478</f>
        <v>-1096658.666275</v>
      </c>
      <c r="DJ478">
        <f ca="1">IF(Data!DI478&gt;=Konstanta!$B$14,Konstanta!$A$14,IF(Data!DI478&gt;=Konstanta!$B$15,Konstanta!$A$15,IF(Data!DI478&gt;=Konstanta!$B$16,Konstanta!$A$16,IF(Data!DI478&gt;=Konstanta!$B$17,Konstanta!$A$17,IF(Data!DI478&gt;=Konstanta!$B$18,Konstanta!$A$18,Konstanta!$A$19)))))</f>
        <v>6</v>
      </c>
      <c r="DK478" t="b">
        <f t="shared" si="140"/>
        <v>0</v>
      </c>
      <c r="DL478" t="b">
        <f>COUNTIFS(A$1:A477,A478)=0</f>
        <v>1</v>
      </c>
    </row>
    <row r="479" spans="1:116">
      <c r="A479" s="69"/>
      <c r="B479" s="69"/>
      <c r="C479" s="69"/>
      <c r="D479" s="81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8"/>
      <c r="BY479" s="68"/>
      <c r="BZ479" s="70" t="str">
        <f t="shared" si="125"/>
        <v/>
      </c>
      <c r="CA479" s="71">
        <f t="shared" ca="1" si="126"/>
        <v>1096694.6664</v>
      </c>
      <c r="CB479" s="70" t="b">
        <f ca="1">AND(LEN(BZ479)&gt;0,TEXT(BZ479,"YYYY-MM-DD")=TEXT(Konstanta!$B$1,"YYYY-MM-DD"))</f>
        <v>0</v>
      </c>
      <c r="CC479" s="70" t="str">
        <f t="shared" si="127"/>
        <v/>
      </c>
      <c r="CD479" s="72">
        <f ca="1">(Konstanta!$B$2-D479)*24</f>
        <v>1096694.666275</v>
      </c>
      <c r="CE479" t="b">
        <f t="shared" si="128"/>
        <v>0</v>
      </c>
      <c r="CF479" t="b">
        <f>LEN(_xlfn.IFNA(VLOOKUP(H479,Konstanta!$M:$M,1,FALSE),""))&gt;0</f>
        <v>0</v>
      </c>
      <c r="CG479" t="b">
        <f>LEN(_xlfn.IFNA(VLOOKUP(G479,Konstanta!$T:$T,1,FALSE),""))&gt;0</f>
        <v>0</v>
      </c>
      <c r="CH479" t="b">
        <f>_xlfn.IFNA(VLOOKUP(U479,Konstanta!$O:$O,1,FALSE),"-")&lt;&gt;"-"</f>
        <v>0</v>
      </c>
      <c r="CI479" t="b">
        <f>LEN(_xlfn.IFNA(VLOOKUP(AX479,Konstanta!$X:$X,1,FALSE),""))&gt;0</f>
        <v>0</v>
      </c>
      <c r="CJ479" t="b">
        <f>OR(LEN(_xlfn.IFNA(VLOOKUP(Y479,Konstanta!$Q:$Q,1,FALSE),""))&gt;0,LEN(Y479)=0)</f>
        <v>1</v>
      </c>
      <c r="CK479" t="b">
        <f t="shared" si="129"/>
        <v>1</v>
      </c>
      <c r="CL479" t="b">
        <f>OR(LEN(_xlfn.IFNA(VLOOKUP(BK479,Konstanta!$Z:$Z,1,FALSE),""))&gt;0,LEN(BK479)=0)</f>
        <v>1</v>
      </c>
      <c r="CM479" t="b">
        <f t="shared" si="130"/>
        <v>1</v>
      </c>
      <c r="CN479" t="b">
        <f t="shared" si="131"/>
        <v>0</v>
      </c>
      <c r="CO479" t="b">
        <f>LEN(_xlfn.IFNA(VLOOKUP(Data!K479,Konstanta!$AB:$AB,1,FALSE),""))&gt;0</f>
        <v>0</v>
      </c>
      <c r="CP479" s="12" t="b">
        <f t="shared" si="132"/>
        <v>0</v>
      </c>
      <c r="CQ479" s="12" t="b">
        <f t="shared" si="133"/>
        <v>0</v>
      </c>
      <c r="CR479" t="b">
        <f>ISNUMBER(SEARCH(Konstanta!$Q$5,Y479))</f>
        <v>0</v>
      </c>
      <c r="CS479">
        <f ca="1">IF(CD479&lt;=Konstanta!$J$5,Konstanta!$I$5,IF(CD479&lt;=Konstanta!$J$6,Konstanta!$I$6,IF(CD479&lt;=Konstanta!$J$7,Konstanta!$I$7,Konstanta!$I$8)))</f>
        <v>4</v>
      </c>
      <c r="CT479" t="b">
        <f>ISNUMBER(SEARCH(Konstanta!$Q$6,Y479))</f>
        <v>0</v>
      </c>
      <c r="CU479">
        <f ca="1">IF(CD479&lt;=Konstanta!$F$5,Konstanta!$E$5,IF(CD479&lt;=Konstanta!$F$6,Konstanta!$E$6,IF(CD479&lt;=Konstanta!$F$7,Konstanta!$E$7,IF(CD479&lt;=Konstanta!$F$8,Konstanta!$E$8,Konstanta!$E$9))))</f>
        <v>5</v>
      </c>
      <c r="CV479" t="b">
        <f t="shared" si="134"/>
        <v>1</v>
      </c>
      <c r="CW479" s="74">
        <f ca="1">IF(CD479&lt;=Konstanta!$B$5,Konstanta!$A$5,IF(CD479&lt;=Konstanta!$B$6,Konstanta!$A$6,IF(CD479&lt;=Konstanta!$B$7,Konstanta!$A$7,IF(CD479&lt;=Konstanta!$B$8,Konstanta!$A$8,IF(CD479&lt;=Konstanta!$B$9,Konstanta!$A$9,IF(CD479&lt;=Konstanta!$B$10,Konstanta!$A$10,IF(CD479&lt;=Konstanta!$B$11,Konstanta!$A$11,Konstanta!$A$12)))))))</f>
        <v>8</v>
      </c>
      <c r="CX479" t="b">
        <f>LEN(_xlfn.IFNA(VLOOKUP(AA479,Konstanta!$AD:$AD,1,FALSE),""))=0</f>
        <v>1</v>
      </c>
      <c r="CY479" s="67">
        <f t="shared" si="135"/>
        <v>0</v>
      </c>
      <c r="CZ479" s="67">
        <f t="shared" si="136"/>
        <v>0</v>
      </c>
      <c r="DA479" s="67">
        <f t="shared" si="137"/>
        <v>0</v>
      </c>
      <c r="DB479" t="b">
        <f t="shared" ca="1" si="138"/>
        <v>0</v>
      </c>
      <c r="DC479" s="67" t="b">
        <f>DA479&lt;=Konstanta!$AH$3</f>
        <v>1</v>
      </c>
      <c r="DD479" t="b">
        <f>CY479&lt;=Konstanta!$AH$4</f>
        <v>1</v>
      </c>
      <c r="DE479" t="b">
        <f>CY479&lt;=Konstanta!$AH$5</f>
        <v>1</v>
      </c>
      <c r="DF479" t="b">
        <f>CY479&lt;=Konstanta!$AH$6</f>
        <v>1</v>
      </c>
      <c r="DG479" t="b">
        <f ca="1">TEXT(BL479,"YYYYMMDD")=TEXT(Konstanta!$B$1,"YYYYMMDD")</f>
        <v>0</v>
      </c>
      <c r="DH479" t="b">
        <f t="shared" si="139"/>
        <v>0</v>
      </c>
      <c r="DI479" s="67">
        <f ca="1">Konstanta!$C$4-Data!CD479</f>
        <v>-1096658.666275</v>
      </c>
      <c r="DJ479">
        <f ca="1">IF(Data!DI479&gt;=Konstanta!$B$14,Konstanta!$A$14,IF(Data!DI479&gt;=Konstanta!$B$15,Konstanta!$A$15,IF(Data!DI479&gt;=Konstanta!$B$16,Konstanta!$A$16,IF(Data!DI479&gt;=Konstanta!$B$17,Konstanta!$A$17,IF(Data!DI479&gt;=Konstanta!$B$18,Konstanta!$A$18,Konstanta!$A$19)))))</f>
        <v>6</v>
      </c>
      <c r="DK479" t="b">
        <f t="shared" si="140"/>
        <v>0</v>
      </c>
      <c r="DL479" t="b">
        <f>COUNTIFS(A$1:A478,A479)=0</f>
        <v>1</v>
      </c>
    </row>
    <row r="480" spans="1:116">
      <c r="A480" s="69"/>
      <c r="B480" s="69"/>
      <c r="C480" s="69"/>
      <c r="D480" s="81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8"/>
      <c r="BY480" s="68"/>
      <c r="BZ480" s="70" t="str">
        <f t="shared" si="125"/>
        <v/>
      </c>
      <c r="CA480" s="71">
        <f t="shared" ca="1" si="126"/>
        <v>1096694.6659916667</v>
      </c>
      <c r="CB480" s="70" t="b">
        <f ca="1">AND(LEN(BZ480)&gt;0,TEXT(BZ480,"YYYY-MM-DD")=TEXT(Konstanta!$B$1,"YYYY-MM-DD"))</f>
        <v>0</v>
      </c>
      <c r="CC480" s="70" t="str">
        <f t="shared" si="127"/>
        <v/>
      </c>
      <c r="CD480" s="72">
        <f ca="1">(Konstanta!$B$2-D480)*24</f>
        <v>1096694.666275</v>
      </c>
      <c r="CE480" t="b">
        <f t="shared" si="128"/>
        <v>0</v>
      </c>
      <c r="CF480" t="b">
        <f>LEN(_xlfn.IFNA(VLOOKUP(H480,Konstanta!$M:$M,1,FALSE),""))&gt;0</f>
        <v>0</v>
      </c>
      <c r="CG480" t="b">
        <f>LEN(_xlfn.IFNA(VLOOKUP(G480,Konstanta!$T:$T,1,FALSE),""))&gt;0</f>
        <v>0</v>
      </c>
      <c r="CH480" t="b">
        <f>_xlfn.IFNA(VLOOKUP(U480,Konstanta!$O:$O,1,FALSE),"-")&lt;&gt;"-"</f>
        <v>0</v>
      </c>
      <c r="CI480" t="b">
        <f>LEN(_xlfn.IFNA(VLOOKUP(AX480,Konstanta!$X:$X,1,FALSE),""))&gt;0</f>
        <v>0</v>
      </c>
      <c r="CJ480" t="b">
        <f>OR(LEN(_xlfn.IFNA(VLOOKUP(Y480,Konstanta!$Q:$Q,1,FALSE),""))&gt;0,LEN(Y480)=0)</f>
        <v>1</v>
      </c>
      <c r="CK480" t="b">
        <f t="shared" si="129"/>
        <v>1</v>
      </c>
      <c r="CL480" t="b">
        <f>OR(LEN(_xlfn.IFNA(VLOOKUP(BK480,Konstanta!$Z:$Z,1,FALSE),""))&gt;0,LEN(BK480)=0)</f>
        <v>1</v>
      </c>
      <c r="CM480" t="b">
        <f t="shared" si="130"/>
        <v>1</v>
      </c>
      <c r="CN480" t="b">
        <f t="shared" si="131"/>
        <v>0</v>
      </c>
      <c r="CO480" t="b">
        <f>LEN(_xlfn.IFNA(VLOOKUP(Data!K480,Konstanta!$AB:$AB,1,FALSE),""))&gt;0</f>
        <v>0</v>
      </c>
      <c r="CP480" s="12" t="b">
        <f t="shared" si="132"/>
        <v>0</v>
      </c>
      <c r="CQ480" s="12" t="b">
        <f t="shared" si="133"/>
        <v>0</v>
      </c>
      <c r="CR480" t="b">
        <f>ISNUMBER(SEARCH(Konstanta!$Q$5,Y480))</f>
        <v>0</v>
      </c>
      <c r="CS480">
        <f ca="1">IF(CD480&lt;=Konstanta!$J$5,Konstanta!$I$5,IF(CD480&lt;=Konstanta!$J$6,Konstanta!$I$6,IF(CD480&lt;=Konstanta!$J$7,Konstanta!$I$7,Konstanta!$I$8)))</f>
        <v>4</v>
      </c>
      <c r="CT480" t="b">
        <f>ISNUMBER(SEARCH(Konstanta!$Q$6,Y480))</f>
        <v>0</v>
      </c>
      <c r="CU480">
        <f ca="1">IF(CD480&lt;=Konstanta!$F$5,Konstanta!$E$5,IF(CD480&lt;=Konstanta!$F$6,Konstanta!$E$6,IF(CD480&lt;=Konstanta!$F$7,Konstanta!$E$7,IF(CD480&lt;=Konstanta!$F$8,Konstanta!$E$8,Konstanta!$E$9))))</f>
        <v>5</v>
      </c>
      <c r="CV480" t="b">
        <f t="shared" si="134"/>
        <v>1</v>
      </c>
      <c r="CW480" s="74">
        <f ca="1">IF(CD480&lt;=Konstanta!$B$5,Konstanta!$A$5,IF(CD480&lt;=Konstanta!$B$6,Konstanta!$A$6,IF(CD480&lt;=Konstanta!$B$7,Konstanta!$A$7,IF(CD480&lt;=Konstanta!$B$8,Konstanta!$A$8,IF(CD480&lt;=Konstanta!$B$9,Konstanta!$A$9,IF(CD480&lt;=Konstanta!$B$10,Konstanta!$A$10,IF(CD480&lt;=Konstanta!$B$11,Konstanta!$A$11,Konstanta!$A$12)))))))</f>
        <v>8</v>
      </c>
      <c r="CX480" t="b">
        <f>LEN(_xlfn.IFNA(VLOOKUP(AA480,Konstanta!$AD:$AD,1,FALSE),""))=0</f>
        <v>1</v>
      </c>
      <c r="CY480" s="67">
        <f t="shared" si="135"/>
        <v>0</v>
      </c>
      <c r="CZ480" s="67">
        <f t="shared" si="136"/>
        <v>0</v>
      </c>
      <c r="DA480" s="67">
        <f t="shared" si="137"/>
        <v>0</v>
      </c>
      <c r="DB480" t="b">
        <f t="shared" ca="1" si="138"/>
        <v>0</v>
      </c>
      <c r="DC480" s="67" t="b">
        <f>DA480&lt;=Konstanta!$AH$3</f>
        <v>1</v>
      </c>
      <c r="DD480" t="b">
        <f>CY480&lt;=Konstanta!$AH$4</f>
        <v>1</v>
      </c>
      <c r="DE480" t="b">
        <f>CY480&lt;=Konstanta!$AH$5</f>
        <v>1</v>
      </c>
      <c r="DF480" t="b">
        <f>CY480&lt;=Konstanta!$AH$6</f>
        <v>1</v>
      </c>
      <c r="DG480" t="b">
        <f ca="1">TEXT(BL480,"YYYYMMDD")=TEXT(Konstanta!$B$1,"YYYYMMDD")</f>
        <v>0</v>
      </c>
      <c r="DH480" t="b">
        <f t="shared" si="139"/>
        <v>0</v>
      </c>
      <c r="DI480" s="67">
        <f ca="1">Konstanta!$C$4-Data!CD480</f>
        <v>-1096658.666275</v>
      </c>
      <c r="DJ480">
        <f ca="1">IF(Data!DI480&gt;=Konstanta!$B$14,Konstanta!$A$14,IF(Data!DI480&gt;=Konstanta!$B$15,Konstanta!$A$15,IF(Data!DI480&gt;=Konstanta!$B$16,Konstanta!$A$16,IF(Data!DI480&gt;=Konstanta!$B$17,Konstanta!$A$17,IF(Data!DI480&gt;=Konstanta!$B$18,Konstanta!$A$18,Konstanta!$A$19)))))</f>
        <v>6</v>
      </c>
      <c r="DK480" t="b">
        <f t="shared" si="140"/>
        <v>0</v>
      </c>
      <c r="DL480" t="b">
        <f>COUNTIFS(A$1:A479,A480)=0</f>
        <v>1</v>
      </c>
    </row>
    <row r="481" spans="1:116">
      <c r="A481" s="69"/>
      <c r="B481" s="69"/>
      <c r="C481" s="69"/>
      <c r="D481" s="81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8"/>
      <c r="BY481" s="68"/>
      <c r="BZ481" s="70" t="str">
        <f t="shared" si="125"/>
        <v/>
      </c>
      <c r="CA481" s="71">
        <f t="shared" ca="1" si="126"/>
        <v>1096694.6662138889</v>
      </c>
      <c r="CB481" s="70" t="b">
        <f ca="1">AND(LEN(BZ481)&gt;0,TEXT(BZ481,"YYYY-MM-DD")=TEXT(Konstanta!$B$1,"YYYY-MM-DD"))</f>
        <v>0</v>
      </c>
      <c r="CC481" s="70" t="str">
        <f t="shared" si="127"/>
        <v/>
      </c>
      <c r="CD481" s="72">
        <f ca="1">(Konstanta!$B$2-D481)*24</f>
        <v>1096694.666275</v>
      </c>
      <c r="CE481" t="b">
        <f t="shared" si="128"/>
        <v>0</v>
      </c>
      <c r="CF481" t="b">
        <f>LEN(_xlfn.IFNA(VLOOKUP(H481,Konstanta!$M:$M,1,FALSE),""))&gt;0</f>
        <v>0</v>
      </c>
      <c r="CG481" t="b">
        <f>LEN(_xlfn.IFNA(VLOOKUP(G481,Konstanta!$T:$T,1,FALSE),""))&gt;0</f>
        <v>0</v>
      </c>
      <c r="CH481" t="b">
        <f>_xlfn.IFNA(VLOOKUP(U481,Konstanta!$O:$O,1,FALSE),"-")&lt;&gt;"-"</f>
        <v>0</v>
      </c>
      <c r="CI481" t="b">
        <f>LEN(_xlfn.IFNA(VLOOKUP(AX481,Konstanta!$X:$X,1,FALSE),""))&gt;0</f>
        <v>0</v>
      </c>
      <c r="CJ481" t="b">
        <f>OR(LEN(_xlfn.IFNA(VLOOKUP(Y481,Konstanta!$Q:$Q,1,FALSE),""))&gt;0,LEN(Y481)=0)</f>
        <v>1</v>
      </c>
      <c r="CK481" t="b">
        <f t="shared" si="129"/>
        <v>1</v>
      </c>
      <c r="CL481" t="b">
        <f>OR(LEN(_xlfn.IFNA(VLOOKUP(BK481,Konstanta!$Z:$Z,1,FALSE),""))&gt;0,LEN(BK481)=0)</f>
        <v>1</v>
      </c>
      <c r="CM481" t="b">
        <f t="shared" si="130"/>
        <v>1</v>
      </c>
      <c r="CN481" t="b">
        <f t="shared" si="131"/>
        <v>0</v>
      </c>
      <c r="CO481" t="b">
        <f>LEN(_xlfn.IFNA(VLOOKUP(Data!K481,Konstanta!$AB:$AB,1,FALSE),""))&gt;0</f>
        <v>0</v>
      </c>
      <c r="CP481" s="12" t="b">
        <f t="shared" si="132"/>
        <v>0</v>
      </c>
      <c r="CQ481" s="12" t="b">
        <f t="shared" si="133"/>
        <v>0</v>
      </c>
      <c r="CR481" t="b">
        <f>ISNUMBER(SEARCH(Konstanta!$Q$5,Y481))</f>
        <v>0</v>
      </c>
      <c r="CS481">
        <f ca="1">IF(CD481&lt;=Konstanta!$J$5,Konstanta!$I$5,IF(CD481&lt;=Konstanta!$J$6,Konstanta!$I$6,IF(CD481&lt;=Konstanta!$J$7,Konstanta!$I$7,Konstanta!$I$8)))</f>
        <v>4</v>
      </c>
      <c r="CT481" t="b">
        <f>ISNUMBER(SEARCH(Konstanta!$Q$6,Y481))</f>
        <v>0</v>
      </c>
      <c r="CU481">
        <f ca="1">IF(CD481&lt;=Konstanta!$F$5,Konstanta!$E$5,IF(CD481&lt;=Konstanta!$F$6,Konstanta!$E$6,IF(CD481&lt;=Konstanta!$F$7,Konstanta!$E$7,IF(CD481&lt;=Konstanta!$F$8,Konstanta!$E$8,Konstanta!$E$9))))</f>
        <v>5</v>
      </c>
      <c r="CV481" t="b">
        <f t="shared" si="134"/>
        <v>1</v>
      </c>
      <c r="CW481" s="74">
        <f ca="1">IF(CD481&lt;=Konstanta!$B$5,Konstanta!$A$5,IF(CD481&lt;=Konstanta!$B$6,Konstanta!$A$6,IF(CD481&lt;=Konstanta!$B$7,Konstanta!$A$7,IF(CD481&lt;=Konstanta!$B$8,Konstanta!$A$8,IF(CD481&lt;=Konstanta!$B$9,Konstanta!$A$9,IF(CD481&lt;=Konstanta!$B$10,Konstanta!$A$10,IF(CD481&lt;=Konstanta!$B$11,Konstanta!$A$11,Konstanta!$A$12)))))))</f>
        <v>8</v>
      </c>
      <c r="CX481" t="b">
        <f>LEN(_xlfn.IFNA(VLOOKUP(AA481,Konstanta!$AD:$AD,1,FALSE),""))=0</f>
        <v>1</v>
      </c>
      <c r="CY481" s="67">
        <f t="shared" si="135"/>
        <v>0</v>
      </c>
      <c r="CZ481" s="67">
        <f t="shared" si="136"/>
        <v>0</v>
      </c>
      <c r="DA481" s="67">
        <f t="shared" si="137"/>
        <v>0</v>
      </c>
      <c r="DB481" t="b">
        <f t="shared" ca="1" si="138"/>
        <v>0</v>
      </c>
      <c r="DC481" s="67" t="b">
        <f>DA481&lt;=Konstanta!$AH$3</f>
        <v>1</v>
      </c>
      <c r="DD481" t="b">
        <f>CY481&lt;=Konstanta!$AH$4</f>
        <v>1</v>
      </c>
      <c r="DE481" t="b">
        <f>CY481&lt;=Konstanta!$AH$5</f>
        <v>1</v>
      </c>
      <c r="DF481" t="b">
        <f>CY481&lt;=Konstanta!$AH$6</f>
        <v>1</v>
      </c>
      <c r="DG481" t="b">
        <f ca="1">TEXT(BL481,"YYYYMMDD")=TEXT(Konstanta!$B$1,"YYYYMMDD")</f>
        <v>0</v>
      </c>
      <c r="DH481" t="b">
        <f t="shared" si="139"/>
        <v>0</v>
      </c>
      <c r="DI481" s="67">
        <f ca="1">Konstanta!$C$4-Data!CD481</f>
        <v>-1096658.666275</v>
      </c>
      <c r="DJ481">
        <f ca="1">IF(Data!DI481&gt;=Konstanta!$B$14,Konstanta!$A$14,IF(Data!DI481&gt;=Konstanta!$B$15,Konstanta!$A$15,IF(Data!DI481&gt;=Konstanta!$B$16,Konstanta!$A$16,IF(Data!DI481&gt;=Konstanta!$B$17,Konstanta!$A$17,IF(Data!DI481&gt;=Konstanta!$B$18,Konstanta!$A$18,Konstanta!$A$19)))))</f>
        <v>6</v>
      </c>
      <c r="DK481" t="b">
        <f t="shared" si="140"/>
        <v>0</v>
      </c>
      <c r="DL481" t="b">
        <f>COUNTIFS(A$1:A480,A481)=0</f>
        <v>1</v>
      </c>
    </row>
    <row r="482" spans="1:116">
      <c r="A482" s="69"/>
      <c r="B482" s="69"/>
      <c r="C482" s="69"/>
      <c r="D482" s="81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8"/>
      <c r="BY482" s="68"/>
      <c r="BZ482" s="70" t="str">
        <f t="shared" si="125"/>
        <v/>
      </c>
      <c r="CA482" s="71">
        <f t="shared" ca="1" si="126"/>
        <v>1096694.6660000002</v>
      </c>
      <c r="CB482" s="70" t="b">
        <f ca="1">AND(LEN(BZ482)&gt;0,TEXT(BZ482,"YYYY-MM-DD")=TEXT(Konstanta!$B$1,"YYYY-MM-DD"))</f>
        <v>0</v>
      </c>
      <c r="CC482" s="70" t="str">
        <f t="shared" si="127"/>
        <v/>
      </c>
      <c r="CD482" s="72">
        <f ca="1">(Konstanta!$B$2-D482)*24</f>
        <v>1096694.666275</v>
      </c>
      <c r="CE482" t="b">
        <f t="shared" si="128"/>
        <v>0</v>
      </c>
      <c r="CF482" t="b">
        <f>LEN(_xlfn.IFNA(VLOOKUP(H482,Konstanta!$M:$M,1,FALSE),""))&gt;0</f>
        <v>0</v>
      </c>
      <c r="CG482" t="b">
        <f>LEN(_xlfn.IFNA(VLOOKUP(G482,Konstanta!$T:$T,1,FALSE),""))&gt;0</f>
        <v>0</v>
      </c>
      <c r="CH482" t="b">
        <f>_xlfn.IFNA(VLOOKUP(U482,Konstanta!$O:$O,1,FALSE),"-")&lt;&gt;"-"</f>
        <v>0</v>
      </c>
      <c r="CI482" t="b">
        <f>LEN(_xlfn.IFNA(VLOOKUP(AX482,Konstanta!$X:$X,1,FALSE),""))&gt;0</f>
        <v>0</v>
      </c>
      <c r="CJ482" t="b">
        <f>OR(LEN(_xlfn.IFNA(VLOOKUP(Y482,Konstanta!$Q:$Q,1,FALSE),""))&gt;0,LEN(Y482)=0)</f>
        <v>1</v>
      </c>
      <c r="CK482" t="b">
        <f t="shared" si="129"/>
        <v>1</v>
      </c>
      <c r="CL482" t="b">
        <f>OR(LEN(_xlfn.IFNA(VLOOKUP(BK482,Konstanta!$Z:$Z,1,FALSE),""))&gt;0,LEN(BK482)=0)</f>
        <v>1</v>
      </c>
      <c r="CM482" t="b">
        <f t="shared" si="130"/>
        <v>1</v>
      </c>
      <c r="CN482" t="b">
        <f t="shared" si="131"/>
        <v>0</v>
      </c>
      <c r="CO482" t="b">
        <f>LEN(_xlfn.IFNA(VLOOKUP(Data!K482,Konstanta!$AB:$AB,1,FALSE),""))&gt;0</f>
        <v>0</v>
      </c>
      <c r="CP482" s="12" t="b">
        <f t="shared" si="132"/>
        <v>0</v>
      </c>
      <c r="CQ482" s="12" t="b">
        <f t="shared" si="133"/>
        <v>0</v>
      </c>
      <c r="CR482" t="b">
        <f>ISNUMBER(SEARCH(Konstanta!$Q$5,Y482))</f>
        <v>0</v>
      </c>
      <c r="CS482">
        <f ca="1">IF(CD482&lt;=Konstanta!$J$5,Konstanta!$I$5,IF(CD482&lt;=Konstanta!$J$6,Konstanta!$I$6,IF(CD482&lt;=Konstanta!$J$7,Konstanta!$I$7,Konstanta!$I$8)))</f>
        <v>4</v>
      </c>
      <c r="CT482" t="b">
        <f>ISNUMBER(SEARCH(Konstanta!$Q$6,Y482))</f>
        <v>0</v>
      </c>
      <c r="CU482">
        <f ca="1">IF(CD482&lt;=Konstanta!$F$5,Konstanta!$E$5,IF(CD482&lt;=Konstanta!$F$6,Konstanta!$E$6,IF(CD482&lt;=Konstanta!$F$7,Konstanta!$E$7,IF(CD482&lt;=Konstanta!$F$8,Konstanta!$E$8,Konstanta!$E$9))))</f>
        <v>5</v>
      </c>
      <c r="CV482" t="b">
        <f t="shared" si="134"/>
        <v>1</v>
      </c>
      <c r="CW482" s="74">
        <f ca="1">IF(CD482&lt;=Konstanta!$B$5,Konstanta!$A$5,IF(CD482&lt;=Konstanta!$B$6,Konstanta!$A$6,IF(CD482&lt;=Konstanta!$B$7,Konstanta!$A$7,IF(CD482&lt;=Konstanta!$B$8,Konstanta!$A$8,IF(CD482&lt;=Konstanta!$B$9,Konstanta!$A$9,IF(CD482&lt;=Konstanta!$B$10,Konstanta!$A$10,IF(CD482&lt;=Konstanta!$B$11,Konstanta!$A$11,Konstanta!$A$12)))))))</f>
        <v>8</v>
      </c>
      <c r="CX482" t="b">
        <f>LEN(_xlfn.IFNA(VLOOKUP(AA482,Konstanta!$AD:$AD,1,FALSE),""))=0</f>
        <v>1</v>
      </c>
      <c r="CY482" s="67">
        <f t="shared" si="135"/>
        <v>0</v>
      </c>
      <c r="CZ482" s="67">
        <f t="shared" si="136"/>
        <v>0</v>
      </c>
      <c r="DA482" s="67">
        <f t="shared" si="137"/>
        <v>0</v>
      </c>
      <c r="DB482" t="b">
        <f t="shared" ca="1" si="138"/>
        <v>0</v>
      </c>
      <c r="DC482" s="67" t="b">
        <f>DA482&lt;=Konstanta!$AH$3</f>
        <v>1</v>
      </c>
      <c r="DD482" t="b">
        <f>CY482&lt;=Konstanta!$AH$4</f>
        <v>1</v>
      </c>
      <c r="DE482" t="b">
        <f>CY482&lt;=Konstanta!$AH$5</f>
        <v>1</v>
      </c>
      <c r="DF482" t="b">
        <f>CY482&lt;=Konstanta!$AH$6</f>
        <v>1</v>
      </c>
      <c r="DG482" t="b">
        <f ca="1">TEXT(BL482,"YYYYMMDD")=TEXT(Konstanta!$B$1,"YYYYMMDD")</f>
        <v>0</v>
      </c>
      <c r="DH482" t="b">
        <f t="shared" si="139"/>
        <v>0</v>
      </c>
      <c r="DI482" s="67">
        <f ca="1">Konstanta!$C$4-Data!CD482</f>
        <v>-1096658.666275</v>
      </c>
      <c r="DJ482">
        <f ca="1">IF(Data!DI482&gt;=Konstanta!$B$14,Konstanta!$A$14,IF(Data!DI482&gt;=Konstanta!$B$15,Konstanta!$A$15,IF(Data!DI482&gt;=Konstanta!$B$16,Konstanta!$A$16,IF(Data!DI482&gt;=Konstanta!$B$17,Konstanta!$A$17,IF(Data!DI482&gt;=Konstanta!$B$18,Konstanta!$A$18,Konstanta!$A$19)))))</f>
        <v>6</v>
      </c>
      <c r="DK482" t="b">
        <f t="shared" si="140"/>
        <v>0</v>
      </c>
      <c r="DL482" t="b">
        <f>COUNTIFS(A$1:A481,A482)=0</f>
        <v>1</v>
      </c>
    </row>
    <row r="483" spans="1:116">
      <c r="A483" s="69"/>
      <c r="B483" s="69"/>
      <c r="C483" s="69"/>
      <c r="D483" s="81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8"/>
      <c r="BY483" s="68"/>
      <c r="BZ483" s="70" t="str">
        <f t="shared" si="125"/>
        <v/>
      </c>
      <c r="CA483" s="71">
        <f t="shared" ca="1" si="126"/>
        <v>1096694.6662277777</v>
      </c>
      <c r="CB483" s="70" t="b">
        <f ca="1">AND(LEN(BZ483)&gt;0,TEXT(BZ483,"YYYY-MM-DD")=TEXT(Konstanta!$B$1,"YYYY-MM-DD"))</f>
        <v>0</v>
      </c>
      <c r="CC483" s="70" t="str">
        <f t="shared" si="127"/>
        <v/>
      </c>
      <c r="CD483" s="72">
        <f ca="1">(Konstanta!$B$2-D483)*24</f>
        <v>1096694.666275</v>
      </c>
      <c r="CE483" t="b">
        <f t="shared" si="128"/>
        <v>0</v>
      </c>
      <c r="CF483" t="b">
        <f>LEN(_xlfn.IFNA(VLOOKUP(H483,Konstanta!$M:$M,1,FALSE),""))&gt;0</f>
        <v>0</v>
      </c>
      <c r="CG483" t="b">
        <f>LEN(_xlfn.IFNA(VLOOKUP(G483,Konstanta!$T:$T,1,FALSE),""))&gt;0</f>
        <v>0</v>
      </c>
      <c r="CH483" t="b">
        <f>_xlfn.IFNA(VLOOKUP(U483,Konstanta!$O:$O,1,FALSE),"-")&lt;&gt;"-"</f>
        <v>0</v>
      </c>
      <c r="CI483" t="b">
        <f>LEN(_xlfn.IFNA(VLOOKUP(AX483,Konstanta!$X:$X,1,FALSE),""))&gt;0</f>
        <v>0</v>
      </c>
      <c r="CJ483" t="b">
        <f>OR(LEN(_xlfn.IFNA(VLOOKUP(Y483,Konstanta!$Q:$Q,1,FALSE),""))&gt;0,LEN(Y483)=0)</f>
        <v>1</v>
      </c>
      <c r="CK483" t="b">
        <f t="shared" si="129"/>
        <v>1</v>
      </c>
      <c r="CL483" t="b">
        <f>OR(LEN(_xlfn.IFNA(VLOOKUP(BK483,Konstanta!$Z:$Z,1,FALSE),""))&gt;0,LEN(BK483)=0)</f>
        <v>1</v>
      </c>
      <c r="CM483" t="b">
        <f t="shared" si="130"/>
        <v>1</v>
      </c>
      <c r="CN483" t="b">
        <f t="shared" si="131"/>
        <v>0</v>
      </c>
      <c r="CO483" t="b">
        <f>LEN(_xlfn.IFNA(VLOOKUP(Data!K483,Konstanta!$AB:$AB,1,FALSE),""))&gt;0</f>
        <v>0</v>
      </c>
      <c r="CP483" s="12" t="b">
        <f t="shared" si="132"/>
        <v>0</v>
      </c>
      <c r="CQ483" s="12" t="b">
        <f t="shared" si="133"/>
        <v>0</v>
      </c>
      <c r="CR483" t="b">
        <f>ISNUMBER(SEARCH(Konstanta!$Q$5,Y483))</f>
        <v>0</v>
      </c>
      <c r="CS483">
        <f ca="1">IF(CD483&lt;=Konstanta!$J$5,Konstanta!$I$5,IF(CD483&lt;=Konstanta!$J$6,Konstanta!$I$6,IF(CD483&lt;=Konstanta!$J$7,Konstanta!$I$7,Konstanta!$I$8)))</f>
        <v>4</v>
      </c>
      <c r="CT483" t="b">
        <f>ISNUMBER(SEARCH(Konstanta!$Q$6,Y483))</f>
        <v>0</v>
      </c>
      <c r="CU483">
        <f ca="1">IF(CD483&lt;=Konstanta!$F$5,Konstanta!$E$5,IF(CD483&lt;=Konstanta!$F$6,Konstanta!$E$6,IF(CD483&lt;=Konstanta!$F$7,Konstanta!$E$7,IF(CD483&lt;=Konstanta!$F$8,Konstanta!$E$8,Konstanta!$E$9))))</f>
        <v>5</v>
      </c>
      <c r="CV483" t="b">
        <f t="shared" si="134"/>
        <v>1</v>
      </c>
      <c r="CW483" s="74">
        <f ca="1">IF(CD483&lt;=Konstanta!$B$5,Konstanta!$A$5,IF(CD483&lt;=Konstanta!$B$6,Konstanta!$A$6,IF(CD483&lt;=Konstanta!$B$7,Konstanta!$A$7,IF(CD483&lt;=Konstanta!$B$8,Konstanta!$A$8,IF(CD483&lt;=Konstanta!$B$9,Konstanta!$A$9,IF(CD483&lt;=Konstanta!$B$10,Konstanta!$A$10,IF(CD483&lt;=Konstanta!$B$11,Konstanta!$A$11,Konstanta!$A$12)))))))</f>
        <v>8</v>
      </c>
      <c r="CX483" t="b">
        <f>LEN(_xlfn.IFNA(VLOOKUP(AA483,Konstanta!$AD:$AD,1,FALSE),""))=0</f>
        <v>1</v>
      </c>
      <c r="CY483" s="67">
        <f t="shared" si="135"/>
        <v>0</v>
      </c>
      <c r="CZ483" s="67">
        <f t="shared" si="136"/>
        <v>0</v>
      </c>
      <c r="DA483" s="67">
        <f t="shared" si="137"/>
        <v>0</v>
      </c>
      <c r="DB483" t="b">
        <f t="shared" ca="1" si="138"/>
        <v>0</v>
      </c>
      <c r="DC483" s="67" t="b">
        <f>DA483&lt;=Konstanta!$AH$3</f>
        <v>1</v>
      </c>
      <c r="DD483" t="b">
        <f>CY483&lt;=Konstanta!$AH$4</f>
        <v>1</v>
      </c>
      <c r="DE483" t="b">
        <f>CY483&lt;=Konstanta!$AH$5</f>
        <v>1</v>
      </c>
      <c r="DF483" t="b">
        <f>CY483&lt;=Konstanta!$AH$6</f>
        <v>1</v>
      </c>
      <c r="DG483" t="b">
        <f ca="1">TEXT(BL483,"YYYYMMDD")=TEXT(Konstanta!$B$1,"YYYYMMDD")</f>
        <v>0</v>
      </c>
      <c r="DH483" t="b">
        <f t="shared" si="139"/>
        <v>0</v>
      </c>
      <c r="DI483" s="67">
        <f ca="1">Konstanta!$C$4-Data!CD483</f>
        <v>-1096658.666275</v>
      </c>
      <c r="DJ483">
        <f ca="1">IF(Data!DI483&gt;=Konstanta!$B$14,Konstanta!$A$14,IF(Data!DI483&gt;=Konstanta!$B$15,Konstanta!$A$15,IF(Data!DI483&gt;=Konstanta!$B$16,Konstanta!$A$16,IF(Data!DI483&gt;=Konstanta!$B$17,Konstanta!$A$17,IF(Data!DI483&gt;=Konstanta!$B$18,Konstanta!$A$18,Konstanta!$A$19)))))</f>
        <v>6</v>
      </c>
      <c r="DK483" t="b">
        <f t="shared" si="140"/>
        <v>0</v>
      </c>
      <c r="DL483" t="b">
        <f>COUNTIFS(A$1:A482,A483)=0</f>
        <v>1</v>
      </c>
    </row>
    <row r="484" spans="1:116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8"/>
      <c r="BY484" s="68"/>
      <c r="BZ484" s="70" t="str">
        <f t="shared" si="125"/>
        <v/>
      </c>
      <c r="CA484" s="71">
        <f t="shared" ca="1" si="126"/>
        <v>1096694.6662277777</v>
      </c>
      <c r="CB484" s="70" t="b">
        <f ca="1">AND(LEN(BZ484)&gt;0,TEXT(BZ484,"YYYY-MM-DD")=TEXT(Konstanta!$B$1,"YYYY-MM-DD"))</f>
        <v>0</v>
      </c>
      <c r="CC484" s="70" t="str">
        <f t="shared" si="127"/>
        <v/>
      </c>
      <c r="CD484" s="72">
        <f ca="1">(Konstanta!$B$2-D484)*24</f>
        <v>1096694.666275</v>
      </c>
      <c r="CE484" t="b">
        <f t="shared" si="128"/>
        <v>0</v>
      </c>
      <c r="CF484" t="b">
        <f>LEN(_xlfn.IFNA(VLOOKUP(H484,Konstanta!$M:$M,1,FALSE),""))&gt;0</f>
        <v>0</v>
      </c>
      <c r="CG484" t="b">
        <f>LEN(_xlfn.IFNA(VLOOKUP(G484,Konstanta!$T:$T,1,FALSE),""))&gt;0</f>
        <v>0</v>
      </c>
      <c r="CH484" t="b">
        <f>_xlfn.IFNA(VLOOKUP(U484,Konstanta!$O:$O,1,FALSE),"-")&lt;&gt;"-"</f>
        <v>0</v>
      </c>
      <c r="CI484" t="b">
        <f>LEN(_xlfn.IFNA(VLOOKUP(AX484,Konstanta!$X:$X,1,FALSE),""))&gt;0</f>
        <v>0</v>
      </c>
      <c r="CJ484" t="b">
        <f>OR(LEN(_xlfn.IFNA(VLOOKUP(Y484,Konstanta!$Q:$Q,1,FALSE),""))&gt;0,LEN(Y484)=0)</f>
        <v>1</v>
      </c>
      <c r="CK484" t="b">
        <f t="shared" si="129"/>
        <v>1</v>
      </c>
      <c r="CL484" t="b">
        <f>OR(LEN(_xlfn.IFNA(VLOOKUP(BK484,Konstanta!$Z:$Z,1,FALSE),""))&gt;0,LEN(BK484)=0)</f>
        <v>1</v>
      </c>
      <c r="CM484" t="b">
        <f t="shared" si="130"/>
        <v>1</v>
      </c>
      <c r="CN484" t="b">
        <f t="shared" si="131"/>
        <v>0</v>
      </c>
      <c r="CO484" t="b">
        <f>LEN(_xlfn.IFNA(VLOOKUP(Data!K484,Konstanta!$AB:$AB,1,FALSE),""))&gt;0</f>
        <v>0</v>
      </c>
      <c r="CP484" s="12" t="b">
        <f t="shared" si="132"/>
        <v>0</v>
      </c>
      <c r="CQ484" s="12" t="b">
        <f t="shared" si="133"/>
        <v>0</v>
      </c>
      <c r="CR484" t="b">
        <f>ISNUMBER(SEARCH(Konstanta!$Q$5,Y484))</f>
        <v>0</v>
      </c>
      <c r="CS484">
        <f ca="1">IF(CD484&lt;=Konstanta!$J$5,Konstanta!$I$5,IF(CD484&lt;=Konstanta!$J$6,Konstanta!$I$6,IF(CD484&lt;=Konstanta!$J$7,Konstanta!$I$7,Konstanta!$I$8)))</f>
        <v>4</v>
      </c>
      <c r="CT484" t="b">
        <f>ISNUMBER(SEARCH(Konstanta!$Q$6,Y484))</f>
        <v>0</v>
      </c>
      <c r="CU484">
        <f ca="1">IF(CD484&lt;=Konstanta!$F$5,Konstanta!$E$5,IF(CD484&lt;=Konstanta!$F$6,Konstanta!$E$6,IF(CD484&lt;=Konstanta!$F$7,Konstanta!$E$7,IF(CD484&lt;=Konstanta!$F$8,Konstanta!$E$8,Konstanta!$E$9))))</f>
        <v>5</v>
      </c>
      <c r="CV484" t="b">
        <f t="shared" si="134"/>
        <v>1</v>
      </c>
      <c r="CW484" s="74">
        <f ca="1">IF(CD484&lt;=Konstanta!$B$5,Konstanta!$A$5,IF(CD484&lt;=Konstanta!$B$6,Konstanta!$A$6,IF(CD484&lt;=Konstanta!$B$7,Konstanta!$A$7,IF(CD484&lt;=Konstanta!$B$8,Konstanta!$A$8,IF(CD484&lt;=Konstanta!$B$9,Konstanta!$A$9,IF(CD484&lt;=Konstanta!$B$10,Konstanta!$A$10,IF(CD484&lt;=Konstanta!$B$11,Konstanta!$A$11,Konstanta!$A$12)))))))</f>
        <v>8</v>
      </c>
      <c r="CX484" t="b">
        <f>LEN(_xlfn.IFNA(VLOOKUP(AA484,Konstanta!$AD:$AD,1,FALSE),""))=0</f>
        <v>1</v>
      </c>
      <c r="CY484" s="67">
        <f t="shared" si="135"/>
        <v>0</v>
      </c>
      <c r="CZ484" s="67">
        <f t="shared" si="136"/>
        <v>0</v>
      </c>
      <c r="DA484" s="67">
        <f t="shared" si="137"/>
        <v>0</v>
      </c>
      <c r="DB484" t="b">
        <f t="shared" ca="1" si="138"/>
        <v>0</v>
      </c>
      <c r="DC484" s="67" t="b">
        <f>DA484&lt;=Konstanta!$AH$3</f>
        <v>1</v>
      </c>
      <c r="DD484" t="b">
        <f>CY484&lt;=Konstanta!$AH$4</f>
        <v>1</v>
      </c>
      <c r="DE484" t="b">
        <f>CY484&lt;=Konstanta!$AH$5</f>
        <v>1</v>
      </c>
      <c r="DF484" t="b">
        <f>CY484&lt;=Konstanta!$AH$6</f>
        <v>1</v>
      </c>
      <c r="DG484" t="b">
        <f ca="1">TEXT(BL484,"YYYYMMDD")=TEXT(Konstanta!$B$1,"YYYYMMDD")</f>
        <v>0</v>
      </c>
      <c r="DH484" t="b">
        <f t="shared" si="139"/>
        <v>0</v>
      </c>
      <c r="DI484" s="67">
        <f ca="1">Konstanta!$C$4-Data!CD484</f>
        <v>-1096658.666275</v>
      </c>
      <c r="DJ484">
        <f ca="1">IF(Data!DI484&gt;=Konstanta!$B$14,Konstanta!$A$14,IF(Data!DI484&gt;=Konstanta!$B$15,Konstanta!$A$15,IF(Data!DI484&gt;=Konstanta!$B$16,Konstanta!$A$16,IF(Data!DI484&gt;=Konstanta!$B$17,Konstanta!$A$17,IF(Data!DI484&gt;=Konstanta!$B$18,Konstanta!$A$18,Konstanta!$A$19)))))</f>
        <v>6</v>
      </c>
      <c r="DK484" t="b">
        <f t="shared" si="140"/>
        <v>0</v>
      </c>
      <c r="DL484" t="b">
        <f>COUNTIFS(A$1:A483,A484)=0</f>
        <v>1</v>
      </c>
    </row>
    <row r="485" spans="1:116">
      <c r="A485" s="69"/>
      <c r="B485" s="69"/>
      <c r="C485" s="69"/>
      <c r="D485" s="81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8"/>
      <c r="BY485" s="68"/>
      <c r="BZ485" s="70" t="str">
        <f t="shared" si="125"/>
        <v/>
      </c>
      <c r="CA485" s="71">
        <f t="shared" ca="1" si="126"/>
        <v>1096694.6662277777</v>
      </c>
      <c r="CB485" s="70" t="b">
        <f ca="1">AND(LEN(BZ485)&gt;0,TEXT(BZ485,"YYYY-MM-DD")=TEXT(Konstanta!$B$1,"YYYY-MM-DD"))</f>
        <v>0</v>
      </c>
      <c r="CC485" s="70" t="str">
        <f t="shared" si="127"/>
        <v/>
      </c>
      <c r="CD485" s="72">
        <f ca="1">(Konstanta!$B$2-D485)*24</f>
        <v>1096694.666275</v>
      </c>
      <c r="CE485" t="b">
        <f t="shared" si="128"/>
        <v>0</v>
      </c>
      <c r="CF485" t="b">
        <f>LEN(_xlfn.IFNA(VLOOKUP(H485,Konstanta!$M:$M,1,FALSE),""))&gt;0</f>
        <v>0</v>
      </c>
      <c r="CG485" t="b">
        <f>LEN(_xlfn.IFNA(VLOOKUP(G485,Konstanta!$T:$T,1,FALSE),""))&gt;0</f>
        <v>0</v>
      </c>
      <c r="CH485" t="b">
        <f>_xlfn.IFNA(VLOOKUP(U485,Konstanta!$O:$O,1,FALSE),"-")&lt;&gt;"-"</f>
        <v>0</v>
      </c>
      <c r="CI485" t="b">
        <f>LEN(_xlfn.IFNA(VLOOKUP(AX485,Konstanta!$X:$X,1,FALSE),""))&gt;0</f>
        <v>0</v>
      </c>
      <c r="CJ485" t="b">
        <f>OR(LEN(_xlfn.IFNA(VLOOKUP(Y485,Konstanta!$Q:$Q,1,FALSE),""))&gt;0,LEN(Y485)=0)</f>
        <v>1</v>
      </c>
      <c r="CK485" t="b">
        <f t="shared" si="129"/>
        <v>1</v>
      </c>
      <c r="CL485" t="b">
        <f>OR(LEN(_xlfn.IFNA(VLOOKUP(BK485,Konstanta!$Z:$Z,1,FALSE),""))&gt;0,LEN(BK485)=0)</f>
        <v>1</v>
      </c>
      <c r="CM485" t="b">
        <f t="shared" si="130"/>
        <v>1</v>
      </c>
      <c r="CN485" t="b">
        <f t="shared" si="131"/>
        <v>0</v>
      </c>
      <c r="CO485" t="b">
        <f>LEN(_xlfn.IFNA(VLOOKUP(Data!K485,Konstanta!$AB:$AB,1,FALSE),""))&gt;0</f>
        <v>0</v>
      </c>
      <c r="CP485" s="12" t="b">
        <f t="shared" si="132"/>
        <v>0</v>
      </c>
      <c r="CQ485" s="12" t="b">
        <f t="shared" si="133"/>
        <v>0</v>
      </c>
      <c r="CR485" t="b">
        <f>ISNUMBER(SEARCH(Konstanta!$Q$5,Y485))</f>
        <v>0</v>
      </c>
      <c r="CS485">
        <f ca="1">IF(CD485&lt;=Konstanta!$J$5,Konstanta!$I$5,IF(CD485&lt;=Konstanta!$J$6,Konstanta!$I$6,IF(CD485&lt;=Konstanta!$J$7,Konstanta!$I$7,Konstanta!$I$8)))</f>
        <v>4</v>
      </c>
      <c r="CT485" t="b">
        <f>ISNUMBER(SEARCH(Konstanta!$Q$6,Y485))</f>
        <v>0</v>
      </c>
      <c r="CU485">
        <f ca="1">IF(CD485&lt;=Konstanta!$F$5,Konstanta!$E$5,IF(CD485&lt;=Konstanta!$F$6,Konstanta!$E$6,IF(CD485&lt;=Konstanta!$F$7,Konstanta!$E$7,IF(CD485&lt;=Konstanta!$F$8,Konstanta!$E$8,Konstanta!$E$9))))</f>
        <v>5</v>
      </c>
      <c r="CV485" t="b">
        <f t="shared" si="134"/>
        <v>1</v>
      </c>
      <c r="CW485" s="74">
        <f ca="1">IF(CD485&lt;=Konstanta!$B$5,Konstanta!$A$5,IF(CD485&lt;=Konstanta!$B$6,Konstanta!$A$6,IF(CD485&lt;=Konstanta!$B$7,Konstanta!$A$7,IF(CD485&lt;=Konstanta!$B$8,Konstanta!$A$8,IF(CD485&lt;=Konstanta!$B$9,Konstanta!$A$9,IF(CD485&lt;=Konstanta!$B$10,Konstanta!$A$10,IF(CD485&lt;=Konstanta!$B$11,Konstanta!$A$11,Konstanta!$A$12)))))))</f>
        <v>8</v>
      </c>
      <c r="CX485" t="b">
        <f>LEN(_xlfn.IFNA(VLOOKUP(AA485,Konstanta!$AD:$AD,1,FALSE),""))=0</f>
        <v>1</v>
      </c>
      <c r="CY485" s="67">
        <f t="shared" si="135"/>
        <v>0</v>
      </c>
      <c r="CZ485" s="67">
        <f t="shared" si="136"/>
        <v>0</v>
      </c>
      <c r="DA485" s="67">
        <f t="shared" si="137"/>
        <v>0</v>
      </c>
      <c r="DB485" t="b">
        <f t="shared" ca="1" si="138"/>
        <v>0</v>
      </c>
      <c r="DC485" s="67" t="b">
        <f>DA485&lt;=Konstanta!$AH$3</f>
        <v>1</v>
      </c>
      <c r="DD485" t="b">
        <f>CY485&lt;=Konstanta!$AH$4</f>
        <v>1</v>
      </c>
      <c r="DE485" t="b">
        <f>CY485&lt;=Konstanta!$AH$5</f>
        <v>1</v>
      </c>
      <c r="DF485" t="b">
        <f>CY485&lt;=Konstanta!$AH$6</f>
        <v>1</v>
      </c>
      <c r="DG485" t="b">
        <f ca="1">TEXT(BL485,"YYYYMMDD")=TEXT(Konstanta!$B$1,"YYYYMMDD")</f>
        <v>0</v>
      </c>
      <c r="DH485" t="b">
        <f t="shared" si="139"/>
        <v>0</v>
      </c>
      <c r="DI485" s="67">
        <f ca="1">Konstanta!$C$4-Data!CD485</f>
        <v>-1096658.666275</v>
      </c>
      <c r="DJ485">
        <f ca="1">IF(Data!DI485&gt;=Konstanta!$B$14,Konstanta!$A$14,IF(Data!DI485&gt;=Konstanta!$B$15,Konstanta!$A$15,IF(Data!DI485&gt;=Konstanta!$B$16,Konstanta!$A$16,IF(Data!DI485&gt;=Konstanta!$B$17,Konstanta!$A$17,IF(Data!DI485&gt;=Konstanta!$B$18,Konstanta!$A$18,Konstanta!$A$19)))))</f>
        <v>6</v>
      </c>
      <c r="DK485" t="b">
        <f t="shared" si="140"/>
        <v>0</v>
      </c>
      <c r="DL485" t="b">
        <f>COUNTIFS(A$1:A484,A485)=0</f>
        <v>1</v>
      </c>
    </row>
    <row r="486" spans="1:116">
      <c r="A486" s="69"/>
      <c r="B486" s="69"/>
      <c r="C486" s="69"/>
      <c r="D486" s="81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8"/>
      <c r="BY486" s="68"/>
      <c r="BZ486" s="70" t="str">
        <f t="shared" si="125"/>
        <v/>
      </c>
      <c r="CA486" s="71">
        <f t="shared" ca="1" si="126"/>
        <v>1096694.6664083335</v>
      </c>
      <c r="CB486" s="70" t="b">
        <f ca="1">AND(LEN(BZ486)&gt;0,TEXT(BZ486,"YYYY-MM-DD")=TEXT(Konstanta!$B$1,"YYYY-MM-DD"))</f>
        <v>0</v>
      </c>
      <c r="CC486" s="70" t="str">
        <f t="shared" si="127"/>
        <v/>
      </c>
      <c r="CD486" s="72">
        <f ca="1">(Konstanta!$B$2-D486)*24</f>
        <v>1096694.666275</v>
      </c>
      <c r="CE486" t="b">
        <f t="shared" si="128"/>
        <v>0</v>
      </c>
      <c r="CF486" t="b">
        <f>LEN(_xlfn.IFNA(VLOOKUP(H486,Konstanta!$M:$M,1,FALSE),""))&gt;0</f>
        <v>0</v>
      </c>
      <c r="CG486" t="b">
        <f>LEN(_xlfn.IFNA(VLOOKUP(G486,Konstanta!$T:$T,1,FALSE),""))&gt;0</f>
        <v>0</v>
      </c>
      <c r="CH486" t="b">
        <f>_xlfn.IFNA(VLOOKUP(U486,Konstanta!$O:$O,1,FALSE),"-")&lt;&gt;"-"</f>
        <v>0</v>
      </c>
      <c r="CI486" t="b">
        <f>LEN(_xlfn.IFNA(VLOOKUP(AX486,Konstanta!$X:$X,1,FALSE),""))&gt;0</f>
        <v>0</v>
      </c>
      <c r="CJ486" t="b">
        <f>OR(LEN(_xlfn.IFNA(VLOOKUP(Y486,Konstanta!$Q:$Q,1,FALSE),""))&gt;0,LEN(Y486)=0)</f>
        <v>1</v>
      </c>
      <c r="CK486" t="b">
        <f t="shared" si="129"/>
        <v>1</v>
      </c>
      <c r="CL486" t="b">
        <f>OR(LEN(_xlfn.IFNA(VLOOKUP(BK486,Konstanta!$Z:$Z,1,FALSE),""))&gt;0,LEN(BK486)=0)</f>
        <v>1</v>
      </c>
      <c r="CM486" t="b">
        <f t="shared" si="130"/>
        <v>1</v>
      </c>
      <c r="CN486" t="b">
        <f t="shared" si="131"/>
        <v>0</v>
      </c>
      <c r="CO486" t="b">
        <f>LEN(_xlfn.IFNA(VLOOKUP(Data!K486,Konstanta!$AB:$AB,1,FALSE),""))&gt;0</f>
        <v>0</v>
      </c>
      <c r="CP486" s="12" t="b">
        <f t="shared" si="132"/>
        <v>0</v>
      </c>
      <c r="CQ486" s="12" t="b">
        <f t="shared" si="133"/>
        <v>0</v>
      </c>
      <c r="CR486" t="b">
        <f>ISNUMBER(SEARCH(Konstanta!$Q$5,Y486))</f>
        <v>0</v>
      </c>
      <c r="CS486">
        <f ca="1">IF(CD486&lt;=Konstanta!$J$5,Konstanta!$I$5,IF(CD486&lt;=Konstanta!$J$6,Konstanta!$I$6,IF(CD486&lt;=Konstanta!$J$7,Konstanta!$I$7,Konstanta!$I$8)))</f>
        <v>4</v>
      </c>
      <c r="CT486" t="b">
        <f>ISNUMBER(SEARCH(Konstanta!$Q$6,Y486))</f>
        <v>0</v>
      </c>
      <c r="CU486">
        <f ca="1">IF(CD486&lt;=Konstanta!$F$5,Konstanta!$E$5,IF(CD486&lt;=Konstanta!$F$6,Konstanta!$E$6,IF(CD486&lt;=Konstanta!$F$7,Konstanta!$E$7,IF(CD486&lt;=Konstanta!$F$8,Konstanta!$E$8,Konstanta!$E$9))))</f>
        <v>5</v>
      </c>
      <c r="CV486" t="b">
        <f t="shared" si="134"/>
        <v>1</v>
      </c>
      <c r="CW486" s="74">
        <f ca="1">IF(CD486&lt;=Konstanta!$B$5,Konstanta!$A$5,IF(CD486&lt;=Konstanta!$B$6,Konstanta!$A$6,IF(CD486&lt;=Konstanta!$B$7,Konstanta!$A$7,IF(CD486&lt;=Konstanta!$B$8,Konstanta!$A$8,IF(CD486&lt;=Konstanta!$B$9,Konstanta!$A$9,IF(CD486&lt;=Konstanta!$B$10,Konstanta!$A$10,IF(CD486&lt;=Konstanta!$B$11,Konstanta!$A$11,Konstanta!$A$12)))))))</f>
        <v>8</v>
      </c>
      <c r="CX486" t="b">
        <f>LEN(_xlfn.IFNA(VLOOKUP(AA486,Konstanta!$AD:$AD,1,FALSE),""))=0</f>
        <v>1</v>
      </c>
      <c r="CY486" s="67">
        <f t="shared" si="135"/>
        <v>0</v>
      </c>
      <c r="CZ486" s="67">
        <f t="shared" si="136"/>
        <v>0</v>
      </c>
      <c r="DA486" s="67">
        <f t="shared" si="137"/>
        <v>0</v>
      </c>
      <c r="DB486" t="b">
        <f t="shared" ca="1" si="138"/>
        <v>0</v>
      </c>
      <c r="DC486" s="67" t="b">
        <f>DA486&lt;=Konstanta!$AH$3</f>
        <v>1</v>
      </c>
      <c r="DD486" t="b">
        <f>CY486&lt;=Konstanta!$AH$4</f>
        <v>1</v>
      </c>
      <c r="DE486" t="b">
        <f>CY486&lt;=Konstanta!$AH$5</f>
        <v>1</v>
      </c>
      <c r="DF486" t="b">
        <f>CY486&lt;=Konstanta!$AH$6</f>
        <v>1</v>
      </c>
      <c r="DG486" t="b">
        <f ca="1">TEXT(BL486,"YYYYMMDD")=TEXT(Konstanta!$B$1,"YYYYMMDD")</f>
        <v>0</v>
      </c>
      <c r="DH486" t="b">
        <f t="shared" si="139"/>
        <v>0</v>
      </c>
      <c r="DI486" s="67">
        <f ca="1">Konstanta!$C$4-Data!CD486</f>
        <v>-1096658.666275</v>
      </c>
      <c r="DJ486">
        <f ca="1">IF(Data!DI486&gt;=Konstanta!$B$14,Konstanta!$A$14,IF(Data!DI486&gt;=Konstanta!$B$15,Konstanta!$A$15,IF(Data!DI486&gt;=Konstanta!$B$16,Konstanta!$A$16,IF(Data!DI486&gt;=Konstanta!$B$17,Konstanta!$A$17,IF(Data!DI486&gt;=Konstanta!$B$18,Konstanta!$A$18,Konstanta!$A$19)))))</f>
        <v>6</v>
      </c>
      <c r="DK486" t="b">
        <f t="shared" si="140"/>
        <v>0</v>
      </c>
      <c r="DL486" t="b">
        <f>COUNTIFS(A$1:A485,A486)=0</f>
        <v>1</v>
      </c>
    </row>
    <row r="487" spans="1:116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8"/>
      <c r="BY487" s="68"/>
      <c r="BZ487" s="70" t="str">
        <f t="shared" si="125"/>
        <v/>
      </c>
      <c r="CA487" s="71">
        <f t="shared" ca="1" si="126"/>
        <v>1096694.6659916667</v>
      </c>
      <c r="CB487" s="70" t="b">
        <f ca="1">AND(LEN(BZ487)&gt;0,TEXT(BZ487,"YYYY-MM-DD")=TEXT(Konstanta!$B$1,"YYYY-MM-DD"))</f>
        <v>0</v>
      </c>
      <c r="CC487" s="70" t="str">
        <f t="shared" si="127"/>
        <v/>
      </c>
      <c r="CD487" s="72">
        <f ca="1">(Konstanta!$B$2-D487)*24</f>
        <v>1096694.666275</v>
      </c>
      <c r="CE487" t="b">
        <f t="shared" si="128"/>
        <v>0</v>
      </c>
      <c r="CF487" t="b">
        <f>LEN(_xlfn.IFNA(VLOOKUP(H487,Konstanta!$M:$M,1,FALSE),""))&gt;0</f>
        <v>0</v>
      </c>
      <c r="CG487" t="b">
        <f>LEN(_xlfn.IFNA(VLOOKUP(G487,Konstanta!$T:$T,1,FALSE),""))&gt;0</f>
        <v>0</v>
      </c>
      <c r="CH487" t="b">
        <f>_xlfn.IFNA(VLOOKUP(U487,Konstanta!$O:$O,1,FALSE),"-")&lt;&gt;"-"</f>
        <v>0</v>
      </c>
      <c r="CI487" t="b">
        <f>LEN(_xlfn.IFNA(VLOOKUP(AX487,Konstanta!$X:$X,1,FALSE),""))&gt;0</f>
        <v>0</v>
      </c>
      <c r="CJ487" t="b">
        <f>OR(LEN(_xlfn.IFNA(VLOOKUP(Y487,Konstanta!$Q:$Q,1,FALSE),""))&gt;0,LEN(Y487)=0)</f>
        <v>1</v>
      </c>
      <c r="CK487" t="b">
        <f t="shared" si="129"/>
        <v>1</v>
      </c>
      <c r="CL487" t="b">
        <f>OR(LEN(_xlfn.IFNA(VLOOKUP(BK487,Konstanta!$Z:$Z,1,FALSE),""))&gt;0,LEN(BK487)=0)</f>
        <v>1</v>
      </c>
      <c r="CM487" t="b">
        <f t="shared" si="130"/>
        <v>1</v>
      </c>
      <c r="CN487" t="b">
        <f t="shared" si="131"/>
        <v>0</v>
      </c>
      <c r="CO487" t="b">
        <f>LEN(_xlfn.IFNA(VLOOKUP(Data!K487,Konstanta!$AB:$AB,1,FALSE),""))&gt;0</f>
        <v>0</v>
      </c>
      <c r="CP487" s="12" t="b">
        <f t="shared" si="132"/>
        <v>0</v>
      </c>
      <c r="CQ487" s="12" t="b">
        <f t="shared" si="133"/>
        <v>0</v>
      </c>
      <c r="CR487" t="b">
        <f>ISNUMBER(SEARCH(Konstanta!$Q$5,Y487))</f>
        <v>0</v>
      </c>
      <c r="CS487">
        <f ca="1">IF(CD487&lt;=Konstanta!$J$5,Konstanta!$I$5,IF(CD487&lt;=Konstanta!$J$6,Konstanta!$I$6,IF(CD487&lt;=Konstanta!$J$7,Konstanta!$I$7,Konstanta!$I$8)))</f>
        <v>4</v>
      </c>
      <c r="CT487" t="b">
        <f>ISNUMBER(SEARCH(Konstanta!$Q$6,Y487))</f>
        <v>0</v>
      </c>
      <c r="CU487">
        <f ca="1">IF(CD487&lt;=Konstanta!$F$5,Konstanta!$E$5,IF(CD487&lt;=Konstanta!$F$6,Konstanta!$E$6,IF(CD487&lt;=Konstanta!$F$7,Konstanta!$E$7,IF(CD487&lt;=Konstanta!$F$8,Konstanta!$E$8,Konstanta!$E$9))))</f>
        <v>5</v>
      </c>
      <c r="CV487" t="b">
        <f t="shared" si="134"/>
        <v>1</v>
      </c>
      <c r="CW487" s="74">
        <f ca="1">IF(CD487&lt;=Konstanta!$B$5,Konstanta!$A$5,IF(CD487&lt;=Konstanta!$B$6,Konstanta!$A$6,IF(CD487&lt;=Konstanta!$B$7,Konstanta!$A$7,IF(CD487&lt;=Konstanta!$B$8,Konstanta!$A$8,IF(CD487&lt;=Konstanta!$B$9,Konstanta!$A$9,IF(CD487&lt;=Konstanta!$B$10,Konstanta!$A$10,IF(CD487&lt;=Konstanta!$B$11,Konstanta!$A$11,Konstanta!$A$12)))))))</f>
        <v>8</v>
      </c>
      <c r="CX487" t="b">
        <f>LEN(_xlfn.IFNA(VLOOKUP(AA487,Konstanta!$AD:$AD,1,FALSE),""))=0</f>
        <v>1</v>
      </c>
      <c r="CY487" s="67">
        <f t="shared" si="135"/>
        <v>0</v>
      </c>
      <c r="CZ487" s="67">
        <f t="shared" si="136"/>
        <v>0</v>
      </c>
      <c r="DA487" s="67">
        <f t="shared" si="137"/>
        <v>0</v>
      </c>
      <c r="DB487" t="b">
        <f t="shared" ca="1" si="138"/>
        <v>0</v>
      </c>
      <c r="DC487" s="67" t="b">
        <f>DA487&lt;=Konstanta!$AH$3</f>
        <v>1</v>
      </c>
      <c r="DD487" t="b">
        <f>CY487&lt;=Konstanta!$AH$4</f>
        <v>1</v>
      </c>
      <c r="DE487" t="b">
        <f>CY487&lt;=Konstanta!$AH$5</f>
        <v>1</v>
      </c>
      <c r="DF487" t="b">
        <f>CY487&lt;=Konstanta!$AH$6</f>
        <v>1</v>
      </c>
      <c r="DG487" t="b">
        <f ca="1">TEXT(BL487,"YYYYMMDD")=TEXT(Konstanta!$B$1,"YYYYMMDD")</f>
        <v>0</v>
      </c>
      <c r="DH487" t="b">
        <f t="shared" si="139"/>
        <v>0</v>
      </c>
      <c r="DI487" s="67">
        <f ca="1">Konstanta!$C$4-Data!CD487</f>
        <v>-1096658.666275</v>
      </c>
      <c r="DJ487">
        <f ca="1">IF(Data!DI487&gt;=Konstanta!$B$14,Konstanta!$A$14,IF(Data!DI487&gt;=Konstanta!$B$15,Konstanta!$A$15,IF(Data!DI487&gt;=Konstanta!$B$16,Konstanta!$A$16,IF(Data!DI487&gt;=Konstanta!$B$17,Konstanta!$A$17,IF(Data!DI487&gt;=Konstanta!$B$18,Konstanta!$A$18,Konstanta!$A$19)))))</f>
        <v>6</v>
      </c>
      <c r="DK487" t="b">
        <f t="shared" si="140"/>
        <v>0</v>
      </c>
      <c r="DL487" t="b">
        <f>COUNTIFS(A$1:A486,A487)=0</f>
        <v>1</v>
      </c>
    </row>
    <row r="488" spans="1:116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8"/>
      <c r="BY488" s="68"/>
      <c r="BZ488" s="70" t="str">
        <f t="shared" si="125"/>
        <v/>
      </c>
      <c r="CA488" s="71">
        <f t="shared" ca="1" si="126"/>
        <v>1096694.6664305555</v>
      </c>
      <c r="CB488" s="70" t="b">
        <f ca="1">AND(LEN(BZ488)&gt;0,TEXT(BZ488,"YYYY-MM-DD")=TEXT(Konstanta!$B$1,"YYYY-MM-DD"))</f>
        <v>0</v>
      </c>
      <c r="CC488" s="70" t="str">
        <f t="shared" si="127"/>
        <v/>
      </c>
      <c r="CD488" s="72">
        <f ca="1">(Konstanta!$B$2-D488)*24</f>
        <v>1096694.666275</v>
      </c>
      <c r="CE488" t="b">
        <f t="shared" si="128"/>
        <v>0</v>
      </c>
      <c r="CF488" t="b">
        <f>LEN(_xlfn.IFNA(VLOOKUP(H488,Konstanta!$M:$M,1,FALSE),""))&gt;0</f>
        <v>0</v>
      </c>
      <c r="CG488" t="b">
        <f>LEN(_xlfn.IFNA(VLOOKUP(G488,Konstanta!$T:$T,1,FALSE),""))&gt;0</f>
        <v>0</v>
      </c>
      <c r="CH488" t="b">
        <f>_xlfn.IFNA(VLOOKUP(U488,Konstanta!$O:$O,1,FALSE),"-")&lt;&gt;"-"</f>
        <v>0</v>
      </c>
      <c r="CI488" t="b">
        <f>LEN(_xlfn.IFNA(VLOOKUP(AX488,Konstanta!$X:$X,1,FALSE),""))&gt;0</f>
        <v>0</v>
      </c>
      <c r="CJ488" t="b">
        <f>OR(LEN(_xlfn.IFNA(VLOOKUP(Y488,Konstanta!$Q:$Q,1,FALSE),""))&gt;0,LEN(Y488)=0)</f>
        <v>1</v>
      </c>
      <c r="CK488" t="b">
        <f t="shared" si="129"/>
        <v>1</v>
      </c>
      <c r="CL488" t="b">
        <f>OR(LEN(_xlfn.IFNA(VLOOKUP(BK488,Konstanta!$Z:$Z,1,FALSE),""))&gt;0,LEN(BK488)=0)</f>
        <v>1</v>
      </c>
      <c r="CM488" t="b">
        <f t="shared" si="130"/>
        <v>1</v>
      </c>
      <c r="CN488" t="b">
        <f t="shared" si="131"/>
        <v>0</v>
      </c>
      <c r="CO488" t="b">
        <f>LEN(_xlfn.IFNA(VLOOKUP(Data!K488,Konstanta!$AB:$AB,1,FALSE),""))&gt;0</f>
        <v>0</v>
      </c>
      <c r="CP488" s="12" t="b">
        <f t="shared" si="132"/>
        <v>0</v>
      </c>
      <c r="CQ488" s="12" t="b">
        <f t="shared" si="133"/>
        <v>0</v>
      </c>
      <c r="CR488" t="b">
        <f>ISNUMBER(SEARCH(Konstanta!$Q$5,Y488))</f>
        <v>0</v>
      </c>
      <c r="CS488">
        <f ca="1">IF(CD488&lt;=Konstanta!$J$5,Konstanta!$I$5,IF(CD488&lt;=Konstanta!$J$6,Konstanta!$I$6,IF(CD488&lt;=Konstanta!$J$7,Konstanta!$I$7,Konstanta!$I$8)))</f>
        <v>4</v>
      </c>
      <c r="CT488" t="b">
        <f>ISNUMBER(SEARCH(Konstanta!$Q$6,Y488))</f>
        <v>0</v>
      </c>
      <c r="CU488">
        <f ca="1">IF(CD488&lt;=Konstanta!$F$5,Konstanta!$E$5,IF(CD488&lt;=Konstanta!$F$6,Konstanta!$E$6,IF(CD488&lt;=Konstanta!$F$7,Konstanta!$E$7,IF(CD488&lt;=Konstanta!$F$8,Konstanta!$E$8,Konstanta!$E$9))))</f>
        <v>5</v>
      </c>
      <c r="CV488" t="b">
        <f t="shared" si="134"/>
        <v>1</v>
      </c>
      <c r="CW488" s="74">
        <f ca="1">IF(CD488&lt;=Konstanta!$B$5,Konstanta!$A$5,IF(CD488&lt;=Konstanta!$B$6,Konstanta!$A$6,IF(CD488&lt;=Konstanta!$B$7,Konstanta!$A$7,IF(CD488&lt;=Konstanta!$B$8,Konstanta!$A$8,IF(CD488&lt;=Konstanta!$B$9,Konstanta!$A$9,IF(CD488&lt;=Konstanta!$B$10,Konstanta!$A$10,IF(CD488&lt;=Konstanta!$B$11,Konstanta!$A$11,Konstanta!$A$12)))))))</f>
        <v>8</v>
      </c>
      <c r="CX488" t="b">
        <f>LEN(_xlfn.IFNA(VLOOKUP(AA488,Konstanta!$AD:$AD,1,FALSE),""))=0</f>
        <v>1</v>
      </c>
      <c r="CY488" s="67">
        <f t="shared" si="135"/>
        <v>0</v>
      </c>
      <c r="CZ488" s="67">
        <f t="shared" si="136"/>
        <v>0</v>
      </c>
      <c r="DA488" s="67">
        <f t="shared" si="137"/>
        <v>0</v>
      </c>
      <c r="DB488" t="b">
        <f t="shared" ca="1" si="138"/>
        <v>0</v>
      </c>
      <c r="DC488" s="67" t="b">
        <f>DA488&lt;=Konstanta!$AH$3</f>
        <v>1</v>
      </c>
      <c r="DD488" t="b">
        <f>CY488&lt;=Konstanta!$AH$4</f>
        <v>1</v>
      </c>
      <c r="DE488" t="b">
        <f>CY488&lt;=Konstanta!$AH$5</f>
        <v>1</v>
      </c>
      <c r="DF488" t="b">
        <f>CY488&lt;=Konstanta!$AH$6</f>
        <v>1</v>
      </c>
      <c r="DG488" t="b">
        <f ca="1">TEXT(BL488,"YYYYMMDD")=TEXT(Konstanta!$B$1,"YYYYMMDD")</f>
        <v>0</v>
      </c>
      <c r="DH488" t="b">
        <f t="shared" si="139"/>
        <v>0</v>
      </c>
      <c r="DI488" s="67">
        <f ca="1">Konstanta!$C$4-Data!CD488</f>
        <v>-1096658.666275</v>
      </c>
      <c r="DJ488">
        <f ca="1">IF(Data!DI488&gt;=Konstanta!$B$14,Konstanta!$A$14,IF(Data!DI488&gt;=Konstanta!$B$15,Konstanta!$A$15,IF(Data!DI488&gt;=Konstanta!$B$16,Konstanta!$A$16,IF(Data!DI488&gt;=Konstanta!$B$17,Konstanta!$A$17,IF(Data!DI488&gt;=Konstanta!$B$18,Konstanta!$A$18,Konstanta!$A$19)))))</f>
        <v>6</v>
      </c>
      <c r="DK488" t="b">
        <f t="shared" si="140"/>
        <v>0</v>
      </c>
      <c r="DL488" t="b">
        <f>COUNTIFS(A$1:A487,A488)=0</f>
        <v>1</v>
      </c>
    </row>
    <row r="489" spans="1:116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8"/>
      <c r="BY489" s="68"/>
      <c r="BZ489" s="70" t="str">
        <f t="shared" si="125"/>
        <v/>
      </c>
      <c r="CA489" s="71">
        <f t="shared" ca="1" si="126"/>
        <v>1096694.6664305555</v>
      </c>
      <c r="CB489" s="70" t="b">
        <f ca="1">AND(LEN(BZ489)&gt;0,TEXT(BZ489,"YYYY-MM-DD")=TEXT(Konstanta!$B$1,"YYYY-MM-DD"))</f>
        <v>0</v>
      </c>
      <c r="CC489" s="70" t="str">
        <f t="shared" si="127"/>
        <v/>
      </c>
      <c r="CD489" s="72">
        <f ca="1">(Konstanta!$B$2-D489)*24</f>
        <v>1096694.666275</v>
      </c>
      <c r="CE489" t="b">
        <f t="shared" si="128"/>
        <v>0</v>
      </c>
      <c r="CF489" t="b">
        <f>LEN(_xlfn.IFNA(VLOOKUP(H489,Konstanta!$M:$M,1,FALSE),""))&gt;0</f>
        <v>0</v>
      </c>
      <c r="CG489" t="b">
        <f>LEN(_xlfn.IFNA(VLOOKUP(G489,Konstanta!$T:$T,1,FALSE),""))&gt;0</f>
        <v>0</v>
      </c>
      <c r="CH489" t="b">
        <f>_xlfn.IFNA(VLOOKUP(U489,Konstanta!$O:$O,1,FALSE),"-")&lt;&gt;"-"</f>
        <v>0</v>
      </c>
      <c r="CI489" t="b">
        <f>LEN(_xlfn.IFNA(VLOOKUP(AX489,Konstanta!$X:$X,1,FALSE),""))&gt;0</f>
        <v>0</v>
      </c>
      <c r="CJ489" t="b">
        <f>OR(LEN(_xlfn.IFNA(VLOOKUP(Y489,Konstanta!$Q:$Q,1,FALSE),""))&gt;0,LEN(Y489)=0)</f>
        <v>1</v>
      </c>
      <c r="CK489" t="b">
        <f t="shared" si="129"/>
        <v>1</v>
      </c>
      <c r="CL489" t="b">
        <f>OR(LEN(_xlfn.IFNA(VLOOKUP(BK489,Konstanta!$Z:$Z,1,FALSE),""))&gt;0,LEN(BK489)=0)</f>
        <v>1</v>
      </c>
      <c r="CM489" t="b">
        <f t="shared" si="130"/>
        <v>1</v>
      </c>
      <c r="CN489" t="b">
        <f t="shared" si="131"/>
        <v>0</v>
      </c>
      <c r="CO489" t="b">
        <f>LEN(_xlfn.IFNA(VLOOKUP(Data!K489,Konstanta!$AB:$AB,1,FALSE),""))&gt;0</f>
        <v>0</v>
      </c>
      <c r="CP489" s="12" t="b">
        <f t="shared" si="132"/>
        <v>0</v>
      </c>
      <c r="CQ489" s="12" t="b">
        <f t="shared" si="133"/>
        <v>0</v>
      </c>
      <c r="CR489" t="b">
        <f>ISNUMBER(SEARCH(Konstanta!$Q$5,Y489))</f>
        <v>0</v>
      </c>
      <c r="CS489">
        <f ca="1">IF(CD489&lt;=Konstanta!$J$5,Konstanta!$I$5,IF(CD489&lt;=Konstanta!$J$6,Konstanta!$I$6,IF(CD489&lt;=Konstanta!$J$7,Konstanta!$I$7,Konstanta!$I$8)))</f>
        <v>4</v>
      </c>
      <c r="CT489" t="b">
        <f>ISNUMBER(SEARCH(Konstanta!$Q$6,Y489))</f>
        <v>0</v>
      </c>
      <c r="CU489">
        <f ca="1">IF(CD489&lt;=Konstanta!$F$5,Konstanta!$E$5,IF(CD489&lt;=Konstanta!$F$6,Konstanta!$E$6,IF(CD489&lt;=Konstanta!$F$7,Konstanta!$E$7,IF(CD489&lt;=Konstanta!$F$8,Konstanta!$E$8,Konstanta!$E$9))))</f>
        <v>5</v>
      </c>
      <c r="CV489" t="b">
        <f t="shared" si="134"/>
        <v>1</v>
      </c>
      <c r="CW489" s="74">
        <f ca="1">IF(CD489&lt;=Konstanta!$B$5,Konstanta!$A$5,IF(CD489&lt;=Konstanta!$B$6,Konstanta!$A$6,IF(CD489&lt;=Konstanta!$B$7,Konstanta!$A$7,IF(CD489&lt;=Konstanta!$B$8,Konstanta!$A$8,IF(CD489&lt;=Konstanta!$B$9,Konstanta!$A$9,IF(CD489&lt;=Konstanta!$B$10,Konstanta!$A$10,IF(CD489&lt;=Konstanta!$B$11,Konstanta!$A$11,Konstanta!$A$12)))))))</f>
        <v>8</v>
      </c>
      <c r="CX489" t="b">
        <f>LEN(_xlfn.IFNA(VLOOKUP(AA489,Konstanta!$AD:$AD,1,FALSE),""))=0</f>
        <v>1</v>
      </c>
      <c r="CY489" s="67">
        <f t="shared" si="135"/>
        <v>0</v>
      </c>
      <c r="CZ489" s="67">
        <f t="shared" si="136"/>
        <v>0</v>
      </c>
      <c r="DA489" s="67">
        <f t="shared" si="137"/>
        <v>0</v>
      </c>
      <c r="DB489" t="b">
        <f t="shared" ca="1" si="138"/>
        <v>0</v>
      </c>
      <c r="DC489" s="67" t="b">
        <f>DA489&lt;=Konstanta!$AH$3</f>
        <v>1</v>
      </c>
      <c r="DD489" t="b">
        <f>CY489&lt;=Konstanta!$AH$4</f>
        <v>1</v>
      </c>
      <c r="DE489" t="b">
        <f>CY489&lt;=Konstanta!$AH$5</f>
        <v>1</v>
      </c>
      <c r="DF489" t="b">
        <f>CY489&lt;=Konstanta!$AH$6</f>
        <v>1</v>
      </c>
      <c r="DG489" t="b">
        <f ca="1">TEXT(BL489,"YYYYMMDD")=TEXT(Konstanta!$B$1,"YYYYMMDD")</f>
        <v>0</v>
      </c>
      <c r="DH489" t="b">
        <f t="shared" si="139"/>
        <v>0</v>
      </c>
      <c r="DI489" s="67">
        <f ca="1">Konstanta!$C$4-Data!CD489</f>
        <v>-1096658.666275</v>
      </c>
      <c r="DJ489">
        <f ca="1">IF(Data!DI489&gt;=Konstanta!$B$14,Konstanta!$A$14,IF(Data!DI489&gt;=Konstanta!$B$15,Konstanta!$A$15,IF(Data!DI489&gt;=Konstanta!$B$16,Konstanta!$A$16,IF(Data!DI489&gt;=Konstanta!$B$17,Konstanta!$A$17,IF(Data!DI489&gt;=Konstanta!$B$18,Konstanta!$A$18,Konstanta!$A$19)))))</f>
        <v>6</v>
      </c>
      <c r="DK489" t="b">
        <f t="shared" si="140"/>
        <v>0</v>
      </c>
      <c r="DL489" t="b">
        <f>COUNTIFS(A$1:A488,A489)=0</f>
        <v>1</v>
      </c>
    </row>
    <row r="490" spans="1:116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8"/>
      <c r="BY490" s="68"/>
      <c r="BZ490" s="70" t="str">
        <f t="shared" si="125"/>
        <v/>
      </c>
      <c r="CA490" s="71">
        <f t="shared" ca="1" si="126"/>
        <v>1096694.6659916667</v>
      </c>
      <c r="CB490" s="70" t="b">
        <f ca="1">AND(LEN(BZ490)&gt;0,TEXT(BZ490,"YYYY-MM-DD")=TEXT(Konstanta!$B$1,"YYYY-MM-DD"))</f>
        <v>0</v>
      </c>
      <c r="CC490" s="70" t="str">
        <f t="shared" si="127"/>
        <v/>
      </c>
      <c r="CD490" s="72">
        <f ca="1">(Konstanta!$B$2-D490)*24</f>
        <v>1096694.666275</v>
      </c>
      <c r="CE490" t="b">
        <f t="shared" si="128"/>
        <v>0</v>
      </c>
      <c r="CF490" t="b">
        <f>LEN(_xlfn.IFNA(VLOOKUP(H490,Konstanta!$M:$M,1,FALSE),""))&gt;0</f>
        <v>0</v>
      </c>
      <c r="CG490" t="b">
        <f>LEN(_xlfn.IFNA(VLOOKUP(G490,Konstanta!$T:$T,1,FALSE),""))&gt;0</f>
        <v>0</v>
      </c>
      <c r="CH490" t="b">
        <f>_xlfn.IFNA(VLOOKUP(U490,Konstanta!$O:$O,1,FALSE),"-")&lt;&gt;"-"</f>
        <v>0</v>
      </c>
      <c r="CI490" t="b">
        <f>LEN(_xlfn.IFNA(VLOOKUP(AX490,Konstanta!$X:$X,1,FALSE),""))&gt;0</f>
        <v>0</v>
      </c>
      <c r="CJ490" t="b">
        <f>OR(LEN(_xlfn.IFNA(VLOOKUP(Y490,Konstanta!$Q:$Q,1,FALSE),""))&gt;0,LEN(Y490)=0)</f>
        <v>1</v>
      </c>
      <c r="CK490" t="b">
        <f t="shared" si="129"/>
        <v>1</v>
      </c>
      <c r="CL490" t="b">
        <f>OR(LEN(_xlfn.IFNA(VLOOKUP(BK490,Konstanta!$Z:$Z,1,FALSE),""))&gt;0,LEN(BK490)=0)</f>
        <v>1</v>
      </c>
      <c r="CM490" t="b">
        <f t="shared" si="130"/>
        <v>1</v>
      </c>
      <c r="CN490" t="b">
        <f t="shared" si="131"/>
        <v>0</v>
      </c>
      <c r="CO490" t="b">
        <f>LEN(_xlfn.IFNA(VLOOKUP(Data!K490,Konstanta!$AB:$AB,1,FALSE),""))&gt;0</f>
        <v>0</v>
      </c>
      <c r="CP490" s="12" t="b">
        <f t="shared" si="132"/>
        <v>0</v>
      </c>
      <c r="CQ490" s="12" t="b">
        <f t="shared" si="133"/>
        <v>0</v>
      </c>
      <c r="CR490" t="b">
        <f>ISNUMBER(SEARCH(Konstanta!$Q$5,Y490))</f>
        <v>0</v>
      </c>
      <c r="CS490">
        <f ca="1">IF(CD490&lt;=Konstanta!$J$5,Konstanta!$I$5,IF(CD490&lt;=Konstanta!$J$6,Konstanta!$I$6,IF(CD490&lt;=Konstanta!$J$7,Konstanta!$I$7,Konstanta!$I$8)))</f>
        <v>4</v>
      </c>
      <c r="CT490" t="b">
        <f>ISNUMBER(SEARCH(Konstanta!$Q$6,Y490))</f>
        <v>0</v>
      </c>
      <c r="CU490">
        <f ca="1">IF(CD490&lt;=Konstanta!$F$5,Konstanta!$E$5,IF(CD490&lt;=Konstanta!$F$6,Konstanta!$E$6,IF(CD490&lt;=Konstanta!$F$7,Konstanta!$E$7,IF(CD490&lt;=Konstanta!$F$8,Konstanta!$E$8,Konstanta!$E$9))))</f>
        <v>5</v>
      </c>
      <c r="CV490" t="b">
        <f t="shared" si="134"/>
        <v>1</v>
      </c>
      <c r="CW490" s="74">
        <f ca="1">IF(CD490&lt;=Konstanta!$B$5,Konstanta!$A$5,IF(CD490&lt;=Konstanta!$B$6,Konstanta!$A$6,IF(CD490&lt;=Konstanta!$B$7,Konstanta!$A$7,IF(CD490&lt;=Konstanta!$B$8,Konstanta!$A$8,IF(CD490&lt;=Konstanta!$B$9,Konstanta!$A$9,IF(CD490&lt;=Konstanta!$B$10,Konstanta!$A$10,IF(CD490&lt;=Konstanta!$B$11,Konstanta!$A$11,Konstanta!$A$12)))))))</f>
        <v>8</v>
      </c>
      <c r="CX490" t="b">
        <f>LEN(_xlfn.IFNA(VLOOKUP(AA490,Konstanta!$AD:$AD,1,FALSE),""))=0</f>
        <v>1</v>
      </c>
      <c r="CY490" s="67">
        <f t="shared" si="135"/>
        <v>0</v>
      </c>
      <c r="CZ490" s="67">
        <f t="shared" si="136"/>
        <v>0</v>
      </c>
      <c r="DA490" s="67">
        <f t="shared" si="137"/>
        <v>0</v>
      </c>
      <c r="DB490" t="b">
        <f t="shared" ca="1" si="138"/>
        <v>0</v>
      </c>
      <c r="DC490" s="67" t="b">
        <f>DA490&lt;=Konstanta!$AH$3</f>
        <v>1</v>
      </c>
      <c r="DD490" t="b">
        <f>CY490&lt;=Konstanta!$AH$4</f>
        <v>1</v>
      </c>
      <c r="DE490" t="b">
        <f>CY490&lt;=Konstanta!$AH$5</f>
        <v>1</v>
      </c>
      <c r="DF490" t="b">
        <f>CY490&lt;=Konstanta!$AH$6</f>
        <v>1</v>
      </c>
      <c r="DG490" t="b">
        <f ca="1">TEXT(BL490,"YYYYMMDD")=TEXT(Konstanta!$B$1,"YYYYMMDD")</f>
        <v>0</v>
      </c>
      <c r="DH490" t="b">
        <f t="shared" si="139"/>
        <v>0</v>
      </c>
      <c r="DI490" s="67">
        <f ca="1">Konstanta!$C$4-Data!CD490</f>
        <v>-1096658.666275</v>
      </c>
      <c r="DJ490">
        <f ca="1">IF(Data!DI490&gt;=Konstanta!$B$14,Konstanta!$A$14,IF(Data!DI490&gt;=Konstanta!$B$15,Konstanta!$A$15,IF(Data!DI490&gt;=Konstanta!$B$16,Konstanta!$A$16,IF(Data!DI490&gt;=Konstanta!$B$17,Konstanta!$A$17,IF(Data!DI490&gt;=Konstanta!$B$18,Konstanta!$A$18,Konstanta!$A$19)))))</f>
        <v>6</v>
      </c>
      <c r="DK490" t="b">
        <f t="shared" si="140"/>
        <v>0</v>
      </c>
      <c r="DL490" t="b">
        <f>COUNTIFS(A$1:A489,A490)=0</f>
        <v>1</v>
      </c>
    </row>
    <row r="491" spans="1:116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8"/>
      <c r="BY491" s="68"/>
      <c r="BZ491" s="70" t="str">
        <f t="shared" si="125"/>
        <v/>
      </c>
      <c r="CA491" s="71">
        <f t="shared" ca="1" si="126"/>
        <v>1096694.6660166667</v>
      </c>
      <c r="CB491" s="70" t="b">
        <f ca="1">AND(LEN(BZ491)&gt;0,TEXT(BZ491,"YYYY-MM-DD")=TEXT(Konstanta!$B$1,"YYYY-MM-DD"))</f>
        <v>0</v>
      </c>
      <c r="CC491" s="70" t="str">
        <f t="shared" si="127"/>
        <v/>
      </c>
      <c r="CD491" s="72">
        <f ca="1">(Konstanta!$B$2-D491)*24</f>
        <v>1096694.666275</v>
      </c>
      <c r="CE491" t="b">
        <f t="shared" si="128"/>
        <v>0</v>
      </c>
      <c r="CF491" t="b">
        <f>LEN(_xlfn.IFNA(VLOOKUP(H491,Konstanta!$M:$M,1,FALSE),""))&gt;0</f>
        <v>0</v>
      </c>
      <c r="CG491" t="b">
        <f>LEN(_xlfn.IFNA(VLOOKUP(G491,Konstanta!$T:$T,1,FALSE),""))&gt;0</f>
        <v>0</v>
      </c>
      <c r="CH491" t="b">
        <f>_xlfn.IFNA(VLOOKUP(U491,Konstanta!$O:$O,1,FALSE),"-")&lt;&gt;"-"</f>
        <v>0</v>
      </c>
      <c r="CI491" t="b">
        <f>LEN(_xlfn.IFNA(VLOOKUP(AX491,Konstanta!$X:$X,1,FALSE),""))&gt;0</f>
        <v>0</v>
      </c>
      <c r="CJ491" t="b">
        <f>OR(LEN(_xlfn.IFNA(VLOOKUP(Y491,Konstanta!$Q:$Q,1,FALSE),""))&gt;0,LEN(Y491)=0)</f>
        <v>1</v>
      </c>
      <c r="CK491" t="b">
        <f t="shared" si="129"/>
        <v>1</v>
      </c>
      <c r="CL491" t="b">
        <f>OR(LEN(_xlfn.IFNA(VLOOKUP(BK491,Konstanta!$Z:$Z,1,FALSE),""))&gt;0,LEN(BK491)=0)</f>
        <v>1</v>
      </c>
      <c r="CM491" t="b">
        <f t="shared" si="130"/>
        <v>1</v>
      </c>
      <c r="CN491" t="b">
        <f t="shared" si="131"/>
        <v>0</v>
      </c>
      <c r="CO491" t="b">
        <f>LEN(_xlfn.IFNA(VLOOKUP(Data!K491,Konstanta!$AB:$AB,1,FALSE),""))&gt;0</f>
        <v>0</v>
      </c>
      <c r="CP491" s="12" t="b">
        <f t="shared" si="132"/>
        <v>0</v>
      </c>
      <c r="CQ491" s="12" t="b">
        <f t="shared" si="133"/>
        <v>0</v>
      </c>
      <c r="CR491" t="b">
        <f>ISNUMBER(SEARCH(Konstanta!$Q$5,Y491))</f>
        <v>0</v>
      </c>
      <c r="CS491">
        <f ca="1">IF(CD491&lt;=Konstanta!$J$5,Konstanta!$I$5,IF(CD491&lt;=Konstanta!$J$6,Konstanta!$I$6,IF(CD491&lt;=Konstanta!$J$7,Konstanta!$I$7,Konstanta!$I$8)))</f>
        <v>4</v>
      </c>
      <c r="CT491" t="b">
        <f>ISNUMBER(SEARCH(Konstanta!$Q$6,Y491))</f>
        <v>0</v>
      </c>
      <c r="CU491">
        <f ca="1">IF(CD491&lt;=Konstanta!$F$5,Konstanta!$E$5,IF(CD491&lt;=Konstanta!$F$6,Konstanta!$E$6,IF(CD491&lt;=Konstanta!$F$7,Konstanta!$E$7,IF(CD491&lt;=Konstanta!$F$8,Konstanta!$E$8,Konstanta!$E$9))))</f>
        <v>5</v>
      </c>
      <c r="CV491" t="b">
        <f t="shared" si="134"/>
        <v>1</v>
      </c>
      <c r="CW491" s="74">
        <f ca="1">IF(CD491&lt;=Konstanta!$B$5,Konstanta!$A$5,IF(CD491&lt;=Konstanta!$B$6,Konstanta!$A$6,IF(CD491&lt;=Konstanta!$B$7,Konstanta!$A$7,IF(CD491&lt;=Konstanta!$B$8,Konstanta!$A$8,IF(CD491&lt;=Konstanta!$B$9,Konstanta!$A$9,IF(CD491&lt;=Konstanta!$B$10,Konstanta!$A$10,IF(CD491&lt;=Konstanta!$B$11,Konstanta!$A$11,Konstanta!$A$12)))))))</f>
        <v>8</v>
      </c>
      <c r="CX491" t="b">
        <f>LEN(_xlfn.IFNA(VLOOKUP(AA491,Konstanta!$AD:$AD,1,FALSE),""))=0</f>
        <v>1</v>
      </c>
      <c r="CY491" s="67">
        <f t="shared" si="135"/>
        <v>0</v>
      </c>
      <c r="CZ491" s="67">
        <f t="shared" si="136"/>
        <v>0</v>
      </c>
      <c r="DA491" s="67">
        <f t="shared" si="137"/>
        <v>0</v>
      </c>
      <c r="DB491" t="b">
        <f t="shared" ca="1" si="138"/>
        <v>0</v>
      </c>
      <c r="DC491" s="67" t="b">
        <f>DA491&lt;=Konstanta!$AH$3</f>
        <v>1</v>
      </c>
      <c r="DD491" t="b">
        <f>CY491&lt;=Konstanta!$AH$4</f>
        <v>1</v>
      </c>
      <c r="DE491" t="b">
        <f>CY491&lt;=Konstanta!$AH$5</f>
        <v>1</v>
      </c>
      <c r="DF491" t="b">
        <f>CY491&lt;=Konstanta!$AH$6</f>
        <v>1</v>
      </c>
      <c r="DG491" t="b">
        <f ca="1">TEXT(BL491,"YYYYMMDD")=TEXT(Konstanta!$B$1,"YYYYMMDD")</f>
        <v>0</v>
      </c>
      <c r="DH491" t="b">
        <f t="shared" si="139"/>
        <v>0</v>
      </c>
      <c r="DI491" s="67">
        <f ca="1">Konstanta!$C$4-Data!CD491</f>
        <v>-1096658.666275</v>
      </c>
      <c r="DJ491">
        <f ca="1">IF(Data!DI491&gt;=Konstanta!$B$14,Konstanta!$A$14,IF(Data!DI491&gt;=Konstanta!$B$15,Konstanta!$A$15,IF(Data!DI491&gt;=Konstanta!$B$16,Konstanta!$A$16,IF(Data!DI491&gt;=Konstanta!$B$17,Konstanta!$A$17,IF(Data!DI491&gt;=Konstanta!$B$18,Konstanta!$A$18,Konstanta!$A$19)))))</f>
        <v>6</v>
      </c>
      <c r="DK491" t="b">
        <f t="shared" si="140"/>
        <v>0</v>
      </c>
      <c r="DL491" t="b">
        <f>COUNTIFS(A$1:A490,A491)=0</f>
        <v>1</v>
      </c>
    </row>
    <row r="492" spans="1:116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8"/>
      <c r="BY492" s="68"/>
      <c r="BZ492" s="70" t="str">
        <f t="shared" si="125"/>
        <v/>
      </c>
      <c r="CA492" s="71">
        <f t="shared" ca="1" si="126"/>
        <v>1096694.666275</v>
      </c>
      <c r="CB492" s="70" t="b">
        <f ca="1">AND(LEN(BZ492)&gt;0,TEXT(BZ492,"YYYY-MM-DD")=TEXT(Konstanta!$B$1,"YYYY-MM-DD"))</f>
        <v>0</v>
      </c>
      <c r="CC492" s="70" t="str">
        <f t="shared" si="127"/>
        <v/>
      </c>
      <c r="CD492" s="72">
        <f ca="1">(Konstanta!$B$2-D492)*24</f>
        <v>1096694.666275</v>
      </c>
      <c r="CE492" t="b">
        <f t="shared" si="128"/>
        <v>0</v>
      </c>
      <c r="CF492" t="b">
        <f>LEN(_xlfn.IFNA(VLOOKUP(H492,Konstanta!$M:$M,1,FALSE),""))&gt;0</f>
        <v>0</v>
      </c>
      <c r="CG492" t="b">
        <f>LEN(_xlfn.IFNA(VLOOKUP(G492,Konstanta!$T:$T,1,FALSE),""))&gt;0</f>
        <v>0</v>
      </c>
      <c r="CH492" t="b">
        <f>_xlfn.IFNA(VLOOKUP(U492,Konstanta!$O:$O,1,FALSE),"-")&lt;&gt;"-"</f>
        <v>0</v>
      </c>
      <c r="CI492" t="b">
        <f>LEN(_xlfn.IFNA(VLOOKUP(AX492,Konstanta!$X:$X,1,FALSE),""))&gt;0</f>
        <v>0</v>
      </c>
      <c r="CJ492" t="b">
        <f>OR(LEN(_xlfn.IFNA(VLOOKUP(Y492,Konstanta!$Q:$Q,1,FALSE),""))&gt;0,LEN(Y492)=0)</f>
        <v>1</v>
      </c>
      <c r="CK492" t="b">
        <f t="shared" si="129"/>
        <v>1</v>
      </c>
      <c r="CL492" t="b">
        <f>OR(LEN(_xlfn.IFNA(VLOOKUP(BK492,Konstanta!$Z:$Z,1,FALSE),""))&gt;0,LEN(BK492)=0)</f>
        <v>1</v>
      </c>
      <c r="CM492" t="b">
        <f t="shared" si="130"/>
        <v>1</v>
      </c>
      <c r="CN492" t="b">
        <f t="shared" si="131"/>
        <v>0</v>
      </c>
      <c r="CO492" t="b">
        <f>LEN(_xlfn.IFNA(VLOOKUP(Data!K492,Konstanta!$AB:$AB,1,FALSE),""))&gt;0</f>
        <v>0</v>
      </c>
      <c r="CP492" s="12" t="b">
        <f t="shared" si="132"/>
        <v>0</v>
      </c>
      <c r="CQ492" s="12" t="b">
        <f t="shared" si="133"/>
        <v>0</v>
      </c>
      <c r="CR492" t="b">
        <f>ISNUMBER(SEARCH(Konstanta!$Q$5,Y492))</f>
        <v>0</v>
      </c>
      <c r="CS492">
        <f ca="1">IF(CD492&lt;=Konstanta!$J$5,Konstanta!$I$5,IF(CD492&lt;=Konstanta!$J$6,Konstanta!$I$6,IF(CD492&lt;=Konstanta!$J$7,Konstanta!$I$7,Konstanta!$I$8)))</f>
        <v>4</v>
      </c>
      <c r="CT492" t="b">
        <f>ISNUMBER(SEARCH(Konstanta!$Q$6,Y492))</f>
        <v>0</v>
      </c>
      <c r="CU492">
        <f ca="1">IF(CD492&lt;=Konstanta!$F$5,Konstanta!$E$5,IF(CD492&lt;=Konstanta!$F$6,Konstanta!$E$6,IF(CD492&lt;=Konstanta!$F$7,Konstanta!$E$7,IF(CD492&lt;=Konstanta!$F$8,Konstanta!$E$8,Konstanta!$E$9))))</f>
        <v>5</v>
      </c>
      <c r="CV492" t="b">
        <f t="shared" si="134"/>
        <v>1</v>
      </c>
      <c r="CW492" s="74">
        <f ca="1">IF(CD492&lt;=Konstanta!$B$5,Konstanta!$A$5,IF(CD492&lt;=Konstanta!$B$6,Konstanta!$A$6,IF(CD492&lt;=Konstanta!$B$7,Konstanta!$A$7,IF(CD492&lt;=Konstanta!$B$8,Konstanta!$A$8,IF(CD492&lt;=Konstanta!$B$9,Konstanta!$A$9,IF(CD492&lt;=Konstanta!$B$10,Konstanta!$A$10,IF(CD492&lt;=Konstanta!$B$11,Konstanta!$A$11,Konstanta!$A$12)))))))</f>
        <v>8</v>
      </c>
      <c r="CX492" t="b">
        <f>LEN(_xlfn.IFNA(VLOOKUP(AA492,Konstanta!$AD:$AD,1,FALSE),""))=0</f>
        <v>1</v>
      </c>
      <c r="CY492" s="67">
        <f t="shared" si="135"/>
        <v>0</v>
      </c>
      <c r="CZ492" s="67">
        <f t="shared" si="136"/>
        <v>0</v>
      </c>
      <c r="DA492" s="67">
        <f t="shared" si="137"/>
        <v>0</v>
      </c>
      <c r="DB492" t="b">
        <f t="shared" ca="1" si="138"/>
        <v>0</v>
      </c>
      <c r="DC492" s="67" t="b">
        <f>DA492&lt;=Konstanta!$AH$3</f>
        <v>1</v>
      </c>
      <c r="DD492" t="b">
        <f>CY492&lt;=Konstanta!$AH$4</f>
        <v>1</v>
      </c>
      <c r="DE492" t="b">
        <f>CY492&lt;=Konstanta!$AH$5</f>
        <v>1</v>
      </c>
      <c r="DF492" t="b">
        <f>CY492&lt;=Konstanta!$AH$6</f>
        <v>1</v>
      </c>
      <c r="DG492" t="b">
        <f ca="1">TEXT(BL492,"YYYYMMDD")=TEXT(Konstanta!$B$1,"YYYYMMDD")</f>
        <v>0</v>
      </c>
      <c r="DH492" t="b">
        <f t="shared" si="139"/>
        <v>0</v>
      </c>
      <c r="DI492" s="67">
        <f ca="1">Konstanta!$C$4-Data!CD492</f>
        <v>-1096658.666275</v>
      </c>
      <c r="DJ492">
        <f ca="1">IF(Data!DI492&gt;=Konstanta!$B$14,Konstanta!$A$14,IF(Data!DI492&gt;=Konstanta!$B$15,Konstanta!$A$15,IF(Data!DI492&gt;=Konstanta!$B$16,Konstanta!$A$16,IF(Data!DI492&gt;=Konstanta!$B$17,Konstanta!$A$17,IF(Data!DI492&gt;=Konstanta!$B$18,Konstanta!$A$18,Konstanta!$A$19)))))</f>
        <v>6</v>
      </c>
      <c r="DK492" t="b">
        <f t="shared" si="140"/>
        <v>0</v>
      </c>
      <c r="DL492" t="b">
        <f>COUNTIFS(A$1:A491,A492)=0</f>
        <v>1</v>
      </c>
    </row>
    <row r="493" spans="1:116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8"/>
      <c r="BY493" s="68"/>
      <c r="BZ493" s="70" t="str">
        <f t="shared" si="125"/>
        <v/>
      </c>
      <c r="CA493" s="71">
        <f t="shared" ca="1" si="126"/>
        <v>1096694.6662277777</v>
      </c>
      <c r="CB493" s="70" t="b">
        <f ca="1">AND(LEN(BZ493)&gt;0,TEXT(BZ493,"YYYY-MM-DD")=TEXT(Konstanta!$B$1,"YYYY-MM-DD"))</f>
        <v>0</v>
      </c>
      <c r="CC493" s="70" t="str">
        <f t="shared" si="127"/>
        <v/>
      </c>
      <c r="CD493" s="72">
        <f ca="1">(Konstanta!$B$2-D493)*24</f>
        <v>1096694.666275</v>
      </c>
      <c r="CE493" t="b">
        <f t="shared" si="128"/>
        <v>0</v>
      </c>
      <c r="CF493" t="b">
        <f>LEN(_xlfn.IFNA(VLOOKUP(H493,Konstanta!$M:$M,1,FALSE),""))&gt;0</f>
        <v>0</v>
      </c>
      <c r="CG493" t="b">
        <f>LEN(_xlfn.IFNA(VLOOKUP(G493,Konstanta!$T:$T,1,FALSE),""))&gt;0</f>
        <v>0</v>
      </c>
      <c r="CH493" t="b">
        <f>_xlfn.IFNA(VLOOKUP(U493,Konstanta!$O:$O,1,FALSE),"-")&lt;&gt;"-"</f>
        <v>0</v>
      </c>
      <c r="CI493" t="b">
        <f>LEN(_xlfn.IFNA(VLOOKUP(AX493,Konstanta!$X:$X,1,FALSE),""))&gt;0</f>
        <v>0</v>
      </c>
      <c r="CJ493" t="b">
        <f>OR(LEN(_xlfn.IFNA(VLOOKUP(Y493,Konstanta!$Q:$Q,1,FALSE),""))&gt;0,LEN(Y493)=0)</f>
        <v>1</v>
      </c>
      <c r="CK493" t="b">
        <f t="shared" si="129"/>
        <v>1</v>
      </c>
      <c r="CL493" t="b">
        <f>OR(LEN(_xlfn.IFNA(VLOOKUP(BK493,Konstanta!$Z:$Z,1,FALSE),""))&gt;0,LEN(BK493)=0)</f>
        <v>1</v>
      </c>
      <c r="CM493" t="b">
        <f t="shared" si="130"/>
        <v>1</v>
      </c>
      <c r="CN493" t="b">
        <f t="shared" si="131"/>
        <v>0</v>
      </c>
      <c r="CO493" t="b">
        <f>LEN(_xlfn.IFNA(VLOOKUP(Data!K493,Konstanta!$AB:$AB,1,FALSE),""))&gt;0</f>
        <v>0</v>
      </c>
      <c r="CP493" s="12" t="b">
        <f t="shared" si="132"/>
        <v>0</v>
      </c>
      <c r="CQ493" s="12" t="b">
        <f t="shared" si="133"/>
        <v>0</v>
      </c>
      <c r="CR493" t="b">
        <f>ISNUMBER(SEARCH(Konstanta!$Q$5,Y493))</f>
        <v>0</v>
      </c>
      <c r="CS493">
        <f ca="1">IF(CD493&lt;=Konstanta!$J$5,Konstanta!$I$5,IF(CD493&lt;=Konstanta!$J$6,Konstanta!$I$6,IF(CD493&lt;=Konstanta!$J$7,Konstanta!$I$7,Konstanta!$I$8)))</f>
        <v>4</v>
      </c>
      <c r="CT493" t="b">
        <f>ISNUMBER(SEARCH(Konstanta!$Q$6,Y493))</f>
        <v>0</v>
      </c>
      <c r="CU493">
        <f ca="1">IF(CD493&lt;=Konstanta!$F$5,Konstanta!$E$5,IF(CD493&lt;=Konstanta!$F$6,Konstanta!$E$6,IF(CD493&lt;=Konstanta!$F$7,Konstanta!$E$7,IF(CD493&lt;=Konstanta!$F$8,Konstanta!$E$8,Konstanta!$E$9))))</f>
        <v>5</v>
      </c>
      <c r="CV493" t="b">
        <f t="shared" si="134"/>
        <v>1</v>
      </c>
      <c r="CW493" s="74">
        <f ca="1">IF(CD493&lt;=Konstanta!$B$5,Konstanta!$A$5,IF(CD493&lt;=Konstanta!$B$6,Konstanta!$A$6,IF(CD493&lt;=Konstanta!$B$7,Konstanta!$A$7,IF(CD493&lt;=Konstanta!$B$8,Konstanta!$A$8,IF(CD493&lt;=Konstanta!$B$9,Konstanta!$A$9,IF(CD493&lt;=Konstanta!$B$10,Konstanta!$A$10,IF(CD493&lt;=Konstanta!$B$11,Konstanta!$A$11,Konstanta!$A$12)))))))</f>
        <v>8</v>
      </c>
      <c r="CX493" t="b">
        <f>LEN(_xlfn.IFNA(VLOOKUP(AA493,Konstanta!$AD:$AD,1,FALSE),""))=0</f>
        <v>1</v>
      </c>
      <c r="CY493" s="67">
        <f t="shared" si="135"/>
        <v>0</v>
      </c>
      <c r="CZ493" s="67">
        <f t="shared" si="136"/>
        <v>0</v>
      </c>
      <c r="DA493" s="67">
        <f t="shared" si="137"/>
        <v>0</v>
      </c>
      <c r="DB493" t="b">
        <f t="shared" ca="1" si="138"/>
        <v>0</v>
      </c>
      <c r="DC493" s="67" t="b">
        <f>DA493&lt;=Konstanta!$AH$3</f>
        <v>1</v>
      </c>
      <c r="DD493" t="b">
        <f>CY493&lt;=Konstanta!$AH$4</f>
        <v>1</v>
      </c>
      <c r="DE493" t="b">
        <f>CY493&lt;=Konstanta!$AH$5</f>
        <v>1</v>
      </c>
      <c r="DF493" t="b">
        <f>CY493&lt;=Konstanta!$AH$6</f>
        <v>1</v>
      </c>
      <c r="DG493" t="b">
        <f ca="1">TEXT(BL493,"YYYYMMDD")=TEXT(Konstanta!$B$1,"YYYYMMDD")</f>
        <v>0</v>
      </c>
      <c r="DH493" t="b">
        <f t="shared" si="139"/>
        <v>0</v>
      </c>
      <c r="DI493" s="67">
        <f ca="1">Konstanta!$C$4-Data!CD493</f>
        <v>-1096658.666275</v>
      </c>
      <c r="DJ493">
        <f ca="1">IF(Data!DI493&gt;=Konstanta!$B$14,Konstanta!$A$14,IF(Data!DI493&gt;=Konstanta!$B$15,Konstanta!$A$15,IF(Data!DI493&gt;=Konstanta!$B$16,Konstanta!$A$16,IF(Data!DI493&gt;=Konstanta!$B$17,Konstanta!$A$17,IF(Data!DI493&gt;=Konstanta!$B$18,Konstanta!$A$18,Konstanta!$A$19)))))</f>
        <v>6</v>
      </c>
      <c r="DK493" t="b">
        <f t="shared" si="140"/>
        <v>0</v>
      </c>
      <c r="DL493" t="b">
        <f>COUNTIFS(A$1:A492,A493)=0</f>
        <v>1</v>
      </c>
    </row>
    <row r="494" spans="1:116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8"/>
      <c r="BY494" s="68"/>
      <c r="BZ494" s="70" t="str">
        <f t="shared" si="125"/>
        <v/>
      </c>
      <c r="CA494" s="71">
        <f t="shared" ca="1" si="126"/>
        <v>1096694.6662138889</v>
      </c>
      <c r="CB494" s="70" t="b">
        <f ca="1">AND(LEN(BZ494)&gt;0,TEXT(BZ494,"YYYY-MM-DD")=TEXT(Konstanta!$B$1,"YYYY-MM-DD"))</f>
        <v>0</v>
      </c>
      <c r="CC494" s="70" t="str">
        <f t="shared" si="127"/>
        <v/>
      </c>
      <c r="CD494" s="72">
        <f ca="1">(Konstanta!$B$2-D494)*24</f>
        <v>1096694.666275</v>
      </c>
      <c r="CE494" t="b">
        <f t="shared" si="128"/>
        <v>0</v>
      </c>
      <c r="CF494" t="b">
        <f>LEN(_xlfn.IFNA(VLOOKUP(H494,Konstanta!$M:$M,1,FALSE),""))&gt;0</f>
        <v>0</v>
      </c>
      <c r="CG494" t="b">
        <f>LEN(_xlfn.IFNA(VLOOKUP(G494,Konstanta!$T:$T,1,FALSE),""))&gt;0</f>
        <v>0</v>
      </c>
      <c r="CH494" t="b">
        <f>_xlfn.IFNA(VLOOKUP(U494,Konstanta!$O:$O,1,FALSE),"-")&lt;&gt;"-"</f>
        <v>0</v>
      </c>
      <c r="CI494" t="b">
        <f>LEN(_xlfn.IFNA(VLOOKUP(AX494,Konstanta!$X:$X,1,FALSE),""))&gt;0</f>
        <v>0</v>
      </c>
      <c r="CJ494" t="b">
        <f>OR(LEN(_xlfn.IFNA(VLOOKUP(Y494,Konstanta!$Q:$Q,1,FALSE),""))&gt;0,LEN(Y494)=0)</f>
        <v>1</v>
      </c>
      <c r="CK494" t="b">
        <f t="shared" si="129"/>
        <v>1</v>
      </c>
      <c r="CL494" t="b">
        <f>OR(LEN(_xlfn.IFNA(VLOOKUP(BK494,Konstanta!$Z:$Z,1,FALSE),""))&gt;0,LEN(BK494)=0)</f>
        <v>1</v>
      </c>
      <c r="CM494" t="b">
        <f t="shared" si="130"/>
        <v>1</v>
      </c>
      <c r="CN494" t="b">
        <f t="shared" si="131"/>
        <v>0</v>
      </c>
      <c r="CO494" t="b">
        <f>LEN(_xlfn.IFNA(VLOOKUP(Data!K494,Konstanta!$AB:$AB,1,FALSE),""))&gt;0</f>
        <v>0</v>
      </c>
      <c r="CP494" s="12" t="b">
        <f t="shared" si="132"/>
        <v>0</v>
      </c>
      <c r="CQ494" s="12" t="b">
        <f t="shared" si="133"/>
        <v>0</v>
      </c>
      <c r="CR494" t="b">
        <f>ISNUMBER(SEARCH(Konstanta!$Q$5,Y494))</f>
        <v>0</v>
      </c>
      <c r="CS494">
        <f ca="1">IF(CD494&lt;=Konstanta!$J$5,Konstanta!$I$5,IF(CD494&lt;=Konstanta!$J$6,Konstanta!$I$6,IF(CD494&lt;=Konstanta!$J$7,Konstanta!$I$7,Konstanta!$I$8)))</f>
        <v>4</v>
      </c>
      <c r="CT494" t="b">
        <f>ISNUMBER(SEARCH(Konstanta!$Q$6,Y494))</f>
        <v>0</v>
      </c>
      <c r="CU494">
        <f ca="1">IF(CD494&lt;=Konstanta!$F$5,Konstanta!$E$5,IF(CD494&lt;=Konstanta!$F$6,Konstanta!$E$6,IF(CD494&lt;=Konstanta!$F$7,Konstanta!$E$7,IF(CD494&lt;=Konstanta!$F$8,Konstanta!$E$8,Konstanta!$E$9))))</f>
        <v>5</v>
      </c>
      <c r="CV494" t="b">
        <f t="shared" si="134"/>
        <v>1</v>
      </c>
      <c r="CW494" s="74">
        <f ca="1">IF(CD494&lt;=Konstanta!$B$5,Konstanta!$A$5,IF(CD494&lt;=Konstanta!$B$6,Konstanta!$A$6,IF(CD494&lt;=Konstanta!$B$7,Konstanta!$A$7,IF(CD494&lt;=Konstanta!$B$8,Konstanta!$A$8,IF(CD494&lt;=Konstanta!$B$9,Konstanta!$A$9,IF(CD494&lt;=Konstanta!$B$10,Konstanta!$A$10,IF(CD494&lt;=Konstanta!$B$11,Konstanta!$A$11,Konstanta!$A$12)))))))</f>
        <v>8</v>
      </c>
      <c r="CX494" t="b">
        <f>LEN(_xlfn.IFNA(VLOOKUP(AA494,Konstanta!$AD:$AD,1,FALSE),""))=0</f>
        <v>1</v>
      </c>
      <c r="CY494" s="67">
        <f t="shared" si="135"/>
        <v>0</v>
      </c>
      <c r="CZ494" s="67">
        <f t="shared" si="136"/>
        <v>0</v>
      </c>
      <c r="DA494" s="67">
        <f t="shared" si="137"/>
        <v>0</v>
      </c>
      <c r="DB494" t="b">
        <f t="shared" ca="1" si="138"/>
        <v>0</v>
      </c>
      <c r="DC494" s="67" t="b">
        <f>DA494&lt;=Konstanta!$AH$3</f>
        <v>1</v>
      </c>
      <c r="DD494" t="b">
        <f>CY494&lt;=Konstanta!$AH$4</f>
        <v>1</v>
      </c>
      <c r="DE494" t="b">
        <f>CY494&lt;=Konstanta!$AH$5</f>
        <v>1</v>
      </c>
      <c r="DF494" t="b">
        <f>CY494&lt;=Konstanta!$AH$6</f>
        <v>1</v>
      </c>
      <c r="DG494" t="b">
        <f ca="1">TEXT(BL494,"YYYYMMDD")=TEXT(Konstanta!$B$1,"YYYYMMDD")</f>
        <v>0</v>
      </c>
      <c r="DH494" t="b">
        <f t="shared" si="139"/>
        <v>0</v>
      </c>
      <c r="DI494" s="67">
        <f ca="1">Konstanta!$C$4-Data!CD494</f>
        <v>-1096658.666275</v>
      </c>
      <c r="DJ494">
        <f ca="1">IF(Data!DI494&gt;=Konstanta!$B$14,Konstanta!$A$14,IF(Data!DI494&gt;=Konstanta!$B$15,Konstanta!$A$15,IF(Data!DI494&gt;=Konstanta!$B$16,Konstanta!$A$16,IF(Data!DI494&gt;=Konstanta!$B$17,Konstanta!$A$17,IF(Data!DI494&gt;=Konstanta!$B$18,Konstanta!$A$18,Konstanta!$A$19)))))</f>
        <v>6</v>
      </c>
      <c r="DK494" t="b">
        <f t="shared" si="140"/>
        <v>0</v>
      </c>
      <c r="DL494" t="b">
        <f>COUNTIFS(A$1:A493,A494)=0</f>
        <v>1</v>
      </c>
    </row>
    <row r="495" spans="1:116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8"/>
      <c r="BY495" s="68"/>
      <c r="BZ495" s="70" t="str">
        <f t="shared" si="125"/>
        <v/>
      </c>
      <c r="CA495" s="71">
        <f t="shared" ca="1" si="126"/>
        <v>1096694.666275</v>
      </c>
      <c r="CB495" s="70" t="b">
        <f ca="1">AND(LEN(BZ495)&gt;0,TEXT(BZ495,"YYYY-MM-DD")=TEXT(Konstanta!$B$1,"YYYY-MM-DD"))</f>
        <v>0</v>
      </c>
      <c r="CC495" s="70" t="str">
        <f t="shared" si="127"/>
        <v/>
      </c>
      <c r="CD495" s="72">
        <f ca="1">(Konstanta!$B$2-D495)*24</f>
        <v>1096694.666275</v>
      </c>
      <c r="CE495" t="b">
        <f t="shared" si="128"/>
        <v>0</v>
      </c>
      <c r="CF495" t="b">
        <f>LEN(_xlfn.IFNA(VLOOKUP(H495,Konstanta!$M:$M,1,FALSE),""))&gt;0</f>
        <v>0</v>
      </c>
      <c r="CG495" t="b">
        <f>LEN(_xlfn.IFNA(VLOOKUP(G495,Konstanta!$T:$T,1,FALSE),""))&gt;0</f>
        <v>0</v>
      </c>
      <c r="CH495" t="b">
        <f>_xlfn.IFNA(VLOOKUP(U495,Konstanta!$O:$O,1,FALSE),"-")&lt;&gt;"-"</f>
        <v>0</v>
      </c>
      <c r="CI495" t="b">
        <f>LEN(_xlfn.IFNA(VLOOKUP(AX495,Konstanta!$X:$X,1,FALSE),""))&gt;0</f>
        <v>0</v>
      </c>
      <c r="CJ495" t="b">
        <f>OR(LEN(_xlfn.IFNA(VLOOKUP(Y495,Konstanta!$Q:$Q,1,FALSE),""))&gt;0,LEN(Y495)=0)</f>
        <v>1</v>
      </c>
      <c r="CK495" t="b">
        <f t="shared" si="129"/>
        <v>1</v>
      </c>
      <c r="CL495" t="b">
        <f>OR(LEN(_xlfn.IFNA(VLOOKUP(BK495,Konstanta!$Z:$Z,1,FALSE),""))&gt;0,LEN(BK495)=0)</f>
        <v>1</v>
      </c>
      <c r="CM495" t="b">
        <f t="shared" si="130"/>
        <v>1</v>
      </c>
      <c r="CN495" t="b">
        <f t="shared" si="131"/>
        <v>0</v>
      </c>
      <c r="CO495" t="b">
        <f>LEN(_xlfn.IFNA(VLOOKUP(Data!K495,Konstanta!$AB:$AB,1,FALSE),""))&gt;0</f>
        <v>0</v>
      </c>
      <c r="CP495" s="12" t="b">
        <f t="shared" si="132"/>
        <v>0</v>
      </c>
      <c r="CQ495" s="12" t="b">
        <f t="shared" si="133"/>
        <v>0</v>
      </c>
      <c r="CR495" t="b">
        <f>ISNUMBER(SEARCH(Konstanta!$Q$5,Y495))</f>
        <v>0</v>
      </c>
      <c r="CS495">
        <f ca="1">IF(CD495&lt;=Konstanta!$J$5,Konstanta!$I$5,IF(CD495&lt;=Konstanta!$J$6,Konstanta!$I$6,IF(CD495&lt;=Konstanta!$J$7,Konstanta!$I$7,Konstanta!$I$8)))</f>
        <v>4</v>
      </c>
      <c r="CT495" t="b">
        <f>ISNUMBER(SEARCH(Konstanta!$Q$6,Y495))</f>
        <v>0</v>
      </c>
      <c r="CU495">
        <f ca="1">IF(CD495&lt;=Konstanta!$F$5,Konstanta!$E$5,IF(CD495&lt;=Konstanta!$F$6,Konstanta!$E$6,IF(CD495&lt;=Konstanta!$F$7,Konstanta!$E$7,IF(CD495&lt;=Konstanta!$F$8,Konstanta!$E$8,Konstanta!$E$9))))</f>
        <v>5</v>
      </c>
      <c r="CV495" t="b">
        <f t="shared" si="134"/>
        <v>1</v>
      </c>
      <c r="CW495" s="74">
        <f ca="1">IF(CD495&lt;=Konstanta!$B$5,Konstanta!$A$5,IF(CD495&lt;=Konstanta!$B$6,Konstanta!$A$6,IF(CD495&lt;=Konstanta!$B$7,Konstanta!$A$7,IF(CD495&lt;=Konstanta!$B$8,Konstanta!$A$8,IF(CD495&lt;=Konstanta!$B$9,Konstanta!$A$9,IF(CD495&lt;=Konstanta!$B$10,Konstanta!$A$10,IF(CD495&lt;=Konstanta!$B$11,Konstanta!$A$11,Konstanta!$A$12)))))))</f>
        <v>8</v>
      </c>
      <c r="CX495" t="b">
        <f>LEN(_xlfn.IFNA(VLOOKUP(AA495,Konstanta!$AD:$AD,1,FALSE),""))=0</f>
        <v>1</v>
      </c>
      <c r="CY495" s="67">
        <f t="shared" si="135"/>
        <v>0</v>
      </c>
      <c r="CZ495" s="67">
        <f t="shared" si="136"/>
        <v>0</v>
      </c>
      <c r="DA495" s="67">
        <f t="shared" si="137"/>
        <v>0</v>
      </c>
      <c r="DB495" t="b">
        <f t="shared" ca="1" si="138"/>
        <v>0</v>
      </c>
      <c r="DC495" s="67" t="b">
        <f>DA495&lt;=Konstanta!$AH$3</f>
        <v>1</v>
      </c>
      <c r="DD495" t="b">
        <f>CY495&lt;=Konstanta!$AH$4</f>
        <v>1</v>
      </c>
      <c r="DE495" t="b">
        <f>CY495&lt;=Konstanta!$AH$5</f>
        <v>1</v>
      </c>
      <c r="DF495" t="b">
        <f>CY495&lt;=Konstanta!$AH$6</f>
        <v>1</v>
      </c>
      <c r="DG495" t="b">
        <f ca="1">TEXT(BL495,"YYYYMMDD")=TEXT(Konstanta!$B$1,"YYYYMMDD")</f>
        <v>0</v>
      </c>
      <c r="DH495" t="b">
        <f t="shared" si="139"/>
        <v>0</v>
      </c>
      <c r="DI495" s="67">
        <f ca="1">Konstanta!$C$4-Data!CD495</f>
        <v>-1096658.666275</v>
      </c>
      <c r="DJ495">
        <f ca="1">IF(Data!DI495&gt;=Konstanta!$B$14,Konstanta!$A$14,IF(Data!DI495&gt;=Konstanta!$B$15,Konstanta!$A$15,IF(Data!DI495&gt;=Konstanta!$B$16,Konstanta!$A$16,IF(Data!DI495&gt;=Konstanta!$B$17,Konstanta!$A$17,IF(Data!DI495&gt;=Konstanta!$B$18,Konstanta!$A$18,Konstanta!$A$19)))))</f>
        <v>6</v>
      </c>
      <c r="DK495" t="b">
        <f t="shared" si="140"/>
        <v>0</v>
      </c>
      <c r="DL495" t="b">
        <f>COUNTIFS(A$1:A494,A495)=0</f>
        <v>1</v>
      </c>
    </row>
    <row r="496" spans="1:11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8"/>
      <c r="BY496" s="68"/>
      <c r="BZ496" s="70" t="str">
        <f t="shared" si="125"/>
        <v/>
      </c>
      <c r="CA496" s="71">
        <f t="shared" ca="1" si="126"/>
        <v>1096694.6662277777</v>
      </c>
      <c r="CB496" s="70" t="b">
        <f ca="1">AND(LEN(BZ496)&gt;0,TEXT(BZ496,"YYYY-MM-DD")=TEXT(Konstanta!$B$1,"YYYY-MM-DD"))</f>
        <v>0</v>
      </c>
      <c r="CC496" s="70" t="str">
        <f t="shared" si="127"/>
        <v/>
      </c>
      <c r="CD496" s="72">
        <f ca="1">(Konstanta!$B$2-D496)*24</f>
        <v>1096694.666275</v>
      </c>
      <c r="CE496" t="b">
        <f t="shared" si="128"/>
        <v>0</v>
      </c>
      <c r="CF496" t="b">
        <f>LEN(_xlfn.IFNA(VLOOKUP(H496,Konstanta!$M:$M,1,FALSE),""))&gt;0</f>
        <v>0</v>
      </c>
      <c r="CG496" t="b">
        <f>LEN(_xlfn.IFNA(VLOOKUP(G496,Konstanta!$T:$T,1,FALSE),""))&gt;0</f>
        <v>0</v>
      </c>
      <c r="CH496" t="b">
        <f>_xlfn.IFNA(VLOOKUP(U496,Konstanta!$O:$O,1,FALSE),"-")&lt;&gt;"-"</f>
        <v>0</v>
      </c>
      <c r="CI496" t="b">
        <f>LEN(_xlfn.IFNA(VLOOKUP(AX496,Konstanta!$X:$X,1,FALSE),""))&gt;0</f>
        <v>0</v>
      </c>
      <c r="CJ496" t="b">
        <f>OR(LEN(_xlfn.IFNA(VLOOKUP(Y496,Konstanta!$Q:$Q,1,FALSE),""))&gt;0,LEN(Y496)=0)</f>
        <v>1</v>
      </c>
      <c r="CK496" t="b">
        <f t="shared" si="129"/>
        <v>1</v>
      </c>
      <c r="CL496" t="b">
        <f>OR(LEN(_xlfn.IFNA(VLOOKUP(BK496,Konstanta!$Z:$Z,1,FALSE),""))&gt;0,LEN(BK496)=0)</f>
        <v>1</v>
      </c>
      <c r="CM496" t="b">
        <f t="shared" si="130"/>
        <v>1</v>
      </c>
      <c r="CN496" t="b">
        <f t="shared" si="131"/>
        <v>0</v>
      </c>
      <c r="CO496" t="b">
        <f>LEN(_xlfn.IFNA(VLOOKUP(Data!K496,Konstanta!$AB:$AB,1,FALSE),""))&gt;0</f>
        <v>0</v>
      </c>
      <c r="CP496" s="12" t="b">
        <f t="shared" si="132"/>
        <v>0</v>
      </c>
      <c r="CQ496" s="12" t="b">
        <f t="shared" si="133"/>
        <v>0</v>
      </c>
      <c r="CR496" t="b">
        <f>ISNUMBER(SEARCH(Konstanta!$Q$5,Y496))</f>
        <v>0</v>
      </c>
      <c r="CS496">
        <f ca="1">IF(CD496&lt;=Konstanta!$J$5,Konstanta!$I$5,IF(CD496&lt;=Konstanta!$J$6,Konstanta!$I$6,IF(CD496&lt;=Konstanta!$J$7,Konstanta!$I$7,Konstanta!$I$8)))</f>
        <v>4</v>
      </c>
      <c r="CT496" t="b">
        <f>ISNUMBER(SEARCH(Konstanta!$Q$6,Y496))</f>
        <v>0</v>
      </c>
      <c r="CU496">
        <f ca="1">IF(CD496&lt;=Konstanta!$F$5,Konstanta!$E$5,IF(CD496&lt;=Konstanta!$F$6,Konstanta!$E$6,IF(CD496&lt;=Konstanta!$F$7,Konstanta!$E$7,IF(CD496&lt;=Konstanta!$F$8,Konstanta!$E$8,Konstanta!$E$9))))</f>
        <v>5</v>
      </c>
      <c r="CV496" t="b">
        <f t="shared" si="134"/>
        <v>1</v>
      </c>
      <c r="CW496" s="74">
        <f ca="1">IF(CD496&lt;=Konstanta!$B$5,Konstanta!$A$5,IF(CD496&lt;=Konstanta!$B$6,Konstanta!$A$6,IF(CD496&lt;=Konstanta!$B$7,Konstanta!$A$7,IF(CD496&lt;=Konstanta!$B$8,Konstanta!$A$8,IF(CD496&lt;=Konstanta!$B$9,Konstanta!$A$9,IF(CD496&lt;=Konstanta!$B$10,Konstanta!$A$10,IF(CD496&lt;=Konstanta!$B$11,Konstanta!$A$11,Konstanta!$A$12)))))))</f>
        <v>8</v>
      </c>
      <c r="CX496" t="b">
        <f>LEN(_xlfn.IFNA(VLOOKUP(AA496,Konstanta!$AD:$AD,1,FALSE),""))=0</f>
        <v>1</v>
      </c>
      <c r="CY496" s="67">
        <f t="shared" si="135"/>
        <v>0</v>
      </c>
      <c r="CZ496" s="67">
        <f t="shared" si="136"/>
        <v>0</v>
      </c>
      <c r="DA496" s="67">
        <f t="shared" si="137"/>
        <v>0</v>
      </c>
      <c r="DB496" t="b">
        <f t="shared" ca="1" si="138"/>
        <v>0</v>
      </c>
      <c r="DC496" s="67" t="b">
        <f>DA496&lt;=Konstanta!$AH$3</f>
        <v>1</v>
      </c>
      <c r="DD496" t="b">
        <f>CY496&lt;=Konstanta!$AH$4</f>
        <v>1</v>
      </c>
      <c r="DE496" t="b">
        <f>CY496&lt;=Konstanta!$AH$5</f>
        <v>1</v>
      </c>
      <c r="DF496" t="b">
        <f>CY496&lt;=Konstanta!$AH$6</f>
        <v>1</v>
      </c>
      <c r="DG496" t="b">
        <f ca="1">TEXT(BL496,"YYYYMMDD")=TEXT(Konstanta!$B$1,"YYYYMMDD")</f>
        <v>0</v>
      </c>
      <c r="DH496" t="b">
        <f t="shared" si="139"/>
        <v>0</v>
      </c>
      <c r="DI496" s="67">
        <f ca="1">Konstanta!$C$4-Data!CD496</f>
        <v>-1096658.666275</v>
      </c>
      <c r="DJ496">
        <f ca="1">IF(Data!DI496&gt;=Konstanta!$B$14,Konstanta!$A$14,IF(Data!DI496&gt;=Konstanta!$B$15,Konstanta!$A$15,IF(Data!DI496&gt;=Konstanta!$B$16,Konstanta!$A$16,IF(Data!DI496&gt;=Konstanta!$B$17,Konstanta!$A$17,IF(Data!DI496&gt;=Konstanta!$B$18,Konstanta!$A$18,Konstanta!$A$19)))))</f>
        <v>6</v>
      </c>
      <c r="DK496" t="b">
        <f t="shared" si="140"/>
        <v>0</v>
      </c>
      <c r="DL496" t="b">
        <f>COUNTIFS(A$1:A495,A496)=0</f>
        <v>1</v>
      </c>
    </row>
    <row r="497" spans="1:116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8"/>
      <c r="BY497" s="68"/>
      <c r="BZ497" s="70" t="str">
        <f t="shared" si="125"/>
        <v/>
      </c>
      <c r="CA497" s="71">
        <f t="shared" ca="1" si="126"/>
        <v>1096694.6659916667</v>
      </c>
      <c r="CB497" s="70" t="b">
        <f ca="1">AND(LEN(BZ497)&gt;0,TEXT(BZ497,"YYYY-MM-DD")=TEXT(Konstanta!$B$1,"YYYY-MM-DD"))</f>
        <v>0</v>
      </c>
      <c r="CC497" s="70" t="str">
        <f t="shared" si="127"/>
        <v/>
      </c>
      <c r="CD497" s="72">
        <f ca="1">(Konstanta!$B$2-D497)*24</f>
        <v>1096694.666275</v>
      </c>
      <c r="CE497" t="b">
        <f t="shared" si="128"/>
        <v>0</v>
      </c>
      <c r="CF497" t="b">
        <f>LEN(_xlfn.IFNA(VLOOKUP(H497,Konstanta!$M:$M,1,FALSE),""))&gt;0</f>
        <v>0</v>
      </c>
      <c r="CG497" t="b">
        <f>LEN(_xlfn.IFNA(VLOOKUP(G497,Konstanta!$T:$T,1,FALSE),""))&gt;0</f>
        <v>0</v>
      </c>
      <c r="CH497" t="b">
        <f>_xlfn.IFNA(VLOOKUP(U497,Konstanta!$O:$O,1,FALSE),"-")&lt;&gt;"-"</f>
        <v>0</v>
      </c>
      <c r="CI497" t="b">
        <f>LEN(_xlfn.IFNA(VLOOKUP(AX497,Konstanta!$X:$X,1,FALSE),""))&gt;0</f>
        <v>0</v>
      </c>
      <c r="CJ497" t="b">
        <f>OR(LEN(_xlfn.IFNA(VLOOKUP(Y497,Konstanta!$Q:$Q,1,FALSE),""))&gt;0,LEN(Y497)=0)</f>
        <v>1</v>
      </c>
      <c r="CK497" t="b">
        <f t="shared" si="129"/>
        <v>1</v>
      </c>
      <c r="CL497" t="b">
        <f>OR(LEN(_xlfn.IFNA(VLOOKUP(BK497,Konstanta!$Z:$Z,1,FALSE),""))&gt;0,LEN(BK497)=0)</f>
        <v>1</v>
      </c>
      <c r="CM497" t="b">
        <f t="shared" si="130"/>
        <v>1</v>
      </c>
      <c r="CN497" t="b">
        <f t="shared" si="131"/>
        <v>0</v>
      </c>
      <c r="CO497" t="b">
        <f>LEN(_xlfn.IFNA(VLOOKUP(Data!K497,Konstanta!$AB:$AB,1,FALSE),""))&gt;0</f>
        <v>0</v>
      </c>
      <c r="CP497" s="12" t="b">
        <f t="shared" si="132"/>
        <v>0</v>
      </c>
      <c r="CQ497" s="12" t="b">
        <f t="shared" si="133"/>
        <v>0</v>
      </c>
      <c r="CR497" t="b">
        <f>ISNUMBER(SEARCH(Konstanta!$Q$5,Y497))</f>
        <v>0</v>
      </c>
      <c r="CS497">
        <f ca="1">IF(CD497&lt;=Konstanta!$J$5,Konstanta!$I$5,IF(CD497&lt;=Konstanta!$J$6,Konstanta!$I$6,IF(CD497&lt;=Konstanta!$J$7,Konstanta!$I$7,Konstanta!$I$8)))</f>
        <v>4</v>
      </c>
      <c r="CT497" t="b">
        <f>ISNUMBER(SEARCH(Konstanta!$Q$6,Y497))</f>
        <v>0</v>
      </c>
      <c r="CU497">
        <f ca="1">IF(CD497&lt;=Konstanta!$F$5,Konstanta!$E$5,IF(CD497&lt;=Konstanta!$F$6,Konstanta!$E$6,IF(CD497&lt;=Konstanta!$F$7,Konstanta!$E$7,IF(CD497&lt;=Konstanta!$F$8,Konstanta!$E$8,Konstanta!$E$9))))</f>
        <v>5</v>
      </c>
      <c r="CV497" t="b">
        <f t="shared" si="134"/>
        <v>1</v>
      </c>
      <c r="CW497" s="74">
        <f ca="1">IF(CD497&lt;=Konstanta!$B$5,Konstanta!$A$5,IF(CD497&lt;=Konstanta!$B$6,Konstanta!$A$6,IF(CD497&lt;=Konstanta!$B$7,Konstanta!$A$7,IF(CD497&lt;=Konstanta!$B$8,Konstanta!$A$8,IF(CD497&lt;=Konstanta!$B$9,Konstanta!$A$9,IF(CD497&lt;=Konstanta!$B$10,Konstanta!$A$10,IF(CD497&lt;=Konstanta!$B$11,Konstanta!$A$11,Konstanta!$A$12)))))))</f>
        <v>8</v>
      </c>
      <c r="CX497" t="b">
        <f>LEN(_xlfn.IFNA(VLOOKUP(AA497,Konstanta!$AD:$AD,1,FALSE),""))=0</f>
        <v>1</v>
      </c>
      <c r="CY497" s="67">
        <f t="shared" si="135"/>
        <v>0</v>
      </c>
      <c r="CZ497" s="67">
        <f t="shared" si="136"/>
        <v>0</v>
      </c>
      <c r="DA497" s="67">
        <f t="shared" si="137"/>
        <v>0</v>
      </c>
      <c r="DB497" t="b">
        <f t="shared" ca="1" si="138"/>
        <v>0</v>
      </c>
      <c r="DC497" s="67" t="b">
        <f>DA497&lt;=Konstanta!$AH$3</f>
        <v>1</v>
      </c>
      <c r="DD497" t="b">
        <f>CY497&lt;=Konstanta!$AH$4</f>
        <v>1</v>
      </c>
      <c r="DE497" t="b">
        <f>CY497&lt;=Konstanta!$AH$5</f>
        <v>1</v>
      </c>
      <c r="DF497" t="b">
        <f>CY497&lt;=Konstanta!$AH$6</f>
        <v>1</v>
      </c>
      <c r="DG497" t="b">
        <f ca="1">TEXT(BL497,"YYYYMMDD")=TEXT(Konstanta!$B$1,"YYYYMMDD")</f>
        <v>0</v>
      </c>
      <c r="DH497" t="b">
        <f t="shared" si="139"/>
        <v>0</v>
      </c>
      <c r="DI497" s="67">
        <f ca="1">Konstanta!$C$4-Data!CD497</f>
        <v>-1096658.666275</v>
      </c>
      <c r="DJ497">
        <f ca="1">IF(Data!DI497&gt;=Konstanta!$B$14,Konstanta!$A$14,IF(Data!DI497&gt;=Konstanta!$B$15,Konstanta!$A$15,IF(Data!DI497&gt;=Konstanta!$B$16,Konstanta!$A$16,IF(Data!DI497&gt;=Konstanta!$B$17,Konstanta!$A$17,IF(Data!DI497&gt;=Konstanta!$B$18,Konstanta!$A$18,Konstanta!$A$19)))))</f>
        <v>6</v>
      </c>
      <c r="DK497" t="b">
        <f t="shared" si="140"/>
        <v>0</v>
      </c>
      <c r="DL497" t="b">
        <f>COUNTIFS(A$1:A496,A497)=0</f>
        <v>1</v>
      </c>
    </row>
    <row r="498" spans="1:116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8"/>
      <c r="BY498" s="68"/>
      <c r="BZ498" s="70" t="str">
        <f t="shared" si="125"/>
        <v/>
      </c>
      <c r="CA498" s="71">
        <f t="shared" ca="1" si="126"/>
        <v>1096694.6664083335</v>
      </c>
      <c r="CB498" s="70" t="b">
        <f ca="1">AND(LEN(BZ498)&gt;0,TEXT(BZ498,"YYYY-MM-DD")=TEXT(Konstanta!$B$1,"YYYY-MM-DD"))</f>
        <v>0</v>
      </c>
      <c r="CC498" s="70" t="str">
        <f t="shared" si="127"/>
        <v/>
      </c>
      <c r="CD498" s="72">
        <f ca="1">(Konstanta!$B$2-D498)*24</f>
        <v>1096694.666275</v>
      </c>
      <c r="CE498" t="b">
        <f t="shared" si="128"/>
        <v>0</v>
      </c>
      <c r="CF498" t="b">
        <f>LEN(_xlfn.IFNA(VLOOKUP(H498,Konstanta!$M:$M,1,FALSE),""))&gt;0</f>
        <v>0</v>
      </c>
      <c r="CG498" t="b">
        <f>LEN(_xlfn.IFNA(VLOOKUP(G498,Konstanta!$T:$T,1,FALSE),""))&gt;0</f>
        <v>0</v>
      </c>
      <c r="CH498" t="b">
        <f>_xlfn.IFNA(VLOOKUP(U498,Konstanta!$O:$O,1,FALSE),"-")&lt;&gt;"-"</f>
        <v>0</v>
      </c>
      <c r="CI498" t="b">
        <f>LEN(_xlfn.IFNA(VLOOKUP(AX498,Konstanta!$X:$X,1,FALSE),""))&gt;0</f>
        <v>0</v>
      </c>
      <c r="CJ498" t="b">
        <f>OR(LEN(_xlfn.IFNA(VLOOKUP(Y498,Konstanta!$Q:$Q,1,FALSE),""))&gt;0,LEN(Y498)=0)</f>
        <v>1</v>
      </c>
      <c r="CK498" t="b">
        <f t="shared" si="129"/>
        <v>1</v>
      </c>
      <c r="CL498" t="b">
        <f>OR(LEN(_xlfn.IFNA(VLOOKUP(BK498,Konstanta!$Z:$Z,1,FALSE),""))&gt;0,LEN(BK498)=0)</f>
        <v>1</v>
      </c>
      <c r="CM498" t="b">
        <f t="shared" si="130"/>
        <v>1</v>
      </c>
      <c r="CN498" t="b">
        <f t="shared" si="131"/>
        <v>0</v>
      </c>
      <c r="CO498" t="b">
        <f>LEN(_xlfn.IFNA(VLOOKUP(Data!K498,Konstanta!$AB:$AB,1,FALSE),""))&gt;0</f>
        <v>0</v>
      </c>
      <c r="CP498" s="12" t="b">
        <f t="shared" si="132"/>
        <v>0</v>
      </c>
      <c r="CQ498" s="12" t="b">
        <f t="shared" si="133"/>
        <v>0</v>
      </c>
      <c r="CR498" t="b">
        <f>ISNUMBER(SEARCH(Konstanta!$Q$5,Y498))</f>
        <v>0</v>
      </c>
      <c r="CS498">
        <f ca="1">IF(CD498&lt;=Konstanta!$J$5,Konstanta!$I$5,IF(CD498&lt;=Konstanta!$J$6,Konstanta!$I$6,IF(CD498&lt;=Konstanta!$J$7,Konstanta!$I$7,Konstanta!$I$8)))</f>
        <v>4</v>
      </c>
      <c r="CT498" t="b">
        <f>ISNUMBER(SEARCH(Konstanta!$Q$6,Y498))</f>
        <v>0</v>
      </c>
      <c r="CU498">
        <f ca="1">IF(CD498&lt;=Konstanta!$F$5,Konstanta!$E$5,IF(CD498&lt;=Konstanta!$F$6,Konstanta!$E$6,IF(CD498&lt;=Konstanta!$F$7,Konstanta!$E$7,IF(CD498&lt;=Konstanta!$F$8,Konstanta!$E$8,Konstanta!$E$9))))</f>
        <v>5</v>
      </c>
      <c r="CV498" t="b">
        <f t="shared" si="134"/>
        <v>1</v>
      </c>
      <c r="CW498" s="74">
        <f ca="1">IF(CD498&lt;=Konstanta!$B$5,Konstanta!$A$5,IF(CD498&lt;=Konstanta!$B$6,Konstanta!$A$6,IF(CD498&lt;=Konstanta!$B$7,Konstanta!$A$7,IF(CD498&lt;=Konstanta!$B$8,Konstanta!$A$8,IF(CD498&lt;=Konstanta!$B$9,Konstanta!$A$9,IF(CD498&lt;=Konstanta!$B$10,Konstanta!$A$10,IF(CD498&lt;=Konstanta!$B$11,Konstanta!$A$11,Konstanta!$A$12)))))))</f>
        <v>8</v>
      </c>
      <c r="CX498" t="b">
        <f>LEN(_xlfn.IFNA(VLOOKUP(AA498,Konstanta!$AD:$AD,1,FALSE),""))=0</f>
        <v>1</v>
      </c>
      <c r="CY498" s="67">
        <f t="shared" si="135"/>
        <v>0</v>
      </c>
      <c r="CZ498" s="67">
        <f t="shared" si="136"/>
        <v>0</v>
      </c>
      <c r="DA498" s="67">
        <f t="shared" si="137"/>
        <v>0</v>
      </c>
      <c r="DB498" t="b">
        <f t="shared" ca="1" si="138"/>
        <v>0</v>
      </c>
      <c r="DC498" s="67" t="b">
        <f>DA498&lt;=Konstanta!$AH$3</f>
        <v>1</v>
      </c>
      <c r="DD498" t="b">
        <f>CY498&lt;=Konstanta!$AH$4</f>
        <v>1</v>
      </c>
      <c r="DE498" t="b">
        <f>CY498&lt;=Konstanta!$AH$5</f>
        <v>1</v>
      </c>
      <c r="DF498" t="b">
        <f>CY498&lt;=Konstanta!$AH$6</f>
        <v>1</v>
      </c>
      <c r="DG498" t="b">
        <f ca="1">TEXT(BL498,"YYYYMMDD")=TEXT(Konstanta!$B$1,"YYYYMMDD")</f>
        <v>0</v>
      </c>
      <c r="DH498" t="b">
        <f t="shared" si="139"/>
        <v>0</v>
      </c>
      <c r="DI498" s="67">
        <f ca="1">Konstanta!$C$4-Data!CD498</f>
        <v>-1096658.666275</v>
      </c>
      <c r="DJ498">
        <f ca="1">IF(Data!DI498&gt;=Konstanta!$B$14,Konstanta!$A$14,IF(Data!DI498&gt;=Konstanta!$B$15,Konstanta!$A$15,IF(Data!DI498&gt;=Konstanta!$B$16,Konstanta!$A$16,IF(Data!DI498&gt;=Konstanta!$B$17,Konstanta!$A$17,IF(Data!DI498&gt;=Konstanta!$B$18,Konstanta!$A$18,Konstanta!$A$19)))))</f>
        <v>6</v>
      </c>
      <c r="DK498" t="b">
        <f t="shared" si="140"/>
        <v>0</v>
      </c>
      <c r="DL498" t="b">
        <f>COUNTIFS(A$1:A497,A498)=0</f>
        <v>1</v>
      </c>
    </row>
    <row r="499" spans="1:116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8"/>
      <c r="BY499" s="68"/>
      <c r="BZ499" s="70" t="str">
        <f t="shared" si="125"/>
        <v/>
      </c>
      <c r="CA499" s="71">
        <f t="shared" ca="1" si="126"/>
        <v>1096694.6664305555</v>
      </c>
      <c r="CB499" s="70" t="b">
        <f ca="1">AND(LEN(BZ499)&gt;0,TEXT(BZ499,"YYYY-MM-DD")=TEXT(Konstanta!$B$1,"YYYY-MM-DD"))</f>
        <v>0</v>
      </c>
      <c r="CC499" s="70" t="str">
        <f t="shared" si="127"/>
        <v/>
      </c>
      <c r="CD499" s="72">
        <f ca="1">(Konstanta!$B$2-D499)*24</f>
        <v>1096694.666275</v>
      </c>
      <c r="CE499" t="b">
        <f t="shared" si="128"/>
        <v>0</v>
      </c>
      <c r="CF499" t="b">
        <f>LEN(_xlfn.IFNA(VLOOKUP(H499,Konstanta!$M:$M,1,FALSE),""))&gt;0</f>
        <v>0</v>
      </c>
      <c r="CG499" t="b">
        <f>LEN(_xlfn.IFNA(VLOOKUP(G499,Konstanta!$T:$T,1,FALSE),""))&gt;0</f>
        <v>0</v>
      </c>
      <c r="CH499" t="b">
        <f>_xlfn.IFNA(VLOOKUP(U499,Konstanta!$O:$O,1,FALSE),"-")&lt;&gt;"-"</f>
        <v>0</v>
      </c>
      <c r="CI499" t="b">
        <f>LEN(_xlfn.IFNA(VLOOKUP(AX499,Konstanta!$X:$X,1,FALSE),""))&gt;0</f>
        <v>0</v>
      </c>
      <c r="CJ499" t="b">
        <f>OR(LEN(_xlfn.IFNA(VLOOKUP(Y499,Konstanta!$Q:$Q,1,FALSE),""))&gt;0,LEN(Y499)=0)</f>
        <v>1</v>
      </c>
      <c r="CK499" t="b">
        <f t="shared" si="129"/>
        <v>1</v>
      </c>
      <c r="CL499" t="b">
        <f>OR(LEN(_xlfn.IFNA(VLOOKUP(BK499,Konstanta!$Z:$Z,1,FALSE),""))&gt;0,LEN(BK499)=0)</f>
        <v>1</v>
      </c>
      <c r="CM499" t="b">
        <f t="shared" si="130"/>
        <v>1</v>
      </c>
      <c r="CN499" t="b">
        <f t="shared" si="131"/>
        <v>0</v>
      </c>
      <c r="CO499" t="b">
        <f>LEN(_xlfn.IFNA(VLOOKUP(Data!K499,Konstanta!$AB:$AB,1,FALSE),""))&gt;0</f>
        <v>0</v>
      </c>
      <c r="CP499" s="12" t="b">
        <f t="shared" si="132"/>
        <v>0</v>
      </c>
      <c r="CQ499" s="12" t="b">
        <f t="shared" si="133"/>
        <v>0</v>
      </c>
      <c r="CR499" t="b">
        <f>ISNUMBER(SEARCH(Konstanta!$Q$5,Y499))</f>
        <v>0</v>
      </c>
      <c r="CS499">
        <f ca="1">IF(CD499&lt;=Konstanta!$J$5,Konstanta!$I$5,IF(CD499&lt;=Konstanta!$J$6,Konstanta!$I$6,IF(CD499&lt;=Konstanta!$J$7,Konstanta!$I$7,Konstanta!$I$8)))</f>
        <v>4</v>
      </c>
      <c r="CT499" t="b">
        <f>ISNUMBER(SEARCH(Konstanta!$Q$6,Y499))</f>
        <v>0</v>
      </c>
      <c r="CU499">
        <f ca="1">IF(CD499&lt;=Konstanta!$F$5,Konstanta!$E$5,IF(CD499&lt;=Konstanta!$F$6,Konstanta!$E$6,IF(CD499&lt;=Konstanta!$F$7,Konstanta!$E$7,IF(CD499&lt;=Konstanta!$F$8,Konstanta!$E$8,Konstanta!$E$9))))</f>
        <v>5</v>
      </c>
      <c r="CV499" t="b">
        <f t="shared" si="134"/>
        <v>1</v>
      </c>
      <c r="CW499" s="74">
        <f ca="1">IF(CD499&lt;=Konstanta!$B$5,Konstanta!$A$5,IF(CD499&lt;=Konstanta!$B$6,Konstanta!$A$6,IF(CD499&lt;=Konstanta!$B$7,Konstanta!$A$7,IF(CD499&lt;=Konstanta!$B$8,Konstanta!$A$8,IF(CD499&lt;=Konstanta!$B$9,Konstanta!$A$9,IF(CD499&lt;=Konstanta!$B$10,Konstanta!$A$10,IF(CD499&lt;=Konstanta!$B$11,Konstanta!$A$11,Konstanta!$A$12)))))))</f>
        <v>8</v>
      </c>
      <c r="CX499" t="b">
        <f>LEN(_xlfn.IFNA(VLOOKUP(AA499,Konstanta!$AD:$AD,1,FALSE),""))=0</f>
        <v>1</v>
      </c>
      <c r="CY499" s="67">
        <f t="shared" si="135"/>
        <v>0</v>
      </c>
      <c r="CZ499" s="67">
        <f t="shared" si="136"/>
        <v>0</v>
      </c>
      <c r="DA499" s="67">
        <f t="shared" si="137"/>
        <v>0</v>
      </c>
      <c r="DB499" t="b">
        <f t="shared" ca="1" si="138"/>
        <v>0</v>
      </c>
      <c r="DC499" s="67" t="b">
        <f>DA499&lt;=Konstanta!$AH$3</f>
        <v>1</v>
      </c>
      <c r="DD499" t="b">
        <f>CY499&lt;=Konstanta!$AH$4</f>
        <v>1</v>
      </c>
      <c r="DE499" t="b">
        <f>CY499&lt;=Konstanta!$AH$5</f>
        <v>1</v>
      </c>
      <c r="DF499" t="b">
        <f>CY499&lt;=Konstanta!$AH$6</f>
        <v>1</v>
      </c>
      <c r="DG499" t="b">
        <f ca="1">TEXT(BL499,"YYYYMMDD")=TEXT(Konstanta!$B$1,"YYYYMMDD")</f>
        <v>0</v>
      </c>
      <c r="DH499" t="b">
        <f t="shared" si="139"/>
        <v>0</v>
      </c>
      <c r="DI499" s="67">
        <f ca="1">Konstanta!$C$4-Data!CD499</f>
        <v>-1096658.666275</v>
      </c>
      <c r="DJ499">
        <f ca="1">IF(Data!DI499&gt;=Konstanta!$B$14,Konstanta!$A$14,IF(Data!DI499&gt;=Konstanta!$B$15,Konstanta!$A$15,IF(Data!DI499&gt;=Konstanta!$B$16,Konstanta!$A$16,IF(Data!DI499&gt;=Konstanta!$B$17,Konstanta!$A$17,IF(Data!DI499&gt;=Konstanta!$B$18,Konstanta!$A$18,Konstanta!$A$19)))))</f>
        <v>6</v>
      </c>
      <c r="DK499" t="b">
        <f t="shared" si="140"/>
        <v>0</v>
      </c>
      <c r="DL499" t="b">
        <f>COUNTIFS(A$1:A498,A499)=0</f>
        <v>1</v>
      </c>
    </row>
    <row r="500" spans="1:116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8"/>
      <c r="BY500" s="68"/>
      <c r="BZ500" s="70" t="str">
        <f t="shared" si="125"/>
        <v/>
      </c>
      <c r="CA500" s="71">
        <f t="shared" ca="1" si="126"/>
        <v>1096694.6664083335</v>
      </c>
      <c r="CB500" s="70" t="b">
        <f ca="1">AND(LEN(BZ500)&gt;0,TEXT(BZ500,"YYYY-MM-DD")=TEXT(Konstanta!$B$1,"YYYY-MM-DD"))</f>
        <v>0</v>
      </c>
      <c r="CC500" s="70" t="str">
        <f t="shared" si="127"/>
        <v/>
      </c>
      <c r="CD500" s="72">
        <f ca="1">(Konstanta!$B$2-D500)*24</f>
        <v>1096694.666275</v>
      </c>
      <c r="CE500" t="b">
        <f t="shared" si="128"/>
        <v>0</v>
      </c>
      <c r="CF500" t="b">
        <f>LEN(_xlfn.IFNA(VLOOKUP(H500,Konstanta!$M:$M,1,FALSE),""))&gt;0</f>
        <v>0</v>
      </c>
      <c r="CG500" t="b">
        <f>LEN(_xlfn.IFNA(VLOOKUP(G500,Konstanta!$T:$T,1,FALSE),""))&gt;0</f>
        <v>0</v>
      </c>
      <c r="CH500" t="b">
        <f>_xlfn.IFNA(VLOOKUP(U500,Konstanta!$O:$O,1,FALSE),"-")&lt;&gt;"-"</f>
        <v>0</v>
      </c>
      <c r="CI500" t="b">
        <f>LEN(_xlfn.IFNA(VLOOKUP(AX500,Konstanta!$X:$X,1,FALSE),""))&gt;0</f>
        <v>0</v>
      </c>
      <c r="CJ500" t="b">
        <f>OR(LEN(_xlfn.IFNA(VLOOKUP(Y500,Konstanta!$Q:$Q,1,FALSE),""))&gt;0,LEN(Y500)=0)</f>
        <v>1</v>
      </c>
      <c r="CK500" t="b">
        <f t="shared" si="129"/>
        <v>1</v>
      </c>
      <c r="CL500" t="b">
        <f>OR(LEN(_xlfn.IFNA(VLOOKUP(BK500,Konstanta!$Z:$Z,1,FALSE),""))&gt;0,LEN(BK500)=0)</f>
        <v>1</v>
      </c>
      <c r="CM500" t="b">
        <f t="shared" si="130"/>
        <v>1</v>
      </c>
      <c r="CN500" t="b">
        <f t="shared" si="131"/>
        <v>0</v>
      </c>
      <c r="CO500" t="b">
        <f>LEN(_xlfn.IFNA(VLOOKUP(Data!K500,Konstanta!$AB:$AB,1,FALSE),""))&gt;0</f>
        <v>0</v>
      </c>
      <c r="CP500" s="12" t="b">
        <f t="shared" si="132"/>
        <v>0</v>
      </c>
      <c r="CQ500" s="12" t="b">
        <f t="shared" si="133"/>
        <v>0</v>
      </c>
      <c r="CR500" t="b">
        <f>ISNUMBER(SEARCH(Konstanta!$Q$5,Y500))</f>
        <v>0</v>
      </c>
      <c r="CS500">
        <f ca="1">IF(CD500&lt;=Konstanta!$J$5,Konstanta!$I$5,IF(CD500&lt;=Konstanta!$J$6,Konstanta!$I$6,IF(CD500&lt;=Konstanta!$J$7,Konstanta!$I$7,Konstanta!$I$8)))</f>
        <v>4</v>
      </c>
      <c r="CT500" t="b">
        <f>ISNUMBER(SEARCH(Konstanta!$Q$6,Y500))</f>
        <v>0</v>
      </c>
      <c r="CU500">
        <f ca="1">IF(CD500&lt;=Konstanta!$F$5,Konstanta!$E$5,IF(CD500&lt;=Konstanta!$F$6,Konstanta!$E$6,IF(CD500&lt;=Konstanta!$F$7,Konstanta!$E$7,IF(CD500&lt;=Konstanta!$F$8,Konstanta!$E$8,Konstanta!$E$9))))</f>
        <v>5</v>
      </c>
      <c r="CV500" t="b">
        <f t="shared" si="134"/>
        <v>1</v>
      </c>
      <c r="CW500" s="74">
        <f ca="1">IF(CD500&lt;=Konstanta!$B$5,Konstanta!$A$5,IF(CD500&lt;=Konstanta!$B$6,Konstanta!$A$6,IF(CD500&lt;=Konstanta!$B$7,Konstanta!$A$7,IF(CD500&lt;=Konstanta!$B$8,Konstanta!$A$8,IF(CD500&lt;=Konstanta!$B$9,Konstanta!$A$9,IF(CD500&lt;=Konstanta!$B$10,Konstanta!$A$10,IF(CD500&lt;=Konstanta!$B$11,Konstanta!$A$11,Konstanta!$A$12)))))))</f>
        <v>8</v>
      </c>
      <c r="CX500" t="b">
        <f>LEN(_xlfn.IFNA(VLOOKUP(AA500,Konstanta!$AD:$AD,1,FALSE),""))=0</f>
        <v>1</v>
      </c>
      <c r="CY500" s="67">
        <f t="shared" si="135"/>
        <v>0</v>
      </c>
      <c r="CZ500" s="67">
        <f t="shared" si="136"/>
        <v>0</v>
      </c>
      <c r="DA500" s="67">
        <f t="shared" si="137"/>
        <v>0</v>
      </c>
      <c r="DB500" t="b">
        <f t="shared" ca="1" si="138"/>
        <v>0</v>
      </c>
      <c r="DC500" s="67" t="b">
        <f>DA500&lt;=Konstanta!$AH$3</f>
        <v>1</v>
      </c>
      <c r="DD500" t="b">
        <f>CY500&lt;=Konstanta!$AH$4</f>
        <v>1</v>
      </c>
      <c r="DE500" t="b">
        <f>CY500&lt;=Konstanta!$AH$5</f>
        <v>1</v>
      </c>
      <c r="DF500" t="b">
        <f>CY500&lt;=Konstanta!$AH$6</f>
        <v>1</v>
      </c>
      <c r="DG500" t="b">
        <f ca="1">TEXT(BL500,"YYYYMMDD")=TEXT(Konstanta!$B$1,"YYYYMMDD")</f>
        <v>0</v>
      </c>
      <c r="DH500" t="b">
        <f t="shared" si="139"/>
        <v>0</v>
      </c>
      <c r="DI500" s="67">
        <f ca="1">Konstanta!$C$4-Data!CD500</f>
        <v>-1096658.666275</v>
      </c>
      <c r="DJ500">
        <f ca="1">IF(Data!DI500&gt;=Konstanta!$B$14,Konstanta!$A$14,IF(Data!DI500&gt;=Konstanta!$B$15,Konstanta!$A$15,IF(Data!DI500&gt;=Konstanta!$B$16,Konstanta!$A$16,IF(Data!DI500&gt;=Konstanta!$B$17,Konstanta!$A$17,IF(Data!DI500&gt;=Konstanta!$B$18,Konstanta!$A$18,Konstanta!$A$19)))))</f>
        <v>6</v>
      </c>
      <c r="DK500" t="b">
        <f t="shared" si="140"/>
        <v>0</v>
      </c>
      <c r="DL500" t="b">
        <f>COUNTIFS(A$1:A499,A500)=0</f>
        <v>1</v>
      </c>
    </row>
    <row r="501" spans="1:116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8"/>
      <c r="BY501" s="68"/>
      <c r="BZ501" s="70" t="str">
        <f t="shared" si="125"/>
        <v/>
      </c>
      <c r="CA501" s="71">
        <f t="shared" ca="1" si="126"/>
        <v>1096694.6660166667</v>
      </c>
      <c r="CB501" s="70" t="b">
        <f ca="1">AND(LEN(BZ501)&gt;0,TEXT(BZ501,"YYYY-MM-DD")=TEXT(Konstanta!$B$1,"YYYY-MM-DD"))</f>
        <v>0</v>
      </c>
      <c r="CC501" s="70" t="str">
        <f t="shared" si="127"/>
        <v/>
      </c>
      <c r="CD501" s="72">
        <f ca="1">(Konstanta!$B$2-D501)*24</f>
        <v>1096694.666275</v>
      </c>
      <c r="CE501" t="b">
        <f t="shared" si="128"/>
        <v>0</v>
      </c>
      <c r="CF501" t="b">
        <f>LEN(_xlfn.IFNA(VLOOKUP(H501,Konstanta!$M:$M,1,FALSE),""))&gt;0</f>
        <v>0</v>
      </c>
      <c r="CG501" t="b">
        <f>LEN(_xlfn.IFNA(VLOOKUP(G501,Konstanta!$T:$T,1,FALSE),""))&gt;0</f>
        <v>0</v>
      </c>
      <c r="CH501" t="b">
        <f>_xlfn.IFNA(VLOOKUP(U501,Konstanta!$O:$O,1,FALSE),"-")&lt;&gt;"-"</f>
        <v>0</v>
      </c>
      <c r="CI501" t="b">
        <f>LEN(_xlfn.IFNA(VLOOKUP(AX501,Konstanta!$X:$X,1,FALSE),""))&gt;0</f>
        <v>0</v>
      </c>
      <c r="CJ501" t="b">
        <f>OR(LEN(_xlfn.IFNA(VLOOKUP(Y501,Konstanta!$Q:$Q,1,FALSE),""))&gt;0,LEN(Y501)=0)</f>
        <v>1</v>
      </c>
      <c r="CK501" t="b">
        <f t="shared" si="129"/>
        <v>1</v>
      </c>
      <c r="CL501" t="b">
        <f>OR(LEN(_xlfn.IFNA(VLOOKUP(BK501,Konstanta!$Z:$Z,1,FALSE),""))&gt;0,LEN(BK501)=0)</f>
        <v>1</v>
      </c>
      <c r="CM501" t="b">
        <f t="shared" si="130"/>
        <v>1</v>
      </c>
      <c r="CN501" t="b">
        <f t="shared" si="131"/>
        <v>0</v>
      </c>
      <c r="CO501" t="b">
        <f>LEN(_xlfn.IFNA(VLOOKUP(Data!K501,Konstanta!$AB:$AB,1,FALSE),""))&gt;0</f>
        <v>0</v>
      </c>
      <c r="CP501" s="12" t="b">
        <f t="shared" si="132"/>
        <v>0</v>
      </c>
      <c r="CQ501" s="12" t="b">
        <f t="shared" si="133"/>
        <v>0</v>
      </c>
      <c r="CR501" t="b">
        <f>ISNUMBER(SEARCH(Konstanta!$Q$5,Y501))</f>
        <v>0</v>
      </c>
      <c r="CS501">
        <f ca="1">IF(CD501&lt;=Konstanta!$J$5,Konstanta!$I$5,IF(CD501&lt;=Konstanta!$J$6,Konstanta!$I$6,IF(CD501&lt;=Konstanta!$J$7,Konstanta!$I$7,Konstanta!$I$8)))</f>
        <v>4</v>
      </c>
      <c r="CT501" t="b">
        <f>ISNUMBER(SEARCH(Konstanta!$Q$6,Y501))</f>
        <v>0</v>
      </c>
      <c r="CU501">
        <f ca="1">IF(CD501&lt;=Konstanta!$F$5,Konstanta!$E$5,IF(CD501&lt;=Konstanta!$F$6,Konstanta!$E$6,IF(CD501&lt;=Konstanta!$F$7,Konstanta!$E$7,IF(CD501&lt;=Konstanta!$F$8,Konstanta!$E$8,Konstanta!$E$9))))</f>
        <v>5</v>
      </c>
      <c r="CV501" t="b">
        <f t="shared" si="134"/>
        <v>1</v>
      </c>
      <c r="CW501" s="74">
        <f ca="1">IF(CD501&lt;=Konstanta!$B$5,Konstanta!$A$5,IF(CD501&lt;=Konstanta!$B$6,Konstanta!$A$6,IF(CD501&lt;=Konstanta!$B$7,Konstanta!$A$7,IF(CD501&lt;=Konstanta!$B$8,Konstanta!$A$8,IF(CD501&lt;=Konstanta!$B$9,Konstanta!$A$9,IF(CD501&lt;=Konstanta!$B$10,Konstanta!$A$10,IF(CD501&lt;=Konstanta!$B$11,Konstanta!$A$11,Konstanta!$A$12)))))))</f>
        <v>8</v>
      </c>
      <c r="CX501" t="b">
        <f>LEN(_xlfn.IFNA(VLOOKUP(AA501,Konstanta!$AD:$AD,1,FALSE),""))=0</f>
        <v>1</v>
      </c>
      <c r="CY501" s="67">
        <f t="shared" si="135"/>
        <v>0</v>
      </c>
      <c r="CZ501" s="67">
        <f t="shared" si="136"/>
        <v>0</v>
      </c>
      <c r="DA501" s="67">
        <f t="shared" si="137"/>
        <v>0</v>
      </c>
      <c r="DB501" t="b">
        <f t="shared" ca="1" si="138"/>
        <v>0</v>
      </c>
      <c r="DC501" s="67" t="b">
        <f>DA501&lt;=Konstanta!$AH$3</f>
        <v>1</v>
      </c>
      <c r="DD501" t="b">
        <f>CY501&lt;=Konstanta!$AH$4</f>
        <v>1</v>
      </c>
      <c r="DE501" t="b">
        <f>CY501&lt;=Konstanta!$AH$5</f>
        <v>1</v>
      </c>
      <c r="DF501" t="b">
        <f>CY501&lt;=Konstanta!$AH$6</f>
        <v>1</v>
      </c>
      <c r="DG501" t="b">
        <f ca="1">TEXT(BL501,"YYYYMMDD")=TEXT(Konstanta!$B$1,"YYYYMMDD")</f>
        <v>0</v>
      </c>
      <c r="DH501" t="b">
        <f t="shared" si="139"/>
        <v>0</v>
      </c>
      <c r="DI501" s="67">
        <f ca="1">Konstanta!$C$4-Data!CD501</f>
        <v>-1096658.666275</v>
      </c>
      <c r="DJ501">
        <f ca="1">IF(Data!DI501&gt;=Konstanta!$B$14,Konstanta!$A$14,IF(Data!DI501&gt;=Konstanta!$B$15,Konstanta!$A$15,IF(Data!DI501&gt;=Konstanta!$B$16,Konstanta!$A$16,IF(Data!DI501&gt;=Konstanta!$B$17,Konstanta!$A$17,IF(Data!DI501&gt;=Konstanta!$B$18,Konstanta!$A$18,Konstanta!$A$19)))))</f>
        <v>6</v>
      </c>
      <c r="DK501" t="b">
        <f t="shared" si="140"/>
        <v>0</v>
      </c>
      <c r="DL501" t="b">
        <f>COUNTIFS(A$1:A500,A501)=0</f>
        <v>1</v>
      </c>
    </row>
    <row r="502" spans="1:116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8"/>
      <c r="BY502" s="68"/>
      <c r="BZ502" s="70" t="str">
        <f t="shared" si="125"/>
        <v/>
      </c>
      <c r="CA502" s="71">
        <f t="shared" ca="1" si="126"/>
        <v>1096694.666275</v>
      </c>
      <c r="CB502" s="70" t="b">
        <f ca="1">AND(LEN(BZ502)&gt;0,TEXT(BZ502,"YYYY-MM-DD")=TEXT(Konstanta!$B$1,"YYYY-MM-DD"))</f>
        <v>0</v>
      </c>
      <c r="CC502" s="70" t="str">
        <f t="shared" si="127"/>
        <v/>
      </c>
      <c r="CD502" s="72">
        <f ca="1">(Konstanta!$B$2-D502)*24</f>
        <v>1096694.666275</v>
      </c>
      <c r="CE502" t="b">
        <f t="shared" si="128"/>
        <v>0</v>
      </c>
      <c r="CF502" t="b">
        <f>LEN(_xlfn.IFNA(VLOOKUP(H502,Konstanta!$M:$M,1,FALSE),""))&gt;0</f>
        <v>0</v>
      </c>
      <c r="CG502" t="b">
        <f>LEN(_xlfn.IFNA(VLOOKUP(G502,Konstanta!$T:$T,1,FALSE),""))&gt;0</f>
        <v>0</v>
      </c>
      <c r="CH502" t="b">
        <f>_xlfn.IFNA(VLOOKUP(U502,Konstanta!$O:$O,1,FALSE),"-")&lt;&gt;"-"</f>
        <v>0</v>
      </c>
      <c r="CI502" t="b">
        <f>LEN(_xlfn.IFNA(VLOOKUP(AX502,Konstanta!$X:$X,1,FALSE),""))&gt;0</f>
        <v>0</v>
      </c>
      <c r="CJ502" t="b">
        <f>OR(LEN(_xlfn.IFNA(VLOOKUP(Y502,Konstanta!$Q:$Q,1,FALSE),""))&gt;0,LEN(Y502)=0)</f>
        <v>1</v>
      </c>
      <c r="CK502" t="b">
        <f t="shared" si="129"/>
        <v>1</v>
      </c>
      <c r="CL502" t="b">
        <f>OR(LEN(_xlfn.IFNA(VLOOKUP(BK502,Konstanta!$Z:$Z,1,FALSE),""))&gt;0,LEN(BK502)=0)</f>
        <v>1</v>
      </c>
      <c r="CM502" t="b">
        <f t="shared" si="130"/>
        <v>1</v>
      </c>
      <c r="CN502" t="b">
        <f t="shared" si="131"/>
        <v>0</v>
      </c>
      <c r="CO502" t="b">
        <f>LEN(_xlfn.IFNA(VLOOKUP(Data!K502,Konstanta!$AB:$AB,1,FALSE),""))&gt;0</f>
        <v>0</v>
      </c>
      <c r="CP502" s="12" t="b">
        <f t="shared" si="132"/>
        <v>0</v>
      </c>
      <c r="CQ502" s="12" t="b">
        <f t="shared" si="133"/>
        <v>0</v>
      </c>
      <c r="CR502" t="b">
        <f>ISNUMBER(SEARCH(Konstanta!$Q$5,Y502))</f>
        <v>0</v>
      </c>
      <c r="CS502">
        <f ca="1">IF(CD502&lt;=Konstanta!$J$5,Konstanta!$I$5,IF(CD502&lt;=Konstanta!$J$6,Konstanta!$I$6,IF(CD502&lt;=Konstanta!$J$7,Konstanta!$I$7,Konstanta!$I$8)))</f>
        <v>4</v>
      </c>
      <c r="CT502" t="b">
        <f>ISNUMBER(SEARCH(Konstanta!$Q$6,Y502))</f>
        <v>0</v>
      </c>
      <c r="CU502">
        <f ca="1">IF(CD502&lt;=Konstanta!$F$5,Konstanta!$E$5,IF(CD502&lt;=Konstanta!$F$6,Konstanta!$E$6,IF(CD502&lt;=Konstanta!$F$7,Konstanta!$E$7,IF(CD502&lt;=Konstanta!$F$8,Konstanta!$E$8,Konstanta!$E$9))))</f>
        <v>5</v>
      </c>
      <c r="CV502" t="b">
        <f t="shared" si="134"/>
        <v>1</v>
      </c>
      <c r="CW502" s="74">
        <f ca="1">IF(CD502&lt;=Konstanta!$B$5,Konstanta!$A$5,IF(CD502&lt;=Konstanta!$B$6,Konstanta!$A$6,IF(CD502&lt;=Konstanta!$B$7,Konstanta!$A$7,IF(CD502&lt;=Konstanta!$B$8,Konstanta!$A$8,IF(CD502&lt;=Konstanta!$B$9,Konstanta!$A$9,IF(CD502&lt;=Konstanta!$B$10,Konstanta!$A$10,IF(CD502&lt;=Konstanta!$B$11,Konstanta!$A$11,Konstanta!$A$12)))))))</f>
        <v>8</v>
      </c>
      <c r="CX502" t="b">
        <f>LEN(_xlfn.IFNA(VLOOKUP(AA502,Konstanta!$AD:$AD,1,FALSE),""))=0</f>
        <v>1</v>
      </c>
      <c r="CY502" s="67">
        <f t="shared" si="135"/>
        <v>0</v>
      </c>
      <c r="CZ502" s="67">
        <f t="shared" si="136"/>
        <v>0</v>
      </c>
      <c r="DA502" s="67">
        <f t="shared" si="137"/>
        <v>0</v>
      </c>
      <c r="DB502" t="b">
        <f t="shared" ca="1" si="138"/>
        <v>0</v>
      </c>
      <c r="DC502" s="67" t="b">
        <f>DA502&lt;=Konstanta!$AH$3</f>
        <v>1</v>
      </c>
      <c r="DD502" t="b">
        <f>CY502&lt;=Konstanta!$AH$4</f>
        <v>1</v>
      </c>
      <c r="DE502" t="b">
        <f>CY502&lt;=Konstanta!$AH$5</f>
        <v>1</v>
      </c>
      <c r="DF502" t="b">
        <f>CY502&lt;=Konstanta!$AH$6</f>
        <v>1</v>
      </c>
      <c r="DG502" t="b">
        <f ca="1">TEXT(BL502,"YYYYMMDD")=TEXT(Konstanta!$B$1,"YYYYMMDD")</f>
        <v>0</v>
      </c>
      <c r="DH502" t="b">
        <f t="shared" si="139"/>
        <v>0</v>
      </c>
      <c r="DI502" s="67">
        <f ca="1">Konstanta!$C$4-Data!CD502</f>
        <v>-1096658.666275</v>
      </c>
      <c r="DJ502">
        <f ca="1">IF(Data!DI502&gt;=Konstanta!$B$14,Konstanta!$A$14,IF(Data!DI502&gt;=Konstanta!$B$15,Konstanta!$A$15,IF(Data!DI502&gt;=Konstanta!$B$16,Konstanta!$A$16,IF(Data!DI502&gt;=Konstanta!$B$17,Konstanta!$A$17,IF(Data!DI502&gt;=Konstanta!$B$18,Konstanta!$A$18,Konstanta!$A$19)))))</f>
        <v>6</v>
      </c>
      <c r="DK502" t="b">
        <f t="shared" si="140"/>
        <v>0</v>
      </c>
      <c r="DL502" t="b">
        <f>COUNTIFS(A$1:A501,A502)=0</f>
        <v>1</v>
      </c>
    </row>
    <row r="503" spans="1:116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8"/>
      <c r="BY503" s="68"/>
      <c r="BZ503" s="70" t="str">
        <f t="shared" si="125"/>
        <v/>
      </c>
      <c r="CA503" s="71">
        <f t="shared" ca="1" si="126"/>
        <v>1096694.6659944444</v>
      </c>
      <c r="CB503" s="70" t="b">
        <f ca="1">AND(LEN(BZ503)&gt;0,TEXT(BZ503,"YYYY-MM-DD")=TEXT(Konstanta!$B$1,"YYYY-MM-DD"))</f>
        <v>0</v>
      </c>
      <c r="CC503" s="70" t="str">
        <f t="shared" si="127"/>
        <v/>
      </c>
      <c r="CD503" s="72">
        <f ca="1">(Konstanta!$B$2-D503)*24</f>
        <v>1096694.666275</v>
      </c>
      <c r="CE503" t="b">
        <f t="shared" si="128"/>
        <v>0</v>
      </c>
      <c r="CF503" t="b">
        <f>LEN(_xlfn.IFNA(VLOOKUP(H503,Konstanta!$M:$M,1,FALSE),""))&gt;0</f>
        <v>0</v>
      </c>
      <c r="CG503" t="b">
        <f>LEN(_xlfn.IFNA(VLOOKUP(G503,Konstanta!$T:$T,1,FALSE),""))&gt;0</f>
        <v>0</v>
      </c>
      <c r="CH503" t="b">
        <f>_xlfn.IFNA(VLOOKUP(U503,Konstanta!$O:$O,1,FALSE),"-")&lt;&gt;"-"</f>
        <v>0</v>
      </c>
      <c r="CI503" t="b">
        <f>LEN(_xlfn.IFNA(VLOOKUP(AX503,Konstanta!$X:$X,1,FALSE),""))&gt;0</f>
        <v>0</v>
      </c>
      <c r="CJ503" t="b">
        <f>OR(LEN(_xlfn.IFNA(VLOOKUP(Y503,Konstanta!$Q:$Q,1,FALSE),""))&gt;0,LEN(Y503)=0)</f>
        <v>1</v>
      </c>
      <c r="CK503" t="b">
        <f t="shared" si="129"/>
        <v>1</v>
      </c>
      <c r="CL503" t="b">
        <f>OR(LEN(_xlfn.IFNA(VLOOKUP(BK503,Konstanta!$Z:$Z,1,FALSE),""))&gt;0,LEN(BK503)=0)</f>
        <v>1</v>
      </c>
      <c r="CM503" t="b">
        <f t="shared" si="130"/>
        <v>1</v>
      </c>
      <c r="CN503" t="b">
        <f t="shared" si="131"/>
        <v>0</v>
      </c>
      <c r="CO503" t="b">
        <f>LEN(_xlfn.IFNA(VLOOKUP(Data!K503,Konstanta!$AB:$AB,1,FALSE),""))&gt;0</f>
        <v>0</v>
      </c>
      <c r="CP503" s="12" t="b">
        <f t="shared" si="132"/>
        <v>0</v>
      </c>
      <c r="CQ503" s="12" t="b">
        <f t="shared" si="133"/>
        <v>0</v>
      </c>
      <c r="CR503" t="b">
        <f>ISNUMBER(SEARCH(Konstanta!$Q$5,Y503))</f>
        <v>0</v>
      </c>
      <c r="CS503">
        <f ca="1">IF(CD503&lt;=Konstanta!$J$5,Konstanta!$I$5,IF(CD503&lt;=Konstanta!$J$6,Konstanta!$I$6,IF(CD503&lt;=Konstanta!$J$7,Konstanta!$I$7,Konstanta!$I$8)))</f>
        <v>4</v>
      </c>
      <c r="CT503" t="b">
        <f>ISNUMBER(SEARCH(Konstanta!$Q$6,Y503))</f>
        <v>0</v>
      </c>
      <c r="CU503">
        <f ca="1">IF(CD503&lt;=Konstanta!$F$5,Konstanta!$E$5,IF(CD503&lt;=Konstanta!$F$6,Konstanta!$E$6,IF(CD503&lt;=Konstanta!$F$7,Konstanta!$E$7,IF(CD503&lt;=Konstanta!$F$8,Konstanta!$E$8,Konstanta!$E$9))))</f>
        <v>5</v>
      </c>
      <c r="CV503" t="b">
        <f t="shared" si="134"/>
        <v>1</v>
      </c>
      <c r="CW503" s="74">
        <f ca="1">IF(CD503&lt;=Konstanta!$B$5,Konstanta!$A$5,IF(CD503&lt;=Konstanta!$B$6,Konstanta!$A$6,IF(CD503&lt;=Konstanta!$B$7,Konstanta!$A$7,IF(CD503&lt;=Konstanta!$B$8,Konstanta!$A$8,IF(CD503&lt;=Konstanta!$B$9,Konstanta!$A$9,IF(CD503&lt;=Konstanta!$B$10,Konstanta!$A$10,IF(CD503&lt;=Konstanta!$B$11,Konstanta!$A$11,Konstanta!$A$12)))))))</f>
        <v>8</v>
      </c>
      <c r="CX503" t="b">
        <f>LEN(_xlfn.IFNA(VLOOKUP(AA503,Konstanta!$AD:$AD,1,FALSE),""))=0</f>
        <v>1</v>
      </c>
      <c r="CY503" s="67">
        <f t="shared" si="135"/>
        <v>0</v>
      </c>
      <c r="CZ503" s="67">
        <f t="shared" si="136"/>
        <v>0</v>
      </c>
      <c r="DA503" s="67">
        <f t="shared" si="137"/>
        <v>0</v>
      </c>
      <c r="DB503" t="b">
        <f t="shared" ca="1" si="138"/>
        <v>0</v>
      </c>
      <c r="DC503" s="67" t="b">
        <f>DA503&lt;=Konstanta!$AH$3</f>
        <v>1</v>
      </c>
      <c r="DD503" t="b">
        <f>CY503&lt;=Konstanta!$AH$4</f>
        <v>1</v>
      </c>
      <c r="DE503" t="b">
        <f>CY503&lt;=Konstanta!$AH$5</f>
        <v>1</v>
      </c>
      <c r="DF503" t="b">
        <f>CY503&lt;=Konstanta!$AH$6</f>
        <v>1</v>
      </c>
      <c r="DG503" t="b">
        <f ca="1">TEXT(BL503,"YYYYMMDD")=TEXT(Konstanta!$B$1,"YYYYMMDD")</f>
        <v>0</v>
      </c>
      <c r="DH503" t="b">
        <f t="shared" si="139"/>
        <v>0</v>
      </c>
      <c r="DI503" s="67">
        <f ca="1">Konstanta!$C$4-Data!CD503</f>
        <v>-1096658.666275</v>
      </c>
      <c r="DJ503">
        <f ca="1">IF(Data!DI503&gt;=Konstanta!$B$14,Konstanta!$A$14,IF(Data!DI503&gt;=Konstanta!$B$15,Konstanta!$A$15,IF(Data!DI503&gt;=Konstanta!$B$16,Konstanta!$A$16,IF(Data!DI503&gt;=Konstanta!$B$17,Konstanta!$A$17,IF(Data!DI503&gt;=Konstanta!$B$18,Konstanta!$A$18,Konstanta!$A$19)))))</f>
        <v>6</v>
      </c>
      <c r="DK503" t="b">
        <f t="shared" si="140"/>
        <v>0</v>
      </c>
      <c r="DL503" t="b">
        <f>COUNTIFS(A$1:A502,A503)=0</f>
        <v>1</v>
      </c>
    </row>
    <row r="504" spans="1:116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8"/>
      <c r="BY504" s="68"/>
      <c r="BZ504" s="70" t="str">
        <f t="shared" si="125"/>
        <v/>
      </c>
      <c r="CA504" s="71">
        <f t="shared" ca="1" si="126"/>
        <v>1096694.6659972221</v>
      </c>
      <c r="CB504" s="70" t="b">
        <f ca="1">AND(LEN(BZ504)&gt;0,TEXT(BZ504,"YYYY-MM-DD")=TEXT(Konstanta!$B$1,"YYYY-MM-DD"))</f>
        <v>0</v>
      </c>
      <c r="CC504" s="70" t="str">
        <f t="shared" si="127"/>
        <v/>
      </c>
      <c r="CD504" s="72">
        <f ca="1">(Konstanta!$B$2-D504)*24</f>
        <v>1096694.666275</v>
      </c>
      <c r="CE504" t="b">
        <f t="shared" si="128"/>
        <v>0</v>
      </c>
      <c r="CF504" t="b">
        <f>LEN(_xlfn.IFNA(VLOOKUP(H504,Konstanta!$M:$M,1,FALSE),""))&gt;0</f>
        <v>0</v>
      </c>
      <c r="CG504" t="b">
        <f>LEN(_xlfn.IFNA(VLOOKUP(G504,Konstanta!$T:$T,1,FALSE),""))&gt;0</f>
        <v>0</v>
      </c>
      <c r="CH504" t="b">
        <f>_xlfn.IFNA(VLOOKUP(U504,Konstanta!$O:$O,1,FALSE),"-")&lt;&gt;"-"</f>
        <v>0</v>
      </c>
      <c r="CI504" t="b">
        <f>LEN(_xlfn.IFNA(VLOOKUP(AX504,Konstanta!$X:$X,1,FALSE),""))&gt;0</f>
        <v>0</v>
      </c>
      <c r="CJ504" t="b">
        <f>OR(LEN(_xlfn.IFNA(VLOOKUP(Y504,Konstanta!$Q:$Q,1,FALSE),""))&gt;0,LEN(Y504)=0)</f>
        <v>1</v>
      </c>
      <c r="CK504" t="b">
        <f t="shared" si="129"/>
        <v>1</v>
      </c>
      <c r="CL504" t="b">
        <f>OR(LEN(_xlfn.IFNA(VLOOKUP(BK504,Konstanta!$Z:$Z,1,FALSE),""))&gt;0,LEN(BK504)=0)</f>
        <v>1</v>
      </c>
      <c r="CM504" t="b">
        <f t="shared" si="130"/>
        <v>1</v>
      </c>
      <c r="CN504" t="b">
        <f t="shared" si="131"/>
        <v>0</v>
      </c>
      <c r="CO504" t="b">
        <f>LEN(_xlfn.IFNA(VLOOKUP(Data!K504,Konstanta!$AB:$AB,1,FALSE),""))&gt;0</f>
        <v>0</v>
      </c>
      <c r="CP504" s="12" t="b">
        <f t="shared" si="132"/>
        <v>0</v>
      </c>
      <c r="CQ504" s="12" t="b">
        <f t="shared" si="133"/>
        <v>0</v>
      </c>
      <c r="CR504" t="b">
        <f>ISNUMBER(SEARCH(Konstanta!$Q$5,Y504))</f>
        <v>0</v>
      </c>
      <c r="CS504">
        <f ca="1">IF(CD504&lt;=Konstanta!$J$5,Konstanta!$I$5,IF(CD504&lt;=Konstanta!$J$6,Konstanta!$I$6,IF(CD504&lt;=Konstanta!$J$7,Konstanta!$I$7,Konstanta!$I$8)))</f>
        <v>4</v>
      </c>
      <c r="CT504" t="b">
        <f>ISNUMBER(SEARCH(Konstanta!$Q$6,Y504))</f>
        <v>0</v>
      </c>
      <c r="CU504">
        <f ca="1">IF(CD504&lt;=Konstanta!$F$5,Konstanta!$E$5,IF(CD504&lt;=Konstanta!$F$6,Konstanta!$E$6,IF(CD504&lt;=Konstanta!$F$7,Konstanta!$E$7,IF(CD504&lt;=Konstanta!$F$8,Konstanta!$E$8,Konstanta!$E$9))))</f>
        <v>5</v>
      </c>
      <c r="CV504" t="b">
        <f t="shared" si="134"/>
        <v>1</v>
      </c>
      <c r="CW504" s="74">
        <f ca="1">IF(CD504&lt;=Konstanta!$B$5,Konstanta!$A$5,IF(CD504&lt;=Konstanta!$B$6,Konstanta!$A$6,IF(CD504&lt;=Konstanta!$B$7,Konstanta!$A$7,IF(CD504&lt;=Konstanta!$B$8,Konstanta!$A$8,IF(CD504&lt;=Konstanta!$B$9,Konstanta!$A$9,IF(CD504&lt;=Konstanta!$B$10,Konstanta!$A$10,IF(CD504&lt;=Konstanta!$B$11,Konstanta!$A$11,Konstanta!$A$12)))))))</f>
        <v>8</v>
      </c>
      <c r="CX504" t="b">
        <f>LEN(_xlfn.IFNA(VLOOKUP(AA504,Konstanta!$AD:$AD,1,FALSE),""))=0</f>
        <v>1</v>
      </c>
      <c r="CY504" s="67">
        <f t="shared" si="135"/>
        <v>0</v>
      </c>
      <c r="CZ504" s="67">
        <f t="shared" si="136"/>
        <v>0</v>
      </c>
      <c r="DA504" s="67">
        <f t="shared" si="137"/>
        <v>0</v>
      </c>
      <c r="DB504" t="b">
        <f t="shared" ca="1" si="138"/>
        <v>0</v>
      </c>
      <c r="DC504" s="67" t="b">
        <f>DA504&lt;=Konstanta!$AH$3</f>
        <v>1</v>
      </c>
      <c r="DD504" t="b">
        <f>CY504&lt;=Konstanta!$AH$4</f>
        <v>1</v>
      </c>
      <c r="DE504" t="b">
        <f>CY504&lt;=Konstanta!$AH$5</f>
        <v>1</v>
      </c>
      <c r="DF504" t="b">
        <f>CY504&lt;=Konstanta!$AH$6</f>
        <v>1</v>
      </c>
      <c r="DG504" t="b">
        <f ca="1">TEXT(BL504,"YYYYMMDD")=TEXT(Konstanta!$B$1,"YYYYMMDD")</f>
        <v>0</v>
      </c>
      <c r="DH504" t="b">
        <f t="shared" si="139"/>
        <v>0</v>
      </c>
      <c r="DI504" s="67">
        <f ca="1">Konstanta!$C$4-Data!CD504</f>
        <v>-1096658.666275</v>
      </c>
      <c r="DJ504">
        <f ca="1">IF(Data!DI504&gt;=Konstanta!$B$14,Konstanta!$A$14,IF(Data!DI504&gt;=Konstanta!$B$15,Konstanta!$A$15,IF(Data!DI504&gt;=Konstanta!$B$16,Konstanta!$A$16,IF(Data!DI504&gt;=Konstanta!$B$17,Konstanta!$A$17,IF(Data!DI504&gt;=Konstanta!$B$18,Konstanta!$A$18,Konstanta!$A$19)))))</f>
        <v>6</v>
      </c>
      <c r="DK504" t="b">
        <f t="shared" si="140"/>
        <v>0</v>
      </c>
      <c r="DL504" t="b">
        <f>COUNTIFS(A$1:A503,A504)=0</f>
        <v>1</v>
      </c>
    </row>
    <row r="505" spans="1:116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8"/>
      <c r="BY505" s="68"/>
      <c r="BZ505" s="70" t="str">
        <f t="shared" si="125"/>
        <v/>
      </c>
      <c r="CA505" s="71">
        <f t="shared" ca="1" si="126"/>
        <v>1096694.6662277777</v>
      </c>
      <c r="CB505" s="70" t="b">
        <f ca="1">AND(LEN(BZ505)&gt;0,TEXT(BZ505,"YYYY-MM-DD")=TEXT(Konstanta!$B$1,"YYYY-MM-DD"))</f>
        <v>0</v>
      </c>
      <c r="CC505" s="70" t="str">
        <f t="shared" si="127"/>
        <v/>
      </c>
      <c r="CD505" s="72">
        <f ca="1">(Konstanta!$B$2-D505)*24</f>
        <v>1096694.666275</v>
      </c>
      <c r="CE505" t="b">
        <f t="shared" si="128"/>
        <v>0</v>
      </c>
      <c r="CF505" t="b">
        <f>LEN(_xlfn.IFNA(VLOOKUP(H505,Konstanta!$M:$M,1,FALSE),""))&gt;0</f>
        <v>0</v>
      </c>
      <c r="CG505" t="b">
        <f>LEN(_xlfn.IFNA(VLOOKUP(G505,Konstanta!$T:$T,1,FALSE),""))&gt;0</f>
        <v>0</v>
      </c>
      <c r="CH505" t="b">
        <f>_xlfn.IFNA(VLOOKUP(U505,Konstanta!$O:$O,1,FALSE),"-")&lt;&gt;"-"</f>
        <v>0</v>
      </c>
      <c r="CI505" t="b">
        <f>LEN(_xlfn.IFNA(VLOOKUP(AX505,Konstanta!$X:$X,1,FALSE),""))&gt;0</f>
        <v>0</v>
      </c>
      <c r="CJ505" t="b">
        <f>OR(LEN(_xlfn.IFNA(VLOOKUP(Y505,Konstanta!$Q:$Q,1,FALSE),""))&gt;0,LEN(Y505)=0)</f>
        <v>1</v>
      </c>
      <c r="CK505" t="b">
        <f t="shared" si="129"/>
        <v>1</v>
      </c>
      <c r="CL505" t="b">
        <f>OR(LEN(_xlfn.IFNA(VLOOKUP(BK505,Konstanta!$Z:$Z,1,FALSE),""))&gt;0,LEN(BK505)=0)</f>
        <v>1</v>
      </c>
      <c r="CM505" t="b">
        <f t="shared" si="130"/>
        <v>1</v>
      </c>
      <c r="CN505" t="b">
        <f t="shared" si="131"/>
        <v>0</v>
      </c>
      <c r="CO505" t="b">
        <f>LEN(_xlfn.IFNA(VLOOKUP(Data!K505,Konstanta!$AB:$AB,1,FALSE),""))&gt;0</f>
        <v>0</v>
      </c>
      <c r="CP505" s="12" t="b">
        <f t="shared" si="132"/>
        <v>0</v>
      </c>
      <c r="CQ505" s="12" t="b">
        <f t="shared" si="133"/>
        <v>0</v>
      </c>
      <c r="CR505" t="b">
        <f>ISNUMBER(SEARCH(Konstanta!$Q$5,Y505))</f>
        <v>0</v>
      </c>
      <c r="CS505">
        <f ca="1">IF(CD505&lt;=Konstanta!$J$5,Konstanta!$I$5,IF(CD505&lt;=Konstanta!$J$6,Konstanta!$I$6,IF(CD505&lt;=Konstanta!$J$7,Konstanta!$I$7,Konstanta!$I$8)))</f>
        <v>4</v>
      </c>
      <c r="CT505" t="b">
        <f>ISNUMBER(SEARCH(Konstanta!$Q$6,Y505))</f>
        <v>0</v>
      </c>
      <c r="CU505">
        <f ca="1">IF(CD505&lt;=Konstanta!$F$5,Konstanta!$E$5,IF(CD505&lt;=Konstanta!$F$6,Konstanta!$E$6,IF(CD505&lt;=Konstanta!$F$7,Konstanta!$E$7,IF(CD505&lt;=Konstanta!$F$8,Konstanta!$E$8,Konstanta!$E$9))))</f>
        <v>5</v>
      </c>
      <c r="CV505" t="b">
        <f t="shared" si="134"/>
        <v>1</v>
      </c>
      <c r="CW505" s="74">
        <f ca="1">IF(CD505&lt;=Konstanta!$B$5,Konstanta!$A$5,IF(CD505&lt;=Konstanta!$B$6,Konstanta!$A$6,IF(CD505&lt;=Konstanta!$B$7,Konstanta!$A$7,IF(CD505&lt;=Konstanta!$B$8,Konstanta!$A$8,IF(CD505&lt;=Konstanta!$B$9,Konstanta!$A$9,IF(CD505&lt;=Konstanta!$B$10,Konstanta!$A$10,IF(CD505&lt;=Konstanta!$B$11,Konstanta!$A$11,Konstanta!$A$12)))))))</f>
        <v>8</v>
      </c>
      <c r="CX505" t="b">
        <f>LEN(_xlfn.IFNA(VLOOKUP(AA505,Konstanta!$AD:$AD,1,FALSE),""))=0</f>
        <v>1</v>
      </c>
      <c r="CY505" s="67">
        <f t="shared" si="135"/>
        <v>0</v>
      </c>
      <c r="CZ505" s="67">
        <f t="shared" si="136"/>
        <v>0</v>
      </c>
      <c r="DA505" s="67">
        <f t="shared" si="137"/>
        <v>0</v>
      </c>
      <c r="DB505" t="b">
        <f t="shared" ca="1" si="138"/>
        <v>0</v>
      </c>
      <c r="DC505" s="67" t="b">
        <f>DA505&lt;=Konstanta!$AH$3</f>
        <v>1</v>
      </c>
      <c r="DD505" t="b">
        <f>CY505&lt;=Konstanta!$AH$4</f>
        <v>1</v>
      </c>
      <c r="DE505" t="b">
        <f>CY505&lt;=Konstanta!$AH$5</f>
        <v>1</v>
      </c>
      <c r="DF505" t="b">
        <f>CY505&lt;=Konstanta!$AH$6</f>
        <v>1</v>
      </c>
      <c r="DG505" t="b">
        <f ca="1">TEXT(BL505,"YYYYMMDD")=TEXT(Konstanta!$B$1,"YYYYMMDD")</f>
        <v>0</v>
      </c>
      <c r="DH505" t="b">
        <f t="shared" si="139"/>
        <v>0</v>
      </c>
      <c r="DI505" s="67">
        <f ca="1">Konstanta!$C$4-Data!CD505</f>
        <v>-1096658.666275</v>
      </c>
      <c r="DJ505">
        <f ca="1">IF(Data!DI505&gt;=Konstanta!$B$14,Konstanta!$A$14,IF(Data!DI505&gt;=Konstanta!$B$15,Konstanta!$A$15,IF(Data!DI505&gt;=Konstanta!$B$16,Konstanta!$A$16,IF(Data!DI505&gt;=Konstanta!$B$17,Konstanta!$A$17,IF(Data!DI505&gt;=Konstanta!$B$18,Konstanta!$A$18,Konstanta!$A$19)))))</f>
        <v>6</v>
      </c>
      <c r="DK505" t="b">
        <f t="shared" si="140"/>
        <v>0</v>
      </c>
      <c r="DL505" t="b">
        <f>COUNTIFS(A$1:A504,A505)=0</f>
        <v>1</v>
      </c>
    </row>
    <row r="506" spans="1:11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8"/>
      <c r="BY506" s="68"/>
      <c r="BZ506" s="70" t="str">
        <f t="shared" si="125"/>
        <v/>
      </c>
      <c r="CA506" s="71">
        <f t="shared" ca="1" si="126"/>
        <v>1096694.6659916667</v>
      </c>
      <c r="CB506" s="70" t="b">
        <f ca="1">AND(LEN(BZ506)&gt;0,TEXT(BZ506,"YYYY-MM-DD")=TEXT(Konstanta!$B$1,"YYYY-MM-DD"))</f>
        <v>0</v>
      </c>
      <c r="CC506" s="70" t="str">
        <f t="shared" si="127"/>
        <v/>
      </c>
      <c r="CD506" s="72">
        <f ca="1">(Konstanta!$B$2-D506)*24</f>
        <v>1096694.666275</v>
      </c>
      <c r="CE506" t="b">
        <f t="shared" si="128"/>
        <v>0</v>
      </c>
      <c r="CF506" t="b">
        <f>LEN(_xlfn.IFNA(VLOOKUP(H506,Konstanta!$M:$M,1,FALSE),""))&gt;0</f>
        <v>0</v>
      </c>
      <c r="CG506" t="b">
        <f>LEN(_xlfn.IFNA(VLOOKUP(G506,Konstanta!$T:$T,1,FALSE),""))&gt;0</f>
        <v>0</v>
      </c>
      <c r="CH506" t="b">
        <f>_xlfn.IFNA(VLOOKUP(U506,Konstanta!$O:$O,1,FALSE),"-")&lt;&gt;"-"</f>
        <v>0</v>
      </c>
      <c r="CI506" t="b">
        <f>LEN(_xlfn.IFNA(VLOOKUP(AX506,Konstanta!$X:$X,1,FALSE),""))&gt;0</f>
        <v>0</v>
      </c>
      <c r="CJ506" t="b">
        <f>OR(LEN(_xlfn.IFNA(VLOOKUP(Y506,Konstanta!$Q:$Q,1,FALSE),""))&gt;0,LEN(Y506)=0)</f>
        <v>1</v>
      </c>
      <c r="CK506" t="b">
        <f t="shared" si="129"/>
        <v>1</v>
      </c>
      <c r="CL506" t="b">
        <f>OR(LEN(_xlfn.IFNA(VLOOKUP(BK506,Konstanta!$Z:$Z,1,FALSE),""))&gt;0,LEN(BK506)=0)</f>
        <v>1</v>
      </c>
      <c r="CM506" t="b">
        <f t="shared" si="130"/>
        <v>1</v>
      </c>
      <c r="CN506" t="b">
        <f t="shared" si="131"/>
        <v>0</v>
      </c>
      <c r="CO506" t="b">
        <f>LEN(_xlfn.IFNA(VLOOKUP(Data!K506,Konstanta!$AB:$AB,1,FALSE),""))&gt;0</f>
        <v>0</v>
      </c>
      <c r="CP506" s="12" t="b">
        <f t="shared" si="132"/>
        <v>0</v>
      </c>
      <c r="CQ506" s="12" t="b">
        <f t="shared" si="133"/>
        <v>0</v>
      </c>
      <c r="CR506" t="b">
        <f>ISNUMBER(SEARCH(Konstanta!$Q$5,Y506))</f>
        <v>0</v>
      </c>
      <c r="CS506">
        <f ca="1">IF(CD506&lt;=Konstanta!$J$5,Konstanta!$I$5,IF(CD506&lt;=Konstanta!$J$6,Konstanta!$I$6,IF(CD506&lt;=Konstanta!$J$7,Konstanta!$I$7,Konstanta!$I$8)))</f>
        <v>4</v>
      </c>
      <c r="CT506" t="b">
        <f>ISNUMBER(SEARCH(Konstanta!$Q$6,Y506))</f>
        <v>0</v>
      </c>
      <c r="CU506">
        <f ca="1">IF(CD506&lt;=Konstanta!$F$5,Konstanta!$E$5,IF(CD506&lt;=Konstanta!$F$6,Konstanta!$E$6,IF(CD506&lt;=Konstanta!$F$7,Konstanta!$E$7,IF(CD506&lt;=Konstanta!$F$8,Konstanta!$E$8,Konstanta!$E$9))))</f>
        <v>5</v>
      </c>
      <c r="CV506" t="b">
        <f t="shared" si="134"/>
        <v>1</v>
      </c>
      <c r="CW506" s="74">
        <f ca="1">IF(CD506&lt;=Konstanta!$B$5,Konstanta!$A$5,IF(CD506&lt;=Konstanta!$B$6,Konstanta!$A$6,IF(CD506&lt;=Konstanta!$B$7,Konstanta!$A$7,IF(CD506&lt;=Konstanta!$B$8,Konstanta!$A$8,IF(CD506&lt;=Konstanta!$B$9,Konstanta!$A$9,IF(CD506&lt;=Konstanta!$B$10,Konstanta!$A$10,IF(CD506&lt;=Konstanta!$B$11,Konstanta!$A$11,Konstanta!$A$12)))))))</f>
        <v>8</v>
      </c>
      <c r="CX506" t="b">
        <f>LEN(_xlfn.IFNA(VLOOKUP(AA506,Konstanta!$AD:$AD,1,FALSE),""))=0</f>
        <v>1</v>
      </c>
      <c r="CY506" s="67">
        <f t="shared" si="135"/>
        <v>0</v>
      </c>
      <c r="CZ506" s="67">
        <f t="shared" si="136"/>
        <v>0</v>
      </c>
      <c r="DA506" s="67">
        <f t="shared" si="137"/>
        <v>0</v>
      </c>
      <c r="DB506" t="b">
        <f t="shared" ca="1" si="138"/>
        <v>0</v>
      </c>
      <c r="DC506" s="67" t="b">
        <f>DA506&lt;=Konstanta!$AH$3</f>
        <v>1</v>
      </c>
      <c r="DD506" t="b">
        <f>CY506&lt;=Konstanta!$AH$4</f>
        <v>1</v>
      </c>
      <c r="DE506" t="b">
        <f>CY506&lt;=Konstanta!$AH$5</f>
        <v>1</v>
      </c>
      <c r="DF506" t="b">
        <f>CY506&lt;=Konstanta!$AH$6</f>
        <v>1</v>
      </c>
      <c r="DG506" t="b">
        <f ca="1">TEXT(BL506,"YYYYMMDD")=TEXT(Konstanta!$B$1,"YYYYMMDD")</f>
        <v>0</v>
      </c>
      <c r="DH506" t="b">
        <f t="shared" si="139"/>
        <v>0</v>
      </c>
      <c r="DI506" s="67">
        <f ca="1">Konstanta!$C$4-Data!CD506</f>
        <v>-1096658.666275</v>
      </c>
      <c r="DJ506">
        <f ca="1">IF(Data!DI506&gt;=Konstanta!$B$14,Konstanta!$A$14,IF(Data!DI506&gt;=Konstanta!$B$15,Konstanta!$A$15,IF(Data!DI506&gt;=Konstanta!$B$16,Konstanta!$A$16,IF(Data!DI506&gt;=Konstanta!$B$17,Konstanta!$A$17,IF(Data!DI506&gt;=Konstanta!$B$18,Konstanta!$A$18,Konstanta!$A$19)))))</f>
        <v>6</v>
      </c>
      <c r="DK506" t="b">
        <f t="shared" si="140"/>
        <v>0</v>
      </c>
      <c r="DL506" t="b">
        <f>COUNTIFS(A$1:A505,A506)=0</f>
        <v>1</v>
      </c>
    </row>
    <row r="507" spans="1:116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8"/>
      <c r="BY507" s="68"/>
      <c r="BZ507" s="70" t="str">
        <f t="shared" si="125"/>
        <v/>
      </c>
      <c r="CA507" s="71">
        <f t="shared" ca="1" si="126"/>
        <v>1096694.6664305555</v>
      </c>
      <c r="CB507" s="70" t="b">
        <f ca="1">AND(LEN(BZ507)&gt;0,TEXT(BZ507,"YYYY-MM-DD")=TEXT(Konstanta!$B$1,"YYYY-MM-DD"))</f>
        <v>0</v>
      </c>
      <c r="CC507" s="70" t="str">
        <f t="shared" si="127"/>
        <v/>
      </c>
      <c r="CD507" s="72">
        <f ca="1">(Konstanta!$B$2-D507)*24</f>
        <v>1096694.666275</v>
      </c>
      <c r="CE507" t="b">
        <f t="shared" si="128"/>
        <v>0</v>
      </c>
      <c r="CF507" t="b">
        <f>LEN(_xlfn.IFNA(VLOOKUP(H507,Konstanta!$M:$M,1,FALSE),""))&gt;0</f>
        <v>0</v>
      </c>
      <c r="CG507" t="b">
        <f>LEN(_xlfn.IFNA(VLOOKUP(G507,Konstanta!$T:$T,1,FALSE),""))&gt;0</f>
        <v>0</v>
      </c>
      <c r="CH507" t="b">
        <f>_xlfn.IFNA(VLOOKUP(U507,Konstanta!$O:$O,1,FALSE),"-")&lt;&gt;"-"</f>
        <v>0</v>
      </c>
      <c r="CI507" t="b">
        <f>LEN(_xlfn.IFNA(VLOOKUP(AX507,Konstanta!$X:$X,1,FALSE),""))&gt;0</f>
        <v>0</v>
      </c>
      <c r="CJ507" t="b">
        <f>OR(LEN(_xlfn.IFNA(VLOOKUP(Y507,Konstanta!$Q:$Q,1,FALSE),""))&gt;0,LEN(Y507)=0)</f>
        <v>1</v>
      </c>
      <c r="CK507" t="b">
        <f t="shared" si="129"/>
        <v>1</v>
      </c>
      <c r="CL507" t="b">
        <f>OR(LEN(_xlfn.IFNA(VLOOKUP(BK507,Konstanta!$Z:$Z,1,FALSE),""))&gt;0,LEN(BK507)=0)</f>
        <v>1</v>
      </c>
      <c r="CM507" t="b">
        <f t="shared" si="130"/>
        <v>1</v>
      </c>
      <c r="CN507" t="b">
        <f t="shared" si="131"/>
        <v>0</v>
      </c>
      <c r="CO507" t="b">
        <f>LEN(_xlfn.IFNA(VLOOKUP(Data!K507,Konstanta!$AB:$AB,1,FALSE),""))&gt;0</f>
        <v>0</v>
      </c>
      <c r="CP507" s="12" t="b">
        <f t="shared" si="132"/>
        <v>0</v>
      </c>
      <c r="CQ507" s="12" t="b">
        <f t="shared" si="133"/>
        <v>0</v>
      </c>
      <c r="CR507" t="b">
        <f>ISNUMBER(SEARCH(Konstanta!$Q$5,Y507))</f>
        <v>0</v>
      </c>
      <c r="CS507">
        <f ca="1">IF(CD507&lt;=Konstanta!$J$5,Konstanta!$I$5,IF(CD507&lt;=Konstanta!$J$6,Konstanta!$I$6,IF(CD507&lt;=Konstanta!$J$7,Konstanta!$I$7,Konstanta!$I$8)))</f>
        <v>4</v>
      </c>
      <c r="CT507" t="b">
        <f>ISNUMBER(SEARCH(Konstanta!$Q$6,Y507))</f>
        <v>0</v>
      </c>
      <c r="CU507">
        <f ca="1">IF(CD507&lt;=Konstanta!$F$5,Konstanta!$E$5,IF(CD507&lt;=Konstanta!$F$6,Konstanta!$E$6,IF(CD507&lt;=Konstanta!$F$7,Konstanta!$E$7,IF(CD507&lt;=Konstanta!$F$8,Konstanta!$E$8,Konstanta!$E$9))))</f>
        <v>5</v>
      </c>
      <c r="CV507" t="b">
        <f t="shared" si="134"/>
        <v>1</v>
      </c>
      <c r="CW507" s="74">
        <f ca="1">IF(CD507&lt;=Konstanta!$B$5,Konstanta!$A$5,IF(CD507&lt;=Konstanta!$B$6,Konstanta!$A$6,IF(CD507&lt;=Konstanta!$B$7,Konstanta!$A$7,IF(CD507&lt;=Konstanta!$B$8,Konstanta!$A$8,IF(CD507&lt;=Konstanta!$B$9,Konstanta!$A$9,IF(CD507&lt;=Konstanta!$B$10,Konstanta!$A$10,IF(CD507&lt;=Konstanta!$B$11,Konstanta!$A$11,Konstanta!$A$12)))))))</f>
        <v>8</v>
      </c>
      <c r="CX507" t="b">
        <f>LEN(_xlfn.IFNA(VLOOKUP(AA507,Konstanta!$AD:$AD,1,FALSE),""))=0</f>
        <v>1</v>
      </c>
      <c r="CY507" s="67">
        <f t="shared" si="135"/>
        <v>0</v>
      </c>
      <c r="CZ507" s="67">
        <f t="shared" si="136"/>
        <v>0</v>
      </c>
      <c r="DA507" s="67">
        <f t="shared" si="137"/>
        <v>0</v>
      </c>
      <c r="DB507" t="b">
        <f t="shared" ca="1" si="138"/>
        <v>0</v>
      </c>
      <c r="DC507" s="67" t="b">
        <f>DA507&lt;=Konstanta!$AH$3</f>
        <v>1</v>
      </c>
      <c r="DD507" t="b">
        <f>CY507&lt;=Konstanta!$AH$4</f>
        <v>1</v>
      </c>
      <c r="DE507" t="b">
        <f>CY507&lt;=Konstanta!$AH$5</f>
        <v>1</v>
      </c>
      <c r="DF507" t="b">
        <f>CY507&lt;=Konstanta!$AH$6</f>
        <v>1</v>
      </c>
      <c r="DG507" t="b">
        <f ca="1">TEXT(BL507,"YYYYMMDD")=TEXT(Konstanta!$B$1,"YYYYMMDD")</f>
        <v>0</v>
      </c>
      <c r="DH507" t="b">
        <f t="shared" si="139"/>
        <v>0</v>
      </c>
      <c r="DI507" s="67">
        <f ca="1">Konstanta!$C$4-Data!CD507</f>
        <v>-1096658.666275</v>
      </c>
      <c r="DJ507">
        <f ca="1">IF(Data!DI507&gt;=Konstanta!$B$14,Konstanta!$A$14,IF(Data!DI507&gt;=Konstanta!$B$15,Konstanta!$A$15,IF(Data!DI507&gt;=Konstanta!$B$16,Konstanta!$A$16,IF(Data!DI507&gt;=Konstanta!$B$17,Konstanta!$A$17,IF(Data!DI507&gt;=Konstanta!$B$18,Konstanta!$A$18,Konstanta!$A$19)))))</f>
        <v>6</v>
      </c>
      <c r="DK507" t="b">
        <f t="shared" si="140"/>
        <v>0</v>
      </c>
      <c r="DL507" t="b">
        <f>COUNTIFS(A$1:A506,A507)=0</f>
        <v>1</v>
      </c>
    </row>
    <row r="508" spans="1:116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8"/>
      <c r="BY508" s="68"/>
      <c r="BZ508" s="70" t="str">
        <f t="shared" si="125"/>
        <v/>
      </c>
      <c r="CA508" s="71">
        <f t="shared" ca="1" si="126"/>
        <v>1096694.6664083335</v>
      </c>
      <c r="CB508" s="70" t="b">
        <f ca="1">AND(LEN(BZ508)&gt;0,TEXT(BZ508,"YYYY-MM-DD")=TEXT(Konstanta!$B$1,"YYYY-MM-DD"))</f>
        <v>0</v>
      </c>
      <c r="CC508" s="70" t="str">
        <f t="shared" si="127"/>
        <v/>
      </c>
      <c r="CD508" s="72">
        <f ca="1">(Konstanta!$B$2-D508)*24</f>
        <v>1096694.666275</v>
      </c>
      <c r="CE508" t="b">
        <f t="shared" si="128"/>
        <v>0</v>
      </c>
      <c r="CF508" t="b">
        <f>LEN(_xlfn.IFNA(VLOOKUP(H508,Konstanta!$M:$M,1,FALSE),""))&gt;0</f>
        <v>0</v>
      </c>
      <c r="CG508" t="b">
        <f>LEN(_xlfn.IFNA(VLOOKUP(G508,Konstanta!$T:$T,1,FALSE),""))&gt;0</f>
        <v>0</v>
      </c>
      <c r="CH508" t="b">
        <f>_xlfn.IFNA(VLOOKUP(U508,Konstanta!$O:$O,1,FALSE),"-")&lt;&gt;"-"</f>
        <v>0</v>
      </c>
      <c r="CI508" t="b">
        <f>LEN(_xlfn.IFNA(VLOOKUP(AX508,Konstanta!$X:$X,1,FALSE),""))&gt;0</f>
        <v>0</v>
      </c>
      <c r="CJ508" t="b">
        <f>OR(LEN(_xlfn.IFNA(VLOOKUP(Y508,Konstanta!$Q:$Q,1,FALSE),""))&gt;0,LEN(Y508)=0)</f>
        <v>1</v>
      </c>
      <c r="CK508" t="b">
        <f t="shared" si="129"/>
        <v>1</v>
      </c>
      <c r="CL508" t="b">
        <f>OR(LEN(_xlfn.IFNA(VLOOKUP(BK508,Konstanta!$Z:$Z,1,FALSE),""))&gt;0,LEN(BK508)=0)</f>
        <v>1</v>
      </c>
      <c r="CM508" t="b">
        <f t="shared" si="130"/>
        <v>1</v>
      </c>
      <c r="CN508" t="b">
        <f t="shared" si="131"/>
        <v>0</v>
      </c>
      <c r="CO508" t="b">
        <f>LEN(_xlfn.IFNA(VLOOKUP(Data!K508,Konstanta!$AB:$AB,1,FALSE),""))&gt;0</f>
        <v>0</v>
      </c>
      <c r="CP508" s="12" t="b">
        <f t="shared" si="132"/>
        <v>0</v>
      </c>
      <c r="CQ508" s="12" t="b">
        <f t="shared" si="133"/>
        <v>0</v>
      </c>
      <c r="CR508" t="b">
        <f>ISNUMBER(SEARCH(Konstanta!$Q$5,Y508))</f>
        <v>0</v>
      </c>
      <c r="CS508">
        <f ca="1">IF(CD508&lt;=Konstanta!$J$5,Konstanta!$I$5,IF(CD508&lt;=Konstanta!$J$6,Konstanta!$I$6,IF(CD508&lt;=Konstanta!$J$7,Konstanta!$I$7,Konstanta!$I$8)))</f>
        <v>4</v>
      </c>
      <c r="CT508" t="b">
        <f>ISNUMBER(SEARCH(Konstanta!$Q$6,Y508))</f>
        <v>0</v>
      </c>
      <c r="CU508">
        <f ca="1">IF(CD508&lt;=Konstanta!$F$5,Konstanta!$E$5,IF(CD508&lt;=Konstanta!$F$6,Konstanta!$E$6,IF(CD508&lt;=Konstanta!$F$7,Konstanta!$E$7,IF(CD508&lt;=Konstanta!$F$8,Konstanta!$E$8,Konstanta!$E$9))))</f>
        <v>5</v>
      </c>
      <c r="CV508" t="b">
        <f t="shared" si="134"/>
        <v>1</v>
      </c>
      <c r="CW508" s="74">
        <f ca="1">IF(CD508&lt;=Konstanta!$B$5,Konstanta!$A$5,IF(CD508&lt;=Konstanta!$B$6,Konstanta!$A$6,IF(CD508&lt;=Konstanta!$B$7,Konstanta!$A$7,IF(CD508&lt;=Konstanta!$B$8,Konstanta!$A$8,IF(CD508&lt;=Konstanta!$B$9,Konstanta!$A$9,IF(CD508&lt;=Konstanta!$B$10,Konstanta!$A$10,IF(CD508&lt;=Konstanta!$B$11,Konstanta!$A$11,Konstanta!$A$12)))))))</f>
        <v>8</v>
      </c>
      <c r="CX508" t="b">
        <f>LEN(_xlfn.IFNA(VLOOKUP(AA508,Konstanta!$AD:$AD,1,FALSE),""))=0</f>
        <v>1</v>
      </c>
      <c r="CY508" s="67">
        <f t="shared" si="135"/>
        <v>0</v>
      </c>
      <c r="CZ508" s="67">
        <f t="shared" si="136"/>
        <v>0</v>
      </c>
      <c r="DA508" s="67">
        <f t="shared" si="137"/>
        <v>0</v>
      </c>
      <c r="DB508" t="b">
        <f t="shared" ca="1" si="138"/>
        <v>0</v>
      </c>
      <c r="DC508" s="67" t="b">
        <f>DA508&lt;=Konstanta!$AH$3</f>
        <v>1</v>
      </c>
      <c r="DD508" t="b">
        <f>CY508&lt;=Konstanta!$AH$4</f>
        <v>1</v>
      </c>
      <c r="DE508" t="b">
        <f>CY508&lt;=Konstanta!$AH$5</f>
        <v>1</v>
      </c>
      <c r="DF508" t="b">
        <f>CY508&lt;=Konstanta!$AH$6</f>
        <v>1</v>
      </c>
      <c r="DG508" t="b">
        <f ca="1">TEXT(BL508,"YYYYMMDD")=TEXT(Konstanta!$B$1,"YYYYMMDD")</f>
        <v>0</v>
      </c>
      <c r="DH508" t="b">
        <f t="shared" si="139"/>
        <v>0</v>
      </c>
      <c r="DI508" s="67">
        <f ca="1">Konstanta!$C$4-Data!CD508</f>
        <v>-1096658.666275</v>
      </c>
      <c r="DJ508">
        <f ca="1">IF(Data!DI508&gt;=Konstanta!$B$14,Konstanta!$A$14,IF(Data!DI508&gt;=Konstanta!$B$15,Konstanta!$A$15,IF(Data!DI508&gt;=Konstanta!$B$16,Konstanta!$A$16,IF(Data!DI508&gt;=Konstanta!$B$17,Konstanta!$A$17,IF(Data!DI508&gt;=Konstanta!$B$18,Konstanta!$A$18,Konstanta!$A$19)))))</f>
        <v>6</v>
      </c>
      <c r="DK508" t="b">
        <f t="shared" si="140"/>
        <v>0</v>
      </c>
      <c r="DL508" t="b">
        <f>COUNTIFS(A$1:A507,A508)=0</f>
        <v>1</v>
      </c>
    </row>
    <row r="509" spans="1:116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8"/>
      <c r="BY509" s="68"/>
      <c r="BZ509" s="70" t="str">
        <f t="shared" si="125"/>
        <v/>
      </c>
      <c r="CA509" s="71">
        <f t="shared" ca="1" si="126"/>
        <v>1096694.6664055556</v>
      </c>
      <c r="CB509" s="70" t="b">
        <f ca="1">AND(LEN(BZ509)&gt;0,TEXT(BZ509,"YYYY-MM-DD")=TEXT(Konstanta!$B$1,"YYYY-MM-DD"))</f>
        <v>0</v>
      </c>
      <c r="CC509" s="70" t="str">
        <f t="shared" si="127"/>
        <v/>
      </c>
      <c r="CD509" s="72">
        <f ca="1">(Konstanta!$B$2-D509)*24</f>
        <v>1096694.666275</v>
      </c>
      <c r="CE509" t="b">
        <f t="shared" si="128"/>
        <v>0</v>
      </c>
      <c r="CF509" t="b">
        <f>LEN(_xlfn.IFNA(VLOOKUP(H509,Konstanta!$M:$M,1,FALSE),""))&gt;0</f>
        <v>0</v>
      </c>
      <c r="CG509" t="b">
        <f>LEN(_xlfn.IFNA(VLOOKUP(G509,Konstanta!$T:$T,1,FALSE),""))&gt;0</f>
        <v>0</v>
      </c>
      <c r="CH509" t="b">
        <f>_xlfn.IFNA(VLOOKUP(U509,Konstanta!$O:$O,1,FALSE),"-")&lt;&gt;"-"</f>
        <v>0</v>
      </c>
      <c r="CI509" t="b">
        <f>LEN(_xlfn.IFNA(VLOOKUP(AX509,Konstanta!$X:$X,1,FALSE),""))&gt;0</f>
        <v>0</v>
      </c>
      <c r="CJ509" t="b">
        <f>OR(LEN(_xlfn.IFNA(VLOOKUP(Y509,Konstanta!$Q:$Q,1,FALSE),""))&gt;0,LEN(Y509)=0)</f>
        <v>1</v>
      </c>
      <c r="CK509" t="b">
        <f t="shared" si="129"/>
        <v>1</v>
      </c>
      <c r="CL509" t="b">
        <f>OR(LEN(_xlfn.IFNA(VLOOKUP(BK509,Konstanta!$Z:$Z,1,FALSE),""))&gt;0,LEN(BK509)=0)</f>
        <v>1</v>
      </c>
      <c r="CM509" t="b">
        <f t="shared" si="130"/>
        <v>1</v>
      </c>
      <c r="CN509" t="b">
        <f t="shared" si="131"/>
        <v>0</v>
      </c>
      <c r="CO509" t="b">
        <f>LEN(_xlfn.IFNA(VLOOKUP(Data!K509,Konstanta!$AB:$AB,1,FALSE),""))&gt;0</f>
        <v>0</v>
      </c>
      <c r="CP509" s="12" t="b">
        <f t="shared" si="132"/>
        <v>0</v>
      </c>
      <c r="CQ509" s="12" t="b">
        <f t="shared" si="133"/>
        <v>0</v>
      </c>
      <c r="CR509" t="b">
        <f>ISNUMBER(SEARCH(Konstanta!$Q$5,Y509))</f>
        <v>0</v>
      </c>
      <c r="CS509">
        <f ca="1">IF(CD509&lt;=Konstanta!$J$5,Konstanta!$I$5,IF(CD509&lt;=Konstanta!$J$6,Konstanta!$I$6,IF(CD509&lt;=Konstanta!$J$7,Konstanta!$I$7,Konstanta!$I$8)))</f>
        <v>4</v>
      </c>
      <c r="CT509" t="b">
        <f>ISNUMBER(SEARCH(Konstanta!$Q$6,Y509))</f>
        <v>0</v>
      </c>
      <c r="CU509">
        <f ca="1">IF(CD509&lt;=Konstanta!$F$5,Konstanta!$E$5,IF(CD509&lt;=Konstanta!$F$6,Konstanta!$E$6,IF(CD509&lt;=Konstanta!$F$7,Konstanta!$E$7,IF(CD509&lt;=Konstanta!$F$8,Konstanta!$E$8,Konstanta!$E$9))))</f>
        <v>5</v>
      </c>
      <c r="CV509" t="b">
        <f t="shared" si="134"/>
        <v>1</v>
      </c>
      <c r="CW509" s="74">
        <f ca="1">IF(CD509&lt;=Konstanta!$B$5,Konstanta!$A$5,IF(CD509&lt;=Konstanta!$B$6,Konstanta!$A$6,IF(CD509&lt;=Konstanta!$B$7,Konstanta!$A$7,IF(CD509&lt;=Konstanta!$B$8,Konstanta!$A$8,IF(CD509&lt;=Konstanta!$B$9,Konstanta!$A$9,IF(CD509&lt;=Konstanta!$B$10,Konstanta!$A$10,IF(CD509&lt;=Konstanta!$B$11,Konstanta!$A$11,Konstanta!$A$12)))))))</f>
        <v>8</v>
      </c>
      <c r="CX509" t="b">
        <f>LEN(_xlfn.IFNA(VLOOKUP(AA509,Konstanta!$AD:$AD,1,FALSE),""))=0</f>
        <v>1</v>
      </c>
      <c r="CY509" s="67">
        <f t="shared" si="135"/>
        <v>0</v>
      </c>
      <c r="CZ509" s="67">
        <f t="shared" si="136"/>
        <v>0</v>
      </c>
      <c r="DA509" s="67">
        <f t="shared" si="137"/>
        <v>0</v>
      </c>
      <c r="DB509" t="b">
        <f t="shared" ca="1" si="138"/>
        <v>0</v>
      </c>
      <c r="DC509" s="67" t="b">
        <f>DA509&lt;=Konstanta!$AH$3</f>
        <v>1</v>
      </c>
      <c r="DD509" t="b">
        <f>CY509&lt;=Konstanta!$AH$4</f>
        <v>1</v>
      </c>
      <c r="DE509" t="b">
        <f>CY509&lt;=Konstanta!$AH$5</f>
        <v>1</v>
      </c>
      <c r="DF509" t="b">
        <f>CY509&lt;=Konstanta!$AH$6</f>
        <v>1</v>
      </c>
      <c r="DG509" t="b">
        <f ca="1">TEXT(BL509,"YYYYMMDD")=TEXT(Konstanta!$B$1,"YYYYMMDD")</f>
        <v>0</v>
      </c>
      <c r="DH509" t="b">
        <f t="shared" si="139"/>
        <v>0</v>
      </c>
      <c r="DI509" s="67">
        <f ca="1">Konstanta!$C$4-Data!CD509</f>
        <v>-1096658.666275</v>
      </c>
      <c r="DJ509">
        <f ca="1">IF(Data!DI509&gt;=Konstanta!$B$14,Konstanta!$A$14,IF(Data!DI509&gt;=Konstanta!$B$15,Konstanta!$A$15,IF(Data!DI509&gt;=Konstanta!$B$16,Konstanta!$A$16,IF(Data!DI509&gt;=Konstanta!$B$17,Konstanta!$A$17,IF(Data!DI509&gt;=Konstanta!$B$18,Konstanta!$A$18,Konstanta!$A$19)))))</f>
        <v>6</v>
      </c>
      <c r="DK509" t="b">
        <f t="shared" si="140"/>
        <v>0</v>
      </c>
      <c r="DL509" t="b">
        <f>COUNTIFS(A$1:A508,A509)=0</f>
        <v>1</v>
      </c>
    </row>
    <row r="510" spans="1:116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8"/>
      <c r="BY510" s="68"/>
      <c r="BZ510" s="70" t="str">
        <f t="shared" si="125"/>
        <v/>
      </c>
      <c r="CA510" s="71">
        <f t="shared" ca="1" si="126"/>
        <v>1096694.6664</v>
      </c>
      <c r="CB510" s="70" t="b">
        <f ca="1">AND(LEN(BZ510)&gt;0,TEXT(BZ510,"YYYY-MM-DD")=TEXT(Konstanta!$B$1,"YYYY-MM-DD"))</f>
        <v>0</v>
      </c>
      <c r="CC510" s="70" t="str">
        <f t="shared" si="127"/>
        <v/>
      </c>
      <c r="CD510" s="72">
        <f ca="1">(Konstanta!$B$2-D510)*24</f>
        <v>1096694.666275</v>
      </c>
      <c r="CE510" t="b">
        <f t="shared" si="128"/>
        <v>0</v>
      </c>
      <c r="CF510" t="b">
        <f>LEN(_xlfn.IFNA(VLOOKUP(H510,Konstanta!$M:$M,1,FALSE),""))&gt;0</f>
        <v>0</v>
      </c>
      <c r="CG510" t="b">
        <f>LEN(_xlfn.IFNA(VLOOKUP(G510,Konstanta!$T:$T,1,FALSE),""))&gt;0</f>
        <v>0</v>
      </c>
      <c r="CH510" t="b">
        <f>_xlfn.IFNA(VLOOKUP(U510,Konstanta!$O:$O,1,FALSE),"-")&lt;&gt;"-"</f>
        <v>0</v>
      </c>
      <c r="CI510" t="b">
        <f>LEN(_xlfn.IFNA(VLOOKUP(AX510,Konstanta!$X:$X,1,FALSE),""))&gt;0</f>
        <v>0</v>
      </c>
      <c r="CJ510" t="b">
        <f>OR(LEN(_xlfn.IFNA(VLOOKUP(Y510,Konstanta!$Q:$Q,1,FALSE),""))&gt;0,LEN(Y510)=0)</f>
        <v>1</v>
      </c>
      <c r="CK510" t="b">
        <f t="shared" si="129"/>
        <v>1</v>
      </c>
      <c r="CL510" t="b">
        <f>OR(LEN(_xlfn.IFNA(VLOOKUP(BK510,Konstanta!$Z:$Z,1,FALSE),""))&gt;0,LEN(BK510)=0)</f>
        <v>1</v>
      </c>
      <c r="CM510" t="b">
        <f t="shared" si="130"/>
        <v>1</v>
      </c>
      <c r="CN510" t="b">
        <f t="shared" si="131"/>
        <v>0</v>
      </c>
      <c r="CO510" t="b">
        <f>LEN(_xlfn.IFNA(VLOOKUP(Data!K510,Konstanta!$AB:$AB,1,FALSE),""))&gt;0</f>
        <v>0</v>
      </c>
      <c r="CP510" s="12" t="b">
        <f t="shared" si="132"/>
        <v>0</v>
      </c>
      <c r="CQ510" s="12" t="b">
        <f t="shared" si="133"/>
        <v>0</v>
      </c>
      <c r="CR510" t="b">
        <f>ISNUMBER(SEARCH(Konstanta!$Q$5,Y510))</f>
        <v>0</v>
      </c>
      <c r="CS510">
        <f ca="1">IF(CD510&lt;=Konstanta!$J$5,Konstanta!$I$5,IF(CD510&lt;=Konstanta!$J$6,Konstanta!$I$6,IF(CD510&lt;=Konstanta!$J$7,Konstanta!$I$7,Konstanta!$I$8)))</f>
        <v>4</v>
      </c>
      <c r="CT510" t="b">
        <f>ISNUMBER(SEARCH(Konstanta!$Q$6,Y510))</f>
        <v>0</v>
      </c>
      <c r="CU510">
        <f ca="1">IF(CD510&lt;=Konstanta!$F$5,Konstanta!$E$5,IF(CD510&lt;=Konstanta!$F$6,Konstanta!$E$6,IF(CD510&lt;=Konstanta!$F$7,Konstanta!$E$7,IF(CD510&lt;=Konstanta!$F$8,Konstanta!$E$8,Konstanta!$E$9))))</f>
        <v>5</v>
      </c>
      <c r="CV510" t="b">
        <f t="shared" si="134"/>
        <v>1</v>
      </c>
      <c r="CW510" s="74">
        <f ca="1">IF(CD510&lt;=Konstanta!$B$5,Konstanta!$A$5,IF(CD510&lt;=Konstanta!$B$6,Konstanta!$A$6,IF(CD510&lt;=Konstanta!$B$7,Konstanta!$A$7,IF(CD510&lt;=Konstanta!$B$8,Konstanta!$A$8,IF(CD510&lt;=Konstanta!$B$9,Konstanta!$A$9,IF(CD510&lt;=Konstanta!$B$10,Konstanta!$A$10,IF(CD510&lt;=Konstanta!$B$11,Konstanta!$A$11,Konstanta!$A$12)))))))</f>
        <v>8</v>
      </c>
      <c r="CX510" t="b">
        <f>LEN(_xlfn.IFNA(VLOOKUP(AA510,Konstanta!$AD:$AD,1,FALSE),""))=0</f>
        <v>1</v>
      </c>
      <c r="CY510" s="67">
        <f t="shared" si="135"/>
        <v>0</v>
      </c>
      <c r="CZ510" s="67">
        <f t="shared" si="136"/>
        <v>0</v>
      </c>
      <c r="DA510" s="67">
        <f t="shared" si="137"/>
        <v>0</v>
      </c>
      <c r="DB510" t="b">
        <f t="shared" ca="1" si="138"/>
        <v>0</v>
      </c>
      <c r="DC510" s="67" t="b">
        <f>DA510&lt;=Konstanta!$AH$3</f>
        <v>1</v>
      </c>
      <c r="DD510" t="b">
        <f>CY510&lt;=Konstanta!$AH$4</f>
        <v>1</v>
      </c>
      <c r="DE510" t="b">
        <f>CY510&lt;=Konstanta!$AH$5</f>
        <v>1</v>
      </c>
      <c r="DF510" t="b">
        <f>CY510&lt;=Konstanta!$AH$6</f>
        <v>1</v>
      </c>
      <c r="DG510" t="b">
        <f ca="1">TEXT(BL510,"YYYYMMDD")=TEXT(Konstanta!$B$1,"YYYYMMDD")</f>
        <v>0</v>
      </c>
      <c r="DH510" t="b">
        <f t="shared" si="139"/>
        <v>0</v>
      </c>
      <c r="DI510" s="67">
        <f ca="1">Konstanta!$C$4-Data!CD510</f>
        <v>-1096658.666275</v>
      </c>
      <c r="DJ510">
        <f ca="1">IF(Data!DI510&gt;=Konstanta!$B$14,Konstanta!$A$14,IF(Data!DI510&gt;=Konstanta!$B$15,Konstanta!$A$15,IF(Data!DI510&gt;=Konstanta!$B$16,Konstanta!$A$16,IF(Data!DI510&gt;=Konstanta!$B$17,Konstanta!$A$17,IF(Data!DI510&gt;=Konstanta!$B$18,Konstanta!$A$18,Konstanta!$A$19)))))</f>
        <v>6</v>
      </c>
      <c r="DK510" t="b">
        <f t="shared" si="140"/>
        <v>0</v>
      </c>
      <c r="DL510" t="b">
        <f>COUNTIFS(A$1:A509,A510)=0</f>
        <v>1</v>
      </c>
    </row>
    <row r="511" spans="1:116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8"/>
      <c r="BY511" s="68"/>
      <c r="BZ511" s="70" t="str">
        <f t="shared" si="125"/>
        <v/>
      </c>
      <c r="CA511" s="71">
        <f t="shared" ca="1" si="126"/>
        <v>1096694.666275</v>
      </c>
      <c r="CB511" s="70" t="b">
        <f ca="1">AND(LEN(BZ511)&gt;0,TEXT(BZ511,"YYYY-MM-DD")=TEXT(Konstanta!$B$1,"YYYY-MM-DD"))</f>
        <v>0</v>
      </c>
      <c r="CC511" s="70" t="str">
        <f t="shared" si="127"/>
        <v/>
      </c>
      <c r="CD511" s="72">
        <f ca="1">(Konstanta!$B$2-D511)*24</f>
        <v>1096694.666275</v>
      </c>
      <c r="CE511" t="b">
        <f t="shared" si="128"/>
        <v>0</v>
      </c>
      <c r="CF511" t="b">
        <f>LEN(_xlfn.IFNA(VLOOKUP(H511,Konstanta!$M:$M,1,FALSE),""))&gt;0</f>
        <v>0</v>
      </c>
      <c r="CG511" t="b">
        <f>LEN(_xlfn.IFNA(VLOOKUP(G511,Konstanta!$T:$T,1,FALSE),""))&gt;0</f>
        <v>0</v>
      </c>
      <c r="CH511" t="b">
        <f>_xlfn.IFNA(VLOOKUP(U511,Konstanta!$O:$O,1,FALSE),"-")&lt;&gt;"-"</f>
        <v>0</v>
      </c>
      <c r="CI511" t="b">
        <f>LEN(_xlfn.IFNA(VLOOKUP(AX511,Konstanta!$X:$X,1,FALSE),""))&gt;0</f>
        <v>0</v>
      </c>
      <c r="CJ511" t="b">
        <f>OR(LEN(_xlfn.IFNA(VLOOKUP(Y511,Konstanta!$Q:$Q,1,FALSE),""))&gt;0,LEN(Y511)=0)</f>
        <v>1</v>
      </c>
      <c r="CK511" t="b">
        <f t="shared" si="129"/>
        <v>1</v>
      </c>
      <c r="CL511" t="b">
        <f>OR(LEN(_xlfn.IFNA(VLOOKUP(BK511,Konstanta!$Z:$Z,1,FALSE),""))&gt;0,LEN(BK511)=0)</f>
        <v>1</v>
      </c>
      <c r="CM511" t="b">
        <f t="shared" si="130"/>
        <v>1</v>
      </c>
      <c r="CN511" t="b">
        <f t="shared" si="131"/>
        <v>0</v>
      </c>
      <c r="CO511" t="b">
        <f>LEN(_xlfn.IFNA(VLOOKUP(Data!K511,Konstanta!$AB:$AB,1,FALSE),""))&gt;0</f>
        <v>0</v>
      </c>
      <c r="CP511" s="12" t="b">
        <f t="shared" si="132"/>
        <v>0</v>
      </c>
      <c r="CQ511" s="12" t="b">
        <f t="shared" si="133"/>
        <v>0</v>
      </c>
      <c r="CR511" t="b">
        <f>ISNUMBER(SEARCH(Konstanta!$Q$5,Y511))</f>
        <v>0</v>
      </c>
      <c r="CS511">
        <f ca="1">IF(CD511&lt;=Konstanta!$J$5,Konstanta!$I$5,IF(CD511&lt;=Konstanta!$J$6,Konstanta!$I$6,IF(CD511&lt;=Konstanta!$J$7,Konstanta!$I$7,Konstanta!$I$8)))</f>
        <v>4</v>
      </c>
      <c r="CT511" t="b">
        <f>ISNUMBER(SEARCH(Konstanta!$Q$6,Y511))</f>
        <v>0</v>
      </c>
      <c r="CU511">
        <f ca="1">IF(CD511&lt;=Konstanta!$F$5,Konstanta!$E$5,IF(CD511&lt;=Konstanta!$F$6,Konstanta!$E$6,IF(CD511&lt;=Konstanta!$F$7,Konstanta!$E$7,IF(CD511&lt;=Konstanta!$F$8,Konstanta!$E$8,Konstanta!$E$9))))</f>
        <v>5</v>
      </c>
      <c r="CV511" t="b">
        <f t="shared" si="134"/>
        <v>1</v>
      </c>
      <c r="CW511" s="74">
        <f ca="1">IF(CD511&lt;=Konstanta!$B$5,Konstanta!$A$5,IF(CD511&lt;=Konstanta!$B$6,Konstanta!$A$6,IF(CD511&lt;=Konstanta!$B$7,Konstanta!$A$7,IF(CD511&lt;=Konstanta!$B$8,Konstanta!$A$8,IF(CD511&lt;=Konstanta!$B$9,Konstanta!$A$9,IF(CD511&lt;=Konstanta!$B$10,Konstanta!$A$10,IF(CD511&lt;=Konstanta!$B$11,Konstanta!$A$11,Konstanta!$A$12)))))))</f>
        <v>8</v>
      </c>
      <c r="CX511" t="b">
        <f>LEN(_xlfn.IFNA(VLOOKUP(AA511,Konstanta!$AD:$AD,1,FALSE),""))=0</f>
        <v>1</v>
      </c>
      <c r="CY511" s="67">
        <f t="shared" si="135"/>
        <v>0</v>
      </c>
      <c r="CZ511" s="67">
        <f t="shared" si="136"/>
        <v>0</v>
      </c>
      <c r="DA511" s="67">
        <f t="shared" si="137"/>
        <v>0</v>
      </c>
      <c r="DB511" t="b">
        <f t="shared" ca="1" si="138"/>
        <v>0</v>
      </c>
      <c r="DC511" s="67" t="b">
        <f>DA511&lt;=Konstanta!$AH$3</f>
        <v>1</v>
      </c>
      <c r="DD511" t="b">
        <f>CY511&lt;=Konstanta!$AH$4</f>
        <v>1</v>
      </c>
      <c r="DE511" t="b">
        <f>CY511&lt;=Konstanta!$AH$5</f>
        <v>1</v>
      </c>
      <c r="DF511" t="b">
        <f>CY511&lt;=Konstanta!$AH$6</f>
        <v>1</v>
      </c>
      <c r="DG511" t="b">
        <f ca="1">TEXT(BL511,"YYYYMMDD")=TEXT(Konstanta!$B$1,"YYYYMMDD")</f>
        <v>0</v>
      </c>
      <c r="DH511" t="b">
        <f t="shared" si="139"/>
        <v>0</v>
      </c>
      <c r="DI511" s="67">
        <f ca="1">Konstanta!$C$4-Data!CD511</f>
        <v>-1096658.666275</v>
      </c>
      <c r="DJ511">
        <f ca="1">IF(Data!DI511&gt;=Konstanta!$B$14,Konstanta!$A$14,IF(Data!DI511&gt;=Konstanta!$B$15,Konstanta!$A$15,IF(Data!DI511&gt;=Konstanta!$B$16,Konstanta!$A$16,IF(Data!DI511&gt;=Konstanta!$B$17,Konstanta!$A$17,IF(Data!DI511&gt;=Konstanta!$B$18,Konstanta!$A$18,Konstanta!$A$19)))))</f>
        <v>6</v>
      </c>
      <c r="DK511" t="b">
        <f t="shared" si="140"/>
        <v>0</v>
      </c>
      <c r="DL511" t="b">
        <f>COUNTIFS(A$1:A510,A511)=0</f>
        <v>1</v>
      </c>
    </row>
    <row r="512" spans="1:116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8"/>
      <c r="BY512" s="68"/>
      <c r="BZ512" s="70" t="str">
        <f t="shared" si="125"/>
        <v/>
      </c>
      <c r="CA512" s="71">
        <f t="shared" ca="1" si="126"/>
        <v>1096694.6659944444</v>
      </c>
      <c r="CB512" s="70" t="b">
        <f ca="1">AND(LEN(BZ512)&gt;0,TEXT(BZ512,"YYYY-MM-DD")=TEXT(Konstanta!$B$1,"YYYY-MM-DD"))</f>
        <v>0</v>
      </c>
      <c r="CC512" s="70" t="str">
        <f t="shared" si="127"/>
        <v/>
      </c>
      <c r="CD512" s="72">
        <f ca="1">(Konstanta!$B$2-D512)*24</f>
        <v>1096694.666275</v>
      </c>
      <c r="CE512" t="b">
        <f t="shared" si="128"/>
        <v>0</v>
      </c>
      <c r="CF512" t="b">
        <f>LEN(_xlfn.IFNA(VLOOKUP(H512,Konstanta!$M:$M,1,FALSE),""))&gt;0</f>
        <v>0</v>
      </c>
      <c r="CG512" t="b">
        <f>LEN(_xlfn.IFNA(VLOOKUP(G512,Konstanta!$T:$T,1,FALSE),""))&gt;0</f>
        <v>0</v>
      </c>
      <c r="CH512" t="b">
        <f>_xlfn.IFNA(VLOOKUP(U512,Konstanta!$O:$O,1,FALSE),"-")&lt;&gt;"-"</f>
        <v>0</v>
      </c>
      <c r="CI512" t="b">
        <f>LEN(_xlfn.IFNA(VLOOKUP(AX512,Konstanta!$X:$X,1,FALSE),""))&gt;0</f>
        <v>0</v>
      </c>
      <c r="CJ512" t="b">
        <f>OR(LEN(_xlfn.IFNA(VLOOKUP(Y512,Konstanta!$Q:$Q,1,FALSE),""))&gt;0,LEN(Y512)=0)</f>
        <v>1</v>
      </c>
      <c r="CK512" t="b">
        <f t="shared" si="129"/>
        <v>1</v>
      </c>
      <c r="CL512" t="b">
        <f>OR(LEN(_xlfn.IFNA(VLOOKUP(BK512,Konstanta!$Z:$Z,1,FALSE),""))&gt;0,LEN(BK512)=0)</f>
        <v>1</v>
      </c>
      <c r="CM512" t="b">
        <f t="shared" si="130"/>
        <v>1</v>
      </c>
      <c r="CN512" t="b">
        <f t="shared" si="131"/>
        <v>0</v>
      </c>
      <c r="CO512" t="b">
        <f>LEN(_xlfn.IFNA(VLOOKUP(Data!K512,Konstanta!$AB:$AB,1,FALSE),""))&gt;0</f>
        <v>0</v>
      </c>
      <c r="CP512" s="12" t="b">
        <f t="shared" si="132"/>
        <v>0</v>
      </c>
      <c r="CQ512" s="12" t="b">
        <f t="shared" si="133"/>
        <v>0</v>
      </c>
      <c r="CR512" t="b">
        <f>ISNUMBER(SEARCH(Konstanta!$Q$5,Y512))</f>
        <v>0</v>
      </c>
      <c r="CS512">
        <f ca="1">IF(CD512&lt;=Konstanta!$J$5,Konstanta!$I$5,IF(CD512&lt;=Konstanta!$J$6,Konstanta!$I$6,IF(CD512&lt;=Konstanta!$J$7,Konstanta!$I$7,Konstanta!$I$8)))</f>
        <v>4</v>
      </c>
      <c r="CT512" t="b">
        <f>ISNUMBER(SEARCH(Konstanta!$Q$6,Y512))</f>
        <v>0</v>
      </c>
      <c r="CU512">
        <f ca="1">IF(CD512&lt;=Konstanta!$F$5,Konstanta!$E$5,IF(CD512&lt;=Konstanta!$F$6,Konstanta!$E$6,IF(CD512&lt;=Konstanta!$F$7,Konstanta!$E$7,IF(CD512&lt;=Konstanta!$F$8,Konstanta!$E$8,Konstanta!$E$9))))</f>
        <v>5</v>
      </c>
      <c r="CV512" t="b">
        <f t="shared" si="134"/>
        <v>1</v>
      </c>
      <c r="CW512" s="74">
        <f ca="1">IF(CD512&lt;=Konstanta!$B$5,Konstanta!$A$5,IF(CD512&lt;=Konstanta!$B$6,Konstanta!$A$6,IF(CD512&lt;=Konstanta!$B$7,Konstanta!$A$7,IF(CD512&lt;=Konstanta!$B$8,Konstanta!$A$8,IF(CD512&lt;=Konstanta!$B$9,Konstanta!$A$9,IF(CD512&lt;=Konstanta!$B$10,Konstanta!$A$10,IF(CD512&lt;=Konstanta!$B$11,Konstanta!$A$11,Konstanta!$A$12)))))))</f>
        <v>8</v>
      </c>
      <c r="CX512" t="b">
        <f>LEN(_xlfn.IFNA(VLOOKUP(AA512,Konstanta!$AD:$AD,1,FALSE),""))=0</f>
        <v>1</v>
      </c>
      <c r="CY512" s="67">
        <f t="shared" si="135"/>
        <v>0</v>
      </c>
      <c r="CZ512" s="67">
        <f t="shared" si="136"/>
        <v>0</v>
      </c>
      <c r="DA512" s="67">
        <f t="shared" si="137"/>
        <v>0</v>
      </c>
      <c r="DB512" t="b">
        <f t="shared" ca="1" si="138"/>
        <v>0</v>
      </c>
      <c r="DC512" s="67" t="b">
        <f>DA512&lt;=Konstanta!$AH$3</f>
        <v>1</v>
      </c>
      <c r="DD512" t="b">
        <f>CY512&lt;=Konstanta!$AH$4</f>
        <v>1</v>
      </c>
      <c r="DE512" t="b">
        <f>CY512&lt;=Konstanta!$AH$5</f>
        <v>1</v>
      </c>
      <c r="DF512" t="b">
        <f>CY512&lt;=Konstanta!$AH$6</f>
        <v>1</v>
      </c>
      <c r="DG512" t="b">
        <f ca="1">TEXT(BL512,"YYYYMMDD")=TEXT(Konstanta!$B$1,"YYYYMMDD")</f>
        <v>0</v>
      </c>
      <c r="DH512" t="b">
        <f t="shared" si="139"/>
        <v>0</v>
      </c>
      <c r="DI512" s="67">
        <f ca="1">Konstanta!$C$4-Data!CD512</f>
        <v>-1096658.666275</v>
      </c>
      <c r="DJ512">
        <f ca="1">IF(Data!DI512&gt;=Konstanta!$B$14,Konstanta!$A$14,IF(Data!DI512&gt;=Konstanta!$B$15,Konstanta!$A$15,IF(Data!DI512&gt;=Konstanta!$B$16,Konstanta!$A$16,IF(Data!DI512&gt;=Konstanta!$B$17,Konstanta!$A$17,IF(Data!DI512&gt;=Konstanta!$B$18,Konstanta!$A$18,Konstanta!$A$19)))))</f>
        <v>6</v>
      </c>
      <c r="DK512" t="b">
        <f t="shared" si="140"/>
        <v>0</v>
      </c>
      <c r="DL512" t="b">
        <f>COUNTIFS(A$1:A511,A512)=0</f>
        <v>1</v>
      </c>
    </row>
    <row r="513" spans="1:116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8"/>
      <c r="BY513" s="68"/>
      <c r="BZ513" s="70" t="str">
        <f t="shared" si="125"/>
        <v/>
      </c>
      <c r="CA513" s="71">
        <f t="shared" ca="1" si="126"/>
        <v>1096694.666275</v>
      </c>
      <c r="CB513" s="70" t="b">
        <f ca="1">AND(LEN(BZ513)&gt;0,TEXT(BZ513,"YYYY-MM-DD")=TEXT(Konstanta!$B$1,"YYYY-MM-DD"))</f>
        <v>0</v>
      </c>
      <c r="CC513" s="70" t="str">
        <f t="shared" si="127"/>
        <v/>
      </c>
      <c r="CD513" s="72">
        <f ca="1">(Konstanta!$B$2-D513)*24</f>
        <v>1096694.666275</v>
      </c>
      <c r="CE513" t="b">
        <f t="shared" si="128"/>
        <v>0</v>
      </c>
      <c r="CF513" t="b">
        <f>LEN(_xlfn.IFNA(VLOOKUP(H513,Konstanta!$M:$M,1,FALSE),""))&gt;0</f>
        <v>0</v>
      </c>
      <c r="CG513" t="b">
        <f>LEN(_xlfn.IFNA(VLOOKUP(G513,Konstanta!$T:$T,1,FALSE),""))&gt;0</f>
        <v>0</v>
      </c>
      <c r="CH513" t="b">
        <f>_xlfn.IFNA(VLOOKUP(U513,Konstanta!$O:$O,1,FALSE),"-")&lt;&gt;"-"</f>
        <v>0</v>
      </c>
      <c r="CI513" t="b">
        <f>LEN(_xlfn.IFNA(VLOOKUP(AX513,Konstanta!$X:$X,1,FALSE),""))&gt;0</f>
        <v>0</v>
      </c>
      <c r="CJ513" t="b">
        <f>OR(LEN(_xlfn.IFNA(VLOOKUP(Y513,Konstanta!$Q:$Q,1,FALSE),""))&gt;0,LEN(Y513)=0)</f>
        <v>1</v>
      </c>
      <c r="CK513" t="b">
        <f t="shared" si="129"/>
        <v>1</v>
      </c>
      <c r="CL513" t="b">
        <f>OR(LEN(_xlfn.IFNA(VLOOKUP(BK513,Konstanta!$Z:$Z,1,FALSE),""))&gt;0,LEN(BK513)=0)</f>
        <v>1</v>
      </c>
      <c r="CM513" t="b">
        <f t="shared" si="130"/>
        <v>1</v>
      </c>
      <c r="CN513" t="b">
        <f t="shared" si="131"/>
        <v>0</v>
      </c>
      <c r="CO513" t="b">
        <f>LEN(_xlfn.IFNA(VLOOKUP(Data!K513,Konstanta!$AB:$AB,1,FALSE),""))&gt;0</f>
        <v>0</v>
      </c>
      <c r="CP513" s="12" t="b">
        <f t="shared" si="132"/>
        <v>0</v>
      </c>
      <c r="CQ513" s="12" t="b">
        <f t="shared" si="133"/>
        <v>0</v>
      </c>
      <c r="CR513" t="b">
        <f>ISNUMBER(SEARCH(Konstanta!$Q$5,Y513))</f>
        <v>0</v>
      </c>
      <c r="CS513">
        <f ca="1">IF(CD513&lt;=Konstanta!$J$5,Konstanta!$I$5,IF(CD513&lt;=Konstanta!$J$6,Konstanta!$I$6,IF(CD513&lt;=Konstanta!$J$7,Konstanta!$I$7,Konstanta!$I$8)))</f>
        <v>4</v>
      </c>
      <c r="CT513" t="b">
        <f>ISNUMBER(SEARCH(Konstanta!$Q$6,Y513))</f>
        <v>0</v>
      </c>
      <c r="CU513">
        <f ca="1">IF(CD513&lt;=Konstanta!$F$5,Konstanta!$E$5,IF(CD513&lt;=Konstanta!$F$6,Konstanta!$E$6,IF(CD513&lt;=Konstanta!$F$7,Konstanta!$E$7,IF(CD513&lt;=Konstanta!$F$8,Konstanta!$E$8,Konstanta!$E$9))))</f>
        <v>5</v>
      </c>
      <c r="CV513" t="b">
        <f t="shared" si="134"/>
        <v>1</v>
      </c>
      <c r="CW513" s="74">
        <f ca="1">IF(CD513&lt;=Konstanta!$B$5,Konstanta!$A$5,IF(CD513&lt;=Konstanta!$B$6,Konstanta!$A$6,IF(CD513&lt;=Konstanta!$B$7,Konstanta!$A$7,IF(CD513&lt;=Konstanta!$B$8,Konstanta!$A$8,IF(CD513&lt;=Konstanta!$B$9,Konstanta!$A$9,IF(CD513&lt;=Konstanta!$B$10,Konstanta!$A$10,IF(CD513&lt;=Konstanta!$B$11,Konstanta!$A$11,Konstanta!$A$12)))))))</f>
        <v>8</v>
      </c>
      <c r="CX513" t="b">
        <f>LEN(_xlfn.IFNA(VLOOKUP(AA513,Konstanta!$AD:$AD,1,FALSE),""))=0</f>
        <v>1</v>
      </c>
      <c r="CY513" s="67">
        <f t="shared" si="135"/>
        <v>0</v>
      </c>
      <c r="CZ513" s="67">
        <f t="shared" si="136"/>
        <v>0</v>
      </c>
      <c r="DA513" s="67">
        <f t="shared" si="137"/>
        <v>0</v>
      </c>
      <c r="DB513" t="b">
        <f t="shared" ca="1" si="138"/>
        <v>0</v>
      </c>
      <c r="DC513" s="67" t="b">
        <f>DA513&lt;=Konstanta!$AH$3</f>
        <v>1</v>
      </c>
      <c r="DD513" t="b">
        <f>CY513&lt;=Konstanta!$AH$4</f>
        <v>1</v>
      </c>
      <c r="DE513" t="b">
        <f>CY513&lt;=Konstanta!$AH$5</f>
        <v>1</v>
      </c>
      <c r="DF513" t="b">
        <f>CY513&lt;=Konstanta!$AH$6</f>
        <v>1</v>
      </c>
      <c r="DG513" t="b">
        <f ca="1">TEXT(BL513,"YYYYMMDD")=TEXT(Konstanta!$B$1,"YYYYMMDD")</f>
        <v>0</v>
      </c>
      <c r="DH513" t="b">
        <f t="shared" si="139"/>
        <v>0</v>
      </c>
      <c r="DI513" s="67">
        <f ca="1">Konstanta!$C$4-Data!CD513</f>
        <v>-1096658.666275</v>
      </c>
      <c r="DJ513">
        <f ca="1">IF(Data!DI513&gt;=Konstanta!$B$14,Konstanta!$A$14,IF(Data!DI513&gt;=Konstanta!$B$15,Konstanta!$A$15,IF(Data!DI513&gt;=Konstanta!$B$16,Konstanta!$A$16,IF(Data!DI513&gt;=Konstanta!$B$17,Konstanta!$A$17,IF(Data!DI513&gt;=Konstanta!$B$18,Konstanta!$A$18,Konstanta!$A$19)))))</f>
        <v>6</v>
      </c>
      <c r="DK513" t="b">
        <f t="shared" si="140"/>
        <v>0</v>
      </c>
      <c r="DL513" t="b">
        <f>COUNTIFS(A$1:A512,A513)=0</f>
        <v>1</v>
      </c>
    </row>
    <row r="514" spans="1:116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8"/>
      <c r="BY514" s="68"/>
      <c r="BZ514" s="70" t="str">
        <f t="shared" si="125"/>
        <v/>
      </c>
      <c r="CA514" s="71">
        <f t="shared" ca="1" si="126"/>
        <v>1096694.6662277777</v>
      </c>
      <c r="CB514" s="70" t="b">
        <f ca="1">AND(LEN(BZ514)&gt;0,TEXT(BZ514,"YYYY-MM-DD")=TEXT(Konstanta!$B$1,"YYYY-MM-DD"))</f>
        <v>0</v>
      </c>
      <c r="CC514" s="70" t="str">
        <f t="shared" si="127"/>
        <v/>
      </c>
      <c r="CD514" s="72">
        <f ca="1">(Konstanta!$B$2-D514)*24</f>
        <v>1096694.666275</v>
      </c>
      <c r="CE514" t="b">
        <f t="shared" si="128"/>
        <v>0</v>
      </c>
      <c r="CF514" t="b">
        <f>LEN(_xlfn.IFNA(VLOOKUP(H514,Konstanta!$M:$M,1,FALSE),""))&gt;0</f>
        <v>0</v>
      </c>
      <c r="CG514" t="b">
        <f>LEN(_xlfn.IFNA(VLOOKUP(G514,Konstanta!$T:$T,1,FALSE),""))&gt;0</f>
        <v>0</v>
      </c>
      <c r="CH514" t="b">
        <f>_xlfn.IFNA(VLOOKUP(U514,Konstanta!$O:$O,1,FALSE),"-")&lt;&gt;"-"</f>
        <v>0</v>
      </c>
      <c r="CI514" t="b">
        <f>LEN(_xlfn.IFNA(VLOOKUP(AX514,Konstanta!$X:$X,1,FALSE),""))&gt;0</f>
        <v>0</v>
      </c>
      <c r="CJ514" t="b">
        <f>OR(LEN(_xlfn.IFNA(VLOOKUP(Y514,Konstanta!$Q:$Q,1,FALSE),""))&gt;0,LEN(Y514)=0)</f>
        <v>1</v>
      </c>
      <c r="CK514" t="b">
        <f t="shared" si="129"/>
        <v>1</v>
      </c>
      <c r="CL514" t="b">
        <f>OR(LEN(_xlfn.IFNA(VLOOKUP(BK514,Konstanta!$Z:$Z,1,FALSE),""))&gt;0,LEN(BK514)=0)</f>
        <v>1</v>
      </c>
      <c r="CM514" t="b">
        <f t="shared" si="130"/>
        <v>1</v>
      </c>
      <c r="CN514" t="b">
        <f t="shared" si="131"/>
        <v>0</v>
      </c>
      <c r="CO514" t="b">
        <f>LEN(_xlfn.IFNA(VLOOKUP(Data!K514,Konstanta!$AB:$AB,1,FALSE),""))&gt;0</f>
        <v>0</v>
      </c>
      <c r="CP514" s="12" t="b">
        <f t="shared" si="132"/>
        <v>0</v>
      </c>
      <c r="CQ514" s="12" t="b">
        <f t="shared" si="133"/>
        <v>0</v>
      </c>
      <c r="CR514" t="b">
        <f>ISNUMBER(SEARCH(Konstanta!$Q$5,Y514))</f>
        <v>0</v>
      </c>
      <c r="CS514">
        <f ca="1">IF(CD514&lt;=Konstanta!$J$5,Konstanta!$I$5,IF(CD514&lt;=Konstanta!$J$6,Konstanta!$I$6,IF(CD514&lt;=Konstanta!$J$7,Konstanta!$I$7,Konstanta!$I$8)))</f>
        <v>4</v>
      </c>
      <c r="CT514" t="b">
        <f>ISNUMBER(SEARCH(Konstanta!$Q$6,Y514))</f>
        <v>0</v>
      </c>
      <c r="CU514">
        <f ca="1">IF(CD514&lt;=Konstanta!$F$5,Konstanta!$E$5,IF(CD514&lt;=Konstanta!$F$6,Konstanta!$E$6,IF(CD514&lt;=Konstanta!$F$7,Konstanta!$E$7,IF(CD514&lt;=Konstanta!$F$8,Konstanta!$E$8,Konstanta!$E$9))))</f>
        <v>5</v>
      </c>
      <c r="CV514" t="b">
        <f t="shared" si="134"/>
        <v>1</v>
      </c>
      <c r="CW514" s="74">
        <f ca="1">IF(CD514&lt;=Konstanta!$B$5,Konstanta!$A$5,IF(CD514&lt;=Konstanta!$B$6,Konstanta!$A$6,IF(CD514&lt;=Konstanta!$B$7,Konstanta!$A$7,IF(CD514&lt;=Konstanta!$B$8,Konstanta!$A$8,IF(CD514&lt;=Konstanta!$B$9,Konstanta!$A$9,IF(CD514&lt;=Konstanta!$B$10,Konstanta!$A$10,IF(CD514&lt;=Konstanta!$B$11,Konstanta!$A$11,Konstanta!$A$12)))))))</f>
        <v>8</v>
      </c>
      <c r="CX514" t="b">
        <f>LEN(_xlfn.IFNA(VLOOKUP(AA514,Konstanta!$AD:$AD,1,FALSE),""))=0</f>
        <v>1</v>
      </c>
      <c r="CY514" s="67">
        <f t="shared" si="135"/>
        <v>0</v>
      </c>
      <c r="CZ514" s="67">
        <f t="shared" si="136"/>
        <v>0</v>
      </c>
      <c r="DA514" s="67">
        <f t="shared" si="137"/>
        <v>0</v>
      </c>
      <c r="DB514" t="b">
        <f t="shared" ca="1" si="138"/>
        <v>0</v>
      </c>
      <c r="DC514" s="67" t="b">
        <f>DA514&lt;=Konstanta!$AH$3</f>
        <v>1</v>
      </c>
      <c r="DD514" t="b">
        <f>CY514&lt;=Konstanta!$AH$4</f>
        <v>1</v>
      </c>
      <c r="DE514" t="b">
        <f>CY514&lt;=Konstanta!$AH$5</f>
        <v>1</v>
      </c>
      <c r="DF514" t="b">
        <f>CY514&lt;=Konstanta!$AH$6</f>
        <v>1</v>
      </c>
      <c r="DG514" t="b">
        <f ca="1">TEXT(BL514,"YYYYMMDD")=TEXT(Konstanta!$B$1,"YYYYMMDD")</f>
        <v>0</v>
      </c>
      <c r="DH514" t="b">
        <f t="shared" si="139"/>
        <v>0</v>
      </c>
      <c r="DI514" s="67">
        <f ca="1">Konstanta!$C$4-Data!CD514</f>
        <v>-1096658.666275</v>
      </c>
      <c r="DJ514">
        <f ca="1">IF(Data!DI514&gt;=Konstanta!$B$14,Konstanta!$A$14,IF(Data!DI514&gt;=Konstanta!$B$15,Konstanta!$A$15,IF(Data!DI514&gt;=Konstanta!$B$16,Konstanta!$A$16,IF(Data!DI514&gt;=Konstanta!$B$17,Konstanta!$A$17,IF(Data!DI514&gt;=Konstanta!$B$18,Konstanta!$A$18,Konstanta!$A$19)))))</f>
        <v>6</v>
      </c>
      <c r="DK514" t="b">
        <f t="shared" si="140"/>
        <v>0</v>
      </c>
      <c r="DL514" t="b">
        <f>COUNTIFS(A$1:A513,A514)=0</f>
        <v>1</v>
      </c>
    </row>
    <row r="515" spans="1:116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8"/>
      <c r="BY515" s="68"/>
      <c r="BZ515" s="70" t="str">
        <f t="shared" ref="BZ515:BZ578" si="141">LEFT(R515,19)</f>
        <v/>
      </c>
      <c r="CA515" s="71">
        <f t="shared" ref="CA515:CA578" ca="1" si="142">(NOW()-R515)*24</f>
        <v>1096694.6659916667</v>
      </c>
      <c r="CB515" s="70" t="b">
        <f ca="1">AND(LEN(BZ515)&gt;0,TEXT(BZ515,"YYYY-MM-DD")=TEXT(Konstanta!$B$1,"YYYY-MM-DD"))</f>
        <v>0</v>
      </c>
      <c r="CC515" s="70" t="str">
        <f t="shared" ref="CC515:CC578" si="143">TEXT(BZ515,"HH")</f>
        <v/>
      </c>
      <c r="CD515" s="72">
        <f ca="1">(Konstanta!$B$2-D515)*24</f>
        <v>1096694.666275</v>
      </c>
      <c r="CE515" t="b">
        <f t="shared" ref="CE515:CE578" si="144">AN515=$CE$1</f>
        <v>0</v>
      </c>
      <c r="CF515" t="b">
        <f>LEN(_xlfn.IFNA(VLOOKUP(H515,Konstanta!$M:$M,1,FALSE),""))&gt;0</f>
        <v>0</v>
      </c>
      <c r="CG515" t="b">
        <f>LEN(_xlfn.IFNA(VLOOKUP(G515,Konstanta!$T:$T,1,FALSE),""))&gt;0</f>
        <v>0</v>
      </c>
      <c r="CH515" t="b">
        <f>_xlfn.IFNA(VLOOKUP(U515,Konstanta!$O:$O,1,FALSE),"-")&lt;&gt;"-"</f>
        <v>0</v>
      </c>
      <c r="CI515" t="b">
        <f>LEN(_xlfn.IFNA(VLOOKUP(AX515,Konstanta!$X:$X,1,FALSE),""))&gt;0</f>
        <v>0</v>
      </c>
      <c r="CJ515" t="b">
        <f>OR(LEN(_xlfn.IFNA(VLOOKUP(Y515,Konstanta!$Q:$Q,1,FALSE),""))&gt;0,LEN(Y515)=0)</f>
        <v>1</v>
      </c>
      <c r="CK515" t="b">
        <f t="shared" ref="CK515:CK578" si="145">NOT(ISNUMBER(SEARCH($CK$1,AO515)))</f>
        <v>1</v>
      </c>
      <c r="CL515" t="b">
        <f>OR(LEN(_xlfn.IFNA(VLOOKUP(BK515,Konstanta!$Z:$Z,1,FALSE),""))&gt;0,LEN(BK515)=0)</f>
        <v>1</v>
      </c>
      <c r="CM515" t="b">
        <f t="shared" ref="CM515:CM578" si="146">NOT(CO515)</f>
        <v>1</v>
      </c>
      <c r="CN515" t="b">
        <f t="shared" ref="CN515:CN578" si="147">BK515=$CN$1</f>
        <v>0</v>
      </c>
      <c r="CO515" t="b">
        <f>LEN(_xlfn.IFNA(VLOOKUP(Data!K515,Konstanta!$AB:$AB,1,FALSE),""))&gt;0</f>
        <v>0</v>
      </c>
      <c r="CP515" s="12" t="b">
        <f t="shared" ref="CP515:CP578" si="148">AND(CE515:CK515,CL515,CM515)</f>
        <v>0</v>
      </c>
      <c r="CQ515" s="12" t="b">
        <f t="shared" ref="CQ515:CQ578" si="149">AND(CE515:CL515,CO515)</f>
        <v>0</v>
      </c>
      <c r="CR515" t="b">
        <f>ISNUMBER(SEARCH(Konstanta!$Q$5,Y515))</f>
        <v>0</v>
      </c>
      <c r="CS515">
        <f ca="1">IF(CD515&lt;=Konstanta!$J$5,Konstanta!$I$5,IF(CD515&lt;=Konstanta!$J$6,Konstanta!$I$6,IF(CD515&lt;=Konstanta!$J$7,Konstanta!$I$7,Konstanta!$I$8)))</f>
        <v>4</v>
      </c>
      <c r="CT515" t="b">
        <f>ISNUMBER(SEARCH(Konstanta!$Q$6,Y515))</f>
        <v>0</v>
      </c>
      <c r="CU515">
        <f ca="1">IF(CD515&lt;=Konstanta!$F$5,Konstanta!$E$5,IF(CD515&lt;=Konstanta!$F$6,Konstanta!$E$6,IF(CD515&lt;=Konstanta!$F$7,Konstanta!$E$7,IF(CD515&lt;=Konstanta!$F$8,Konstanta!$E$8,Konstanta!$E$9))))</f>
        <v>5</v>
      </c>
      <c r="CV515" t="b">
        <f t="shared" ref="CV515:CV578" si="150">AND(NOT(CR515),NOT(CT515))</f>
        <v>1</v>
      </c>
      <c r="CW515" s="74">
        <f ca="1">IF(CD515&lt;=Konstanta!$B$5,Konstanta!$A$5,IF(CD515&lt;=Konstanta!$B$6,Konstanta!$A$6,IF(CD515&lt;=Konstanta!$B$7,Konstanta!$A$7,IF(CD515&lt;=Konstanta!$B$8,Konstanta!$A$8,IF(CD515&lt;=Konstanta!$B$9,Konstanta!$A$9,IF(CD515&lt;=Konstanta!$B$10,Konstanta!$A$10,IF(CD515&lt;=Konstanta!$B$11,Konstanta!$A$11,Konstanta!$A$12)))))))</f>
        <v>8</v>
      </c>
      <c r="CX515" t="b">
        <f>LEN(_xlfn.IFNA(VLOOKUP(AA515,Konstanta!$AD:$AD,1,FALSE),""))=0</f>
        <v>1</v>
      </c>
      <c r="CY515" s="67">
        <f t="shared" ref="CY515:CY578" si="151">IF(LEN(BL515)&gt;0,BL515-D515,0)*24</f>
        <v>0</v>
      </c>
      <c r="CZ515" s="67">
        <f t="shared" ref="CZ515:CZ578" si="152">IF(LEN(R515)&gt;19,VALUE(LEFT(R515,19)),R515)</f>
        <v>0</v>
      </c>
      <c r="DA515" s="67">
        <f t="shared" ref="DA515:DA578" si="153">(IF(LEN(BL515)&gt;0,BL515,0)-IF(LEN(CZ515)&gt;0,CZ515,0))*24</f>
        <v>0</v>
      </c>
      <c r="DB515" t="b">
        <f t="shared" ref="DB515:DB578" ca="1" si="154">AND(CO515,CQ515,CX515,DG515,DL515)</f>
        <v>0</v>
      </c>
      <c r="DC515" s="67" t="b">
        <f>DA515&lt;=Konstanta!$AH$3</f>
        <v>1</v>
      </c>
      <c r="DD515" t="b">
        <f>CY515&lt;=Konstanta!$AH$4</f>
        <v>1</v>
      </c>
      <c r="DE515" t="b">
        <f>CY515&lt;=Konstanta!$AH$5</f>
        <v>1</v>
      </c>
      <c r="DF515" t="b">
        <f>CY515&lt;=Konstanta!$AH$6</f>
        <v>1</v>
      </c>
      <c r="DG515" t="b">
        <f ca="1">TEXT(BL515,"YYYYMMDD")=TEXT(Konstanta!$B$1,"YYYYMMDD")</f>
        <v>0</v>
      </c>
      <c r="DH515" t="b">
        <f t="shared" ref="DH515:DH578" si="155">LEN(R515)&gt;0</f>
        <v>0</v>
      </c>
      <c r="DI515" s="67">
        <f ca="1">Konstanta!$C$4-Data!CD515</f>
        <v>-1096658.666275</v>
      </c>
      <c r="DJ515">
        <f ca="1">IF(Data!DI515&gt;=Konstanta!$B$14,Konstanta!$A$14,IF(Data!DI515&gt;=Konstanta!$B$15,Konstanta!$A$15,IF(Data!DI515&gt;=Konstanta!$B$16,Konstanta!$A$16,IF(Data!DI515&gt;=Konstanta!$B$17,Konstanta!$A$17,IF(Data!DI515&gt;=Konstanta!$B$18,Konstanta!$A$18,Konstanta!$A$19)))))</f>
        <v>6</v>
      </c>
      <c r="DK515" t="b">
        <f t="shared" ref="DK515:DK578" si="156">LEN(M515)&gt;0</f>
        <v>0</v>
      </c>
      <c r="DL515" t="b">
        <f>COUNTIFS(A$1:A514,A515)=0</f>
        <v>1</v>
      </c>
    </row>
    <row r="516" spans="1:1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8"/>
      <c r="BY516" s="68"/>
      <c r="BZ516" s="70" t="str">
        <f t="shared" si="141"/>
        <v/>
      </c>
      <c r="CA516" s="71">
        <f t="shared" ca="1" si="142"/>
        <v>1096694.6664305555</v>
      </c>
      <c r="CB516" s="70" t="b">
        <f ca="1">AND(LEN(BZ516)&gt;0,TEXT(BZ516,"YYYY-MM-DD")=TEXT(Konstanta!$B$1,"YYYY-MM-DD"))</f>
        <v>0</v>
      </c>
      <c r="CC516" s="70" t="str">
        <f t="shared" si="143"/>
        <v/>
      </c>
      <c r="CD516" s="72">
        <f ca="1">(Konstanta!$B$2-D516)*24</f>
        <v>1096694.666275</v>
      </c>
      <c r="CE516" t="b">
        <f t="shared" si="144"/>
        <v>0</v>
      </c>
      <c r="CF516" t="b">
        <f>LEN(_xlfn.IFNA(VLOOKUP(H516,Konstanta!$M:$M,1,FALSE),""))&gt;0</f>
        <v>0</v>
      </c>
      <c r="CG516" t="b">
        <f>LEN(_xlfn.IFNA(VLOOKUP(G516,Konstanta!$T:$T,1,FALSE),""))&gt;0</f>
        <v>0</v>
      </c>
      <c r="CH516" t="b">
        <f>_xlfn.IFNA(VLOOKUP(U516,Konstanta!$O:$O,1,FALSE),"-")&lt;&gt;"-"</f>
        <v>0</v>
      </c>
      <c r="CI516" t="b">
        <f>LEN(_xlfn.IFNA(VLOOKUP(AX516,Konstanta!$X:$X,1,FALSE),""))&gt;0</f>
        <v>0</v>
      </c>
      <c r="CJ516" t="b">
        <f>OR(LEN(_xlfn.IFNA(VLOOKUP(Y516,Konstanta!$Q:$Q,1,FALSE),""))&gt;0,LEN(Y516)=0)</f>
        <v>1</v>
      </c>
      <c r="CK516" t="b">
        <f t="shared" si="145"/>
        <v>1</v>
      </c>
      <c r="CL516" t="b">
        <f>OR(LEN(_xlfn.IFNA(VLOOKUP(BK516,Konstanta!$Z:$Z,1,FALSE),""))&gt;0,LEN(BK516)=0)</f>
        <v>1</v>
      </c>
      <c r="CM516" t="b">
        <f t="shared" si="146"/>
        <v>1</v>
      </c>
      <c r="CN516" t="b">
        <f t="shared" si="147"/>
        <v>0</v>
      </c>
      <c r="CO516" t="b">
        <f>LEN(_xlfn.IFNA(VLOOKUP(Data!K516,Konstanta!$AB:$AB,1,FALSE),""))&gt;0</f>
        <v>0</v>
      </c>
      <c r="CP516" s="12" t="b">
        <f t="shared" si="148"/>
        <v>0</v>
      </c>
      <c r="CQ516" s="12" t="b">
        <f t="shared" si="149"/>
        <v>0</v>
      </c>
      <c r="CR516" t="b">
        <f>ISNUMBER(SEARCH(Konstanta!$Q$5,Y516))</f>
        <v>0</v>
      </c>
      <c r="CS516">
        <f ca="1">IF(CD516&lt;=Konstanta!$J$5,Konstanta!$I$5,IF(CD516&lt;=Konstanta!$J$6,Konstanta!$I$6,IF(CD516&lt;=Konstanta!$J$7,Konstanta!$I$7,Konstanta!$I$8)))</f>
        <v>4</v>
      </c>
      <c r="CT516" t="b">
        <f>ISNUMBER(SEARCH(Konstanta!$Q$6,Y516))</f>
        <v>0</v>
      </c>
      <c r="CU516">
        <f ca="1">IF(CD516&lt;=Konstanta!$F$5,Konstanta!$E$5,IF(CD516&lt;=Konstanta!$F$6,Konstanta!$E$6,IF(CD516&lt;=Konstanta!$F$7,Konstanta!$E$7,IF(CD516&lt;=Konstanta!$F$8,Konstanta!$E$8,Konstanta!$E$9))))</f>
        <v>5</v>
      </c>
      <c r="CV516" t="b">
        <f t="shared" si="150"/>
        <v>1</v>
      </c>
      <c r="CW516" s="74">
        <f ca="1">IF(CD516&lt;=Konstanta!$B$5,Konstanta!$A$5,IF(CD516&lt;=Konstanta!$B$6,Konstanta!$A$6,IF(CD516&lt;=Konstanta!$B$7,Konstanta!$A$7,IF(CD516&lt;=Konstanta!$B$8,Konstanta!$A$8,IF(CD516&lt;=Konstanta!$B$9,Konstanta!$A$9,IF(CD516&lt;=Konstanta!$B$10,Konstanta!$A$10,IF(CD516&lt;=Konstanta!$B$11,Konstanta!$A$11,Konstanta!$A$12)))))))</f>
        <v>8</v>
      </c>
      <c r="CX516" t="b">
        <f>LEN(_xlfn.IFNA(VLOOKUP(AA516,Konstanta!$AD:$AD,1,FALSE),""))=0</f>
        <v>1</v>
      </c>
      <c r="CY516" s="67">
        <f t="shared" si="151"/>
        <v>0</v>
      </c>
      <c r="CZ516" s="67">
        <f t="shared" si="152"/>
        <v>0</v>
      </c>
      <c r="DA516" s="67">
        <f t="shared" si="153"/>
        <v>0</v>
      </c>
      <c r="DB516" t="b">
        <f t="shared" ca="1" si="154"/>
        <v>0</v>
      </c>
      <c r="DC516" s="67" t="b">
        <f>DA516&lt;=Konstanta!$AH$3</f>
        <v>1</v>
      </c>
      <c r="DD516" t="b">
        <f>CY516&lt;=Konstanta!$AH$4</f>
        <v>1</v>
      </c>
      <c r="DE516" t="b">
        <f>CY516&lt;=Konstanta!$AH$5</f>
        <v>1</v>
      </c>
      <c r="DF516" t="b">
        <f>CY516&lt;=Konstanta!$AH$6</f>
        <v>1</v>
      </c>
      <c r="DG516" t="b">
        <f ca="1">TEXT(BL516,"YYYYMMDD")=TEXT(Konstanta!$B$1,"YYYYMMDD")</f>
        <v>0</v>
      </c>
      <c r="DH516" t="b">
        <f t="shared" si="155"/>
        <v>0</v>
      </c>
      <c r="DI516" s="67">
        <f ca="1">Konstanta!$C$4-Data!CD516</f>
        <v>-1096658.666275</v>
      </c>
      <c r="DJ516">
        <f ca="1">IF(Data!DI516&gt;=Konstanta!$B$14,Konstanta!$A$14,IF(Data!DI516&gt;=Konstanta!$B$15,Konstanta!$A$15,IF(Data!DI516&gt;=Konstanta!$B$16,Konstanta!$A$16,IF(Data!DI516&gt;=Konstanta!$B$17,Konstanta!$A$17,IF(Data!DI516&gt;=Konstanta!$B$18,Konstanta!$A$18,Konstanta!$A$19)))))</f>
        <v>6</v>
      </c>
      <c r="DK516" t="b">
        <f t="shared" si="156"/>
        <v>0</v>
      </c>
      <c r="DL516" t="b">
        <f>COUNTIFS(A$1:A515,A516)=0</f>
        <v>1</v>
      </c>
    </row>
    <row r="517" spans="1:116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8"/>
      <c r="BY517" s="68"/>
      <c r="BZ517" s="70" t="str">
        <f t="shared" si="141"/>
        <v/>
      </c>
      <c r="CA517" s="71">
        <f t="shared" ca="1" si="142"/>
        <v>1096694.6659916667</v>
      </c>
      <c r="CB517" s="70" t="b">
        <f ca="1">AND(LEN(BZ517)&gt;0,TEXT(BZ517,"YYYY-MM-DD")=TEXT(Konstanta!$B$1,"YYYY-MM-DD"))</f>
        <v>0</v>
      </c>
      <c r="CC517" s="70" t="str">
        <f t="shared" si="143"/>
        <v/>
      </c>
      <c r="CD517" s="72">
        <f ca="1">(Konstanta!$B$2-D517)*24</f>
        <v>1096694.666275</v>
      </c>
      <c r="CE517" t="b">
        <f t="shared" si="144"/>
        <v>0</v>
      </c>
      <c r="CF517" t="b">
        <f>LEN(_xlfn.IFNA(VLOOKUP(H517,Konstanta!$M:$M,1,FALSE),""))&gt;0</f>
        <v>0</v>
      </c>
      <c r="CG517" t="b">
        <f>LEN(_xlfn.IFNA(VLOOKUP(G517,Konstanta!$T:$T,1,FALSE),""))&gt;0</f>
        <v>0</v>
      </c>
      <c r="CH517" t="b">
        <f>_xlfn.IFNA(VLOOKUP(U517,Konstanta!$O:$O,1,FALSE),"-")&lt;&gt;"-"</f>
        <v>0</v>
      </c>
      <c r="CI517" t="b">
        <f>LEN(_xlfn.IFNA(VLOOKUP(AX517,Konstanta!$X:$X,1,FALSE),""))&gt;0</f>
        <v>0</v>
      </c>
      <c r="CJ517" t="b">
        <f>OR(LEN(_xlfn.IFNA(VLOOKUP(Y517,Konstanta!$Q:$Q,1,FALSE),""))&gt;0,LEN(Y517)=0)</f>
        <v>1</v>
      </c>
      <c r="CK517" t="b">
        <f t="shared" si="145"/>
        <v>1</v>
      </c>
      <c r="CL517" t="b">
        <f>OR(LEN(_xlfn.IFNA(VLOOKUP(BK517,Konstanta!$Z:$Z,1,FALSE),""))&gt;0,LEN(BK517)=0)</f>
        <v>1</v>
      </c>
      <c r="CM517" t="b">
        <f t="shared" si="146"/>
        <v>1</v>
      </c>
      <c r="CN517" t="b">
        <f t="shared" si="147"/>
        <v>0</v>
      </c>
      <c r="CO517" t="b">
        <f>LEN(_xlfn.IFNA(VLOOKUP(Data!K517,Konstanta!$AB:$AB,1,FALSE),""))&gt;0</f>
        <v>0</v>
      </c>
      <c r="CP517" s="12" t="b">
        <f t="shared" si="148"/>
        <v>0</v>
      </c>
      <c r="CQ517" s="12" t="b">
        <f t="shared" si="149"/>
        <v>0</v>
      </c>
      <c r="CR517" t="b">
        <f>ISNUMBER(SEARCH(Konstanta!$Q$5,Y517))</f>
        <v>0</v>
      </c>
      <c r="CS517">
        <f ca="1">IF(CD517&lt;=Konstanta!$J$5,Konstanta!$I$5,IF(CD517&lt;=Konstanta!$J$6,Konstanta!$I$6,IF(CD517&lt;=Konstanta!$J$7,Konstanta!$I$7,Konstanta!$I$8)))</f>
        <v>4</v>
      </c>
      <c r="CT517" t="b">
        <f>ISNUMBER(SEARCH(Konstanta!$Q$6,Y517))</f>
        <v>0</v>
      </c>
      <c r="CU517">
        <f ca="1">IF(CD517&lt;=Konstanta!$F$5,Konstanta!$E$5,IF(CD517&lt;=Konstanta!$F$6,Konstanta!$E$6,IF(CD517&lt;=Konstanta!$F$7,Konstanta!$E$7,IF(CD517&lt;=Konstanta!$F$8,Konstanta!$E$8,Konstanta!$E$9))))</f>
        <v>5</v>
      </c>
      <c r="CV517" t="b">
        <f t="shared" si="150"/>
        <v>1</v>
      </c>
      <c r="CW517" s="74">
        <f ca="1">IF(CD517&lt;=Konstanta!$B$5,Konstanta!$A$5,IF(CD517&lt;=Konstanta!$B$6,Konstanta!$A$6,IF(CD517&lt;=Konstanta!$B$7,Konstanta!$A$7,IF(CD517&lt;=Konstanta!$B$8,Konstanta!$A$8,IF(CD517&lt;=Konstanta!$B$9,Konstanta!$A$9,IF(CD517&lt;=Konstanta!$B$10,Konstanta!$A$10,IF(CD517&lt;=Konstanta!$B$11,Konstanta!$A$11,Konstanta!$A$12)))))))</f>
        <v>8</v>
      </c>
      <c r="CX517" t="b">
        <f>LEN(_xlfn.IFNA(VLOOKUP(AA517,Konstanta!$AD:$AD,1,FALSE),""))=0</f>
        <v>1</v>
      </c>
      <c r="CY517" s="67">
        <f t="shared" si="151"/>
        <v>0</v>
      </c>
      <c r="CZ517" s="67">
        <f t="shared" si="152"/>
        <v>0</v>
      </c>
      <c r="DA517" s="67">
        <f t="shared" si="153"/>
        <v>0</v>
      </c>
      <c r="DB517" t="b">
        <f t="shared" ca="1" si="154"/>
        <v>0</v>
      </c>
      <c r="DC517" s="67" t="b">
        <f>DA517&lt;=Konstanta!$AH$3</f>
        <v>1</v>
      </c>
      <c r="DD517" t="b">
        <f>CY517&lt;=Konstanta!$AH$4</f>
        <v>1</v>
      </c>
      <c r="DE517" t="b">
        <f>CY517&lt;=Konstanta!$AH$5</f>
        <v>1</v>
      </c>
      <c r="DF517" t="b">
        <f>CY517&lt;=Konstanta!$AH$6</f>
        <v>1</v>
      </c>
      <c r="DG517" t="b">
        <f ca="1">TEXT(BL517,"YYYYMMDD")=TEXT(Konstanta!$B$1,"YYYYMMDD")</f>
        <v>0</v>
      </c>
      <c r="DH517" t="b">
        <f t="shared" si="155"/>
        <v>0</v>
      </c>
      <c r="DI517" s="67">
        <f ca="1">Konstanta!$C$4-Data!CD517</f>
        <v>-1096658.666275</v>
      </c>
      <c r="DJ517">
        <f ca="1">IF(Data!DI517&gt;=Konstanta!$B$14,Konstanta!$A$14,IF(Data!DI517&gt;=Konstanta!$B$15,Konstanta!$A$15,IF(Data!DI517&gt;=Konstanta!$B$16,Konstanta!$A$16,IF(Data!DI517&gt;=Konstanta!$B$17,Konstanta!$A$17,IF(Data!DI517&gt;=Konstanta!$B$18,Konstanta!$A$18,Konstanta!$A$19)))))</f>
        <v>6</v>
      </c>
      <c r="DK517" t="b">
        <f t="shared" si="156"/>
        <v>0</v>
      </c>
      <c r="DL517" t="b">
        <f>COUNTIFS(A$1:A516,A517)=0</f>
        <v>1</v>
      </c>
    </row>
    <row r="518" spans="1:116">
      <c r="A518" s="69"/>
      <c r="B518" s="69"/>
      <c r="C518" s="69"/>
      <c r="D518" s="81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8"/>
      <c r="BY518" s="68"/>
      <c r="BZ518" s="70" t="str">
        <f t="shared" si="141"/>
        <v/>
      </c>
      <c r="CA518" s="71">
        <f t="shared" ca="1" si="142"/>
        <v>1096694.6664</v>
      </c>
      <c r="CB518" s="70" t="b">
        <f ca="1">AND(LEN(BZ518)&gt;0,TEXT(BZ518,"YYYY-MM-DD")=TEXT(Konstanta!$B$1,"YYYY-MM-DD"))</f>
        <v>0</v>
      </c>
      <c r="CC518" s="70" t="str">
        <f t="shared" si="143"/>
        <v/>
      </c>
      <c r="CD518" s="72">
        <f ca="1">(Konstanta!$B$2-D518)*24</f>
        <v>1096694.666275</v>
      </c>
      <c r="CE518" t="b">
        <f t="shared" si="144"/>
        <v>0</v>
      </c>
      <c r="CF518" t="b">
        <f>LEN(_xlfn.IFNA(VLOOKUP(H518,Konstanta!$M:$M,1,FALSE),""))&gt;0</f>
        <v>0</v>
      </c>
      <c r="CG518" t="b">
        <f>LEN(_xlfn.IFNA(VLOOKUP(G518,Konstanta!$T:$T,1,FALSE),""))&gt;0</f>
        <v>0</v>
      </c>
      <c r="CH518" t="b">
        <f>_xlfn.IFNA(VLOOKUP(U518,Konstanta!$O:$O,1,FALSE),"-")&lt;&gt;"-"</f>
        <v>0</v>
      </c>
      <c r="CI518" t="b">
        <f>LEN(_xlfn.IFNA(VLOOKUP(AX518,Konstanta!$X:$X,1,FALSE),""))&gt;0</f>
        <v>0</v>
      </c>
      <c r="CJ518" t="b">
        <f>OR(LEN(_xlfn.IFNA(VLOOKUP(Y518,Konstanta!$Q:$Q,1,FALSE),""))&gt;0,LEN(Y518)=0)</f>
        <v>1</v>
      </c>
      <c r="CK518" t="b">
        <f t="shared" si="145"/>
        <v>1</v>
      </c>
      <c r="CL518" t="b">
        <f>OR(LEN(_xlfn.IFNA(VLOOKUP(BK518,Konstanta!$Z:$Z,1,FALSE),""))&gt;0,LEN(BK518)=0)</f>
        <v>1</v>
      </c>
      <c r="CM518" t="b">
        <f t="shared" si="146"/>
        <v>1</v>
      </c>
      <c r="CN518" t="b">
        <f t="shared" si="147"/>
        <v>0</v>
      </c>
      <c r="CO518" t="b">
        <f>LEN(_xlfn.IFNA(VLOOKUP(Data!K518,Konstanta!$AB:$AB,1,FALSE),""))&gt;0</f>
        <v>0</v>
      </c>
      <c r="CP518" s="12" t="b">
        <f t="shared" si="148"/>
        <v>0</v>
      </c>
      <c r="CQ518" s="12" t="b">
        <f t="shared" si="149"/>
        <v>0</v>
      </c>
      <c r="CR518" t="b">
        <f>ISNUMBER(SEARCH(Konstanta!$Q$5,Y518))</f>
        <v>0</v>
      </c>
      <c r="CS518">
        <f ca="1">IF(CD518&lt;=Konstanta!$J$5,Konstanta!$I$5,IF(CD518&lt;=Konstanta!$J$6,Konstanta!$I$6,IF(CD518&lt;=Konstanta!$J$7,Konstanta!$I$7,Konstanta!$I$8)))</f>
        <v>4</v>
      </c>
      <c r="CT518" t="b">
        <f>ISNUMBER(SEARCH(Konstanta!$Q$6,Y518))</f>
        <v>0</v>
      </c>
      <c r="CU518">
        <f ca="1">IF(CD518&lt;=Konstanta!$F$5,Konstanta!$E$5,IF(CD518&lt;=Konstanta!$F$6,Konstanta!$E$6,IF(CD518&lt;=Konstanta!$F$7,Konstanta!$E$7,IF(CD518&lt;=Konstanta!$F$8,Konstanta!$E$8,Konstanta!$E$9))))</f>
        <v>5</v>
      </c>
      <c r="CV518" t="b">
        <f t="shared" si="150"/>
        <v>1</v>
      </c>
      <c r="CW518" s="74">
        <f ca="1">IF(CD518&lt;=Konstanta!$B$5,Konstanta!$A$5,IF(CD518&lt;=Konstanta!$B$6,Konstanta!$A$6,IF(CD518&lt;=Konstanta!$B$7,Konstanta!$A$7,IF(CD518&lt;=Konstanta!$B$8,Konstanta!$A$8,IF(CD518&lt;=Konstanta!$B$9,Konstanta!$A$9,IF(CD518&lt;=Konstanta!$B$10,Konstanta!$A$10,IF(CD518&lt;=Konstanta!$B$11,Konstanta!$A$11,Konstanta!$A$12)))))))</f>
        <v>8</v>
      </c>
      <c r="CX518" t="b">
        <f>LEN(_xlfn.IFNA(VLOOKUP(AA518,Konstanta!$AD:$AD,1,FALSE),""))=0</f>
        <v>1</v>
      </c>
      <c r="CY518" s="67">
        <f t="shared" si="151"/>
        <v>0</v>
      </c>
      <c r="CZ518" s="67">
        <f t="shared" si="152"/>
        <v>0</v>
      </c>
      <c r="DA518" s="67">
        <f t="shared" si="153"/>
        <v>0</v>
      </c>
      <c r="DB518" t="b">
        <f t="shared" ca="1" si="154"/>
        <v>0</v>
      </c>
      <c r="DC518" s="67" t="b">
        <f>DA518&lt;=Konstanta!$AH$3</f>
        <v>1</v>
      </c>
      <c r="DD518" t="b">
        <f>CY518&lt;=Konstanta!$AH$4</f>
        <v>1</v>
      </c>
      <c r="DE518" t="b">
        <f>CY518&lt;=Konstanta!$AH$5</f>
        <v>1</v>
      </c>
      <c r="DF518" t="b">
        <f>CY518&lt;=Konstanta!$AH$6</f>
        <v>1</v>
      </c>
      <c r="DG518" t="b">
        <f ca="1">TEXT(BL518,"YYYYMMDD")=TEXT(Konstanta!$B$1,"YYYYMMDD")</f>
        <v>0</v>
      </c>
      <c r="DH518" t="b">
        <f t="shared" si="155"/>
        <v>0</v>
      </c>
      <c r="DI518" s="67">
        <f ca="1">Konstanta!$C$4-Data!CD518</f>
        <v>-1096658.666275</v>
      </c>
      <c r="DJ518">
        <f ca="1">IF(Data!DI518&gt;=Konstanta!$B$14,Konstanta!$A$14,IF(Data!DI518&gt;=Konstanta!$B$15,Konstanta!$A$15,IF(Data!DI518&gt;=Konstanta!$B$16,Konstanta!$A$16,IF(Data!DI518&gt;=Konstanta!$B$17,Konstanta!$A$17,IF(Data!DI518&gt;=Konstanta!$B$18,Konstanta!$A$18,Konstanta!$A$19)))))</f>
        <v>6</v>
      </c>
      <c r="DK518" t="b">
        <f t="shared" si="156"/>
        <v>0</v>
      </c>
      <c r="DL518" t="b">
        <f>COUNTIFS(A$1:A517,A518)=0</f>
        <v>1</v>
      </c>
    </row>
    <row r="519" spans="1:116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8"/>
      <c r="BY519" s="68"/>
      <c r="BZ519" s="70" t="str">
        <f t="shared" si="141"/>
        <v/>
      </c>
      <c r="CA519" s="71">
        <f t="shared" ca="1" si="142"/>
        <v>1096694.666275</v>
      </c>
      <c r="CB519" s="70" t="b">
        <f ca="1">AND(LEN(BZ519)&gt;0,TEXT(BZ519,"YYYY-MM-DD")=TEXT(Konstanta!$B$1,"YYYY-MM-DD"))</f>
        <v>0</v>
      </c>
      <c r="CC519" s="70" t="str">
        <f t="shared" si="143"/>
        <v/>
      </c>
      <c r="CD519" s="72">
        <f ca="1">(Konstanta!$B$2-D519)*24</f>
        <v>1096694.666275</v>
      </c>
      <c r="CE519" t="b">
        <f t="shared" si="144"/>
        <v>0</v>
      </c>
      <c r="CF519" t="b">
        <f>LEN(_xlfn.IFNA(VLOOKUP(H519,Konstanta!$M:$M,1,FALSE),""))&gt;0</f>
        <v>0</v>
      </c>
      <c r="CG519" t="b">
        <f>LEN(_xlfn.IFNA(VLOOKUP(G519,Konstanta!$T:$T,1,FALSE),""))&gt;0</f>
        <v>0</v>
      </c>
      <c r="CH519" t="b">
        <f>_xlfn.IFNA(VLOOKUP(U519,Konstanta!$O:$O,1,FALSE),"-")&lt;&gt;"-"</f>
        <v>0</v>
      </c>
      <c r="CI519" t="b">
        <f>LEN(_xlfn.IFNA(VLOOKUP(AX519,Konstanta!$X:$X,1,FALSE),""))&gt;0</f>
        <v>0</v>
      </c>
      <c r="CJ519" t="b">
        <f>OR(LEN(_xlfn.IFNA(VLOOKUP(Y519,Konstanta!$Q:$Q,1,FALSE),""))&gt;0,LEN(Y519)=0)</f>
        <v>1</v>
      </c>
      <c r="CK519" t="b">
        <f t="shared" si="145"/>
        <v>1</v>
      </c>
      <c r="CL519" t="b">
        <f>OR(LEN(_xlfn.IFNA(VLOOKUP(BK519,Konstanta!$Z:$Z,1,FALSE),""))&gt;0,LEN(BK519)=0)</f>
        <v>1</v>
      </c>
      <c r="CM519" t="b">
        <f t="shared" si="146"/>
        <v>1</v>
      </c>
      <c r="CN519" t="b">
        <f t="shared" si="147"/>
        <v>0</v>
      </c>
      <c r="CO519" t="b">
        <f>LEN(_xlfn.IFNA(VLOOKUP(Data!K519,Konstanta!$AB:$AB,1,FALSE),""))&gt;0</f>
        <v>0</v>
      </c>
      <c r="CP519" s="12" t="b">
        <f t="shared" si="148"/>
        <v>0</v>
      </c>
      <c r="CQ519" s="12" t="b">
        <f t="shared" si="149"/>
        <v>0</v>
      </c>
      <c r="CR519" t="b">
        <f>ISNUMBER(SEARCH(Konstanta!$Q$5,Y519))</f>
        <v>0</v>
      </c>
      <c r="CS519">
        <f ca="1">IF(CD519&lt;=Konstanta!$J$5,Konstanta!$I$5,IF(CD519&lt;=Konstanta!$J$6,Konstanta!$I$6,IF(CD519&lt;=Konstanta!$J$7,Konstanta!$I$7,Konstanta!$I$8)))</f>
        <v>4</v>
      </c>
      <c r="CT519" t="b">
        <f>ISNUMBER(SEARCH(Konstanta!$Q$6,Y519))</f>
        <v>0</v>
      </c>
      <c r="CU519">
        <f ca="1">IF(CD519&lt;=Konstanta!$F$5,Konstanta!$E$5,IF(CD519&lt;=Konstanta!$F$6,Konstanta!$E$6,IF(CD519&lt;=Konstanta!$F$7,Konstanta!$E$7,IF(CD519&lt;=Konstanta!$F$8,Konstanta!$E$8,Konstanta!$E$9))))</f>
        <v>5</v>
      </c>
      <c r="CV519" t="b">
        <f t="shared" si="150"/>
        <v>1</v>
      </c>
      <c r="CW519" s="74">
        <f ca="1">IF(CD519&lt;=Konstanta!$B$5,Konstanta!$A$5,IF(CD519&lt;=Konstanta!$B$6,Konstanta!$A$6,IF(CD519&lt;=Konstanta!$B$7,Konstanta!$A$7,IF(CD519&lt;=Konstanta!$B$8,Konstanta!$A$8,IF(CD519&lt;=Konstanta!$B$9,Konstanta!$A$9,IF(CD519&lt;=Konstanta!$B$10,Konstanta!$A$10,IF(CD519&lt;=Konstanta!$B$11,Konstanta!$A$11,Konstanta!$A$12)))))))</f>
        <v>8</v>
      </c>
      <c r="CX519" t="b">
        <f>LEN(_xlfn.IFNA(VLOOKUP(AA519,Konstanta!$AD:$AD,1,FALSE),""))=0</f>
        <v>1</v>
      </c>
      <c r="CY519" s="67">
        <f t="shared" si="151"/>
        <v>0</v>
      </c>
      <c r="CZ519" s="67">
        <f t="shared" si="152"/>
        <v>0</v>
      </c>
      <c r="DA519" s="67">
        <f t="shared" si="153"/>
        <v>0</v>
      </c>
      <c r="DB519" t="b">
        <f t="shared" ca="1" si="154"/>
        <v>0</v>
      </c>
      <c r="DC519" s="67" t="b">
        <f>DA519&lt;=Konstanta!$AH$3</f>
        <v>1</v>
      </c>
      <c r="DD519" t="b">
        <f>CY519&lt;=Konstanta!$AH$4</f>
        <v>1</v>
      </c>
      <c r="DE519" t="b">
        <f>CY519&lt;=Konstanta!$AH$5</f>
        <v>1</v>
      </c>
      <c r="DF519" t="b">
        <f>CY519&lt;=Konstanta!$AH$6</f>
        <v>1</v>
      </c>
      <c r="DG519" t="b">
        <f ca="1">TEXT(BL519,"YYYYMMDD")=TEXT(Konstanta!$B$1,"YYYYMMDD")</f>
        <v>0</v>
      </c>
      <c r="DH519" t="b">
        <f t="shared" si="155"/>
        <v>0</v>
      </c>
      <c r="DI519" s="67">
        <f ca="1">Konstanta!$C$4-Data!CD519</f>
        <v>-1096658.666275</v>
      </c>
      <c r="DJ519">
        <f ca="1">IF(Data!DI519&gt;=Konstanta!$B$14,Konstanta!$A$14,IF(Data!DI519&gt;=Konstanta!$B$15,Konstanta!$A$15,IF(Data!DI519&gt;=Konstanta!$B$16,Konstanta!$A$16,IF(Data!DI519&gt;=Konstanta!$B$17,Konstanta!$A$17,IF(Data!DI519&gt;=Konstanta!$B$18,Konstanta!$A$18,Konstanta!$A$19)))))</f>
        <v>6</v>
      </c>
      <c r="DK519" t="b">
        <f t="shared" si="156"/>
        <v>0</v>
      </c>
      <c r="DL519" t="b">
        <f>COUNTIFS(A$1:A518,A519)=0</f>
        <v>1</v>
      </c>
    </row>
    <row r="520" spans="1:116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8"/>
      <c r="BY520" s="68"/>
      <c r="BZ520" s="70" t="str">
        <f t="shared" si="141"/>
        <v/>
      </c>
      <c r="CA520" s="71">
        <f t="shared" ca="1" si="142"/>
        <v>1096694.6659944444</v>
      </c>
      <c r="CB520" s="70" t="b">
        <f ca="1">AND(LEN(BZ520)&gt;0,TEXT(BZ520,"YYYY-MM-DD")=TEXT(Konstanta!$B$1,"YYYY-MM-DD"))</f>
        <v>0</v>
      </c>
      <c r="CC520" s="70" t="str">
        <f t="shared" si="143"/>
        <v/>
      </c>
      <c r="CD520" s="72">
        <f ca="1">(Konstanta!$B$2-D520)*24</f>
        <v>1096694.666275</v>
      </c>
      <c r="CE520" t="b">
        <f t="shared" si="144"/>
        <v>0</v>
      </c>
      <c r="CF520" t="b">
        <f>LEN(_xlfn.IFNA(VLOOKUP(H520,Konstanta!$M:$M,1,FALSE),""))&gt;0</f>
        <v>0</v>
      </c>
      <c r="CG520" t="b">
        <f>LEN(_xlfn.IFNA(VLOOKUP(G520,Konstanta!$T:$T,1,FALSE),""))&gt;0</f>
        <v>0</v>
      </c>
      <c r="CH520" t="b">
        <f>_xlfn.IFNA(VLOOKUP(U520,Konstanta!$O:$O,1,FALSE),"-")&lt;&gt;"-"</f>
        <v>0</v>
      </c>
      <c r="CI520" t="b">
        <f>LEN(_xlfn.IFNA(VLOOKUP(AX520,Konstanta!$X:$X,1,FALSE),""))&gt;0</f>
        <v>0</v>
      </c>
      <c r="CJ520" t="b">
        <f>OR(LEN(_xlfn.IFNA(VLOOKUP(Y520,Konstanta!$Q:$Q,1,FALSE),""))&gt;0,LEN(Y520)=0)</f>
        <v>1</v>
      </c>
      <c r="CK520" t="b">
        <f t="shared" si="145"/>
        <v>1</v>
      </c>
      <c r="CL520" t="b">
        <f>OR(LEN(_xlfn.IFNA(VLOOKUP(BK520,Konstanta!$Z:$Z,1,FALSE),""))&gt;0,LEN(BK520)=0)</f>
        <v>1</v>
      </c>
      <c r="CM520" t="b">
        <f t="shared" si="146"/>
        <v>1</v>
      </c>
      <c r="CN520" t="b">
        <f t="shared" si="147"/>
        <v>0</v>
      </c>
      <c r="CO520" t="b">
        <f>LEN(_xlfn.IFNA(VLOOKUP(Data!K520,Konstanta!$AB:$AB,1,FALSE),""))&gt;0</f>
        <v>0</v>
      </c>
      <c r="CP520" s="12" t="b">
        <f t="shared" si="148"/>
        <v>0</v>
      </c>
      <c r="CQ520" s="12" t="b">
        <f t="shared" si="149"/>
        <v>0</v>
      </c>
      <c r="CR520" t="b">
        <f>ISNUMBER(SEARCH(Konstanta!$Q$5,Y520))</f>
        <v>0</v>
      </c>
      <c r="CS520">
        <f ca="1">IF(CD520&lt;=Konstanta!$J$5,Konstanta!$I$5,IF(CD520&lt;=Konstanta!$J$6,Konstanta!$I$6,IF(CD520&lt;=Konstanta!$J$7,Konstanta!$I$7,Konstanta!$I$8)))</f>
        <v>4</v>
      </c>
      <c r="CT520" t="b">
        <f>ISNUMBER(SEARCH(Konstanta!$Q$6,Y520))</f>
        <v>0</v>
      </c>
      <c r="CU520">
        <f ca="1">IF(CD520&lt;=Konstanta!$F$5,Konstanta!$E$5,IF(CD520&lt;=Konstanta!$F$6,Konstanta!$E$6,IF(CD520&lt;=Konstanta!$F$7,Konstanta!$E$7,IF(CD520&lt;=Konstanta!$F$8,Konstanta!$E$8,Konstanta!$E$9))))</f>
        <v>5</v>
      </c>
      <c r="CV520" t="b">
        <f t="shared" si="150"/>
        <v>1</v>
      </c>
      <c r="CW520" s="74">
        <f ca="1">IF(CD520&lt;=Konstanta!$B$5,Konstanta!$A$5,IF(CD520&lt;=Konstanta!$B$6,Konstanta!$A$6,IF(CD520&lt;=Konstanta!$B$7,Konstanta!$A$7,IF(CD520&lt;=Konstanta!$B$8,Konstanta!$A$8,IF(CD520&lt;=Konstanta!$B$9,Konstanta!$A$9,IF(CD520&lt;=Konstanta!$B$10,Konstanta!$A$10,IF(CD520&lt;=Konstanta!$B$11,Konstanta!$A$11,Konstanta!$A$12)))))))</f>
        <v>8</v>
      </c>
      <c r="CX520" t="b">
        <f>LEN(_xlfn.IFNA(VLOOKUP(AA520,Konstanta!$AD:$AD,1,FALSE),""))=0</f>
        <v>1</v>
      </c>
      <c r="CY520" s="67">
        <f t="shared" si="151"/>
        <v>0</v>
      </c>
      <c r="CZ520" s="67">
        <f t="shared" si="152"/>
        <v>0</v>
      </c>
      <c r="DA520" s="67">
        <f t="shared" si="153"/>
        <v>0</v>
      </c>
      <c r="DB520" t="b">
        <f t="shared" ca="1" si="154"/>
        <v>0</v>
      </c>
      <c r="DC520" s="67" t="b">
        <f>DA520&lt;=Konstanta!$AH$3</f>
        <v>1</v>
      </c>
      <c r="DD520" t="b">
        <f>CY520&lt;=Konstanta!$AH$4</f>
        <v>1</v>
      </c>
      <c r="DE520" t="b">
        <f>CY520&lt;=Konstanta!$AH$5</f>
        <v>1</v>
      </c>
      <c r="DF520" t="b">
        <f>CY520&lt;=Konstanta!$AH$6</f>
        <v>1</v>
      </c>
      <c r="DG520" t="b">
        <f ca="1">TEXT(BL520,"YYYYMMDD")=TEXT(Konstanta!$B$1,"YYYYMMDD")</f>
        <v>0</v>
      </c>
      <c r="DH520" t="b">
        <f t="shared" si="155"/>
        <v>0</v>
      </c>
      <c r="DI520" s="67">
        <f ca="1">Konstanta!$C$4-Data!CD520</f>
        <v>-1096658.666275</v>
      </c>
      <c r="DJ520">
        <f ca="1">IF(Data!DI520&gt;=Konstanta!$B$14,Konstanta!$A$14,IF(Data!DI520&gt;=Konstanta!$B$15,Konstanta!$A$15,IF(Data!DI520&gt;=Konstanta!$B$16,Konstanta!$A$16,IF(Data!DI520&gt;=Konstanta!$B$17,Konstanta!$A$17,IF(Data!DI520&gt;=Konstanta!$B$18,Konstanta!$A$18,Konstanta!$A$19)))))</f>
        <v>6</v>
      </c>
      <c r="DK520" t="b">
        <f t="shared" si="156"/>
        <v>0</v>
      </c>
      <c r="DL520" t="b">
        <f>COUNTIFS(A$1:A519,A520)=0</f>
        <v>1</v>
      </c>
    </row>
    <row r="521" spans="1:116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8"/>
      <c r="BY521" s="68"/>
      <c r="BZ521" s="70" t="str">
        <f t="shared" si="141"/>
        <v/>
      </c>
      <c r="CA521" s="71">
        <f t="shared" ca="1" si="142"/>
        <v>1096694.666275</v>
      </c>
      <c r="CB521" s="70" t="b">
        <f ca="1">AND(LEN(BZ521)&gt;0,TEXT(BZ521,"YYYY-MM-DD")=TEXT(Konstanta!$B$1,"YYYY-MM-DD"))</f>
        <v>0</v>
      </c>
      <c r="CC521" s="70" t="str">
        <f t="shared" si="143"/>
        <v/>
      </c>
      <c r="CD521" s="72">
        <f ca="1">(Konstanta!$B$2-D521)*24</f>
        <v>1096694.666275</v>
      </c>
      <c r="CE521" t="b">
        <f t="shared" si="144"/>
        <v>0</v>
      </c>
      <c r="CF521" t="b">
        <f>LEN(_xlfn.IFNA(VLOOKUP(H521,Konstanta!$M:$M,1,FALSE),""))&gt;0</f>
        <v>0</v>
      </c>
      <c r="CG521" t="b">
        <f>LEN(_xlfn.IFNA(VLOOKUP(G521,Konstanta!$T:$T,1,FALSE),""))&gt;0</f>
        <v>0</v>
      </c>
      <c r="CH521" t="b">
        <f>_xlfn.IFNA(VLOOKUP(U521,Konstanta!$O:$O,1,FALSE),"-")&lt;&gt;"-"</f>
        <v>0</v>
      </c>
      <c r="CI521" t="b">
        <f>LEN(_xlfn.IFNA(VLOOKUP(AX521,Konstanta!$X:$X,1,FALSE),""))&gt;0</f>
        <v>0</v>
      </c>
      <c r="CJ521" t="b">
        <f>OR(LEN(_xlfn.IFNA(VLOOKUP(Y521,Konstanta!$Q:$Q,1,FALSE),""))&gt;0,LEN(Y521)=0)</f>
        <v>1</v>
      </c>
      <c r="CK521" t="b">
        <f t="shared" si="145"/>
        <v>1</v>
      </c>
      <c r="CL521" t="b">
        <f>OR(LEN(_xlfn.IFNA(VLOOKUP(BK521,Konstanta!$Z:$Z,1,FALSE),""))&gt;0,LEN(BK521)=0)</f>
        <v>1</v>
      </c>
      <c r="CM521" t="b">
        <f t="shared" si="146"/>
        <v>1</v>
      </c>
      <c r="CN521" t="b">
        <f t="shared" si="147"/>
        <v>0</v>
      </c>
      <c r="CO521" t="b">
        <f>LEN(_xlfn.IFNA(VLOOKUP(Data!K521,Konstanta!$AB:$AB,1,FALSE),""))&gt;0</f>
        <v>0</v>
      </c>
      <c r="CP521" s="12" t="b">
        <f t="shared" si="148"/>
        <v>0</v>
      </c>
      <c r="CQ521" s="12" t="b">
        <f t="shared" si="149"/>
        <v>0</v>
      </c>
      <c r="CR521" t="b">
        <f>ISNUMBER(SEARCH(Konstanta!$Q$5,Y521))</f>
        <v>0</v>
      </c>
      <c r="CS521">
        <f ca="1">IF(CD521&lt;=Konstanta!$J$5,Konstanta!$I$5,IF(CD521&lt;=Konstanta!$J$6,Konstanta!$I$6,IF(CD521&lt;=Konstanta!$J$7,Konstanta!$I$7,Konstanta!$I$8)))</f>
        <v>4</v>
      </c>
      <c r="CT521" t="b">
        <f>ISNUMBER(SEARCH(Konstanta!$Q$6,Y521))</f>
        <v>0</v>
      </c>
      <c r="CU521">
        <f ca="1">IF(CD521&lt;=Konstanta!$F$5,Konstanta!$E$5,IF(CD521&lt;=Konstanta!$F$6,Konstanta!$E$6,IF(CD521&lt;=Konstanta!$F$7,Konstanta!$E$7,IF(CD521&lt;=Konstanta!$F$8,Konstanta!$E$8,Konstanta!$E$9))))</f>
        <v>5</v>
      </c>
      <c r="CV521" t="b">
        <f t="shared" si="150"/>
        <v>1</v>
      </c>
      <c r="CW521" s="74">
        <f ca="1">IF(CD521&lt;=Konstanta!$B$5,Konstanta!$A$5,IF(CD521&lt;=Konstanta!$B$6,Konstanta!$A$6,IF(CD521&lt;=Konstanta!$B$7,Konstanta!$A$7,IF(CD521&lt;=Konstanta!$B$8,Konstanta!$A$8,IF(CD521&lt;=Konstanta!$B$9,Konstanta!$A$9,IF(CD521&lt;=Konstanta!$B$10,Konstanta!$A$10,IF(CD521&lt;=Konstanta!$B$11,Konstanta!$A$11,Konstanta!$A$12)))))))</f>
        <v>8</v>
      </c>
      <c r="CX521" t="b">
        <f>LEN(_xlfn.IFNA(VLOOKUP(AA521,Konstanta!$AD:$AD,1,FALSE),""))=0</f>
        <v>1</v>
      </c>
      <c r="CY521" s="67">
        <f t="shared" si="151"/>
        <v>0</v>
      </c>
      <c r="CZ521" s="67">
        <f t="shared" si="152"/>
        <v>0</v>
      </c>
      <c r="DA521" s="67">
        <f t="shared" si="153"/>
        <v>0</v>
      </c>
      <c r="DB521" t="b">
        <f t="shared" ca="1" si="154"/>
        <v>0</v>
      </c>
      <c r="DC521" s="67" t="b">
        <f>DA521&lt;=Konstanta!$AH$3</f>
        <v>1</v>
      </c>
      <c r="DD521" t="b">
        <f>CY521&lt;=Konstanta!$AH$4</f>
        <v>1</v>
      </c>
      <c r="DE521" t="b">
        <f>CY521&lt;=Konstanta!$AH$5</f>
        <v>1</v>
      </c>
      <c r="DF521" t="b">
        <f>CY521&lt;=Konstanta!$AH$6</f>
        <v>1</v>
      </c>
      <c r="DG521" t="b">
        <f ca="1">TEXT(BL521,"YYYYMMDD")=TEXT(Konstanta!$B$1,"YYYYMMDD")</f>
        <v>0</v>
      </c>
      <c r="DH521" t="b">
        <f t="shared" si="155"/>
        <v>0</v>
      </c>
      <c r="DI521" s="67">
        <f ca="1">Konstanta!$C$4-Data!CD521</f>
        <v>-1096658.666275</v>
      </c>
      <c r="DJ521">
        <f ca="1">IF(Data!DI521&gt;=Konstanta!$B$14,Konstanta!$A$14,IF(Data!DI521&gt;=Konstanta!$B$15,Konstanta!$A$15,IF(Data!DI521&gt;=Konstanta!$B$16,Konstanta!$A$16,IF(Data!DI521&gt;=Konstanta!$B$17,Konstanta!$A$17,IF(Data!DI521&gt;=Konstanta!$B$18,Konstanta!$A$18,Konstanta!$A$19)))))</f>
        <v>6</v>
      </c>
      <c r="DK521" t="b">
        <f t="shared" si="156"/>
        <v>0</v>
      </c>
      <c r="DL521" t="b">
        <f>COUNTIFS(A$1:A520,A521)=0</f>
        <v>1</v>
      </c>
    </row>
    <row r="522" spans="1:116">
      <c r="A522" s="69"/>
      <c r="B522" s="69"/>
      <c r="C522" s="69"/>
      <c r="D522" s="81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8"/>
      <c r="BY522" s="68"/>
      <c r="BZ522" s="70" t="str">
        <f t="shared" si="141"/>
        <v/>
      </c>
      <c r="CA522" s="71">
        <f t="shared" ca="1" si="142"/>
        <v>1096694.6660000002</v>
      </c>
      <c r="CB522" s="70" t="b">
        <f ca="1">AND(LEN(BZ522)&gt;0,TEXT(BZ522,"YYYY-MM-DD")=TEXT(Konstanta!$B$1,"YYYY-MM-DD"))</f>
        <v>0</v>
      </c>
      <c r="CC522" s="70" t="str">
        <f t="shared" si="143"/>
        <v/>
      </c>
      <c r="CD522" s="72">
        <f ca="1">(Konstanta!$B$2-D522)*24</f>
        <v>1096694.666275</v>
      </c>
      <c r="CE522" t="b">
        <f t="shared" si="144"/>
        <v>0</v>
      </c>
      <c r="CF522" t="b">
        <f>LEN(_xlfn.IFNA(VLOOKUP(H522,Konstanta!$M:$M,1,FALSE),""))&gt;0</f>
        <v>0</v>
      </c>
      <c r="CG522" t="b">
        <f>LEN(_xlfn.IFNA(VLOOKUP(G522,Konstanta!$T:$T,1,FALSE),""))&gt;0</f>
        <v>0</v>
      </c>
      <c r="CH522" t="b">
        <f>_xlfn.IFNA(VLOOKUP(U522,Konstanta!$O:$O,1,FALSE),"-")&lt;&gt;"-"</f>
        <v>0</v>
      </c>
      <c r="CI522" t="b">
        <f>LEN(_xlfn.IFNA(VLOOKUP(AX522,Konstanta!$X:$X,1,FALSE),""))&gt;0</f>
        <v>0</v>
      </c>
      <c r="CJ522" t="b">
        <f>OR(LEN(_xlfn.IFNA(VLOOKUP(Y522,Konstanta!$Q:$Q,1,FALSE),""))&gt;0,LEN(Y522)=0)</f>
        <v>1</v>
      </c>
      <c r="CK522" t="b">
        <f t="shared" si="145"/>
        <v>1</v>
      </c>
      <c r="CL522" t="b">
        <f>OR(LEN(_xlfn.IFNA(VLOOKUP(BK522,Konstanta!$Z:$Z,1,FALSE),""))&gt;0,LEN(BK522)=0)</f>
        <v>1</v>
      </c>
      <c r="CM522" t="b">
        <f t="shared" si="146"/>
        <v>1</v>
      </c>
      <c r="CN522" t="b">
        <f t="shared" si="147"/>
        <v>0</v>
      </c>
      <c r="CO522" t="b">
        <f>LEN(_xlfn.IFNA(VLOOKUP(Data!K522,Konstanta!$AB:$AB,1,FALSE),""))&gt;0</f>
        <v>0</v>
      </c>
      <c r="CP522" s="12" t="b">
        <f t="shared" si="148"/>
        <v>0</v>
      </c>
      <c r="CQ522" s="12" t="b">
        <f t="shared" si="149"/>
        <v>0</v>
      </c>
      <c r="CR522" t="b">
        <f>ISNUMBER(SEARCH(Konstanta!$Q$5,Y522))</f>
        <v>0</v>
      </c>
      <c r="CS522">
        <f ca="1">IF(CD522&lt;=Konstanta!$J$5,Konstanta!$I$5,IF(CD522&lt;=Konstanta!$J$6,Konstanta!$I$6,IF(CD522&lt;=Konstanta!$J$7,Konstanta!$I$7,Konstanta!$I$8)))</f>
        <v>4</v>
      </c>
      <c r="CT522" t="b">
        <f>ISNUMBER(SEARCH(Konstanta!$Q$6,Y522))</f>
        <v>0</v>
      </c>
      <c r="CU522">
        <f ca="1">IF(CD522&lt;=Konstanta!$F$5,Konstanta!$E$5,IF(CD522&lt;=Konstanta!$F$6,Konstanta!$E$6,IF(CD522&lt;=Konstanta!$F$7,Konstanta!$E$7,IF(CD522&lt;=Konstanta!$F$8,Konstanta!$E$8,Konstanta!$E$9))))</f>
        <v>5</v>
      </c>
      <c r="CV522" t="b">
        <f t="shared" si="150"/>
        <v>1</v>
      </c>
      <c r="CW522" s="74">
        <f ca="1">IF(CD522&lt;=Konstanta!$B$5,Konstanta!$A$5,IF(CD522&lt;=Konstanta!$B$6,Konstanta!$A$6,IF(CD522&lt;=Konstanta!$B$7,Konstanta!$A$7,IF(CD522&lt;=Konstanta!$B$8,Konstanta!$A$8,IF(CD522&lt;=Konstanta!$B$9,Konstanta!$A$9,IF(CD522&lt;=Konstanta!$B$10,Konstanta!$A$10,IF(CD522&lt;=Konstanta!$B$11,Konstanta!$A$11,Konstanta!$A$12)))))))</f>
        <v>8</v>
      </c>
      <c r="CX522" t="b">
        <f>LEN(_xlfn.IFNA(VLOOKUP(AA522,Konstanta!$AD:$AD,1,FALSE),""))=0</f>
        <v>1</v>
      </c>
      <c r="CY522" s="67">
        <f t="shared" si="151"/>
        <v>0</v>
      </c>
      <c r="CZ522" s="67">
        <f t="shared" si="152"/>
        <v>0</v>
      </c>
      <c r="DA522" s="67">
        <f t="shared" si="153"/>
        <v>0</v>
      </c>
      <c r="DB522" t="b">
        <f t="shared" ca="1" si="154"/>
        <v>0</v>
      </c>
      <c r="DC522" s="67" t="b">
        <f>DA522&lt;=Konstanta!$AH$3</f>
        <v>1</v>
      </c>
      <c r="DD522" t="b">
        <f>CY522&lt;=Konstanta!$AH$4</f>
        <v>1</v>
      </c>
      <c r="DE522" t="b">
        <f>CY522&lt;=Konstanta!$AH$5</f>
        <v>1</v>
      </c>
      <c r="DF522" t="b">
        <f>CY522&lt;=Konstanta!$AH$6</f>
        <v>1</v>
      </c>
      <c r="DG522" t="b">
        <f ca="1">TEXT(BL522,"YYYYMMDD")=TEXT(Konstanta!$B$1,"YYYYMMDD")</f>
        <v>0</v>
      </c>
      <c r="DH522" t="b">
        <f t="shared" si="155"/>
        <v>0</v>
      </c>
      <c r="DI522" s="67">
        <f ca="1">Konstanta!$C$4-Data!CD522</f>
        <v>-1096658.666275</v>
      </c>
      <c r="DJ522">
        <f ca="1">IF(Data!DI522&gt;=Konstanta!$B$14,Konstanta!$A$14,IF(Data!DI522&gt;=Konstanta!$B$15,Konstanta!$A$15,IF(Data!DI522&gt;=Konstanta!$B$16,Konstanta!$A$16,IF(Data!DI522&gt;=Konstanta!$B$17,Konstanta!$A$17,IF(Data!DI522&gt;=Konstanta!$B$18,Konstanta!$A$18,Konstanta!$A$19)))))</f>
        <v>6</v>
      </c>
      <c r="DK522" t="b">
        <f t="shared" si="156"/>
        <v>0</v>
      </c>
      <c r="DL522" t="b">
        <f>COUNTIFS(A$1:A521,A522)=0</f>
        <v>1</v>
      </c>
    </row>
    <row r="523" spans="1:116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8"/>
      <c r="BY523" s="68"/>
      <c r="BZ523" s="70" t="str">
        <f t="shared" si="141"/>
        <v/>
      </c>
      <c r="CA523" s="71">
        <f t="shared" ca="1" si="142"/>
        <v>1096694.6660000002</v>
      </c>
      <c r="CB523" s="70" t="b">
        <f ca="1">AND(LEN(BZ523)&gt;0,TEXT(BZ523,"YYYY-MM-DD")=TEXT(Konstanta!$B$1,"YYYY-MM-DD"))</f>
        <v>0</v>
      </c>
      <c r="CC523" s="70" t="str">
        <f t="shared" si="143"/>
        <v/>
      </c>
      <c r="CD523" s="72">
        <f ca="1">(Konstanta!$B$2-D523)*24</f>
        <v>1096694.666275</v>
      </c>
      <c r="CE523" t="b">
        <f t="shared" si="144"/>
        <v>0</v>
      </c>
      <c r="CF523" t="b">
        <f>LEN(_xlfn.IFNA(VLOOKUP(H523,Konstanta!$M:$M,1,FALSE),""))&gt;0</f>
        <v>0</v>
      </c>
      <c r="CG523" t="b">
        <f>LEN(_xlfn.IFNA(VLOOKUP(G523,Konstanta!$T:$T,1,FALSE),""))&gt;0</f>
        <v>0</v>
      </c>
      <c r="CH523" t="b">
        <f>_xlfn.IFNA(VLOOKUP(U523,Konstanta!$O:$O,1,FALSE),"-")&lt;&gt;"-"</f>
        <v>0</v>
      </c>
      <c r="CI523" t="b">
        <f>LEN(_xlfn.IFNA(VLOOKUP(AX523,Konstanta!$X:$X,1,FALSE),""))&gt;0</f>
        <v>0</v>
      </c>
      <c r="CJ523" t="b">
        <f>OR(LEN(_xlfn.IFNA(VLOOKUP(Y523,Konstanta!$Q:$Q,1,FALSE),""))&gt;0,LEN(Y523)=0)</f>
        <v>1</v>
      </c>
      <c r="CK523" t="b">
        <f t="shared" si="145"/>
        <v>1</v>
      </c>
      <c r="CL523" t="b">
        <f>OR(LEN(_xlfn.IFNA(VLOOKUP(BK523,Konstanta!$Z:$Z,1,FALSE),""))&gt;0,LEN(BK523)=0)</f>
        <v>1</v>
      </c>
      <c r="CM523" t="b">
        <f t="shared" si="146"/>
        <v>1</v>
      </c>
      <c r="CN523" t="b">
        <f t="shared" si="147"/>
        <v>0</v>
      </c>
      <c r="CO523" t="b">
        <f>LEN(_xlfn.IFNA(VLOOKUP(Data!K523,Konstanta!$AB:$AB,1,FALSE),""))&gt;0</f>
        <v>0</v>
      </c>
      <c r="CP523" s="12" t="b">
        <f t="shared" si="148"/>
        <v>0</v>
      </c>
      <c r="CQ523" s="12" t="b">
        <f t="shared" si="149"/>
        <v>0</v>
      </c>
      <c r="CR523" t="b">
        <f>ISNUMBER(SEARCH(Konstanta!$Q$5,Y523))</f>
        <v>0</v>
      </c>
      <c r="CS523">
        <f ca="1">IF(CD523&lt;=Konstanta!$J$5,Konstanta!$I$5,IF(CD523&lt;=Konstanta!$J$6,Konstanta!$I$6,IF(CD523&lt;=Konstanta!$J$7,Konstanta!$I$7,Konstanta!$I$8)))</f>
        <v>4</v>
      </c>
      <c r="CT523" t="b">
        <f>ISNUMBER(SEARCH(Konstanta!$Q$6,Y523))</f>
        <v>0</v>
      </c>
      <c r="CU523">
        <f ca="1">IF(CD523&lt;=Konstanta!$F$5,Konstanta!$E$5,IF(CD523&lt;=Konstanta!$F$6,Konstanta!$E$6,IF(CD523&lt;=Konstanta!$F$7,Konstanta!$E$7,IF(CD523&lt;=Konstanta!$F$8,Konstanta!$E$8,Konstanta!$E$9))))</f>
        <v>5</v>
      </c>
      <c r="CV523" t="b">
        <f t="shared" si="150"/>
        <v>1</v>
      </c>
      <c r="CW523" s="74">
        <f ca="1">IF(CD523&lt;=Konstanta!$B$5,Konstanta!$A$5,IF(CD523&lt;=Konstanta!$B$6,Konstanta!$A$6,IF(CD523&lt;=Konstanta!$B$7,Konstanta!$A$7,IF(CD523&lt;=Konstanta!$B$8,Konstanta!$A$8,IF(CD523&lt;=Konstanta!$B$9,Konstanta!$A$9,IF(CD523&lt;=Konstanta!$B$10,Konstanta!$A$10,IF(CD523&lt;=Konstanta!$B$11,Konstanta!$A$11,Konstanta!$A$12)))))))</f>
        <v>8</v>
      </c>
      <c r="CX523" t="b">
        <f>LEN(_xlfn.IFNA(VLOOKUP(AA523,Konstanta!$AD:$AD,1,FALSE),""))=0</f>
        <v>1</v>
      </c>
      <c r="CY523" s="67">
        <f t="shared" si="151"/>
        <v>0</v>
      </c>
      <c r="CZ523" s="67">
        <f t="shared" si="152"/>
        <v>0</v>
      </c>
      <c r="DA523" s="67">
        <f t="shared" si="153"/>
        <v>0</v>
      </c>
      <c r="DB523" t="b">
        <f t="shared" ca="1" si="154"/>
        <v>0</v>
      </c>
      <c r="DC523" s="67" t="b">
        <f>DA523&lt;=Konstanta!$AH$3</f>
        <v>1</v>
      </c>
      <c r="DD523" t="b">
        <f>CY523&lt;=Konstanta!$AH$4</f>
        <v>1</v>
      </c>
      <c r="DE523" t="b">
        <f>CY523&lt;=Konstanta!$AH$5</f>
        <v>1</v>
      </c>
      <c r="DF523" t="b">
        <f>CY523&lt;=Konstanta!$AH$6</f>
        <v>1</v>
      </c>
      <c r="DG523" t="b">
        <f ca="1">TEXT(BL523,"YYYYMMDD")=TEXT(Konstanta!$B$1,"YYYYMMDD")</f>
        <v>0</v>
      </c>
      <c r="DH523" t="b">
        <f t="shared" si="155"/>
        <v>0</v>
      </c>
      <c r="DI523" s="67">
        <f ca="1">Konstanta!$C$4-Data!CD523</f>
        <v>-1096658.666275</v>
      </c>
      <c r="DJ523">
        <f ca="1">IF(Data!DI523&gt;=Konstanta!$B$14,Konstanta!$A$14,IF(Data!DI523&gt;=Konstanta!$B$15,Konstanta!$A$15,IF(Data!DI523&gt;=Konstanta!$B$16,Konstanta!$A$16,IF(Data!DI523&gt;=Konstanta!$B$17,Konstanta!$A$17,IF(Data!DI523&gt;=Konstanta!$B$18,Konstanta!$A$18,Konstanta!$A$19)))))</f>
        <v>6</v>
      </c>
      <c r="DK523" t="b">
        <f t="shared" si="156"/>
        <v>0</v>
      </c>
      <c r="DL523" t="b">
        <f>COUNTIFS(A$1:A522,A523)=0</f>
        <v>1</v>
      </c>
    </row>
    <row r="524" spans="1:116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8"/>
      <c r="BY524" s="68"/>
      <c r="BZ524" s="70" t="str">
        <f t="shared" si="141"/>
        <v/>
      </c>
      <c r="CA524" s="71">
        <f t="shared" ca="1" si="142"/>
        <v>1096694.6662277777</v>
      </c>
      <c r="CB524" s="70" t="b">
        <f ca="1">AND(LEN(BZ524)&gt;0,TEXT(BZ524,"YYYY-MM-DD")=TEXT(Konstanta!$B$1,"YYYY-MM-DD"))</f>
        <v>0</v>
      </c>
      <c r="CC524" s="70" t="str">
        <f t="shared" si="143"/>
        <v/>
      </c>
      <c r="CD524" s="72">
        <f ca="1">(Konstanta!$B$2-D524)*24</f>
        <v>1096694.666275</v>
      </c>
      <c r="CE524" t="b">
        <f t="shared" si="144"/>
        <v>0</v>
      </c>
      <c r="CF524" t="b">
        <f>LEN(_xlfn.IFNA(VLOOKUP(H524,Konstanta!$M:$M,1,FALSE),""))&gt;0</f>
        <v>0</v>
      </c>
      <c r="CG524" t="b">
        <f>LEN(_xlfn.IFNA(VLOOKUP(G524,Konstanta!$T:$T,1,FALSE),""))&gt;0</f>
        <v>0</v>
      </c>
      <c r="CH524" t="b">
        <f>_xlfn.IFNA(VLOOKUP(U524,Konstanta!$O:$O,1,FALSE),"-")&lt;&gt;"-"</f>
        <v>0</v>
      </c>
      <c r="CI524" t="b">
        <f>LEN(_xlfn.IFNA(VLOOKUP(AX524,Konstanta!$X:$X,1,FALSE),""))&gt;0</f>
        <v>0</v>
      </c>
      <c r="CJ524" t="b">
        <f>OR(LEN(_xlfn.IFNA(VLOOKUP(Y524,Konstanta!$Q:$Q,1,FALSE),""))&gt;0,LEN(Y524)=0)</f>
        <v>1</v>
      </c>
      <c r="CK524" t="b">
        <f t="shared" si="145"/>
        <v>1</v>
      </c>
      <c r="CL524" t="b">
        <f>OR(LEN(_xlfn.IFNA(VLOOKUP(BK524,Konstanta!$Z:$Z,1,FALSE),""))&gt;0,LEN(BK524)=0)</f>
        <v>1</v>
      </c>
      <c r="CM524" t="b">
        <f t="shared" si="146"/>
        <v>1</v>
      </c>
      <c r="CN524" t="b">
        <f t="shared" si="147"/>
        <v>0</v>
      </c>
      <c r="CO524" t="b">
        <f>LEN(_xlfn.IFNA(VLOOKUP(Data!K524,Konstanta!$AB:$AB,1,FALSE),""))&gt;0</f>
        <v>0</v>
      </c>
      <c r="CP524" s="12" t="b">
        <f t="shared" si="148"/>
        <v>0</v>
      </c>
      <c r="CQ524" s="12" t="b">
        <f t="shared" si="149"/>
        <v>0</v>
      </c>
      <c r="CR524" t="b">
        <f>ISNUMBER(SEARCH(Konstanta!$Q$5,Y524))</f>
        <v>0</v>
      </c>
      <c r="CS524">
        <f ca="1">IF(CD524&lt;=Konstanta!$J$5,Konstanta!$I$5,IF(CD524&lt;=Konstanta!$J$6,Konstanta!$I$6,IF(CD524&lt;=Konstanta!$J$7,Konstanta!$I$7,Konstanta!$I$8)))</f>
        <v>4</v>
      </c>
      <c r="CT524" t="b">
        <f>ISNUMBER(SEARCH(Konstanta!$Q$6,Y524))</f>
        <v>0</v>
      </c>
      <c r="CU524">
        <f ca="1">IF(CD524&lt;=Konstanta!$F$5,Konstanta!$E$5,IF(CD524&lt;=Konstanta!$F$6,Konstanta!$E$6,IF(CD524&lt;=Konstanta!$F$7,Konstanta!$E$7,IF(CD524&lt;=Konstanta!$F$8,Konstanta!$E$8,Konstanta!$E$9))))</f>
        <v>5</v>
      </c>
      <c r="CV524" t="b">
        <f t="shared" si="150"/>
        <v>1</v>
      </c>
      <c r="CW524" s="74">
        <f ca="1">IF(CD524&lt;=Konstanta!$B$5,Konstanta!$A$5,IF(CD524&lt;=Konstanta!$B$6,Konstanta!$A$6,IF(CD524&lt;=Konstanta!$B$7,Konstanta!$A$7,IF(CD524&lt;=Konstanta!$B$8,Konstanta!$A$8,IF(CD524&lt;=Konstanta!$B$9,Konstanta!$A$9,IF(CD524&lt;=Konstanta!$B$10,Konstanta!$A$10,IF(CD524&lt;=Konstanta!$B$11,Konstanta!$A$11,Konstanta!$A$12)))))))</f>
        <v>8</v>
      </c>
      <c r="CX524" t="b">
        <f>LEN(_xlfn.IFNA(VLOOKUP(AA524,Konstanta!$AD:$AD,1,FALSE),""))=0</f>
        <v>1</v>
      </c>
      <c r="CY524" s="67">
        <f t="shared" si="151"/>
        <v>0</v>
      </c>
      <c r="CZ524" s="67">
        <f t="shared" si="152"/>
        <v>0</v>
      </c>
      <c r="DA524" s="67">
        <f t="shared" si="153"/>
        <v>0</v>
      </c>
      <c r="DB524" t="b">
        <f t="shared" ca="1" si="154"/>
        <v>0</v>
      </c>
      <c r="DC524" s="67" t="b">
        <f>DA524&lt;=Konstanta!$AH$3</f>
        <v>1</v>
      </c>
      <c r="DD524" t="b">
        <f>CY524&lt;=Konstanta!$AH$4</f>
        <v>1</v>
      </c>
      <c r="DE524" t="b">
        <f>CY524&lt;=Konstanta!$AH$5</f>
        <v>1</v>
      </c>
      <c r="DF524" t="b">
        <f>CY524&lt;=Konstanta!$AH$6</f>
        <v>1</v>
      </c>
      <c r="DG524" t="b">
        <f ca="1">TEXT(BL524,"YYYYMMDD")=TEXT(Konstanta!$B$1,"YYYYMMDD")</f>
        <v>0</v>
      </c>
      <c r="DH524" t="b">
        <f t="shared" si="155"/>
        <v>0</v>
      </c>
      <c r="DI524" s="67">
        <f ca="1">Konstanta!$C$4-Data!CD524</f>
        <v>-1096658.666275</v>
      </c>
      <c r="DJ524">
        <f ca="1">IF(Data!DI524&gt;=Konstanta!$B$14,Konstanta!$A$14,IF(Data!DI524&gt;=Konstanta!$B$15,Konstanta!$A$15,IF(Data!DI524&gt;=Konstanta!$B$16,Konstanta!$A$16,IF(Data!DI524&gt;=Konstanta!$B$17,Konstanta!$A$17,IF(Data!DI524&gt;=Konstanta!$B$18,Konstanta!$A$18,Konstanta!$A$19)))))</f>
        <v>6</v>
      </c>
      <c r="DK524" t="b">
        <f t="shared" si="156"/>
        <v>0</v>
      </c>
      <c r="DL524" t="b">
        <f>COUNTIFS(A$1:A523,A524)=0</f>
        <v>1</v>
      </c>
    </row>
    <row r="525" spans="1:116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8"/>
      <c r="BY525" s="68"/>
      <c r="BZ525" s="70" t="str">
        <f t="shared" si="141"/>
        <v/>
      </c>
      <c r="CA525" s="71">
        <f t="shared" ca="1" si="142"/>
        <v>1096694.6664083335</v>
      </c>
      <c r="CB525" s="70" t="b">
        <f ca="1">AND(LEN(BZ525)&gt;0,TEXT(BZ525,"YYYY-MM-DD")=TEXT(Konstanta!$B$1,"YYYY-MM-DD"))</f>
        <v>0</v>
      </c>
      <c r="CC525" s="70" t="str">
        <f t="shared" si="143"/>
        <v/>
      </c>
      <c r="CD525" s="72">
        <f ca="1">(Konstanta!$B$2-D525)*24</f>
        <v>1096694.666275</v>
      </c>
      <c r="CE525" t="b">
        <f t="shared" si="144"/>
        <v>0</v>
      </c>
      <c r="CF525" t="b">
        <f>LEN(_xlfn.IFNA(VLOOKUP(H525,Konstanta!$M:$M,1,FALSE),""))&gt;0</f>
        <v>0</v>
      </c>
      <c r="CG525" t="b">
        <f>LEN(_xlfn.IFNA(VLOOKUP(G525,Konstanta!$T:$T,1,FALSE),""))&gt;0</f>
        <v>0</v>
      </c>
      <c r="CH525" t="b">
        <f>_xlfn.IFNA(VLOOKUP(U525,Konstanta!$O:$O,1,FALSE),"-")&lt;&gt;"-"</f>
        <v>0</v>
      </c>
      <c r="CI525" t="b">
        <f>LEN(_xlfn.IFNA(VLOOKUP(AX525,Konstanta!$X:$X,1,FALSE),""))&gt;0</f>
        <v>0</v>
      </c>
      <c r="CJ525" t="b">
        <f>OR(LEN(_xlfn.IFNA(VLOOKUP(Y525,Konstanta!$Q:$Q,1,FALSE),""))&gt;0,LEN(Y525)=0)</f>
        <v>1</v>
      </c>
      <c r="CK525" t="b">
        <f t="shared" si="145"/>
        <v>1</v>
      </c>
      <c r="CL525" t="b">
        <f>OR(LEN(_xlfn.IFNA(VLOOKUP(BK525,Konstanta!$Z:$Z,1,FALSE),""))&gt;0,LEN(BK525)=0)</f>
        <v>1</v>
      </c>
      <c r="CM525" t="b">
        <f t="shared" si="146"/>
        <v>1</v>
      </c>
      <c r="CN525" t="b">
        <f t="shared" si="147"/>
        <v>0</v>
      </c>
      <c r="CO525" t="b">
        <f>LEN(_xlfn.IFNA(VLOOKUP(Data!K525,Konstanta!$AB:$AB,1,FALSE),""))&gt;0</f>
        <v>0</v>
      </c>
      <c r="CP525" s="12" t="b">
        <f t="shared" si="148"/>
        <v>0</v>
      </c>
      <c r="CQ525" s="12" t="b">
        <f t="shared" si="149"/>
        <v>0</v>
      </c>
      <c r="CR525" t="b">
        <f>ISNUMBER(SEARCH(Konstanta!$Q$5,Y525))</f>
        <v>0</v>
      </c>
      <c r="CS525">
        <f ca="1">IF(CD525&lt;=Konstanta!$J$5,Konstanta!$I$5,IF(CD525&lt;=Konstanta!$J$6,Konstanta!$I$6,IF(CD525&lt;=Konstanta!$J$7,Konstanta!$I$7,Konstanta!$I$8)))</f>
        <v>4</v>
      </c>
      <c r="CT525" t="b">
        <f>ISNUMBER(SEARCH(Konstanta!$Q$6,Y525))</f>
        <v>0</v>
      </c>
      <c r="CU525">
        <f ca="1">IF(CD525&lt;=Konstanta!$F$5,Konstanta!$E$5,IF(CD525&lt;=Konstanta!$F$6,Konstanta!$E$6,IF(CD525&lt;=Konstanta!$F$7,Konstanta!$E$7,IF(CD525&lt;=Konstanta!$F$8,Konstanta!$E$8,Konstanta!$E$9))))</f>
        <v>5</v>
      </c>
      <c r="CV525" t="b">
        <f t="shared" si="150"/>
        <v>1</v>
      </c>
      <c r="CW525" s="74">
        <f ca="1">IF(CD525&lt;=Konstanta!$B$5,Konstanta!$A$5,IF(CD525&lt;=Konstanta!$B$6,Konstanta!$A$6,IF(CD525&lt;=Konstanta!$B$7,Konstanta!$A$7,IF(CD525&lt;=Konstanta!$B$8,Konstanta!$A$8,IF(CD525&lt;=Konstanta!$B$9,Konstanta!$A$9,IF(CD525&lt;=Konstanta!$B$10,Konstanta!$A$10,IF(CD525&lt;=Konstanta!$B$11,Konstanta!$A$11,Konstanta!$A$12)))))))</f>
        <v>8</v>
      </c>
      <c r="CX525" t="b">
        <f>LEN(_xlfn.IFNA(VLOOKUP(AA525,Konstanta!$AD:$AD,1,FALSE),""))=0</f>
        <v>1</v>
      </c>
      <c r="CY525" s="67">
        <f t="shared" si="151"/>
        <v>0</v>
      </c>
      <c r="CZ525" s="67">
        <f t="shared" si="152"/>
        <v>0</v>
      </c>
      <c r="DA525" s="67">
        <f t="shared" si="153"/>
        <v>0</v>
      </c>
      <c r="DB525" t="b">
        <f t="shared" ca="1" si="154"/>
        <v>0</v>
      </c>
      <c r="DC525" s="67" t="b">
        <f>DA525&lt;=Konstanta!$AH$3</f>
        <v>1</v>
      </c>
      <c r="DD525" t="b">
        <f>CY525&lt;=Konstanta!$AH$4</f>
        <v>1</v>
      </c>
      <c r="DE525" t="b">
        <f>CY525&lt;=Konstanta!$AH$5</f>
        <v>1</v>
      </c>
      <c r="DF525" t="b">
        <f>CY525&lt;=Konstanta!$AH$6</f>
        <v>1</v>
      </c>
      <c r="DG525" t="b">
        <f ca="1">TEXT(BL525,"YYYYMMDD")=TEXT(Konstanta!$B$1,"YYYYMMDD")</f>
        <v>0</v>
      </c>
      <c r="DH525" t="b">
        <f t="shared" si="155"/>
        <v>0</v>
      </c>
      <c r="DI525" s="67">
        <f ca="1">Konstanta!$C$4-Data!CD525</f>
        <v>-1096658.666275</v>
      </c>
      <c r="DJ525">
        <f ca="1">IF(Data!DI525&gt;=Konstanta!$B$14,Konstanta!$A$14,IF(Data!DI525&gt;=Konstanta!$B$15,Konstanta!$A$15,IF(Data!DI525&gt;=Konstanta!$B$16,Konstanta!$A$16,IF(Data!DI525&gt;=Konstanta!$B$17,Konstanta!$A$17,IF(Data!DI525&gt;=Konstanta!$B$18,Konstanta!$A$18,Konstanta!$A$19)))))</f>
        <v>6</v>
      </c>
      <c r="DK525" t="b">
        <f t="shared" si="156"/>
        <v>0</v>
      </c>
      <c r="DL525" t="b">
        <f>COUNTIFS(A$1:A524,A525)=0</f>
        <v>1</v>
      </c>
    </row>
    <row r="526" spans="1:11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8"/>
      <c r="BY526" s="68"/>
      <c r="BZ526" s="70" t="str">
        <f t="shared" si="141"/>
        <v/>
      </c>
      <c r="CA526" s="71">
        <f t="shared" ca="1" si="142"/>
        <v>1096694.666013889</v>
      </c>
      <c r="CB526" s="70" t="b">
        <f ca="1">AND(LEN(BZ526)&gt;0,TEXT(BZ526,"YYYY-MM-DD")=TEXT(Konstanta!$B$1,"YYYY-MM-DD"))</f>
        <v>0</v>
      </c>
      <c r="CC526" s="70" t="str">
        <f t="shared" si="143"/>
        <v/>
      </c>
      <c r="CD526" s="72">
        <f ca="1">(Konstanta!$B$2-D526)*24</f>
        <v>1096694.666275</v>
      </c>
      <c r="CE526" t="b">
        <f t="shared" si="144"/>
        <v>0</v>
      </c>
      <c r="CF526" t="b">
        <f>LEN(_xlfn.IFNA(VLOOKUP(H526,Konstanta!$M:$M,1,FALSE),""))&gt;0</f>
        <v>0</v>
      </c>
      <c r="CG526" t="b">
        <f>LEN(_xlfn.IFNA(VLOOKUP(G526,Konstanta!$T:$T,1,FALSE),""))&gt;0</f>
        <v>0</v>
      </c>
      <c r="CH526" t="b">
        <f>_xlfn.IFNA(VLOOKUP(U526,Konstanta!$O:$O,1,FALSE),"-")&lt;&gt;"-"</f>
        <v>0</v>
      </c>
      <c r="CI526" t="b">
        <f>LEN(_xlfn.IFNA(VLOOKUP(AX526,Konstanta!$X:$X,1,FALSE),""))&gt;0</f>
        <v>0</v>
      </c>
      <c r="CJ526" t="b">
        <f>OR(LEN(_xlfn.IFNA(VLOOKUP(Y526,Konstanta!$Q:$Q,1,FALSE),""))&gt;0,LEN(Y526)=0)</f>
        <v>1</v>
      </c>
      <c r="CK526" t="b">
        <f t="shared" si="145"/>
        <v>1</v>
      </c>
      <c r="CL526" t="b">
        <f>OR(LEN(_xlfn.IFNA(VLOOKUP(BK526,Konstanta!$Z:$Z,1,FALSE),""))&gt;0,LEN(BK526)=0)</f>
        <v>1</v>
      </c>
      <c r="CM526" t="b">
        <f t="shared" si="146"/>
        <v>1</v>
      </c>
      <c r="CN526" t="b">
        <f t="shared" si="147"/>
        <v>0</v>
      </c>
      <c r="CO526" t="b">
        <f>LEN(_xlfn.IFNA(VLOOKUP(Data!K526,Konstanta!$AB:$AB,1,FALSE),""))&gt;0</f>
        <v>0</v>
      </c>
      <c r="CP526" s="12" t="b">
        <f t="shared" si="148"/>
        <v>0</v>
      </c>
      <c r="CQ526" s="12" t="b">
        <f t="shared" si="149"/>
        <v>0</v>
      </c>
      <c r="CR526" t="b">
        <f>ISNUMBER(SEARCH(Konstanta!$Q$5,Y526))</f>
        <v>0</v>
      </c>
      <c r="CS526">
        <f ca="1">IF(CD526&lt;=Konstanta!$J$5,Konstanta!$I$5,IF(CD526&lt;=Konstanta!$J$6,Konstanta!$I$6,IF(CD526&lt;=Konstanta!$J$7,Konstanta!$I$7,Konstanta!$I$8)))</f>
        <v>4</v>
      </c>
      <c r="CT526" t="b">
        <f>ISNUMBER(SEARCH(Konstanta!$Q$6,Y526))</f>
        <v>0</v>
      </c>
      <c r="CU526">
        <f ca="1">IF(CD526&lt;=Konstanta!$F$5,Konstanta!$E$5,IF(CD526&lt;=Konstanta!$F$6,Konstanta!$E$6,IF(CD526&lt;=Konstanta!$F$7,Konstanta!$E$7,IF(CD526&lt;=Konstanta!$F$8,Konstanta!$E$8,Konstanta!$E$9))))</f>
        <v>5</v>
      </c>
      <c r="CV526" t="b">
        <f t="shared" si="150"/>
        <v>1</v>
      </c>
      <c r="CW526" s="74">
        <f ca="1">IF(CD526&lt;=Konstanta!$B$5,Konstanta!$A$5,IF(CD526&lt;=Konstanta!$B$6,Konstanta!$A$6,IF(CD526&lt;=Konstanta!$B$7,Konstanta!$A$7,IF(CD526&lt;=Konstanta!$B$8,Konstanta!$A$8,IF(CD526&lt;=Konstanta!$B$9,Konstanta!$A$9,IF(CD526&lt;=Konstanta!$B$10,Konstanta!$A$10,IF(CD526&lt;=Konstanta!$B$11,Konstanta!$A$11,Konstanta!$A$12)))))))</f>
        <v>8</v>
      </c>
      <c r="CX526" t="b">
        <f>LEN(_xlfn.IFNA(VLOOKUP(AA526,Konstanta!$AD:$AD,1,FALSE),""))=0</f>
        <v>1</v>
      </c>
      <c r="CY526" s="67">
        <f t="shared" si="151"/>
        <v>0</v>
      </c>
      <c r="CZ526" s="67">
        <f t="shared" si="152"/>
        <v>0</v>
      </c>
      <c r="DA526" s="67">
        <f t="shared" si="153"/>
        <v>0</v>
      </c>
      <c r="DB526" t="b">
        <f t="shared" ca="1" si="154"/>
        <v>0</v>
      </c>
      <c r="DC526" s="67" t="b">
        <f>DA526&lt;=Konstanta!$AH$3</f>
        <v>1</v>
      </c>
      <c r="DD526" t="b">
        <f>CY526&lt;=Konstanta!$AH$4</f>
        <v>1</v>
      </c>
      <c r="DE526" t="b">
        <f>CY526&lt;=Konstanta!$AH$5</f>
        <v>1</v>
      </c>
      <c r="DF526" t="b">
        <f>CY526&lt;=Konstanta!$AH$6</f>
        <v>1</v>
      </c>
      <c r="DG526" t="b">
        <f ca="1">TEXT(BL526,"YYYYMMDD")=TEXT(Konstanta!$B$1,"YYYYMMDD")</f>
        <v>0</v>
      </c>
      <c r="DH526" t="b">
        <f t="shared" si="155"/>
        <v>0</v>
      </c>
      <c r="DI526" s="67">
        <f ca="1">Konstanta!$C$4-Data!CD526</f>
        <v>-1096658.666275</v>
      </c>
      <c r="DJ526">
        <f ca="1">IF(Data!DI526&gt;=Konstanta!$B$14,Konstanta!$A$14,IF(Data!DI526&gt;=Konstanta!$B$15,Konstanta!$A$15,IF(Data!DI526&gt;=Konstanta!$B$16,Konstanta!$A$16,IF(Data!DI526&gt;=Konstanta!$B$17,Konstanta!$A$17,IF(Data!DI526&gt;=Konstanta!$B$18,Konstanta!$A$18,Konstanta!$A$19)))))</f>
        <v>6</v>
      </c>
      <c r="DK526" t="b">
        <f t="shared" si="156"/>
        <v>0</v>
      </c>
      <c r="DL526" t="b">
        <f>COUNTIFS(A$1:A525,A526)=0</f>
        <v>1</v>
      </c>
    </row>
    <row r="527" spans="1:116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8"/>
      <c r="BY527" s="68"/>
      <c r="BZ527" s="70" t="str">
        <f t="shared" si="141"/>
        <v/>
      </c>
      <c r="CA527" s="71">
        <f t="shared" ca="1" si="142"/>
        <v>1096694.6664083335</v>
      </c>
      <c r="CB527" s="70" t="b">
        <f ca="1">AND(LEN(BZ527)&gt;0,TEXT(BZ527,"YYYY-MM-DD")=TEXT(Konstanta!$B$1,"YYYY-MM-DD"))</f>
        <v>0</v>
      </c>
      <c r="CC527" s="70" t="str">
        <f t="shared" si="143"/>
        <v/>
      </c>
      <c r="CD527" s="72">
        <f ca="1">(Konstanta!$B$2-D527)*24</f>
        <v>1096694.666275</v>
      </c>
      <c r="CE527" t="b">
        <f t="shared" si="144"/>
        <v>0</v>
      </c>
      <c r="CF527" t="b">
        <f>LEN(_xlfn.IFNA(VLOOKUP(H527,Konstanta!$M:$M,1,FALSE),""))&gt;0</f>
        <v>0</v>
      </c>
      <c r="CG527" t="b">
        <f>LEN(_xlfn.IFNA(VLOOKUP(G527,Konstanta!$T:$T,1,FALSE),""))&gt;0</f>
        <v>0</v>
      </c>
      <c r="CH527" t="b">
        <f>_xlfn.IFNA(VLOOKUP(U527,Konstanta!$O:$O,1,FALSE),"-")&lt;&gt;"-"</f>
        <v>0</v>
      </c>
      <c r="CI527" t="b">
        <f>LEN(_xlfn.IFNA(VLOOKUP(AX527,Konstanta!$X:$X,1,FALSE),""))&gt;0</f>
        <v>0</v>
      </c>
      <c r="CJ527" t="b">
        <f>OR(LEN(_xlfn.IFNA(VLOOKUP(Y527,Konstanta!$Q:$Q,1,FALSE),""))&gt;0,LEN(Y527)=0)</f>
        <v>1</v>
      </c>
      <c r="CK527" t="b">
        <f t="shared" si="145"/>
        <v>1</v>
      </c>
      <c r="CL527" t="b">
        <f>OR(LEN(_xlfn.IFNA(VLOOKUP(BK527,Konstanta!$Z:$Z,1,FALSE),""))&gt;0,LEN(BK527)=0)</f>
        <v>1</v>
      </c>
      <c r="CM527" t="b">
        <f t="shared" si="146"/>
        <v>1</v>
      </c>
      <c r="CN527" t="b">
        <f t="shared" si="147"/>
        <v>0</v>
      </c>
      <c r="CO527" t="b">
        <f>LEN(_xlfn.IFNA(VLOOKUP(Data!K527,Konstanta!$AB:$AB,1,FALSE),""))&gt;0</f>
        <v>0</v>
      </c>
      <c r="CP527" s="12" t="b">
        <f t="shared" si="148"/>
        <v>0</v>
      </c>
      <c r="CQ527" s="12" t="b">
        <f t="shared" si="149"/>
        <v>0</v>
      </c>
      <c r="CR527" t="b">
        <f>ISNUMBER(SEARCH(Konstanta!$Q$5,Y527))</f>
        <v>0</v>
      </c>
      <c r="CS527">
        <f ca="1">IF(CD527&lt;=Konstanta!$J$5,Konstanta!$I$5,IF(CD527&lt;=Konstanta!$J$6,Konstanta!$I$6,IF(CD527&lt;=Konstanta!$J$7,Konstanta!$I$7,Konstanta!$I$8)))</f>
        <v>4</v>
      </c>
      <c r="CT527" t="b">
        <f>ISNUMBER(SEARCH(Konstanta!$Q$6,Y527))</f>
        <v>0</v>
      </c>
      <c r="CU527">
        <f ca="1">IF(CD527&lt;=Konstanta!$F$5,Konstanta!$E$5,IF(CD527&lt;=Konstanta!$F$6,Konstanta!$E$6,IF(CD527&lt;=Konstanta!$F$7,Konstanta!$E$7,IF(CD527&lt;=Konstanta!$F$8,Konstanta!$E$8,Konstanta!$E$9))))</f>
        <v>5</v>
      </c>
      <c r="CV527" t="b">
        <f t="shared" si="150"/>
        <v>1</v>
      </c>
      <c r="CW527" s="74">
        <f ca="1">IF(CD527&lt;=Konstanta!$B$5,Konstanta!$A$5,IF(CD527&lt;=Konstanta!$B$6,Konstanta!$A$6,IF(CD527&lt;=Konstanta!$B$7,Konstanta!$A$7,IF(CD527&lt;=Konstanta!$B$8,Konstanta!$A$8,IF(CD527&lt;=Konstanta!$B$9,Konstanta!$A$9,IF(CD527&lt;=Konstanta!$B$10,Konstanta!$A$10,IF(CD527&lt;=Konstanta!$B$11,Konstanta!$A$11,Konstanta!$A$12)))))))</f>
        <v>8</v>
      </c>
      <c r="CX527" t="b">
        <f>LEN(_xlfn.IFNA(VLOOKUP(AA527,Konstanta!$AD:$AD,1,FALSE),""))=0</f>
        <v>1</v>
      </c>
      <c r="CY527" s="67">
        <f t="shared" si="151"/>
        <v>0</v>
      </c>
      <c r="CZ527" s="67">
        <f t="shared" si="152"/>
        <v>0</v>
      </c>
      <c r="DA527" s="67">
        <f t="shared" si="153"/>
        <v>0</v>
      </c>
      <c r="DB527" t="b">
        <f t="shared" ca="1" si="154"/>
        <v>0</v>
      </c>
      <c r="DC527" s="67" t="b">
        <f>DA527&lt;=Konstanta!$AH$3</f>
        <v>1</v>
      </c>
      <c r="DD527" t="b">
        <f>CY527&lt;=Konstanta!$AH$4</f>
        <v>1</v>
      </c>
      <c r="DE527" t="b">
        <f>CY527&lt;=Konstanta!$AH$5</f>
        <v>1</v>
      </c>
      <c r="DF527" t="b">
        <f>CY527&lt;=Konstanta!$AH$6</f>
        <v>1</v>
      </c>
      <c r="DG527" t="b">
        <f ca="1">TEXT(BL527,"YYYYMMDD")=TEXT(Konstanta!$B$1,"YYYYMMDD")</f>
        <v>0</v>
      </c>
      <c r="DH527" t="b">
        <f t="shared" si="155"/>
        <v>0</v>
      </c>
      <c r="DI527" s="67">
        <f ca="1">Konstanta!$C$4-Data!CD527</f>
        <v>-1096658.666275</v>
      </c>
      <c r="DJ527">
        <f ca="1">IF(Data!DI527&gt;=Konstanta!$B$14,Konstanta!$A$14,IF(Data!DI527&gt;=Konstanta!$B$15,Konstanta!$A$15,IF(Data!DI527&gt;=Konstanta!$B$16,Konstanta!$A$16,IF(Data!DI527&gt;=Konstanta!$B$17,Konstanta!$A$17,IF(Data!DI527&gt;=Konstanta!$B$18,Konstanta!$A$18,Konstanta!$A$19)))))</f>
        <v>6</v>
      </c>
      <c r="DK527" t="b">
        <f t="shared" si="156"/>
        <v>0</v>
      </c>
      <c r="DL527" t="b">
        <f>COUNTIFS(A$1:A526,A527)=0</f>
        <v>1</v>
      </c>
    </row>
    <row r="528" spans="1:116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8"/>
      <c r="BY528" s="68"/>
      <c r="BZ528" s="70" t="str">
        <f t="shared" si="141"/>
        <v/>
      </c>
      <c r="CA528" s="71">
        <f t="shared" ca="1" si="142"/>
        <v>1096694.6664055556</v>
      </c>
      <c r="CB528" s="70" t="b">
        <f ca="1">AND(LEN(BZ528)&gt;0,TEXT(BZ528,"YYYY-MM-DD")=TEXT(Konstanta!$B$1,"YYYY-MM-DD"))</f>
        <v>0</v>
      </c>
      <c r="CC528" s="70" t="str">
        <f t="shared" si="143"/>
        <v/>
      </c>
      <c r="CD528" s="72">
        <f ca="1">(Konstanta!$B$2-D528)*24</f>
        <v>1096694.666275</v>
      </c>
      <c r="CE528" t="b">
        <f t="shared" si="144"/>
        <v>0</v>
      </c>
      <c r="CF528" t="b">
        <f>LEN(_xlfn.IFNA(VLOOKUP(H528,Konstanta!$M:$M,1,FALSE),""))&gt;0</f>
        <v>0</v>
      </c>
      <c r="CG528" t="b">
        <f>LEN(_xlfn.IFNA(VLOOKUP(G528,Konstanta!$T:$T,1,FALSE),""))&gt;0</f>
        <v>0</v>
      </c>
      <c r="CH528" t="b">
        <f>_xlfn.IFNA(VLOOKUP(U528,Konstanta!$O:$O,1,FALSE),"-")&lt;&gt;"-"</f>
        <v>0</v>
      </c>
      <c r="CI528" t="b">
        <f>LEN(_xlfn.IFNA(VLOOKUP(AX528,Konstanta!$X:$X,1,FALSE),""))&gt;0</f>
        <v>0</v>
      </c>
      <c r="CJ528" t="b">
        <f>OR(LEN(_xlfn.IFNA(VLOOKUP(Y528,Konstanta!$Q:$Q,1,FALSE),""))&gt;0,LEN(Y528)=0)</f>
        <v>1</v>
      </c>
      <c r="CK528" t="b">
        <f t="shared" si="145"/>
        <v>1</v>
      </c>
      <c r="CL528" t="b">
        <f>OR(LEN(_xlfn.IFNA(VLOOKUP(BK528,Konstanta!$Z:$Z,1,FALSE),""))&gt;0,LEN(BK528)=0)</f>
        <v>1</v>
      </c>
      <c r="CM528" t="b">
        <f t="shared" si="146"/>
        <v>1</v>
      </c>
      <c r="CN528" t="b">
        <f t="shared" si="147"/>
        <v>0</v>
      </c>
      <c r="CO528" t="b">
        <f>LEN(_xlfn.IFNA(VLOOKUP(Data!K528,Konstanta!$AB:$AB,1,FALSE),""))&gt;0</f>
        <v>0</v>
      </c>
      <c r="CP528" s="12" t="b">
        <f t="shared" si="148"/>
        <v>0</v>
      </c>
      <c r="CQ528" s="12" t="b">
        <f t="shared" si="149"/>
        <v>0</v>
      </c>
      <c r="CR528" t="b">
        <f>ISNUMBER(SEARCH(Konstanta!$Q$5,Y528))</f>
        <v>0</v>
      </c>
      <c r="CS528">
        <f ca="1">IF(CD528&lt;=Konstanta!$J$5,Konstanta!$I$5,IF(CD528&lt;=Konstanta!$J$6,Konstanta!$I$6,IF(CD528&lt;=Konstanta!$J$7,Konstanta!$I$7,Konstanta!$I$8)))</f>
        <v>4</v>
      </c>
      <c r="CT528" t="b">
        <f>ISNUMBER(SEARCH(Konstanta!$Q$6,Y528))</f>
        <v>0</v>
      </c>
      <c r="CU528">
        <f ca="1">IF(CD528&lt;=Konstanta!$F$5,Konstanta!$E$5,IF(CD528&lt;=Konstanta!$F$6,Konstanta!$E$6,IF(CD528&lt;=Konstanta!$F$7,Konstanta!$E$7,IF(CD528&lt;=Konstanta!$F$8,Konstanta!$E$8,Konstanta!$E$9))))</f>
        <v>5</v>
      </c>
      <c r="CV528" t="b">
        <f t="shared" si="150"/>
        <v>1</v>
      </c>
      <c r="CW528" s="74">
        <f ca="1">IF(CD528&lt;=Konstanta!$B$5,Konstanta!$A$5,IF(CD528&lt;=Konstanta!$B$6,Konstanta!$A$6,IF(CD528&lt;=Konstanta!$B$7,Konstanta!$A$7,IF(CD528&lt;=Konstanta!$B$8,Konstanta!$A$8,IF(CD528&lt;=Konstanta!$B$9,Konstanta!$A$9,IF(CD528&lt;=Konstanta!$B$10,Konstanta!$A$10,IF(CD528&lt;=Konstanta!$B$11,Konstanta!$A$11,Konstanta!$A$12)))))))</f>
        <v>8</v>
      </c>
      <c r="CX528" t="b">
        <f>LEN(_xlfn.IFNA(VLOOKUP(AA528,Konstanta!$AD:$AD,1,FALSE),""))=0</f>
        <v>1</v>
      </c>
      <c r="CY528" s="67">
        <f t="shared" si="151"/>
        <v>0</v>
      </c>
      <c r="CZ528" s="67">
        <f t="shared" si="152"/>
        <v>0</v>
      </c>
      <c r="DA528" s="67">
        <f t="shared" si="153"/>
        <v>0</v>
      </c>
      <c r="DB528" t="b">
        <f t="shared" ca="1" si="154"/>
        <v>0</v>
      </c>
      <c r="DC528" s="67" t="b">
        <f>DA528&lt;=Konstanta!$AH$3</f>
        <v>1</v>
      </c>
      <c r="DD528" t="b">
        <f>CY528&lt;=Konstanta!$AH$4</f>
        <v>1</v>
      </c>
      <c r="DE528" t="b">
        <f>CY528&lt;=Konstanta!$AH$5</f>
        <v>1</v>
      </c>
      <c r="DF528" t="b">
        <f>CY528&lt;=Konstanta!$AH$6</f>
        <v>1</v>
      </c>
      <c r="DG528" t="b">
        <f ca="1">TEXT(BL528,"YYYYMMDD")=TEXT(Konstanta!$B$1,"YYYYMMDD")</f>
        <v>0</v>
      </c>
      <c r="DH528" t="b">
        <f t="shared" si="155"/>
        <v>0</v>
      </c>
      <c r="DI528" s="67">
        <f ca="1">Konstanta!$C$4-Data!CD528</f>
        <v>-1096658.666275</v>
      </c>
      <c r="DJ528">
        <f ca="1">IF(Data!DI528&gt;=Konstanta!$B$14,Konstanta!$A$14,IF(Data!DI528&gt;=Konstanta!$B$15,Konstanta!$A$15,IF(Data!DI528&gt;=Konstanta!$B$16,Konstanta!$A$16,IF(Data!DI528&gt;=Konstanta!$B$17,Konstanta!$A$17,IF(Data!DI528&gt;=Konstanta!$B$18,Konstanta!$A$18,Konstanta!$A$19)))))</f>
        <v>6</v>
      </c>
      <c r="DK528" t="b">
        <f t="shared" si="156"/>
        <v>0</v>
      </c>
      <c r="DL528" t="b">
        <f>COUNTIFS(A$1:A527,A528)=0</f>
        <v>1</v>
      </c>
    </row>
    <row r="529" spans="1:116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8"/>
      <c r="BY529" s="68"/>
      <c r="BZ529" s="70" t="str">
        <f t="shared" si="141"/>
        <v/>
      </c>
      <c r="CA529" s="71">
        <f t="shared" ca="1" si="142"/>
        <v>1096694.6660166667</v>
      </c>
      <c r="CB529" s="70" t="b">
        <f ca="1">AND(LEN(BZ529)&gt;0,TEXT(BZ529,"YYYY-MM-DD")=TEXT(Konstanta!$B$1,"YYYY-MM-DD"))</f>
        <v>0</v>
      </c>
      <c r="CC529" s="70" t="str">
        <f t="shared" si="143"/>
        <v/>
      </c>
      <c r="CD529" s="72">
        <f ca="1">(Konstanta!$B$2-D529)*24</f>
        <v>1096694.666275</v>
      </c>
      <c r="CE529" t="b">
        <f t="shared" si="144"/>
        <v>0</v>
      </c>
      <c r="CF529" t="b">
        <f>LEN(_xlfn.IFNA(VLOOKUP(H529,Konstanta!$M:$M,1,FALSE),""))&gt;0</f>
        <v>0</v>
      </c>
      <c r="CG529" t="b">
        <f>LEN(_xlfn.IFNA(VLOOKUP(G529,Konstanta!$T:$T,1,FALSE),""))&gt;0</f>
        <v>0</v>
      </c>
      <c r="CH529" t="b">
        <f>_xlfn.IFNA(VLOOKUP(U529,Konstanta!$O:$O,1,FALSE),"-")&lt;&gt;"-"</f>
        <v>0</v>
      </c>
      <c r="CI529" t="b">
        <f>LEN(_xlfn.IFNA(VLOOKUP(AX529,Konstanta!$X:$X,1,FALSE),""))&gt;0</f>
        <v>0</v>
      </c>
      <c r="CJ529" t="b">
        <f>OR(LEN(_xlfn.IFNA(VLOOKUP(Y529,Konstanta!$Q:$Q,1,FALSE),""))&gt;0,LEN(Y529)=0)</f>
        <v>1</v>
      </c>
      <c r="CK529" t="b">
        <f t="shared" si="145"/>
        <v>1</v>
      </c>
      <c r="CL529" t="b">
        <f>OR(LEN(_xlfn.IFNA(VLOOKUP(BK529,Konstanta!$Z:$Z,1,FALSE),""))&gt;0,LEN(BK529)=0)</f>
        <v>1</v>
      </c>
      <c r="CM529" t="b">
        <f t="shared" si="146"/>
        <v>1</v>
      </c>
      <c r="CN529" t="b">
        <f t="shared" si="147"/>
        <v>0</v>
      </c>
      <c r="CO529" t="b">
        <f>LEN(_xlfn.IFNA(VLOOKUP(Data!K529,Konstanta!$AB:$AB,1,FALSE),""))&gt;0</f>
        <v>0</v>
      </c>
      <c r="CP529" s="12" t="b">
        <f t="shared" si="148"/>
        <v>0</v>
      </c>
      <c r="CQ529" s="12" t="b">
        <f t="shared" si="149"/>
        <v>0</v>
      </c>
      <c r="CR529" t="b">
        <f>ISNUMBER(SEARCH(Konstanta!$Q$5,Y529))</f>
        <v>0</v>
      </c>
      <c r="CS529">
        <f ca="1">IF(CD529&lt;=Konstanta!$J$5,Konstanta!$I$5,IF(CD529&lt;=Konstanta!$J$6,Konstanta!$I$6,IF(CD529&lt;=Konstanta!$J$7,Konstanta!$I$7,Konstanta!$I$8)))</f>
        <v>4</v>
      </c>
      <c r="CT529" t="b">
        <f>ISNUMBER(SEARCH(Konstanta!$Q$6,Y529))</f>
        <v>0</v>
      </c>
      <c r="CU529">
        <f ca="1">IF(CD529&lt;=Konstanta!$F$5,Konstanta!$E$5,IF(CD529&lt;=Konstanta!$F$6,Konstanta!$E$6,IF(CD529&lt;=Konstanta!$F$7,Konstanta!$E$7,IF(CD529&lt;=Konstanta!$F$8,Konstanta!$E$8,Konstanta!$E$9))))</f>
        <v>5</v>
      </c>
      <c r="CV529" t="b">
        <f t="shared" si="150"/>
        <v>1</v>
      </c>
      <c r="CW529" s="74">
        <f ca="1">IF(CD529&lt;=Konstanta!$B$5,Konstanta!$A$5,IF(CD529&lt;=Konstanta!$B$6,Konstanta!$A$6,IF(CD529&lt;=Konstanta!$B$7,Konstanta!$A$7,IF(CD529&lt;=Konstanta!$B$8,Konstanta!$A$8,IF(CD529&lt;=Konstanta!$B$9,Konstanta!$A$9,IF(CD529&lt;=Konstanta!$B$10,Konstanta!$A$10,IF(CD529&lt;=Konstanta!$B$11,Konstanta!$A$11,Konstanta!$A$12)))))))</f>
        <v>8</v>
      </c>
      <c r="CX529" t="b">
        <f>LEN(_xlfn.IFNA(VLOOKUP(AA529,Konstanta!$AD:$AD,1,FALSE),""))=0</f>
        <v>1</v>
      </c>
      <c r="CY529" s="67">
        <f t="shared" si="151"/>
        <v>0</v>
      </c>
      <c r="CZ529" s="67">
        <f t="shared" si="152"/>
        <v>0</v>
      </c>
      <c r="DA529" s="67">
        <f t="shared" si="153"/>
        <v>0</v>
      </c>
      <c r="DB529" t="b">
        <f t="shared" ca="1" si="154"/>
        <v>0</v>
      </c>
      <c r="DC529" s="67" t="b">
        <f>DA529&lt;=Konstanta!$AH$3</f>
        <v>1</v>
      </c>
      <c r="DD529" t="b">
        <f>CY529&lt;=Konstanta!$AH$4</f>
        <v>1</v>
      </c>
      <c r="DE529" t="b">
        <f>CY529&lt;=Konstanta!$AH$5</f>
        <v>1</v>
      </c>
      <c r="DF529" t="b">
        <f>CY529&lt;=Konstanta!$AH$6</f>
        <v>1</v>
      </c>
      <c r="DG529" t="b">
        <f ca="1">TEXT(BL529,"YYYYMMDD")=TEXT(Konstanta!$B$1,"YYYYMMDD")</f>
        <v>0</v>
      </c>
      <c r="DH529" t="b">
        <f t="shared" si="155"/>
        <v>0</v>
      </c>
      <c r="DI529" s="67">
        <f ca="1">Konstanta!$C$4-Data!CD529</f>
        <v>-1096658.666275</v>
      </c>
      <c r="DJ529">
        <f ca="1">IF(Data!DI529&gt;=Konstanta!$B$14,Konstanta!$A$14,IF(Data!DI529&gt;=Konstanta!$B$15,Konstanta!$A$15,IF(Data!DI529&gt;=Konstanta!$B$16,Konstanta!$A$16,IF(Data!DI529&gt;=Konstanta!$B$17,Konstanta!$A$17,IF(Data!DI529&gt;=Konstanta!$B$18,Konstanta!$A$18,Konstanta!$A$19)))))</f>
        <v>6</v>
      </c>
      <c r="DK529" t="b">
        <f t="shared" si="156"/>
        <v>0</v>
      </c>
      <c r="DL529" t="b">
        <f>COUNTIFS(A$1:A528,A529)=0</f>
        <v>1</v>
      </c>
    </row>
    <row r="530" spans="1:116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8"/>
      <c r="BY530" s="68"/>
      <c r="BZ530" s="70" t="str">
        <f t="shared" si="141"/>
        <v/>
      </c>
      <c r="CA530" s="71">
        <f t="shared" ca="1" si="142"/>
        <v>1096694.6664</v>
      </c>
      <c r="CB530" s="70" t="b">
        <f ca="1">AND(LEN(BZ530)&gt;0,TEXT(BZ530,"YYYY-MM-DD")=TEXT(Konstanta!$B$1,"YYYY-MM-DD"))</f>
        <v>0</v>
      </c>
      <c r="CC530" s="70" t="str">
        <f t="shared" si="143"/>
        <v/>
      </c>
      <c r="CD530" s="72">
        <f ca="1">(Konstanta!$B$2-D530)*24</f>
        <v>1096694.666275</v>
      </c>
      <c r="CE530" t="b">
        <f t="shared" si="144"/>
        <v>0</v>
      </c>
      <c r="CF530" t="b">
        <f>LEN(_xlfn.IFNA(VLOOKUP(H530,Konstanta!$M:$M,1,FALSE),""))&gt;0</f>
        <v>0</v>
      </c>
      <c r="CG530" t="b">
        <f>LEN(_xlfn.IFNA(VLOOKUP(G530,Konstanta!$T:$T,1,FALSE),""))&gt;0</f>
        <v>0</v>
      </c>
      <c r="CH530" t="b">
        <f>_xlfn.IFNA(VLOOKUP(U530,Konstanta!$O:$O,1,FALSE),"-")&lt;&gt;"-"</f>
        <v>0</v>
      </c>
      <c r="CI530" t="b">
        <f>LEN(_xlfn.IFNA(VLOOKUP(AX530,Konstanta!$X:$X,1,FALSE),""))&gt;0</f>
        <v>0</v>
      </c>
      <c r="CJ530" t="b">
        <f>OR(LEN(_xlfn.IFNA(VLOOKUP(Y530,Konstanta!$Q:$Q,1,FALSE),""))&gt;0,LEN(Y530)=0)</f>
        <v>1</v>
      </c>
      <c r="CK530" t="b">
        <f t="shared" si="145"/>
        <v>1</v>
      </c>
      <c r="CL530" t="b">
        <f>OR(LEN(_xlfn.IFNA(VLOOKUP(BK530,Konstanta!$Z:$Z,1,FALSE),""))&gt;0,LEN(BK530)=0)</f>
        <v>1</v>
      </c>
      <c r="CM530" t="b">
        <f t="shared" si="146"/>
        <v>1</v>
      </c>
      <c r="CN530" t="b">
        <f t="shared" si="147"/>
        <v>0</v>
      </c>
      <c r="CO530" t="b">
        <f>LEN(_xlfn.IFNA(VLOOKUP(Data!K530,Konstanta!$AB:$AB,1,FALSE),""))&gt;0</f>
        <v>0</v>
      </c>
      <c r="CP530" s="12" t="b">
        <f t="shared" si="148"/>
        <v>0</v>
      </c>
      <c r="CQ530" s="12" t="b">
        <f t="shared" si="149"/>
        <v>0</v>
      </c>
      <c r="CR530" t="b">
        <f>ISNUMBER(SEARCH(Konstanta!$Q$5,Y530))</f>
        <v>0</v>
      </c>
      <c r="CS530">
        <f ca="1">IF(CD530&lt;=Konstanta!$J$5,Konstanta!$I$5,IF(CD530&lt;=Konstanta!$J$6,Konstanta!$I$6,IF(CD530&lt;=Konstanta!$J$7,Konstanta!$I$7,Konstanta!$I$8)))</f>
        <v>4</v>
      </c>
      <c r="CT530" t="b">
        <f>ISNUMBER(SEARCH(Konstanta!$Q$6,Y530))</f>
        <v>0</v>
      </c>
      <c r="CU530">
        <f ca="1">IF(CD530&lt;=Konstanta!$F$5,Konstanta!$E$5,IF(CD530&lt;=Konstanta!$F$6,Konstanta!$E$6,IF(CD530&lt;=Konstanta!$F$7,Konstanta!$E$7,IF(CD530&lt;=Konstanta!$F$8,Konstanta!$E$8,Konstanta!$E$9))))</f>
        <v>5</v>
      </c>
      <c r="CV530" t="b">
        <f t="shared" si="150"/>
        <v>1</v>
      </c>
      <c r="CW530" s="74">
        <f ca="1">IF(CD530&lt;=Konstanta!$B$5,Konstanta!$A$5,IF(CD530&lt;=Konstanta!$B$6,Konstanta!$A$6,IF(CD530&lt;=Konstanta!$B$7,Konstanta!$A$7,IF(CD530&lt;=Konstanta!$B$8,Konstanta!$A$8,IF(CD530&lt;=Konstanta!$B$9,Konstanta!$A$9,IF(CD530&lt;=Konstanta!$B$10,Konstanta!$A$10,IF(CD530&lt;=Konstanta!$B$11,Konstanta!$A$11,Konstanta!$A$12)))))))</f>
        <v>8</v>
      </c>
      <c r="CX530" t="b">
        <f>LEN(_xlfn.IFNA(VLOOKUP(AA530,Konstanta!$AD:$AD,1,FALSE),""))=0</f>
        <v>1</v>
      </c>
      <c r="CY530" s="67">
        <f t="shared" si="151"/>
        <v>0</v>
      </c>
      <c r="CZ530" s="67">
        <f t="shared" si="152"/>
        <v>0</v>
      </c>
      <c r="DA530" s="67">
        <f t="shared" si="153"/>
        <v>0</v>
      </c>
      <c r="DB530" t="b">
        <f t="shared" ca="1" si="154"/>
        <v>0</v>
      </c>
      <c r="DC530" s="67" t="b">
        <f>DA530&lt;=Konstanta!$AH$3</f>
        <v>1</v>
      </c>
      <c r="DD530" t="b">
        <f>CY530&lt;=Konstanta!$AH$4</f>
        <v>1</v>
      </c>
      <c r="DE530" t="b">
        <f>CY530&lt;=Konstanta!$AH$5</f>
        <v>1</v>
      </c>
      <c r="DF530" t="b">
        <f>CY530&lt;=Konstanta!$AH$6</f>
        <v>1</v>
      </c>
      <c r="DG530" t="b">
        <f ca="1">TEXT(BL530,"YYYYMMDD")=TEXT(Konstanta!$B$1,"YYYYMMDD")</f>
        <v>0</v>
      </c>
      <c r="DH530" t="b">
        <f t="shared" si="155"/>
        <v>0</v>
      </c>
      <c r="DI530" s="67">
        <f ca="1">Konstanta!$C$4-Data!CD530</f>
        <v>-1096658.666275</v>
      </c>
      <c r="DJ530">
        <f ca="1">IF(Data!DI530&gt;=Konstanta!$B$14,Konstanta!$A$14,IF(Data!DI530&gt;=Konstanta!$B$15,Konstanta!$A$15,IF(Data!DI530&gt;=Konstanta!$B$16,Konstanta!$A$16,IF(Data!DI530&gt;=Konstanta!$B$17,Konstanta!$A$17,IF(Data!DI530&gt;=Konstanta!$B$18,Konstanta!$A$18,Konstanta!$A$19)))))</f>
        <v>6</v>
      </c>
      <c r="DK530" t="b">
        <f t="shared" si="156"/>
        <v>0</v>
      </c>
      <c r="DL530" t="b">
        <f>COUNTIFS(A$1:A529,A530)=0</f>
        <v>1</v>
      </c>
    </row>
    <row r="531" spans="1:116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8"/>
      <c r="BY531" s="68"/>
      <c r="BZ531" s="70" t="str">
        <f t="shared" si="141"/>
        <v/>
      </c>
      <c r="CA531" s="71">
        <f t="shared" ca="1" si="142"/>
        <v>1096694.6659916667</v>
      </c>
      <c r="CB531" s="70" t="b">
        <f ca="1">AND(LEN(BZ531)&gt;0,TEXT(BZ531,"YYYY-MM-DD")=TEXT(Konstanta!$B$1,"YYYY-MM-DD"))</f>
        <v>0</v>
      </c>
      <c r="CC531" s="70" t="str">
        <f t="shared" si="143"/>
        <v/>
      </c>
      <c r="CD531" s="72">
        <f ca="1">(Konstanta!$B$2-D531)*24</f>
        <v>1096694.666275</v>
      </c>
      <c r="CE531" t="b">
        <f t="shared" si="144"/>
        <v>0</v>
      </c>
      <c r="CF531" t="b">
        <f>LEN(_xlfn.IFNA(VLOOKUP(H531,Konstanta!$M:$M,1,FALSE),""))&gt;0</f>
        <v>0</v>
      </c>
      <c r="CG531" t="b">
        <f>LEN(_xlfn.IFNA(VLOOKUP(G531,Konstanta!$T:$T,1,FALSE),""))&gt;0</f>
        <v>0</v>
      </c>
      <c r="CH531" t="b">
        <f>_xlfn.IFNA(VLOOKUP(U531,Konstanta!$O:$O,1,FALSE),"-")&lt;&gt;"-"</f>
        <v>0</v>
      </c>
      <c r="CI531" t="b">
        <f>LEN(_xlfn.IFNA(VLOOKUP(AX531,Konstanta!$X:$X,1,FALSE),""))&gt;0</f>
        <v>0</v>
      </c>
      <c r="CJ531" t="b">
        <f>OR(LEN(_xlfn.IFNA(VLOOKUP(Y531,Konstanta!$Q:$Q,1,FALSE),""))&gt;0,LEN(Y531)=0)</f>
        <v>1</v>
      </c>
      <c r="CK531" t="b">
        <f t="shared" si="145"/>
        <v>1</v>
      </c>
      <c r="CL531" t="b">
        <f>OR(LEN(_xlfn.IFNA(VLOOKUP(BK531,Konstanta!$Z:$Z,1,FALSE),""))&gt;0,LEN(BK531)=0)</f>
        <v>1</v>
      </c>
      <c r="CM531" t="b">
        <f t="shared" si="146"/>
        <v>1</v>
      </c>
      <c r="CN531" t="b">
        <f t="shared" si="147"/>
        <v>0</v>
      </c>
      <c r="CO531" t="b">
        <f>LEN(_xlfn.IFNA(VLOOKUP(Data!K531,Konstanta!$AB:$AB,1,FALSE),""))&gt;0</f>
        <v>0</v>
      </c>
      <c r="CP531" s="12" t="b">
        <f t="shared" si="148"/>
        <v>0</v>
      </c>
      <c r="CQ531" s="12" t="b">
        <f t="shared" si="149"/>
        <v>0</v>
      </c>
      <c r="CR531" t="b">
        <f>ISNUMBER(SEARCH(Konstanta!$Q$5,Y531))</f>
        <v>0</v>
      </c>
      <c r="CS531">
        <f ca="1">IF(CD531&lt;=Konstanta!$J$5,Konstanta!$I$5,IF(CD531&lt;=Konstanta!$J$6,Konstanta!$I$6,IF(CD531&lt;=Konstanta!$J$7,Konstanta!$I$7,Konstanta!$I$8)))</f>
        <v>4</v>
      </c>
      <c r="CT531" t="b">
        <f>ISNUMBER(SEARCH(Konstanta!$Q$6,Y531))</f>
        <v>0</v>
      </c>
      <c r="CU531">
        <f ca="1">IF(CD531&lt;=Konstanta!$F$5,Konstanta!$E$5,IF(CD531&lt;=Konstanta!$F$6,Konstanta!$E$6,IF(CD531&lt;=Konstanta!$F$7,Konstanta!$E$7,IF(CD531&lt;=Konstanta!$F$8,Konstanta!$E$8,Konstanta!$E$9))))</f>
        <v>5</v>
      </c>
      <c r="CV531" t="b">
        <f t="shared" si="150"/>
        <v>1</v>
      </c>
      <c r="CW531" s="74">
        <f ca="1">IF(CD531&lt;=Konstanta!$B$5,Konstanta!$A$5,IF(CD531&lt;=Konstanta!$B$6,Konstanta!$A$6,IF(CD531&lt;=Konstanta!$B$7,Konstanta!$A$7,IF(CD531&lt;=Konstanta!$B$8,Konstanta!$A$8,IF(CD531&lt;=Konstanta!$B$9,Konstanta!$A$9,IF(CD531&lt;=Konstanta!$B$10,Konstanta!$A$10,IF(CD531&lt;=Konstanta!$B$11,Konstanta!$A$11,Konstanta!$A$12)))))))</f>
        <v>8</v>
      </c>
      <c r="CX531" t="b">
        <f>LEN(_xlfn.IFNA(VLOOKUP(AA531,Konstanta!$AD:$AD,1,FALSE),""))=0</f>
        <v>1</v>
      </c>
      <c r="CY531" s="67">
        <f t="shared" si="151"/>
        <v>0</v>
      </c>
      <c r="CZ531" s="67">
        <f t="shared" si="152"/>
        <v>0</v>
      </c>
      <c r="DA531" s="67">
        <f t="shared" si="153"/>
        <v>0</v>
      </c>
      <c r="DB531" t="b">
        <f t="shared" ca="1" si="154"/>
        <v>0</v>
      </c>
      <c r="DC531" s="67" t="b">
        <f>DA531&lt;=Konstanta!$AH$3</f>
        <v>1</v>
      </c>
      <c r="DD531" t="b">
        <f>CY531&lt;=Konstanta!$AH$4</f>
        <v>1</v>
      </c>
      <c r="DE531" t="b">
        <f>CY531&lt;=Konstanta!$AH$5</f>
        <v>1</v>
      </c>
      <c r="DF531" t="b">
        <f>CY531&lt;=Konstanta!$AH$6</f>
        <v>1</v>
      </c>
      <c r="DG531" t="b">
        <f ca="1">TEXT(BL531,"YYYYMMDD")=TEXT(Konstanta!$B$1,"YYYYMMDD")</f>
        <v>0</v>
      </c>
      <c r="DH531" t="b">
        <f t="shared" si="155"/>
        <v>0</v>
      </c>
      <c r="DI531" s="67">
        <f ca="1">Konstanta!$C$4-Data!CD531</f>
        <v>-1096658.666275</v>
      </c>
      <c r="DJ531">
        <f ca="1">IF(Data!DI531&gt;=Konstanta!$B$14,Konstanta!$A$14,IF(Data!DI531&gt;=Konstanta!$B$15,Konstanta!$A$15,IF(Data!DI531&gt;=Konstanta!$B$16,Konstanta!$A$16,IF(Data!DI531&gt;=Konstanta!$B$17,Konstanta!$A$17,IF(Data!DI531&gt;=Konstanta!$B$18,Konstanta!$A$18,Konstanta!$A$19)))))</f>
        <v>6</v>
      </c>
      <c r="DK531" t="b">
        <f t="shared" si="156"/>
        <v>0</v>
      </c>
      <c r="DL531" t="b">
        <f>COUNTIFS(A$1:A530,A531)=0</f>
        <v>1</v>
      </c>
    </row>
    <row r="532" spans="1:116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70" t="str">
        <f t="shared" si="141"/>
        <v/>
      </c>
      <c r="CA532" s="71">
        <f t="shared" ca="1" si="142"/>
        <v>1096694.6659944444</v>
      </c>
      <c r="CB532" s="70" t="b">
        <f ca="1">AND(LEN(BZ532)&gt;0,TEXT(BZ532,"YYYY-MM-DD")=TEXT(Konstanta!$B$1,"YYYY-MM-DD"))</f>
        <v>0</v>
      </c>
      <c r="CC532" s="70" t="str">
        <f t="shared" si="143"/>
        <v/>
      </c>
      <c r="CD532" s="72">
        <f ca="1">(Konstanta!$B$2-D532)*24</f>
        <v>1096694.666275</v>
      </c>
      <c r="CE532" t="b">
        <f t="shared" si="144"/>
        <v>0</v>
      </c>
      <c r="CF532" t="b">
        <f>LEN(_xlfn.IFNA(VLOOKUP(H532,Konstanta!$M:$M,1,FALSE),""))&gt;0</f>
        <v>0</v>
      </c>
      <c r="CG532" t="b">
        <f>LEN(_xlfn.IFNA(VLOOKUP(G532,Konstanta!$T:$T,1,FALSE),""))&gt;0</f>
        <v>0</v>
      </c>
      <c r="CH532" t="b">
        <f>_xlfn.IFNA(VLOOKUP(U532,Konstanta!$O:$O,1,FALSE),"-")&lt;&gt;"-"</f>
        <v>0</v>
      </c>
      <c r="CI532" t="b">
        <f>LEN(_xlfn.IFNA(VLOOKUP(AX532,Konstanta!$X:$X,1,FALSE),""))&gt;0</f>
        <v>0</v>
      </c>
      <c r="CJ532" t="b">
        <f>OR(LEN(_xlfn.IFNA(VLOOKUP(Y532,Konstanta!$Q:$Q,1,FALSE),""))&gt;0,LEN(Y532)=0)</f>
        <v>1</v>
      </c>
      <c r="CK532" t="b">
        <f t="shared" si="145"/>
        <v>1</v>
      </c>
      <c r="CL532" t="b">
        <f>OR(LEN(_xlfn.IFNA(VLOOKUP(BK532,Konstanta!$Z:$Z,1,FALSE),""))&gt;0,LEN(BK532)=0)</f>
        <v>1</v>
      </c>
      <c r="CM532" t="b">
        <f t="shared" si="146"/>
        <v>1</v>
      </c>
      <c r="CN532" t="b">
        <f t="shared" si="147"/>
        <v>0</v>
      </c>
      <c r="CO532" t="b">
        <f>LEN(_xlfn.IFNA(VLOOKUP(Data!K532,Konstanta!$AB:$AB,1,FALSE),""))&gt;0</f>
        <v>0</v>
      </c>
      <c r="CP532" s="12" t="b">
        <f t="shared" si="148"/>
        <v>0</v>
      </c>
      <c r="CQ532" s="12" t="b">
        <f t="shared" si="149"/>
        <v>0</v>
      </c>
      <c r="CR532" t="b">
        <f>ISNUMBER(SEARCH(Konstanta!$Q$5,Y532))</f>
        <v>0</v>
      </c>
      <c r="CS532">
        <f ca="1">IF(CD532&lt;=Konstanta!$J$5,Konstanta!$I$5,IF(CD532&lt;=Konstanta!$J$6,Konstanta!$I$6,IF(CD532&lt;=Konstanta!$J$7,Konstanta!$I$7,Konstanta!$I$8)))</f>
        <v>4</v>
      </c>
      <c r="CT532" t="b">
        <f>ISNUMBER(SEARCH(Konstanta!$Q$6,Y532))</f>
        <v>0</v>
      </c>
      <c r="CU532">
        <f ca="1">IF(CD532&lt;=Konstanta!$F$5,Konstanta!$E$5,IF(CD532&lt;=Konstanta!$F$6,Konstanta!$E$6,IF(CD532&lt;=Konstanta!$F$7,Konstanta!$E$7,IF(CD532&lt;=Konstanta!$F$8,Konstanta!$E$8,Konstanta!$E$9))))</f>
        <v>5</v>
      </c>
      <c r="CV532" t="b">
        <f t="shared" si="150"/>
        <v>1</v>
      </c>
      <c r="CW532" s="74">
        <f ca="1">IF(CD532&lt;=Konstanta!$B$5,Konstanta!$A$5,IF(CD532&lt;=Konstanta!$B$6,Konstanta!$A$6,IF(CD532&lt;=Konstanta!$B$7,Konstanta!$A$7,IF(CD532&lt;=Konstanta!$B$8,Konstanta!$A$8,IF(CD532&lt;=Konstanta!$B$9,Konstanta!$A$9,IF(CD532&lt;=Konstanta!$B$10,Konstanta!$A$10,IF(CD532&lt;=Konstanta!$B$11,Konstanta!$A$11,Konstanta!$A$12)))))))</f>
        <v>8</v>
      </c>
      <c r="CX532" t="b">
        <f>LEN(_xlfn.IFNA(VLOOKUP(AA532,Konstanta!$AD:$AD,1,FALSE),""))=0</f>
        <v>1</v>
      </c>
      <c r="CY532" s="67">
        <f t="shared" si="151"/>
        <v>0</v>
      </c>
      <c r="CZ532" s="67">
        <f t="shared" si="152"/>
        <v>0</v>
      </c>
      <c r="DA532" s="67">
        <f t="shared" si="153"/>
        <v>0</v>
      </c>
      <c r="DB532" t="b">
        <f t="shared" ca="1" si="154"/>
        <v>0</v>
      </c>
      <c r="DC532" s="67" t="b">
        <f>DA532&lt;=Konstanta!$AH$3</f>
        <v>1</v>
      </c>
      <c r="DD532" t="b">
        <f>CY532&lt;=Konstanta!$AH$4</f>
        <v>1</v>
      </c>
      <c r="DE532" t="b">
        <f>CY532&lt;=Konstanta!$AH$5</f>
        <v>1</v>
      </c>
      <c r="DF532" t="b">
        <f>CY532&lt;=Konstanta!$AH$6</f>
        <v>1</v>
      </c>
      <c r="DG532" t="b">
        <f ca="1">TEXT(BL532,"YYYYMMDD")=TEXT(Konstanta!$B$1,"YYYYMMDD")</f>
        <v>0</v>
      </c>
      <c r="DH532" t="b">
        <f t="shared" si="155"/>
        <v>0</v>
      </c>
      <c r="DI532" s="67">
        <f ca="1">Konstanta!$C$4-Data!CD532</f>
        <v>-1096658.666275</v>
      </c>
      <c r="DJ532">
        <f ca="1">IF(Data!DI532&gt;=Konstanta!$B$14,Konstanta!$A$14,IF(Data!DI532&gt;=Konstanta!$B$15,Konstanta!$A$15,IF(Data!DI532&gt;=Konstanta!$B$16,Konstanta!$A$16,IF(Data!DI532&gt;=Konstanta!$B$17,Konstanta!$A$17,IF(Data!DI532&gt;=Konstanta!$B$18,Konstanta!$A$18,Konstanta!$A$19)))))</f>
        <v>6</v>
      </c>
      <c r="DK532" t="b">
        <f t="shared" si="156"/>
        <v>0</v>
      </c>
      <c r="DL532" t="b">
        <f>COUNTIFS(A$1:A531,A532)=0</f>
        <v>1</v>
      </c>
    </row>
    <row r="533" spans="1:116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8"/>
      <c r="BY533" s="68"/>
      <c r="BZ533" s="70" t="str">
        <f t="shared" si="141"/>
        <v/>
      </c>
      <c r="CA533" s="71">
        <f t="shared" ca="1" si="142"/>
        <v>1096694.666275</v>
      </c>
      <c r="CB533" s="70" t="b">
        <f ca="1">AND(LEN(BZ533)&gt;0,TEXT(BZ533,"YYYY-MM-DD")=TEXT(Konstanta!$B$1,"YYYY-MM-DD"))</f>
        <v>0</v>
      </c>
      <c r="CC533" s="70" t="str">
        <f t="shared" si="143"/>
        <v/>
      </c>
      <c r="CD533" s="72">
        <f ca="1">(Konstanta!$B$2-D533)*24</f>
        <v>1096694.666275</v>
      </c>
      <c r="CE533" t="b">
        <f t="shared" si="144"/>
        <v>0</v>
      </c>
      <c r="CF533" t="b">
        <f>LEN(_xlfn.IFNA(VLOOKUP(H533,Konstanta!$M:$M,1,FALSE),""))&gt;0</f>
        <v>0</v>
      </c>
      <c r="CG533" t="b">
        <f>LEN(_xlfn.IFNA(VLOOKUP(G533,Konstanta!$T:$T,1,FALSE),""))&gt;0</f>
        <v>0</v>
      </c>
      <c r="CH533" t="b">
        <f>_xlfn.IFNA(VLOOKUP(U533,Konstanta!$O:$O,1,FALSE),"-")&lt;&gt;"-"</f>
        <v>0</v>
      </c>
      <c r="CI533" t="b">
        <f>LEN(_xlfn.IFNA(VLOOKUP(AX533,Konstanta!$X:$X,1,FALSE),""))&gt;0</f>
        <v>0</v>
      </c>
      <c r="CJ533" t="b">
        <f>OR(LEN(_xlfn.IFNA(VLOOKUP(Y533,Konstanta!$Q:$Q,1,FALSE),""))&gt;0,LEN(Y533)=0)</f>
        <v>1</v>
      </c>
      <c r="CK533" t="b">
        <f t="shared" si="145"/>
        <v>1</v>
      </c>
      <c r="CL533" t="b">
        <f>OR(LEN(_xlfn.IFNA(VLOOKUP(BK533,Konstanta!$Z:$Z,1,FALSE),""))&gt;0,LEN(BK533)=0)</f>
        <v>1</v>
      </c>
      <c r="CM533" t="b">
        <f t="shared" si="146"/>
        <v>1</v>
      </c>
      <c r="CN533" t="b">
        <f t="shared" si="147"/>
        <v>0</v>
      </c>
      <c r="CO533" t="b">
        <f>LEN(_xlfn.IFNA(VLOOKUP(Data!K533,Konstanta!$AB:$AB,1,FALSE),""))&gt;0</f>
        <v>0</v>
      </c>
      <c r="CP533" s="12" t="b">
        <f t="shared" si="148"/>
        <v>0</v>
      </c>
      <c r="CQ533" s="12" t="b">
        <f t="shared" si="149"/>
        <v>0</v>
      </c>
      <c r="CR533" t="b">
        <f>ISNUMBER(SEARCH(Konstanta!$Q$5,Y533))</f>
        <v>0</v>
      </c>
      <c r="CS533">
        <f ca="1">IF(CD533&lt;=Konstanta!$J$5,Konstanta!$I$5,IF(CD533&lt;=Konstanta!$J$6,Konstanta!$I$6,IF(CD533&lt;=Konstanta!$J$7,Konstanta!$I$7,Konstanta!$I$8)))</f>
        <v>4</v>
      </c>
      <c r="CT533" t="b">
        <f>ISNUMBER(SEARCH(Konstanta!$Q$6,Y533))</f>
        <v>0</v>
      </c>
      <c r="CU533">
        <f ca="1">IF(CD533&lt;=Konstanta!$F$5,Konstanta!$E$5,IF(CD533&lt;=Konstanta!$F$6,Konstanta!$E$6,IF(CD533&lt;=Konstanta!$F$7,Konstanta!$E$7,IF(CD533&lt;=Konstanta!$F$8,Konstanta!$E$8,Konstanta!$E$9))))</f>
        <v>5</v>
      </c>
      <c r="CV533" t="b">
        <f t="shared" si="150"/>
        <v>1</v>
      </c>
      <c r="CW533" s="74">
        <f ca="1">IF(CD533&lt;=Konstanta!$B$5,Konstanta!$A$5,IF(CD533&lt;=Konstanta!$B$6,Konstanta!$A$6,IF(CD533&lt;=Konstanta!$B$7,Konstanta!$A$7,IF(CD533&lt;=Konstanta!$B$8,Konstanta!$A$8,IF(CD533&lt;=Konstanta!$B$9,Konstanta!$A$9,IF(CD533&lt;=Konstanta!$B$10,Konstanta!$A$10,IF(CD533&lt;=Konstanta!$B$11,Konstanta!$A$11,Konstanta!$A$12)))))))</f>
        <v>8</v>
      </c>
      <c r="CX533" t="b">
        <f>LEN(_xlfn.IFNA(VLOOKUP(AA533,Konstanta!$AD:$AD,1,FALSE),""))=0</f>
        <v>1</v>
      </c>
      <c r="CY533" s="67">
        <f t="shared" si="151"/>
        <v>0</v>
      </c>
      <c r="CZ533" s="67">
        <f t="shared" si="152"/>
        <v>0</v>
      </c>
      <c r="DA533" s="67">
        <f t="shared" si="153"/>
        <v>0</v>
      </c>
      <c r="DB533" t="b">
        <f t="shared" ca="1" si="154"/>
        <v>0</v>
      </c>
      <c r="DC533" s="67" t="b">
        <f>DA533&lt;=Konstanta!$AH$3</f>
        <v>1</v>
      </c>
      <c r="DD533" t="b">
        <f>CY533&lt;=Konstanta!$AH$4</f>
        <v>1</v>
      </c>
      <c r="DE533" t="b">
        <f>CY533&lt;=Konstanta!$AH$5</f>
        <v>1</v>
      </c>
      <c r="DF533" t="b">
        <f>CY533&lt;=Konstanta!$AH$6</f>
        <v>1</v>
      </c>
      <c r="DG533" t="b">
        <f ca="1">TEXT(BL533,"YYYYMMDD")=TEXT(Konstanta!$B$1,"YYYYMMDD")</f>
        <v>0</v>
      </c>
      <c r="DH533" t="b">
        <f t="shared" si="155"/>
        <v>0</v>
      </c>
      <c r="DI533" s="67">
        <f ca="1">Konstanta!$C$4-Data!CD533</f>
        <v>-1096658.666275</v>
      </c>
      <c r="DJ533">
        <f ca="1">IF(Data!DI533&gt;=Konstanta!$B$14,Konstanta!$A$14,IF(Data!DI533&gt;=Konstanta!$B$15,Konstanta!$A$15,IF(Data!DI533&gt;=Konstanta!$B$16,Konstanta!$A$16,IF(Data!DI533&gt;=Konstanta!$B$17,Konstanta!$A$17,IF(Data!DI533&gt;=Konstanta!$B$18,Konstanta!$A$18,Konstanta!$A$19)))))</f>
        <v>6</v>
      </c>
      <c r="DK533" t="b">
        <f t="shared" si="156"/>
        <v>0</v>
      </c>
      <c r="DL533" t="b">
        <f>COUNTIFS(A$1:A532,A533)=0</f>
        <v>1</v>
      </c>
    </row>
    <row r="534" spans="1:116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8"/>
      <c r="BY534" s="68"/>
      <c r="BZ534" s="70" t="str">
        <f t="shared" si="141"/>
        <v/>
      </c>
      <c r="CA534" s="71">
        <f t="shared" ca="1" si="142"/>
        <v>1096694.6659916667</v>
      </c>
      <c r="CB534" s="70" t="b">
        <f ca="1">AND(LEN(BZ534)&gt;0,TEXT(BZ534,"YYYY-MM-DD")=TEXT(Konstanta!$B$1,"YYYY-MM-DD"))</f>
        <v>0</v>
      </c>
      <c r="CC534" s="70" t="str">
        <f t="shared" si="143"/>
        <v/>
      </c>
      <c r="CD534" s="72">
        <f ca="1">(Konstanta!$B$2-D534)*24</f>
        <v>1096694.666275</v>
      </c>
      <c r="CE534" t="b">
        <f t="shared" si="144"/>
        <v>0</v>
      </c>
      <c r="CF534" t="b">
        <f>LEN(_xlfn.IFNA(VLOOKUP(H534,Konstanta!$M:$M,1,FALSE),""))&gt;0</f>
        <v>0</v>
      </c>
      <c r="CG534" t="b">
        <f>LEN(_xlfn.IFNA(VLOOKUP(G534,Konstanta!$T:$T,1,FALSE),""))&gt;0</f>
        <v>0</v>
      </c>
      <c r="CH534" t="b">
        <f>_xlfn.IFNA(VLOOKUP(U534,Konstanta!$O:$O,1,FALSE),"-")&lt;&gt;"-"</f>
        <v>0</v>
      </c>
      <c r="CI534" t="b">
        <f>LEN(_xlfn.IFNA(VLOOKUP(AX534,Konstanta!$X:$X,1,FALSE),""))&gt;0</f>
        <v>0</v>
      </c>
      <c r="CJ534" t="b">
        <f>OR(LEN(_xlfn.IFNA(VLOOKUP(Y534,Konstanta!$Q:$Q,1,FALSE),""))&gt;0,LEN(Y534)=0)</f>
        <v>1</v>
      </c>
      <c r="CK534" t="b">
        <f t="shared" si="145"/>
        <v>1</v>
      </c>
      <c r="CL534" t="b">
        <f>OR(LEN(_xlfn.IFNA(VLOOKUP(BK534,Konstanta!$Z:$Z,1,FALSE),""))&gt;0,LEN(BK534)=0)</f>
        <v>1</v>
      </c>
      <c r="CM534" t="b">
        <f t="shared" si="146"/>
        <v>1</v>
      </c>
      <c r="CN534" t="b">
        <f t="shared" si="147"/>
        <v>0</v>
      </c>
      <c r="CO534" t="b">
        <f>LEN(_xlfn.IFNA(VLOOKUP(Data!K534,Konstanta!$AB:$AB,1,FALSE),""))&gt;0</f>
        <v>0</v>
      </c>
      <c r="CP534" s="12" t="b">
        <f t="shared" si="148"/>
        <v>0</v>
      </c>
      <c r="CQ534" s="12" t="b">
        <f t="shared" si="149"/>
        <v>0</v>
      </c>
      <c r="CR534" t="b">
        <f>ISNUMBER(SEARCH(Konstanta!$Q$5,Y534))</f>
        <v>0</v>
      </c>
      <c r="CS534">
        <f ca="1">IF(CD534&lt;=Konstanta!$J$5,Konstanta!$I$5,IF(CD534&lt;=Konstanta!$J$6,Konstanta!$I$6,IF(CD534&lt;=Konstanta!$J$7,Konstanta!$I$7,Konstanta!$I$8)))</f>
        <v>4</v>
      </c>
      <c r="CT534" t="b">
        <f>ISNUMBER(SEARCH(Konstanta!$Q$6,Y534))</f>
        <v>0</v>
      </c>
      <c r="CU534">
        <f ca="1">IF(CD534&lt;=Konstanta!$F$5,Konstanta!$E$5,IF(CD534&lt;=Konstanta!$F$6,Konstanta!$E$6,IF(CD534&lt;=Konstanta!$F$7,Konstanta!$E$7,IF(CD534&lt;=Konstanta!$F$8,Konstanta!$E$8,Konstanta!$E$9))))</f>
        <v>5</v>
      </c>
      <c r="CV534" t="b">
        <f t="shared" si="150"/>
        <v>1</v>
      </c>
      <c r="CW534" s="74">
        <f ca="1">IF(CD534&lt;=Konstanta!$B$5,Konstanta!$A$5,IF(CD534&lt;=Konstanta!$B$6,Konstanta!$A$6,IF(CD534&lt;=Konstanta!$B$7,Konstanta!$A$7,IF(CD534&lt;=Konstanta!$B$8,Konstanta!$A$8,IF(CD534&lt;=Konstanta!$B$9,Konstanta!$A$9,IF(CD534&lt;=Konstanta!$B$10,Konstanta!$A$10,IF(CD534&lt;=Konstanta!$B$11,Konstanta!$A$11,Konstanta!$A$12)))))))</f>
        <v>8</v>
      </c>
      <c r="CX534" t="b">
        <f>LEN(_xlfn.IFNA(VLOOKUP(AA534,Konstanta!$AD:$AD,1,FALSE),""))=0</f>
        <v>1</v>
      </c>
      <c r="CY534" s="67">
        <f t="shared" si="151"/>
        <v>0</v>
      </c>
      <c r="CZ534" s="67">
        <f t="shared" si="152"/>
        <v>0</v>
      </c>
      <c r="DA534" s="67">
        <f t="shared" si="153"/>
        <v>0</v>
      </c>
      <c r="DB534" t="b">
        <f t="shared" ca="1" si="154"/>
        <v>0</v>
      </c>
      <c r="DC534" s="67" t="b">
        <f>DA534&lt;=Konstanta!$AH$3</f>
        <v>1</v>
      </c>
      <c r="DD534" t="b">
        <f>CY534&lt;=Konstanta!$AH$4</f>
        <v>1</v>
      </c>
      <c r="DE534" t="b">
        <f>CY534&lt;=Konstanta!$AH$5</f>
        <v>1</v>
      </c>
      <c r="DF534" t="b">
        <f>CY534&lt;=Konstanta!$AH$6</f>
        <v>1</v>
      </c>
      <c r="DG534" t="b">
        <f ca="1">TEXT(BL534,"YYYYMMDD")=TEXT(Konstanta!$B$1,"YYYYMMDD")</f>
        <v>0</v>
      </c>
      <c r="DH534" t="b">
        <f t="shared" si="155"/>
        <v>0</v>
      </c>
      <c r="DI534" s="67">
        <f ca="1">Konstanta!$C$4-Data!CD534</f>
        <v>-1096658.666275</v>
      </c>
      <c r="DJ534">
        <f ca="1">IF(Data!DI534&gt;=Konstanta!$B$14,Konstanta!$A$14,IF(Data!DI534&gt;=Konstanta!$B$15,Konstanta!$A$15,IF(Data!DI534&gt;=Konstanta!$B$16,Konstanta!$A$16,IF(Data!DI534&gt;=Konstanta!$B$17,Konstanta!$A$17,IF(Data!DI534&gt;=Konstanta!$B$18,Konstanta!$A$18,Konstanta!$A$19)))))</f>
        <v>6</v>
      </c>
      <c r="DK534" t="b">
        <f t="shared" si="156"/>
        <v>0</v>
      </c>
      <c r="DL534" t="b">
        <f>COUNTIFS(A$1:A533,A534)=0</f>
        <v>1</v>
      </c>
    </row>
    <row r="535" spans="1:116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8"/>
      <c r="BY535" s="68"/>
      <c r="BZ535" s="70" t="str">
        <f t="shared" si="141"/>
        <v/>
      </c>
      <c r="CA535" s="71">
        <f t="shared" ca="1" si="142"/>
        <v>1096694.6664083335</v>
      </c>
      <c r="CB535" s="70" t="b">
        <f ca="1">AND(LEN(BZ535)&gt;0,TEXT(BZ535,"YYYY-MM-DD")=TEXT(Konstanta!$B$1,"YYYY-MM-DD"))</f>
        <v>0</v>
      </c>
      <c r="CC535" s="70" t="str">
        <f t="shared" si="143"/>
        <v/>
      </c>
      <c r="CD535" s="72">
        <f ca="1">(Konstanta!$B$2-D535)*24</f>
        <v>1096694.666275</v>
      </c>
      <c r="CE535" t="b">
        <f t="shared" si="144"/>
        <v>0</v>
      </c>
      <c r="CF535" t="b">
        <f>LEN(_xlfn.IFNA(VLOOKUP(H535,Konstanta!$M:$M,1,FALSE),""))&gt;0</f>
        <v>0</v>
      </c>
      <c r="CG535" t="b">
        <f>LEN(_xlfn.IFNA(VLOOKUP(G535,Konstanta!$T:$T,1,FALSE),""))&gt;0</f>
        <v>0</v>
      </c>
      <c r="CH535" t="b">
        <f>_xlfn.IFNA(VLOOKUP(U535,Konstanta!$O:$O,1,FALSE),"-")&lt;&gt;"-"</f>
        <v>0</v>
      </c>
      <c r="CI535" t="b">
        <f>LEN(_xlfn.IFNA(VLOOKUP(AX535,Konstanta!$X:$X,1,FALSE),""))&gt;0</f>
        <v>0</v>
      </c>
      <c r="CJ535" t="b">
        <f>OR(LEN(_xlfn.IFNA(VLOOKUP(Y535,Konstanta!$Q:$Q,1,FALSE),""))&gt;0,LEN(Y535)=0)</f>
        <v>1</v>
      </c>
      <c r="CK535" t="b">
        <f t="shared" si="145"/>
        <v>1</v>
      </c>
      <c r="CL535" t="b">
        <f>OR(LEN(_xlfn.IFNA(VLOOKUP(BK535,Konstanta!$Z:$Z,1,FALSE),""))&gt;0,LEN(BK535)=0)</f>
        <v>1</v>
      </c>
      <c r="CM535" t="b">
        <f t="shared" si="146"/>
        <v>1</v>
      </c>
      <c r="CN535" t="b">
        <f t="shared" si="147"/>
        <v>0</v>
      </c>
      <c r="CO535" t="b">
        <f>LEN(_xlfn.IFNA(VLOOKUP(Data!K535,Konstanta!$AB:$AB,1,FALSE),""))&gt;0</f>
        <v>0</v>
      </c>
      <c r="CP535" s="12" t="b">
        <f t="shared" si="148"/>
        <v>0</v>
      </c>
      <c r="CQ535" s="12" t="b">
        <f t="shared" si="149"/>
        <v>0</v>
      </c>
      <c r="CR535" t="b">
        <f>ISNUMBER(SEARCH(Konstanta!$Q$5,Y535))</f>
        <v>0</v>
      </c>
      <c r="CS535">
        <f ca="1">IF(CD535&lt;=Konstanta!$J$5,Konstanta!$I$5,IF(CD535&lt;=Konstanta!$J$6,Konstanta!$I$6,IF(CD535&lt;=Konstanta!$J$7,Konstanta!$I$7,Konstanta!$I$8)))</f>
        <v>4</v>
      </c>
      <c r="CT535" t="b">
        <f>ISNUMBER(SEARCH(Konstanta!$Q$6,Y535))</f>
        <v>0</v>
      </c>
      <c r="CU535">
        <f ca="1">IF(CD535&lt;=Konstanta!$F$5,Konstanta!$E$5,IF(CD535&lt;=Konstanta!$F$6,Konstanta!$E$6,IF(CD535&lt;=Konstanta!$F$7,Konstanta!$E$7,IF(CD535&lt;=Konstanta!$F$8,Konstanta!$E$8,Konstanta!$E$9))))</f>
        <v>5</v>
      </c>
      <c r="CV535" t="b">
        <f t="shared" si="150"/>
        <v>1</v>
      </c>
      <c r="CW535" s="74">
        <f ca="1">IF(CD535&lt;=Konstanta!$B$5,Konstanta!$A$5,IF(CD535&lt;=Konstanta!$B$6,Konstanta!$A$6,IF(CD535&lt;=Konstanta!$B$7,Konstanta!$A$7,IF(CD535&lt;=Konstanta!$B$8,Konstanta!$A$8,IF(CD535&lt;=Konstanta!$B$9,Konstanta!$A$9,IF(CD535&lt;=Konstanta!$B$10,Konstanta!$A$10,IF(CD535&lt;=Konstanta!$B$11,Konstanta!$A$11,Konstanta!$A$12)))))))</f>
        <v>8</v>
      </c>
      <c r="CX535" t="b">
        <f>LEN(_xlfn.IFNA(VLOOKUP(AA535,Konstanta!$AD:$AD,1,FALSE),""))=0</f>
        <v>1</v>
      </c>
      <c r="CY535" s="67">
        <f t="shared" si="151"/>
        <v>0</v>
      </c>
      <c r="CZ535" s="67">
        <f t="shared" si="152"/>
        <v>0</v>
      </c>
      <c r="DA535" s="67">
        <f t="shared" si="153"/>
        <v>0</v>
      </c>
      <c r="DB535" t="b">
        <f t="shared" ca="1" si="154"/>
        <v>0</v>
      </c>
      <c r="DC535" s="67" t="b">
        <f>DA535&lt;=Konstanta!$AH$3</f>
        <v>1</v>
      </c>
      <c r="DD535" t="b">
        <f>CY535&lt;=Konstanta!$AH$4</f>
        <v>1</v>
      </c>
      <c r="DE535" t="b">
        <f>CY535&lt;=Konstanta!$AH$5</f>
        <v>1</v>
      </c>
      <c r="DF535" t="b">
        <f>CY535&lt;=Konstanta!$AH$6</f>
        <v>1</v>
      </c>
      <c r="DG535" t="b">
        <f ca="1">TEXT(BL535,"YYYYMMDD")=TEXT(Konstanta!$B$1,"YYYYMMDD")</f>
        <v>0</v>
      </c>
      <c r="DH535" t="b">
        <f t="shared" si="155"/>
        <v>0</v>
      </c>
      <c r="DI535" s="67">
        <f ca="1">Konstanta!$C$4-Data!CD535</f>
        <v>-1096658.666275</v>
      </c>
      <c r="DJ535">
        <f ca="1">IF(Data!DI535&gt;=Konstanta!$B$14,Konstanta!$A$14,IF(Data!DI535&gt;=Konstanta!$B$15,Konstanta!$A$15,IF(Data!DI535&gt;=Konstanta!$B$16,Konstanta!$A$16,IF(Data!DI535&gt;=Konstanta!$B$17,Konstanta!$A$17,IF(Data!DI535&gt;=Konstanta!$B$18,Konstanta!$A$18,Konstanta!$A$19)))))</f>
        <v>6</v>
      </c>
      <c r="DK535" t="b">
        <f t="shared" si="156"/>
        <v>0</v>
      </c>
      <c r="DL535" t="b">
        <f>COUNTIFS(A$1:A534,A535)=0</f>
        <v>1</v>
      </c>
    </row>
    <row r="536" spans="1:11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8"/>
      <c r="BY536" s="68"/>
      <c r="BZ536" s="70" t="str">
        <f t="shared" si="141"/>
        <v/>
      </c>
      <c r="CA536" s="71">
        <f t="shared" ca="1" si="142"/>
        <v>1096694.666013889</v>
      </c>
      <c r="CB536" s="70" t="b">
        <f ca="1">AND(LEN(BZ536)&gt;0,TEXT(BZ536,"YYYY-MM-DD")=TEXT(Konstanta!$B$1,"YYYY-MM-DD"))</f>
        <v>0</v>
      </c>
      <c r="CC536" s="70" t="str">
        <f t="shared" si="143"/>
        <v/>
      </c>
      <c r="CD536" s="72">
        <f ca="1">(Konstanta!$B$2-D536)*24</f>
        <v>1096694.666275</v>
      </c>
      <c r="CE536" t="b">
        <f t="shared" si="144"/>
        <v>0</v>
      </c>
      <c r="CF536" t="b">
        <f>LEN(_xlfn.IFNA(VLOOKUP(H536,Konstanta!$M:$M,1,FALSE),""))&gt;0</f>
        <v>0</v>
      </c>
      <c r="CG536" t="b">
        <f>LEN(_xlfn.IFNA(VLOOKUP(G536,Konstanta!$T:$T,1,FALSE),""))&gt;0</f>
        <v>0</v>
      </c>
      <c r="CH536" t="b">
        <f>_xlfn.IFNA(VLOOKUP(U536,Konstanta!$O:$O,1,FALSE),"-")&lt;&gt;"-"</f>
        <v>0</v>
      </c>
      <c r="CI536" t="b">
        <f>LEN(_xlfn.IFNA(VLOOKUP(AX536,Konstanta!$X:$X,1,FALSE),""))&gt;0</f>
        <v>0</v>
      </c>
      <c r="CJ536" t="b">
        <f>OR(LEN(_xlfn.IFNA(VLOOKUP(Y536,Konstanta!$Q:$Q,1,FALSE),""))&gt;0,LEN(Y536)=0)</f>
        <v>1</v>
      </c>
      <c r="CK536" t="b">
        <f t="shared" si="145"/>
        <v>1</v>
      </c>
      <c r="CL536" t="b">
        <f>OR(LEN(_xlfn.IFNA(VLOOKUP(BK536,Konstanta!$Z:$Z,1,FALSE),""))&gt;0,LEN(BK536)=0)</f>
        <v>1</v>
      </c>
      <c r="CM536" t="b">
        <f t="shared" si="146"/>
        <v>1</v>
      </c>
      <c r="CN536" t="b">
        <f t="shared" si="147"/>
        <v>0</v>
      </c>
      <c r="CO536" t="b">
        <f>LEN(_xlfn.IFNA(VLOOKUP(Data!K536,Konstanta!$AB:$AB,1,FALSE),""))&gt;0</f>
        <v>0</v>
      </c>
      <c r="CP536" s="12" t="b">
        <f t="shared" si="148"/>
        <v>0</v>
      </c>
      <c r="CQ536" s="12" t="b">
        <f t="shared" si="149"/>
        <v>0</v>
      </c>
      <c r="CR536" t="b">
        <f>ISNUMBER(SEARCH(Konstanta!$Q$5,Y536))</f>
        <v>0</v>
      </c>
      <c r="CS536">
        <f ca="1">IF(CD536&lt;=Konstanta!$J$5,Konstanta!$I$5,IF(CD536&lt;=Konstanta!$J$6,Konstanta!$I$6,IF(CD536&lt;=Konstanta!$J$7,Konstanta!$I$7,Konstanta!$I$8)))</f>
        <v>4</v>
      </c>
      <c r="CT536" t="b">
        <f>ISNUMBER(SEARCH(Konstanta!$Q$6,Y536))</f>
        <v>0</v>
      </c>
      <c r="CU536">
        <f ca="1">IF(CD536&lt;=Konstanta!$F$5,Konstanta!$E$5,IF(CD536&lt;=Konstanta!$F$6,Konstanta!$E$6,IF(CD536&lt;=Konstanta!$F$7,Konstanta!$E$7,IF(CD536&lt;=Konstanta!$F$8,Konstanta!$E$8,Konstanta!$E$9))))</f>
        <v>5</v>
      </c>
      <c r="CV536" t="b">
        <f t="shared" si="150"/>
        <v>1</v>
      </c>
      <c r="CW536" s="74">
        <f ca="1">IF(CD536&lt;=Konstanta!$B$5,Konstanta!$A$5,IF(CD536&lt;=Konstanta!$B$6,Konstanta!$A$6,IF(CD536&lt;=Konstanta!$B$7,Konstanta!$A$7,IF(CD536&lt;=Konstanta!$B$8,Konstanta!$A$8,IF(CD536&lt;=Konstanta!$B$9,Konstanta!$A$9,IF(CD536&lt;=Konstanta!$B$10,Konstanta!$A$10,IF(CD536&lt;=Konstanta!$B$11,Konstanta!$A$11,Konstanta!$A$12)))))))</f>
        <v>8</v>
      </c>
      <c r="CX536" t="b">
        <f>LEN(_xlfn.IFNA(VLOOKUP(AA536,Konstanta!$AD:$AD,1,FALSE),""))=0</f>
        <v>1</v>
      </c>
      <c r="CY536" s="67">
        <f t="shared" si="151"/>
        <v>0</v>
      </c>
      <c r="CZ536" s="67">
        <f t="shared" si="152"/>
        <v>0</v>
      </c>
      <c r="DA536" s="67">
        <f t="shared" si="153"/>
        <v>0</v>
      </c>
      <c r="DB536" t="b">
        <f t="shared" ca="1" si="154"/>
        <v>0</v>
      </c>
      <c r="DC536" s="67" t="b">
        <f>DA536&lt;=Konstanta!$AH$3</f>
        <v>1</v>
      </c>
      <c r="DD536" t="b">
        <f>CY536&lt;=Konstanta!$AH$4</f>
        <v>1</v>
      </c>
      <c r="DE536" t="b">
        <f>CY536&lt;=Konstanta!$AH$5</f>
        <v>1</v>
      </c>
      <c r="DF536" t="b">
        <f>CY536&lt;=Konstanta!$AH$6</f>
        <v>1</v>
      </c>
      <c r="DG536" t="b">
        <f ca="1">TEXT(BL536,"YYYYMMDD")=TEXT(Konstanta!$B$1,"YYYYMMDD")</f>
        <v>0</v>
      </c>
      <c r="DH536" t="b">
        <f t="shared" si="155"/>
        <v>0</v>
      </c>
      <c r="DI536" s="67">
        <f ca="1">Konstanta!$C$4-Data!CD536</f>
        <v>-1096658.666275</v>
      </c>
      <c r="DJ536">
        <f ca="1">IF(Data!DI536&gt;=Konstanta!$B$14,Konstanta!$A$14,IF(Data!DI536&gt;=Konstanta!$B$15,Konstanta!$A$15,IF(Data!DI536&gt;=Konstanta!$B$16,Konstanta!$A$16,IF(Data!DI536&gt;=Konstanta!$B$17,Konstanta!$A$17,IF(Data!DI536&gt;=Konstanta!$B$18,Konstanta!$A$18,Konstanta!$A$19)))))</f>
        <v>6</v>
      </c>
      <c r="DK536" t="b">
        <f t="shared" si="156"/>
        <v>0</v>
      </c>
      <c r="DL536" t="b">
        <f>COUNTIFS(A$1:A535,A536)=0</f>
        <v>1</v>
      </c>
    </row>
    <row r="537" spans="1:116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8"/>
      <c r="BY537" s="68"/>
      <c r="BZ537" s="70" t="str">
        <f t="shared" si="141"/>
        <v/>
      </c>
      <c r="CA537" s="71">
        <f t="shared" ca="1" si="142"/>
        <v>1096694.6659916667</v>
      </c>
      <c r="CB537" s="70" t="b">
        <f ca="1">AND(LEN(BZ537)&gt;0,TEXT(BZ537,"YYYY-MM-DD")=TEXT(Konstanta!$B$1,"YYYY-MM-DD"))</f>
        <v>0</v>
      </c>
      <c r="CC537" s="70" t="str">
        <f t="shared" si="143"/>
        <v/>
      </c>
      <c r="CD537" s="72">
        <f ca="1">(Konstanta!$B$2-D537)*24</f>
        <v>1096694.666275</v>
      </c>
      <c r="CE537" t="b">
        <f t="shared" si="144"/>
        <v>0</v>
      </c>
      <c r="CF537" t="b">
        <f>LEN(_xlfn.IFNA(VLOOKUP(H537,Konstanta!$M:$M,1,FALSE),""))&gt;0</f>
        <v>0</v>
      </c>
      <c r="CG537" t="b">
        <f>LEN(_xlfn.IFNA(VLOOKUP(G537,Konstanta!$T:$T,1,FALSE),""))&gt;0</f>
        <v>0</v>
      </c>
      <c r="CH537" t="b">
        <f>_xlfn.IFNA(VLOOKUP(U537,Konstanta!$O:$O,1,FALSE),"-")&lt;&gt;"-"</f>
        <v>0</v>
      </c>
      <c r="CI537" t="b">
        <f>LEN(_xlfn.IFNA(VLOOKUP(AX537,Konstanta!$X:$X,1,FALSE),""))&gt;0</f>
        <v>0</v>
      </c>
      <c r="CJ537" t="b">
        <f>OR(LEN(_xlfn.IFNA(VLOOKUP(Y537,Konstanta!$Q:$Q,1,FALSE),""))&gt;0,LEN(Y537)=0)</f>
        <v>1</v>
      </c>
      <c r="CK537" t="b">
        <f t="shared" si="145"/>
        <v>1</v>
      </c>
      <c r="CL537" t="b">
        <f>OR(LEN(_xlfn.IFNA(VLOOKUP(BK537,Konstanta!$Z:$Z,1,FALSE),""))&gt;0,LEN(BK537)=0)</f>
        <v>1</v>
      </c>
      <c r="CM537" t="b">
        <f t="shared" si="146"/>
        <v>1</v>
      </c>
      <c r="CN537" t="b">
        <f t="shared" si="147"/>
        <v>0</v>
      </c>
      <c r="CO537" t="b">
        <f>LEN(_xlfn.IFNA(VLOOKUP(Data!K537,Konstanta!$AB:$AB,1,FALSE),""))&gt;0</f>
        <v>0</v>
      </c>
      <c r="CP537" s="12" t="b">
        <f t="shared" si="148"/>
        <v>0</v>
      </c>
      <c r="CQ537" s="12" t="b">
        <f t="shared" si="149"/>
        <v>0</v>
      </c>
      <c r="CR537" t="b">
        <f>ISNUMBER(SEARCH(Konstanta!$Q$5,Y537))</f>
        <v>0</v>
      </c>
      <c r="CS537">
        <f ca="1">IF(CD537&lt;=Konstanta!$J$5,Konstanta!$I$5,IF(CD537&lt;=Konstanta!$J$6,Konstanta!$I$6,IF(CD537&lt;=Konstanta!$J$7,Konstanta!$I$7,Konstanta!$I$8)))</f>
        <v>4</v>
      </c>
      <c r="CT537" t="b">
        <f>ISNUMBER(SEARCH(Konstanta!$Q$6,Y537))</f>
        <v>0</v>
      </c>
      <c r="CU537">
        <f ca="1">IF(CD537&lt;=Konstanta!$F$5,Konstanta!$E$5,IF(CD537&lt;=Konstanta!$F$6,Konstanta!$E$6,IF(CD537&lt;=Konstanta!$F$7,Konstanta!$E$7,IF(CD537&lt;=Konstanta!$F$8,Konstanta!$E$8,Konstanta!$E$9))))</f>
        <v>5</v>
      </c>
      <c r="CV537" t="b">
        <f t="shared" si="150"/>
        <v>1</v>
      </c>
      <c r="CW537" s="74">
        <f ca="1">IF(CD537&lt;=Konstanta!$B$5,Konstanta!$A$5,IF(CD537&lt;=Konstanta!$B$6,Konstanta!$A$6,IF(CD537&lt;=Konstanta!$B$7,Konstanta!$A$7,IF(CD537&lt;=Konstanta!$B$8,Konstanta!$A$8,IF(CD537&lt;=Konstanta!$B$9,Konstanta!$A$9,IF(CD537&lt;=Konstanta!$B$10,Konstanta!$A$10,IF(CD537&lt;=Konstanta!$B$11,Konstanta!$A$11,Konstanta!$A$12)))))))</f>
        <v>8</v>
      </c>
      <c r="CX537" t="b">
        <f>LEN(_xlfn.IFNA(VLOOKUP(AA537,Konstanta!$AD:$AD,1,FALSE),""))=0</f>
        <v>1</v>
      </c>
      <c r="CY537" s="67">
        <f t="shared" si="151"/>
        <v>0</v>
      </c>
      <c r="CZ537" s="67">
        <f t="shared" si="152"/>
        <v>0</v>
      </c>
      <c r="DA537" s="67">
        <f t="shared" si="153"/>
        <v>0</v>
      </c>
      <c r="DB537" t="b">
        <f t="shared" ca="1" si="154"/>
        <v>0</v>
      </c>
      <c r="DC537" s="67" t="b">
        <f>DA537&lt;=Konstanta!$AH$3</f>
        <v>1</v>
      </c>
      <c r="DD537" t="b">
        <f>CY537&lt;=Konstanta!$AH$4</f>
        <v>1</v>
      </c>
      <c r="DE537" t="b">
        <f>CY537&lt;=Konstanta!$AH$5</f>
        <v>1</v>
      </c>
      <c r="DF537" t="b">
        <f>CY537&lt;=Konstanta!$AH$6</f>
        <v>1</v>
      </c>
      <c r="DG537" t="b">
        <f ca="1">TEXT(BL537,"YYYYMMDD")=TEXT(Konstanta!$B$1,"YYYYMMDD")</f>
        <v>0</v>
      </c>
      <c r="DH537" t="b">
        <f t="shared" si="155"/>
        <v>0</v>
      </c>
      <c r="DI537" s="67">
        <f ca="1">Konstanta!$C$4-Data!CD537</f>
        <v>-1096658.666275</v>
      </c>
      <c r="DJ537">
        <f ca="1">IF(Data!DI537&gt;=Konstanta!$B$14,Konstanta!$A$14,IF(Data!DI537&gt;=Konstanta!$B$15,Konstanta!$A$15,IF(Data!DI537&gt;=Konstanta!$B$16,Konstanta!$A$16,IF(Data!DI537&gt;=Konstanta!$B$17,Konstanta!$A$17,IF(Data!DI537&gt;=Konstanta!$B$18,Konstanta!$A$18,Konstanta!$A$19)))))</f>
        <v>6</v>
      </c>
      <c r="DK537" t="b">
        <f t="shared" si="156"/>
        <v>0</v>
      </c>
      <c r="DL537" t="b">
        <f>COUNTIFS(A$1:A536,A537)=0</f>
        <v>1</v>
      </c>
    </row>
    <row r="538" spans="1:116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8"/>
      <c r="BY538" s="68"/>
      <c r="BZ538" s="70" t="str">
        <f t="shared" si="141"/>
        <v/>
      </c>
      <c r="CA538" s="71">
        <f t="shared" ca="1" si="142"/>
        <v>1096694.6660166667</v>
      </c>
      <c r="CB538" s="70" t="b">
        <f ca="1">AND(LEN(BZ538)&gt;0,TEXT(BZ538,"YYYY-MM-DD")=TEXT(Konstanta!$B$1,"YYYY-MM-DD"))</f>
        <v>0</v>
      </c>
      <c r="CC538" s="70" t="str">
        <f t="shared" si="143"/>
        <v/>
      </c>
      <c r="CD538" s="72">
        <f ca="1">(Konstanta!$B$2-D538)*24</f>
        <v>1096694.666275</v>
      </c>
      <c r="CE538" t="b">
        <f t="shared" si="144"/>
        <v>0</v>
      </c>
      <c r="CF538" t="b">
        <f>LEN(_xlfn.IFNA(VLOOKUP(H538,Konstanta!$M:$M,1,FALSE),""))&gt;0</f>
        <v>0</v>
      </c>
      <c r="CG538" t="b">
        <f>LEN(_xlfn.IFNA(VLOOKUP(G538,Konstanta!$T:$T,1,FALSE),""))&gt;0</f>
        <v>0</v>
      </c>
      <c r="CH538" t="b">
        <f>_xlfn.IFNA(VLOOKUP(U538,Konstanta!$O:$O,1,FALSE),"-")&lt;&gt;"-"</f>
        <v>0</v>
      </c>
      <c r="CI538" t="b">
        <f>LEN(_xlfn.IFNA(VLOOKUP(AX538,Konstanta!$X:$X,1,FALSE),""))&gt;0</f>
        <v>0</v>
      </c>
      <c r="CJ538" t="b">
        <f>OR(LEN(_xlfn.IFNA(VLOOKUP(Y538,Konstanta!$Q:$Q,1,FALSE),""))&gt;0,LEN(Y538)=0)</f>
        <v>1</v>
      </c>
      <c r="CK538" t="b">
        <f t="shared" si="145"/>
        <v>1</v>
      </c>
      <c r="CL538" t="b">
        <f>OR(LEN(_xlfn.IFNA(VLOOKUP(BK538,Konstanta!$Z:$Z,1,FALSE),""))&gt;0,LEN(BK538)=0)</f>
        <v>1</v>
      </c>
      <c r="CM538" t="b">
        <f t="shared" si="146"/>
        <v>1</v>
      </c>
      <c r="CN538" t="b">
        <f t="shared" si="147"/>
        <v>0</v>
      </c>
      <c r="CO538" t="b">
        <f>LEN(_xlfn.IFNA(VLOOKUP(Data!K538,Konstanta!$AB:$AB,1,FALSE),""))&gt;0</f>
        <v>0</v>
      </c>
      <c r="CP538" s="12" t="b">
        <f t="shared" si="148"/>
        <v>0</v>
      </c>
      <c r="CQ538" s="12" t="b">
        <f t="shared" si="149"/>
        <v>0</v>
      </c>
      <c r="CR538" t="b">
        <f>ISNUMBER(SEARCH(Konstanta!$Q$5,Y538))</f>
        <v>0</v>
      </c>
      <c r="CS538">
        <f ca="1">IF(CD538&lt;=Konstanta!$J$5,Konstanta!$I$5,IF(CD538&lt;=Konstanta!$J$6,Konstanta!$I$6,IF(CD538&lt;=Konstanta!$J$7,Konstanta!$I$7,Konstanta!$I$8)))</f>
        <v>4</v>
      </c>
      <c r="CT538" t="b">
        <f>ISNUMBER(SEARCH(Konstanta!$Q$6,Y538))</f>
        <v>0</v>
      </c>
      <c r="CU538">
        <f ca="1">IF(CD538&lt;=Konstanta!$F$5,Konstanta!$E$5,IF(CD538&lt;=Konstanta!$F$6,Konstanta!$E$6,IF(CD538&lt;=Konstanta!$F$7,Konstanta!$E$7,IF(CD538&lt;=Konstanta!$F$8,Konstanta!$E$8,Konstanta!$E$9))))</f>
        <v>5</v>
      </c>
      <c r="CV538" t="b">
        <f t="shared" si="150"/>
        <v>1</v>
      </c>
      <c r="CW538" s="74">
        <f ca="1">IF(CD538&lt;=Konstanta!$B$5,Konstanta!$A$5,IF(CD538&lt;=Konstanta!$B$6,Konstanta!$A$6,IF(CD538&lt;=Konstanta!$B$7,Konstanta!$A$7,IF(CD538&lt;=Konstanta!$B$8,Konstanta!$A$8,IF(CD538&lt;=Konstanta!$B$9,Konstanta!$A$9,IF(CD538&lt;=Konstanta!$B$10,Konstanta!$A$10,IF(CD538&lt;=Konstanta!$B$11,Konstanta!$A$11,Konstanta!$A$12)))))))</f>
        <v>8</v>
      </c>
      <c r="CX538" t="b">
        <f>LEN(_xlfn.IFNA(VLOOKUP(AA538,Konstanta!$AD:$AD,1,FALSE),""))=0</f>
        <v>1</v>
      </c>
      <c r="CY538" s="67">
        <f t="shared" si="151"/>
        <v>0</v>
      </c>
      <c r="CZ538" s="67">
        <f t="shared" si="152"/>
        <v>0</v>
      </c>
      <c r="DA538" s="67">
        <f t="shared" si="153"/>
        <v>0</v>
      </c>
      <c r="DB538" t="b">
        <f t="shared" ca="1" si="154"/>
        <v>0</v>
      </c>
      <c r="DC538" s="67" t="b">
        <f>DA538&lt;=Konstanta!$AH$3</f>
        <v>1</v>
      </c>
      <c r="DD538" t="b">
        <f>CY538&lt;=Konstanta!$AH$4</f>
        <v>1</v>
      </c>
      <c r="DE538" t="b">
        <f>CY538&lt;=Konstanta!$AH$5</f>
        <v>1</v>
      </c>
      <c r="DF538" t="b">
        <f>CY538&lt;=Konstanta!$AH$6</f>
        <v>1</v>
      </c>
      <c r="DG538" t="b">
        <f ca="1">TEXT(BL538,"YYYYMMDD")=TEXT(Konstanta!$B$1,"YYYYMMDD")</f>
        <v>0</v>
      </c>
      <c r="DH538" t="b">
        <f t="shared" si="155"/>
        <v>0</v>
      </c>
      <c r="DI538" s="67">
        <f ca="1">Konstanta!$C$4-Data!CD538</f>
        <v>-1096658.666275</v>
      </c>
      <c r="DJ538">
        <f ca="1">IF(Data!DI538&gt;=Konstanta!$B$14,Konstanta!$A$14,IF(Data!DI538&gt;=Konstanta!$B$15,Konstanta!$A$15,IF(Data!DI538&gt;=Konstanta!$B$16,Konstanta!$A$16,IF(Data!DI538&gt;=Konstanta!$B$17,Konstanta!$A$17,IF(Data!DI538&gt;=Konstanta!$B$18,Konstanta!$A$18,Konstanta!$A$19)))))</f>
        <v>6</v>
      </c>
      <c r="DK538" t="b">
        <f t="shared" si="156"/>
        <v>0</v>
      </c>
      <c r="DL538" t="b">
        <f>COUNTIFS(A$1:A537,A538)=0</f>
        <v>1</v>
      </c>
    </row>
    <row r="539" spans="1:116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Z539" s="70" t="str">
        <f t="shared" si="141"/>
        <v/>
      </c>
      <c r="CA539" s="71">
        <f t="shared" ca="1" si="142"/>
        <v>1096694.6664</v>
      </c>
      <c r="CB539" s="70" t="b">
        <f ca="1">AND(LEN(BZ539)&gt;0,TEXT(BZ539,"YYYY-MM-DD")=TEXT(Konstanta!$B$1,"YYYY-MM-DD"))</f>
        <v>0</v>
      </c>
      <c r="CC539" s="70" t="str">
        <f t="shared" si="143"/>
        <v/>
      </c>
      <c r="CD539" s="72">
        <f ca="1">(Konstanta!$B$2-D539)*24</f>
        <v>1096694.666275</v>
      </c>
      <c r="CE539" t="b">
        <f t="shared" si="144"/>
        <v>0</v>
      </c>
      <c r="CF539" t="b">
        <f>LEN(_xlfn.IFNA(VLOOKUP(H539,Konstanta!$M:$M,1,FALSE),""))&gt;0</f>
        <v>0</v>
      </c>
      <c r="CG539" t="b">
        <f>LEN(_xlfn.IFNA(VLOOKUP(G539,Konstanta!$T:$T,1,FALSE),""))&gt;0</f>
        <v>0</v>
      </c>
      <c r="CH539" t="b">
        <f>_xlfn.IFNA(VLOOKUP(U539,Konstanta!$O:$O,1,FALSE),"-")&lt;&gt;"-"</f>
        <v>0</v>
      </c>
      <c r="CI539" t="b">
        <f>LEN(_xlfn.IFNA(VLOOKUP(AX539,Konstanta!$X:$X,1,FALSE),""))&gt;0</f>
        <v>0</v>
      </c>
      <c r="CJ539" t="b">
        <f>OR(LEN(_xlfn.IFNA(VLOOKUP(Y539,Konstanta!$Q:$Q,1,FALSE),""))&gt;0,LEN(Y539)=0)</f>
        <v>1</v>
      </c>
      <c r="CK539" t="b">
        <f t="shared" si="145"/>
        <v>1</v>
      </c>
      <c r="CL539" t="b">
        <f>OR(LEN(_xlfn.IFNA(VLOOKUP(BK539,Konstanta!$Z:$Z,1,FALSE),""))&gt;0,LEN(BK539)=0)</f>
        <v>1</v>
      </c>
      <c r="CM539" t="b">
        <f t="shared" si="146"/>
        <v>1</v>
      </c>
      <c r="CN539" t="b">
        <f t="shared" si="147"/>
        <v>0</v>
      </c>
      <c r="CO539" t="b">
        <f>LEN(_xlfn.IFNA(VLOOKUP(Data!K539,Konstanta!$AB:$AB,1,FALSE),""))&gt;0</f>
        <v>0</v>
      </c>
      <c r="CP539" s="12" t="b">
        <f t="shared" si="148"/>
        <v>0</v>
      </c>
      <c r="CQ539" s="12" t="b">
        <f t="shared" si="149"/>
        <v>0</v>
      </c>
      <c r="CR539" t="b">
        <f>ISNUMBER(SEARCH(Konstanta!$Q$5,Y539))</f>
        <v>0</v>
      </c>
      <c r="CS539">
        <f ca="1">IF(CD539&lt;=Konstanta!$J$5,Konstanta!$I$5,IF(CD539&lt;=Konstanta!$J$6,Konstanta!$I$6,IF(CD539&lt;=Konstanta!$J$7,Konstanta!$I$7,Konstanta!$I$8)))</f>
        <v>4</v>
      </c>
      <c r="CT539" t="b">
        <f>ISNUMBER(SEARCH(Konstanta!$Q$6,Y539))</f>
        <v>0</v>
      </c>
      <c r="CU539">
        <f ca="1">IF(CD539&lt;=Konstanta!$F$5,Konstanta!$E$5,IF(CD539&lt;=Konstanta!$F$6,Konstanta!$E$6,IF(CD539&lt;=Konstanta!$F$7,Konstanta!$E$7,IF(CD539&lt;=Konstanta!$F$8,Konstanta!$E$8,Konstanta!$E$9))))</f>
        <v>5</v>
      </c>
      <c r="CV539" t="b">
        <f t="shared" si="150"/>
        <v>1</v>
      </c>
      <c r="CW539" s="74">
        <f ca="1">IF(CD539&lt;=Konstanta!$B$5,Konstanta!$A$5,IF(CD539&lt;=Konstanta!$B$6,Konstanta!$A$6,IF(CD539&lt;=Konstanta!$B$7,Konstanta!$A$7,IF(CD539&lt;=Konstanta!$B$8,Konstanta!$A$8,IF(CD539&lt;=Konstanta!$B$9,Konstanta!$A$9,IF(CD539&lt;=Konstanta!$B$10,Konstanta!$A$10,IF(CD539&lt;=Konstanta!$B$11,Konstanta!$A$11,Konstanta!$A$12)))))))</f>
        <v>8</v>
      </c>
      <c r="CX539" t="b">
        <f>LEN(_xlfn.IFNA(VLOOKUP(AA539,Konstanta!$AD:$AD,1,FALSE),""))=0</f>
        <v>1</v>
      </c>
      <c r="CY539" s="67">
        <f t="shared" si="151"/>
        <v>0</v>
      </c>
      <c r="CZ539" s="67">
        <f t="shared" si="152"/>
        <v>0</v>
      </c>
      <c r="DA539" s="67">
        <f t="shared" si="153"/>
        <v>0</v>
      </c>
      <c r="DB539" t="b">
        <f t="shared" ca="1" si="154"/>
        <v>0</v>
      </c>
      <c r="DC539" s="67" t="b">
        <f>DA539&lt;=Konstanta!$AH$3</f>
        <v>1</v>
      </c>
      <c r="DD539" t="b">
        <f>CY539&lt;=Konstanta!$AH$4</f>
        <v>1</v>
      </c>
      <c r="DE539" t="b">
        <f>CY539&lt;=Konstanta!$AH$5</f>
        <v>1</v>
      </c>
      <c r="DF539" t="b">
        <f>CY539&lt;=Konstanta!$AH$6</f>
        <v>1</v>
      </c>
      <c r="DG539" t="b">
        <f ca="1">TEXT(BL539,"YYYYMMDD")=TEXT(Konstanta!$B$1,"YYYYMMDD")</f>
        <v>0</v>
      </c>
      <c r="DH539" t="b">
        <f t="shared" si="155"/>
        <v>0</v>
      </c>
      <c r="DI539" s="67">
        <f ca="1">Konstanta!$C$4-Data!CD539</f>
        <v>-1096658.666275</v>
      </c>
      <c r="DJ539">
        <f ca="1">IF(Data!DI539&gt;=Konstanta!$B$14,Konstanta!$A$14,IF(Data!DI539&gt;=Konstanta!$B$15,Konstanta!$A$15,IF(Data!DI539&gt;=Konstanta!$B$16,Konstanta!$A$16,IF(Data!DI539&gt;=Konstanta!$B$17,Konstanta!$A$17,IF(Data!DI539&gt;=Konstanta!$B$18,Konstanta!$A$18,Konstanta!$A$19)))))</f>
        <v>6</v>
      </c>
      <c r="DK539" t="b">
        <f t="shared" si="156"/>
        <v>0</v>
      </c>
      <c r="DL539" t="b">
        <f>COUNTIFS(A$1:A538,A539)=0</f>
        <v>1</v>
      </c>
    </row>
    <row r="540" spans="1:116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Z540" s="70" t="str">
        <f t="shared" si="141"/>
        <v/>
      </c>
      <c r="CA540" s="71">
        <f t="shared" ca="1" si="142"/>
        <v>1096694.6659916667</v>
      </c>
      <c r="CB540" s="70" t="b">
        <f ca="1">AND(LEN(BZ540)&gt;0,TEXT(BZ540,"YYYY-MM-DD")=TEXT(Konstanta!$B$1,"YYYY-MM-DD"))</f>
        <v>0</v>
      </c>
      <c r="CC540" s="70" t="str">
        <f t="shared" si="143"/>
        <v/>
      </c>
      <c r="CD540" s="72">
        <f ca="1">(Konstanta!$B$2-D540)*24</f>
        <v>1096694.666275</v>
      </c>
      <c r="CE540" t="b">
        <f t="shared" si="144"/>
        <v>0</v>
      </c>
      <c r="CF540" t="b">
        <f>LEN(_xlfn.IFNA(VLOOKUP(H540,Konstanta!$M:$M,1,FALSE),""))&gt;0</f>
        <v>0</v>
      </c>
      <c r="CG540" t="b">
        <f>LEN(_xlfn.IFNA(VLOOKUP(G540,Konstanta!$T:$T,1,FALSE),""))&gt;0</f>
        <v>0</v>
      </c>
      <c r="CH540" t="b">
        <f>_xlfn.IFNA(VLOOKUP(U540,Konstanta!$O:$O,1,FALSE),"-")&lt;&gt;"-"</f>
        <v>0</v>
      </c>
      <c r="CI540" t="b">
        <f>LEN(_xlfn.IFNA(VLOOKUP(AX540,Konstanta!$X:$X,1,FALSE),""))&gt;0</f>
        <v>0</v>
      </c>
      <c r="CJ540" t="b">
        <f>OR(LEN(_xlfn.IFNA(VLOOKUP(Y540,Konstanta!$Q:$Q,1,FALSE),""))&gt;0,LEN(Y540)=0)</f>
        <v>1</v>
      </c>
      <c r="CK540" t="b">
        <f t="shared" si="145"/>
        <v>1</v>
      </c>
      <c r="CL540" t="b">
        <f>OR(LEN(_xlfn.IFNA(VLOOKUP(BK540,Konstanta!$Z:$Z,1,FALSE),""))&gt;0,LEN(BK540)=0)</f>
        <v>1</v>
      </c>
      <c r="CM540" t="b">
        <f t="shared" si="146"/>
        <v>1</v>
      </c>
      <c r="CN540" t="b">
        <f t="shared" si="147"/>
        <v>0</v>
      </c>
      <c r="CO540" t="b">
        <f>LEN(_xlfn.IFNA(VLOOKUP(Data!K540,Konstanta!$AB:$AB,1,FALSE),""))&gt;0</f>
        <v>0</v>
      </c>
      <c r="CP540" s="12" t="b">
        <f t="shared" si="148"/>
        <v>0</v>
      </c>
      <c r="CQ540" s="12" t="b">
        <f t="shared" si="149"/>
        <v>0</v>
      </c>
      <c r="CR540" t="b">
        <f>ISNUMBER(SEARCH(Konstanta!$Q$5,Y540))</f>
        <v>0</v>
      </c>
      <c r="CS540">
        <f ca="1">IF(CD540&lt;=Konstanta!$J$5,Konstanta!$I$5,IF(CD540&lt;=Konstanta!$J$6,Konstanta!$I$6,IF(CD540&lt;=Konstanta!$J$7,Konstanta!$I$7,Konstanta!$I$8)))</f>
        <v>4</v>
      </c>
      <c r="CT540" t="b">
        <f>ISNUMBER(SEARCH(Konstanta!$Q$6,Y540))</f>
        <v>0</v>
      </c>
      <c r="CU540">
        <f ca="1">IF(CD540&lt;=Konstanta!$F$5,Konstanta!$E$5,IF(CD540&lt;=Konstanta!$F$6,Konstanta!$E$6,IF(CD540&lt;=Konstanta!$F$7,Konstanta!$E$7,IF(CD540&lt;=Konstanta!$F$8,Konstanta!$E$8,Konstanta!$E$9))))</f>
        <v>5</v>
      </c>
      <c r="CV540" t="b">
        <f t="shared" si="150"/>
        <v>1</v>
      </c>
      <c r="CW540" s="74">
        <f ca="1">IF(CD540&lt;=Konstanta!$B$5,Konstanta!$A$5,IF(CD540&lt;=Konstanta!$B$6,Konstanta!$A$6,IF(CD540&lt;=Konstanta!$B$7,Konstanta!$A$7,IF(CD540&lt;=Konstanta!$B$8,Konstanta!$A$8,IF(CD540&lt;=Konstanta!$B$9,Konstanta!$A$9,IF(CD540&lt;=Konstanta!$B$10,Konstanta!$A$10,IF(CD540&lt;=Konstanta!$B$11,Konstanta!$A$11,Konstanta!$A$12)))))))</f>
        <v>8</v>
      </c>
      <c r="CX540" t="b">
        <f>LEN(_xlfn.IFNA(VLOOKUP(AA540,Konstanta!$AD:$AD,1,FALSE),""))=0</f>
        <v>1</v>
      </c>
      <c r="CY540" s="67">
        <f t="shared" si="151"/>
        <v>0</v>
      </c>
      <c r="CZ540" s="67">
        <f t="shared" si="152"/>
        <v>0</v>
      </c>
      <c r="DA540" s="67">
        <f t="shared" si="153"/>
        <v>0</v>
      </c>
      <c r="DB540" t="b">
        <f t="shared" ca="1" si="154"/>
        <v>0</v>
      </c>
      <c r="DC540" s="67" t="b">
        <f>DA540&lt;=Konstanta!$AH$3</f>
        <v>1</v>
      </c>
      <c r="DD540" t="b">
        <f>CY540&lt;=Konstanta!$AH$4</f>
        <v>1</v>
      </c>
      <c r="DE540" t="b">
        <f>CY540&lt;=Konstanta!$AH$5</f>
        <v>1</v>
      </c>
      <c r="DF540" t="b">
        <f>CY540&lt;=Konstanta!$AH$6</f>
        <v>1</v>
      </c>
      <c r="DG540" t="b">
        <f ca="1">TEXT(BL540,"YYYYMMDD")=TEXT(Konstanta!$B$1,"YYYYMMDD")</f>
        <v>0</v>
      </c>
      <c r="DH540" t="b">
        <f t="shared" si="155"/>
        <v>0</v>
      </c>
      <c r="DI540" s="67">
        <f ca="1">Konstanta!$C$4-Data!CD540</f>
        <v>-1096658.666275</v>
      </c>
      <c r="DJ540">
        <f ca="1">IF(Data!DI540&gt;=Konstanta!$B$14,Konstanta!$A$14,IF(Data!DI540&gt;=Konstanta!$B$15,Konstanta!$A$15,IF(Data!DI540&gt;=Konstanta!$B$16,Konstanta!$A$16,IF(Data!DI540&gt;=Konstanta!$B$17,Konstanta!$A$17,IF(Data!DI540&gt;=Konstanta!$B$18,Konstanta!$A$18,Konstanta!$A$19)))))</f>
        <v>6</v>
      </c>
      <c r="DK540" t="b">
        <f t="shared" si="156"/>
        <v>0</v>
      </c>
      <c r="DL540" t="b">
        <f>COUNTIFS(A$1:A539,A540)=0</f>
        <v>1</v>
      </c>
    </row>
    <row r="541" spans="1:116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Z541" s="70" t="str">
        <f t="shared" si="141"/>
        <v/>
      </c>
      <c r="CA541" s="71">
        <f t="shared" ca="1" si="142"/>
        <v>1096694.6659944444</v>
      </c>
      <c r="CB541" s="70" t="b">
        <f ca="1">AND(LEN(BZ541)&gt;0,TEXT(BZ541,"YYYY-MM-DD")=TEXT(Konstanta!$B$1,"YYYY-MM-DD"))</f>
        <v>0</v>
      </c>
      <c r="CC541" s="70" t="str">
        <f t="shared" si="143"/>
        <v/>
      </c>
      <c r="CD541" s="72">
        <f ca="1">(Konstanta!$B$2-D541)*24</f>
        <v>1096694.666275</v>
      </c>
      <c r="CE541" t="b">
        <f t="shared" si="144"/>
        <v>0</v>
      </c>
      <c r="CF541" t="b">
        <f>LEN(_xlfn.IFNA(VLOOKUP(H541,Konstanta!$M:$M,1,FALSE),""))&gt;0</f>
        <v>0</v>
      </c>
      <c r="CG541" t="b">
        <f>LEN(_xlfn.IFNA(VLOOKUP(G541,Konstanta!$T:$T,1,FALSE),""))&gt;0</f>
        <v>0</v>
      </c>
      <c r="CH541" t="b">
        <f>_xlfn.IFNA(VLOOKUP(U541,Konstanta!$O:$O,1,FALSE),"-")&lt;&gt;"-"</f>
        <v>0</v>
      </c>
      <c r="CI541" t="b">
        <f>LEN(_xlfn.IFNA(VLOOKUP(AX541,Konstanta!$X:$X,1,FALSE),""))&gt;0</f>
        <v>0</v>
      </c>
      <c r="CJ541" t="b">
        <f>OR(LEN(_xlfn.IFNA(VLOOKUP(Y541,Konstanta!$Q:$Q,1,FALSE),""))&gt;0,LEN(Y541)=0)</f>
        <v>1</v>
      </c>
      <c r="CK541" t="b">
        <f t="shared" si="145"/>
        <v>1</v>
      </c>
      <c r="CL541" t="b">
        <f>OR(LEN(_xlfn.IFNA(VLOOKUP(BK541,Konstanta!$Z:$Z,1,FALSE),""))&gt;0,LEN(BK541)=0)</f>
        <v>1</v>
      </c>
      <c r="CM541" t="b">
        <f t="shared" si="146"/>
        <v>1</v>
      </c>
      <c r="CN541" t="b">
        <f t="shared" si="147"/>
        <v>0</v>
      </c>
      <c r="CO541" t="b">
        <f>LEN(_xlfn.IFNA(VLOOKUP(Data!K541,Konstanta!$AB:$AB,1,FALSE),""))&gt;0</f>
        <v>0</v>
      </c>
      <c r="CP541" s="12" t="b">
        <f t="shared" si="148"/>
        <v>0</v>
      </c>
      <c r="CQ541" s="12" t="b">
        <f t="shared" si="149"/>
        <v>0</v>
      </c>
      <c r="CR541" t="b">
        <f>ISNUMBER(SEARCH(Konstanta!$Q$5,Y541))</f>
        <v>0</v>
      </c>
      <c r="CS541">
        <f ca="1">IF(CD541&lt;=Konstanta!$J$5,Konstanta!$I$5,IF(CD541&lt;=Konstanta!$J$6,Konstanta!$I$6,IF(CD541&lt;=Konstanta!$J$7,Konstanta!$I$7,Konstanta!$I$8)))</f>
        <v>4</v>
      </c>
      <c r="CT541" t="b">
        <f>ISNUMBER(SEARCH(Konstanta!$Q$6,Y541))</f>
        <v>0</v>
      </c>
      <c r="CU541">
        <f ca="1">IF(CD541&lt;=Konstanta!$F$5,Konstanta!$E$5,IF(CD541&lt;=Konstanta!$F$6,Konstanta!$E$6,IF(CD541&lt;=Konstanta!$F$7,Konstanta!$E$7,IF(CD541&lt;=Konstanta!$F$8,Konstanta!$E$8,Konstanta!$E$9))))</f>
        <v>5</v>
      </c>
      <c r="CV541" t="b">
        <f t="shared" si="150"/>
        <v>1</v>
      </c>
      <c r="CW541" s="74">
        <f ca="1">IF(CD541&lt;=Konstanta!$B$5,Konstanta!$A$5,IF(CD541&lt;=Konstanta!$B$6,Konstanta!$A$6,IF(CD541&lt;=Konstanta!$B$7,Konstanta!$A$7,IF(CD541&lt;=Konstanta!$B$8,Konstanta!$A$8,IF(CD541&lt;=Konstanta!$B$9,Konstanta!$A$9,IF(CD541&lt;=Konstanta!$B$10,Konstanta!$A$10,IF(CD541&lt;=Konstanta!$B$11,Konstanta!$A$11,Konstanta!$A$12)))))))</f>
        <v>8</v>
      </c>
      <c r="CX541" t="b">
        <f>LEN(_xlfn.IFNA(VLOOKUP(AA541,Konstanta!$AD:$AD,1,FALSE),""))=0</f>
        <v>1</v>
      </c>
      <c r="CY541" s="67">
        <f t="shared" si="151"/>
        <v>0</v>
      </c>
      <c r="CZ541" s="67">
        <f t="shared" si="152"/>
        <v>0</v>
      </c>
      <c r="DA541" s="67">
        <f t="shared" si="153"/>
        <v>0</v>
      </c>
      <c r="DB541" t="b">
        <f t="shared" ca="1" si="154"/>
        <v>0</v>
      </c>
      <c r="DC541" s="67" t="b">
        <f>DA541&lt;=Konstanta!$AH$3</f>
        <v>1</v>
      </c>
      <c r="DD541" t="b">
        <f>CY541&lt;=Konstanta!$AH$4</f>
        <v>1</v>
      </c>
      <c r="DE541" t="b">
        <f>CY541&lt;=Konstanta!$AH$5</f>
        <v>1</v>
      </c>
      <c r="DF541" t="b">
        <f>CY541&lt;=Konstanta!$AH$6</f>
        <v>1</v>
      </c>
      <c r="DG541" t="b">
        <f ca="1">TEXT(BL541,"YYYYMMDD")=TEXT(Konstanta!$B$1,"YYYYMMDD")</f>
        <v>0</v>
      </c>
      <c r="DH541" t="b">
        <f t="shared" si="155"/>
        <v>0</v>
      </c>
      <c r="DI541" s="67">
        <f ca="1">Konstanta!$C$4-Data!CD541</f>
        <v>-1096658.666275</v>
      </c>
      <c r="DJ541">
        <f ca="1">IF(Data!DI541&gt;=Konstanta!$B$14,Konstanta!$A$14,IF(Data!DI541&gt;=Konstanta!$B$15,Konstanta!$A$15,IF(Data!DI541&gt;=Konstanta!$B$16,Konstanta!$A$16,IF(Data!DI541&gt;=Konstanta!$B$17,Konstanta!$A$17,IF(Data!DI541&gt;=Konstanta!$B$18,Konstanta!$A$18,Konstanta!$A$19)))))</f>
        <v>6</v>
      </c>
      <c r="DK541" t="b">
        <f t="shared" si="156"/>
        <v>0</v>
      </c>
      <c r="DL541" t="b">
        <f>COUNTIFS(A$1:A540,A541)=0</f>
        <v>1</v>
      </c>
    </row>
    <row r="542" spans="1:116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Z542" s="70" t="str">
        <f t="shared" si="141"/>
        <v/>
      </c>
      <c r="CA542" s="71">
        <f t="shared" ca="1" si="142"/>
        <v>1096694.6662138889</v>
      </c>
      <c r="CB542" s="70" t="b">
        <f ca="1">AND(LEN(BZ542)&gt;0,TEXT(BZ542,"YYYY-MM-DD")=TEXT(Konstanta!$B$1,"YYYY-MM-DD"))</f>
        <v>0</v>
      </c>
      <c r="CC542" s="70" t="str">
        <f t="shared" si="143"/>
        <v/>
      </c>
      <c r="CD542" s="72">
        <f ca="1">(Konstanta!$B$2-D542)*24</f>
        <v>1096694.666275</v>
      </c>
      <c r="CE542" t="b">
        <f t="shared" si="144"/>
        <v>0</v>
      </c>
      <c r="CF542" t="b">
        <f>LEN(_xlfn.IFNA(VLOOKUP(H542,Konstanta!$M:$M,1,FALSE),""))&gt;0</f>
        <v>0</v>
      </c>
      <c r="CG542" t="b">
        <f>LEN(_xlfn.IFNA(VLOOKUP(G542,Konstanta!$T:$T,1,FALSE),""))&gt;0</f>
        <v>0</v>
      </c>
      <c r="CH542" t="b">
        <f>_xlfn.IFNA(VLOOKUP(U542,Konstanta!$O:$O,1,FALSE),"-")&lt;&gt;"-"</f>
        <v>0</v>
      </c>
      <c r="CI542" t="b">
        <f>LEN(_xlfn.IFNA(VLOOKUP(AX542,Konstanta!$X:$X,1,FALSE),""))&gt;0</f>
        <v>0</v>
      </c>
      <c r="CJ542" t="b">
        <f>OR(LEN(_xlfn.IFNA(VLOOKUP(Y542,Konstanta!$Q:$Q,1,FALSE),""))&gt;0,LEN(Y542)=0)</f>
        <v>1</v>
      </c>
      <c r="CK542" t="b">
        <f t="shared" si="145"/>
        <v>1</v>
      </c>
      <c r="CL542" t="b">
        <f>OR(LEN(_xlfn.IFNA(VLOOKUP(BK542,Konstanta!$Z:$Z,1,FALSE),""))&gt;0,LEN(BK542)=0)</f>
        <v>1</v>
      </c>
      <c r="CM542" t="b">
        <f t="shared" si="146"/>
        <v>1</v>
      </c>
      <c r="CN542" t="b">
        <f t="shared" si="147"/>
        <v>0</v>
      </c>
      <c r="CO542" t="b">
        <f>LEN(_xlfn.IFNA(VLOOKUP(Data!K542,Konstanta!$AB:$AB,1,FALSE),""))&gt;0</f>
        <v>0</v>
      </c>
      <c r="CP542" s="12" t="b">
        <f t="shared" si="148"/>
        <v>0</v>
      </c>
      <c r="CQ542" s="12" t="b">
        <f t="shared" si="149"/>
        <v>0</v>
      </c>
      <c r="CR542" t="b">
        <f>ISNUMBER(SEARCH(Konstanta!$Q$5,Y542))</f>
        <v>0</v>
      </c>
      <c r="CS542">
        <f ca="1">IF(CD542&lt;=Konstanta!$J$5,Konstanta!$I$5,IF(CD542&lt;=Konstanta!$J$6,Konstanta!$I$6,IF(CD542&lt;=Konstanta!$J$7,Konstanta!$I$7,Konstanta!$I$8)))</f>
        <v>4</v>
      </c>
      <c r="CT542" t="b">
        <f>ISNUMBER(SEARCH(Konstanta!$Q$6,Y542))</f>
        <v>0</v>
      </c>
      <c r="CU542">
        <f ca="1">IF(CD542&lt;=Konstanta!$F$5,Konstanta!$E$5,IF(CD542&lt;=Konstanta!$F$6,Konstanta!$E$6,IF(CD542&lt;=Konstanta!$F$7,Konstanta!$E$7,IF(CD542&lt;=Konstanta!$F$8,Konstanta!$E$8,Konstanta!$E$9))))</f>
        <v>5</v>
      </c>
      <c r="CV542" t="b">
        <f t="shared" si="150"/>
        <v>1</v>
      </c>
      <c r="CW542" s="74">
        <f ca="1">IF(CD542&lt;=Konstanta!$B$5,Konstanta!$A$5,IF(CD542&lt;=Konstanta!$B$6,Konstanta!$A$6,IF(CD542&lt;=Konstanta!$B$7,Konstanta!$A$7,IF(CD542&lt;=Konstanta!$B$8,Konstanta!$A$8,IF(CD542&lt;=Konstanta!$B$9,Konstanta!$A$9,IF(CD542&lt;=Konstanta!$B$10,Konstanta!$A$10,IF(CD542&lt;=Konstanta!$B$11,Konstanta!$A$11,Konstanta!$A$12)))))))</f>
        <v>8</v>
      </c>
      <c r="CX542" t="b">
        <f>LEN(_xlfn.IFNA(VLOOKUP(AA542,Konstanta!$AD:$AD,1,FALSE),""))=0</f>
        <v>1</v>
      </c>
      <c r="CY542" s="67">
        <f t="shared" si="151"/>
        <v>0</v>
      </c>
      <c r="CZ542" s="67">
        <f t="shared" si="152"/>
        <v>0</v>
      </c>
      <c r="DA542" s="67">
        <f t="shared" si="153"/>
        <v>0</v>
      </c>
      <c r="DB542" t="b">
        <f t="shared" ca="1" si="154"/>
        <v>0</v>
      </c>
      <c r="DC542" s="67" t="b">
        <f>DA542&lt;=Konstanta!$AH$3</f>
        <v>1</v>
      </c>
      <c r="DD542" t="b">
        <f>CY542&lt;=Konstanta!$AH$4</f>
        <v>1</v>
      </c>
      <c r="DE542" t="b">
        <f>CY542&lt;=Konstanta!$AH$5</f>
        <v>1</v>
      </c>
      <c r="DF542" t="b">
        <f>CY542&lt;=Konstanta!$AH$6</f>
        <v>1</v>
      </c>
      <c r="DG542" t="b">
        <f ca="1">TEXT(BL542,"YYYYMMDD")=TEXT(Konstanta!$B$1,"YYYYMMDD")</f>
        <v>0</v>
      </c>
      <c r="DH542" t="b">
        <f t="shared" si="155"/>
        <v>0</v>
      </c>
      <c r="DI542" s="67">
        <f ca="1">Konstanta!$C$4-Data!CD542</f>
        <v>-1096658.666275</v>
      </c>
      <c r="DJ542">
        <f ca="1">IF(Data!DI542&gt;=Konstanta!$B$14,Konstanta!$A$14,IF(Data!DI542&gt;=Konstanta!$B$15,Konstanta!$A$15,IF(Data!DI542&gt;=Konstanta!$B$16,Konstanta!$A$16,IF(Data!DI542&gt;=Konstanta!$B$17,Konstanta!$A$17,IF(Data!DI542&gt;=Konstanta!$B$18,Konstanta!$A$18,Konstanta!$A$19)))))</f>
        <v>6</v>
      </c>
      <c r="DK542" t="b">
        <f t="shared" si="156"/>
        <v>0</v>
      </c>
      <c r="DL542" t="b">
        <f>COUNTIFS(A$1:A541,A542)=0</f>
        <v>1</v>
      </c>
    </row>
    <row r="543" spans="1:116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Z543" s="70" t="str">
        <f t="shared" si="141"/>
        <v/>
      </c>
      <c r="CA543" s="71">
        <f t="shared" ca="1" si="142"/>
        <v>1096694.6662138889</v>
      </c>
      <c r="CB543" s="70" t="b">
        <f ca="1">AND(LEN(BZ543)&gt;0,TEXT(BZ543,"YYYY-MM-DD")=TEXT(Konstanta!$B$1,"YYYY-MM-DD"))</f>
        <v>0</v>
      </c>
      <c r="CC543" s="70" t="str">
        <f t="shared" si="143"/>
        <v/>
      </c>
      <c r="CD543" s="72">
        <f ca="1">(Konstanta!$B$2-D543)*24</f>
        <v>1096694.666275</v>
      </c>
      <c r="CE543" t="b">
        <f t="shared" si="144"/>
        <v>0</v>
      </c>
      <c r="CF543" t="b">
        <f>LEN(_xlfn.IFNA(VLOOKUP(H543,Konstanta!$M:$M,1,FALSE),""))&gt;0</f>
        <v>0</v>
      </c>
      <c r="CG543" t="b">
        <f>LEN(_xlfn.IFNA(VLOOKUP(G543,Konstanta!$T:$T,1,FALSE),""))&gt;0</f>
        <v>0</v>
      </c>
      <c r="CH543" t="b">
        <f>_xlfn.IFNA(VLOOKUP(U543,Konstanta!$O:$O,1,FALSE),"-")&lt;&gt;"-"</f>
        <v>0</v>
      </c>
      <c r="CI543" t="b">
        <f>LEN(_xlfn.IFNA(VLOOKUP(AX543,Konstanta!$X:$X,1,FALSE),""))&gt;0</f>
        <v>0</v>
      </c>
      <c r="CJ543" t="b">
        <f>OR(LEN(_xlfn.IFNA(VLOOKUP(Y543,Konstanta!$Q:$Q,1,FALSE),""))&gt;0,LEN(Y543)=0)</f>
        <v>1</v>
      </c>
      <c r="CK543" t="b">
        <f t="shared" si="145"/>
        <v>1</v>
      </c>
      <c r="CL543" t="b">
        <f>OR(LEN(_xlfn.IFNA(VLOOKUP(BK543,Konstanta!$Z:$Z,1,FALSE),""))&gt;0,LEN(BK543)=0)</f>
        <v>1</v>
      </c>
      <c r="CM543" t="b">
        <f t="shared" si="146"/>
        <v>1</v>
      </c>
      <c r="CN543" t="b">
        <f t="shared" si="147"/>
        <v>0</v>
      </c>
      <c r="CO543" t="b">
        <f>LEN(_xlfn.IFNA(VLOOKUP(Data!K543,Konstanta!$AB:$AB,1,FALSE),""))&gt;0</f>
        <v>0</v>
      </c>
      <c r="CP543" s="12" t="b">
        <f t="shared" si="148"/>
        <v>0</v>
      </c>
      <c r="CQ543" s="12" t="b">
        <f t="shared" si="149"/>
        <v>0</v>
      </c>
      <c r="CR543" t="b">
        <f>ISNUMBER(SEARCH(Konstanta!$Q$5,Y543))</f>
        <v>0</v>
      </c>
      <c r="CS543">
        <f ca="1">IF(CD543&lt;=Konstanta!$J$5,Konstanta!$I$5,IF(CD543&lt;=Konstanta!$J$6,Konstanta!$I$6,IF(CD543&lt;=Konstanta!$J$7,Konstanta!$I$7,Konstanta!$I$8)))</f>
        <v>4</v>
      </c>
      <c r="CT543" t="b">
        <f>ISNUMBER(SEARCH(Konstanta!$Q$6,Y543))</f>
        <v>0</v>
      </c>
      <c r="CU543">
        <f ca="1">IF(CD543&lt;=Konstanta!$F$5,Konstanta!$E$5,IF(CD543&lt;=Konstanta!$F$6,Konstanta!$E$6,IF(CD543&lt;=Konstanta!$F$7,Konstanta!$E$7,IF(CD543&lt;=Konstanta!$F$8,Konstanta!$E$8,Konstanta!$E$9))))</f>
        <v>5</v>
      </c>
      <c r="CV543" t="b">
        <f t="shared" si="150"/>
        <v>1</v>
      </c>
      <c r="CW543" s="74">
        <f ca="1">IF(CD543&lt;=Konstanta!$B$5,Konstanta!$A$5,IF(CD543&lt;=Konstanta!$B$6,Konstanta!$A$6,IF(CD543&lt;=Konstanta!$B$7,Konstanta!$A$7,IF(CD543&lt;=Konstanta!$B$8,Konstanta!$A$8,IF(CD543&lt;=Konstanta!$B$9,Konstanta!$A$9,IF(CD543&lt;=Konstanta!$B$10,Konstanta!$A$10,IF(CD543&lt;=Konstanta!$B$11,Konstanta!$A$11,Konstanta!$A$12)))))))</f>
        <v>8</v>
      </c>
      <c r="CX543" t="b">
        <f>LEN(_xlfn.IFNA(VLOOKUP(AA543,Konstanta!$AD:$AD,1,FALSE),""))=0</f>
        <v>1</v>
      </c>
      <c r="CY543" s="67">
        <f t="shared" si="151"/>
        <v>0</v>
      </c>
      <c r="CZ543" s="67">
        <f t="shared" si="152"/>
        <v>0</v>
      </c>
      <c r="DA543" s="67">
        <f t="shared" si="153"/>
        <v>0</v>
      </c>
      <c r="DB543" t="b">
        <f t="shared" ca="1" si="154"/>
        <v>0</v>
      </c>
      <c r="DC543" s="67" t="b">
        <f>DA543&lt;=Konstanta!$AH$3</f>
        <v>1</v>
      </c>
      <c r="DD543" t="b">
        <f>CY543&lt;=Konstanta!$AH$4</f>
        <v>1</v>
      </c>
      <c r="DE543" t="b">
        <f>CY543&lt;=Konstanta!$AH$5</f>
        <v>1</v>
      </c>
      <c r="DF543" t="b">
        <f>CY543&lt;=Konstanta!$AH$6</f>
        <v>1</v>
      </c>
      <c r="DG543" t="b">
        <f ca="1">TEXT(BL543,"YYYYMMDD")=TEXT(Konstanta!$B$1,"YYYYMMDD")</f>
        <v>0</v>
      </c>
      <c r="DH543" t="b">
        <f t="shared" si="155"/>
        <v>0</v>
      </c>
      <c r="DI543" s="67">
        <f ca="1">Konstanta!$C$4-Data!CD543</f>
        <v>-1096658.666275</v>
      </c>
      <c r="DJ543">
        <f ca="1">IF(Data!DI543&gt;=Konstanta!$B$14,Konstanta!$A$14,IF(Data!DI543&gt;=Konstanta!$B$15,Konstanta!$A$15,IF(Data!DI543&gt;=Konstanta!$B$16,Konstanta!$A$16,IF(Data!DI543&gt;=Konstanta!$B$17,Konstanta!$A$17,IF(Data!DI543&gt;=Konstanta!$B$18,Konstanta!$A$18,Konstanta!$A$19)))))</f>
        <v>6</v>
      </c>
      <c r="DK543" t="b">
        <f t="shared" si="156"/>
        <v>0</v>
      </c>
      <c r="DL543" t="b">
        <f>COUNTIFS(A$1:A542,A543)=0</f>
        <v>1</v>
      </c>
    </row>
    <row r="544" spans="1:116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70" t="str">
        <f t="shared" si="141"/>
        <v/>
      </c>
      <c r="CA544" s="71">
        <f t="shared" ca="1" si="142"/>
        <v>1096694.6660000002</v>
      </c>
      <c r="CB544" s="70" t="b">
        <f ca="1">AND(LEN(BZ544)&gt;0,TEXT(BZ544,"YYYY-MM-DD")=TEXT(Konstanta!$B$1,"YYYY-MM-DD"))</f>
        <v>0</v>
      </c>
      <c r="CC544" s="70" t="str">
        <f t="shared" si="143"/>
        <v/>
      </c>
      <c r="CD544" s="72">
        <f ca="1">(Konstanta!$B$2-D544)*24</f>
        <v>1096694.666275</v>
      </c>
      <c r="CE544" t="b">
        <f t="shared" si="144"/>
        <v>0</v>
      </c>
      <c r="CF544" t="b">
        <f>LEN(_xlfn.IFNA(VLOOKUP(H544,Konstanta!$M:$M,1,FALSE),""))&gt;0</f>
        <v>0</v>
      </c>
      <c r="CG544" t="b">
        <f>LEN(_xlfn.IFNA(VLOOKUP(G544,Konstanta!$T:$T,1,FALSE),""))&gt;0</f>
        <v>0</v>
      </c>
      <c r="CH544" t="b">
        <f>_xlfn.IFNA(VLOOKUP(U544,Konstanta!$O:$O,1,FALSE),"-")&lt;&gt;"-"</f>
        <v>0</v>
      </c>
      <c r="CI544" t="b">
        <f>LEN(_xlfn.IFNA(VLOOKUP(AX544,Konstanta!$X:$X,1,FALSE),""))&gt;0</f>
        <v>0</v>
      </c>
      <c r="CJ544" t="b">
        <f>OR(LEN(_xlfn.IFNA(VLOOKUP(Y544,Konstanta!$Q:$Q,1,FALSE),""))&gt;0,LEN(Y544)=0)</f>
        <v>1</v>
      </c>
      <c r="CK544" t="b">
        <f t="shared" si="145"/>
        <v>1</v>
      </c>
      <c r="CL544" t="b">
        <f>OR(LEN(_xlfn.IFNA(VLOOKUP(BK544,Konstanta!$Z:$Z,1,FALSE),""))&gt;0,LEN(BK544)=0)</f>
        <v>1</v>
      </c>
      <c r="CM544" t="b">
        <f t="shared" si="146"/>
        <v>1</v>
      </c>
      <c r="CN544" t="b">
        <f t="shared" si="147"/>
        <v>0</v>
      </c>
      <c r="CO544" t="b">
        <f>LEN(_xlfn.IFNA(VLOOKUP(Data!K544,Konstanta!$AB:$AB,1,FALSE),""))&gt;0</f>
        <v>0</v>
      </c>
      <c r="CP544" s="12" t="b">
        <f t="shared" si="148"/>
        <v>0</v>
      </c>
      <c r="CQ544" s="12" t="b">
        <f t="shared" si="149"/>
        <v>0</v>
      </c>
      <c r="CR544" t="b">
        <f>ISNUMBER(SEARCH(Konstanta!$Q$5,Y544))</f>
        <v>0</v>
      </c>
      <c r="CS544">
        <f ca="1">IF(CD544&lt;=Konstanta!$J$5,Konstanta!$I$5,IF(CD544&lt;=Konstanta!$J$6,Konstanta!$I$6,IF(CD544&lt;=Konstanta!$J$7,Konstanta!$I$7,Konstanta!$I$8)))</f>
        <v>4</v>
      </c>
      <c r="CT544" t="b">
        <f>ISNUMBER(SEARCH(Konstanta!$Q$6,Y544))</f>
        <v>0</v>
      </c>
      <c r="CU544">
        <f ca="1">IF(CD544&lt;=Konstanta!$F$5,Konstanta!$E$5,IF(CD544&lt;=Konstanta!$F$6,Konstanta!$E$6,IF(CD544&lt;=Konstanta!$F$7,Konstanta!$E$7,IF(CD544&lt;=Konstanta!$F$8,Konstanta!$E$8,Konstanta!$E$9))))</f>
        <v>5</v>
      </c>
      <c r="CV544" t="b">
        <f t="shared" si="150"/>
        <v>1</v>
      </c>
      <c r="CW544" s="74">
        <f ca="1">IF(CD544&lt;=Konstanta!$B$5,Konstanta!$A$5,IF(CD544&lt;=Konstanta!$B$6,Konstanta!$A$6,IF(CD544&lt;=Konstanta!$B$7,Konstanta!$A$7,IF(CD544&lt;=Konstanta!$B$8,Konstanta!$A$8,IF(CD544&lt;=Konstanta!$B$9,Konstanta!$A$9,IF(CD544&lt;=Konstanta!$B$10,Konstanta!$A$10,IF(CD544&lt;=Konstanta!$B$11,Konstanta!$A$11,Konstanta!$A$12)))))))</f>
        <v>8</v>
      </c>
      <c r="CX544" t="b">
        <f>LEN(_xlfn.IFNA(VLOOKUP(AA544,Konstanta!$AD:$AD,1,FALSE),""))=0</f>
        <v>1</v>
      </c>
      <c r="CY544" s="67">
        <f t="shared" si="151"/>
        <v>0</v>
      </c>
      <c r="CZ544" s="67">
        <f t="shared" si="152"/>
        <v>0</v>
      </c>
      <c r="DA544" s="67">
        <f t="shared" si="153"/>
        <v>0</v>
      </c>
      <c r="DB544" t="b">
        <f t="shared" ca="1" si="154"/>
        <v>0</v>
      </c>
      <c r="DC544" s="67" t="b">
        <f>DA544&lt;=Konstanta!$AH$3</f>
        <v>1</v>
      </c>
      <c r="DD544" t="b">
        <f>CY544&lt;=Konstanta!$AH$4</f>
        <v>1</v>
      </c>
      <c r="DE544" t="b">
        <f>CY544&lt;=Konstanta!$AH$5</f>
        <v>1</v>
      </c>
      <c r="DF544" t="b">
        <f>CY544&lt;=Konstanta!$AH$6</f>
        <v>1</v>
      </c>
      <c r="DG544" t="b">
        <f ca="1">TEXT(BL544,"YYYYMMDD")=TEXT(Konstanta!$B$1,"YYYYMMDD")</f>
        <v>0</v>
      </c>
      <c r="DH544" t="b">
        <f t="shared" si="155"/>
        <v>0</v>
      </c>
      <c r="DI544" s="67">
        <f ca="1">Konstanta!$C$4-Data!CD544</f>
        <v>-1096658.666275</v>
      </c>
      <c r="DJ544">
        <f ca="1">IF(Data!DI544&gt;=Konstanta!$B$14,Konstanta!$A$14,IF(Data!DI544&gt;=Konstanta!$B$15,Konstanta!$A$15,IF(Data!DI544&gt;=Konstanta!$B$16,Konstanta!$A$16,IF(Data!DI544&gt;=Konstanta!$B$17,Konstanta!$A$17,IF(Data!DI544&gt;=Konstanta!$B$18,Konstanta!$A$18,Konstanta!$A$19)))))</f>
        <v>6</v>
      </c>
      <c r="DK544" t="b">
        <f t="shared" si="156"/>
        <v>0</v>
      </c>
      <c r="DL544" t="b">
        <f>COUNTIFS(A$1:A543,A544)=0</f>
        <v>1</v>
      </c>
    </row>
    <row r="545" spans="1:116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70" t="str">
        <f t="shared" si="141"/>
        <v/>
      </c>
      <c r="CA545" s="71">
        <f t="shared" ca="1" si="142"/>
        <v>1096694.6662277777</v>
      </c>
      <c r="CB545" s="70" t="b">
        <f ca="1">AND(LEN(BZ545)&gt;0,TEXT(BZ545,"YYYY-MM-DD")=TEXT(Konstanta!$B$1,"YYYY-MM-DD"))</f>
        <v>0</v>
      </c>
      <c r="CC545" s="70" t="str">
        <f t="shared" si="143"/>
        <v/>
      </c>
      <c r="CD545" s="72">
        <f ca="1">(Konstanta!$B$2-D545)*24</f>
        <v>1096694.666275</v>
      </c>
      <c r="CE545" t="b">
        <f t="shared" si="144"/>
        <v>0</v>
      </c>
      <c r="CF545" t="b">
        <f>LEN(_xlfn.IFNA(VLOOKUP(H545,Konstanta!$M:$M,1,FALSE),""))&gt;0</f>
        <v>0</v>
      </c>
      <c r="CG545" t="b">
        <f>LEN(_xlfn.IFNA(VLOOKUP(G545,Konstanta!$T:$T,1,FALSE),""))&gt;0</f>
        <v>0</v>
      </c>
      <c r="CH545" t="b">
        <f>_xlfn.IFNA(VLOOKUP(U545,Konstanta!$O:$O,1,FALSE),"-")&lt;&gt;"-"</f>
        <v>0</v>
      </c>
      <c r="CI545" t="b">
        <f>LEN(_xlfn.IFNA(VLOOKUP(AX545,Konstanta!$X:$X,1,FALSE),""))&gt;0</f>
        <v>0</v>
      </c>
      <c r="CJ545" t="b">
        <f>OR(LEN(_xlfn.IFNA(VLOOKUP(Y545,Konstanta!$Q:$Q,1,FALSE),""))&gt;0,LEN(Y545)=0)</f>
        <v>1</v>
      </c>
      <c r="CK545" t="b">
        <f t="shared" si="145"/>
        <v>1</v>
      </c>
      <c r="CL545" t="b">
        <f>OR(LEN(_xlfn.IFNA(VLOOKUP(BK545,Konstanta!$Z:$Z,1,FALSE),""))&gt;0,LEN(BK545)=0)</f>
        <v>1</v>
      </c>
      <c r="CM545" t="b">
        <f t="shared" si="146"/>
        <v>1</v>
      </c>
      <c r="CN545" t="b">
        <f t="shared" si="147"/>
        <v>0</v>
      </c>
      <c r="CO545" t="b">
        <f>LEN(_xlfn.IFNA(VLOOKUP(Data!K545,Konstanta!$AB:$AB,1,FALSE),""))&gt;0</f>
        <v>0</v>
      </c>
      <c r="CP545" s="12" t="b">
        <f t="shared" si="148"/>
        <v>0</v>
      </c>
      <c r="CQ545" s="12" t="b">
        <f t="shared" si="149"/>
        <v>0</v>
      </c>
      <c r="CR545" t="b">
        <f>ISNUMBER(SEARCH(Konstanta!$Q$5,Y545))</f>
        <v>0</v>
      </c>
      <c r="CS545">
        <f ca="1">IF(CD545&lt;=Konstanta!$J$5,Konstanta!$I$5,IF(CD545&lt;=Konstanta!$J$6,Konstanta!$I$6,IF(CD545&lt;=Konstanta!$J$7,Konstanta!$I$7,Konstanta!$I$8)))</f>
        <v>4</v>
      </c>
      <c r="CT545" t="b">
        <f>ISNUMBER(SEARCH(Konstanta!$Q$6,Y545))</f>
        <v>0</v>
      </c>
      <c r="CU545">
        <f ca="1">IF(CD545&lt;=Konstanta!$F$5,Konstanta!$E$5,IF(CD545&lt;=Konstanta!$F$6,Konstanta!$E$6,IF(CD545&lt;=Konstanta!$F$7,Konstanta!$E$7,IF(CD545&lt;=Konstanta!$F$8,Konstanta!$E$8,Konstanta!$E$9))))</f>
        <v>5</v>
      </c>
      <c r="CV545" t="b">
        <f t="shared" si="150"/>
        <v>1</v>
      </c>
      <c r="CW545" s="74">
        <f ca="1">IF(CD545&lt;=Konstanta!$B$5,Konstanta!$A$5,IF(CD545&lt;=Konstanta!$B$6,Konstanta!$A$6,IF(CD545&lt;=Konstanta!$B$7,Konstanta!$A$7,IF(CD545&lt;=Konstanta!$B$8,Konstanta!$A$8,IF(CD545&lt;=Konstanta!$B$9,Konstanta!$A$9,IF(CD545&lt;=Konstanta!$B$10,Konstanta!$A$10,IF(CD545&lt;=Konstanta!$B$11,Konstanta!$A$11,Konstanta!$A$12)))))))</f>
        <v>8</v>
      </c>
      <c r="CX545" t="b">
        <f>LEN(_xlfn.IFNA(VLOOKUP(AA545,Konstanta!$AD:$AD,1,FALSE),""))=0</f>
        <v>1</v>
      </c>
      <c r="CY545" s="67">
        <f t="shared" si="151"/>
        <v>0</v>
      </c>
      <c r="CZ545" s="67">
        <f t="shared" si="152"/>
        <v>0</v>
      </c>
      <c r="DA545" s="67">
        <f t="shared" si="153"/>
        <v>0</v>
      </c>
      <c r="DB545" t="b">
        <f t="shared" ca="1" si="154"/>
        <v>0</v>
      </c>
      <c r="DC545" s="67" t="b">
        <f>DA545&lt;=Konstanta!$AH$3</f>
        <v>1</v>
      </c>
      <c r="DD545" t="b">
        <f>CY545&lt;=Konstanta!$AH$4</f>
        <v>1</v>
      </c>
      <c r="DE545" t="b">
        <f>CY545&lt;=Konstanta!$AH$5</f>
        <v>1</v>
      </c>
      <c r="DF545" t="b">
        <f>CY545&lt;=Konstanta!$AH$6</f>
        <v>1</v>
      </c>
      <c r="DG545" t="b">
        <f ca="1">TEXT(BL545,"YYYYMMDD")=TEXT(Konstanta!$B$1,"YYYYMMDD")</f>
        <v>0</v>
      </c>
      <c r="DH545" t="b">
        <f t="shared" si="155"/>
        <v>0</v>
      </c>
      <c r="DI545" s="67">
        <f ca="1">Konstanta!$C$4-Data!CD545</f>
        <v>-1096658.666275</v>
      </c>
      <c r="DJ545">
        <f ca="1">IF(Data!DI545&gt;=Konstanta!$B$14,Konstanta!$A$14,IF(Data!DI545&gt;=Konstanta!$B$15,Konstanta!$A$15,IF(Data!DI545&gt;=Konstanta!$B$16,Konstanta!$A$16,IF(Data!DI545&gt;=Konstanta!$B$17,Konstanta!$A$17,IF(Data!DI545&gt;=Konstanta!$B$18,Konstanta!$A$18,Konstanta!$A$19)))))</f>
        <v>6</v>
      </c>
      <c r="DK545" t="b">
        <f t="shared" si="156"/>
        <v>0</v>
      </c>
      <c r="DL545" t="b">
        <f>COUNTIFS(A$1:A544,A545)=0</f>
        <v>1</v>
      </c>
    </row>
    <row r="546" spans="1:11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70" t="str">
        <f t="shared" si="141"/>
        <v/>
      </c>
      <c r="CA546" s="71">
        <f t="shared" ca="1" si="142"/>
        <v>1096694.6659916667</v>
      </c>
      <c r="CB546" s="70" t="b">
        <f ca="1">AND(LEN(BZ546)&gt;0,TEXT(BZ546,"YYYY-MM-DD")=TEXT(Konstanta!$B$1,"YYYY-MM-DD"))</f>
        <v>0</v>
      </c>
      <c r="CC546" s="70" t="str">
        <f t="shared" si="143"/>
        <v/>
      </c>
      <c r="CD546" s="72">
        <f ca="1">(Konstanta!$B$2-D546)*24</f>
        <v>1096694.666275</v>
      </c>
      <c r="CE546" t="b">
        <f t="shared" si="144"/>
        <v>0</v>
      </c>
      <c r="CF546" t="b">
        <f>LEN(_xlfn.IFNA(VLOOKUP(H546,Konstanta!$M:$M,1,FALSE),""))&gt;0</f>
        <v>0</v>
      </c>
      <c r="CG546" t="b">
        <f>LEN(_xlfn.IFNA(VLOOKUP(G546,Konstanta!$T:$T,1,FALSE),""))&gt;0</f>
        <v>0</v>
      </c>
      <c r="CH546" t="b">
        <f>_xlfn.IFNA(VLOOKUP(U546,Konstanta!$O:$O,1,FALSE),"-")&lt;&gt;"-"</f>
        <v>0</v>
      </c>
      <c r="CI546" t="b">
        <f>LEN(_xlfn.IFNA(VLOOKUP(AX546,Konstanta!$X:$X,1,FALSE),""))&gt;0</f>
        <v>0</v>
      </c>
      <c r="CJ546" t="b">
        <f>OR(LEN(_xlfn.IFNA(VLOOKUP(Y546,Konstanta!$Q:$Q,1,FALSE),""))&gt;0,LEN(Y546)=0)</f>
        <v>1</v>
      </c>
      <c r="CK546" t="b">
        <f t="shared" si="145"/>
        <v>1</v>
      </c>
      <c r="CL546" t="b">
        <f>OR(LEN(_xlfn.IFNA(VLOOKUP(BK546,Konstanta!$Z:$Z,1,FALSE),""))&gt;0,LEN(BK546)=0)</f>
        <v>1</v>
      </c>
      <c r="CM546" t="b">
        <f t="shared" si="146"/>
        <v>1</v>
      </c>
      <c r="CN546" t="b">
        <f t="shared" si="147"/>
        <v>0</v>
      </c>
      <c r="CO546" t="b">
        <f>LEN(_xlfn.IFNA(VLOOKUP(Data!K546,Konstanta!$AB:$AB,1,FALSE),""))&gt;0</f>
        <v>0</v>
      </c>
      <c r="CP546" s="12" t="b">
        <f t="shared" si="148"/>
        <v>0</v>
      </c>
      <c r="CQ546" s="12" t="b">
        <f t="shared" si="149"/>
        <v>0</v>
      </c>
      <c r="CR546" t="b">
        <f>ISNUMBER(SEARCH(Konstanta!$Q$5,Y546))</f>
        <v>0</v>
      </c>
      <c r="CS546">
        <f ca="1">IF(CD546&lt;=Konstanta!$J$5,Konstanta!$I$5,IF(CD546&lt;=Konstanta!$J$6,Konstanta!$I$6,IF(CD546&lt;=Konstanta!$J$7,Konstanta!$I$7,Konstanta!$I$8)))</f>
        <v>4</v>
      </c>
      <c r="CT546" t="b">
        <f>ISNUMBER(SEARCH(Konstanta!$Q$6,Y546))</f>
        <v>0</v>
      </c>
      <c r="CU546">
        <f ca="1">IF(CD546&lt;=Konstanta!$F$5,Konstanta!$E$5,IF(CD546&lt;=Konstanta!$F$6,Konstanta!$E$6,IF(CD546&lt;=Konstanta!$F$7,Konstanta!$E$7,IF(CD546&lt;=Konstanta!$F$8,Konstanta!$E$8,Konstanta!$E$9))))</f>
        <v>5</v>
      </c>
      <c r="CV546" t="b">
        <f t="shared" si="150"/>
        <v>1</v>
      </c>
      <c r="CW546" s="74">
        <f ca="1">IF(CD546&lt;=Konstanta!$B$5,Konstanta!$A$5,IF(CD546&lt;=Konstanta!$B$6,Konstanta!$A$6,IF(CD546&lt;=Konstanta!$B$7,Konstanta!$A$7,IF(CD546&lt;=Konstanta!$B$8,Konstanta!$A$8,IF(CD546&lt;=Konstanta!$B$9,Konstanta!$A$9,IF(CD546&lt;=Konstanta!$B$10,Konstanta!$A$10,IF(CD546&lt;=Konstanta!$B$11,Konstanta!$A$11,Konstanta!$A$12)))))))</f>
        <v>8</v>
      </c>
      <c r="CX546" t="b">
        <f>LEN(_xlfn.IFNA(VLOOKUP(AA546,Konstanta!$AD:$AD,1,FALSE),""))=0</f>
        <v>1</v>
      </c>
      <c r="CY546" s="67">
        <f t="shared" si="151"/>
        <v>0</v>
      </c>
      <c r="CZ546" s="67">
        <f t="shared" si="152"/>
        <v>0</v>
      </c>
      <c r="DA546" s="67">
        <f t="shared" si="153"/>
        <v>0</v>
      </c>
      <c r="DB546" t="b">
        <f t="shared" ca="1" si="154"/>
        <v>0</v>
      </c>
      <c r="DC546" s="67" t="b">
        <f>DA546&lt;=Konstanta!$AH$3</f>
        <v>1</v>
      </c>
      <c r="DD546" t="b">
        <f>CY546&lt;=Konstanta!$AH$4</f>
        <v>1</v>
      </c>
      <c r="DE546" t="b">
        <f>CY546&lt;=Konstanta!$AH$5</f>
        <v>1</v>
      </c>
      <c r="DF546" t="b">
        <f>CY546&lt;=Konstanta!$AH$6</f>
        <v>1</v>
      </c>
      <c r="DG546" t="b">
        <f ca="1">TEXT(BL546,"YYYYMMDD")=TEXT(Konstanta!$B$1,"YYYYMMDD")</f>
        <v>0</v>
      </c>
      <c r="DH546" t="b">
        <f t="shared" si="155"/>
        <v>0</v>
      </c>
      <c r="DI546" s="67">
        <f ca="1">Konstanta!$C$4-Data!CD546</f>
        <v>-1096658.666275</v>
      </c>
      <c r="DJ546">
        <f ca="1">IF(Data!DI546&gt;=Konstanta!$B$14,Konstanta!$A$14,IF(Data!DI546&gt;=Konstanta!$B$15,Konstanta!$A$15,IF(Data!DI546&gt;=Konstanta!$B$16,Konstanta!$A$16,IF(Data!DI546&gt;=Konstanta!$B$17,Konstanta!$A$17,IF(Data!DI546&gt;=Konstanta!$B$18,Konstanta!$A$18,Konstanta!$A$19)))))</f>
        <v>6</v>
      </c>
      <c r="DK546" t="b">
        <f t="shared" si="156"/>
        <v>0</v>
      </c>
      <c r="DL546" t="b">
        <f>COUNTIFS(A$1:A545,A546)=0</f>
        <v>1</v>
      </c>
    </row>
    <row r="547" spans="1:116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70" t="str">
        <f t="shared" si="141"/>
        <v/>
      </c>
      <c r="CA547" s="71">
        <f t="shared" ca="1" si="142"/>
        <v>1096694.666013889</v>
      </c>
      <c r="CB547" s="70" t="b">
        <f ca="1">AND(LEN(BZ547)&gt;0,TEXT(BZ547,"YYYY-MM-DD")=TEXT(Konstanta!$B$1,"YYYY-MM-DD"))</f>
        <v>0</v>
      </c>
      <c r="CC547" s="70" t="str">
        <f t="shared" si="143"/>
        <v/>
      </c>
      <c r="CD547" s="72">
        <f ca="1">(Konstanta!$B$2-D547)*24</f>
        <v>1096694.666275</v>
      </c>
      <c r="CE547" t="b">
        <f t="shared" si="144"/>
        <v>0</v>
      </c>
      <c r="CF547" t="b">
        <f>LEN(_xlfn.IFNA(VLOOKUP(H547,Konstanta!$M:$M,1,FALSE),""))&gt;0</f>
        <v>0</v>
      </c>
      <c r="CG547" t="b">
        <f>LEN(_xlfn.IFNA(VLOOKUP(G547,Konstanta!$T:$T,1,FALSE),""))&gt;0</f>
        <v>0</v>
      </c>
      <c r="CH547" t="b">
        <f>_xlfn.IFNA(VLOOKUP(U547,Konstanta!$O:$O,1,FALSE),"-")&lt;&gt;"-"</f>
        <v>0</v>
      </c>
      <c r="CI547" t="b">
        <f>LEN(_xlfn.IFNA(VLOOKUP(AX547,Konstanta!$X:$X,1,FALSE),""))&gt;0</f>
        <v>0</v>
      </c>
      <c r="CJ547" t="b">
        <f>OR(LEN(_xlfn.IFNA(VLOOKUP(Y547,Konstanta!$Q:$Q,1,FALSE),""))&gt;0,LEN(Y547)=0)</f>
        <v>1</v>
      </c>
      <c r="CK547" t="b">
        <f t="shared" si="145"/>
        <v>1</v>
      </c>
      <c r="CL547" t="b">
        <f>OR(LEN(_xlfn.IFNA(VLOOKUP(BK547,Konstanta!$Z:$Z,1,FALSE),""))&gt;0,LEN(BK547)=0)</f>
        <v>1</v>
      </c>
      <c r="CM547" t="b">
        <f t="shared" si="146"/>
        <v>1</v>
      </c>
      <c r="CN547" t="b">
        <f t="shared" si="147"/>
        <v>0</v>
      </c>
      <c r="CO547" t="b">
        <f>LEN(_xlfn.IFNA(VLOOKUP(Data!K547,Konstanta!$AB:$AB,1,FALSE),""))&gt;0</f>
        <v>0</v>
      </c>
      <c r="CP547" s="12" t="b">
        <f t="shared" si="148"/>
        <v>0</v>
      </c>
      <c r="CQ547" s="12" t="b">
        <f t="shared" si="149"/>
        <v>0</v>
      </c>
      <c r="CR547" t="b">
        <f>ISNUMBER(SEARCH(Konstanta!$Q$5,Y547))</f>
        <v>0</v>
      </c>
      <c r="CS547">
        <f ca="1">IF(CD547&lt;=Konstanta!$J$5,Konstanta!$I$5,IF(CD547&lt;=Konstanta!$J$6,Konstanta!$I$6,IF(CD547&lt;=Konstanta!$J$7,Konstanta!$I$7,Konstanta!$I$8)))</f>
        <v>4</v>
      </c>
      <c r="CT547" t="b">
        <f>ISNUMBER(SEARCH(Konstanta!$Q$6,Y547))</f>
        <v>0</v>
      </c>
      <c r="CU547">
        <f ca="1">IF(CD547&lt;=Konstanta!$F$5,Konstanta!$E$5,IF(CD547&lt;=Konstanta!$F$6,Konstanta!$E$6,IF(CD547&lt;=Konstanta!$F$7,Konstanta!$E$7,IF(CD547&lt;=Konstanta!$F$8,Konstanta!$E$8,Konstanta!$E$9))))</f>
        <v>5</v>
      </c>
      <c r="CV547" t="b">
        <f t="shared" si="150"/>
        <v>1</v>
      </c>
      <c r="CW547" s="74">
        <f ca="1">IF(CD547&lt;=Konstanta!$B$5,Konstanta!$A$5,IF(CD547&lt;=Konstanta!$B$6,Konstanta!$A$6,IF(CD547&lt;=Konstanta!$B$7,Konstanta!$A$7,IF(CD547&lt;=Konstanta!$B$8,Konstanta!$A$8,IF(CD547&lt;=Konstanta!$B$9,Konstanta!$A$9,IF(CD547&lt;=Konstanta!$B$10,Konstanta!$A$10,IF(CD547&lt;=Konstanta!$B$11,Konstanta!$A$11,Konstanta!$A$12)))))))</f>
        <v>8</v>
      </c>
      <c r="CX547" t="b">
        <f>LEN(_xlfn.IFNA(VLOOKUP(AA547,Konstanta!$AD:$AD,1,FALSE),""))=0</f>
        <v>1</v>
      </c>
      <c r="CY547" s="67">
        <f t="shared" si="151"/>
        <v>0</v>
      </c>
      <c r="CZ547" s="67">
        <f t="shared" si="152"/>
        <v>0</v>
      </c>
      <c r="DA547" s="67">
        <f t="shared" si="153"/>
        <v>0</v>
      </c>
      <c r="DB547" t="b">
        <f t="shared" ca="1" si="154"/>
        <v>0</v>
      </c>
      <c r="DC547" s="67" t="b">
        <f>DA547&lt;=Konstanta!$AH$3</f>
        <v>1</v>
      </c>
      <c r="DD547" t="b">
        <f>CY547&lt;=Konstanta!$AH$4</f>
        <v>1</v>
      </c>
      <c r="DE547" t="b">
        <f>CY547&lt;=Konstanta!$AH$5</f>
        <v>1</v>
      </c>
      <c r="DF547" t="b">
        <f>CY547&lt;=Konstanta!$AH$6</f>
        <v>1</v>
      </c>
      <c r="DG547" t="b">
        <f ca="1">TEXT(BL547,"YYYYMMDD")=TEXT(Konstanta!$B$1,"YYYYMMDD")</f>
        <v>0</v>
      </c>
      <c r="DH547" t="b">
        <f t="shared" si="155"/>
        <v>0</v>
      </c>
      <c r="DI547" s="67">
        <f ca="1">Konstanta!$C$4-Data!CD547</f>
        <v>-1096658.666275</v>
      </c>
      <c r="DJ547">
        <f ca="1">IF(Data!DI547&gt;=Konstanta!$B$14,Konstanta!$A$14,IF(Data!DI547&gt;=Konstanta!$B$15,Konstanta!$A$15,IF(Data!DI547&gt;=Konstanta!$B$16,Konstanta!$A$16,IF(Data!DI547&gt;=Konstanta!$B$17,Konstanta!$A$17,IF(Data!DI547&gt;=Konstanta!$B$18,Konstanta!$A$18,Konstanta!$A$19)))))</f>
        <v>6</v>
      </c>
      <c r="DK547" t="b">
        <f t="shared" si="156"/>
        <v>0</v>
      </c>
      <c r="DL547" t="b">
        <f>COUNTIFS(A$1:A546,A547)=0</f>
        <v>1</v>
      </c>
    </row>
    <row r="548" spans="1:116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70" t="str">
        <f t="shared" si="141"/>
        <v/>
      </c>
      <c r="CA548" s="71">
        <f t="shared" ca="1" si="142"/>
        <v>1096694.6664055556</v>
      </c>
      <c r="CB548" s="70" t="b">
        <f ca="1">AND(LEN(BZ548)&gt;0,TEXT(BZ548,"YYYY-MM-DD")=TEXT(Konstanta!$B$1,"YYYY-MM-DD"))</f>
        <v>0</v>
      </c>
      <c r="CC548" s="70" t="str">
        <f t="shared" si="143"/>
        <v/>
      </c>
      <c r="CD548" s="72">
        <f ca="1">(Konstanta!$B$2-D548)*24</f>
        <v>1096694.666275</v>
      </c>
      <c r="CE548" t="b">
        <f t="shared" si="144"/>
        <v>0</v>
      </c>
      <c r="CF548" t="b">
        <f>LEN(_xlfn.IFNA(VLOOKUP(H548,Konstanta!$M:$M,1,FALSE),""))&gt;0</f>
        <v>0</v>
      </c>
      <c r="CG548" t="b">
        <f>LEN(_xlfn.IFNA(VLOOKUP(G548,Konstanta!$T:$T,1,FALSE),""))&gt;0</f>
        <v>0</v>
      </c>
      <c r="CH548" t="b">
        <f>_xlfn.IFNA(VLOOKUP(U548,Konstanta!$O:$O,1,FALSE),"-")&lt;&gt;"-"</f>
        <v>0</v>
      </c>
      <c r="CI548" t="b">
        <f>LEN(_xlfn.IFNA(VLOOKUP(AX548,Konstanta!$X:$X,1,FALSE),""))&gt;0</f>
        <v>0</v>
      </c>
      <c r="CJ548" t="b">
        <f>OR(LEN(_xlfn.IFNA(VLOOKUP(Y548,Konstanta!$Q:$Q,1,FALSE),""))&gt;0,LEN(Y548)=0)</f>
        <v>1</v>
      </c>
      <c r="CK548" t="b">
        <f t="shared" si="145"/>
        <v>1</v>
      </c>
      <c r="CL548" t="b">
        <f>OR(LEN(_xlfn.IFNA(VLOOKUP(BK548,Konstanta!$Z:$Z,1,FALSE),""))&gt;0,LEN(BK548)=0)</f>
        <v>1</v>
      </c>
      <c r="CM548" t="b">
        <f t="shared" si="146"/>
        <v>1</v>
      </c>
      <c r="CN548" t="b">
        <f t="shared" si="147"/>
        <v>0</v>
      </c>
      <c r="CO548" t="b">
        <f>LEN(_xlfn.IFNA(VLOOKUP(Data!K548,Konstanta!$AB:$AB,1,FALSE),""))&gt;0</f>
        <v>0</v>
      </c>
      <c r="CP548" s="12" t="b">
        <f t="shared" si="148"/>
        <v>0</v>
      </c>
      <c r="CQ548" s="12" t="b">
        <f t="shared" si="149"/>
        <v>0</v>
      </c>
      <c r="CR548" t="b">
        <f>ISNUMBER(SEARCH(Konstanta!$Q$5,Y548))</f>
        <v>0</v>
      </c>
      <c r="CS548">
        <f ca="1">IF(CD548&lt;=Konstanta!$J$5,Konstanta!$I$5,IF(CD548&lt;=Konstanta!$J$6,Konstanta!$I$6,IF(CD548&lt;=Konstanta!$J$7,Konstanta!$I$7,Konstanta!$I$8)))</f>
        <v>4</v>
      </c>
      <c r="CT548" t="b">
        <f>ISNUMBER(SEARCH(Konstanta!$Q$6,Y548))</f>
        <v>0</v>
      </c>
      <c r="CU548">
        <f ca="1">IF(CD548&lt;=Konstanta!$F$5,Konstanta!$E$5,IF(CD548&lt;=Konstanta!$F$6,Konstanta!$E$6,IF(CD548&lt;=Konstanta!$F$7,Konstanta!$E$7,IF(CD548&lt;=Konstanta!$F$8,Konstanta!$E$8,Konstanta!$E$9))))</f>
        <v>5</v>
      </c>
      <c r="CV548" t="b">
        <f t="shared" si="150"/>
        <v>1</v>
      </c>
      <c r="CW548" s="74">
        <f ca="1">IF(CD548&lt;=Konstanta!$B$5,Konstanta!$A$5,IF(CD548&lt;=Konstanta!$B$6,Konstanta!$A$6,IF(CD548&lt;=Konstanta!$B$7,Konstanta!$A$7,IF(CD548&lt;=Konstanta!$B$8,Konstanta!$A$8,IF(CD548&lt;=Konstanta!$B$9,Konstanta!$A$9,IF(CD548&lt;=Konstanta!$B$10,Konstanta!$A$10,IF(CD548&lt;=Konstanta!$B$11,Konstanta!$A$11,Konstanta!$A$12)))))))</f>
        <v>8</v>
      </c>
      <c r="CX548" t="b">
        <f>LEN(_xlfn.IFNA(VLOOKUP(AA548,Konstanta!$AD:$AD,1,FALSE),""))=0</f>
        <v>1</v>
      </c>
      <c r="CY548" s="67">
        <f t="shared" si="151"/>
        <v>0</v>
      </c>
      <c r="CZ548" s="67">
        <f t="shared" si="152"/>
        <v>0</v>
      </c>
      <c r="DA548" s="67">
        <f t="shared" si="153"/>
        <v>0</v>
      </c>
      <c r="DB548" t="b">
        <f t="shared" ca="1" si="154"/>
        <v>0</v>
      </c>
      <c r="DC548" s="67" t="b">
        <f>DA548&lt;=Konstanta!$AH$3</f>
        <v>1</v>
      </c>
      <c r="DD548" t="b">
        <f>CY548&lt;=Konstanta!$AH$4</f>
        <v>1</v>
      </c>
      <c r="DE548" t="b">
        <f>CY548&lt;=Konstanta!$AH$5</f>
        <v>1</v>
      </c>
      <c r="DF548" t="b">
        <f>CY548&lt;=Konstanta!$AH$6</f>
        <v>1</v>
      </c>
      <c r="DG548" t="b">
        <f ca="1">TEXT(BL548,"YYYYMMDD")=TEXT(Konstanta!$B$1,"YYYYMMDD")</f>
        <v>0</v>
      </c>
      <c r="DH548" t="b">
        <f t="shared" si="155"/>
        <v>0</v>
      </c>
      <c r="DI548" s="67">
        <f ca="1">Konstanta!$C$4-Data!CD548</f>
        <v>-1096658.666275</v>
      </c>
      <c r="DJ548">
        <f ca="1">IF(Data!DI548&gt;=Konstanta!$B$14,Konstanta!$A$14,IF(Data!DI548&gt;=Konstanta!$B$15,Konstanta!$A$15,IF(Data!DI548&gt;=Konstanta!$B$16,Konstanta!$A$16,IF(Data!DI548&gt;=Konstanta!$B$17,Konstanta!$A$17,IF(Data!DI548&gt;=Konstanta!$B$18,Konstanta!$A$18,Konstanta!$A$19)))))</f>
        <v>6</v>
      </c>
      <c r="DK548" t="b">
        <f t="shared" si="156"/>
        <v>0</v>
      </c>
      <c r="DL548" t="b">
        <f>COUNTIFS(A$1:A547,A548)=0</f>
        <v>1</v>
      </c>
    </row>
    <row r="549" spans="1:116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70" t="str">
        <f t="shared" si="141"/>
        <v/>
      </c>
      <c r="CA549" s="71">
        <f t="shared" ca="1" si="142"/>
        <v>1096694.6659916667</v>
      </c>
      <c r="CB549" s="70" t="b">
        <f ca="1">AND(LEN(BZ549)&gt;0,TEXT(BZ549,"YYYY-MM-DD")=TEXT(Konstanta!$B$1,"YYYY-MM-DD"))</f>
        <v>0</v>
      </c>
      <c r="CC549" s="70" t="str">
        <f t="shared" si="143"/>
        <v/>
      </c>
      <c r="CD549" s="72">
        <f ca="1">(Konstanta!$B$2-D549)*24</f>
        <v>1096694.666275</v>
      </c>
      <c r="CE549" t="b">
        <f t="shared" si="144"/>
        <v>0</v>
      </c>
      <c r="CF549" t="b">
        <f>LEN(_xlfn.IFNA(VLOOKUP(H549,Konstanta!$M:$M,1,FALSE),""))&gt;0</f>
        <v>0</v>
      </c>
      <c r="CG549" t="b">
        <f>LEN(_xlfn.IFNA(VLOOKUP(G549,Konstanta!$T:$T,1,FALSE),""))&gt;0</f>
        <v>0</v>
      </c>
      <c r="CH549" t="b">
        <f>_xlfn.IFNA(VLOOKUP(U549,Konstanta!$O:$O,1,FALSE),"-")&lt;&gt;"-"</f>
        <v>0</v>
      </c>
      <c r="CI549" t="b">
        <f>LEN(_xlfn.IFNA(VLOOKUP(AX549,Konstanta!$X:$X,1,FALSE),""))&gt;0</f>
        <v>0</v>
      </c>
      <c r="CJ549" t="b">
        <f>OR(LEN(_xlfn.IFNA(VLOOKUP(Y549,Konstanta!$Q:$Q,1,FALSE),""))&gt;0,LEN(Y549)=0)</f>
        <v>1</v>
      </c>
      <c r="CK549" t="b">
        <f t="shared" si="145"/>
        <v>1</v>
      </c>
      <c r="CL549" t="b">
        <f>OR(LEN(_xlfn.IFNA(VLOOKUP(BK549,Konstanta!$Z:$Z,1,FALSE),""))&gt;0,LEN(BK549)=0)</f>
        <v>1</v>
      </c>
      <c r="CM549" t="b">
        <f t="shared" si="146"/>
        <v>1</v>
      </c>
      <c r="CN549" t="b">
        <f t="shared" si="147"/>
        <v>0</v>
      </c>
      <c r="CO549" t="b">
        <f>LEN(_xlfn.IFNA(VLOOKUP(Data!K549,Konstanta!$AB:$AB,1,FALSE),""))&gt;0</f>
        <v>0</v>
      </c>
      <c r="CP549" s="12" t="b">
        <f t="shared" si="148"/>
        <v>0</v>
      </c>
      <c r="CQ549" s="12" t="b">
        <f t="shared" si="149"/>
        <v>0</v>
      </c>
      <c r="CR549" t="b">
        <f>ISNUMBER(SEARCH(Konstanta!$Q$5,Y549))</f>
        <v>0</v>
      </c>
      <c r="CS549">
        <f ca="1">IF(CD549&lt;=Konstanta!$J$5,Konstanta!$I$5,IF(CD549&lt;=Konstanta!$J$6,Konstanta!$I$6,IF(CD549&lt;=Konstanta!$J$7,Konstanta!$I$7,Konstanta!$I$8)))</f>
        <v>4</v>
      </c>
      <c r="CT549" t="b">
        <f>ISNUMBER(SEARCH(Konstanta!$Q$6,Y549))</f>
        <v>0</v>
      </c>
      <c r="CU549">
        <f ca="1">IF(CD549&lt;=Konstanta!$F$5,Konstanta!$E$5,IF(CD549&lt;=Konstanta!$F$6,Konstanta!$E$6,IF(CD549&lt;=Konstanta!$F$7,Konstanta!$E$7,IF(CD549&lt;=Konstanta!$F$8,Konstanta!$E$8,Konstanta!$E$9))))</f>
        <v>5</v>
      </c>
      <c r="CV549" t="b">
        <f t="shared" si="150"/>
        <v>1</v>
      </c>
      <c r="CW549" s="74">
        <f ca="1">IF(CD549&lt;=Konstanta!$B$5,Konstanta!$A$5,IF(CD549&lt;=Konstanta!$B$6,Konstanta!$A$6,IF(CD549&lt;=Konstanta!$B$7,Konstanta!$A$7,IF(CD549&lt;=Konstanta!$B$8,Konstanta!$A$8,IF(CD549&lt;=Konstanta!$B$9,Konstanta!$A$9,IF(CD549&lt;=Konstanta!$B$10,Konstanta!$A$10,IF(CD549&lt;=Konstanta!$B$11,Konstanta!$A$11,Konstanta!$A$12)))))))</f>
        <v>8</v>
      </c>
      <c r="CX549" t="b">
        <f>LEN(_xlfn.IFNA(VLOOKUP(AA549,Konstanta!$AD:$AD,1,FALSE),""))=0</f>
        <v>1</v>
      </c>
      <c r="CY549" s="67">
        <f t="shared" si="151"/>
        <v>0</v>
      </c>
      <c r="CZ549" s="67">
        <f t="shared" si="152"/>
        <v>0</v>
      </c>
      <c r="DA549" s="67">
        <f t="shared" si="153"/>
        <v>0</v>
      </c>
      <c r="DB549" t="b">
        <f t="shared" ca="1" si="154"/>
        <v>0</v>
      </c>
      <c r="DC549" s="67" t="b">
        <f>DA549&lt;=Konstanta!$AH$3</f>
        <v>1</v>
      </c>
      <c r="DD549" t="b">
        <f>CY549&lt;=Konstanta!$AH$4</f>
        <v>1</v>
      </c>
      <c r="DE549" t="b">
        <f>CY549&lt;=Konstanta!$AH$5</f>
        <v>1</v>
      </c>
      <c r="DF549" t="b">
        <f>CY549&lt;=Konstanta!$AH$6</f>
        <v>1</v>
      </c>
      <c r="DG549" t="b">
        <f ca="1">TEXT(BL549,"YYYYMMDD")=TEXT(Konstanta!$B$1,"YYYYMMDD")</f>
        <v>0</v>
      </c>
      <c r="DH549" t="b">
        <f t="shared" si="155"/>
        <v>0</v>
      </c>
      <c r="DI549" s="67">
        <f ca="1">Konstanta!$C$4-Data!CD549</f>
        <v>-1096658.666275</v>
      </c>
      <c r="DJ549">
        <f ca="1">IF(Data!DI549&gt;=Konstanta!$B$14,Konstanta!$A$14,IF(Data!DI549&gt;=Konstanta!$B$15,Konstanta!$A$15,IF(Data!DI549&gt;=Konstanta!$B$16,Konstanta!$A$16,IF(Data!DI549&gt;=Konstanta!$B$17,Konstanta!$A$17,IF(Data!DI549&gt;=Konstanta!$B$18,Konstanta!$A$18,Konstanta!$A$19)))))</f>
        <v>6</v>
      </c>
      <c r="DK549" t="b">
        <f t="shared" si="156"/>
        <v>0</v>
      </c>
      <c r="DL549" t="b">
        <f>COUNTIFS(A$1:A548,A549)=0</f>
        <v>1</v>
      </c>
    </row>
    <row r="550" spans="1:116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70" t="str">
        <f t="shared" si="141"/>
        <v/>
      </c>
      <c r="CA550" s="71">
        <f t="shared" ca="1" si="142"/>
        <v>1096694.6662277777</v>
      </c>
      <c r="CB550" s="70" t="b">
        <f ca="1">AND(LEN(BZ550)&gt;0,TEXT(BZ550,"YYYY-MM-DD")=TEXT(Konstanta!$B$1,"YYYY-MM-DD"))</f>
        <v>0</v>
      </c>
      <c r="CC550" s="70" t="str">
        <f t="shared" si="143"/>
        <v/>
      </c>
      <c r="CD550" s="72">
        <f ca="1">(Konstanta!$B$2-D550)*24</f>
        <v>1096694.666275</v>
      </c>
      <c r="CE550" t="b">
        <f t="shared" si="144"/>
        <v>0</v>
      </c>
      <c r="CF550" t="b">
        <f>LEN(_xlfn.IFNA(VLOOKUP(H550,Konstanta!$M:$M,1,FALSE),""))&gt;0</f>
        <v>0</v>
      </c>
      <c r="CG550" t="b">
        <f>LEN(_xlfn.IFNA(VLOOKUP(G550,Konstanta!$T:$T,1,FALSE),""))&gt;0</f>
        <v>0</v>
      </c>
      <c r="CH550" t="b">
        <f>_xlfn.IFNA(VLOOKUP(U550,Konstanta!$O:$O,1,FALSE),"-")&lt;&gt;"-"</f>
        <v>0</v>
      </c>
      <c r="CI550" t="b">
        <f>LEN(_xlfn.IFNA(VLOOKUP(AX550,Konstanta!$X:$X,1,FALSE),""))&gt;0</f>
        <v>0</v>
      </c>
      <c r="CJ550" t="b">
        <f>OR(LEN(_xlfn.IFNA(VLOOKUP(Y550,Konstanta!$Q:$Q,1,FALSE),""))&gt;0,LEN(Y550)=0)</f>
        <v>1</v>
      </c>
      <c r="CK550" t="b">
        <f t="shared" si="145"/>
        <v>1</v>
      </c>
      <c r="CL550" t="b">
        <f>OR(LEN(_xlfn.IFNA(VLOOKUP(BK550,Konstanta!$Z:$Z,1,FALSE),""))&gt;0,LEN(BK550)=0)</f>
        <v>1</v>
      </c>
      <c r="CM550" t="b">
        <f t="shared" si="146"/>
        <v>1</v>
      </c>
      <c r="CN550" t="b">
        <f t="shared" si="147"/>
        <v>0</v>
      </c>
      <c r="CO550" t="b">
        <f>LEN(_xlfn.IFNA(VLOOKUP(Data!K550,Konstanta!$AB:$AB,1,FALSE),""))&gt;0</f>
        <v>0</v>
      </c>
      <c r="CP550" s="12" t="b">
        <f t="shared" si="148"/>
        <v>0</v>
      </c>
      <c r="CQ550" s="12" t="b">
        <f t="shared" si="149"/>
        <v>0</v>
      </c>
      <c r="CR550" t="b">
        <f>ISNUMBER(SEARCH(Konstanta!$Q$5,Y550))</f>
        <v>0</v>
      </c>
      <c r="CS550">
        <f ca="1">IF(CD550&lt;=Konstanta!$J$5,Konstanta!$I$5,IF(CD550&lt;=Konstanta!$J$6,Konstanta!$I$6,IF(CD550&lt;=Konstanta!$J$7,Konstanta!$I$7,Konstanta!$I$8)))</f>
        <v>4</v>
      </c>
      <c r="CT550" t="b">
        <f>ISNUMBER(SEARCH(Konstanta!$Q$6,Y550))</f>
        <v>0</v>
      </c>
      <c r="CU550">
        <f ca="1">IF(CD550&lt;=Konstanta!$F$5,Konstanta!$E$5,IF(CD550&lt;=Konstanta!$F$6,Konstanta!$E$6,IF(CD550&lt;=Konstanta!$F$7,Konstanta!$E$7,IF(CD550&lt;=Konstanta!$F$8,Konstanta!$E$8,Konstanta!$E$9))))</f>
        <v>5</v>
      </c>
      <c r="CV550" t="b">
        <f t="shared" si="150"/>
        <v>1</v>
      </c>
      <c r="CW550" s="74">
        <f ca="1">IF(CD550&lt;=Konstanta!$B$5,Konstanta!$A$5,IF(CD550&lt;=Konstanta!$B$6,Konstanta!$A$6,IF(CD550&lt;=Konstanta!$B$7,Konstanta!$A$7,IF(CD550&lt;=Konstanta!$B$8,Konstanta!$A$8,IF(CD550&lt;=Konstanta!$B$9,Konstanta!$A$9,IF(CD550&lt;=Konstanta!$B$10,Konstanta!$A$10,IF(CD550&lt;=Konstanta!$B$11,Konstanta!$A$11,Konstanta!$A$12)))))))</f>
        <v>8</v>
      </c>
      <c r="CX550" t="b">
        <f>LEN(_xlfn.IFNA(VLOOKUP(AA550,Konstanta!$AD:$AD,1,FALSE),""))=0</f>
        <v>1</v>
      </c>
      <c r="CY550" s="67">
        <f t="shared" si="151"/>
        <v>0</v>
      </c>
      <c r="CZ550" s="67">
        <f t="shared" si="152"/>
        <v>0</v>
      </c>
      <c r="DA550" s="67">
        <f t="shared" si="153"/>
        <v>0</v>
      </c>
      <c r="DB550" t="b">
        <f t="shared" ca="1" si="154"/>
        <v>0</v>
      </c>
      <c r="DC550" s="67" t="b">
        <f>DA550&lt;=Konstanta!$AH$3</f>
        <v>1</v>
      </c>
      <c r="DD550" t="b">
        <f>CY550&lt;=Konstanta!$AH$4</f>
        <v>1</v>
      </c>
      <c r="DE550" t="b">
        <f>CY550&lt;=Konstanta!$AH$5</f>
        <v>1</v>
      </c>
      <c r="DF550" t="b">
        <f>CY550&lt;=Konstanta!$AH$6</f>
        <v>1</v>
      </c>
      <c r="DG550" t="b">
        <f ca="1">TEXT(BL550,"YYYYMMDD")=TEXT(Konstanta!$B$1,"YYYYMMDD")</f>
        <v>0</v>
      </c>
      <c r="DH550" t="b">
        <f t="shared" si="155"/>
        <v>0</v>
      </c>
      <c r="DI550" s="67">
        <f ca="1">Konstanta!$C$4-Data!CD550</f>
        <v>-1096658.666275</v>
      </c>
      <c r="DJ550">
        <f ca="1">IF(Data!DI550&gt;=Konstanta!$B$14,Konstanta!$A$14,IF(Data!DI550&gt;=Konstanta!$B$15,Konstanta!$A$15,IF(Data!DI550&gt;=Konstanta!$B$16,Konstanta!$A$16,IF(Data!DI550&gt;=Konstanta!$B$17,Konstanta!$A$17,IF(Data!DI550&gt;=Konstanta!$B$18,Konstanta!$A$18,Konstanta!$A$19)))))</f>
        <v>6</v>
      </c>
      <c r="DK550" t="b">
        <f t="shared" si="156"/>
        <v>0</v>
      </c>
      <c r="DL550" t="b">
        <f>COUNTIFS(A$1:A549,A550)=0</f>
        <v>1</v>
      </c>
    </row>
    <row r="551" spans="1:116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70" t="str">
        <f t="shared" si="141"/>
        <v/>
      </c>
      <c r="CA551" s="71">
        <f t="shared" ca="1" si="142"/>
        <v>1096694.6659972221</v>
      </c>
      <c r="CB551" s="70" t="b">
        <f ca="1">AND(LEN(BZ551)&gt;0,TEXT(BZ551,"YYYY-MM-DD")=TEXT(Konstanta!$B$1,"YYYY-MM-DD"))</f>
        <v>0</v>
      </c>
      <c r="CC551" s="70" t="str">
        <f t="shared" si="143"/>
        <v/>
      </c>
      <c r="CD551" s="72">
        <f ca="1">(Konstanta!$B$2-D551)*24</f>
        <v>1096694.666275</v>
      </c>
      <c r="CE551" t="b">
        <f t="shared" si="144"/>
        <v>0</v>
      </c>
      <c r="CF551" t="b">
        <f>LEN(_xlfn.IFNA(VLOOKUP(H551,Konstanta!$M:$M,1,FALSE),""))&gt;0</f>
        <v>0</v>
      </c>
      <c r="CG551" t="b">
        <f>LEN(_xlfn.IFNA(VLOOKUP(G551,Konstanta!$T:$T,1,FALSE),""))&gt;0</f>
        <v>0</v>
      </c>
      <c r="CH551" t="b">
        <f>_xlfn.IFNA(VLOOKUP(U551,Konstanta!$O:$O,1,FALSE),"-")&lt;&gt;"-"</f>
        <v>0</v>
      </c>
      <c r="CI551" t="b">
        <f>LEN(_xlfn.IFNA(VLOOKUP(AX551,Konstanta!$X:$X,1,FALSE),""))&gt;0</f>
        <v>0</v>
      </c>
      <c r="CJ551" t="b">
        <f>OR(LEN(_xlfn.IFNA(VLOOKUP(Y551,Konstanta!$Q:$Q,1,FALSE),""))&gt;0,LEN(Y551)=0)</f>
        <v>1</v>
      </c>
      <c r="CK551" t="b">
        <f t="shared" si="145"/>
        <v>1</v>
      </c>
      <c r="CL551" t="b">
        <f>OR(LEN(_xlfn.IFNA(VLOOKUP(BK551,Konstanta!$Z:$Z,1,FALSE),""))&gt;0,LEN(BK551)=0)</f>
        <v>1</v>
      </c>
      <c r="CM551" t="b">
        <f t="shared" si="146"/>
        <v>1</v>
      </c>
      <c r="CN551" t="b">
        <f t="shared" si="147"/>
        <v>0</v>
      </c>
      <c r="CO551" t="b">
        <f>LEN(_xlfn.IFNA(VLOOKUP(Data!K551,Konstanta!$AB:$AB,1,FALSE),""))&gt;0</f>
        <v>0</v>
      </c>
      <c r="CP551" s="12" t="b">
        <f t="shared" si="148"/>
        <v>0</v>
      </c>
      <c r="CQ551" s="12" t="b">
        <f t="shared" si="149"/>
        <v>0</v>
      </c>
      <c r="CR551" t="b">
        <f>ISNUMBER(SEARCH(Konstanta!$Q$5,Y551))</f>
        <v>0</v>
      </c>
      <c r="CS551">
        <f ca="1">IF(CD551&lt;=Konstanta!$J$5,Konstanta!$I$5,IF(CD551&lt;=Konstanta!$J$6,Konstanta!$I$6,IF(CD551&lt;=Konstanta!$J$7,Konstanta!$I$7,Konstanta!$I$8)))</f>
        <v>4</v>
      </c>
      <c r="CT551" t="b">
        <f>ISNUMBER(SEARCH(Konstanta!$Q$6,Y551))</f>
        <v>0</v>
      </c>
      <c r="CU551">
        <f ca="1">IF(CD551&lt;=Konstanta!$F$5,Konstanta!$E$5,IF(CD551&lt;=Konstanta!$F$6,Konstanta!$E$6,IF(CD551&lt;=Konstanta!$F$7,Konstanta!$E$7,IF(CD551&lt;=Konstanta!$F$8,Konstanta!$E$8,Konstanta!$E$9))))</f>
        <v>5</v>
      </c>
      <c r="CV551" t="b">
        <f t="shared" si="150"/>
        <v>1</v>
      </c>
      <c r="CW551" s="74">
        <f ca="1">IF(CD551&lt;=Konstanta!$B$5,Konstanta!$A$5,IF(CD551&lt;=Konstanta!$B$6,Konstanta!$A$6,IF(CD551&lt;=Konstanta!$B$7,Konstanta!$A$7,IF(CD551&lt;=Konstanta!$B$8,Konstanta!$A$8,IF(CD551&lt;=Konstanta!$B$9,Konstanta!$A$9,IF(CD551&lt;=Konstanta!$B$10,Konstanta!$A$10,IF(CD551&lt;=Konstanta!$B$11,Konstanta!$A$11,Konstanta!$A$12)))))))</f>
        <v>8</v>
      </c>
      <c r="CX551" t="b">
        <f>LEN(_xlfn.IFNA(VLOOKUP(AA551,Konstanta!$AD:$AD,1,FALSE),""))=0</f>
        <v>1</v>
      </c>
      <c r="CY551" s="67">
        <f t="shared" si="151"/>
        <v>0</v>
      </c>
      <c r="CZ551" s="67">
        <f t="shared" si="152"/>
        <v>0</v>
      </c>
      <c r="DA551" s="67">
        <f t="shared" si="153"/>
        <v>0</v>
      </c>
      <c r="DB551" t="b">
        <f t="shared" ca="1" si="154"/>
        <v>0</v>
      </c>
      <c r="DC551" s="67" t="b">
        <f>DA551&lt;=Konstanta!$AH$3</f>
        <v>1</v>
      </c>
      <c r="DD551" t="b">
        <f>CY551&lt;=Konstanta!$AH$4</f>
        <v>1</v>
      </c>
      <c r="DE551" t="b">
        <f>CY551&lt;=Konstanta!$AH$5</f>
        <v>1</v>
      </c>
      <c r="DF551" t="b">
        <f>CY551&lt;=Konstanta!$AH$6</f>
        <v>1</v>
      </c>
      <c r="DG551" t="b">
        <f ca="1">TEXT(BL551,"YYYYMMDD")=TEXT(Konstanta!$B$1,"YYYYMMDD")</f>
        <v>0</v>
      </c>
      <c r="DH551" t="b">
        <f t="shared" si="155"/>
        <v>0</v>
      </c>
      <c r="DI551" s="67">
        <f ca="1">Konstanta!$C$4-Data!CD551</f>
        <v>-1096658.666275</v>
      </c>
      <c r="DJ551">
        <f ca="1">IF(Data!DI551&gt;=Konstanta!$B$14,Konstanta!$A$14,IF(Data!DI551&gt;=Konstanta!$B$15,Konstanta!$A$15,IF(Data!DI551&gt;=Konstanta!$B$16,Konstanta!$A$16,IF(Data!DI551&gt;=Konstanta!$B$17,Konstanta!$A$17,IF(Data!DI551&gt;=Konstanta!$B$18,Konstanta!$A$18,Konstanta!$A$19)))))</f>
        <v>6</v>
      </c>
      <c r="DK551" t="b">
        <f t="shared" si="156"/>
        <v>0</v>
      </c>
      <c r="DL551" t="b">
        <f>COUNTIFS(A$1:A550,A551)=0</f>
        <v>1</v>
      </c>
    </row>
    <row r="552" spans="1:116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70" t="str">
        <f t="shared" si="141"/>
        <v/>
      </c>
      <c r="CA552" s="71">
        <f t="shared" ca="1" si="142"/>
        <v>1096694.6660000002</v>
      </c>
      <c r="CB552" s="70" t="b">
        <f ca="1">AND(LEN(BZ552)&gt;0,TEXT(BZ552,"YYYY-MM-DD")=TEXT(Konstanta!$B$1,"YYYY-MM-DD"))</f>
        <v>0</v>
      </c>
      <c r="CC552" s="70" t="str">
        <f t="shared" si="143"/>
        <v/>
      </c>
      <c r="CD552" s="72">
        <f ca="1">(Konstanta!$B$2-D552)*24</f>
        <v>1096694.666275</v>
      </c>
      <c r="CE552" t="b">
        <f t="shared" si="144"/>
        <v>0</v>
      </c>
      <c r="CF552" t="b">
        <f>LEN(_xlfn.IFNA(VLOOKUP(H552,Konstanta!$M:$M,1,FALSE),""))&gt;0</f>
        <v>0</v>
      </c>
      <c r="CG552" t="b">
        <f>LEN(_xlfn.IFNA(VLOOKUP(G552,Konstanta!$T:$T,1,FALSE),""))&gt;0</f>
        <v>0</v>
      </c>
      <c r="CH552" t="b">
        <f>_xlfn.IFNA(VLOOKUP(U552,Konstanta!$O:$O,1,FALSE),"-")&lt;&gt;"-"</f>
        <v>0</v>
      </c>
      <c r="CI552" t="b">
        <f>LEN(_xlfn.IFNA(VLOOKUP(AX552,Konstanta!$X:$X,1,FALSE),""))&gt;0</f>
        <v>0</v>
      </c>
      <c r="CJ552" t="b">
        <f>OR(LEN(_xlfn.IFNA(VLOOKUP(Y552,Konstanta!$Q:$Q,1,FALSE),""))&gt;0,LEN(Y552)=0)</f>
        <v>1</v>
      </c>
      <c r="CK552" t="b">
        <f t="shared" si="145"/>
        <v>1</v>
      </c>
      <c r="CL552" t="b">
        <f>OR(LEN(_xlfn.IFNA(VLOOKUP(BK552,Konstanta!$Z:$Z,1,FALSE),""))&gt;0,LEN(BK552)=0)</f>
        <v>1</v>
      </c>
      <c r="CM552" t="b">
        <f t="shared" si="146"/>
        <v>1</v>
      </c>
      <c r="CN552" t="b">
        <f t="shared" si="147"/>
        <v>0</v>
      </c>
      <c r="CO552" t="b">
        <f>LEN(_xlfn.IFNA(VLOOKUP(Data!K552,Konstanta!$AB:$AB,1,FALSE),""))&gt;0</f>
        <v>0</v>
      </c>
      <c r="CP552" s="12" t="b">
        <f t="shared" si="148"/>
        <v>0</v>
      </c>
      <c r="CQ552" s="12" t="b">
        <f t="shared" si="149"/>
        <v>0</v>
      </c>
      <c r="CR552" t="b">
        <f>ISNUMBER(SEARCH(Konstanta!$Q$5,Y552))</f>
        <v>0</v>
      </c>
      <c r="CS552">
        <f ca="1">IF(CD552&lt;=Konstanta!$J$5,Konstanta!$I$5,IF(CD552&lt;=Konstanta!$J$6,Konstanta!$I$6,IF(CD552&lt;=Konstanta!$J$7,Konstanta!$I$7,Konstanta!$I$8)))</f>
        <v>4</v>
      </c>
      <c r="CT552" t="b">
        <f>ISNUMBER(SEARCH(Konstanta!$Q$6,Y552))</f>
        <v>0</v>
      </c>
      <c r="CU552">
        <f ca="1">IF(CD552&lt;=Konstanta!$F$5,Konstanta!$E$5,IF(CD552&lt;=Konstanta!$F$6,Konstanta!$E$6,IF(CD552&lt;=Konstanta!$F$7,Konstanta!$E$7,IF(CD552&lt;=Konstanta!$F$8,Konstanta!$E$8,Konstanta!$E$9))))</f>
        <v>5</v>
      </c>
      <c r="CV552" t="b">
        <f t="shared" si="150"/>
        <v>1</v>
      </c>
      <c r="CW552" s="74">
        <f ca="1">IF(CD552&lt;=Konstanta!$B$5,Konstanta!$A$5,IF(CD552&lt;=Konstanta!$B$6,Konstanta!$A$6,IF(CD552&lt;=Konstanta!$B$7,Konstanta!$A$7,IF(CD552&lt;=Konstanta!$B$8,Konstanta!$A$8,IF(CD552&lt;=Konstanta!$B$9,Konstanta!$A$9,IF(CD552&lt;=Konstanta!$B$10,Konstanta!$A$10,IF(CD552&lt;=Konstanta!$B$11,Konstanta!$A$11,Konstanta!$A$12)))))))</f>
        <v>8</v>
      </c>
      <c r="CX552" t="b">
        <f>LEN(_xlfn.IFNA(VLOOKUP(AA552,Konstanta!$AD:$AD,1,FALSE),""))=0</f>
        <v>1</v>
      </c>
      <c r="CY552" s="67">
        <f t="shared" si="151"/>
        <v>0</v>
      </c>
      <c r="CZ552" s="67">
        <f t="shared" si="152"/>
        <v>0</v>
      </c>
      <c r="DA552" s="67">
        <f t="shared" si="153"/>
        <v>0</v>
      </c>
      <c r="DB552" t="b">
        <f t="shared" ca="1" si="154"/>
        <v>0</v>
      </c>
      <c r="DC552" s="67" t="b">
        <f>DA552&lt;=Konstanta!$AH$3</f>
        <v>1</v>
      </c>
      <c r="DD552" t="b">
        <f>CY552&lt;=Konstanta!$AH$4</f>
        <v>1</v>
      </c>
      <c r="DE552" t="b">
        <f>CY552&lt;=Konstanta!$AH$5</f>
        <v>1</v>
      </c>
      <c r="DF552" t="b">
        <f>CY552&lt;=Konstanta!$AH$6</f>
        <v>1</v>
      </c>
      <c r="DG552" t="b">
        <f ca="1">TEXT(BL552,"YYYYMMDD")=TEXT(Konstanta!$B$1,"YYYYMMDD")</f>
        <v>0</v>
      </c>
      <c r="DH552" t="b">
        <f t="shared" si="155"/>
        <v>0</v>
      </c>
      <c r="DI552" s="67">
        <f ca="1">Konstanta!$C$4-Data!CD552</f>
        <v>-1096658.666275</v>
      </c>
      <c r="DJ552">
        <f ca="1">IF(Data!DI552&gt;=Konstanta!$B$14,Konstanta!$A$14,IF(Data!DI552&gt;=Konstanta!$B$15,Konstanta!$A$15,IF(Data!DI552&gt;=Konstanta!$B$16,Konstanta!$A$16,IF(Data!DI552&gt;=Konstanta!$B$17,Konstanta!$A$17,IF(Data!DI552&gt;=Konstanta!$B$18,Konstanta!$A$18,Konstanta!$A$19)))))</f>
        <v>6</v>
      </c>
      <c r="DK552" t="b">
        <f t="shared" si="156"/>
        <v>0</v>
      </c>
      <c r="DL552" t="b">
        <f>COUNTIFS(A$1:A551,A552)=0</f>
        <v>1</v>
      </c>
    </row>
    <row r="553" spans="1:116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70" t="str">
        <f t="shared" si="141"/>
        <v/>
      </c>
      <c r="CA553" s="71">
        <f t="shared" ca="1" si="142"/>
        <v>1096694.6662277777</v>
      </c>
      <c r="CB553" s="70" t="b">
        <f ca="1">AND(LEN(BZ553)&gt;0,TEXT(BZ553,"YYYY-MM-DD")=TEXT(Konstanta!$B$1,"YYYY-MM-DD"))</f>
        <v>0</v>
      </c>
      <c r="CC553" s="70" t="str">
        <f t="shared" si="143"/>
        <v/>
      </c>
      <c r="CD553" s="72">
        <f ca="1">(Konstanta!$B$2-D553)*24</f>
        <v>1096694.666275</v>
      </c>
      <c r="CE553" t="b">
        <f t="shared" si="144"/>
        <v>0</v>
      </c>
      <c r="CF553" t="b">
        <f>LEN(_xlfn.IFNA(VLOOKUP(H553,Konstanta!$M:$M,1,FALSE),""))&gt;0</f>
        <v>0</v>
      </c>
      <c r="CG553" t="b">
        <f>LEN(_xlfn.IFNA(VLOOKUP(G553,Konstanta!$T:$T,1,FALSE),""))&gt;0</f>
        <v>0</v>
      </c>
      <c r="CH553" t="b">
        <f>_xlfn.IFNA(VLOOKUP(U553,Konstanta!$O:$O,1,FALSE),"-")&lt;&gt;"-"</f>
        <v>0</v>
      </c>
      <c r="CI553" t="b">
        <f>LEN(_xlfn.IFNA(VLOOKUP(AX553,Konstanta!$X:$X,1,FALSE),""))&gt;0</f>
        <v>0</v>
      </c>
      <c r="CJ553" t="b">
        <f>OR(LEN(_xlfn.IFNA(VLOOKUP(Y553,Konstanta!$Q:$Q,1,FALSE),""))&gt;0,LEN(Y553)=0)</f>
        <v>1</v>
      </c>
      <c r="CK553" t="b">
        <f t="shared" si="145"/>
        <v>1</v>
      </c>
      <c r="CL553" t="b">
        <f>OR(LEN(_xlfn.IFNA(VLOOKUP(BK553,Konstanta!$Z:$Z,1,FALSE),""))&gt;0,LEN(BK553)=0)</f>
        <v>1</v>
      </c>
      <c r="CM553" t="b">
        <f t="shared" si="146"/>
        <v>1</v>
      </c>
      <c r="CN553" t="b">
        <f t="shared" si="147"/>
        <v>0</v>
      </c>
      <c r="CO553" t="b">
        <f>LEN(_xlfn.IFNA(VLOOKUP(Data!K553,Konstanta!$AB:$AB,1,FALSE),""))&gt;0</f>
        <v>0</v>
      </c>
      <c r="CP553" s="12" t="b">
        <f t="shared" si="148"/>
        <v>0</v>
      </c>
      <c r="CQ553" s="12" t="b">
        <f t="shared" si="149"/>
        <v>0</v>
      </c>
      <c r="CR553" t="b">
        <f>ISNUMBER(SEARCH(Konstanta!$Q$5,Y553))</f>
        <v>0</v>
      </c>
      <c r="CS553">
        <f ca="1">IF(CD553&lt;=Konstanta!$J$5,Konstanta!$I$5,IF(CD553&lt;=Konstanta!$J$6,Konstanta!$I$6,IF(CD553&lt;=Konstanta!$J$7,Konstanta!$I$7,Konstanta!$I$8)))</f>
        <v>4</v>
      </c>
      <c r="CT553" t="b">
        <f>ISNUMBER(SEARCH(Konstanta!$Q$6,Y553))</f>
        <v>0</v>
      </c>
      <c r="CU553">
        <f ca="1">IF(CD553&lt;=Konstanta!$F$5,Konstanta!$E$5,IF(CD553&lt;=Konstanta!$F$6,Konstanta!$E$6,IF(CD553&lt;=Konstanta!$F$7,Konstanta!$E$7,IF(CD553&lt;=Konstanta!$F$8,Konstanta!$E$8,Konstanta!$E$9))))</f>
        <v>5</v>
      </c>
      <c r="CV553" t="b">
        <f t="shared" si="150"/>
        <v>1</v>
      </c>
      <c r="CW553" s="74">
        <f ca="1">IF(CD553&lt;=Konstanta!$B$5,Konstanta!$A$5,IF(CD553&lt;=Konstanta!$B$6,Konstanta!$A$6,IF(CD553&lt;=Konstanta!$B$7,Konstanta!$A$7,IF(CD553&lt;=Konstanta!$B$8,Konstanta!$A$8,IF(CD553&lt;=Konstanta!$B$9,Konstanta!$A$9,IF(CD553&lt;=Konstanta!$B$10,Konstanta!$A$10,IF(CD553&lt;=Konstanta!$B$11,Konstanta!$A$11,Konstanta!$A$12)))))))</f>
        <v>8</v>
      </c>
      <c r="CX553" t="b">
        <f>LEN(_xlfn.IFNA(VLOOKUP(AA553,Konstanta!$AD:$AD,1,FALSE),""))=0</f>
        <v>1</v>
      </c>
      <c r="CY553" s="67">
        <f t="shared" si="151"/>
        <v>0</v>
      </c>
      <c r="CZ553" s="67">
        <f t="shared" si="152"/>
        <v>0</v>
      </c>
      <c r="DA553" s="67">
        <f t="shared" si="153"/>
        <v>0</v>
      </c>
      <c r="DB553" t="b">
        <f t="shared" ca="1" si="154"/>
        <v>0</v>
      </c>
      <c r="DC553" s="67" t="b">
        <f>DA553&lt;=Konstanta!$AH$3</f>
        <v>1</v>
      </c>
      <c r="DD553" t="b">
        <f>CY553&lt;=Konstanta!$AH$4</f>
        <v>1</v>
      </c>
      <c r="DE553" t="b">
        <f>CY553&lt;=Konstanta!$AH$5</f>
        <v>1</v>
      </c>
      <c r="DF553" t="b">
        <f>CY553&lt;=Konstanta!$AH$6</f>
        <v>1</v>
      </c>
      <c r="DG553" t="b">
        <f ca="1">TEXT(BL553,"YYYYMMDD")=TEXT(Konstanta!$B$1,"YYYYMMDD")</f>
        <v>0</v>
      </c>
      <c r="DH553" t="b">
        <f t="shared" si="155"/>
        <v>0</v>
      </c>
      <c r="DI553" s="67">
        <f ca="1">Konstanta!$C$4-Data!CD553</f>
        <v>-1096658.666275</v>
      </c>
      <c r="DJ553">
        <f ca="1">IF(Data!DI553&gt;=Konstanta!$B$14,Konstanta!$A$14,IF(Data!DI553&gt;=Konstanta!$B$15,Konstanta!$A$15,IF(Data!DI553&gt;=Konstanta!$B$16,Konstanta!$A$16,IF(Data!DI553&gt;=Konstanta!$B$17,Konstanta!$A$17,IF(Data!DI553&gt;=Konstanta!$B$18,Konstanta!$A$18,Konstanta!$A$19)))))</f>
        <v>6</v>
      </c>
      <c r="DK553" t="b">
        <f t="shared" si="156"/>
        <v>0</v>
      </c>
      <c r="DL553" t="b">
        <f>COUNTIFS(A$1:A552,A553)=0</f>
        <v>1</v>
      </c>
    </row>
    <row r="554" spans="1:116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70" t="str">
        <f t="shared" si="141"/>
        <v/>
      </c>
      <c r="CA554" s="71">
        <f t="shared" ca="1" si="142"/>
        <v>1096694.6659916667</v>
      </c>
      <c r="CB554" s="70" t="b">
        <f ca="1">AND(LEN(BZ554)&gt;0,TEXT(BZ554,"YYYY-MM-DD")=TEXT(Konstanta!$B$1,"YYYY-MM-DD"))</f>
        <v>0</v>
      </c>
      <c r="CC554" s="70" t="str">
        <f t="shared" si="143"/>
        <v/>
      </c>
      <c r="CD554" s="72">
        <f ca="1">(Konstanta!$B$2-D554)*24</f>
        <v>1096694.666275</v>
      </c>
      <c r="CE554" t="b">
        <f t="shared" si="144"/>
        <v>0</v>
      </c>
      <c r="CF554" t="b">
        <f>LEN(_xlfn.IFNA(VLOOKUP(H554,Konstanta!$M:$M,1,FALSE),""))&gt;0</f>
        <v>0</v>
      </c>
      <c r="CG554" t="b">
        <f>LEN(_xlfn.IFNA(VLOOKUP(G554,Konstanta!$T:$T,1,FALSE),""))&gt;0</f>
        <v>0</v>
      </c>
      <c r="CH554" t="b">
        <f>_xlfn.IFNA(VLOOKUP(U554,Konstanta!$O:$O,1,FALSE),"-")&lt;&gt;"-"</f>
        <v>0</v>
      </c>
      <c r="CI554" t="b">
        <f>LEN(_xlfn.IFNA(VLOOKUP(AX554,Konstanta!$X:$X,1,FALSE),""))&gt;0</f>
        <v>0</v>
      </c>
      <c r="CJ554" t="b">
        <f>OR(LEN(_xlfn.IFNA(VLOOKUP(Y554,Konstanta!$Q:$Q,1,FALSE),""))&gt;0,LEN(Y554)=0)</f>
        <v>1</v>
      </c>
      <c r="CK554" t="b">
        <f t="shared" si="145"/>
        <v>1</v>
      </c>
      <c r="CL554" t="b">
        <f>OR(LEN(_xlfn.IFNA(VLOOKUP(BK554,Konstanta!$Z:$Z,1,FALSE),""))&gt;0,LEN(BK554)=0)</f>
        <v>1</v>
      </c>
      <c r="CM554" t="b">
        <f t="shared" si="146"/>
        <v>1</v>
      </c>
      <c r="CN554" t="b">
        <f t="shared" si="147"/>
        <v>0</v>
      </c>
      <c r="CO554" t="b">
        <f>LEN(_xlfn.IFNA(VLOOKUP(Data!K554,Konstanta!$AB:$AB,1,FALSE),""))&gt;0</f>
        <v>0</v>
      </c>
      <c r="CP554" s="12" t="b">
        <f t="shared" si="148"/>
        <v>0</v>
      </c>
      <c r="CQ554" s="12" t="b">
        <f t="shared" si="149"/>
        <v>0</v>
      </c>
      <c r="CR554" t="b">
        <f>ISNUMBER(SEARCH(Konstanta!$Q$5,Y554))</f>
        <v>0</v>
      </c>
      <c r="CS554">
        <f ca="1">IF(CD554&lt;=Konstanta!$J$5,Konstanta!$I$5,IF(CD554&lt;=Konstanta!$J$6,Konstanta!$I$6,IF(CD554&lt;=Konstanta!$J$7,Konstanta!$I$7,Konstanta!$I$8)))</f>
        <v>4</v>
      </c>
      <c r="CT554" t="b">
        <f>ISNUMBER(SEARCH(Konstanta!$Q$6,Y554))</f>
        <v>0</v>
      </c>
      <c r="CU554">
        <f ca="1">IF(CD554&lt;=Konstanta!$F$5,Konstanta!$E$5,IF(CD554&lt;=Konstanta!$F$6,Konstanta!$E$6,IF(CD554&lt;=Konstanta!$F$7,Konstanta!$E$7,IF(CD554&lt;=Konstanta!$F$8,Konstanta!$E$8,Konstanta!$E$9))))</f>
        <v>5</v>
      </c>
      <c r="CV554" t="b">
        <f t="shared" si="150"/>
        <v>1</v>
      </c>
      <c r="CW554" s="74">
        <f ca="1">IF(CD554&lt;=Konstanta!$B$5,Konstanta!$A$5,IF(CD554&lt;=Konstanta!$B$6,Konstanta!$A$6,IF(CD554&lt;=Konstanta!$B$7,Konstanta!$A$7,IF(CD554&lt;=Konstanta!$B$8,Konstanta!$A$8,IF(CD554&lt;=Konstanta!$B$9,Konstanta!$A$9,IF(CD554&lt;=Konstanta!$B$10,Konstanta!$A$10,IF(CD554&lt;=Konstanta!$B$11,Konstanta!$A$11,Konstanta!$A$12)))))))</f>
        <v>8</v>
      </c>
      <c r="CX554" t="b">
        <f>LEN(_xlfn.IFNA(VLOOKUP(AA554,Konstanta!$AD:$AD,1,FALSE),""))=0</f>
        <v>1</v>
      </c>
      <c r="CY554" s="67">
        <f t="shared" si="151"/>
        <v>0</v>
      </c>
      <c r="CZ554" s="67">
        <f t="shared" si="152"/>
        <v>0</v>
      </c>
      <c r="DA554" s="67">
        <f t="shared" si="153"/>
        <v>0</v>
      </c>
      <c r="DB554" t="b">
        <f t="shared" ca="1" si="154"/>
        <v>0</v>
      </c>
      <c r="DC554" s="67" t="b">
        <f>DA554&lt;=Konstanta!$AH$3</f>
        <v>1</v>
      </c>
      <c r="DD554" t="b">
        <f>CY554&lt;=Konstanta!$AH$4</f>
        <v>1</v>
      </c>
      <c r="DE554" t="b">
        <f>CY554&lt;=Konstanta!$AH$5</f>
        <v>1</v>
      </c>
      <c r="DF554" t="b">
        <f>CY554&lt;=Konstanta!$AH$6</f>
        <v>1</v>
      </c>
      <c r="DG554" t="b">
        <f ca="1">TEXT(BL554,"YYYYMMDD")=TEXT(Konstanta!$B$1,"YYYYMMDD")</f>
        <v>0</v>
      </c>
      <c r="DH554" t="b">
        <f t="shared" si="155"/>
        <v>0</v>
      </c>
      <c r="DI554" s="67">
        <f ca="1">Konstanta!$C$4-Data!CD554</f>
        <v>-1096658.666275</v>
      </c>
      <c r="DJ554">
        <f ca="1">IF(Data!DI554&gt;=Konstanta!$B$14,Konstanta!$A$14,IF(Data!DI554&gt;=Konstanta!$B$15,Konstanta!$A$15,IF(Data!DI554&gt;=Konstanta!$B$16,Konstanta!$A$16,IF(Data!DI554&gt;=Konstanta!$B$17,Konstanta!$A$17,IF(Data!DI554&gt;=Konstanta!$B$18,Konstanta!$A$18,Konstanta!$A$19)))))</f>
        <v>6</v>
      </c>
      <c r="DK554" t="b">
        <f t="shared" si="156"/>
        <v>0</v>
      </c>
      <c r="DL554" t="b">
        <f>COUNTIFS(A$1:A553,A554)=0</f>
        <v>1</v>
      </c>
    </row>
    <row r="555" spans="1:116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70" t="str">
        <f t="shared" si="141"/>
        <v/>
      </c>
      <c r="CA555" s="71">
        <f t="shared" ca="1" si="142"/>
        <v>1096694.6664305555</v>
      </c>
      <c r="CB555" s="70" t="b">
        <f ca="1">AND(LEN(BZ555)&gt;0,TEXT(BZ555,"YYYY-MM-DD")=TEXT(Konstanta!$B$1,"YYYY-MM-DD"))</f>
        <v>0</v>
      </c>
      <c r="CC555" s="70" t="str">
        <f t="shared" si="143"/>
        <v/>
      </c>
      <c r="CD555" s="72">
        <f ca="1">(Konstanta!$B$2-D555)*24</f>
        <v>1096694.666275</v>
      </c>
      <c r="CE555" t="b">
        <f t="shared" si="144"/>
        <v>0</v>
      </c>
      <c r="CF555" t="b">
        <f>LEN(_xlfn.IFNA(VLOOKUP(H555,Konstanta!$M:$M,1,FALSE),""))&gt;0</f>
        <v>0</v>
      </c>
      <c r="CG555" t="b">
        <f>LEN(_xlfn.IFNA(VLOOKUP(G555,Konstanta!$T:$T,1,FALSE),""))&gt;0</f>
        <v>0</v>
      </c>
      <c r="CH555" t="b">
        <f>_xlfn.IFNA(VLOOKUP(U555,Konstanta!$O:$O,1,FALSE),"-")&lt;&gt;"-"</f>
        <v>0</v>
      </c>
      <c r="CI555" t="b">
        <f>LEN(_xlfn.IFNA(VLOOKUP(AX555,Konstanta!$X:$X,1,FALSE),""))&gt;0</f>
        <v>0</v>
      </c>
      <c r="CJ555" t="b">
        <f>OR(LEN(_xlfn.IFNA(VLOOKUP(Y555,Konstanta!$Q:$Q,1,FALSE),""))&gt;0,LEN(Y555)=0)</f>
        <v>1</v>
      </c>
      <c r="CK555" t="b">
        <f t="shared" si="145"/>
        <v>1</v>
      </c>
      <c r="CL555" t="b">
        <f>OR(LEN(_xlfn.IFNA(VLOOKUP(BK555,Konstanta!$Z:$Z,1,FALSE),""))&gt;0,LEN(BK555)=0)</f>
        <v>1</v>
      </c>
      <c r="CM555" t="b">
        <f t="shared" si="146"/>
        <v>1</v>
      </c>
      <c r="CN555" t="b">
        <f t="shared" si="147"/>
        <v>0</v>
      </c>
      <c r="CO555" t="b">
        <f>LEN(_xlfn.IFNA(VLOOKUP(Data!K555,Konstanta!$AB:$AB,1,FALSE),""))&gt;0</f>
        <v>0</v>
      </c>
      <c r="CP555" s="12" t="b">
        <f t="shared" si="148"/>
        <v>0</v>
      </c>
      <c r="CQ555" s="12" t="b">
        <f t="shared" si="149"/>
        <v>0</v>
      </c>
      <c r="CR555" t="b">
        <f>ISNUMBER(SEARCH(Konstanta!$Q$5,Y555))</f>
        <v>0</v>
      </c>
      <c r="CS555">
        <f ca="1">IF(CD555&lt;=Konstanta!$J$5,Konstanta!$I$5,IF(CD555&lt;=Konstanta!$J$6,Konstanta!$I$6,IF(CD555&lt;=Konstanta!$J$7,Konstanta!$I$7,Konstanta!$I$8)))</f>
        <v>4</v>
      </c>
      <c r="CT555" t="b">
        <f>ISNUMBER(SEARCH(Konstanta!$Q$6,Y555))</f>
        <v>0</v>
      </c>
      <c r="CU555">
        <f ca="1">IF(CD555&lt;=Konstanta!$F$5,Konstanta!$E$5,IF(CD555&lt;=Konstanta!$F$6,Konstanta!$E$6,IF(CD555&lt;=Konstanta!$F$7,Konstanta!$E$7,IF(CD555&lt;=Konstanta!$F$8,Konstanta!$E$8,Konstanta!$E$9))))</f>
        <v>5</v>
      </c>
      <c r="CV555" t="b">
        <f t="shared" si="150"/>
        <v>1</v>
      </c>
      <c r="CW555" s="74">
        <f ca="1">IF(CD555&lt;=Konstanta!$B$5,Konstanta!$A$5,IF(CD555&lt;=Konstanta!$B$6,Konstanta!$A$6,IF(CD555&lt;=Konstanta!$B$7,Konstanta!$A$7,IF(CD555&lt;=Konstanta!$B$8,Konstanta!$A$8,IF(CD555&lt;=Konstanta!$B$9,Konstanta!$A$9,IF(CD555&lt;=Konstanta!$B$10,Konstanta!$A$10,IF(CD555&lt;=Konstanta!$B$11,Konstanta!$A$11,Konstanta!$A$12)))))))</f>
        <v>8</v>
      </c>
      <c r="CX555" t="b">
        <f>LEN(_xlfn.IFNA(VLOOKUP(AA555,Konstanta!$AD:$AD,1,FALSE),""))=0</f>
        <v>1</v>
      </c>
      <c r="CY555" s="67">
        <f t="shared" si="151"/>
        <v>0</v>
      </c>
      <c r="CZ555" s="67">
        <f t="shared" si="152"/>
        <v>0</v>
      </c>
      <c r="DA555" s="67">
        <f t="shared" si="153"/>
        <v>0</v>
      </c>
      <c r="DB555" t="b">
        <f t="shared" ca="1" si="154"/>
        <v>0</v>
      </c>
      <c r="DC555" s="67" t="b">
        <f>DA555&lt;=Konstanta!$AH$3</f>
        <v>1</v>
      </c>
      <c r="DD555" t="b">
        <f>CY555&lt;=Konstanta!$AH$4</f>
        <v>1</v>
      </c>
      <c r="DE555" t="b">
        <f>CY555&lt;=Konstanta!$AH$5</f>
        <v>1</v>
      </c>
      <c r="DF555" t="b">
        <f>CY555&lt;=Konstanta!$AH$6</f>
        <v>1</v>
      </c>
      <c r="DG555" t="b">
        <f ca="1">TEXT(BL555,"YYYYMMDD")=TEXT(Konstanta!$B$1,"YYYYMMDD")</f>
        <v>0</v>
      </c>
      <c r="DH555" t="b">
        <f t="shared" si="155"/>
        <v>0</v>
      </c>
      <c r="DI555" s="67">
        <f ca="1">Konstanta!$C$4-Data!CD555</f>
        <v>-1096658.666275</v>
      </c>
      <c r="DJ555">
        <f ca="1">IF(Data!DI555&gt;=Konstanta!$B$14,Konstanta!$A$14,IF(Data!DI555&gt;=Konstanta!$B$15,Konstanta!$A$15,IF(Data!DI555&gt;=Konstanta!$B$16,Konstanta!$A$16,IF(Data!DI555&gt;=Konstanta!$B$17,Konstanta!$A$17,IF(Data!DI555&gt;=Konstanta!$B$18,Konstanta!$A$18,Konstanta!$A$19)))))</f>
        <v>6</v>
      </c>
      <c r="DK555" t="b">
        <f t="shared" si="156"/>
        <v>0</v>
      </c>
      <c r="DL555" t="b">
        <f>COUNTIFS(A$1:A554,A555)=0</f>
        <v>1</v>
      </c>
    </row>
    <row r="556" spans="1:11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70" t="str">
        <f t="shared" si="141"/>
        <v/>
      </c>
      <c r="CA556" s="71">
        <f t="shared" ca="1" si="142"/>
        <v>1096694.6659916667</v>
      </c>
      <c r="CB556" s="70" t="b">
        <f ca="1">AND(LEN(BZ556)&gt;0,TEXT(BZ556,"YYYY-MM-DD")=TEXT(Konstanta!$B$1,"YYYY-MM-DD"))</f>
        <v>0</v>
      </c>
      <c r="CC556" s="70" t="str">
        <f t="shared" si="143"/>
        <v/>
      </c>
      <c r="CD556" s="72">
        <f ca="1">(Konstanta!$B$2-D556)*24</f>
        <v>1096694.666275</v>
      </c>
      <c r="CE556" t="b">
        <f t="shared" si="144"/>
        <v>0</v>
      </c>
      <c r="CF556" t="b">
        <f>LEN(_xlfn.IFNA(VLOOKUP(H556,Konstanta!$M:$M,1,FALSE),""))&gt;0</f>
        <v>0</v>
      </c>
      <c r="CG556" t="b">
        <f>LEN(_xlfn.IFNA(VLOOKUP(G556,Konstanta!$T:$T,1,FALSE),""))&gt;0</f>
        <v>0</v>
      </c>
      <c r="CH556" t="b">
        <f>_xlfn.IFNA(VLOOKUP(U556,Konstanta!$O:$O,1,FALSE),"-")&lt;&gt;"-"</f>
        <v>0</v>
      </c>
      <c r="CI556" t="b">
        <f>LEN(_xlfn.IFNA(VLOOKUP(AX556,Konstanta!$X:$X,1,FALSE),""))&gt;0</f>
        <v>0</v>
      </c>
      <c r="CJ556" t="b">
        <f>OR(LEN(_xlfn.IFNA(VLOOKUP(Y556,Konstanta!$Q:$Q,1,FALSE),""))&gt;0,LEN(Y556)=0)</f>
        <v>1</v>
      </c>
      <c r="CK556" t="b">
        <f t="shared" si="145"/>
        <v>1</v>
      </c>
      <c r="CL556" t="b">
        <f>OR(LEN(_xlfn.IFNA(VLOOKUP(BK556,Konstanta!$Z:$Z,1,FALSE),""))&gt;0,LEN(BK556)=0)</f>
        <v>1</v>
      </c>
      <c r="CM556" t="b">
        <f t="shared" si="146"/>
        <v>1</v>
      </c>
      <c r="CN556" t="b">
        <f t="shared" si="147"/>
        <v>0</v>
      </c>
      <c r="CO556" t="b">
        <f>LEN(_xlfn.IFNA(VLOOKUP(Data!K556,Konstanta!$AB:$AB,1,FALSE),""))&gt;0</f>
        <v>0</v>
      </c>
      <c r="CP556" s="12" t="b">
        <f t="shared" si="148"/>
        <v>0</v>
      </c>
      <c r="CQ556" s="12" t="b">
        <f t="shared" si="149"/>
        <v>0</v>
      </c>
      <c r="CR556" t="b">
        <f>ISNUMBER(SEARCH(Konstanta!$Q$5,Y556))</f>
        <v>0</v>
      </c>
      <c r="CS556">
        <f ca="1">IF(CD556&lt;=Konstanta!$J$5,Konstanta!$I$5,IF(CD556&lt;=Konstanta!$J$6,Konstanta!$I$6,IF(CD556&lt;=Konstanta!$J$7,Konstanta!$I$7,Konstanta!$I$8)))</f>
        <v>4</v>
      </c>
      <c r="CT556" t="b">
        <f>ISNUMBER(SEARCH(Konstanta!$Q$6,Y556))</f>
        <v>0</v>
      </c>
      <c r="CU556">
        <f ca="1">IF(CD556&lt;=Konstanta!$F$5,Konstanta!$E$5,IF(CD556&lt;=Konstanta!$F$6,Konstanta!$E$6,IF(CD556&lt;=Konstanta!$F$7,Konstanta!$E$7,IF(CD556&lt;=Konstanta!$F$8,Konstanta!$E$8,Konstanta!$E$9))))</f>
        <v>5</v>
      </c>
      <c r="CV556" t="b">
        <f t="shared" si="150"/>
        <v>1</v>
      </c>
      <c r="CW556" s="74">
        <f ca="1">IF(CD556&lt;=Konstanta!$B$5,Konstanta!$A$5,IF(CD556&lt;=Konstanta!$B$6,Konstanta!$A$6,IF(CD556&lt;=Konstanta!$B$7,Konstanta!$A$7,IF(CD556&lt;=Konstanta!$B$8,Konstanta!$A$8,IF(CD556&lt;=Konstanta!$B$9,Konstanta!$A$9,IF(CD556&lt;=Konstanta!$B$10,Konstanta!$A$10,IF(CD556&lt;=Konstanta!$B$11,Konstanta!$A$11,Konstanta!$A$12)))))))</f>
        <v>8</v>
      </c>
      <c r="CX556" t="b">
        <f>LEN(_xlfn.IFNA(VLOOKUP(AA556,Konstanta!$AD:$AD,1,FALSE),""))=0</f>
        <v>1</v>
      </c>
      <c r="CY556" s="67">
        <f t="shared" si="151"/>
        <v>0</v>
      </c>
      <c r="CZ556" s="67">
        <f t="shared" si="152"/>
        <v>0</v>
      </c>
      <c r="DA556" s="67">
        <f t="shared" si="153"/>
        <v>0</v>
      </c>
      <c r="DB556" t="b">
        <f t="shared" ca="1" si="154"/>
        <v>0</v>
      </c>
      <c r="DC556" s="67" t="b">
        <f>DA556&lt;=Konstanta!$AH$3</f>
        <v>1</v>
      </c>
      <c r="DD556" t="b">
        <f>CY556&lt;=Konstanta!$AH$4</f>
        <v>1</v>
      </c>
      <c r="DE556" t="b">
        <f>CY556&lt;=Konstanta!$AH$5</f>
        <v>1</v>
      </c>
      <c r="DF556" t="b">
        <f>CY556&lt;=Konstanta!$AH$6</f>
        <v>1</v>
      </c>
      <c r="DG556" t="b">
        <f ca="1">TEXT(BL556,"YYYYMMDD")=TEXT(Konstanta!$B$1,"YYYYMMDD")</f>
        <v>0</v>
      </c>
      <c r="DH556" t="b">
        <f t="shared" si="155"/>
        <v>0</v>
      </c>
      <c r="DI556" s="67">
        <f ca="1">Konstanta!$C$4-Data!CD556</f>
        <v>-1096658.666275</v>
      </c>
      <c r="DJ556">
        <f ca="1">IF(Data!DI556&gt;=Konstanta!$B$14,Konstanta!$A$14,IF(Data!DI556&gt;=Konstanta!$B$15,Konstanta!$A$15,IF(Data!DI556&gt;=Konstanta!$B$16,Konstanta!$A$16,IF(Data!DI556&gt;=Konstanta!$B$17,Konstanta!$A$17,IF(Data!DI556&gt;=Konstanta!$B$18,Konstanta!$A$18,Konstanta!$A$19)))))</f>
        <v>6</v>
      </c>
      <c r="DK556" t="b">
        <f t="shared" si="156"/>
        <v>0</v>
      </c>
      <c r="DL556" t="b">
        <f>COUNTIFS(A$1:A555,A556)=0</f>
        <v>1</v>
      </c>
    </row>
    <row r="557" spans="1:116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70" t="str">
        <f t="shared" si="141"/>
        <v/>
      </c>
      <c r="CA557" s="71">
        <f t="shared" ca="1" si="142"/>
        <v>1096694.6664</v>
      </c>
      <c r="CB557" s="70" t="b">
        <f ca="1">AND(LEN(BZ557)&gt;0,TEXT(BZ557,"YYYY-MM-DD")=TEXT(Konstanta!$B$1,"YYYY-MM-DD"))</f>
        <v>0</v>
      </c>
      <c r="CC557" s="70" t="str">
        <f t="shared" si="143"/>
        <v/>
      </c>
      <c r="CD557" s="72">
        <f ca="1">(Konstanta!$B$2-D557)*24</f>
        <v>1096694.666275</v>
      </c>
      <c r="CE557" t="b">
        <f t="shared" si="144"/>
        <v>0</v>
      </c>
      <c r="CF557" t="b">
        <f>LEN(_xlfn.IFNA(VLOOKUP(H557,Konstanta!$M:$M,1,FALSE),""))&gt;0</f>
        <v>0</v>
      </c>
      <c r="CG557" t="b">
        <f>LEN(_xlfn.IFNA(VLOOKUP(G557,Konstanta!$T:$T,1,FALSE),""))&gt;0</f>
        <v>0</v>
      </c>
      <c r="CH557" t="b">
        <f>_xlfn.IFNA(VLOOKUP(U557,Konstanta!$O:$O,1,FALSE),"-")&lt;&gt;"-"</f>
        <v>0</v>
      </c>
      <c r="CI557" t="b">
        <f>LEN(_xlfn.IFNA(VLOOKUP(AX557,Konstanta!$X:$X,1,FALSE),""))&gt;0</f>
        <v>0</v>
      </c>
      <c r="CJ557" t="b">
        <f>OR(LEN(_xlfn.IFNA(VLOOKUP(Y557,Konstanta!$Q:$Q,1,FALSE),""))&gt;0,LEN(Y557)=0)</f>
        <v>1</v>
      </c>
      <c r="CK557" t="b">
        <f t="shared" si="145"/>
        <v>1</v>
      </c>
      <c r="CL557" t="b">
        <f>OR(LEN(_xlfn.IFNA(VLOOKUP(BK557,Konstanta!$Z:$Z,1,FALSE),""))&gt;0,LEN(BK557)=0)</f>
        <v>1</v>
      </c>
      <c r="CM557" t="b">
        <f t="shared" si="146"/>
        <v>1</v>
      </c>
      <c r="CN557" t="b">
        <f t="shared" si="147"/>
        <v>0</v>
      </c>
      <c r="CO557" t="b">
        <f>LEN(_xlfn.IFNA(VLOOKUP(Data!K557,Konstanta!$AB:$AB,1,FALSE),""))&gt;0</f>
        <v>0</v>
      </c>
      <c r="CP557" s="12" t="b">
        <f t="shared" si="148"/>
        <v>0</v>
      </c>
      <c r="CQ557" s="12" t="b">
        <f t="shared" si="149"/>
        <v>0</v>
      </c>
      <c r="CR557" t="b">
        <f>ISNUMBER(SEARCH(Konstanta!$Q$5,Y557))</f>
        <v>0</v>
      </c>
      <c r="CS557">
        <f ca="1">IF(CD557&lt;=Konstanta!$J$5,Konstanta!$I$5,IF(CD557&lt;=Konstanta!$J$6,Konstanta!$I$6,IF(CD557&lt;=Konstanta!$J$7,Konstanta!$I$7,Konstanta!$I$8)))</f>
        <v>4</v>
      </c>
      <c r="CT557" t="b">
        <f>ISNUMBER(SEARCH(Konstanta!$Q$6,Y557))</f>
        <v>0</v>
      </c>
      <c r="CU557">
        <f ca="1">IF(CD557&lt;=Konstanta!$F$5,Konstanta!$E$5,IF(CD557&lt;=Konstanta!$F$6,Konstanta!$E$6,IF(CD557&lt;=Konstanta!$F$7,Konstanta!$E$7,IF(CD557&lt;=Konstanta!$F$8,Konstanta!$E$8,Konstanta!$E$9))))</f>
        <v>5</v>
      </c>
      <c r="CV557" t="b">
        <f t="shared" si="150"/>
        <v>1</v>
      </c>
      <c r="CW557" s="74">
        <f ca="1">IF(CD557&lt;=Konstanta!$B$5,Konstanta!$A$5,IF(CD557&lt;=Konstanta!$B$6,Konstanta!$A$6,IF(CD557&lt;=Konstanta!$B$7,Konstanta!$A$7,IF(CD557&lt;=Konstanta!$B$8,Konstanta!$A$8,IF(CD557&lt;=Konstanta!$B$9,Konstanta!$A$9,IF(CD557&lt;=Konstanta!$B$10,Konstanta!$A$10,IF(CD557&lt;=Konstanta!$B$11,Konstanta!$A$11,Konstanta!$A$12)))))))</f>
        <v>8</v>
      </c>
      <c r="CX557" t="b">
        <f>LEN(_xlfn.IFNA(VLOOKUP(AA557,Konstanta!$AD:$AD,1,FALSE),""))=0</f>
        <v>1</v>
      </c>
      <c r="CY557" s="67">
        <f t="shared" si="151"/>
        <v>0</v>
      </c>
      <c r="CZ557" s="67">
        <f t="shared" si="152"/>
        <v>0</v>
      </c>
      <c r="DA557" s="67">
        <f t="shared" si="153"/>
        <v>0</v>
      </c>
      <c r="DB557" t="b">
        <f t="shared" ca="1" si="154"/>
        <v>0</v>
      </c>
      <c r="DC557" s="67" t="b">
        <f>DA557&lt;=Konstanta!$AH$3</f>
        <v>1</v>
      </c>
      <c r="DD557" t="b">
        <f>CY557&lt;=Konstanta!$AH$4</f>
        <v>1</v>
      </c>
      <c r="DE557" t="b">
        <f>CY557&lt;=Konstanta!$AH$5</f>
        <v>1</v>
      </c>
      <c r="DF557" t="b">
        <f>CY557&lt;=Konstanta!$AH$6</f>
        <v>1</v>
      </c>
      <c r="DG557" t="b">
        <f ca="1">TEXT(BL557,"YYYYMMDD")=TEXT(Konstanta!$B$1,"YYYYMMDD")</f>
        <v>0</v>
      </c>
      <c r="DH557" t="b">
        <f t="shared" si="155"/>
        <v>0</v>
      </c>
      <c r="DI557" s="67">
        <f ca="1">Konstanta!$C$4-Data!CD557</f>
        <v>-1096658.666275</v>
      </c>
      <c r="DJ557">
        <f ca="1">IF(Data!DI557&gt;=Konstanta!$B$14,Konstanta!$A$14,IF(Data!DI557&gt;=Konstanta!$B$15,Konstanta!$A$15,IF(Data!DI557&gt;=Konstanta!$B$16,Konstanta!$A$16,IF(Data!DI557&gt;=Konstanta!$B$17,Konstanta!$A$17,IF(Data!DI557&gt;=Konstanta!$B$18,Konstanta!$A$18,Konstanta!$A$19)))))</f>
        <v>6</v>
      </c>
      <c r="DK557" t="b">
        <f t="shared" si="156"/>
        <v>0</v>
      </c>
      <c r="DL557" t="b">
        <f>COUNTIFS(A$1:A556,A557)=0</f>
        <v>1</v>
      </c>
    </row>
    <row r="558" spans="1:116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70" t="str">
        <f t="shared" si="141"/>
        <v/>
      </c>
      <c r="CA558" s="71">
        <f t="shared" ca="1" si="142"/>
        <v>1096694.666275</v>
      </c>
      <c r="CB558" s="70" t="b">
        <f ca="1">AND(LEN(BZ558)&gt;0,TEXT(BZ558,"YYYY-MM-DD")=TEXT(Konstanta!$B$1,"YYYY-MM-DD"))</f>
        <v>0</v>
      </c>
      <c r="CC558" s="70" t="str">
        <f t="shared" si="143"/>
        <v/>
      </c>
      <c r="CD558" s="72">
        <f ca="1">(Konstanta!$B$2-D558)*24</f>
        <v>1096694.666275</v>
      </c>
      <c r="CE558" t="b">
        <f t="shared" si="144"/>
        <v>0</v>
      </c>
      <c r="CF558" t="b">
        <f>LEN(_xlfn.IFNA(VLOOKUP(H558,Konstanta!$M:$M,1,FALSE),""))&gt;0</f>
        <v>0</v>
      </c>
      <c r="CG558" t="b">
        <f>LEN(_xlfn.IFNA(VLOOKUP(G558,Konstanta!$T:$T,1,FALSE),""))&gt;0</f>
        <v>0</v>
      </c>
      <c r="CH558" t="b">
        <f>_xlfn.IFNA(VLOOKUP(U558,Konstanta!$O:$O,1,FALSE),"-")&lt;&gt;"-"</f>
        <v>0</v>
      </c>
      <c r="CI558" t="b">
        <f>LEN(_xlfn.IFNA(VLOOKUP(AX558,Konstanta!$X:$X,1,FALSE),""))&gt;0</f>
        <v>0</v>
      </c>
      <c r="CJ558" t="b">
        <f>OR(LEN(_xlfn.IFNA(VLOOKUP(Y558,Konstanta!$Q:$Q,1,FALSE),""))&gt;0,LEN(Y558)=0)</f>
        <v>1</v>
      </c>
      <c r="CK558" t="b">
        <f t="shared" si="145"/>
        <v>1</v>
      </c>
      <c r="CL558" t="b">
        <f>OR(LEN(_xlfn.IFNA(VLOOKUP(BK558,Konstanta!$Z:$Z,1,FALSE),""))&gt;0,LEN(BK558)=0)</f>
        <v>1</v>
      </c>
      <c r="CM558" t="b">
        <f t="shared" si="146"/>
        <v>1</v>
      </c>
      <c r="CN558" t="b">
        <f t="shared" si="147"/>
        <v>0</v>
      </c>
      <c r="CO558" t="b">
        <f>LEN(_xlfn.IFNA(VLOOKUP(Data!K558,Konstanta!$AB:$AB,1,FALSE),""))&gt;0</f>
        <v>0</v>
      </c>
      <c r="CP558" s="12" t="b">
        <f t="shared" si="148"/>
        <v>0</v>
      </c>
      <c r="CQ558" s="12" t="b">
        <f t="shared" si="149"/>
        <v>0</v>
      </c>
      <c r="CR558" t="b">
        <f>ISNUMBER(SEARCH(Konstanta!$Q$5,Y558))</f>
        <v>0</v>
      </c>
      <c r="CS558">
        <f ca="1">IF(CD558&lt;=Konstanta!$J$5,Konstanta!$I$5,IF(CD558&lt;=Konstanta!$J$6,Konstanta!$I$6,IF(CD558&lt;=Konstanta!$J$7,Konstanta!$I$7,Konstanta!$I$8)))</f>
        <v>4</v>
      </c>
      <c r="CT558" t="b">
        <f>ISNUMBER(SEARCH(Konstanta!$Q$6,Y558))</f>
        <v>0</v>
      </c>
      <c r="CU558">
        <f ca="1">IF(CD558&lt;=Konstanta!$F$5,Konstanta!$E$5,IF(CD558&lt;=Konstanta!$F$6,Konstanta!$E$6,IF(CD558&lt;=Konstanta!$F$7,Konstanta!$E$7,IF(CD558&lt;=Konstanta!$F$8,Konstanta!$E$8,Konstanta!$E$9))))</f>
        <v>5</v>
      </c>
      <c r="CV558" t="b">
        <f t="shared" si="150"/>
        <v>1</v>
      </c>
      <c r="CW558" s="74">
        <f ca="1">IF(CD558&lt;=Konstanta!$B$5,Konstanta!$A$5,IF(CD558&lt;=Konstanta!$B$6,Konstanta!$A$6,IF(CD558&lt;=Konstanta!$B$7,Konstanta!$A$7,IF(CD558&lt;=Konstanta!$B$8,Konstanta!$A$8,IF(CD558&lt;=Konstanta!$B$9,Konstanta!$A$9,IF(CD558&lt;=Konstanta!$B$10,Konstanta!$A$10,IF(CD558&lt;=Konstanta!$B$11,Konstanta!$A$11,Konstanta!$A$12)))))))</f>
        <v>8</v>
      </c>
      <c r="CX558" t="b">
        <f>LEN(_xlfn.IFNA(VLOOKUP(AA558,Konstanta!$AD:$AD,1,FALSE),""))=0</f>
        <v>1</v>
      </c>
      <c r="CY558" s="67">
        <f t="shared" si="151"/>
        <v>0</v>
      </c>
      <c r="CZ558" s="67">
        <f t="shared" si="152"/>
        <v>0</v>
      </c>
      <c r="DA558" s="67">
        <f t="shared" si="153"/>
        <v>0</v>
      </c>
      <c r="DB558" t="b">
        <f t="shared" ca="1" si="154"/>
        <v>0</v>
      </c>
      <c r="DC558" s="67" t="b">
        <f>DA558&lt;=Konstanta!$AH$3</f>
        <v>1</v>
      </c>
      <c r="DD558" t="b">
        <f>CY558&lt;=Konstanta!$AH$4</f>
        <v>1</v>
      </c>
      <c r="DE558" t="b">
        <f>CY558&lt;=Konstanta!$AH$5</f>
        <v>1</v>
      </c>
      <c r="DF558" t="b">
        <f>CY558&lt;=Konstanta!$AH$6</f>
        <v>1</v>
      </c>
      <c r="DG558" t="b">
        <f ca="1">TEXT(BL558,"YYYYMMDD")=TEXT(Konstanta!$B$1,"YYYYMMDD")</f>
        <v>0</v>
      </c>
      <c r="DH558" t="b">
        <f t="shared" si="155"/>
        <v>0</v>
      </c>
      <c r="DI558" s="67">
        <f ca="1">Konstanta!$C$4-Data!CD558</f>
        <v>-1096658.666275</v>
      </c>
      <c r="DJ558">
        <f ca="1">IF(Data!DI558&gt;=Konstanta!$B$14,Konstanta!$A$14,IF(Data!DI558&gt;=Konstanta!$B$15,Konstanta!$A$15,IF(Data!DI558&gt;=Konstanta!$B$16,Konstanta!$A$16,IF(Data!DI558&gt;=Konstanta!$B$17,Konstanta!$A$17,IF(Data!DI558&gt;=Konstanta!$B$18,Konstanta!$A$18,Konstanta!$A$19)))))</f>
        <v>6</v>
      </c>
      <c r="DK558" t="b">
        <f t="shared" si="156"/>
        <v>0</v>
      </c>
      <c r="DL558" t="b">
        <f>COUNTIFS(A$1:A557,A558)=0</f>
        <v>1</v>
      </c>
    </row>
    <row r="559" spans="1:116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70" t="str">
        <f t="shared" si="141"/>
        <v/>
      </c>
      <c r="CA559" s="71">
        <f t="shared" ca="1" si="142"/>
        <v>1096694.6659916667</v>
      </c>
      <c r="CB559" s="70" t="b">
        <f ca="1">AND(LEN(BZ559)&gt;0,TEXT(BZ559,"YYYY-MM-DD")=TEXT(Konstanta!$B$1,"YYYY-MM-DD"))</f>
        <v>0</v>
      </c>
      <c r="CC559" s="70" t="str">
        <f t="shared" si="143"/>
        <v/>
      </c>
      <c r="CD559" s="72">
        <f ca="1">(Konstanta!$B$2-D559)*24</f>
        <v>1096694.666275</v>
      </c>
      <c r="CE559" t="b">
        <f t="shared" si="144"/>
        <v>0</v>
      </c>
      <c r="CF559" t="b">
        <f>LEN(_xlfn.IFNA(VLOOKUP(H559,Konstanta!$M:$M,1,FALSE),""))&gt;0</f>
        <v>0</v>
      </c>
      <c r="CG559" t="b">
        <f>LEN(_xlfn.IFNA(VLOOKUP(G559,Konstanta!$T:$T,1,FALSE),""))&gt;0</f>
        <v>0</v>
      </c>
      <c r="CH559" t="b">
        <f>_xlfn.IFNA(VLOOKUP(U559,Konstanta!$O:$O,1,FALSE),"-")&lt;&gt;"-"</f>
        <v>0</v>
      </c>
      <c r="CI559" t="b">
        <f>LEN(_xlfn.IFNA(VLOOKUP(AX559,Konstanta!$X:$X,1,FALSE),""))&gt;0</f>
        <v>0</v>
      </c>
      <c r="CJ559" t="b">
        <f>OR(LEN(_xlfn.IFNA(VLOOKUP(Y559,Konstanta!$Q:$Q,1,FALSE),""))&gt;0,LEN(Y559)=0)</f>
        <v>1</v>
      </c>
      <c r="CK559" t="b">
        <f t="shared" si="145"/>
        <v>1</v>
      </c>
      <c r="CL559" t="b">
        <f>OR(LEN(_xlfn.IFNA(VLOOKUP(BK559,Konstanta!$Z:$Z,1,FALSE),""))&gt;0,LEN(BK559)=0)</f>
        <v>1</v>
      </c>
      <c r="CM559" t="b">
        <f t="shared" si="146"/>
        <v>1</v>
      </c>
      <c r="CN559" t="b">
        <f t="shared" si="147"/>
        <v>0</v>
      </c>
      <c r="CO559" t="b">
        <f>LEN(_xlfn.IFNA(VLOOKUP(Data!K559,Konstanta!$AB:$AB,1,FALSE),""))&gt;0</f>
        <v>0</v>
      </c>
      <c r="CP559" s="12" t="b">
        <f t="shared" si="148"/>
        <v>0</v>
      </c>
      <c r="CQ559" s="12" t="b">
        <f t="shared" si="149"/>
        <v>0</v>
      </c>
      <c r="CR559" t="b">
        <f>ISNUMBER(SEARCH(Konstanta!$Q$5,Y559))</f>
        <v>0</v>
      </c>
      <c r="CS559">
        <f ca="1">IF(CD559&lt;=Konstanta!$J$5,Konstanta!$I$5,IF(CD559&lt;=Konstanta!$J$6,Konstanta!$I$6,IF(CD559&lt;=Konstanta!$J$7,Konstanta!$I$7,Konstanta!$I$8)))</f>
        <v>4</v>
      </c>
      <c r="CT559" t="b">
        <f>ISNUMBER(SEARCH(Konstanta!$Q$6,Y559))</f>
        <v>0</v>
      </c>
      <c r="CU559">
        <f ca="1">IF(CD559&lt;=Konstanta!$F$5,Konstanta!$E$5,IF(CD559&lt;=Konstanta!$F$6,Konstanta!$E$6,IF(CD559&lt;=Konstanta!$F$7,Konstanta!$E$7,IF(CD559&lt;=Konstanta!$F$8,Konstanta!$E$8,Konstanta!$E$9))))</f>
        <v>5</v>
      </c>
      <c r="CV559" t="b">
        <f t="shared" si="150"/>
        <v>1</v>
      </c>
      <c r="CW559" s="74">
        <f ca="1">IF(CD559&lt;=Konstanta!$B$5,Konstanta!$A$5,IF(CD559&lt;=Konstanta!$B$6,Konstanta!$A$6,IF(CD559&lt;=Konstanta!$B$7,Konstanta!$A$7,IF(CD559&lt;=Konstanta!$B$8,Konstanta!$A$8,IF(CD559&lt;=Konstanta!$B$9,Konstanta!$A$9,IF(CD559&lt;=Konstanta!$B$10,Konstanta!$A$10,IF(CD559&lt;=Konstanta!$B$11,Konstanta!$A$11,Konstanta!$A$12)))))))</f>
        <v>8</v>
      </c>
      <c r="CX559" t="b">
        <f>LEN(_xlfn.IFNA(VLOOKUP(AA559,Konstanta!$AD:$AD,1,FALSE),""))=0</f>
        <v>1</v>
      </c>
      <c r="CY559" s="67">
        <f t="shared" si="151"/>
        <v>0</v>
      </c>
      <c r="CZ559" s="67">
        <f t="shared" si="152"/>
        <v>0</v>
      </c>
      <c r="DA559" s="67">
        <f t="shared" si="153"/>
        <v>0</v>
      </c>
      <c r="DB559" t="b">
        <f t="shared" ca="1" si="154"/>
        <v>0</v>
      </c>
      <c r="DC559" s="67" t="b">
        <f>DA559&lt;=Konstanta!$AH$3</f>
        <v>1</v>
      </c>
      <c r="DD559" t="b">
        <f>CY559&lt;=Konstanta!$AH$4</f>
        <v>1</v>
      </c>
      <c r="DE559" t="b">
        <f>CY559&lt;=Konstanta!$AH$5</f>
        <v>1</v>
      </c>
      <c r="DF559" t="b">
        <f>CY559&lt;=Konstanta!$AH$6</f>
        <v>1</v>
      </c>
      <c r="DG559" t="b">
        <f ca="1">TEXT(BL559,"YYYYMMDD")=TEXT(Konstanta!$B$1,"YYYYMMDD")</f>
        <v>0</v>
      </c>
      <c r="DH559" t="b">
        <f t="shared" si="155"/>
        <v>0</v>
      </c>
      <c r="DI559" s="67">
        <f ca="1">Konstanta!$C$4-Data!CD559</f>
        <v>-1096658.666275</v>
      </c>
      <c r="DJ559">
        <f ca="1">IF(Data!DI559&gt;=Konstanta!$B$14,Konstanta!$A$14,IF(Data!DI559&gt;=Konstanta!$B$15,Konstanta!$A$15,IF(Data!DI559&gt;=Konstanta!$B$16,Konstanta!$A$16,IF(Data!DI559&gt;=Konstanta!$B$17,Konstanta!$A$17,IF(Data!DI559&gt;=Konstanta!$B$18,Konstanta!$A$18,Konstanta!$A$19)))))</f>
        <v>6</v>
      </c>
      <c r="DK559" t="b">
        <f t="shared" si="156"/>
        <v>0</v>
      </c>
      <c r="DL559" t="b">
        <f>COUNTIFS(A$1:A558,A559)=0</f>
        <v>1</v>
      </c>
    </row>
    <row r="560" spans="1:116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70" t="str">
        <f t="shared" si="141"/>
        <v/>
      </c>
      <c r="CA560" s="71">
        <f t="shared" ca="1" si="142"/>
        <v>1096694.6659944444</v>
      </c>
      <c r="CB560" s="70" t="b">
        <f ca="1">AND(LEN(BZ560)&gt;0,TEXT(BZ560,"YYYY-MM-DD")=TEXT(Konstanta!$B$1,"YYYY-MM-DD"))</f>
        <v>0</v>
      </c>
      <c r="CC560" s="70" t="str">
        <f t="shared" si="143"/>
        <v/>
      </c>
      <c r="CD560" s="72">
        <f ca="1">(Konstanta!$B$2-D560)*24</f>
        <v>1096694.666275</v>
      </c>
      <c r="CE560" t="b">
        <f t="shared" si="144"/>
        <v>0</v>
      </c>
      <c r="CF560" t="b">
        <f>LEN(_xlfn.IFNA(VLOOKUP(H560,Konstanta!$M:$M,1,FALSE),""))&gt;0</f>
        <v>0</v>
      </c>
      <c r="CG560" t="b">
        <f>LEN(_xlfn.IFNA(VLOOKUP(G560,Konstanta!$T:$T,1,FALSE),""))&gt;0</f>
        <v>0</v>
      </c>
      <c r="CH560" t="b">
        <f>_xlfn.IFNA(VLOOKUP(U560,Konstanta!$O:$O,1,FALSE),"-")&lt;&gt;"-"</f>
        <v>0</v>
      </c>
      <c r="CI560" t="b">
        <f>LEN(_xlfn.IFNA(VLOOKUP(AX560,Konstanta!$X:$X,1,FALSE),""))&gt;0</f>
        <v>0</v>
      </c>
      <c r="CJ560" t="b">
        <f>OR(LEN(_xlfn.IFNA(VLOOKUP(Y560,Konstanta!$Q:$Q,1,FALSE),""))&gt;0,LEN(Y560)=0)</f>
        <v>1</v>
      </c>
      <c r="CK560" t="b">
        <f t="shared" si="145"/>
        <v>1</v>
      </c>
      <c r="CL560" t="b">
        <f>OR(LEN(_xlfn.IFNA(VLOOKUP(BK560,Konstanta!$Z:$Z,1,FALSE),""))&gt;0,LEN(BK560)=0)</f>
        <v>1</v>
      </c>
      <c r="CM560" t="b">
        <f t="shared" si="146"/>
        <v>1</v>
      </c>
      <c r="CN560" t="b">
        <f t="shared" si="147"/>
        <v>0</v>
      </c>
      <c r="CO560" t="b">
        <f>LEN(_xlfn.IFNA(VLOOKUP(Data!K560,Konstanta!$AB:$AB,1,FALSE),""))&gt;0</f>
        <v>0</v>
      </c>
      <c r="CP560" s="12" t="b">
        <f t="shared" si="148"/>
        <v>0</v>
      </c>
      <c r="CQ560" s="12" t="b">
        <f t="shared" si="149"/>
        <v>0</v>
      </c>
      <c r="CR560" t="b">
        <f>ISNUMBER(SEARCH(Konstanta!$Q$5,Y560))</f>
        <v>0</v>
      </c>
      <c r="CS560">
        <f ca="1">IF(CD560&lt;=Konstanta!$J$5,Konstanta!$I$5,IF(CD560&lt;=Konstanta!$J$6,Konstanta!$I$6,IF(CD560&lt;=Konstanta!$J$7,Konstanta!$I$7,Konstanta!$I$8)))</f>
        <v>4</v>
      </c>
      <c r="CT560" t="b">
        <f>ISNUMBER(SEARCH(Konstanta!$Q$6,Y560))</f>
        <v>0</v>
      </c>
      <c r="CU560">
        <f ca="1">IF(CD560&lt;=Konstanta!$F$5,Konstanta!$E$5,IF(CD560&lt;=Konstanta!$F$6,Konstanta!$E$6,IF(CD560&lt;=Konstanta!$F$7,Konstanta!$E$7,IF(CD560&lt;=Konstanta!$F$8,Konstanta!$E$8,Konstanta!$E$9))))</f>
        <v>5</v>
      </c>
      <c r="CV560" t="b">
        <f t="shared" si="150"/>
        <v>1</v>
      </c>
      <c r="CW560" s="74">
        <f ca="1">IF(CD560&lt;=Konstanta!$B$5,Konstanta!$A$5,IF(CD560&lt;=Konstanta!$B$6,Konstanta!$A$6,IF(CD560&lt;=Konstanta!$B$7,Konstanta!$A$7,IF(CD560&lt;=Konstanta!$B$8,Konstanta!$A$8,IF(CD560&lt;=Konstanta!$B$9,Konstanta!$A$9,IF(CD560&lt;=Konstanta!$B$10,Konstanta!$A$10,IF(CD560&lt;=Konstanta!$B$11,Konstanta!$A$11,Konstanta!$A$12)))))))</f>
        <v>8</v>
      </c>
      <c r="CX560" t="b">
        <f>LEN(_xlfn.IFNA(VLOOKUP(AA560,Konstanta!$AD:$AD,1,FALSE),""))=0</f>
        <v>1</v>
      </c>
      <c r="CY560" s="67">
        <f t="shared" si="151"/>
        <v>0</v>
      </c>
      <c r="CZ560" s="67">
        <f t="shared" si="152"/>
        <v>0</v>
      </c>
      <c r="DA560" s="67">
        <f t="shared" si="153"/>
        <v>0</v>
      </c>
      <c r="DB560" t="b">
        <f t="shared" ca="1" si="154"/>
        <v>0</v>
      </c>
      <c r="DC560" s="67" t="b">
        <f>DA560&lt;=Konstanta!$AH$3</f>
        <v>1</v>
      </c>
      <c r="DD560" t="b">
        <f>CY560&lt;=Konstanta!$AH$4</f>
        <v>1</v>
      </c>
      <c r="DE560" t="b">
        <f>CY560&lt;=Konstanta!$AH$5</f>
        <v>1</v>
      </c>
      <c r="DF560" t="b">
        <f>CY560&lt;=Konstanta!$AH$6</f>
        <v>1</v>
      </c>
      <c r="DG560" t="b">
        <f ca="1">TEXT(BL560,"YYYYMMDD")=TEXT(Konstanta!$B$1,"YYYYMMDD")</f>
        <v>0</v>
      </c>
      <c r="DH560" t="b">
        <f t="shared" si="155"/>
        <v>0</v>
      </c>
      <c r="DI560" s="67">
        <f ca="1">Konstanta!$C$4-Data!CD560</f>
        <v>-1096658.666275</v>
      </c>
      <c r="DJ560">
        <f ca="1">IF(Data!DI560&gt;=Konstanta!$B$14,Konstanta!$A$14,IF(Data!DI560&gt;=Konstanta!$B$15,Konstanta!$A$15,IF(Data!DI560&gt;=Konstanta!$B$16,Konstanta!$A$16,IF(Data!DI560&gt;=Konstanta!$B$17,Konstanta!$A$17,IF(Data!DI560&gt;=Konstanta!$B$18,Konstanta!$A$18,Konstanta!$A$19)))))</f>
        <v>6</v>
      </c>
      <c r="DK560" t="b">
        <f t="shared" si="156"/>
        <v>0</v>
      </c>
      <c r="DL560" t="b">
        <f>COUNTIFS(A$1:A559,A560)=0</f>
        <v>1</v>
      </c>
    </row>
    <row r="561" spans="1:116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70" t="str">
        <f t="shared" si="141"/>
        <v/>
      </c>
      <c r="CA561" s="71">
        <f t="shared" ca="1" si="142"/>
        <v>1096694.6659944444</v>
      </c>
      <c r="CB561" s="70" t="b">
        <f ca="1">AND(LEN(BZ561)&gt;0,TEXT(BZ561,"YYYY-MM-DD")=TEXT(Konstanta!$B$1,"YYYY-MM-DD"))</f>
        <v>0</v>
      </c>
      <c r="CC561" s="70" t="str">
        <f t="shared" si="143"/>
        <v/>
      </c>
      <c r="CD561" s="72">
        <f ca="1">(Konstanta!$B$2-D561)*24</f>
        <v>1096694.666275</v>
      </c>
      <c r="CE561" t="b">
        <f t="shared" si="144"/>
        <v>0</v>
      </c>
      <c r="CF561" t="b">
        <f>LEN(_xlfn.IFNA(VLOOKUP(H561,Konstanta!$M:$M,1,FALSE),""))&gt;0</f>
        <v>0</v>
      </c>
      <c r="CG561" t="b">
        <f>LEN(_xlfn.IFNA(VLOOKUP(G561,Konstanta!$T:$T,1,FALSE),""))&gt;0</f>
        <v>0</v>
      </c>
      <c r="CH561" t="b">
        <f>_xlfn.IFNA(VLOOKUP(U561,Konstanta!$O:$O,1,FALSE),"-")&lt;&gt;"-"</f>
        <v>0</v>
      </c>
      <c r="CI561" t="b">
        <f>LEN(_xlfn.IFNA(VLOOKUP(AX561,Konstanta!$X:$X,1,FALSE),""))&gt;0</f>
        <v>0</v>
      </c>
      <c r="CJ561" t="b">
        <f>OR(LEN(_xlfn.IFNA(VLOOKUP(Y561,Konstanta!$Q:$Q,1,FALSE),""))&gt;0,LEN(Y561)=0)</f>
        <v>1</v>
      </c>
      <c r="CK561" t="b">
        <f t="shared" si="145"/>
        <v>1</v>
      </c>
      <c r="CL561" t="b">
        <f>OR(LEN(_xlfn.IFNA(VLOOKUP(BK561,Konstanta!$Z:$Z,1,FALSE),""))&gt;0,LEN(BK561)=0)</f>
        <v>1</v>
      </c>
      <c r="CM561" t="b">
        <f t="shared" si="146"/>
        <v>1</v>
      </c>
      <c r="CN561" t="b">
        <f t="shared" si="147"/>
        <v>0</v>
      </c>
      <c r="CO561" t="b">
        <f>LEN(_xlfn.IFNA(VLOOKUP(Data!K561,Konstanta!$AB:$AB,1,FALSE),""))&gt;0</f>
        <v>0</v>
      </c>
      <c r="CP561" s="12" t="b">
        <f t="shared" si="148"/>
        <v>0</v>
      </c>
      <c r="CQ561" s="12" t="b">
        <f t="shared" si="149"/>
        <v>0</v>
      </c>
      <c r="CR561" t="b">
        <f>ISNUMBER(SEARCH(Konstanta!$Q$5,Y561))</f>
        <v>0</v>
      </c>
      <c r="CS561">
        <f ca="1">IF(CD561&lt;=Konstanta!$J$5,Konstanta!$I$5,IF(CD561&lt;=Konstanta!$J$6,Konstanta!$I$6,IF(CD561&lt;=Konstanta!$J$7,Konstanta!$I$7,Konstanta!$I$8)))</f>
        <v>4</v>
      </c>
      <c r="CT561" t="b">
        <f>ISNUMBER(SEARCH(Konstanta!$Q$6,Y561))</f>
        <v>0</v>
      </c>
      <c r="CU561">
        <f ca="1">IF(CD561&lt;=Konstanta!$F$5,Konstanta!$E$5,IF(CD561&lt;=Konstanta!$F$6,Konstanta!$E$6,IF(CD561&lt;=Konstanta!$F$7,Konstanta!$E$7,IF(CD561&lt;=Konstanta!$F$8,Konstanta!$E$8,Konstanta!$E$9))))</f>
        <v>5</v>
      </c>
      <c r="CV561" t="b">
        <f t="shared" si="150"/>
        <v>1</v>
      </c>
      <c r="CW561" s="74">
        <f ca="1">IF(CD561&lt;=Konstanta!$B$5,Konstanta!$A$5,IF(CD561&lt;=Konstanta!$B$6,Konstanta!$A$6,IF(CD561&lt;=Konstanta!$B$7,Konstanta!$A$7,IF(CD561&lt;=Konstanta!$B$8,Konstanta!$A$8,IF(CD561&lt;=Konstanta!$B$9,Konstanta!$A$9,IF(CD561&lt;=Konstanta!$B$10,Konstanta!$A$10,IF(CD561&lt;=Konstanta!$B$11,Konstanta!$A$11,Konstanta!$A$12)))))))</f>
        <v>8</v>
      </c>
      <c r="CX561" t="b">
        <f>LEN(_xlfn.IFNA(VLOOKUP(AA561,Konstanta!$AD:$AD,1,FALSE),""))=0</f>
        <v>1</v>
      </c>
      <c r="CY561" s="67">
        <f t="shared" si="151"/>
        <v>0</v>
      </c>
      <c r="CZ561" s="67">
        <f t="shared" si="152"/>
        <v>0</v>
      </c>
      <c r="DA561" s="67">
        <f t="shared" si="153"/>
        <v>0</v>
      </c>
      <c r="DB561" t="b">
        <f t="shared" ca="1" si="154"/>
        <v>0</v>
      </c>
      <c r="DC561" s="67" t="b">
        <f>DA561&lt;=Konstanta!$AH$3</f>
        <v>1</v>
      </c>
      <c r="DD561" t="b">
        <f>CY561&lt;=Konstanta!$AH$4</f>
        <v>1</v>
      </c>
      <c r="DE561" t="b">
        <f>CY561&lt;=Konstanta!$AH$5</f>
        <v>1</v>
      </c>
      <c r="DF561" t="b">
        <f>CY561&lt;=Konstanta!$AH$6</f>
        <v>1</v>
      </c>
      <c r="DG561" t="b">
        <f ca="1">TEXT(BL561,"YYYYMMDD")=TEXT(Konstanta!$B$1,"YYYYMMDD")</f>
        <v>0</v>
      </c>
      <c r="DH561" t="b">
        <f t="shared" si="155"/>
        <v>0</v>
      </c>
      <c r="DI561" s="67">
        <f ca="1">Konstanta!$C$4-Data!CD561</f>
        <v>-1096658.666275</v>
      </c>
      <c r="DJ561">
        <f ca="1">IF(Data!DI561&gt;=Konstanta!$B$14,Konstanta!$A$14,IF(Data!DI561&gt;=Konstanta!$B$15,Konstanta!$A$15,IF(Data!DI561&gt;=Konstanta!$B$16,Konstanta!$A$16,IF(Data!DI561&gt;=Konstanta!$B$17,Konstanta!$A$17,IF(Data!DI561&gt;=Konstanta!$B$18,Konstanta!$A$18,Konstanta!$A$19)))))</f>
        <v>6</v>
      </c>
      <c r="DK561" t="b">
        <f t="shared" si="156"/>
        <v>0</v>
      </c>
      <c r="DL561" t="b">
        <f>COUNTIFS(A$1:A560,A561)=0</f>
        <v>1</v>
      </c>
    </row>
    <row r="562" spans="1:116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70" t="str">
        <f t="shared" si="141"/>
        <v/>
      </c>
      <c r="CA562" s="71">
        <f t="shared" ca="1" si="142"/>
        <v>1096694.666275</v>
      </c>
      <c r="CB562" s="70" t="b">
        <f ca="1">AND(LEN(BZ562)&gt;0,TEXT(BZ562,"YYYY-MM-DD")=TEXT(Konstanta!$B$1,"YYYY-MM-DD"))</f>
        <v>0</v>
      </c>
      <c r="CC562" s="70" t="str">
        <f t="shared" si="143"/>
        <v/>
      </c>
      <c r="CD562" s="72">
        <f ca="1">(Konstanta!$B$2-D562)*24</f>
        <v>1096694.666275</v>
      </c>
      <c r="CE562" t="b">
        <f t="shared" si="144"/>
        <v>0</v>
      </c>
      <c r="CF562" t="b">
        <f>LEN(_xlfn.IFNA(VLOOKUP(H562,Konstanta!$M:$M,1,FALSE),""))&gt;0</f>
        <v>0</v>
      </c>
      <c r="CG562" t="b">
        <f>LEN(_xlfn.IFNA(VLOOKUP(G562,Konstanta!$T:$T,1,FALSE),""))&gt;0</f>
        <v>0</v>
      </c>
      <c r="CH562" t="b">
        <f>_xlfn.IFNA(VLOOKUP(U562,Konstanta!$O:$O,1,FALSE),"-")&lt;&gt;"-"</f>
        <v>0</v>
      </c>
      <c r="CI562" t="b">
        <f>LEN(_xlfn.IFNA(VLOOKUP(AX562,Konstanta!$X:$X,1,FALSE),""))&gt;0</f>
        <v>0</v>
      </c>
      <c r="CJ562" t="b">
        <f>OR(LEN(_xlfn.IFNA(VLOOKUP(Y562,Konstanta!$Q:$Q,1,FALSE),""))&gt;0,LEN(Y562)=0)</f>
        <v>1</v>
      </c>
      <c r="CK562" t="b">
        <f t="shared" si="145"/>
        <v>1</v>
      </c>
      <c r="CL562" t="b">
        <f>OR(LEN(_xlfn.IFNA(VLOOKUP(BK562,Konstanta!$Z:$Z,1,FALSE),""))&gt;0,LEN(BK562)=0)</f>
        <v>1</v>
      </c>
      <c r="CM562" t="b">
        <f t="shared" si="146"/>
        <v>1</v>
      </c>
      <c r="CN562" t="b">
        <f t="shared" si="147"/>
        <v>0</v>
      </c>
      <c r="CO562" t="b">
        <f>LEN(_xlfn.IFNA(VLOOKUP(Data!K562,Konstanta!$AB:$AB,1,FALSE),""))&gt;0</f>
        <v>0</v>
      </c>
      <c r="CP562" s="12" t="b">
        <f t="shared" si="148"/>
        <v>0</v>
      </c>
      <c r="CQ562" s="12" t="b">
        <f t="shared" si="149"/>
        <v>0</v>
      </c>
      <c r="CR562" t="b">
        <f>ISNUMBER(SEARCH(Konstanta!$Q$5,Y562))</f>
        <v>0</v>
      </c>
      <c r="CS562">
        <f ca="1">IF(CD562&lt;=Konstanta!$J$5,Konstanta!$I$5,IF(CD562&lt;=Konstanta!$J$6,Konstanta!$I$6,IF(CD562&lt;=Konstanta!$J$7,Konstanta!$I$7,Konstanta!$I$8)))</f>
        <v>4</v>
      </c>
      <c r="CT562" t="b">
        <f>ISNUMBER(SEARCH(Konstanta!$Q$6,Y562))</f>
        <v>0</v>
      </c>
      <c r="CU562">
        <f ca="1">IF(CD562&lt;=Konstanta!$F$5,Konstanta!$E$5,IF(CD562&lt;=Konstanta!$F$6,Konstanta!$E$6,IF(CD562&lt;=Konstanta!$F$7,Konstanta!$E$7,IF(CD562&lt;=Konstanta!$F$8,Konstanta!$E$8,Konstanta!$E$9))))</f>
        <v>5</v>
      </c>
      <c r="CV562" t="b">
        <f t="shared" si="150"/>
        <v>1</v>
      </c>
      <c r="CW562" s="74">
        <f ca="1">IF(CD562&lt;=Konstanta!$B$5,Konstanta!$A$5,IF(CD562&lt;=Konstanta!$B$6,Konstanta!$A$6,IF(CD562&lt;=Konstanta!$B$7,Konstanta!$A$7,IF(CD562&lt;=Konstanta!$B$8,Konstanta!$A$8,IF(CD562&lt;=Konstanta!$B$9,Konstanta!$A$9,IF(CD562&lt;=Konstanta!$B$10,Konstanta!$A$10,IF(CD562&lt;=Konstanta!$B$11,Konstanta!$A$11,Konstanta!$A$12)))))))</f>
        <v>8</v>
      </c>
      <c r="CX562" t="b">
        <f>LEN(_xlfn.IFNA(VLOOKUP(AA562,Konstanta!$AD:$AD,1,FALSE),""))=0</f>
        <v>1</v>
      </c>
      <c r="CY562" s="67">
        <f t="shared" si="151"/>
        <v>0</v>
      </c>
      <c r="CZ562" s="67">
        <f t="shared" si="152"/>
        <v>0</v>
      </c>
      <c r="DA562" s="67">
        <f t="shared" si="153"/>
        <v>0</v>
      </c>
      <c r="DB562" t="b">
        <f t="shared" ca="1" si="154"/>
        <v>0</v>
      </c>
      <c r="DC562" s="67" t="b">
        <f>DA562&lt;=Konstanta!$AH$3</f>
        <v>1</v>
      </c>
      <c r="DD562" t="b">
        <f>CY562&lt;=Konstanta!$AH$4</f>
        <v>1</v>
      </c>
      <c r="DE562" t="b">
        <f>CY562&lt;=Konstanta!$AH$5</f>
        <v>1</v>
      </c>
      <c r="DF562" t="b">
        <f>CY562&lt;=Konstanta!$AH$6</f>
        <v>1</v>
      </c>
      <c r="DG562" t="b">
        <f ca="1">TEXT(BL562,"YYYYMMDD")=TEXT(Konstanta!$B$1,"YYYYMMDD")</f>
        <v>0</v>
      </c>
      <c r="DH562" t="b">
        <f t="shared" si="155"/>
        <v>0</v>
      </c>
      <c r="DI562" s="67">
        <f ca="1">Konstanta!$C$4-Data!CD562</f>
        <v>-1096658.666275</v>
      </c>
      <c r="DJ562">
        <f ca="1">IF(Data!DI562&gt;=Konstanta!$B$14,Konstanta!$A$14,IF(Data!DI562&gt;=Konstanta!$B$15,Konstanta!$A$15,IF(Data!DI562&gt;=Konstanta!$B$16,Konstanta!$A$16,IF(Data!DI562&gt;=Konstanta!$B$17,Konstanta!$A$17,IF(Data!DI562&gt;=Konstanta!$B$18,Konstanta!$A$18,Konstanta!$A$19)))))</f>
        <v>6</v>
      </c>
      <c r="DK562" t="b">
        <f t="shared" si="156"/>
        <v>0</v>
      </c>
      <c r="DL562" t="b">
        <f>COUNTIFS(A$1:A561,A562)=0</f>
        <v>1</v>
      </c>
    </row>
    <row r="563" spans="1:116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70" t="str">
        <f t="shared" si="141"/>
        <v/>
      </c>
      <c r="CA563" s="71">
        <f t="shared" ca="1" si="142"/>
        <v>1096694.6660000002</v>
      </c>
      <c r="CB563" s="70" t="b">
        <f ca="1">AND(LEN(BZ563)&gt;0,TEXT(BZ563,"YYYY-MM-DD")=TEXT(Konstanta!$B$1,"YYYY-MM-DD"))</f>
        <v>0</v>
      </c>
      <c r="CC563" s="70" t="str">
        <f t="shared" si="143"/>
        <v/>
      </c>
      <c r="CD563" s="72">
        <f ca="1">(Konstanta!$B$2-D563)*24</f>
        <v>1096694.666275</v>
      </c>
      <c r="CE563" t="b">
        <f t="shared" si="144"/>
        <v>0</v>
      </c>
      <c r="CF563" t="b">
        <f>LEN(_xlfn.IFNA(VLOOKUP(H563,Konstanta!$M:$M,1,FALSE),""))&gt;0</f>
        <v>0</v>
      </c>
      <c r="CG563" t="b">
        <f>LEN(_xlfn.IFNA(VLOOKUP(G563,Konstanta!$T:$T,1,FALSE),""))&gt;0</f>
        <v>0</v>
      </c>
      <c r="CH563" t="b">
        <f>_xlfn.IFNA(VLOOKUP(U563,Konstanta!$O:$O,1,FALSE),"-")&lt;&gt;"-"</f>
        <v>0</v>
      </c>
      <c r="CI563" t="b">
        <f>LEN(_xlfn.IFNA(VLOOKUP(AX563,Konstanta!$X:$X,1,FALSE),""))&gt;0</f>
        <v>0</v>
      </c>
      <c r="CJ563" t="b">
        <f>OR(LEN(_xlfn.IFNA(VLOOKUP(Y563,Konstanta!$Q:$Q,1,FALSE),""))&gt;0,LEN(Y563)=0)</f>
        <v>1</v>
      </c>
      <c r="CK563" t="b">
        <f t="shared" si="145"/>
        <v>1</v>
      </c>
      <c r="CL563" t="b">
        <f>OR(LEN(_xlfn.IFNA(VLOOKUP(BK563,Konstanta!$Z:$Z,1,FALSE),""))&gt;0,LEN(BK563)=0)</f>
        <v>1</v>
      </c>
      <c r="CM563" t="b">
        <f t="shared" si="146"/>
        <v>1</v>
      </c>
      <c r="CN563" t="b">
        <f t="shared" si="147"/>
        <v>0</v>
      </c>
      <c r="CO563" t="b">
        <f>LEN(_xlfn.IFNA(VLOOKUP(Data!K563,Konstanta!$AB:$AB,1,FALSE),""))&gt;0</f>
        <v>0</v>
      </c>
      <c r="CP563" s="12" t="b">
        <f t="shared" si="148"/>
        <v>0</v>
      </c>
      <c r="CQ563" s="12" t="b">
        <f t="shared" si="149"/>
        <v>0</v>
      </c>
      <c r="CR563" t="b">
        <f>ISNUMBER(SEARCH(Konstanta!$Q$5,Y563))</f>
        <v>0</v>
      </c>
      <c r="CS563">
        <f ca="1">IF(CD563&lt;=Konstanta!$J$5,Konstanta!$I$5,IF(CD563&lt;=Konstanta!$J$6,Konstanta!$I$6,IF(CD563&lt;=Konstanta!$J$7,Konstanta!$I$7,Konstanta!$I$8)))</f>
        <v>4</v>
      </c>
      <c r="CT563" t="b">
        <f>ISNUMBER(SEARCH(Konstanta!$Q$6,Y563))</f>
        <v>0</v>
      </c>
      <c r="CU563">
        <f ca="1">IF(CD563&lt;=Konstanta!$F$5,Konstanta!$E$5,IF(CD563&lt;=Konstanta!$F$6,Konstanta!$E$6,IF(CD563&lt;=Konstanta!$F$7,Konstanta!$E$7,IF(CD563&lt;=Konstanta!$F$8,Konstanta!$E$8,Konstanta!$E$9))))</f>
        <v>5</v>
      </c>
      <c r="CV563" t="b">
        <f t="shared" si="150"/>
        <v>1</v>
      </c>
      <c r="CW563" s="74">
        <f ca="1">IF(CD563&lt;=Konstanta!$B$5,Konstanta!$A$5,IF(CD563&lt;=Konstanta!$B$6,Konstanta!$A$6,IF(CD563&lt;=Konstanta!$B$7,Konstanta!$A$7,IF(CD563&lt;=Konstanta!$B$8,Konstanta!$A$8,IF(CD563&lt;=Konstanta!$B$9,Konstanta!$A$9,IF(CD563&lt;=Konstanta!$B$10,Konstanta!$A$10,IF(CD563&lt;=Konstanta!$B$11,Konstanta!$A$11,Konstanta!$A$12)))))))</f>
        <v>8</v>
      </c>
      <c r="CX563" t="b">
        <f>LEN(_xlfn.IFNA(VLOOKUP(AA563,Konstanta!$AD:$AD,1,FALSE),""))=0</f>
        <v>1</v>
      </c>
      <c r="CY563" s="67">
        <f t="shared" si="151"/>
        <v>0</v>
      </c>
      <c r="CZ563" s="67">
        <f t="shared" si="152"/>
        <v>0</v>
      </c>
      <c r="DA563" s="67">
        <f t="shared" si="153"/>
        <v>0</v>
      </c>
      <c r="DB563" t="b">
        <f t="shared" ca="1" si="154"/>
        <v>0</v>
      </c>
      <c r="DC563" s="67" t="b">
        <f>DA563&lt;=Konstanta!$AH$3</f>
        <v>1</v>
      </c>
      <c r="DD563" t="b">
        <f>CY563&lt;=Konstanta!$AH$4</f>
        <v>1</v>
      </c>
      <c r="DE563" t="b">
        <f>CY563&lt;=Konstanta!$AH$5</f>
        <v>1</v>
      </c>
      <c r="DF563" t="b">
        <f>CY563&lt;=Konstanta!$AH$6</f>
        <v>1</v>
      </c>
      <c r="DG563" t="b">
        <f ca="1">TEXT(BL563,"YYYYMMDD")=TEXT(Konstanta!$B$1,"YYYYMMDD")</f>
        <v>0</v>
      </c>
      <c r="DH563" t="b">
        <f t="shared" si="155"/>
        <v>0</v>
      </c>
      <c r="DI563" s="67">
        <f ca="1">Konstanta!$C$4-Data!CD563</f>
        <v>-1096658.666275</v>
      </c>
      <c r="DJ563">
        <f ca="1">IF(Data!DI563&gt;=Konstanta!$B$14,Konstanta!$A$14,IF(Data!DI563&gt;=Konstanta!$B$15,Konstanta!$A$15,IF(Data!DI563&gt;=Konstanta!$B$16,Konstanta!$A$16,IF(Data!DI563&gt;=Konstanta!$B$17,Konstanta!$A$17,IF(Data!DI563&gt;=Konstanta!$B$18,Konstanta!$A$18,Konstanta!$A$19)))))</f>
        <v>6</v>
      </c>
      <c r="DK563" t="b">
        <f t="shared" si="156"/>
        <v>0</v>
      </c>
      <c r="DL563" t="b">
        <f>COUNTIFS(A$1:A562,A563)=0</f>
        <v>1</v>
      </c>
    </row>
    <row r="564" spans="1:116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70" t="str">
        <f t="shared" si="141"/>
        <v/>
      </c>
      <c r="CA564" s="71">
        <f t="shared" ca="1" si="142"/>
        <v>1096694.6662277777</v>
      </c>
      <c r="CB564" s="70" t="b">
        <f ca="1">AND(LEN(BZ564)&gt;0,TEXT(BZ564,"YYYY-MM-DD")=TEXT(Konstanta!$B$1,"YYYY-MM-DD"))</f>
        <v>0</v>
      </c>
      <c r="CC564" s="70" t="str">
        <f t="shared" si="143"/>
        <v/>
      </c>
      <c r="CD564" s="72">
        <f ca="1">(Konstanta!$B$2-D564)*24</f>
        <v>1096694.666275</v>
      </c>
      <c r="CE564" t="b">
        <f t="shared" si="144"/>
        <v>0</v>
      </c>
      <c r="CF564" t="b">
        <f>LEN(_xlfn.IFNA(VLOOKUP(H564,Konstanta!$M:$M,1,FALSE),""))&gt;0</f>
        <v>0</v>
      </c>
      <c r="CG564" t="b">
        <f>LEN(_xlfn.IFNA(VLOOKUP(G564,Konstanta!$T:$T,1,FALSE),""))&gt;0</f>
        <v>0</v>
      </c>
      <c r="CH564" t="b">
        <f>_xlfn.IFNA(VLOOKUP(U564,Konstanta!$O:$O,1,FALSE),"-")&lt;&gt;"-"</f>
        <v>0</v>
      </c>
      <c r="CI564" t="b">
        <f>LEN(_xlfn.IFNA(VLOOKUP(AX564,Konstanta!$X:$X,1,FALSE),""))&gt;0</f>
        <v>0</v>
      </c>
      <c r="CJ564" t="b">
        <f>OR(LEN(_xlfn.IFNA(VLOOKUP(Y564,Konstanta!$Q:$Q,1,FALSE),""))&gt;0,LEN(Y564)=0)</f>
        <v>1</v>
      </c>
      <c r="CK564" t="b">
        <f t="shared" si="145"/>
        <v>1</v>
      </c>
      <c r="CL564" t="b">
        <f>OR(LEN(_xlfn.IFNA(VLOOKUP(BK564,Konstanta!$Z:$Z,1,FALSE),""))&gt;0,LEN(BK564)=0)</f>
        <v>1</v>
      </c>
      <c r="CM564" t="b">
        <f t="shared" si="146"/>
        <v>1</v>
      </c>
      <c r="CN564" t="b">
        <f t="shared" si="147"/>
        <v>0</v>
      </c>
      <c r="CO564" t="b">
        <f>LEN(_xlfn.IFNA(VLOOKUP(Data!K564,Konstanta!$AB:$AB,1,FALSE),""))&gt;0</f>
        <v>0</v>
      </c>
      <c r="CP564" s="12" t="b">
        <f t="shared" si="148"/>
        <v>0</v>
      </c>
      <c r="CQ564" s="12" t="b">
        <f t="shared" si="149"/>
        <v>0</v>
      </c>
      <c r="CR564" t="b">
        <f>ISNUMBER(SEARCH(Konstanta!$Q$5,Y564))</f>
        <v>0</v>
      </c>
      <c r="CS564">
        <f ca="1">IF(CD564&lt;=Konstanta!$J$5,Konstanta!$I$5,IF(CD564&lt;=Konstanta!$J$6,Konstanta!$I$6,IF(CD564&lt;=Konstanta!$J$7,Konstanta!$I$7,Konstanta!$I$8)))</f>
        <v>4</v>
      </c>
      <c r="CT564" t="b">
        <f>ISNUMBER(SEARCH(Konstanta!$Q$6,Y564))</f>
        <v>0</v>
      </c>
      <c r="CU564">
        <f ca="1">IF(CD564&lt;=Konstanta!$F$5,Konstanta!$E$5,IF(CD564&lt;=Konstanta!$F$6,Konstanta!$E$6,IF(CD564&lt;=Konstanta!$F$7,Konstanta!$E$7,IF(CD564&lt;=Konstanta!$F$8,Konstanta!$E$8,Konstanta!$E$9))))</f>
        <v>5</v>
      </c>
      <c r="CV564" t="b">
        <f t="shared" si="150"/>
        <v>1</v>
      </c>
      <c r="CW564" s="74">
        <f ca="1">IF(CD564&lt;=Konstanta!$B$5,Konstanta!$A$5,IF(CD564&lt;=Konstanta!$B$6,Konstanta!$A$6,IF(CD564&lt;=Konstanta!$B$7,Konstanta!$A$7,IF(CD564&lt;=Konstanta!$B$8,Konstanta!$A$8,IF(CD564&lt;=Konstanta!$B$9,Konstanta!$A$9,IF(CD564&lt;=Konstanta!$B$10,Konstanta!$A$10,IF(CD564&lt;=Konstanta!$B$11,Konstanta!$A$11,Konstanta!$A$12)))))))</f>
        <v>8</v>
      </c>
      <c r="CX564" t="b">
        <f>LEN(_xlfn.IFNA(VLOOKUP(AA564,Konstanta!$AD:$AD,1,FALSE),""))=0</f>
        <v>1</v>
      </c>
      <c r="CY564" s="67">
        <f t="shared" si="151"/>
        <v>0</v>
      </c>
      <c r="CZ564" s="67">
        <f t="shared" si="152"/>
        <v>0</v>
      </c>
      <c r="DA564" s="67">
        <f t="shared" si="153"/>
        <v>0</v>
      </c>
      <c r="DB564" t="b">
        <f t="shared" ca="1" si="154"/>
        <v>0</v>
      </c>
      <c r="DC564" s="67" t="b">
        <f>DA564&lt;=Konstanta!$AH$3</f>
        <v>1</v>
      </c>
      <c r="DD564" t="b">
        <f>CY564&lt;=Konstanta!$AH$4</f>
        <v>1</v>
      </c>
      <c r="DE564" t="b">
        <f>CY564&lt;=Konstanta!$AH$5</f>
        <v>1</v>
      </c>
      <c r="DF564" t="b">
        <f>CY564&lt;=Konstanta!$AH$6</f>
        <v>1</v>
      </c>
      <c r="DG564" t="b">
        <f ca="1">TEXT(BL564,"YYYYMMDD")=TEXT(Konstanta!$B$1,"YYYYMMDD")</f>
        <v>0</v>
      </c>
      <c r="DH564" t="b">
        <f t="shared" si="155"/>
        <v>0</v>
      </c>
      <c r="DI564" s="67">
        <f ca="1">Konstanta!$C$4-Data!CD564</f>
        <v>-1096658.666275</v>
      </c>
      <c r="DJ564">
        <f ca="1">IF(Data!DI564&gt;=Konstanta!$B$14,Konstanta!$A$14,IF(Data!DI564&gt;=Konstanta!$B$15,Konstanta!$A$15,IF(Data!DI564&gt;=Konstanta!$B$16,Konstanta!$A$16,IF(Data!DI564&gt;=Konstanta!$B$17,Konstanta!$A$17,IF(Data!DI564&gt;=Konstanta!$B$18,Konstanta!$A$18,Konstanta!$A$19)))))</f>
        <v>6</v>
      </c>
      <c r="DK564" t="b">
        <f t="shared" si="156"/>
        <v>0</v>
      </c>
      <c r="DL564" t="b">
        <f>COUNTIFS(A$1:A563,A564)=0</f>
        <v>1</v>
      </c>
    </row>
    <row r="565" spans="1:116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70" t="str">
        <f t="shared" si="141"/>
        <v/>
      </c>
      <c r="CA565" s="71">
        <f t="shared" ca="1" si="142"/>
        <v>1096694.6664083335</v>
      </c>
      <c r="CB565" s="70" t="b">
        <f ca="1">AND(LEN(BZ565)&gt;0,TEXT(BZ565,"YYYY-MM-DD")=TEXT(Konstanta!$B$1,"YYYY-MM-DD"))</f>
        <v>0</v>
      </c>
      <c r="CC565" s="70" t="str">
        <f t="shared" si="143"/>
        <v/>
      </c>
      <c r="CD565" s="72">
        <f ca="1">(Konstanta!$B$2-D565)*24</f>
        <v>1096694.666275</v>
      </c>
      <c r="CE565" t="b">
        <f t="shared" si="144"/>
        <v>0</v>
      </c>
      <c r="CF565" t="b">
        <f>LEN(_xlfn.IFNA(VLOOKUP(H565,Konstanta!$M:$M,1,FALSE),""))&gt;0</f>
        <v>0</v>
      </c>
      <c r="CG565" t="b">
        <f>LEN(_xlfn.IFNA(VLOOKUP(G565,Konstanta!$T:$T,1,FALSE),""))&gt;0</f>
        <v>0</v>
      </c>
      <c r="CH565" t="b">
        <f>_xlfn.IFNA(VLOOKUP(U565,Konstanta!$O:$O,1,FALSE),"-")&lt;&gt;"-"</f>
        <v>0</v>
      </c>
      <c r="CI565" t="b">
        <f>LEN(_xlfn.IFNA(VLOOKUP(AX565,Konstanta!$X:$X,1,FALSE),""))&gt;0</f>
        <v>0</v>
      </c>
      <c r="CJ565" t="b">
        <f>OR(LEN(_xlfn.IFNA(VLOOKUP(Y565,Konstanta!$Q:$Q,1,FALSE),""))&gt;0,LEN(Y565)=0)</f>
        <v>1</v>
      </c>
      <c r="CK565" t="b">
        <f t="shared" si="145"/>
        <v>1</v>
      </c>
      <c r="CL565" t="b">
        <f>OR(LEN(_xlfn.IFNA(VLOOKUP(BK565,Konstanta!$Z:$Z,1,FALSE),""))&gt;0,LEN(BK565)=0)</f>
        <v>1</v>
      </c>
      <c r="CM565" t="b">
        <f t="shared" si="146"/>
        <v>1</v>
      </c>
      <c r="CN565" t="b">
        <f t="shared" si="147"/>
        <v>0</v>
      </c>
      <c r="CO565" t="b">
        <f>LEN(_xlfn.IFNA(VLOOKUP(Data!K565,Konstanta!$AB:$AB,1,FALSE),""))&gt;0</f>
        <v>0</v>
      </c>
      <c r="CP565" s="12" t="b">
        <f t="shared" si="148"/>
        <v>0</v>
      </c>
      <c r="CQ565" s="12" t="b">
        <f t="shared" si="149"/>
        <v>0</v>
      </c>
      <c r="CR565" t="b">
        <f>ISNUMBER(SEARCH(Konstanta!$Q$5,Y565))</f>
        <v>0</v>
      </c>
      <c r="CS565">
        <f ca="1">IF(CD565&lt;=Konstanta!$J$5,Konstanta!$I$5,IF(CD565&lt;=Konstanta!$J$6,Konstanta!$I$6,IF(CD565&lt;=Konstanta!$J$7,Konstanta!$I$7,Konstanta!$I$8)))</f>
        <v>4</v>
      </c>
      <c r="CT565" t="b">
        <f>ISNUMBER(SEARCH(Konstanta!$Q$6,Y565))</f>
        <v>0</v>
      </c>
      <c r="CU565">
        <f ca="1">IF(CD565&lt;=Konstanta!$F$5,Konstanta!$E$5,IF(CD565&lt;=Konstanta!$F$6,Konstanta!$E$6,IF(CD565&lt;=Konstanta!$F$7,Konstanta!$E$7,IF(CD565&lt;=Konstanta!$F$8,Konstanta!$E$8,Konstanta!$E$9))))</f>
        <v>5</v>
      </c>
      <c r="CV565" t="b">
        <f t="shared" si="150"/>
        <v>1</v>
      </c>
      <c r="CW565" s="74">
        <f ca="1">IF(CD565&lt;=Konstanta!$B$5,Konstanta!$A$5,IF(CD565&lt;=Konstanta!$B$6,Konstanta!$A$6,IF(CD565&lt;=Konstanta!$B$7,Konstanta!$A$7,IF(CD565&lt;=Konstanta!$B$8,Konstanta!$A$8,IF(CD565&lt;=Konstanta!$B$9,Konstanta!$A$9,IF(CD565&lt;=Konstanta!$B$10,Konstanta!$A$10,IF(CD565&lt;=Konstanta!$B$11,Konstanta!$A$11,Konstanta!$A$12)))))))</f>
        <v>8</v>
      </c>
      <c r="CX565" t="b">
        <f>LEN(_xlfn.IFNA(VLOOKUP(AA565,Konstanta!$AD:$AD,1,FALSE),""))=0</f>
        <v>1</v>
      </c>
      <c r="CY565" s="67">
        <f t="shared" si="151"/>
        <v>0</v>
      </c>
      <c r="CZ565" s="67">
        <f t="shared" si="152"/>
        <v>0</v>
      </c>
      <c r="DA565" s="67">
        <f t="shared" si="153"/>
        <v>0</v>
      </c>
      <c r="DB565" t="b">
        <f t="shared" ca="1" si="154"/>
        <v>0</v>
      </c>
      <c r="DC565" s="67" t="b">
        <f>DA565&lt;=Konstanta!$AH$3</f>
        <v>1</v>
      </c>
      <c r="DD565" t="b">
        <f>CY565&lt;=Konstanta!$AH$4</f>
        <v>1</v>
      </c>
      <c r="DE565" t="b">
        <f>CY565&lt;=Konstanta!$AH$5</f>
        <v>1</v>
      </c>
      <c r="DF565" t="b">
        <f>CY565&lt;=Konstanta!$AH$6</f>
        <v>1</v>
      </c>
      <c r="DG565" t="b">
        <f ca="1">TEXT(BL565,"YYYYMMDD")=TEXT(Konstanta!$B$1,"YYYYMMDD")</f>
        <v>0</v>
      </c>
      <c r="DH565" t="b">
        <f t="shared" si="155"/>
        <v>0</v>
      </c>
      <c r="DI565" s="67">
        <f ca="1">Konstanta!$C$4-Data!CD565</f>
        <v>-1096658.666275</v>
      </c>
      <c r="DJ565">
        <f ca="1">IF(Data!DI565&gt;=Konstanta!$B$14,Konstanta!$A$14,IF(Data!DI565&gt;=Konstanta!$B$15,Konstanta!$A$15,IF(Data!DI565&gt;=Konstanta!$B$16,Konstanta!$A$16,IF(Data!DI565&gt;=Konstanta!$B$17,Konstanta!$A$17,IF(Data!DI565&gt;=Konstanta!$B$18,Konstanta!$A$18,Konstanta!$A$19)))))</f>
        <v>6</v>
      </c>
      <c r="DK565" t="b">
        <f t="shared" si="156"/>
        <v>0</v>
      </c>
      <c r="DL565" t="b">
        <f>COUNTIFS(A$1:A564,A565)=0</f>
        <v>1</v>
      </c>
    </row>
    <row r="566" spans="1:11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70" t="str">
        <f t="shared" si="141"/>
        <v/>
      </c>
      <c r="CA566" s="71">
        <f t="shared" ca="1" si="142"/>
        <v>1096694.666013889</v>
      </c>
      <c r="CB566" s="70" t="b">
        <f ca="1">AND(LEN(BZ566)&gt;0,TEXT(BZ566,"YYYY-MM-DD")=TEXT(Konstanta!$B$1,"YYYY-MM-DD"))</f>
        <v>0</v>
      </c>
      <c r="CC566" s="70" t="str">
        <f t="shared" si="143"/>
        <v/>
      </c>
      <c r="CD566" s="72">
        <f ca="1">(Konstanta!$B$2-D566)*24</f>
        <v>1096694.666275</v>
      </c>
      <c r="CE566" t="b">
        <f t="shared" si="144"/>
        <v>0</v>
      </c>
      <c r="CF566" t="b">
        <f>LEN(_xlfn.IFNA(VLOOKUP(H566,Konstanta!$M:$M,1,FALSE),""))&gt;0</f>
        <v>0</v>
      </c>
      <c r="CG566" t="b">
        <f>LEN(_xlfn.IFNA(VLOOKUP(G566,Konstanta!$T:$T,1,FALSE),""))&gt;0</f>
        <v>0</v>
      </c>
      <c r="CH566" t="b">
        <f>_xlfn.IFNA(VLOOKUP(U566,Konstanta!$O:$O,1,FALSE),"-")&lt;&gt;"-"</f>
        <v>0</v>
      </c>
      <c r="CI566" t="b">
        <f>LEN(_xlfn.IFNA(VLOOKUP(AX566,Konstanta!$X:$X,1,FALSE),""))&gt;0</f>
        <v>0</v>
      </c>
      <c r="CJ566" t="b">
        <f>OR(LEN(_xlfn.IFNA(VLOOKUP(Y566,Konstanta!$Q:$Q,1,FALSE),""))&gt;0,LEN(Y566)=0)</f>
        <v>1</v>
      </c>
      <c r="CK566" t="b">
        <f t="shared" si="145"/>
        <v>1</v>
      </c>
      <c r="CL566" t="b">
        <f>OR(LEN(_xlfn.IFNA(VLOOKUP(BK566,Konstanta!$Z:$Z,1,FALSE),""))&gt;0,LEN(BK566)=0)</f>
        <v>1</v>
      </c>
      <c r="CM566" t="b">
        <f t="shared" si="146"/>
        <v>1</v>
      </c>
      <c r="CN566" t="b">
        <f t="shared" si="147"/>
        <v>0</v>
      </c>
      <c r="CO566" t="b">
        <f>LEN(_xlfn.IFNA(VLOOKUP(Data!K566,Konstanta!$AB:$AB,1,FALSE),""))&gt;0</f>
        <v>0</v>
      </c>
      <c r="CP566" s="12" t="b">
        <f t="shared" si="148"/>
        <v>0</v>
      </c>
      <c r="CQ566" s="12" t="b">
        <f t="shared" si="149"/>
        <v>0</v>
      </c>
      <c r="CR566" t="b">
        <f>ISNUMBER(SEARCH(Konstanta!$Q$5,Y566))</f>
        <v>0</v>
      </c>
      <c r="CS566">
        <f ca="1">IF(CD566&lt;=Konstanta!$J$5,Konstanta!$I$5,IF(CD566&lt;=Konstanta!$J$6,Konstanta!$I$6,IF(CD566&lt;=Konstanta!$J$7,Konstanta!$I$7,Konstanta!$I$8)))</f>
        <v>4</v>
      </c>
      <c r="CT566" t="b">
        <f>ISNUMBER(SEARCH(Konstanta!$Q$6,Y566))</f>
        <v>0</v>
      </c>
      <c r="CU566">
        <f ca="1">IF(CD566&lt;=Konstanta!$F$5,Konstanta!$E$5,IF(CD566&lt;=Konstanta!$F$6,Konstanta!$E$6,IF(CD566&lt;=Konstanta!$F$7,Konstanta!$E$7,IF(CD566&lt;=Konstanta!$F$8,Konstanta!$E$8,Konstanta!$E$9))))</f>
        <v>5</v>
      </c>
      <c r="CV566" t="b">
        <f t="shared" si="150"/>
        <v>1</v>
      </c>
      <c r="CW566" s="74">
        <f ca="1">IF(CD566&lt;=Konstanta!$B$5,Konstanta!$A$5,IF(CD566&lt;=Konstanta!$B$6,Konstanta!$A$6,IF(CD566&lt;=Konstanta!$B$7,Konstanta!$A$7,IF(CD566&lt;=Konstanta!$B$8,Konstanta!$A$8,IF(CD566&lt;=Konstanta!$B$9,Konstanta!$A$9,IF(CD566&lt;=Konstanta!$B$10,Konstanta!$A$10,IF(CD566&lt;=Konstanta!$B$11,Konstanta!$A$11,Konstanta!$A$12)))))))</f>
        <v>8</v>
      </c>
      <c r="CX566" t="b">
        <f>LEN(_xlfn.IFNA(VLOOKUP(AA566,Konstanta!$AD:$AD,1,FALSE),""))=0</f>
        <v>1</v>
      </c>
      <c r="CY566" s="67">
        <f t="shared" si="151"/>
        <v>0</v>
      </c>
      <c r="CZ566" s="67">
        <f t="shared" si="152"/>
        <v>0</v>
      </c>
      <c r="DA566" s="67">
        <f t="shared" si="153"/>
        <v>0</v>
      </c>
      <c r="DB566" t="b">
        <f t="shared" ca="1" si="154"/>
        <v>0</v>
      </c>
      <c r="DC566" s="67" t="b">
        <f>DA566&lt;=Konstanta!$AH$3</f>
        <v>1</v>
      </c>
      <c r="DD566" t="b">
        <f>CY566&lt;=Konstanta!$AH$4</f>
        <v>1</v>
      </c>
      <c r="DE566" t="b">
        <f>CY566&lt;=Konstanta!$AH$5</f>
        <v>1</v>
      </c>
      <c r="DF566" t="b">
        <f>CY566&lt;=Konstanta!$AH$6</f>
        <v>1</v>
      </c>
      <c r="DG566" t="b">
        <f ca="1">TEXT(BL566,"YYYYMMDD")=TEXT(Konstanta!$B$1,"YYYYMMDD")</f>
        <v>0</v>
      </c>
      <c r="DH566" t="b">
        <f t="shared" si="155"/>
        <v>0</v>
      </c>
      <c r="DI566" s="67">
        <f ca="1">Konstanta!$C$4-Data!CD566</f>
        <v>-1096658.666275</v>
      </c>
      <c r="DJ566">
        <f ca="1">IF(Data!DI566&gt;=Konstanta!$B$14,Konstanta!$A$14,IF(Data!DI566&gt;=Konstanta!$B$15,Konstanta!$A$15,IF(Data!DI566&gt;=Konstanta!$B$16,Konstanta!$A$16,IF(Data!DI566&gt;=Konstanta!$B$17,Konstanta!$A$17,IF(Data!DI566&gt;=Konstanta!$B$18,Konstanta!$A$18,Konstanta!$A$19)))))</f>
        <v>6</v>
      </c>
      <c r="DK566" t="b">
        <f t="shared" si="156"/>
        <v>0</v>
      </c>
      <c r="DL566" t="b">
        <f>COUNTIFS(A$1:A565,A566)=0</f>
        <v>1</v>
      </c>
    </row>
    <row r="567" spans="1:116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70" t="str">
        <f t="shared" si="141"/>
        <v/>
      </c>
      <c r="CA567" s="71">
        <f t="shared" ca="1" si="142"/>
        <v>1096694.6664055556</v>
      </c>
      <c r="CB567" s="70" t="b">
        <f ca="1">AND(LEN(BZ567)&gt;0,TEXT(BZ567,"YYYY-MM-DD")=TEXT(Konstanta!$B$1,"YYYY-MM-DD"))</f>
        <v>0</v>
      </c>
      <c r="CC567" s="70" t="str">
        <f t="shared" si="143"/>
        <v/>
      </c>
      <c r="CD567" s="72">
        <f ca="1">(Konstanta!$B$2-D567)*24</f>
        <v>1096694.666275</v>
      </c>
      <c r="CE567" t="b">
        <f t="shared" si="144"/>
        <v>0</v>
      </c>
      <c r="CF567" t="b">
        <f>LEN(_xlfn.IFNA(VLOOKUP(H567,Konstanta!$M:$M,1,FALSE),""))&gt;0</f>
        <v>0</v>
      </c>
      <c r="CG567" t="b">
        <f>LEN(_xlfn.IFNA(VLOOKUP(G567,Konstanta!$T:$T,1,FALSE),""))&gt;0</f>
        <v>0</v>
      </c>
      <c r="CH567" t="b">
        <f>_xlfn.IFNA(VLOOKUP(U567,Konstanta!$O:$O,1,FALSE),"-")&lt;&gt;"-"</f>
        <v>0</v>
      </c>
      <c r="CI567" t="b">
        <f>LEN(_xlfn.IFNA(VLOOKUP(AX567,Konstanta!$X:$X,1,FALSE),""))&gt;0</f>
        <v>0</v>
      </c>
      <c r="CJ567" t="b">
        <f>OR(LEN(_xlfn.IFNA(VLOOKUP(Y567,Konstanta!$Q:$Q,1,FALSE),""))&gt;0,LEN(Y567)=0)</f>
        <v>1</v>
      </c>
      <c r="CK567" t="b">
        <f t="shared" si="145"/>
        <v>1</v>
      </c>
      <c r="CL567" t="b">
        <f>OR(LEN(_xlfn.IFNA(VLOOKUP(BK567,Konstanta!$Z:$Z,1,FALSE),""))&gt;0,LEN(BK567)=0)</f>
        <v>1</v>
      </c>
      <c r="CM567" t="b">
        <f t="shared" si="146"/>
        <v>1</v>
      </c>
      <c r="CN567" t="b">
        <f t="shared" si="147"/>
        <v>0</v>
      </c>
      <c r="CO567" t="b">
        <f>LEN(_xlfn.IFNA(VLOOKUP(Data!K567,Konstanta!$AB:$AB,1,FALSE),""))&gt;0</f>
        <v>0</v>
      </c>
      <c r="CP567" s="12" t="b">
        <f t="shared" si="148"/>
        <v>0</v>
      </c>
      <c r="CQ567" s="12" t="b">
        <f t="shared" si="149"/>
        <v>0</v>
      </c>
      <c r="CR567" t="b">
        <f>ISNUMBER(SEARCH(Konstanta!$Q$5,Y567))</f>
        <v>0</v>
      </c>
      <c r="CS567">
        <f ca="1">IF(CD567&lt;=Konstanta!$J$5,Konstanta!$I$5,IF(CD567&lt;=Konstanta!$J$6,Konstanta!$I$6,IF(CD567&lt;=Konstanta!$J$7,Konstanta!$I$7,Konstanta!$I$8)))</f>
        <v>4</v>
      </c>
      <c r="CT567" t="b">
        <f>ISNUMBER(SEARCH(Konstanta!$Q$6,Y567))</f>
        <v>0</v>
      </c>
      <c r="CU567">
        <f ca="1">IF(CD567&lt;=Konstanta!$F$5,Konstanta!$E$5,IF(CD567&lt;=Konstanta!$F$6,Konstanta!$E$6,IF(CD567&lt;=Konstanta!$F$7,Konstanta!$E$7,IF(CD567&lt;=Konstanta!$F$8,Konstanta!$E$8,Konstanta!$E$9))))</f>
        <v>5</v>
      </c>
      <c r="CV567" t="b">
        <f t="shared" si="150"/>
        <v>1</v>
      </c>
      <c r="CW567" s="74">
        <f ca="1">IF(CD567&lt;=Konstanta!$B$5,Konstanta!$A$5,IF(CD567&lt;=Konstanta!$B$6,Konstanta!$A$6,IF(CD567&lt;=Konstanta!$B$7,Konstanta!$A$7,IF(CD567&lt;=Konstanta!$B$8,Konstanta!$A$8,IF(CD567&lt;=Konstanta!$B$9,Konstanta!$A$9,IF(CD567&lt;=Konstanta!$B$10,Konstanta!$A$10,IF(CD567&lt;=Konstanta!$B$11,Konstanta!$A$11,Konstanta!$A$12)))))))</f>
        <v>8</v>
      </c>
      <c r="CX567" t="b">
        <f>LEN(_xlfn.IFNA(VLOOKUP(AA567,Konstanta!$AD:$AD,1,FALSE),""))=0</f>
        <v>1</v>
      </c>
      <c r="CY567" s="67">
        <f t="shared" si="151"/>
        <v>0</v>
      </c>
      <c r="CZ567" s="67">
        <f t="shared" si="152"/>
        <v>0</v>
      </c>
      <c r="DA567" s="67">
        <f t="shared" si="153"/>
        <v>0</v>
      </c>
      <c r="DB567" t="b">
        <f t="shared" ca="1" si="154"/>
        <v>0</v>
      </c>
      <c r="DC567" s="67" t="b">
        <f>DA567&lt;=Konstanta!$AH$3</f>
        <v>1</v>
      </c>
      <c r="DD567" t="b">
        <f>CY567&lt;=Konstanta!$AH$4</f>
        <v>1</v>
      </c>
      <c r="DE567" t="b">
        <f>CY567&lt;=Konstanta!$AH$5</f>
        <v>1</v>
      </c>
      <c r="DF567" t="b">
        <f>CY567&lt;=Konstanta!$AH$6</f>
        <v>1</v>
      </c>
      <c r="DG567" t="b">
        <f ca="1">TEXT(BL567,"YYYYMMDD")=TEXT(Konstanta!$B$1,"YYYYMMDD")</f>
        <v>0</v>
      </c>
      <c r="DH567" t="b">
        <f t="shared" si="155"/>
        <v>0</v>
      </c>
      <c r="DI567" s="67">
        <f ca="1">Konstanta!$C$4-Data!CD567</f>
        <v>-1096658.666275</v>
      </c>
      <c r="DJ567">
        <f ca="1">IF(Data!DI567&gt;=Konstanta!$B$14,Konstanta!$A$14,IF(Data!DI567&gt;=Konstanta!$B$15,Konstanta!$A$15,IF(Data!DI567&gt;=Konstanta!$B$16,Konstanta!$A$16,IF(Data!DI567&gt;=Konstanta!$B$17,Konstanta!$A$17,IF(Data!DI567&gt;=Konstanta!$B$18,Konstanta!$A$18,Konstanta!$A$19)))))</f>
        <v>6</v>
      </c>
      <c r="DK567" t="b">
        <f t="shared" si="156"/>
        <v>0</v>
      </c>
      <c r="DL567" t="b">
        <f>COUNTIFS(A$1:A566,A567)=0</f>
        <v>1</v>
      </c>
    </row>
    <row r="568" spans="1:116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70" t="str">
        <f t="shared" si="141"/>
        <v/>
      </c>
      <c r="CA568" s="71">
        <f t="shared" ca="1" si="142"/>
        <v>1096694.6659916667</v>
      </c>
      <c r="CB568" s="70" t="b">
        <f ca="1">AND(LEN(BZ568)&gt;0,TEXT(BZ568,"YYYY-MM-DD")=TEXT(Konstanta!$B$1,"YYYY-MM-DD"))</f>
        <v>0</v>
      </c>
      <c r="CC568" s="70" t="str">
        <f t="shared" si="143"/>
        <v/>
      </c>
      <c r="CD568" s="72">
        <f ca="1">(Konstanta!$B$2-D568)*24</f>
        <v>1096694.666275</v>
      </c>
      <c r="CE568" t="b">
        <f t="shared" si="144"/>
        <v>0</v>
      </c>
      <c r="CF568" t="b">
        <f>LEN(_xlfn.IFNA(VLOOKUP(H568,Konstanta!$M:$M,1,FALSE),""))&gt;0</f>
        <v>0</v>
      </c>
      <c r="CG568" t="b">
        <f>LEN(_xlfn.IFNA(VLOOKUP(G568,Konstanta!$T:$T,1,FALSE),""))&gt;0</f>
        <v>0</v>
      </c>
      <c r="CH568" t="b">
        <f>_xlfn.IFNA(VLOOKUP(U568,Konstanta!$O:$O,1,FALSE),"-")&lt;&gt;"-"</f>
        <v>0</v>
      </c>
      <c r="CI568" t="b">
        <f>LEN(_xlfn.IFNA(VLOOKUP(AX568,Konstanta!$X:$X,1,FALSE),""))&gt;0</f>
        <v>0</v>
      </c>
      <c r="CJ568" t="b">
        <f>OR(LEN(_xlfn.IFNA(VLOOKUP(Y568,Konstanta!$Q:$Q,1,FALSE),""))&gt;0,LEN(Y568)=0)</f>
        <v>1</v>
      </c>
      <c r="CK568" t="b">
        <f t="shared" si="145"/>
        <v>1</v>
      </c>
      <c r="CL568" t="b">
        <f>OR(LEN(_xlfn.IFNA(VLOOKUP(BK568,Konstanta!$Z:$Z,1,FALSE),""))&gt;0,LEN(BK568)=0)</f>
        <v>1</v>
      </c>
      <c r="CM568" t="b">
        <f t="shared" si="146"/>
        <v>1</v>
      </c>
      <c r="CN568" t="b">
        <f t="shared" si="147"/>
        <v>0</v>
      </c>
      <c r="CO568" t="b">
        <f>LEN(_xlfn.IFNA(VLOOKUP(Data!K568,Konstanta!$AB:$AB,1,FALSE),""))&gt;0</f>
        <v>0</v>
      </c>
      <c r="CP568" s="12" t="b">
        <f t="shared" si="148"/>
        <v>0</v>
      </c>
      <c r="CQ568" s="12" t="b">
        <f t="shared" si="149"/>
        <v>0</v>
      </c>
      <c r="CR568" t="b">
        <f>ISNUMBER(SEARCH(Konstanta!$Q$5,Y568))</f>
        <v>0</v>
      </c>
      <c r="CS568">
        <f ca="1">IF(CD568&lt;=Konstanta!$J$5,Konstanta!$I$5,IF(CD568&lt;=Konstanta!$J$6,Konstanta!$I$6,IF(CD568&lt;=Konstanta!$J$7,Konstanta!$I$7,Konstanta!$I$8)))</f>
        <v>4</v>
      </c>
      <c r="CT568" t="b">
        <f>ISNUMBER(SEARCH(Konstanta!$Q$6,Y568))</f>
        <v>0</v>
      </c>
      <c r="CU568">
        <f ca="1">IF(CD568&lt;=Konstanta!$F$5,Konstanta!$E$5,IF(CD568&lt;=Konstanta!$F$6,Konstanta!$E$6,IF(CD568&lt;=Konstanta!$F$7,Konstanta!$E$7,IF(CD568&lt;=Konstanta!$F$8,Konstanta!$E$8,Konstanta!$E$9))))</f>
        <v>5</v>
      </c>
      <c r="CV568" t="b">
        <f t="shared" si="150"/>
        <v>1</v>
      </c>
      <c r="CW568" s="74">
        <f ca="1">IF(CD568&lt;=Konstanta!$B$5,Konstanta!$A$5,IF(CD568&lt;=Konstanta!$B$6,Konstanta!$A$6,IF(CD568&lt;=Konstanta!$B$7,Konstanta!$A$7,IF(CD568&lt;=Konstanta!$B$8,Konstanta!$A$8,IF(CD568&lt;=Konstanta!$B$9,Konstanta!$A$9,IF(CD568&lt;=Konstanta!$B$10,Konstanta!$A$10,IF(CD568&lt;=Konstanta!$B$11,Konstanta!$A$11,Konstanta!$A$12)))))))</f>
        <v>8</v>
      </c>
      <c r="CX568" t="b">
        <f>LEN(_xlfn.IFNA(VLOOKUP(AA568,Konstanta!$AD:$AD,1,FALSE),""))=0</f>
        <v>1</v>
      </c>
      <c r="CY568" s="67">
        <f t="shared" si="151"/>
        <v>0</v>
      </c>
      <c r="CZ568" s="67">
        <f t="shared" si="152"/>
        <v>0</v>
      </c>
      <c r="DA568" s="67">
        <f t="shared" si="153"/>
        <v>0</v>
      </c>
      <c r="DB568" t="b">
        <f t="shared" ca="1" si="154"/>
        <v>0</v>
      </c>
      <c r="DC568" s="67" t="b">
        <f>DA568&lt;=Konstanta!$AH$3</f>
        <v>1</v>
      </c>
      <c r="DD568" t="b">
        <f>CY568&lt;=Konstanta!$AH$4</f>
        <v>1</v>
      </c>
      <c r="DE568" t="b">
        <f>CY568&lt;=Konstanta!$AH$5</f>
        <v>1</v>
      </c>
      <c r="DF568" t="b">
        <f>CY568&lt;=Konstanta!$AH$6</f>
        <v>1</v>
      </c>
      <c r="DG568" t="b">
        <f ca="1">TEXT(BL568,"YYYYMMDD")=TEXT(Konstanta!$B$1,"YYYYMMDD")</f>
        <v>0</v>
      </c>
      <c r="DH568" t="b">
        <f t="shared" si="155"/>
        <v>0</v>
      </c>
      <c r="DI568" s="67">
        <f ca="1">Konstanta!$C$4-Data!CD568</f>
        <v>-1096658.666275</v>
      </c>
      <c r="DJ568">
        <f ca="1">IF(Data!DI568&gt;=Konstanta!$B$14,Konstanta!$A$14,IF(Data!DI568&gt;=Konstanta!$B$15,Konstanta!$A$15,IF(Data!DI568&gt;=Konstanta!$B$16,Konstanta!$A$16,IF(Data!DI568&gt;=Konstanta!$B$17,Konstanta!$A$17,IF(Data!DI568&gt;=Konstanta!$B$18,Konstanta!$A$18,Konstanta!$A$19)))))</f>
        <v>6</v>
      </c>
      <c r="DK568" t="b">
        <f t="shared" si="156"/>
        <v>0</v>
      </c>
      <c r="DL568" t="b">
        <f>COUNTIFS(A$1:A567,A568)=0</f>
        <v>1</v>
      </c>
    </row>
    <row r="569" spans="1:116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70" t="str">
        <f t="shared" si="141"/>
        <v/>
      </c>
      <c r="CA569" s="71">
        <f t="shared" ca="1" si="142"/>
        <v>1096694.6659916667</v>
      </c>
      <c r="CB569" s="70" t="b">
        <f ca="1">AND(LEN(BZ569)&gt;0,TEXT(BZ569,"YYYY-MM-DD")=TEXT(Konstanta!$B$1,"YYYY-MM-DD"))</f>
        <v>0</v>
      </c>
      <c r="CC569" s="70" t="str">
        <f t="shared" si="143"/>
        <v/>
      </c>
      <c r="CD569" s="72">
        <f ca="1">(Konstanta!$B$2-D569)*24</f>
        <v>1096694.666275</v>
      </c>
      <c r="CE569" t="b">
        <f t="shared" si="144"/>
        <v>0</v>
      </c>
      <c r="CF569" t="b">
        <f>LEN(_xlfn.IFNA(VLOOKUP(H569,Konstanta!$M:$M,1,FALSE),""))&gt;0</f>
        <v>0</v>
      </c>
      <c r="CG569" t="b">
        <f>LEN(_xlfn.IFNA(VLOOKUP(G569,Konstanta!$T:$T,1,FALSE),""))&gt;0</f>
        <v>0</v>
      </c>
      <c r="CH569" t="b">
        <f>_xlfn.IFNA(VLOOKUP(U569,Konstanta!$O:$O,1,FALSE),"-")&lt;&gt;"-"</f>
        <v>0</v>
      </c>
      <c r="CI569" t="b">
        <f>LEN(_xlfn.IFNA(VLOOKUP(AX569,Konstanta!$X:$X,1,FALSE),""))&gt;0</f>
        <v>0</v>
      </c>
      <c r="CJ569" t="b">
        <f>OR(LEN(_xlfn.IFNA(VLOOKUP(Y569,Konstanta!$Q:$Q,1,FALSE),""))&gt;0,LEN(Y569)=0)</f>
        <v>1</v>
      </c>
      <c r="CK569" t="b">
        <f t="shared" si="145"/>
        <v>1</v>
      </c>
      <c r="CL569" t="b">
        <f>OR(LEN(_xlfn.IFNA(VLOOKUP(BK569,Konstanta!$Z:$Z,1,FALSE),""))&gt;0,LEN(BK569)=0)</f>
        <v>1</v>
      </c>
      <c r="CM569" t="b">
        <f t="shared" si="146"/>
        <v>1</v>
      </c>
      <c r="CN569" t="b">
        <f t="shared" si="147"/>
        <v>0</v>
      </c>
      <c r="CO569" t="b">
        <f>LEN(_xlfn.IFNA(VLOOKUP(Data!K569,Konstanta!$AB:$AB,1,FALSE),""))&gt;0</f>
        <v>0</v>
      </c>
      <c r="CP569" s="12" t="b">
        <f t="shared" si="148"/>
        <v>0</v>
      </c>
      <c r="CQ569" s="12" t="b">
        <f t="shared" si="149"/>
        <v>0</v>
      </c>
      <c r="CR569" t="b">
        <f>ISNUMBER(SEARCH(Konstanta!$Q$5,Y569))</f>
        <v>0</v>
      </c>
      <c r="CS569">
        <f ca="1">IF(CD569&lt;=Konstanta!$J$5,Konstanta!$I$5,IF(CD569&lt;=Konstanta!$J$6,Konstanta!$I$6,IF(CD569&lt;=Konstanta!$J$7,Konstanta!$I$7,Konstanta!$I$8)))</f>
        <v>4</v>
      </c>
      <c r="CT569" t="b">
        <f>ISNUMBER(SEARCH(Konstanta!$Q$6,Y569))</f>
        <v>0</v>
      </c>
      <c r="CU569">
        <f ca="1">IF(CD569&lt;=Konstanta!$F$5,Konstanta!$E$5,IF(CD569&lt;=Konstanta!$F$6,Konstanta!$E$6,IF(CD569&lt;=Konstanta!$F$7,Konstanta!$E$7,IF(CD569&lt;=Konstanta!$F$8,Konstanta!$E$8,Konstanta!$E$9))))</f>
        <v>5</v>
      </c>
      <c r="CV569" t="b">
        <f t="shared" si="150"/>
        <v>1</v>
      </c>
      <c r="CW569" s="74">
        <f ca="1">IF(CD569&lt;=Konstanta!$B$5,Konstanta!$A$5,IF(CD569&lt;=Konstanta!$B$6,Konstanta!$A$6,IF(CD569&lt;=Konstanta!$B$7,Konstanta!$A$7,IF(CD569&lt;=Konstanta!$B$8,Konstanta!$A$8,IF(CD569&lt;=Konstanta!$B$9,Konstanta!$A$9,IF(CD569&lt;=Konstanta!$B$10,Konstanta!$A$10,IF(CD569&lt;=Konstanta!$B$11,Konstanta!$A$11,Konstanta!$A$12)))))))</f>
        <v>8</v>
      </c>
      <c r="CX569" t="b">
        <f>LEN(_xlfn.IFNA(VLOOKUP(AA569,Konstanta!$AD:$AD,1,FALSE),""))=0</f>
        <v>1</v>
      </c>
      <c r="CY569" s="67">
        <f t="shared" si="151"/>
        <v>0</v>
      </c>
      <c r="CZ569" s="67">
        <f t="shared" si="152"/>
        <v>0</v>
      </c>
      <c r="DA569" s="67">
        <f t="shared" si="153"/>
        <v>0</v>
      </c>
      <c r="DB569" t="b">
        <f t="shared" ca="1" si="154"/>
        <v>0</v>
      </c>
      <c r="DC569" s="67" t="b">
        <f>DA569&lt;=Konstanta!$AH$3</f>
        <v>1</v>
      </c>
      <c r="DD569" t="b">
        <f>CY569&lt;=Konstanta!$AH$4</f>
        <v>1</v>
      </c>
      <c r="DE569" t="b">
        <f>CY569&lt;=Konstanta!$AH$5</f>
        <v>1</v>
      </c>
      <c r="DF569" t="b">
        <f>CY569&lt;=Konstanta!$AH$6</f>
        <v>1</v>
      </c>
      <c r="DG569" t="b">
        <f ca="1">TEXT(BL569,"YYYYMMDD")=TEXT(Konstanta!$B$1,"YYYYMMDD")</f>
        <v>0</v>
      </c>
      <c r="DH569" t="b">
        <f t="shared" si="155"/>
        <v>0</v>
      </c>
      <c r="DI569" s="67">
        <f ca="1">Konstanta!$C$4-Data!CD569</f>
        <v>-1096658.666275</v>
      </c>
      <c r="DJ569">
        <f ca="1">IF(Data!DI569&gt;=Konstanta!$B$14,Konstanta!$A$14,IF(Data!DI569&gt;=Konstanta!$B$15,Konstanta!$A$15,IF(Data!DI569&gt;=Konstanta!$B$16,Konstanta!$A$16,IF(Data!DI569&gt;=Konstanta!$B$17,Konstanta!$A$17,IF(Data!DI569&gt;=Konstanta!$B$18,Konstanta!$A$18,Konstanta!$A$19)))))</f>
        <v>6</v>
      </c>
      <c r="DK569" t="b">
        <f t="shared" si="156"/>
        <v>0</v>
      </c>
      <c r="DL569" t="b">
        <f>COUNTIFS(A$1:A568,A569)=0</f>
        <v>1</v>
      </c>
    </row>
    <row r="570" spans="1:116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70" t="str">
        <f t="shared" si="141"/>
        <v/>
      </c>
      <c r="CA570" s="71">
        <f t="shared" ca="1" si="142"/>
        <v>1096694.6662138889</v>
      </c>
      <c r="CB570" s="70" t="b">
        <f ca="1">AND(LEN(BZ570)&gt;0,TEXT(BZ570,"YYYY-MM-DD")=TEXT(Konstanta!$B$1,"YYYY-MM-DD"))</f>
        <v>0</v>
      </c>
      <c r="CC570" s="70" t="str">
        <f t="shared" si="143"/>
        <v/>
      </c>
      <c r="CD570" s="72">
        <f ca="1">(Konstanta!$B$2-D570)*24</f>
        <v>1096694.666275</v>
      </c>
      <c r="CE570" t="b">
        <f t="shared" si="144"/>
        <v>0</v>
      </c>
      <c r="CF570" t="b">
        <f>LEN(_xlfn.IFNA(VLOOKUP(H570,Konstanta!$M:$M,1,FALSE),""))&gt;0</f>
        <v>0</v>
      </c>
      <c r="CG570" t="b">
        <f>LEN(_xlfn.IFNA(VLOOKUP(G570,Konstanta!$T:$T,1,FALSE),""))&gt;0</f>
        <v>0</v>
      </c>
      <c r="CH570" t="b">
        <f>_xlfn.IFNA(VLOOKUP(U570,Konstanta!$O:$O,1,FALSE),"-")&lt;&gt;"-"</f>
        <v>0</v>
      </c>
      <c r="CI570" t="b">
        <f>LEN(_xlfn.IFNA(VLOOKUP(AX570,Konstanta!$X:$X,1,FALSE),""))&gt;0</f>
        <v>0</v>
      </c>
      <c r="CJ570" t="b">
        <f>OR(LEN(_xlfn.IFNA(VLOOKUP(Y570,Konstanta!$Q:$Q,1,FALSE),""))&gt;0,LEN(Y570)=0)</f>
        <v>1</v>
      </c>
      <c r="CK570" t="b">
        <f t="shared" si="145"/>
        <v>1</v>
      </c>
      <c r="CL570" t="b">
        <f>OR(LEN(_xlfn.IFNA(VLOOKUP(BK570,Konstanta!$Z:$Z,1,FALSE),""))&gt;0,LEN(BK570)=0)</f>
        <v>1</v>
      </c>
      <c r="CM570" t="b">
        <f t="shared" si="146"/>
        <v>1</v>
      </c>
      <c r="CN570" t="b">
        <f t="shared" si="147"/>
        <v>0</v>
      </c>
      <c r="CO570" t="b">
        <f>LEN(_xlfn.IFNA(VLOOKUP(Data!K570,Konstanta!$AB:$AB,1,FALSE),""))&gt;0</f>
        <v>0</v>
      </c>
      <c r="CP570" s="12" t="b">
        <f t="shared" si="148"/>
        <v>0</v>
      </c>
      <c r="CQ570" s="12" t="b">
        <f t="shared" si="149"/>
        <v>0</v>
      </c>
      <c r="CR570" t="b">
        <f>ISNUMBER(SEARCH(Konstanta!$Q$5,Y570))</f>
        <v>0</v>
      </c>
      <c r="CS570">
        <f ca="1">IF(CD570&lt;=Konstanta!$J$5,Konstanta!$I$5,IF(CD570&lt;=Konstanta!$J$6,Konstanta!$I$6,IF(CD570&lt;=Konstanta!$J$7,Konstanta!$I$7,Konstanta!$I$8)))</f>
        <v>4</v>
      </c>
      <c r="CT570" t="b">
        <f>ISNUMBER(SEARCH(Konstanta!$Q$6,Y570))</f>
        <v>0</v>
      </c>
      <c r="CU570">
        <f ca="1">IF(CD570&lt;=Konstanta!$F$5,Konstanta!$E$5,IF(CD570&lt;=Konstanta!$F$6,Konstanta!$E$6,IF(CD570&lt;=Konstanta!$F$7,Konstanta!$E$7,IF(CD570&lt;=Konstanta!$F$8,Konstanta!$E$8,Konstanta!$E$9))))</f>
        <v>5</v>
      </c>
      <c r="CV570" t="b">
        <f t="shared" si="150"/>
        <v>1</v>
      </c>
      <c r="CW570" s="74">
        <f ca="1">IF(CD570&lt;=Konstanta!$B$5,Konstanta!$A$5,IF(CD570&lt;=Konstanta!$B$6,Konstanta!$A$6,IF(CD570&lt;=Konstanta!$B$7,Konstanta!$A$7,IF(CD570&lt;=Konstanta!$B$8,Konstanta!$A$8,IF(CD570&lt;=Konstanta!$B$9,Konstanta!$A$9,IF(CD570&lt;=Konstanta!$B$10,Konstanta!$A$10,IF(CD570&lt;=Konstanta!$B$11,Konstanta!$A$11,Konstanta!$A$12)))))))</f>
        <v>8</v>
      </c>
      <c r="CX570" t="b">
        <f>LEN(_xlfn.IFNA(VLOOKUP(AA570,Konstanta!$AD:$AD,1,FALSE),""))=0</f>
        <v>1</v>
      </c>
      <c r="CY570" s="67">
        <f t="shared" si="151"/>
        <v>0</v>
      </c>
      <c r="CZ570" s="67">
        <f t="shared" si="152"/>
        <v>0</v>
      </c>
      <c r="DA570" s="67">
        <f t="shared" si="153"/>
        <v>0</v>
      </c>
      <c r="DB570" t="b">
        <f t="shared" ca="1" si="154"/>
        <v>0</v>
      </c>
      <c r="DC570" s="67" t="b">
        <f>DA570&lt;=Konstanta!$AH$3</f>
        <v>1</v>
      </c>
      <c r="DD570" t="b">
        <f>CY570&lt;=Konstanta!$AH$4</f>
        <v>1</v>
      </c>
      <c r="DE570" t="b">
        <f>CY570&lt;=Konstanta!$AH$5</f>
        <v>1</v>
      </c>
      <c r="DF570" t="b">
        <f>CY570&lt;=Konstanta!$AH$6</f>
        <v>1</v>
      </c>
      <c r="DG570" t="b">
        <f ca="1">TEXT(BL570,"YYYYMMDD")=TEXT(Konstanta!$B$1,"YYYYMMDD")</f>
        <v>0</v>
      </c>
      <c r="DH570" t="b">
        <f t="shared" si="155"/>
        <v>0</v>
      </c>
      <c r="DI570" s="67">
        <f ca="1">Konstanta!$C$4-Data!CD570</f>
        <v>-1096658.666275</v>
      </c>
      <c r="DJ570">
        <f ca="1">IF(Data!DI570&gt;=Konstanta!$B$14,Konstanta!$A$14,IF(Data!DI570&gt;=Konstanta!$B$15,Konstanta!$A$15,IF(Data!DI570&gt;=Konstanta!$B$16,Konstanta!$A$16,IF(Data!DI570&gt;=Konstanta!$B$17,Konstanta!$A$17,IF(Data!DI570&gt;=Konstanta!$B$18,Konstanta!$A$18,Konstanta!$A$19)))))</f>
        <v>6</v>
      </c>
      <c r="DK570" t="b">
        <f t="shared" si="156"/>
        <v>0</v>
      </c>
      <c r="DL570" t="b">
        <f>COUNTIFS(A$1:A569,A570)=0</f>
        <v>1</v>
      </c>
    </row>
    <row r="571" spans="1:116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70" t="str">
        <f t="shared" si="141"/>
        <v/>
      </c>
      <c r="CA571" s="71">
        <f t="shared" ca="1" si="142"/>
        <v>1096694.666275</v>
      </c>
      <c r="CB571" s="70" t="b">
        <f ca="1">AND(LEN(BZ571)&gt;0,TEXT(BZ571,"YYYY-MM-DD")=TEXT(Konstanta!$B$1,"YYYY-MM-DD"))</f>
        <v>0</v>
      </c>
      <c r="CC571" s="70" t="str">
        <f t="shared" si="143"/>
        <v/>
      </c>
      <c r="CD571" s="72">
        <f ca="1">(Konstanta!$B$2-D571)*24</f>
        <v>1096694.666275</v>
      </c>
      <c r="CE571" t="b">
        <f t="shared" si="144"/>
        <v>0</v>
      </c>
      <c r="CF571" t="b">
        <f>LEN(_xlfn.IFNA(VLOOKUP(H571,Konstanta!$M:$M,1,FALSE),""))&gt;0</f>
        <v>0</v>
      </c>
      <c r="CG571" t="b">
        <f>LEN(_xlfn.IFNA(VLOOKUP(G571,Konstanta!$T:$T,1,FALSE),""))&gt;0</f>
        <v>0</v>
      </c>
      <c r="CH571" t="b">
        <f>_xlfn.IFNA(VLOOKUP(U571,Konstanta!$O:$O,1,FALSE),"-")&lt;&gt;"-"</f>
        <v>0</v>
      </c>
      <c r="CI571" t="b">
        <f>LEN(_xlfn.IFNA(VLOOKUP(AX571,Konstanta!$X:$X,1,FALSE),""))&gt;0</f>
        <v>0</v>
      </c>
      <c r="CJ571" t="b">
        <f>OR(LEN(_xlfn.IFNA(VLOOKUP(Y571,Konstanta!$Q:$Q,1,FALSE),""))&gt;0,LEN(Y571)=0)</f>
        <v>1</v>
      </c>
      <c r="CK571" t="b">
        <f t="shared" si="145"/>
        <v>1</v>
      </c>
      <c r="CL571" t="b">
        <f>OR(LEN(_xlfn.IFNA(VLOOKUP(BK571,Konstanta!$Z:$Z,1,FALSE),""))&gt;0,LEN(BK571)=0)</f>
        <v>1</v>
      </c>
      <c r="CM571" t="b">
        <f t="shared" si="146"/>
        <v>1</v>
      </c>
      <c r="CN571" t="b">
        <f t="shared" si="147"/>
        <v>0</v>
      </c>
      <c r="CO571" t="b">
        <f>LEN(_xlfn.IFNA(VLOOKUP(Data!K571,Konstanta!$AB:$AB,1,FALSE),""))&gt;0</f>
        <v>0</v>
      </c>
      <c r="CP571" s="12" t="b">
        <f t="shared" si="148"/>
        <v>0</v>
      </c>
      <c r="CQ571" s="12" t="b">
        <f t="shared" si="149"/>
        <v>0</v>
      </c>
      <c r="CR571" t="b">
        <f>ISNUMBER(SEARCH(Konstanta!$Q$5,Y571))</f>
        <v>0</v>
      </c>
      <c r="CS571">
        <f ca="1">IF(CD571&lt;=Konstanta!$J$5,Konstanta!$I$5,IF(CD571&lt;=Konstanta!$J$6,Konstanta!$I$6,IF(CD571&lt;=Konstanta!$J$7,Konstanta!$I$7,Konstanta!$I$8)))</f>
        <v>4</v>
      </c>
      <c r="CT571" t="b">
        <f>ISNUMBER(SEARCH(Konstanta!$Q$6,Y571))</f>
        <v>0</v>
      </c>
      <c r="CU571">
        <f ca="1">IF(CD571&lt;=Konstanta!$F$5,Konstanta!$E$5,IF(CD571&lt;=Konstanta!$F$6,Konstanta!$E$6,IF(CD571&lt;=Konstanta!$F$7,Konstanta!$E$7,IF(CD571&lt;=Konstanta!$F$8,Konstanta!$E$8,Konstanta!$E$9))))</f>
        <v>5</v>
      </c>
      <c r="CV571" t="b">
        <f t="shared" si="150"/>
        <v>1</v>
      </c>
      <c r="CW571" s="74">
        <f ca="1">IF(CD571&lt;=Konstanta!$B$5,Konstanta!$A$5,IF(CD571&lt;=Konstanta!$B$6,Konstanta!$A$6,IF(CD571&lt;=Konstanta!$B$7,Konstanta!$A$7,IF(CD571&lt;=Konstanta!$B$8,Konstanta!$A$8,IF(CD571&lt;=Konstanta!$B$9,Konstanta!$A$9,IF(CD571&lt;=Konstanta!$B$10,Konstanta!$A$10,IF(CD571&lt;=Konstanta!$B$11,Konstanta!$A$11,Konstanta!$A$12)))))))</f>
        <v>8</v>
      </c>
      <c r="CX571" t="b">
        <f>LEN(_xlfn.IFNA(VLOOKUP(AA571,Konstanta!$AD:$AD,1,FALSE),""))=0</f>
        <v>1</v>
      </c>
      <c r="CY571" s="67">
        <f t="shared" si="151"/>
        <v>0</v>
      </c>
      <c r="CZ571" s="67">
        <f t="shared" si="152"/>
        <v>0</v>
      </c>
      <c r="DA571" s="67">
        <f t="shared" si="153"/>
        <v>0</v>
      </c>
      <c r="DB571" t="b">
        <f t="shared" ca="1" si="154"/>
        <v>0</v>
      </c>
      <c r="DC571" s="67" t="b">
        <f>DA571&lt;=Konstanta!$AH$3</f>
        <v>1</v>
      </c>
      <c r="DD571" t="b">
        <f>CY571&lt;=Konstanta!$AH$4</f>
        <v>1</v>
      </c>
      <c r="DE571" t="b">
        <f>CY571&lt;=Konstanta!$AH$5</f>
        <v>1</v>
      </c>
      <c r="DF571" t="b">
        <f>CY571&lt;=Konstanta!$AH$6</f>
        <v>1</v>
      </c>
      <c r="DG571" t="b">
        <f ca="1">TEXT(BL571,"YYYYMMDD")=TEXT(Konstanta!$B$1,"YYYYMMDD")</f>
        <v>0</v>
      </c>
      <c r="DH571" t="b">
        <f t="shared" si="155"/>
        <v>0</v>
      </c>
      <c r="DI571" s="67">
        <f ca="1">Konstanta!$C$4-Data!CD571</f>
        <v>-1096658.666275</v>
      </c>
      <c r="DJ571">
        <f ca="1">IF(Data!DI571&gt;=Konstanta!$B$14,Konstanta!$A$14,IF(Data!DI571&gt;=Konstanta!$B$15,Konstanta!$A$15,IF(Data!DI571&gt;=Konstanta!$B$16,Konstanta!$A$16,IF(Data!DI571&gt;=Konstanta!$B$17,Konstanta!$A$17,IF(Data!DI571&gt;=Konstanta!$B$18,Konstanta!$A$18,Konstanta!$A$19)))))</f>
        <v>6</v>
      </c>
      <c r="DK571" t="b">
        <f t="shared" si="156"/>
        <v>0</v>
      </c>
      <c r="DL571" t="b">
        <f>COUNTIFS(A$1:A570,A571)=0</f>
        <v>1</v>
      </c>
    </row>
    <row r="572" spans="1:116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70" t="str">
        <f t="shared" si="141"/>
        <v/>
      </c>
      <c r="CA572" s="71">
        <f t="shared" ca="1" si="142"/>
        <v>1096694.6659916667</v>
      </c>
      <c r="CB572" s="70" t="b">
        <f ca="1">AND(LEN(BZ572)&gt;0,TEXT(BZ572,"YYYY-MM-DD")=TEXT(Konstanta!$B$1,"YYYY-MM-DD"))</f>
        <v>0</v>
      </c>
      <c r="CC572" s="70" t="str">
        <f t="shared" si="143"/>
        <v/>
      </c>
      <c r="CD572" s="72">
        <f ca="1">(Konstanta!$B$2-D572)*24</f>
        <v>1096694.666275</v>
      </c>
      <c r="CE572" t="b">
        <f t="shared" si="144"/>
        <v>0</v>
      </c>
      <c r="CF572" t="b">
        <f>LEN(_xlfn.IFNA(VLOOKUP(H572,Konstanta!$M:$M,1,FALSE),""))&gt;0</f>
        <v>0</v>
      </c>
      <c r="CG572" t="b">
        <f>LEN(_xlfn.IFNA(VLOOKUP(G572,Konstanta!$T:$T,1,FALSE),""))&gt;0</f>
        <v>0</v>
      </c>
      <c r="CH572" t="b">
        <f>_xlfn.IFNA(VLOOKUP(U572,Konstanta!$O:$O,1,FALSE),"-")&lt;&gt;"-"</f>
        <v>0</v>
      </c>
      <c r="CI572" t="b">
        <f>LEN(_xlfn.IFNA(VLOOKUP(AX572,Konstanta!$X:$X,1,FALSE),""))&gt;0</f>
        <v>0</v>
      </c>
      <c r="CJ572" t="b">
        <f>OR(LEN(_xlfn.IFNA(VLOOKUP(Y572,Konstanta!$Q:$Q,1,FALSE),""))&gt;0,LEN(Y572)=0)</f>
        <v>1</v>
      </c>
      <c r="CK572" t="b">
        <f t="shared" si="145"/>
        <v>1</v>
      </c>
      <c r="CL572" t="b">
        <f>OR(LEN(_xlfn.IFNA(VLOOKUP(BK572,Konstanta!$Z:$Z,1,FALSE),""))&gt;0,LEN(BK572)=0)</f>
        <v>1</v>
      </c>
      <c r="CM572" t="b">
        <f t="shared" si="146"/>
        <v>1</v>
      </c>
      <c r="CN572" t="b">
        <f t="shared" si="147"/>
        <v>0</v>
      </c>
      <c r="CO572" t="b">
        <f>LEN(_xlfn.IFNA(VLOOKUP(Data!K572,Konstanta!$AB:$AB,1,FALSE),""))&gt;0</f>
        <v>0</v>
      </c>
      <c r="CP572" s="12" t="b">
        <f t="shared" si="148"/>
        <v>0</v>
      </c>
      <c r="CQ572" s="12" t="b">
        <f t="shared" si="149"/>
        <v>0</v>
      </c>
      <c r="CR572" t="b">
        <f>ISNUMBER(SEARCH(Konstanta!$Q$5,Y572))</f>
        <v>0</v>
      </c>
      <c r="CS572">
        <f ca="1">IF(CD572&lt;=Konstanta!$J$5,Konstanta!$I$5,IF(CD572&lt;=Konstanta!$J$6,Konstanta!$I$6,IF(CD572&lt;=Konstanta!$J$7,Konstanta!$I$7,Konstanta!$I$8)))</f>
        <v>4</v>
      </c>
      <c r="CT572" t="b">
        <f>ISNUMBER(SEARCH(Konstanta!$Q$6,Y572))</f>
        <v>0</v>
      </c>
      <c r="CU572">
        <f ca="1">IF(CD572&lt;=Konstanta!$F$5,Konstanta!$E$5,IF(CD572&lt;=Konstanta!$F$6,Konstanta!$E$6,IF(CD572&lt;=Konstanta!$F$7,Konstanta!$E$7,IF(CD572&lt;=Konstanta!$F$8,Konstanta!$E$8,Konstanta!$E$9))))</f>
        <v>5</v>
      </c>
      <c r="CV572" t="b">
        <f t="shared" si="150"/>
        <v>1</v>
      </c>
      <c r="CW572" s="74">
        <f ca="1">IF(CD572&lt;=Konstanta!$B$5,Konstanta!$A$5,IF(CD572&lt;=Konstanta!$B$6,Konstanta!$A$6,IF(CD572&lt;=Konstanta!$B$7,Konstanta!$A$7,IF(CD572&lt;=Konstanta!$B$8,Konstanta!$A$8,IF(CD572&lt;=Konstanta!$B$9,Konstanta!$A$9,IF(CD572&lt;=Konstanta!$B$10,Konstanta!$A$10,IF(CD572&lt;=Konstanta!$B$11,Konstanta!$A$11,Konstanta!$A$12)))))))</f>
        <v>8</v>
      </c>
      <c r="CX572" t="b">
        <f>LEN(_xlfn.IFNA(VLOOKUP(AA572,Konstanta!$AD:$AD,1,FALSE),""))=0</f>
        <v>1</v>
      </c>
      <c r="CY572" s="67">
        <f t="shared" si="151"/>
        <v>0</v>
      </c>
      <c r="CZ572" s="67">
        <f t="shared" si="152"/>
        <v>0</v>
      </c>
      <c r="DA572" s="67">
        <f t="shared" si="153"/>
        <v>0</v>
      </c>
      <c r="DB572" t="b">
        <f t="shared" ca="1" si="154"/>
        <v>0</v>
      </c>
      <c r="DC572" s="67" t="b">
        <f>DA572&lt;=Konstanta!$AH$3</f>
        <v>1</v>
      </c>
      <c r="DD572" t="b">
        <f>CY572&lt;=Konstanta!$AH$4</f>
        <v>1</v>
      </c>
      <c r="DE572" t="b">
        <f>CY572&lt;=Konstanta!$AH$5</f>
        <v>1</v>
      </c>
      <c r="DF572" t="b">
        <f>CY572&lt;=Konstanta!$AH$6</f>
        <v>1</v>
      </c>
      <c r="DG572" t="b">
        <f ca="1">TEXT(BL572,"YYYYMMDD")=TEXT(Konstanta!$B$1,"YYYYMMDD")</f>
        <v>0</v>
      </c>
      <c r="DH572" t="b">
        <f t="shared" si="155"/>
        <v>0</v>
      </c>
      <c r="DI572" s="67">
        <f ca="1">Konstanta!$C$4-Data!CD572</f>
        <v>-1096658.666275</v>
      </c>
      <c r="DJ572">
        <f ca="1">IF(Data!DI572&gt;=Konstanta!$B$14,Konstanta!$A$14,IF(Data!DI572&gt;=Konstanta!$B$15,Konstanta!$A$15,IF(Data!DI572&gt;=Konstanta!$B$16,Konstanta!$A$16,IF(Data!DI572&gt;=Konstanta!$B$17,Konstanta!$A$17,IF(Data!DI572&gt;=Konstanta!$B$18,Konstanta!$A$18,Konstanta!$A$19)))))</f>
        <v>6</v>
      </c>
      <c r="DK572" t="b">
        <f t="shared" si="156"/>
        <v>0</v>
      </c>
      <c r="DL572" t="b">
        <f>COUNTIFS(A$1:A571,A572)=0</f>
        <v>1</v>
      </c>
    </row>
    <row r="573" spans="1:116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70" t="str">
        <f t="shared" si="141"/>
        <v/>
      </c>
      <c r="CA573" s="71">
        <f t="shared" ca="1" si="142"/>
        <v>1096694.6660055555</v>
      </c>
      <c r="CB573" s="70" t="b">
        <f ca="1">AND(LEN(BZ573)&gt;0,TEXT(BZ573,"YYYY-MM-DD")=TEXT(Konstanta!$B$1,"YYYY-MM-DD"))</f>
        <v>0</v>
      </c>
      <c r="CC573" s="70" t="str">
        <f t="shared" si="143"/>
        <v/>
      </c>
      <c r="CD573" s="72">
        <f ca="1">(Konstanta!$B$2-D573)*24</f>
        <v>1096694.666275</v>
      </c>
      <c r="CE573" t="b">
        <f t="shared" si="144"/>
        <v>0</v>
      </c>
      <c r="CF573" t="b">
        <f>LEN(_xlfn.IFNA(VLOOKUP(H573,Konstanta!$M:$M,1,FALSE),""))&gt;0</f>
        <v>0</v>
      </c>
      <c r="CG573" t="b">
        <f>LEN(_xlfn.IFNA(VLOOKUP(G573,Konstanta!$T:$T,1,FALSE),""))&gt;0</f>
        <v>0</v>
      </c>
      <c r="CH573" t="b">
        <f>_xlfn.IFNA(VLOOKUP(U573,Konstanta!$O:$O,1,FALSE),"-")&lt;&gt;"-"</f>
        <v>0</v>
      </c>
      <c r="CI573" t="b">
        <f>LEN(_xlfn.IFNA(VLOOKUP(AX573,Konstanta!$X:$X,1,FALSE),""))&gt;0</f>
        <v>0</v>
      </c>
      <c r="CJ573" t="b">
        <f>OR(LEN(_xlfn.IFNA(VLOOKUP(Y573,Konstanta!$Q:$Q,1,FALSE),""))&gt;0,LEN(Y573)=0)</f>
        <v>1</v>
      </c>
      <c r="CK573" t="b">
        <f t="shared" si="145"/>
        <v>1</v>
      </c>
      <c r="CL573" t="b">
        <f>OR(LEN(_xlfn.IFNA(VLOOKUP(BK573,Konstanta!$Z:$Z,1,FALSE),""))&gt;0,LEN(BK573)=0)</f>
        <v>1</v>
      </c>
      <c r="CM573" t="b">
        <f t="shared" si="146"/>
        <v>1</v>
      </c>
      <c r="CN573" t="b">
        <f t="shared" si="147"/>
        <v>0</v>
      </c>
      <c r="CO573" t="b">
        <f>LEN(_xlfn.IFNA(VLOOKUP(Data!K573,Konstanta!$AB:$AB,1,FALSE),""))&gt;0</f>
        <v>0</v>
      </c>
      <c r="CP573" s="12" t="b">
        <f t="shared" si="148"/>
        <v>0</v>
      </c>
      <c r="CQ573" s="12" t="b">
        <f t="shared" si="149"/>
        <v>0</v>
      </c>
      <c r="CR573" t="b">
        <f>ISNUMBER(SEARCH(Konstanta!$Q$5,Y573))</f>
        <v>0</v>
      </c>
      <c r="CS573">
        <f ca="1">IF(CD573&lt;=Konstanta!$J$5,Konstanta!$I$5,IF(CD573&lt;=Konstanta!$J$6,Konstanta!$I$6,IF(CD573&lt;=Konstanta!$J$7,Konstanta!$I$7,Konstanta!$I$8)))</f>
        <v>4</v>
      </c>
      <c r="CT573" t="b">
        <f>ISNUMBER(SEARCH(Konstanta!$Q$6,Y573))</f>
        <v>0</v>
      </c>
      <c r="CU573">
        <f ca="1">IF(CD573&lt;=Konstanta!$F$5,Konstanta!$E$5,IF(CD573&lt;=Konstanta!$F$6,Konstanta!$E$6,IF(CD573&lt;=Konstanta!$F$7,Konstanta!$E$7,IF(CD573&lt;=Konstanta!$F$8,Konstanta!$E$8,Konstanta!$E$9))))</f>
        <v>5</v>
      </c>
      <c r="CV573" t="b">
        <f t="shared" si="150"/>
        <v>1</v>
      </c>
      <c r="CW573" s="74">
        <f ca="1">IF(CD573&lt;=Konstanta!$B$5,Konstanta!$A$5,IF(CD573&lt;=Konstanta!$B$6,Konstanta!$A$6,IF(CD573&lt;=Konstanta!$B$7,Konstanta!$A$7,IF(CD573&lt;=Konstanta!$B$8,Konstanta!$A$8,IF(CD573&lt;=Konstanta!$B$9,Konstanta!$A$9,IF(CD573&lt;=Konstanta!$B$10,Konstanta!$A$10,IF(CD573&lt;=Konstanta!$B$11,Konstanta!$A$11,Konstanta!$A$12)))))))</f>
        <v>8</v>
      </c>
      <c r="CX573" t="b">
        <f>LEN(_xlfn.IFNA(VLOOKUP(AA573,Konstanta!$AD:$AD,1,FALSE),""))=0</f>
        <v>1</v>
      </c>
      <c r="CY573" s="67">
        <f t="shared" si="151"/>
        <v>0</v>
      </c>
      <c r="CZ573" s="67">
        <f t="shared" si="152"/>
        <v>0</v>
      </c>
      <c r="DA573" s="67">
        <f t="shared" si="153"/>
        <v>0</v>
      </c>
      <c r="DB573" t="b">
        <f t="shared" ca="1" si="154"/>
        <v>0</v>
      </c>
      <c r="DC573" s="67" t="b">
        <f>DA573&lt;=Konstanta!$AH$3</f>
        <v>1</v>
      </c>
      <c r="DD573" t="b">
        <f>CY573&lt;=Konstanta!$AH$4</f>
        <v>1</v>
      </c>
      <c r="DE573" t="b">
        <f>CY573&lt;=Konstanta!$AH$5</f>
        <v>1</v>
      </c>
      <c r="DF573" t="b">
        <f>CY573&lt;=Konstanta!$AH$6</f>
        <v>1</v>
      </c>
      <c r="DG573" t="b">
        <f ca="1">TEXT(BL573,"YYYYMMDD")=TEXT(Konstanta!$B$1,"YYYYMMDD")</f>
        <v>0</v>
      </c>
      <c r="DH573" t="b">
        <f t="shared" si="155"/>
        <v>0</v>
      </c>
      <c r="DI573" s="67">
        <f ca="1">Konstanta!$C$4-Data!CD573</f>
        <v>-1096658.666275</v>
      </c>
      <c r="DJ573">
        <f ca="1">IF(Data!DI573&gt;=Konstanta!$B$14,Konstanta!$A$14,IF(Data!DI573&gt;=Konstanta!$B$15,Konstanta!$A$15,IF(Data!DI573&gt;=Konstanta!$B$16,Konstanta!$A$16,IF(Data!DI573&gt;=Konstanta!$B$17,Konstanta!$A$17,IF(Data!DI573&gt;=Konstanta!$B$18,Konstanta!$A$18,Konstanta!$A$19)))))</f>
        <v>6</v>
      </c>
      <c r="DK573" t="b">
        <f t="shared" si="156"/>
        <v>0</v>
      </c>
      <c r="DL573" t="b">
        <f>COUNTIFS(A$1:A572,A573)=0</f>
        <v>1</v>
      </c>
    </row>
    <row r="574" spans="1:116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70" t="str">
        <f t="shared" si="141"/>
        <v/>
      </c>
      <c r="CA574" s="71">
        <f t="shared" ca="1" si="142"/>
        <v>1096694.6662277777</v>
      </c>
      <c r="CB574" s="70" t="b">
        <f ca="1">AND(LEN(BZ574)&gt;0,TEXT(BZ574,"YYYY-MM-DD")=TEXT(Konstanta!$B$1,"YYYY-MM-DD"))</f>
        <v>0</v>
      </c>
      <c r="CC574" s="70" t="str">
        <f t="shared" si="143"/>
        <v/>
      </c>
      <c r="CD574" s="72">
        <f ca="1">(Konstanta!$B$2-D574)*24</f>
        <v>1096694.666275</v>
      </c>
      <c r="CE574" t="b">
        <f t="shared" si="144"/>
        <v>0</v>
      </c>
      <c r="CF574" t="b">
        <f>LEN(_xlfn.IFNA(VLOOKUP(H574,Konstanta!$M:$M,1,FALSE),""))&gt;0</f>
        <v>0</v>
      </c>
      <c r="CG574" t="b">
        <f>LEN(_xlfn.IFNA(VLOOKUP(G574,Konstanta!$T:$T,1,FALSE),""))&gt;0</f>
        <v>0</v>
      </c>
      <c r="CH574" t="b">
        <f>_xlfn.IFNA(VLOOKUP(U574,Konstanta!$O:$O,1,FALSE),"-")&lt;&gt;"-"</f>
        <v>0</v>
      </c>
      <c r="CI574" t="b">
        <f>LEN(_xlfn.IFNA(VLOOKUP(AX574,Konstanta!$X:$X,1,FALSE),""))&gt;0</f>
        <v>0</v>
      </c>
      <c r="CJ574" t="b">
        <f>OR(LEN(_xlfn.IFNA(VLOOKUP(Y574,Konstanta!$Q:$Q,1,FALSE),""))&gt;0,LEN(Y574)=0)</f>
        <v>1</v>
      </c>
      <c r="CK574" t="b">
        <f t="shared" si="145"/>
        <v>1</v>
      </c>
      <c r="CL574" t="b">
        <f>OR(LEN(_xlfn.IFNA(VLOOKUP(BK574,Konstanta!$Z:$Z,1,FALSE),""))&gt;0,LEN(BK574)=0)</f>
        <v>1</v>
      </c>
      <c r="CM574" t="b">
        <f t="shared" si="146"/>
        <v>1</v>
      </c>
      <c r="CN574" t="b">
        <f t="shared" si="147"/>
        <v>0</v>
      </c>
      <c r="CO574" t="b">
        <f>LEN(_xlfn.IFNA(VLOOKUP(Data!K574,Konstanta!$AB:$AB,1,FALSE),""))&gt;0</f>
        <v>0</v>
      </c>
      <c r="CP574" s="12" t="b">
        <f t="shared" si="148"/>
        <v>0</v>
      </c>
      <c r="CQ574" s="12" t="b">
        <f t="shared" si="149"/>
        <v>0</v>
      </c>
      <c r="CR574" t="b">
        <f>ISNUMBER(SEARCH(Konstanta!$Q$5,Y574))</f>
        <v>0</v>
      </c>
      <c r="CS574">
        <f ca="1">IF(CD574&lt;=Konstanta!$J$5,Konstanta!$I$5,IF(CD574&lt;=Konstanta!$J$6,Konstanta!$I$6,IF(CD574&lt;=Konstanta!$J$7,Konstanta!$I$7,Konstanta!$I$8)))</f>
        <v>4</v>
      </c>
      <c r="CT574" t="b">
        <f>ISNUMBER(SEARCH(Konstanta!$Q$6,Y574))</f>
        <v>0</v>
      </c>
      <c r="CU574">
        <f ca="1">IF(CD574&lt;=Konstanta!$F$5,Konstanta!$E$5,IF(CD574&lt;=Konstanta!$F$6,Konstanta!$E$6,IF(CD574&lt;=Konstanta!$F$7,Konstanta!$E$7,IF(CD574&lt;=Konstanta!$F$8,Konstanta!$E$8,Konstanta!$E$9))))</f>
        <v>5</v>
      </c>
      <c r="CV574" t="b">
        <f t="shared" si="150"/>
        <v>1</v>
      </c>
      <c r="CW574" s="74">
        <f ca="1">IF(CD574&lt;=Konstanta!$B$5,Konstanta!$A$5,IF(CD574&lt;=Konstanta!$B$6,Konstanta!$A$6,IF(CD574&lt;=Konstanta!$B$7,Konstanta!$A$7,IF(CD574&lt;=Konstanta!$B$8,Konstanta!$A$8,IF(CD574&lt;=Konstanta!$B$9,Konstanta!$A$9,IF(CD574&lt;=Konstanta!$B$10,Konstanta!$A$10,IF(CD574&lt;=Konstanta!$B$11,Konstanta!$A$11,Konstanta!$A$12)))))))</f>
        <v>8</v>
      </c>
      <c r="CX574" t="b">
        <f>LEN(_xlfn.IFNA(VLOOKUP(AA574,Konstanta!$AD:$AD,1,FALSE),""))=0</f>
        <v>1</v>
      </c>
      <c r="CY574" s="67">
        <f t="shared" si="151"/>
        <v>0</v>
      </c>
      <c r="CZ574" s="67">
        <f t="shared" si="152"/>
        <v>0</v>
      </c>
      <c r="DA574" s="67">
        <f t="shared" si="153"/>
        <v>0</v>
      </c>
      <c r="DB574" t="b">
        <f t="shared" ca="1" si="154"/>
        <v>0</v>
      </c>
      <c r="DC574" s="67" t="b">
        <f>DA574&lt;=Konstanta!$AH$3</f>
        <v>1</v>
      </c>
      <c r="DD574" t="b">
        <f>CY574&lt;=Konstanta!$AH$4</f>
        <v>1</v>
      </c>
      <c r="DE574" t="b">
        <f>CY574&lt;=Konstanta!$AH$5</f>
        <v>1</v>
      </c>
      <c r="DF574" t="b">
        <f>CY574&lt;=Konstanta!$AH$6</f>
        <v>1</v>
      </c>
      <c r="DG574" t="b">
        <f ca="1">TEXT(BL574,"YYYYMMDD")=TEXT(Konstanta!$B$1,"YYYYMMDD")</f>
        <v>0</v>
      </c>
      <c r="DH574" t="b">
        <f t="shared" si="155"/>
        <v>0</v>
      </c>
      <c r="DI574" s="67">
        <f ca="1">Konstanta!$C$4-Data!CD574</f>
        <v>-1096658.666275</v>
      </c>
      <c r="DJ574">
        <f ca="1">IF(Data!DI574&gt;=Konstanta!$B$14,Konstanta!$A$14,IF(Data!DI574&gt;=Konstanta!$B$15,Konstanta!$A$15,IF(Data!DI574&gt;=Konstanta!$B$16,Konstanta!$A$16,IF(Data!DI574&gt;=Konstanta!$B$17,Konstanta!$A$17,IF(Data!DI574&gt;=Konstanta!$B$18,Konstanta!$A$18,Konstanta!$A$19)))))</f>
        <v>6</v>
      </c>
      <c r="DK574" t="b">
        <f t="shared" si="156"/>
        <v>0</v>
      </c>
      <c r="DL574" t="b">
        <f>COUNTIFS(A$1:A573,A574)=0</f>
        <v>1</v>
      </c>
    </row>
    <row r="575" spans="1:116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70" t="str">
        <f t="shared" si="141"/>
        <v/>
      </c>
      <c r="CA575" s="71">
        <f t="shared" ca="1" si="142"/>
        <v>1096694.6659916667</v>
      </c>
      <c r="CB575" s="70" t="b">
        <f ca="1">AND(LEN(BZ575)&gt;0,TEXT(BZ575,"YYYY-MM-DD")=TEXT(Konstanta!$B$1,"YYYY-MM-DD"))</f>
        <v>0</v>
      </c>
      <c r="CC575" s="70" t="str">
        <f t="shared" si="143"/>
        <v/>
      </c>
      <c r="CD575" s="72">
        <f ca="1">(Konstanta!$B$2-D575)*24</f>
        <v>1096694.666275</v>
      </c>
      <c r="CE575" t="b">
        <f t="shared" si="144"/>
        <v>0</v>
      </c>
      <c r="CF575" t="b">
        <f>LEN(_xlfn.IFNA(VLOOKUP(H575,Konstanta!$M:$M,1,FALSE),""))&gt;0</f>
        <v>0</v>
      </c>
      <c r="CG575" t="b">
        <f>LEN(_xlfn.IFNA(VLOOKUP(G575,Konstanta!$T:$T,1,FALSE),""))&gt;0</f>
        <v>0</v>
      </c>
      <c r="CH575" t="b">
        <f>_xlfn.IFNA(VLOOKUP(U575,Konstanta!$O:$O,1,FALSE),"-")&lt;&gt;"-"</f>
        <v>0</v>
      </c>
      <c r="CI575" t="b">
        <f>LEN(_xlfn.IFNA(VLOOKUP(AX575,Konstanta!$X:$X,1,FALSE),""))&gt;0</f>
        <v>0</v>
      </c>
      <c r="CJ575" t="b">
        <f>OR(LEN(_xlfn.IFNA(VLOOKUP(Y575,Konstanta!$Q:$Q,1,FALSE),""))&gt;0,LEN(Y575)=0)</f>
        <v>1</v>
      </c>
      <c r="CK575" t="b">
        <f t="shared" si="145"/>
        <v>1</v>
      </c>
      <c r="CL575" t="b">
        <f>OR(LEN(_xlfn.IFNA(VLOOKUP(BK575,Konstanta!$Z:$Z,1,FALSE),""))&gt;0,LEN(BK575)=0)</f>
        <v>1</v>
      </c>
      <c r="CM575" t="b">
        <f t="shared" si="146"/>
        <v>1</v>
      </c>
      <c r="CN575" t="b">
        <f t="shared" si="147"/>
        <v>0</v>
      </c>
      <c r="CO575" t="b">
        <f>LEN(_xlfn.IFNA(VLOOKUP(Data!K575,Konstanta!$AB:$AB,1,FALSE),""))&gt;0</f>
        <v>0</v>
      </c>
      <c r="CP575" s="12" t="b">
        <f t="shared" si="148"/>
        <v>0</v>
      </c>
      <c r="CQ575" s="12" t="b">
        <f t="shared" si="149"/>
        <v>0</v>
      </c>
      <c r="CR575" t="b">
        <f>ISNUMBER(SEARCH(Konstanta!$Q$5,Y575))</f>
        <v>0</v>
      </c>
      <c r="CS575">
        <f ca="1">IF(CD575&lt;=Konstanta!$J$5,Konstanta!$I$5,IF(CD575&lt;=Konstanta!$J$6,Konstanta!$I$6,IF(CD575&lt;=Konstanta!$J$7,Konstanta!$I$7,Konstanta!$I$8)))</f>
        <v>4</v>
      </c>
      <c r="CT575" t="b">
        <f>ISNUMBER(SEARCH(Konstanta!$Q$6,Y575))</f>
        <v>0</v>
      </c>
      <c r="CU575">
        <f ca="1">IF(CD575&lt;=Konstanta!$F$5,Konstanta!$E$5,IF(CD575&lt;=Konstanta!$F$6,Konstanta!$E$6,IF(CD575&lt;=Konstanta!$F$7,Konstanta!$E$7,IF(CD575&lt;=Konstanta!$F$8,Konstanta!$E$8,Konstanta!$E$9))))</f>
        <v>5</v>
      </c>
      <c r="CV575" t="b">
        <f t="shared" si="150"/>
        <v>1</v>
      </c>
      <c r="CW575" s="74">
        <f ca="1">IF(CD575&lt;=Konstanta!$B$5,Konstanta!$A$5,IF(CD575&lt;=Konstanta!$B$6,Konstanta!$A$6,IF(CD575&lt;=Konstanta!$B$7,Konstanta!$A$7,IF(CD575&lt;=Konstanta!$B$8,Konstanta!$A$8,IF(CD575&lt;=Konstanta!$B$9,Konstanta!$A$9,IF(CD575&lt;=Konstanta!$B$10,Konstanta!$A$10,IF(CD575&lt;=Konstanta!$B$11,Konstanta!$A$11,Konstanta!$A$12)))))))</f>
        <v>8</v>
      </c>
      <c r="CX575" t="b">
        <f>LEN(_xlfn.IFNA(VLOOKUP(AA575,Konstanta!$AD:$AD,1,FALSE),""))=0</f>
        <v>1</v>
      </c>
      <c r="CY575" s="67">
        <f t="shared" si="151"/>
        <v>0</v>
      </c>
      <c r="CZ575" s="67">
        <f t="shared" si="152"/>
        <v>0</v>
      </c>
      <c r="DA575" s="67">
        <f t="shared" si="153"/>
        <v>0</v>
      </c>
      <c r="DB575" t="b">
        <f t="shared" ca="1" si="154"/>
        <v>0</v>
      </c>
      <c r="DC575" s="67" t="b">
        <f>DA575&lt;=Konstanta!$AH$3</f>
        <v>1</v>
      </c>
      <c r="DD575" t="b">
        <f>CY575&lt;=Konstanta!$AH$4</f>
        <v>1</v>
      </c>
      <c r="DE575" t="b">
        <f>CY575&lt;=Konstanta!$AH$5</f>
        <v>1</v>
      </c>
      <c r="DF575" t="b">
        <f>CY575&lt;=Konstanta!$AH$6</f>
        <v>1</v>
      </c>
      <c r="DG575" t="b">
        <f ca="1">TEXT(BL575,"YYYYMMDD")=TEXT(Konstanta!$B$1,"YYYYMMDD")</f>
        <v>0</v>
      </c>
      <c r="DH575" t="b">
        <f t="shared" si="155"/>
        <v>0</v>
      </c>
      <c r="DI575" s="67">
        <f ca="1">Konstanta!$C$4-Data!CD575</f>
        <v>-1096658.666275</v>
      </c>
      <c r="DJ575">
        <f ca="1">IF(Data!DI575&gt;=Konstanta!$B$14,Konstanta!$A$14,IF(Data!DI575&gt;=Konstanta!$B$15,Konstanta!$A$15,IF(Data!DI575&gt;=Konstanta!$B$16,Konstanta!$A$16,IF(Data!DI575&gt;=Konstanta!$B$17,Konstanta!$A$17,IF(Data!DI575&gt;=Konstanta!$B$18,Konstanta!$A$18,Konstanta!$A$19)))))</f>
        <v>6</v>
      </c>
      <c r="DK575" t="b">
        <f t="shared" si="156"/>
        <v>0</v>
      </c>
      <c r="DL575" t="b">
        <f>COUNTIFS(A$1:A574,A575)=0</f>
        <v>1</v>
      </c>
    </row>
    <row r="576" spans="1:11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70" t="str">
        <f t="shared" si="141"/>
        <v/>
      </c>
      <c r="CA576" s="71">
        <f t="shared" ca="1" si="142"/>
        <v>1096694.6664305555</v>
      </c>
      <c r="CB576" s="70" t="b">
        <f ca="1">AND(LEN(BZ576)&gt;0,TEXT(BZ576,"YYYY-MM-DD")=TEXT(Konstanta!$B$1,"YYYY-MM-DD"))</f>
        <v>0</v>
      </c>
      <c r="CC576" s="70" t="str">
        <f t="shared" si="143"/>
        <v/>
      </c>
      <c r="CD576" s="72">
        <f ca="1">(Konstanta!$B$2-D576)*24</f>
        <v>1096694.666275</v>
      </c>
      <c r="CE576" t="b">
        <f t="shared" si="144"/>
        <v>0</v>
      </c>
      <c r="CF576" t="b">
        <f>LEN(_xlfn.IFNA(VLOOKUP(H576,Konstanta!$M:$M,1,FALSE),""))&gt;0</f>
        <v>0</v>
      </c>
      <c r="CG576" t="b">
        <f>LEN(_xlfn.IFNA(VLOOKUP(G576,Konstanta!$T:$T,1,FALSE),""))&gt;0</f>
        <v>0</v>
      </c>
      <c r="CH576" t="b">
        <f>_xlfn.IFNA(VLOOKUP(U576,Konstanta!$O:$O,1,FALSE),"-")&lt;&gt;"-"</f>
        <v>0</v>
      </c>
      <c r="CI576" t="b">
        <f>LEN(_xlfn.IFNA(VLOOKUP(AX576,Konstanta!$X:$X,1,FALSE),""))&gt;0</f>
        <v>0</v>
      </c>
      <c r="CJ576" t="b">
        <f>OR(LEN(_xlfn.IFNA(VLOOKUP(Y576,Konstanta!$Q:$Q,1,FALSE),""))&gt;0,LEN(Y576)=0)</f>
        <v>1</v>
      </c>
      <c r="CK576" t="b">
        <f t="shared" si="145"/>
        <v>1</v>
      </c>
      <c r="CL576" t="b">
        <f>OR(LEN(_xlfn.IFNA(VLOOKUP(BK576,Konstanta!$Z:$Z,1,FALSE),""))&gt;0,LEN(BK576)=0)</f>
        <v>1</v>
      </c>
      <c r="CM576" t="b">
        <f t="shared" si="146"/>
        <v>1</v>
      </c>
      <c r="CN576" t="b">
        <f t="shared" si="147"/>
        <v>0</v>
      </c>
      <c r="CO576" t="b">
        <f>LEN(_xlfn.IFNA(VLOOKUP(Data!K576,Konstanta!$AB:$AB,1,FALSE),""))&gt;0</f>
        <v>0</v>
      </c>
      <c r="CP576" s="12" t="b">
        <f t="shared" si="148"/>
        <v>0</v>
      </c>
      <c r="CQ576" s="12" t="b">
        <f t="shared" si="149"/>
        <v>0</v>
      </c>
      <c r="CR576" t="b">
        <f>ISNUMBER(SEARCH(Konstanta!$Q$5,Y576))</f>
        <v>0</v>
      </c>
      <c r="CS576">
        <f ca="1">IF(CD576&lt;=Konstanta!$J$5,Konstanta!$I$5,IF(CD576&lt;=Konstanta!$J$6,Konstanta!$I$6,IF(CD576&lt;=Konstanta!$J$7,Konstanta!$I$7,Konstanta!$I$8)))</f>
        <v>4</v>
      </c>
      <c r="CT576" t="b">
        <f>ISNUMBER(SEARCH(Konstanta!$Q$6,Y576))</f>
        <v>0</v>
      </c>
      <c r="CU576">
        <f ca="1">IF(CD576&lt;=Konstanta!$F$5,Konstanta!$E$5,IF(CD576&lt;=Konstanta!$F$6,Konstanta!$E$6,IF(CD576&lt;=Konstanta!$F$7,Konstanta!$E$7,IF(CD576&lt;=Konstanta!$F$8,Konstanta!$E$8,Konstanta!$E$9))))</f>
        <v>5</v>
      </c>
      <c r="CV576" t="b">
        <f t="shared" si="150"/>
        <v>1</v>
      </c>
      <c r="CW576" s="74">
        <f ca="1">IF(CD576&lt;=Konstanta!$B$5,Konstanta!$A$5,IF(CD576&lt;=Konstanta!$B$6,Konstanta!$A$6,IF(CD576&lt;=Konstanta!$B$7,Konstanta!$A$7,IF(CD576&lt;=Konstanta!$B$8,Konstanta!$A$8,IF(CD576&lt;=Konstanta!$B$9,Konstanta!$A$9,IF(CD576&lt;=Konstanta!$B$10,Konstanta!$A$10,IF(CD576&lt;=Konstanta!$B$11,Konstanta!$A$11,Konstanta!$A$12)))))))</f>
        <v>8</v>
      </c>
      <c r="CX576" t="b">
        <f>LEN(_xlfn.IFNA(VLOOKUP(AA576,Konstanta!$AD:$AD,1,FALSE),""))=0</f>
        <v>1</v>
      </c>
      <c r="CY576" s="67">
        <f t="shared" si="151"/>
        <v>0</v>
      </c>
      <c r="CZ576" s="67">
        <f t="shared" si="152"/>
        <v>0</v>
      </c>
      <c r="DA576" s="67">
        <f t="shared" si="153"/>
        <v>0</v>
      </c>
      <c r="DB576" t="b">
        <f t="shared" ca="1" si="154"/>
        <v>0</v>
      </c>
      <c r="DC576" s="67" t="b">
        <f>DA576&lt;=Konstanta!$AH$3</f>
        <v>1</v>
      </c>
      <c r="DD576" t="b">
        <f>CY576&lt;=Konstanta!$AH$4</f>
        <v>1</v>
      </c>
      <c r="DE576" t="b">
        <f>CY576&lt;=Konstanta!$AH$5</f>
        <v>1</v>
      </c>
      <c r="DF576" t="b">
        <f>CY576&lt;=Konstanta!$AH$6</f>
        <v>1</v>
      </c>
      <c r="DG576" t="b">
        <f ca="1">TEXT(BL576,"YYYYMMDD")=TEXT(Konstanta!$B$1,"YYYYMMDD")</f>
        <v>0</v>
      </c>
      <c r="DH576" t="b">
        <f t="shared" si="155"/>
        <v>0</v>
      </c>
      <c r="DI576" s="67">
        <f ca="1">Konstanta!$C$4-Data!CD576</f>
        <v>-1096658.666275</v>
      </c>
      <c r="DJ576">
        <f ca="1">IF(Data!DI576&gt;=Konstanta!$B$14,Konstanta!$A$14,IF(Data!DI576&gt;=Konstanta!$B$15,Konstanta!$A$15,IF(Data!DI576&gt;=Konstanta!$B$16,Konstanta!$A$16,IF(Data!DI576&gt;=Konstanta!$B$17,Konstanta!$A$17,IF(Data!DI576&gt;=Konstanta!$B$18,Konstanta!$A$18,Konstanta!$A$19)))))</f>
        <v>6</v>
      </c>
      <c r="DK576" t="b">
        <f t="shared" si="156"/>
        <v>0</v>
      </c>
      <c r="DL576" t="b">
        <f>COUNTIFS(A$1:A575,A576)=0</f>
        <v>1</v>
      </c>
    </row>
    <row r="577" spans="1:116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70" t="str">
        <f t="shared" si="141"/>
        <v/>
      </c>
      <c r="CA577" s="71">
        <f t="shared" ca="1" si="142"/>
        <v>1096694.6659916667</v>
      </c>
      <c r="CB577" s="70" t="b">
        <f ca="1">AND(LEN(BZ577)&gt;0,TEXT(BZ577,"YYYY-MM-DD")=TEXT(Konstanta!$B$1,"YYYY-MM-DD"))</f>
        <v>0</v>
      </c>
      <c r="CC577" s="70" t="str">
        <f t="shared" si="143"/>
        <v/>
      </c>
      <c r="CD577" s="72">
        <f ca="1">(Konstanta!$B$2-D577)*24</f>
        <v>1096694.666275</v>
      </c>
      <c r="CE577" t="b">
        <f t="shared" si="144"/>
        <v>0</v>
      </c>
      <c r="CF577" t="b">
        <f>LEN(_xlfn.IFNA(VLOOKUP(H577,Konstanta!$M:$M,1,FALSE),""))&gt;0</f>
        <v>0</v>
      </c>
      <c r="CG577" t="b">
        <f>LEN(_xlfn.IFNA(VLOOKUP(G577,Konstanta!$T:$T,1,FALSE),""))&gt;0</f>
        <v>0</v>
      </c>
      <c r="CH577" t="b">
        <f>_xlfn.IFNA(VLOOKUP(U577,Konstanta!$O:$O,1,FALSE),"-")&lt;&gt;"-"</f>
        <v>0</v>
      </c>
      <c r="CI577" t="b">
        <f>LEN(_xlfn.IFNA(VLOOKUP(AX577,Konstanta!$X:$X,1,FALSE),""))&gt;0</f>
        <v>0</v>
      </c>
      <c r="CJ577" t="b">
        <f>OR(LEN(_xlfn.IFNA(VLOOKUP(Y577,Konstanta!$Q:$Q,1,FALSE),""))&gt;0,LEN(Y577)=0)</f>
        <v>1</v>
      </c>
      <c r="CK577" t="b">
        <f t="shared" si="145"/>
        <v>1</v>
      </c>
      <c r="CL577" t="b">
        <f>OR(LEN(_xlfn.IFNA(VLOOKUP(BK577,Konstanta!$Z:$Z,1,FALSE),""))&gt;0,LEN(BK577)=0)</f>
        <v>1</v>
      </c>
      <c r="CM577" t="b">
        <f t="shared" si="146"/>
        <v>1</v>
      </c>
      <c r="CN577" t="b">
        <f t="shared" si="147"/>
        <v>0</v>
      </c>
      <c r="CO577" t="b">
        <f>LEN(_xlfn.IFNA(VLOOKUP(Data!K577,Konstanta!$AB:$AB,1,FALSE),""))&gt;0</f>
        <v>0</v>
      </c>
      <c r="CP577" s="12" t="b">
        <f t="shared" si="148"/>
        <v>0</v>
      </c>
      <c r="CQ577" s="12" t="b">
        <f t="shared" si="149"/>
        <v>0</v>
      </c>
      <c r="CR577" t="b">
        <f>ISNUMBER(SEARCH(Konstanta!$Q$5,Y577))</f>
        <v>0</v>
      </c>
      <c r="CS577">
        <f ca="1">IF(CD577&lt;=Konstanta!$J$5,Konstanta!$I$5,IF(CD577&lt;=Konstanta!$J$6,Konstanta!$I$6,IF(CD577&lt;=Konstanta!$J$7,Konstanta!$I$7,Konstanta!$I$8)))</f>
        <v>4</v>
      </c>
      <c r="CT577" t="b">
        <f>ISNUMBER(SEARCH(Konstanta!$Q$6,Y577))</f>
        <v>0</v>
      </c>
      <c r="CU577">
        <f ca="1">IF(CD577&lt;=Konstanta!$F$5,Konstanta!$E$5,IF(CD577&lt;=Konstanta!$F$6,Konstanta!$E$6,IF(CD577&lt;=Konstanta!$F$7,Konstanta!$E$7,IF(CD577&lt;=Konstanta!$F$8,Konstanta!$E$8,Konstanta!$E$9))))</f>
        <v>5</v>
      </c>
      <c r="CV577" t="b">
        <f t="shared" si="150"/>
        <v>1</v>
      </c>
      <c r="CW577" s="74">
        <f ca="1">IF(CD577&lt;=Konstanta!$B$5,Konstanta!$A$5,IF(CD577&lt;=Konstanta!$B$6,Konstanta!$A$6,IF(CD577&lt;=Konstanta!$B$7,Konstanta!$A$7,IF(CD577&lt;=Konstanta!$B$8,Konstanta!$A$8,IF(CD577&lt;=Konstanta!$B$9,Konstanta!$A$9,IF(CD577&lt;=Konstanta!$B$10,Konstanta!$A$10,IF(CD577&lt;=Konstanta!$B$11,Konstanta!$A$11,Konstanta!$A$12)))))))</f>
        <v>8</v>
      </c>
      <c r="CX577" t="b">
        <f>LEN(_xlfn.IFNA(VLOOKUP(AA577,Konstanta!$AD:$AD,1,FALSE),""))=0</f>
        <v>1</v>
      </c>
      <c r="CY577" s="67">
        <f t="shared" si="151"/>
        <v>0</v>
      </c>
      <c r="CZ577" s="67">
        <f t="shared" si="152"/>
        <v>0</v>
      </c>
      <c r="DA577" s="67">
        <f t="shared" si="153"/>
        <v>0</v>
      </c>
      <c r="DB577" t="b">
        <f t="shared" ca="1" si="154"/>
        <v>0</v>
      </c>
      <c r="DC577" s="67" t="b">
        <f>DA577&lt;=Konstanta!$AH$3</f>
        <v>1</v>
      </c>
      <c r="DD577" t="b">
        <f>CY577&lt;=Konstanta!$AH$4</f>
        <v>1</v>
      </c>
      <c r="DE577" t="b">
        <f>CY577&lt;=Konstanta!$AH$5</f>
        <v>1</v>
      </c>
      <c r="DF577" t="b">
        <f>CY577&lt;=Konstanta!$AH$6</f>
        <v>1</v>
      </c>
      <c r="DG577" t="b">
        <f ca="1">TEXT(BL577,"YYYYMMDD")=TEXT(Konstanta!$B$1,"YYYYMMDD")</f>
        <v>0</v>
      </c>
      <c r="DH577" t="b">
        <f t="shared" si="155"/>
        <v>0</v>
      </c>
      <c r="DI577" s="67">
        <f ca="1">Konstanta!$C$4-Data!CD577</f>
        <v>-1096658.666275</v>
      </c>
      <c r="DJ577">
        <f ca="1">IF(Data!DI577&gt;=Konstanta!$B$14,Konstanta!$A$14,IF(Data!DI577&gt;=Konstanta!$B$15,Konstanta!$A$15,IF(Data!DI577&gt;=Konstanta!$B$16,Konstanta!$A$16,IF(Data!DI577&gt;=Konstanta!$B$17,Konstanta!$A$17,IF(Data!DI577&gt;=Konstanta!$B$18,Konstanta!$A$18,Konstanta!$A$19)))))</f>
        <v>6</v>
      </c>
      <c r="DK577" t="b">
        <f t="shared" si="156"/>
        <v>0</v>
      </c>
      <c r="DL577" t="b">
        <f>COUNTIFS(A$1:A576,A577)=0</f>
        <v>1</v>
      </c>
    </row>
    <row r="578" spans="1:116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70" t="str">
        <f t="shared" si="141"/>
        <v/>
      </c>
      <c r="CA578" s="71">
        <f t="shared" ca="1" si="142"/>
        <v>1096694.6664</v>
      </c>
      <c r="CB578" s="70" t="b">
        <f ca="1">AND(LEN(BZ578)&gt;0,TEXT(BZ578,"YYYY-MM-DD")=TEXT(Konstanta!$B$1,"YYYY-MM-DD"))</f>
        <v>0</v>
      </c>
      <c r="CC578" s="70" t="str">
        <f t="shared" si="143"/>
        <v/>
      </c>
      <c r="CD578" s="72">
        <f ca="1">(Konstanta!$B$2-D578)*24</f>
        <v>1096694.666275</v>
      </c>
      <c r="CE578" t="b">
        <f t="shared" si="144"/>
        <v>0</v>
      </c>
      <c r="CF578" t="b">
        <f>LEN(_xlfn.IFNA(VLOOKUP(H578,Konstanta!$M:$M,1,FALSE),""))&gt;0</f>
        <v>0</v>
      </c>
      <c r="CG578" t="b">
        <f>LEN(_xlfn.IFNA(VLOOKUP(G578,Konstanta!$T:$T,1,FALSE),""))&gt;0</f>
        <v>0</v>
      </c>
      <c r="CH578" t="b">
        <f>_xlfn.IFNA(VLOOKUP(U578,Konstanta!$O:$O,1,FALSE),"-")&lt;&gt;"-"</f>
        <v>0</v>
      </c>
      <c r="CI578" t="b">
        <f>LEN(_xlfn.IFNA(VLOOKUP(AX578,Konstanta!$X:$X,1,FALSE),""))&gt;0</f>
        <v>0</v>
      </c>
      <c r="CJ578" t="b">
        <f>OR(LEN(_xlfn.IFNA(VLOOKUP(Y578,Konstanta!$Q:$Q,1,FALSE),""))&gt;0,LEN(Y578)=0)</f>
        <v>1</v>
      </c>
      <c r="CK578" t="b">
        <f t="shared" si="145"/>
        <v>1</v>
      </c>
      <c r="CL578" t="b">
        <f>OR(LEN(_xlfn.IFNA(VLOOKUP(BK578,Konstanta!$Z:$Z,1,FALSE),""))&gt;0,LEN(BK578)=0)</f>
        <v>1</v>
      </c>
      <c r="CM578" t="b">
        <f t="shared" si="146"/>
        <v>1</v>
      </c>
      <c r="CN578" t="b">
        <f t="shared" si="147"/>
        <v>0</v>
      </c>
      <c r="CO578" t="b">
        <f>LEN(_xlfn.IFNA(VLOOKUP(Data!K578,Konstanta!$AB:$AB,1,FALSE),""))&gt;0</f>
        <v>0</v>
      </c>
      <c r="CP578" s="12" t="b">
        <f t="shared" si="148"/>
        <v>0</v>
      </c>
      <c r="CQ578" s="12" t="b">
        <f t="shared" si="149"/>
        <v>0</v>
      </c>
      <c r="CR578" t="b">
        <f>ISNUMBER(SEARCH(Konstanta!$Q$5,Y578))</f>
        <v>0</v>
      </c>
      <c r="CS578">
        <f ca="1">IF(CD578&lt;=Konstanta!$J$5,Konstanta!$I$5,IF(CD578&lt;=Konstanta!$J$6,Konstanta!$I$6,IF(CD578&lt;=Konstanta!$J$7,Konstanta!$I$7,Konstanta!$I$8)))</f>
        <v>4</v>
      </c>
      <c r="CT578" t="b">
        <f>ISNUMBER(SEARCH(Konstanta!$Q$6,Y578))</f>
        <v>0</v>
      </c>
      <c r="CU578">
        <f ca="1">IF(CD578&lt;=Konstanta!$F$5,Konstanta!$E$5,IF(CD578&lt;=Konstanta!$F$6,Konstanta!$E$6,IF(CD578&lt;=Konstanta!$F$7,Konstanta!$E$7,IF(CD578&lt;=Konstanta!$F$8,Konstanta!$E$8,Konstanta!$E$9))))</f>
        <v>5</v>
      </c>
      <c r="CV578" t="b">
        <f t="shared" si="150"/>
        <v>1</v>
      </c>
      <c r="CW578" s="74">
        <f ca="1">IF(CD578&lt;=Konstanta!$B$5,Konstanta!$A$5,IF(CD578&lt;=Konstanta!$B$6,Konstanta!$A$6,IF(CD578&lt;=Konstanta!$B$7,Konstanta!$A$7,IF(CD578&lt;=Konstanta!$B$8,Konstanta!$A$8,IF(CD578&lt;=Konstanta!$B$9,Konstanta!$A$9,IF(CD578&lt;=Konstanta!$B$10,Konstanta!$A$10,IF(CD578&lt;=Konstanta!$B$11,Konstanta!$A$11,Konstanta!$A$12)))))))</f>
        <v>8</v>
      </c>
      <c r="CX578" t="b">
        <f>LEN(_xlfn.IFNA(VLOOKUP(AA578,Konstanta!$AD:$AD,1,FALSE),""))=0</f>
        <v>1</v>
      </c>
      <c r="CY578" s="67">
        <f t="shared" si="151"/>
        <v>0</v>
      </c>
      <c r="CZ578" s="67">
        <f t="shared" si="152"/>
        <v>0</v>
      </c>
      <c r="DA578" s="67">
        <f t="shared" si="153"/>
        <v>0</v>
      </c>
      <c r="DB578" t="b">
        <f t="shared" ca="1" si="154"/>
        <v>0</v>
      </c>
      <c r="DC578" s="67" t="b">
        <f>DA578&lt;=Konstanta!$AH$3</f>
        <v>1</v>
      </c>
      <c r="DD578" t="b">
        <f>CY578&lt;=Konstanta!$AH$4</f>
        <v>1</v>
      </c>
      <c r="DE578" t="b">
        <f>CY578&lt;=Konstanta!$AH$5</f>
        <v>1</v>
      </c>
      <c r="DF578" t="b">
        <f>CY578&lt;=Konstanta!$AH$6</f>
        <v>1</v>
      </c>
      <c r="DG578" t="b">
        <f ca="1">TEXT(BL578,"YYYYMMDD")=TEXT(Konstanta!$B$1,"YYYYMMDD")</f>
        <v>0</v>
      </c>
      <c r="DH578" t="b">
        <f t="shared" si="155"/>
        <v>0</v>
      </c>
      <c r="DI578" s="67">
        <f ca="1">Konstanta!$C$4-Data!CD578</f>
        <v>-1096658.666275</v>
      </c>
      <c r="DJ578">
        <f ca="1">IF(Data!DI578&gt;=Konstanta!$B$14,Konstanta!$A$14,IF(Data!DI578&gt;=Konstanta!$B$15,Konstanta!$A$15,IF(Data!DI578&gt;=Konstanta!$B$16,Konstanta!$A$16,IF(Data!DI578&gt;=Konstanta!$B$17,Konstanta!$A$17,IF(Data!DI578&gt;=Konstanta!$B$18,Konstanta!$A$18,Konstanta!$A$19)))))</f>
        <v>6</v>
      </c>
      <c r="DK578" t="b">
        <f t="shared" si="156"/>
        <v>0</v>
      </c>
      <c r="DL578" t="b">
        <f>COUNTIFS(A$1:A577,A578)=0</f>
        <v>1</v>
      </c>
    </row>
    <row r="579" spans="1:116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70" t="str">
        <f t="shared" ref="BZ579:BZ642" si="157">LEFT(R579,19)</f>
        <v/>
      </c>
      <c r="CA579" s="71">
        <f t="shared" ref="CA579:CA642" ca="1" si="158">(NOW()-R579)*24</f>
        <v>1096694.666275</v>
      </c>
      <c r="CB579" s="70" t="b">
        <f ca="1">AND(LEN(BZ579)&gt;0,TEXT(BZ579,"YYYY-MM-DD")=TEXT(Konstanta!$B$1,"YYYY-MM-DD"))</f>
        <v>0</v>
      </c>
      <c r="CC579" s="70" t="str">
        <f t="shared" ref="CC579:CC642" si="159">TEXT(BZ579,"HH")</f>
        <v/>
      </c>
      <c r="CD579" s="72">
        <f ca="1">(Konstanta!$B$2-D579)*24</f>
        <v>1096694.666275</v>
      </c>
      <c r="CE579" t="b">
        <f t="shared" ref="CE579:CE642" si="160">AN579=$CE$1</f>
        <v>0</v>
      </c>
      <c r="CF579" t="b">
        <f>LEN(_xlfn.IFNA(VLOOKUP(H579,Konstanta!$M:$M,1,FALSE),""))&gt;0</f>
        <v>0</v>
      </c>
      <c r="CG579" t="b">
        <f>LEN(_xlfn.IFNA(VLOOKUP(G579,Konstanta!$T:$T,1,FALSE),""))&gt;0</f>
        <v>0</v>
      </c>
      <c r="CH579" t="b">
        <f>_xlfn.IFNA(VLOOKUP(U579,Konstanta!$O:$O,1,FALSE),"-")&lt;&gt;"-"</f>
        <v>0</v>
      </c>
      <c r="CI579" t="b">
        <f>LEN(_xlfn.IFNA(VLOOKUP(AX579,Konstanta!$X:$X,1,FALSE),""))&gt;0</f>
        <v>0</v>
      </c>
      <c r="CJ579" t="b">
        <f>OR(LEN(_xlfn.IFNA(VLOOKUP(Y579,Konstanta!$Q:$Q,1,FALSE),""))&gt;0,LEN(Y579)=0)</f>
        <v>1</v>
      </c>
      <c r="CK579" t="b">
        <f t="shared" ref="CK579:CK642" si="161">NOT(ISNUMBER(SEARCH($CK$1,AO579)))</f>
        <v>1</v>
      </c>
      <c r="CL579" t="b">
        <f>OR(LEN(_xlfn.IFNA(VLOOKUP(BK579,Konstanta!$Z:$Z,1,FALSE),""))&gt;0,LEN(BK579)=0)</f>
        <v>1</v>
      </c>
      <c r="CM579" t="b">
        <f t="shared" ref="CM579:CM642" si="162">NOT(CO579)</f>
        <v>1</v>
      </c>
      <c r="CN579" t="b">
        <f t="shared" ref="CN579:CN642" si="163">BK579=$CN$1</f>
        <v>0</v>
      </c>
      <c r="CO579" t="b">
        <f>LEN(_xlfn.IFNA(VLOOKUP(Data!K579,Konstanta!$AB:$AB,1,FALSE),""))&gt;0</f>
        <v>0</v>
      </c>
      <c r="CP579" s="12" t="b">
        <f t="shared" ref="CP579:CP642" si="164">AND(CE579:CK579,CL579,CM579)</f>
        <v>0</v>
      </c>
      <c r="CQ579" s="12" t="b">
        <f t="shared" ref="CQ579:CQ642" si="165">AND(CE579:CL579,CO579)</f>
        <v>0</v>
      </c>
      <c r="CR579" t="b">
        <f>ISNUMBER(SEARCH(Konstanta!$Q$5,Y579))</f>
        <v>0</v>
      </c>
      <c r="CS579">
        <f ca="1">IF(CD579&lt;=Konstanta!$J$5,Konstanta!$I$5,IF(CD579&lt;=Konstanta!$J$6,Konstanta!$I$6,IF(CD579&lt;=Konstanta!$J$7,Konstanta!$I$7,Konstanta!$I$8)))</f>
        <v>4</v>
      </c>
      <c r="CT579" t="b">
        <f>ISNUMBER(SEARCH(Konstanta!$Q$6,Y579))</f>
        <v>0</v>
      </c>
      <c r="CU579">
        <f ca="1">IF(CD579&lt;=Konstanta!$F$5,Konstanta!$E$5,IF(CD579&lt;=Konstanta!$F$6,Konstanta!$E$6,IF(CD579&lt;=Konstanta!$F$7,Konstanta!$E$7,IF(CD579&lt;=Konstanta!$F$8,Konstanta!$E$8,Konstanta!$E$9))))</f>
        <v>5</v>
      </c>
      <c r="CV579" t="b">
        <f t="shared" ref="CV579:CV642" si="166">AND(NOT(CR579),NOT(CT579))</f>
        <v>1</v>
      </c>
      <c r="CW579" s="74">
        <f ca="1">IF(CD579&lt;=Konstanta!$B$5,Konstanta!$A$5,IF(CD579&lt;=Konstanta!$B$6,Konstanta!$A$6,IF(CD579&lt;=Konstanta!$B$7,Konstanta!$A$7,IF(CD579&lt;=Konstanta!$B$8,Konstanta!$A$8,IF(CD579&lt;=Konstanta!$B$9,Konstanta!$A$9,IF(CD579&lt;=Konstanta!$B$10,Konstanta!$A$10,IF(CD579&lt;=Konstanta!$B$11,Konstanta!$A$11,Konstanta!$A$12)))))))</f>
        <v>8</v>
      </c>
      <c r="CX579" t="b">
        <f>LEN(_xlfn.IFNA(VLOOKUP(AA579,Konstanta!$AD:$AD,1,FALSE),""))=0</f>
        <v>1</v>
      </c>
      <c r="CY579" s="67">
        <f t="shared" ref="CY579:CY642" si="167">IF(LEN(BL579)&gt;0,BL579-D579,0)*24</f>
        <v>0</v>
      </c>
      <c r="CZ579" s="67">
        <f t="shared" ref="CZ579:CZ642" si="168">IF(LEN(R579)&gt;19,VALUE(LEFT(R579,19)),R579)</f>
        <v>0</v>
      </c>
      <c r="DA579" s="67">
        <f t="shared" ref="DA579:DA642" si="169">(IF(LEN(BL579)&gt;0,BL579,0)-IF(LEN(CZ579)&gt;0,CZ579,0))*24</f>
        <v>0</v>
      </c>
      <c r="DB579" t="b">
        <f t="shared" ref="DB579:DB642" ca="1" si="170">AND(CO579,CQ579,CX579,DG579,DL579)</f>
        <v>0</v>
      </c>
      <c r="DC579" s="67" t="b">
        <f>DA579&lt;=Konstanta!$AH$3</f>
        <v>1</v>
      </c>
      <c r="DD579" t="b">
        <f>CY579&lt;=Konstanta!$AH$4</f>
        <v>1</v>
      </c>
      <c r="DE579" t="b">
        <f>CY579&lt;=Konstanta!$AH$5</f>
        <v>1</v>
      </c>
      <c r="DF579" t="b">
        <f>CY579&lt;=Konstanta!$AH$6</f>
        <v>1</v>
      </c>
      <c r="DG579" t="b">
        <f ca="1">TEXT(BL579,"YYYYMMDD")=TEXT(Konstanta!$B$1,"YYYYMMDD")</f>
        <v>0</v>
      </c>
      <c r="DH579" t="b">
        <f t="shared" ref="DH579:DH642" si="171">LEN(R579)&gt;0</f>
        <v>0</v>
      </c>
      <c r="DI579" s="67">
        <f ca="1">Konstanta!$C$4-Data!CD579</f>
        <v>-1096658.666275</v>
      </c>
      <c r="DJ579">
        <f ca="1">IF(Data!DI579&gt;=Konstanta!$B$14,Konstanta!$A$14,IF(Data!DI579&gt;=Konstanta!$B$15,Konstanta!$A$15,IF(Data!DI579&gt;=Konstanta!$B$16,Konstanta!$A$16,IF(Data!DI579&gt;=Konstanta!$B$17,Konstanta!$A$17,IF(Data!DI579&gt;=Konstanta!$B$18,Konstanta!$A$18,Konstanta!$A$19)))))</f>
        <v>6</v>
      </c>
      <c r="DK579" t="b">
        <f t="shared" ref="DK579:DK642" si="172">LEN(M579)&gt;0</f>
        <v>0</v>
      </c>
      <c r="DL579" t="b">
        <f>COUNTIFS(A$1:A578,A579)=0</f>
        <v>1</v>
      </c>
    </row>
    <row r="580" spans="1:116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70" t="str">
        <f t="shared" si="157"/>
        <v/>
      </c>
      <c r="CA580" s="71">
        <f t="shared" ca="1" si="158"/>
        <v>1096694.6659944444</v>
      </c>
      <c r="CB580" s="70" t="b">
        <f ca="1">AND(LEN(BZ580)&gt;0,TEXT(BZ580,"YYYY-MM-DD")=TEXT(Konstanta!$B$1,"YYYY-MM-DD"))</f>
        <v>0</v>
      </c>
      <c r="CC580" s="70" t="str">
        <f t="shared" si="159"/>
        <v/>
      </c>
      <c r="CD580" s="72">
        <f ca="1">(Konstanta!$B$2-D580)*24</f>
        <v>1096694.666275</v>
      </c>
      <c r="CE580" t="b">
        <f t="shared" si="160"/>
        <v>0</v>
      </c>
      <c r="CF580" t="b">
        <f>LEN(_xlfn.IFNA(VLOOKUP(H580,Konstanta!$M:$M,1,FALSE),""))&gt;0</f>
        <v>0</v>
      </c>
      <c r="CG580" t="b">
        <f>LEN(_xlfn.IFNA(VLOOKUP(G580,Konstanta!$T:$T,1,FALSE),""))&gt;0</f>
        <v>0</v>
      </c>
      <c r="CH580" t="b">
        <f>_xlfn.IFNA(VLOOKUP(U580,Konstanta!$O:$O,1,FALSE),"-")&lt;&gt;"-"</f>
        <v>0</v>
      </c>
      <c r="CI580" t="b">
        <f>LEN(_xlfn.IFNA(VLOOKUP(AX580,Konstanta!$X:$X,1,FALSE),""))&gt;0</f>
        <v>0</v>
      </c>
      <c r="CJ580" t="b">
        <f>OR(LEN(_xlfn.IFNA(VLOOKUP(Y580,Konstanta!$Q:$Q,1,FALSE),""))&gt;0,LEN(Y580)=0)</f>
        <v>1</v>
      </c>
      <c r="CK580" t="b">
        <f t="shared" si="161"/>
        <v>1</v>
      </c>
      <c r="CL580" t="b">
        <f>OR(LEN(_xlfn.IFNA(VLOOKUP(BK580,Konstanta!$Z:$Z,1,FALSE),""))&gt;0,LEN(BK580)=0)</f>
        <v>1</v>
      </c>
      <c r="CM580" t="b">
        <f t="shared" si="162"/>
        <v>1</v>
      </c>
      <c r="CN580" t="b">
        <f t="shared" si="163"/>
        <v>0</v>
      </c>
      <c r="CO580" t="b">
        <f>LEN(_xlfn.IFNA(VLOOKUP(Data!K580,Konstanta!$AB:$AB,1,FALSE),""))&gt;0</f>
        <v>0</v>
      </c>
      <c r="CP580" s="12" t="b">
        <f t="shared" si="164"/>
        <v>0</v>
      </c>
      <c r="CQ580" s="12" t="b">
        <f t="shared" si="165"/>
        <v>0</v>
      </c>
      <c r="CR580" t="b">
        <f>ISNUMBER(SEARCH(Konstanta!$Q$5,Y580))</f>
        <v>0</v>
      </c>
      <c r="CS580">
        <f ca="1">IF(CD580&lt;=Konstanta!$J$5,Konstanta!$I$5,IF(CD580&lt;=Konstanta!$J$6,Konstanta!$I$6,IF(CD580&lt;=Konstanta!$J$7,Konstanta!$I$7,Konstanta!$I$8)))</f>
        <v>4</v>
      </c>
      <c r="CT580" t="b">
        <f>ISNUMBER(SEARCH(Konstanta!$Q$6,Y580))</f>
        <v>0</v>
      </c>
      <c r="CU580">
        <f ca="1">IF(CD580&lt;=Konstanta!$F$5,Konstanta!$E$5,IF(CD580&lt;=Konstanta!$F$6,Konstanta!$E$6,IF(CD580&lt;=Konstanta!$F$7,Konstanta!$E$7,IF(CD580&lt;=Konstanta!$F$8,Konstanta!$E$8,Konstanta!$E$9))))</f>
        <v>5</v>
      </c>
      <c r="CV580" t="b">
        <f t="shared" si="166"/>
        <v>1</v>
      </c>
      <c r="CW580" s="74">
        <f ca="1">IF(CD580&lt;=Konstanta!$B$5,Konstanta!$A$5,IF(CD580&lt;=Konstanta!$B$6,Konstanta!$A$6,IF(CD580&lt;=Konstanta!$B$7,Konstanta!$A$7,IF(CD580&lt;=Konstanta!$B$8,Konstanta!$A$8,IF(CD580&lt;=Konstanta!$B$9,Konstanta!$A$9,IF(CD580&lt;=Konstanta!$B$10,Konstanta!$A$10,IF(CD580&lt;=Konstanta!$B$11,Konstanta!$A$11,Konstanta!$A$12)))))))</f>
        <v>8</v>
      </c>
      <c r="CX580" t="b">
        <f>LEN(_xlfn.IFNA(VLOOKUP(AA580,Konstanta!$AD:$AD,1,FALSE),""))=0</f>
        <v>1</v>
      </c>
      <c r="CY580" s="67">
        <f t="shared" si="167"/>
        <v>0</v>
      </c>
      <c r="CZ580" s="67">
        <f t="shared" si="168"/>
        <v>0</v>
      </c>
      <c r="DA580" s="67">
        <f t="shared" si="169"/>
        <v>0</v>
      </c>
      <c r="DB580" t="b">
        <f t="shared" ca="1" si="170"/>
        <v>0</v>
      </c>
      <c r="DC580" s="67" t="b">
        <f>DA580&lt;=Konstanta!$AH$3</f>
        <v>1</v>
      </c>
      <c r="DD580" t="b">
        <f>CY580&lt;=Konstanta!$AH$4</f>
        <v>1</v>
      </c>
      <c r="DE580" t="b">
        <f>CY580&lt;=Konstanta!$AH$5</f>
        <v>1</v>
      </c>
      <c r="DF580" t="b">
        <f>CY580&lt;=Konstanta!$AH$6</f>
        <v>1</v>
      </c>
      <c r="DG580" t="b">
        <f ca="1">TEXT(BL580,"YYYYMMDD")=TEXT(Konstanta!$B$1,"YYYYMMDD")</f>
        <v>0</v>
      </c>
      <c r="DH580" t="b">
        <f t="shared" si="171"/>
        <v>0</v>
      </c>
      <c r="DI580" s="67">
        <f ca="1">Konstanta!$C$4-Data!CD580</f>
        <v>-1096658.666275</v>
      </c>
      <c r="DJ580">
        <f ca="1">IF(Data!DI580&gt;=Konstanta!$B$14,Konstanta!$A$14,IF(Data!DI580&gt;=Konstanta!$B$15,Konstanta!$A$15,IF(Data!DI580&gt;=Konstanta!$B$16,Konstanta!$A$16,IF(Data!DI580&gt;=Konstanta!$B$17,Konstanta!$A$17,IF(Data!DI580&gt;=Konstanta!$B$18,Konstanta!$A$18,Konstanta!$A$19)))))</f>
        <v>6</v>
      </c>
      <c r="DK580" t="b">
        <f t="shared" si="172"/>
        <v>0</v>
      </c>
      <c r="DL580" t="b">
        <f>COUNTIFS(A$1:A579,A580)=0</f>
        <v>1</v>
      </c>
    </row>
    <row r="581" spans="1:116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70" t="str">
        <f t="shared" si="157"/>
        <v/>
      </c>
      <c r="CA581" s="71">
        <f t="shared" ca="1" si="158"/>
        <v>1096694.666275</v>
      </c>
      <c r="CB581" s="70" t="b">
        <f ca="1">AND(LEN(BZ581)&gt;0,TEXT(BZ581,"YYYY-MM-DD")=TEXT(Konstanta!$B$1,"YYYY-MM-DD"))</f>
        <v>0</v>
      </c>
      <c r="CC581" s="70" t="str">
        <f t="shared" si="159"/>
        <v/>
      </c>
      <c r="CD581" s="72">
        <f ca="1">(Konstanta!$B$2-D581)*24</f>
        <v>1096694.666275</v>
      </c>
      <c r="CE581" t="b">
        <f t="shared" si="160"/>
        <v>0</v>
      </c>
      <c r="CF581" t="b">
        <f>LEN(_xlfn.IFNA(VLOOKUP(H581,Konstanta!$M:$M,1,FALSE),""))&gt;0</f>
        <v>0</v>
      </c>
      <c r="CG581" t="b">
        <f>LEN(_xlfn.IFNA(VLOOKUP(G581,Konstanta!$T:$T,1,FALSE),""))&gt;0</f>
        <v>0</v>
      </c>
      <c r="CH581" t="b">
        <f>_xlfn.IFNA(VLOOKUP(U581,Konstanta!$O:$O,1,FALSE),"-")&lt;&gt;"-"</f>
        <v>0</v>
      </c>
      <c r="CI581" t="b">
        <f>LEN(_xlfn.IFNA(VLOOKUP(AX581,Konstanta!$X:$X,1,FALSE),""))&gt;0</f>
        <v>0</v>
      </c>
      <c r="CJ581" t="b">
        <f>OR(LEN(_xlfn.IFNA(VLOOKUP(Y581,Konstanta!$Q:$Q,1,FALSE),""))&gt;0,LEN(Y581)=0)</f>
        <v>1</v>
      </c>
      <c r="CK581" t="b">
        <f t="shared" si="161"/>
        <v>1</v>
      </c>
      <c r="CL581" t="b">
        <f>OR(LEN(_xlfn.IFNA(VLOOKUP(BK581,Konstanta!$Z:$Z,1,FALSE),""))&gt;0,LEN(BK581)=0)</f>
        <v>1</v>
      </c>
      <c r="CM581" t="b">
        <f t="shared" si="162"/>
        <v>1</v>
      </c>
      <c r="CN581" t="b">
        <f t="shared" si="163"/>
        <v>0</v>
      </c>
      <c r="CO581" t="b">
        <f>LEN(_xlfn.IFNA(VLOOKUP(Data!K581,Konstanta!$AB:$AB,1,FALSE),""))&gt;0</f>
        <v>0</v>
      </c>
      <c r="CP581" s="12" t="b">
        <f t="shared" si="164"/>
        <v>0</v>
      </c>
      <c r="CQ581" s="12" t="b">
        <f t="shared" si="165"/>
        <v>0</v>
      </c>
      <c r="CR581" t="b">
        <f>ISNUMBER(SEARCH(Konstanta!$Q$5,Y581))</f>
        <v>0</v>
      </c>
      <c r="CS581">
        <f ca="1">IF(CD581&lt;=Konstanta!$J$5,Konstanta!$I$5,IF(CD581&lt;=Konstanta!$J$6,Konstanta!$I$6,IF(CD581&lt;=Konstanta!$J$7,Konstanta!$I$7,Konstanta!$I$8)))</f>
        <v>4</v>
      </c>
      <c r="CT581" t="b">
        <f>ISNUMBER(SEARCH(Konstanta!$Q$6,Y581))</f>
        <v>0</v>
      </c>
      <c r="CU581">
        <f ca="1">IF(CD581&lt;=Konstanta!$F$5,Konstanta!$E$5,IF(CD581&lt;=Konstanta!$F$6,Konstanta!$E$6,IF(CD581&lt;=Konstanta!$F$7,Konstanta!$E$7,IF(CD581&lt;=Konstanta!$F$8,Konstanta!$E$8,Konstanta!$E$9))))</f>
        <v>5</v>
      </c>
      <c r="CV581" t="b">
        <f t="shared" si="166"/>
        <v>1</v>
      </c>
      <c r="CW581" s="74">
        <f ca="1">IF(CD581&lt;=Konstanta!$B$5,Konstanta!$A$5,IF(CD581&lt;=Konstanta!$B$6,Konstanta!$A$6,IF(CD581&lt;=Konstanta!$B$7,Konstanta!$A$7,IF(CD581&lt;=Konstanta!$B$8,Konstanta!$A$8,IF(CD581&lt;=Konstanta!$B$9,Konstanta!$A$9,IF(CD581&lt;=Konstanta!$B$10,Konstanta!$A$10,IF(CD581&lt;=Konstanta!$B$11,Konstanta!$A$11,Konstanta!$A$12)))))))</f>
        <v>8</v>
      </c>
      <c r="CX581" t="b">
        <f>LEN(_xlfn.IFNA(VLOOKUP(AA581,Konstanta!$AD:$AD,1,FALSE),""))=0</f>
        <v>1</v>
      </c>
      <c r="CY581" s="67">
        <f t="shared" si="167"/>
        <v>0</v>
      </c>
      <c r="CZ581" s="67">
        <f t="shared" si="168"/>
        <v>0</v>
      </c>
      <c r="DA581" s="67">
        <f t="shared" si="169"/>
        <v>0</v>
      </c>
      <c r="DB581" t="b">
        <f t="shared" ca="1" si="170"/>
        <v>0</v>
      </c>
      <c r="DC581" s="67" t="b">
        <f>DA581&lt;=Konstanta!$AH$3</f>
        <v>1</v>
      </c>
      <c r="DD581" t="b">
        <f>CY581&lt;=Konstanta!$AH$4</f>
        <v>1</v>
      </c>
      <c r="DE581" t="b">
        <f>CY581&lt;=Konstanta!$AH$5</f>
        <v>1</v>
      </c>
      <c r="DF581" t="b">
        <f>CY581&lt;=Konstanta!$AH$6</f>
        <v>1</v>
      </c>
      <c r="DG581" t="b">
        <f ca="1">TEXT(BL581,"YYYYMMDD")=TEXT(Konstanta!$B$1,"YYYYMMDD")</f>
        <v>0</v>
      </c>
      <c r="DH581" t="b">
        <f t="shared" si="171"/>
        <v>0</v>
      </c>
      <c r="DI581" s="67">
        <f ca="1">Konstanta!$C$4-Data!CD581</f>
        <v>-1096658.666275</v>
      </c>
      <c r="DJ581">
        <f ca="1">IF(Data!DI581&gt;=Konstanta!$B$14,Konstanta!$A$14,IF(Data!DI581&gt;=Konstanta!$B$15,Konstanta!$A$15,IF(Data!DI581&gt;=Konstanta!$B$16,Konstanta!$A$16,IF(Data!DI581&gt;=Konstanta!$B$17,Konstanta!$A$17,IF(Data!DI581&gt;=Konstanta!$B$18,Konstanta!$A$18,Konstanta!$A$19)))))</f>
        <v>6</v>
      </c>
      <c r="DK581" t="b">
        <f t="shared" si="172"/>
        <v>0</v>
      </c>
      <c r="DL581" t="b">
        <f>COUNTIFS(A$1:A580,A581)=0</f>
        <v>1</v>
      </c>
    </row>
    <row r="582" spans="1:116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70" t="str">
        <f t="shared" si="157"/>
        <v/>
      </c>
      <c r="CA582" s="71">
        <f t="shared" ca="1" si="158"/>
        <v>1096694.6659916667</v>
      </c>
      <c r="CB582" s="70" t="b">
        <f ca="1">AND(LEN(BZ582)&gt;0,TEXT(BZ582,"YYYY-MM-DD")=TEXT(Konstanta!$B$1,"YYYY-MM-DD"))</f>
        <v>0</v>
      </c>
      <c r="CC582" s="70" t="str">
        <f t="shared" si="159"/>
        <v/>
      </c>
      <c r="CD582" s="72">
        <f ca="1">(Konstanta!$B$2-D582)*24</f>
        <v>1096694.666275</v>
      </c>
      <c r="CE582" t="b">
        <f t="shared" si="160"/>
        <v>0</v>
      </c>
      <c r="CF582" t="b">
        <f>LEN(_xlfn.IFNA(VLOOKUP(H582,Konstanta!$M:$M,1,FALSE),""))&gt;0</f>
        <v>0</v>
      </c>
      <c r="CG582" t="b">
        <f>LEN(_xlfn.IFNA(VLOOKUP(G582,Konstanta!$T:$T,1,FALSE),""))&gt;0</f>
        <v>0</v>
      </c>
      <c r="CH582" t="b">
        <f>_xlfn.IFNA(VLOOKUP(U582,Konstanta!$O:$O,1,FALSE),"-")&lt;&gt;"-"</f>
        <v>0</v>
      </c>
      <c r="CI582" t="b">
        <f>LEN(_xlfn.IFNA(VLOOKUP(AX582,Konstanta!$X:$X,1,FALSE),""))&gt;0</f>
        <v>0</v>
      </c>
      <c r="CJ582" t="b">
        <f>OR(LEN(_xlfn.IFNA(VLOOKUP(Y582,Konstanta!$Q:$Q,1,FALSE),""))&gt;0,LEN(Y582)=0)</f>
        <v>1</v>
      </c>
      <c r="CK582" t="b">
        <f t="shared" si="161"/>
        <v>1</v>
      </c>
      <c r="CL582" t="b">
        <f>OR(LEN(_xlfn.IFNA(VLOOKUP(BK582,Konstanta!$Z:$Z,1,FALSE),""))&gt;0,LEN(BK582)=0)</f>
        <v>1</v>
      </c>
      <c r="CM582" t="b">
        <f t="shared" si="162"/>
        <v>1</v>
      </c>
      <c r="CN582" t="b">
        <f t="shared" si="163"/>
        <v>0</v>
      </c>
      <c r="CO582" t="b">
        <f>LEN(_xlfn.IFNA(VLOOKUP(Data!K582,Konstanta!$AB:$AB,1,FALSE),""))&gt;0</f>
        <v>0</v>
      </c>
      <c r="CP582" s="12" t="b">
        <f t="shared" si="164"/>
        <v>0</v>
      </c>
      <c r="CQ582" s="12" t="b">
        <f t="shared" si="165"/>
        <v>0</v>
      </c>
      <c r="CR582" t="b">
        <f>ISNUMBER(SEARCH(Konstanta!$Q$5,Y582))</f>
        <v>0</v>
      </c>
      <c r="CS582">
        <f ca="1">IF(CD582&lt;=Konstanta!$J$5,Konstanta!$I$5,IF(CD582&lt;=Konstanta!$J$6,Konstanta!$I$6,IF(CD582&lt;=Konstanta!$J$7,Konstanta!$I$7,Konstanta!$I$8)))</f>
        <v>4</v>
      </c>
      <c r="CT582" t="b">
        <f>ISNUMBER(SEARCH(Konstanta!$Q$6,Y582))</f>
        <v>0</v>
      </c>
      <c r="CU582">
        <f ca="1">IF(CD582&lt;=Konstanta!$F$5,Konstanta!$E$5,IF(CD582&lt;=Konstanta!$F$6,Konstanta!$E$6,IF(CD582&lt;=Konstanta!$F$7,Konstanta!$E$7,IF(CD582&lt;=Konstanta!$F$8,Konstanta!$E$8,Konstanta!$E$9))))</f>
        <v>5</v>
      </c>
      <c r="CV582" t="b">
        <f t="shared" si="166"/>
        <v>1</v>
      </c>
      <c r="CW582" s="74">
        <f ca="1">IF(CD582&lt;=Konstanta!$B$5,Konstanta!$A$5,IF(CD582&lt;=Konstanta!$B$6,Konstanta!$A$6,IF(CD582&lt;=Konstanta!$B$7,Konstanta!$A$7,IF(CD582&lt;=Konstanta!$B$8,Konstanta!$A$8,IF(CD582&lt;=Konstanta!$B$9,Konstanta!$A$9,IF(CD582&lt;=Konstanta!$B$10,Konstanta!$A$10,IF(CD582&lt;=Konstanta!$B$11,Konstanta!$A$11,Konstanta!$A$12)))))))</f>
        <v>8</v>
      </c>
      <c r="CX582" t="b">
        <f>LEN(_xlfn.IFNA(VLOOKUP(AA582,Konstanta!$AD:$AD,1,FALSE),""))=0</f>
        <v>1</v>
      </c>
      <c r="CY582" s="67">
        <f t="shared" si="167"/>
        <v>0</v>
      </c>
      <c r="CZ582" s="67">
        <f t="shared" si="168"/>
        <v>0</v>
      </c>
      <c r="DA582" s="67">
        <f t="shared" si="169"/>
        <v>0</v>
      </c>
      <c r="DB582" t="b">
        <f t="shared" ca="1" si="170"/>
        <v>0</v>
      </c>
      <c r="DC582" s="67" t="b">
        <f>DA582&lt;=Konstanta!$AH$3</f>
        <v>1</v>
      </c>
      <c r="DD582" t="b">
        <f>CY582&lt;=Konstanta!$AH$4</f>
        <v>1</v>
      </c>
      <c r="DE582" t="b">
        <f>CY582&lt;=Konstanta!$AH$5</f>
        <v>1</v>
      </c>
      <c r="DF582" t="b">
        <f>CY582&lt;=Konstanta!$AH$6</f>
        <v>1</v>
      </c>
      <c r="DG582" t="b">
        <f ca="1">TEXT(BL582,"YYYYMMDD")=TEXT(Konstanta!$B$1,"YYYYMMDD")</f>
        <v>0</v>
      </c>
      <c r="DH582" t="b">
        <f t="shared" si="171"/>
        <v>0</v>
      </c>
      <c r="DI582" s="67">
        <f ca="1">Konstanta!$C$4-Data!CD582</f>
        <v>-1096658.666275</v>
      </c>
      <c r="DJ582">
        <f ca="1">IF(Data!DI582&gt;=Konstanta!$B$14,Konstanta!$A$14,IF(Data!DI582&gt;=Konstanta!$B$15,Konstanta!$A$15,IF(Data!DI582&gt;=Konstanta!$B$16,Konstanta!$A$16,IF(Data!DI582&gt;=Konstanta!$B$17,Konstanta!$A$17,IF(Data!DI582&gt;=Konstanta!$B$18,Konstanta!$A$18,Konstanta!$A$19)))))</f>
        <v>6</v>
      </c>
      <c r="DK582" t="b">
        <f t="shared" si="172"/>
        <v>0</v>
      </c>
      <c r="DL582" t="b">
        <f>COUNTIFS(A$1:A581,A582)=0</f>
        <v>1</v>
      </c>
    </row>
    <row r="583" spans="1:116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70" t="str">
        <f t="shared" si="157"/>
        <v/>
      </c>
      <c r="CA583" s="71">
        <f t="shared" ca="1" si="158"/>
        <v>1096694.6664083335</v>
      </c>
      <c r="CB583" s="70" t="b">
        <f ca="1">AND(LEN(BZ583)&gt;0,TEXT(BZ583,"YYYY-MM-DD")=TEXT(Konstanta!$B$1,"YYYY-MM-DD"))</f>
        <v>0</v>
      </c>
      <c r="CC583" s="70" t="str">
        <f t="shared" si="159"/>
        <v/>
      </c>
      <c r="CD583" s="72">
        <f ca="1">(Konstanta!$B$2-D583)*24</f>
        <v>1096694.666275</v>
      </c>
      <c r="CE583" t="b">
        <f t="shared" si="160"/>
        <v>0</v>
      </c>
      <c r="CF583" t="b">
        <f>LEN(_xlfn.IFNA(VLOOKUP(H583,Konstanta!$M:$M,1,FALSE),""))&gt;0</f>
        <v>0</v>
      </c>
      <c r="CG583" t="b">
        <f>LEN(_xlfn.IFNA(VLOOKUP(G583,Konstanta!$T:$T,1,FALSE),""))&gt;0</f>
        <v>0</v>
      </c>
      <c r="CH583" t="b">
        <f>_xlfn.IFNA(VLOOKUP(U583,Konstanta!$O:$O,1,FALSE),"-")&lt;&gt;"-"</f>
        <v>0</v>
      </c>
      <c r="CI583" t="b">
        <f>LEN(_xlfn.IFNA(VLOOKUP(AX583,Konstanta!$X:$X,1,FALSE),""))&gt;0</f>
        <v>0</v>
      </c>
      <c r="CJ583" t="b">
        <f>OR(LEN(_xlfn.IFNA(VLOOKUP(Y583,Konstanta!$Q:$Q,1,FALSE),""))&gt;0,LEN(Y583)=0)</f>
        <v>1</v>
      </c>
      <c r="CK583" t="b">
        <f t="shared" si="161"/>
        <v>1</v>
      </c>
      <c r="CL583" t="b">
        <f>OR(LEN(_xlfn.IFNA(VLOOKUP(BK583,Konstanta!$Z:$Z,1,FALSE),""))&gt;0,LEN(BK583)=0)</f>
        <v>1</v>
      </c>
      <c r="CM583" t="b">
        <f t="shared" si="162"/>
        <v>1</v>
      </c>
      <c r="CN583" t="b">
        <f t="shared" si="163"/>
        <v>0</v>
      </c>
      <c r="CO583" t="b">
        <f>LEN(_xlfn.IFNA(VLOOKUP(Data!K583,Konstanta!$AB:$AB,1,FALSE),""))&gt;0</f>
        <v>0</v>
      </c>
      <c r="CP583" s="12" t="b">
        <f t="shared" si="164"/>
        <v>0</v>
      </c>
      <c r="CQ583" s="12" t="b">
        <f t="shared" si="165"/>
        <v>0</v>
      </c>
      <c r="CR583" t="b">
        <f>ISNUMBER(SEARCH(Konstanta!$Q$5,Y583))</f>
        <v>0</v>
      </c>
      <c r="CS583">
        <f ca="1">IF(CD583&lt;=Konstanta!$J$5,Konstanta!$I$5,IF(CD583&lt;=Konstanta!$J$6,Konstanta!$I$6,IF(CD583&lt;=Konstanta!$J$7,Konstanta!$I$7,Konstanta!$I$8)))</f>
        <v>4</v>
      </c>
      <c r="CT583" t="b">
        <f>ISNUMBER(SEARCH(Konstanta!$Q$6,Y583))</f>
        <v>0</v>
      </c>
      <c r="CU583">
        <f ca="1">IF(CD583&lt;=Konstanta!$F$5,Konstanta!$E$5,IF(CD583&lt;=Konstanta!$F$6,Konstanta!$E$6,IF(CD583&lt;=Konstanta!$F$7,Konstanta!$E$7,IF(CD583&lt;=Konstanta!$F$8,Konstanta!$E$8,Konstanta!$E$9))))</f>
        <v>5</v>
      </c>
      <c r="CV583" t="b">
        <f t="shared" si="166"/>
        <v>1</v>
      </c>
      <c r="CW583" s="74">
        <f ca="1">IF(CD583&lt;=Konstanta!$B$5,Konstanta!$A$5,IF(CD583&lt;=Konstanta!$B$6,Konstanta!$A$6,IF(CD583&lt;=Konstanta!$B$7,Konstanta!$A$7,IF(CD583&lt;=Konstanta!$B$8,Konstanta!$A$8,IF(CD583&lt;=Konstanta!$B$9,Konstanta!$A$9,IF(CD583&lt;=Konstanta!$B$10,Konstanta!$A$10,IF(CD583&lt;=Konstanta!$B$11,Konstanta!$A$11,Konstanta!$A$12)))))))</f>
        <v>8</v>
      </c>
      <c r="CX583" t="b">
        <f>LEN(_xlfn.IFNA(VLOOKUP(AA583,Konstanta!$AD:$AD,1,FALSE),""))=0</f>
        <v>1</v>
      </c>
      <c r="CY583" s="67">
        <f t="shared" si="167"/>
        <v>0</v>
      </c>
      <c r="CZ583" s="67">
        <f t="shared" si="168"/>
        <v>0</v>
      </c>
      <c r="DA583" s="67">
        <f t="shared" si="169"/>
        <v>0</v>
      </c>
      <c r="DB583" t="b">
        <f t="shared" ca="1" si="170"/>
        <v>0</v>
      </c>
      <c r="DC583" s="67" t="b">
        <f>DA583&lt;=Konstanta!$AH$3</f>
        <v>1</v>
      </c>
      <c r="DD583" t="b">
        <f>CY583&lt;=Konstanta!$AH$4</f>
        <v>1</v>
      </c>
      <c r="DE583" t="b">
        <f>CY583&lt;=Konstanta!$AH$5</f>
        <v>1</v>
      </c>
      <c r="DF583" t="b">
        <f>CY583&lt;=Konstanta!$AH$6</f>
        <v>1</v>
      </c>
      <c r="DG583" t="b">
        <f ca="1">TEXT(BL583,"YYYYMMDD")=TEXT(Konstanta!$B$1,"YYYYMMDD")</f>
        <v>0</v>
      </c>
      <c r="DH583" t="b">
        <f t="shared" si="171"/>
        <v>0</v>
      </c>
      <c r="DI583" s="67">
        <f ca="1">Konstanta!$C$4-Data!CD583</f>
        <v>-1096658.666275</v>
      </c>
      <c r="DJ583">
        <f ca="1">IF(Data!DI583&gt;=Konstanta!$B$14,Konstanta!$A$14,IF(Data!DI583&gt;=Konstanta!$B$15,Konstanta!$A$15,IF(Data!DI583&gt;=Konstanta!$B$16,Konstanta!$A$16,IF(Data!DI583&gt;=Konstanta!$B$17,Konstanta!$A$17,IF(Data!DI583&gt;=Konstanta!$B$18,Konstanta!$A$18,Konstanta!$A$19)))))</f>
        <v>6</v>
      </c>
      <c r="DK583" t="b">
        <f t="shared" si="172"/>
        <v>0</v>
      </c>
      <c r="DL583" t="b">
        <f>COUNTIFS(A$1:A582,A583)=0</f>
        <v>1</v>
      </c>
    </row>
    <row r="584" spans="1:116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70" t="str">
        <f t="shared" si="157"/>
        <v/>
      </c>
      <c r="CA584" s="71">
        <f t="shared" ca="1" si="158"/>
        <v>1096694.6659916667</v>
      </c>
      <c r="CB584" s="70" t="b">
        <f ca="1">AND(LEN(BZ584)&gt;0,TEXT(BZ584,"YYYY-MM-DD")=TEXT(Konstanta!$B$1,"YYYY-MM-DD"))</f>
        <v>0</v>
      </c>
      <c r="CC584" s="70" t="str">
        <f t="shared" si="159"/>
        <v/>
      </c>
      <c r="CD584" s="72">
        <f ca="1">(Konstanta!$B$2-D584)*24</f>
        <v>1096694.666275</v>
      </c>
      <c r="CE584" t="b">
        <f t="shared" si="160"/>
        <v>0</v>
      </c>
      <c r="CF584" t="b">
        <f>LEN(_xlfn.IFNA(VLOOKUP(H584,Konstanta!$M:$M,1,FALSE),""))&gt;0</f>
        <v>0</v>
      </c>
      <c r="CG584" t="b">
        <f>LEN(_xlfn.IFNA(VLOOKUP(G584,Konstanta!$T:$T,1,FALSE),""))&gt;0</f>
        <v>0</v>
      </c>
      <c r="CH584" t="b">
        <f>_xlfn.IFNA(VLOOKUP(U584,Konstanta!$O:$O,1,FALSE),"-")&lt;&gt;"-"</f>
        <v>0</v>
      </c>
      <c r="CI584" t="b">
        <f>LEN(_xlfn.IFNA(VLOOKUP(AX584,Konstanta!$X:$X,1,FALSE),""))&gt;0</f>
        <v>0</v>
      </c>
      <c r="CJ584" t="b">
        <f>OR(LEN(_xlfn.IFNA(VLOOKUP(Y584,Konstanta!$Q:$Q,1,FALSE),""))&gt;0,LEN(Y584)=0)</f>
        <v>1</v>
      </c>
      <c r="CK584" t="b">
        <f t="shared" si="161"/>
        <v>1</v>
      </c>
      <c r="CL584" t="b">
        <f>OR(LEN(_xlfn.IFNA(VLOOKUP(BK584,Konstanta!$Z:$Z,1,FALSE),""))&gt;0,LEN(BK584)=0)</f>
        <v>1</v>
      </c>
      <c r="CM584" t="b">
        <f t="shared" si="162"/>
        <v>1</v>
      </c>
      <c r="CN584" t="b">
        <f t="shared" si="163"/>
        <v>0</v>
      </c>
      <c r="CO584" t="b">
        <f>LEN(_xlfn.IFNA(VLOOKUP(Data!K584,Konstanta!$AB:$AB,1,FALSE),""))&gt;0</f>
        <v>0</v>
      </c>
      <c r="CP584" s="12" t="b">
        <f t="shared" si="164"/>
        <v>0</v>
      </c>
      <c r="CQ584" s="12" t="b">
        <f t="shared" si="165"/>
        <v>0</v>
      </c>
      <c r="CR584" t="b">
        <f>ISNUMBER(SEARCH(Konstanta!$Q$5,Y584))</f>
        <v>0</v>
      </c>
      <c r="CS584">
        <f ca="1">IF(CD584&lt;=Konstanta!$J$5,Konstanta!$I$5,IF(CD584&lt;=Konstanta!$J$6,Konstanta!$I$6,IF(CD584&lt;=Konstanta!$J$7,Konstanta!$I$7,Konstanta!$I$8)))</f>
        <v>4</v>
      </c>
      <c r="CT584" t="b">
        <f>ISNUMBER(SEARCH(Konstanta!$Q$6,Y584))</f>
        <v>0</v>
      </c>
      <c r="CU584">
        <f ca="1">IF(CD584&lt;=Konstanta!$F$5,Konstanta!$E$5,IF(CD584&lt;=Konstanta!$F$6,Konstanta!$E$6,IF(CD584&lt;=Konstanta!$F$7,Konstanta!$E$7,IF(CD584&lt;=Konstanta!$F$8,Konstanta!$E$8,Konstanta!$E$9))))</f>
        <v>5</v>
      </c>
      <c r="CV584" t="b">
        <f t="shared" si="166"/>
        <v>1</v>
      </c>
      <c r="CW584" s="74">
        <f ca="1">IF(CD584&lt;=Konstanta!$B$5,Konstanta!$A$5,IF(CD584&lt;=Konstanta!$B$6,Konstanta!$A$6,IF(CD584&lt;=Konstanta!$B$7,Konstanta!$A$7,IF(CD584&lt;=Konstanta!$B$8,Konstanta!$A$8,IF(CD584&lt;=Konstanta!$B$9,Konstanta!$A$9,IF(CD584&lt;=Konstanta!$B$10,Konstanta!$A$10,IF(CD584&lt;=Konstanta!$B$11,Konstanta!$A$11,Konstanta!$A$12)))))))</f>
        <v>8</v>
      </c>
      <c r="CX584" t="b">
        <f>LEN(_xlfn.IFNA(VLOOKUP(AA584,Konstanta!$AD:$AD,1,FALSE),""))=0</f>
        <v>1</v>
      </c>
      <c r="CY584" s="67">
        <f t="shared" si="167"/>
        <v>0</v>
      </c>
      <c r="CZ584" s="67">
        <f t="shared" si="168"/>
        <v>0</v>
      </c>
      <c r="DA584" s="67">
        <f t="shared" si="169"/>
        <v>0</v>
      </c>
      <c r="DB584" t="b">
        <f t="shared" ca="1" si="170"/>
        <v>0</v>
      </c>
      <c r="DC584" s="67" t="b">
        <f>DA584&lt;=Konstanta!$AH$3</f>
        <v>1</v>
      </c>
      <c r="DD584" t="b">
        <f>CY584&lt;=Konstanta!$AH$4</f>
        <v>1</v>
      </c>
      <c r="DE584" t="b">
        <f>CY584&lt;=Konstanta!$AH$5</f>
        <v>1</v>
      </c>
      <c r="DF584" t="b">
        <f>CY584&lt;=Konstanta!$AH$6</f>
        <v>1</v>
      </c>
      <c r="DG584" t="b">
        <f ca="1">TEXT(BL584,"YYYYMMDD")=TEXT(Konstanta!$B$1,"YYYYMMDD")</f>
        <v>0</v>
      </c>
      <c r="DH584" t="b">
        <f t="shared" si="171"/>
        <v>0</v>
      </c>
      <c r="DI584" s="67">
        <f ca="1">Konstanta!$C$4-Data!CD584</f>
        <v>-1096658.666275</v>
      </c>
      <c r="DJ584">
        <f ca="1">IF(Data!DI584&gt;=Konstanta!$B$14,Konstanta!$A$14,IF(Data!DI584&gt;=Konstanta!$B$15,Konstanta!$A$15,IF(Data!DI584&gt;=Konstanta!$B$16,Konstanta!$A$16,IF(Data!DI584&gt;=Konstanta!$B$17,Konstanta!$A$17,IF(Data!DI584&gt;=Konstanta!$B$18,Konstanta!$A$18,Konstanta!$A$19)))))</f>
        <v>6</v>
      </c>
      <c r="DK584" t="b">
        <f t="shared" si="172"/>
        <v>0</v>
      </c>
      <c r="DL584" t="b">
        <f>COUNTIFS(A$1:A583,A584)=0</f>
        <v>1</v>
      </c>
    </row>
    <row r="585" spans="1:116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70" t="str">
        <f t="shared" si="157"/>
        <v/>
      </c>
      <c r="CA585" s="71">
        <f t="shared" ca="1" si="158"/>
        <v>1096694.6664083335</v>
      </c>
      <c r="CB585" s="70" t="b">
        <f ca="1">AND(LEN(BZ585)&gt;0,TEXT(BZ585,"YYYY-MM-DD")=TEXT(Konstanta!$B$1,"YYYY-MM-DD"))</f>
        <v>0</v>
      </c>
      <c r="CC585" s="70" t="str">
        <f t="shared" si="159"/>
        <v/>
      </c>
      <c r="CD585" s="72">
        <f ca="1">(Konstanta!$B$2-D585)*24</f>
        <v>1096694.666275</v>
      </c>
      <c r="CE585" t="b">
        <f t="shared" si="160"/>
        <v>0</v>
      </c>
      <c r="CF585" t="b">
        <f>LEN(_xlfn.IFNA(VLOOKUP(H585,Konstanta!$M:$M,1,FALSE),""))&gt;0</f>
        <v>0</v>
      </c>
      <c r="CG585" t="b">
        <f>LEN(_xlfn.IFNA(VLOOKUP(G585,Konstanta!$T:$T,1,FALSE),""))&gt;0</f>
        <v>0</v>
      </c>
      <c r="CH585" t="b">
        <f>_xlfn.IFNA(VLOOKUP(U585,Konstanta!$O:$O,1,FALSE),"-")&lt;&gt;"-"</f>
        <v>0</v>
      </c>
      <c r="CI585" t="b">
        <f>LEN(_xlfn.IFNA(VLOOKUP(AX585,Konstanta!$X:$X,1,FALSE),""))&gt;0</f>
        <v>0</v>
      </c>
      <c r="CJ585" t="b">
        <f>OR(LEN(_xlfn.IFNA(VLOOKUP(Y585,Konstanta!$Q:$Q,1,FALSE),""))&gt;0,LEN(Y585)=0)</f>
        <v>1</v>
      </c>
      <c r="CK585" t="b">
        <f t="shared" si="161"/>
        <v>1</v>
      </c>
      <c r="CL585" t="b">
        <f>OR(LEN(_xlfn.IFNA(VLOOKUP(BK585,Konstanta!$Z:$Z,1,FALSE),""))&gt;0,LEN(BK585)=0)</f>
        <v>1</v>
      </c>
      <c r="CM585" t="b">
        <f t="shared" si="162"/>
        <v>1</v>
      </c>
      <c r="CN585" t="b">
        <f t="shared" si="163"/>
        <v>0</v>
      </c>
      <c r="CO585" t="b">
        <f>LEN(_xlfn.IFNA(VLOOKUP(Data!K585,Konstanta!$AB:$AB,1,FALSE),""))&gt;0</f>
        <v>0</v>
      </c>
      <c r="CP585" s="12" t="b">
        <f t="shared" si="164"/>
        <v>0</v>
      </c>
      <c r="CQ585" s="12" t="b">
        <f t="shared" si="165"/>
        <v>0</v>
      </c>
      <c r="CR585" t="b">
        <f>ISNUMBER(SEARCH(Konstanta!$Q$5,Y585))</f>
        <v>0</v>
      </c>
      <c r="CS585">
        <f ca="1">IF(CD585&lt;=Konstanta!$J$5,Konstanta!$I$5,IF(CD585&lt;=Konstanta!$J$6,Konstanta!$I$6,IF(CD585&lt;=Konstanta!$J$7,Konstanta!$I$7,Konstanta!$I$8)))</f>
        <v>4</v>
      </c>
      <c r="CT585" t="b">
        <f>ISNUMBER(SEARCH(Konstanta!$Q$6,Y585))</f>
        <v>0</v>
      </c>
      <c r="CU585">
        <f ca="1">IF(CD585&lt;=Konstanta!$F$5,Konstanta!$E$5,IF(CD585&lt;=Konstanta!$F$6,Konstanta!$E$6,IF(CD585&lt;=Konstanta!$F$7,Konstanta!$E$7,IF(CD585&lt;=Konstanta!$F$8,Konstanta!$E$8,Konstanta!$E$9))))</f>
        <v>5</v>
      </c>
      <c r="CV585" t="b">
        <f t="shared" si="166"/>
        <v>1</v>
      </c>
      <c r="CW585" s="74">
        <f ca="1">IF(CD585&lt;=Konstanta!$B$5,Konstanta!$A$5,IF(CD585&lt;=Konstanta!$B$6,Konstanta!$A$6,IF(CD585&lt;=Konstanta!$B$7,Konstanta!$A$7,IF(CD585&lt;=Konstanta!$B$8,Konstanta!$A$8,IF(CD585&lt;=Konstanta!$B$9,Konstanta!$A$9,IF(CD585&lt;=Konstanta!$B$10,Konstanta!$A$10,IF(CD585&lt;=Konstanta!$B$11,Konstanta!$A$11,Konstanta!$A$12)))))))</f>
        <v>8</v>
      </c>
      <c r="CX585" t="b">
        <f>LEN(_xlfn.IFNA(VLOOKUP(AA585,Konstanta!$AD:$AD,1,FALSE),""))=0</f>
        <v>1</v>
      </c>
      <c r="CY585" s="67">
        <f t="shared" si="167"/>
        <v>0</v>
      </c>
      <c r="CZ585" s="67">
        <f t="shared" si="168"/>
        <v>0</v>
      </c>
      <c r="DA585" s="67">
        <f t="shared" si="169"/>
        <v>0</v>
      </c>
      <c r="DB585" t="b">
        <f t="shared" ca="1" si="170"/>
        <v>0</v>
      </c>
      <c r="DC585" s="67" t="b">
        <f>DA585&lt;=Konstanta!$AH$3</f>
        <v>1</v>
      </c>
      <c r="DD585" t="b">
        <f>CY585&lt;=Konstanta!$AH$4</f>
        <v>1</v>
      </c>
      <c r="DE585" t="b">
        <f>CY585&lt;=Konstanta!$AH$5</f>
        <v>1</v>
      </c>
      <c r="DF585" t="b">
        <f>CY585&lt;=Konstanta!$AH$6</f>
        <v>1</v>
      </c>
      <c r="DG585" t="b">
        <f ca="1">TEXT(BL585,"YYYYMMDD")=TEXT(Konstanta!$B$1,"YYYYMMDD")</f>
        <v>0</v>
      </c>
      <c r="DH585" t="b">
        <f t="shared" si="171"/>
        <v>0</v>
      </c>
      <c r="DI585" s="67">
        <f ca="1">Konstanta!$C$4-Data!CD585</f>
        <v>-1096658.666275</v>
      </c>
      <c r="DJ585">
        <f ca="1">IF(Data!DI585&gt;=Konstanta!$B$14,Konstanta!$A$14,IF(Data!DI585&gt;=Konstanta!$B$15,Konstanta!$A$15,IF(Data!DI585&gt;=Konstanta!$B$16,Konstanta!$A$16,IF(Data!DI585&gt;=Konstanta!$B$17,Konstanta!$A$17,IF(Data!DI585&gt;=Konstanta!$B$18,Konstanta!$A$18,Konstanta!$A$19)))))</f>
        <v>6</v>
      </c>
      <c r="DK585" t="b">
        <f t="shared" si="172"/>
        <v>0</v>
      </c>
      <c r="DL585" t="b">
        <f>COUNTIFS(A$1:A584,A585)=0</f>
        <v>1</v>
      </c>
    </row>
    <row r="586" spans="1:11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70" t="str">
        <f t="shared" si="157"/>
        <v/>
      </c>
      <c r="CA586" s="71">
        <f t="shared" ca="1" si="158"/>
        <v>1096694.6664083335</v>
      </c>
      <c r="CB586" s="70" t="b">
        <f ca="1">AND(LEN(BZ586)&gt;0,TEXT(BZ586,"YYYY-MM-DD")=TEXT(Konstanta!$B$1,"YYYY-MM-DD"))</f>
        <v>0</v>
      </c>
      <c r="CC586" s="70" t="str">
        <f t="shared" si="159"/>
        <v/>
      </c>
      <c r="CD586" s="72">
        <f ca="1">(Konstanta!$B$2-D586)*24</f>
        <v>1096694.666275</v>
      </c>
      <c r="CE586" t="b">
        <f t="shared" si="160"/>
        <v>0</v>
      </c>
      <c r="CF586" t="b">
        <f>LEN(_xlfn.IFNA(VLOOKUP(H586,Konstanta!$M:$M,1,FALSE),""))&gt;0</f>
        <v>0</v>
      </c>
      <c r="CG586" t="b">
        <f>LEN(_xlfn.IFNA(VLOOKUP(G586,Konstanta!$T:$T,1,FALSE),""))&gt;0</f>
        <v>0</v>
      </c>
      <c r="CH586" t="b">
        <f>_xlfn.IFNA(VLOOKUP(U586,Konstanta!$O:$O,1,FALSE),"-")&lt;&gt;"-"</f>
        <v>0</v>
      </c>
      <c r="CI586" t="b">
        <f>LEN(_xlfn.IFNA(VLOOKUP(AX586,Konstanta!$X:$X,1,FALSE),""))&gt;0</f>
        <v>0</v>
      </c>
      <c r="CJ586" t="b">
        <f>OR(LEN(_xlfn.IFNA(VLOOKUP(Y586,Konstanta!$Q:$Q,1,FALSE),""))&gt;0,LEN(Y586)=0)</f>
        <v>1</v>
      </c>
      <c r="CK586" t="b">
        <f t="shared" si="161"/>
        <v>1</v>
      </c>
      <c r="CL586" t="b">
        <f>OR(LEN(_xlfn.IFNA(VLOOKUP(BK586,Konstanta!$Z:$Z,1,FALSE),""))&gt;0,LEN(BK586)=0)</f>
        <v>1</v>
      </c>
      <c r="CM586" t="b">
        <f t="shared" si="162"/>
        <v>1</v>
      </c>
      <c r="CN586" t="b">
        <f t="shared" si="163"/>
        <v>0</v>
      </c>
      <c r="CO586" t="b">
        <f>LEN(_xlfn.IFNA(VLOOKUP(Data!K586,Konstanta!$AB:$AB,1,FALSE),""))&gt;0</f>
        <v>0</v>
      </c>
      <c r="CP586" s="12" t="b">
        <f t="shared" si="164"/>
        <v>0</v>
      </c>
      <c r="CQ586" s="12" t="b">
        <f t="shared" si="165"/>
        <v>0</v>
      </c>
      <c r="CR586" t="b">
        <f>ISNUMBER(SEARCH(Konstanta!$Q$5,Y586))</f>
        <v>0</v>
      </c>
      <c r="CS586">
        <f ca="1">IF(CD586&lt;=Konstanta!$J$5,Konstanta!$I$5,IF(CD586&lt;=Konstanta!$J$6,Konstanta!$I$6,IF(CD586&lt;=Konstanta!$J$7,Konstanta!$I$7,Konstanta!$I$8)))</f>
        <v>4</v>
      </c>
      <c r="CT586" t="b">
        <f>ISNUMBER(SEARCH(Konstanta!$Q$6,Y586))</f>
        <v>0</v>
      </c>
      <c r="CU586">
        <f ca="1">IF(CD586&lt;=Konstanta!$F$5,Konstanta!$E$5,IF(CD586&lt;=Konstanta!$F$6,Konstanta!$E$6,IF(CD586&lt;=Konstanta!$F$7,Konstanta!$E$7,IF(CD586&lt;=Konstanta!$F$8,Konstanta!$E$8,Konstanta!$E$9))))</f>
        <v>5</v>
      </c>
      <c r="CV586" t="b">
        <f t="shared" si="166"/>
        <v>1</v>
      </c>
      <c r="CW586" s="74">
        <f ca="1">IF(CD586&lt;=Konstanta!$B$5,Konstanta!$A$5,IF(CD586&lt;=Konstanta!$B$6,Konstanta!$A$6,IF(CD586&lt;=Konstanta!$B$7,Konstanta!$A$7,IF(CD586&lt;=Konstanta!$B$8,Konstanta!$A$8,IF(CD586&lt;=Konstanta!$B$9,Konstanta!$A$9,IF(CD586&lt;=Konstanta!$B$10,Konstanta!$A$10,IF(CD586&lt;=Konstanta!$B$11,Konstanta!$A$11,Konstanta!$A$12)))))))</f>
        <v>8</v>
      </c>
      <c r="CX586" t="b">
        <f>LEN(_xlfn.IFNA(VLOOKUP(AA586,Konstanta!$AD:$AD,1,FALSE),""))=0</f>
        <v>1</v>
      </c>
      <c r="CY586" s="67">
        <f t="shared" si="167"/>
        <v>0</v>
      </c>
      <c r="CZ586" s="67">
        <f t="shared" si="168"/>
        <v>0</v>
      </c>
      <c r="DA586" s="67">
        <f t="shared" si="169"/>
        <v>0</v>
      </c>
      <c r="DB586" t="b">
        <f t="shared" ca="1" si="170"/>
        <v>0</v>
      </c>
      <c r="DC586" s="67" t="b">
        <f>DA586&lt;=Konstanta!$AH$3</f>
        <v>1</v>
      </c>
      <c r="DD586" t="b">
        <f>CY586&lt;=Konstanta!$AH$4</f>
        <v>1</v>
      </c>
      <c r="DE586" t="b">
        <f>CY586&lt;=Konstanta!$AH$5</f>
        <v>1</v>
      </c>
      <c r="DF586" t="b">
        <f>CY586&lt;=Konstanta!$AH$6</f>
        <v>1</v>
      </c>
      <c r="DG586" t="b">
        <f ca="1">TEXT(BL586,"YYYYMMDD")=TEXT(Konstanta!$B$1,"YYYYMMDD")</f>
        <v>0</v>
      </c>
      <c r="DH586" t="b">
        <f t="shared" si="171"/>
        <v>0</v>
      </c>
      <c r="DI586" s="67">
        <f ca="1">Konstanta!$C$4-Data!CD586</f>
        <v>-1096658.666275</v>
      </c>
      <c r="DJ586">
        <f ca="1">IF(Data!DI586&gt;=Konstanta!$B$14,Konstanta!$A$14,IF(Data!DI586&gt;=Konstanta!$B$15,Konstanta!$A$15,IF(Data!DI586&gt;=Konstanta!$B$16,Konstanta!$A$16,IF(Data!DI586&gt;=Konstanta!$B$17,Konstanta!$A$17,IF(Data!DI586&gt;=Konstanta!$B$18,Konstanta!$A$18,Konstanta!$A$19)))))</f>
        <v>6</v>
      </c>
      <c r="DK586" t="b">
        <f t="shared" si="172"/>
        <v>0</v>
      </c>
      <c r="DL586" t="b">
        <f>COUNTIFS(A$1:A585,A586)=0</f>
        <v>1</v>
      </c>
    </row>
    <row r="587" spans="1:116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70" t="str">
        <f t="shared" si="157"/>
        <v/>
      </c>
      <c r="CA587" s="71">
        <f t="shared" ca="1" si="158"/>
        <v>1096694.6664055556</v>
      </c>
      <c r="CB587" s="70" t="b">
        <f ca="1">AND(LEN(BZ587)&gt;0,TEXT(BZ587,"YYYY-MM-DD")=TEXT(Konstanta!$B$1,"YYYY-MM-DD"))</f>
        <v>0</v>
      </c>
      <c r="CC587" s="70" t="str">
        <f t="shared" si="159"/>
        <v/>
      </c>
      <c r="CD587" s="72">
        <f ca="1">(Konstanta!$B$2-D587)*24</f>
        <v>1096694.666275</v>
      </c>
      <c r="CE587" t="b">
        <f t="shared" si="160"/>
        <v>0</v>
      </c>
      <c r="CF587" t="b">
        <f>LEN(_xlfn.IFNA(VLOOKUP(H587,Konstanta!$M:$M,1,FALSE),""))&gt;0</f>
        <v>0</v>
      </c>
      <c r="CG587" t="b">
        <f>LEN(_xlfn.IFNA(VLOOKUP(G587,Konstanta!$T:$T,1,FALSE),""))&gt;0</f>
        <v>0</v>
      </c>
      <c r="CH587" t="b">
        <f>_xlfn.IFNA(VLOOKUP(U587,Konstanta!$O:$O,1,FALSE),"-")&lt;&gt;"-"</f>
        <v>0</v>
      </c>
      <c r="CI587" t="b">
        <f>LEN(_xlfn.IFNA(VLOOKUP(AX587,Konstanta!$X:$X,1,FALSE),""))&gt;0</f>
        <v>0</v>
      </c>
      <c r="CJ587" t="b">
        <f>OR(LEN(_xlfn.IFNA(VLOOKUP(Y587,Konstanta!$Q:$Q,1,FALSE),""))&gt;0,LEN(Y587)=0)</f>
        <v>1</v>
      </c>
      <c r="CK587" t="b">
        <f t="shared" si="161"/>
        <v>1</v>
      </c>
      <c r="CL587" t="b">
        <f>OR(LEN(_xlfn.IFNA(VLOOKUP(BK587,Konstanta!$Z:$Z,1,FALSE),""))&gt;0,LEN(BK587)=0)</f>
        <v>1</v>
      </c>
      <c r="CM587" t="b">
        <f t="shared" si="162"/>
        <v>1</v>
      </c>
      <c r="CN587" t="b">
        <f t="shared" si="163"/>
        <v>0</v>
      </c>
      <c r="CO587" t="b">
        <f>LEN(_xlfn.IFNA(VLOOKUP(Data!K587,Konstanta!$AB:$AB,1,FALSE),""))&gt;0</f>
        <v>0</v>
      </c>
      <c r="CP587" s="12" t="b">
        <f t="shared" si="164"/>
        <v>0</v>
      </c>
      <c r="CQ587" s="12" t="b">
        <f t="shared" si="165"/>
        <v>0</v>
      </c>
      <c r="CR587" t="b">
        <f>ISNUMBER(SEARCH(Konstanta!$Q$5,Y587))</f>
        <v>0</v>
      </c>
      <c r="CS587">
        <f ca="1">IF(CD587&lt;=Konstanta!$J$5,Konstanta!$I$5,IF(CD587&lt;=Konstanta!$J$6,Konstanta!$I$6,IF(CD587&lt;=Konstanta!$J$7,Konstanta!$I$7,Konstanta!$I$8)))</f>
        <v>4</v>
      </c>
      <c r="CT587" t="b">
        <f>ISNUMBER(SEARCH(Konstanta!$Q$6,Y587))</f>
        <v>0</v>
      </c>
      <c r="CU587">
        <f ca="1">IF(CD587&lt;=Konstanta!$F$5,Konstanta!$E$5,IF(CD587&lt;=Konstanta!$F$6,Konstanta!$E$6,IF(CD587&lt;=Konstanta!$F$7,Konstanta!$E$7,IF(CD587&lt;=Konstanta!$F$8,Konstanta!$E$8,Konstanta!$E$9))))</f>
        <v>5</v>
      </c>
      <c r="CV587" t="b">
        <f t="shared" si="166"/>
        <v>1</v>
      </c>
      <c r="CW587" s="74">
        <f ca="1">IF(CD587&lt;=Konstanta!$B$5,Konstanta!$A$5,IF(CD587&lt;=Konstanta!$B$6,Konstanta!$A$6,IF(CD587&lt;=Konstanta!$B$7,Konstanta!$A$7,IF(CD587&lt;=Konstanta!$B$8,Konstanta!$A$8,IF(CD587&lt;=Konstanta!$B$9,Konstanta!$A$9,IF(CD587&lt;=Konstanta!$B$10,Konstanta!$A$10,IF(CD587&lt;=Konstanta!$B$11,Konstanta!$A$11,Konstanta!$A$12)))))))</f>
        <v>8</v>
      </c>
      <c r="CX587" t="b">
        <f>LEN(_xlfn.IFNA(VLOOKUP(AA587,Konstanta!$AD:$AD,1,FALSE),""))=0</f>
        <v>1</v>
      </c>
      <c r="CY587" s="67">
        <f t="shared" si="167"/>
        <v>0</v>
      </c>
      <c r="CZ587" s="67">
        <f t="shared" si="168"/>
        <v>0</v>
      </c>
      <c r="DA587" s="67">
        <f t="shared" si="169"/>
        <v>0</v>
      </c>
      <c r="DB587" t="b">
        <f t="shared" ca="1" si="170"/>
        <v>0</v>
      </c>
      <c r="DC587" s="67" t="b">
        <f>DA587&lt;=Konstanta!$AH$3</f>
        <v>1</v>
      </c>
      <c r="DD587" t="b">
        <f>CY587&lt;=Konstanta!$AH$4</f>
        <v>1</v>
      </c>
      <c r="DE587" t="b">
        <f>CY587&lt;=Konstanta!$AH$5</f>
        <v>1</v>
      </c>
      <c r="DF587" t="b">
        <f>CY587&lt;=Konstanta!$AH$6</f>
        <v>1</v>
      </c>
      <c r="DG587" t="b">
        <f ca="1">TEXT(BL587,"YYYYMMDD")=TEXT(Konstanta!$B$1,"YYYYMMDD")</f>
        <v>0</v>
      </c>
      <c r="DH587" t="b">
        <f t="shared" si="171"/>
        <v>0</v>
      </c>
      <c r="DI587" s="67">
        <f ca="1">Konstanta!$C$4-Data!CD587</f>
        <v>-1096658.666275</v>
      </c>
      <c r="DJ587">
        <f ca="1">IF(Data!DI587&gt;=Konstanta!$B$14,Konstanta!$A$14,IF(Data!DI587&gt;=Konstanta!$B$15,Konstanta!$A$15,IF(Data!DI587&gt;=Konstanta!$B$16,Konstanta!$A$16,IF(Data!DI587&gt;=Konstanta!$B$17,Konstanta!$A$17,IF(Data!DI587&gt;=Konstanta!$B$18,Konstanta!$A$18,Konstanta!$A$19)))))</f>
        <v>6</v>
      </c>
      <c r="DK587" t="b">
        <f t="shared" si="172"/>
        <v>0</v>
      </c>
      <c r="DL587" t="b">
        <f>COUNTIFS(A$1:A586,A587)=0</f>
        <v>1</v>
      </c>
    </row>
    <row r="588" spans="1:116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70" t="str">
        <f t="shared" si="157"/>
        <v/>
      </c>
      <c r="CA588" s="71">
        <f t="shared" ca="1" si="158"/>
        <v>1096694.6664</v>
      </c>
      <c r="CB588" s="70" t="b">
        <f ca="1">AND(LEN(BZ588)&gt;0,TEXT(BZ588,"YYYY-MM-DD")=TEXT(Konstanta!$B$1,"YYYY-MM-DD"))</f>
        <v>0</v>
      </c>
      <c r="CC588" s="70" t="str">
        <f t="shared" si="159"/>
        <v/>
      </c>
      <c r="CD588" s="72">
        <f ca="1">(Konstanta!$B$2-D588)*24</f>
        <v>1096694.666275</v>
      </c>
      <c r="CE588" t="b">
        <f t="shared" si="160"/>
        <v>0</v>
      </c>
      <c r="CF588" t="b">
        <f>LEN(_xlfn.IFNA(VLOOKUP(H588,Konstanta!$M:$M,1,FALSE),""))&gt;0</f>
        <v>0</v>
      </c>
      <c r="CG588" t="b">
        <f>LEN(_xlfn.IFNA(VLOOKUP(G588,Konstanta!$T:$T,1,FALSE),""))&gt;0</f>
        <v>0</v>
      </c>
      <c r="CH588" t="b">
        <f>_xlfn.IFNA(VLOOKUP(U588,Konstanta!$O:$O,1,FALSE),"-")&lt;&gt;"-"</f>
        <v>0</v>
      </c>
      <c r="CI588" t="b">
        <f>LEN(_xlfn.IFNA(VLOOKUP(AX588,Konstanta!$X:$X,1,FALSE),""))&gt;0</f>
        <v>0</v>
      </c>
      <c r="CJ588" t="b">
        <f>OR(LEN(_xlfn.IFNA(VLOOKUP(Y588,Konstanta!$Q:$Q,1,FALSE),""))&gt;0,LEN(Y588)=0)</f>
        <v>1</v>
      </c>
      <c r="CK588" t="b">
        <f t="shared" si="161"/>
        <v>1</v>
      </c>
      <c r="CL588" t="b">
        <f>OR(LEN(_xlfn.IFNA(VLOOKUP(BK588,Konstanta!$Z:$Z,1,FALSE),""))&gt;0,LEN(BK588)=0)</f>
        <v>1</v>
      </c>
      <c r="CM588" t="b">
        <f t="shared" si="162"/>
        <v>1</v>
      </c>
      <c r="CN588" t="b">
        <f t="shared" si="163"/>
        <v>0</v>
      </c>
      <c r="CO588" t="b">
        <f>LEN(_xlfn.IFNA(VLOOKUP(Data!K588,Konstanta!$AB:$AB,1,FALSE),""))&gt;0</f>
        <v>0</v>
      </c>
      <c r="CP588" s="12" t="b">
        <f t="shared" si="164"/>
        <v>0</v>
      </c>
      <c r="CQ588" s="12" t="b">
        <f t="shared" si="165"/>
        <v>0</v>
      </c>
      <c r="CR588" t="b">
        <f>ISNUMBER(SEARCH(Konstanta!$Q$5,Y588))</f>
        <v>0</v>
      </c>
      <c r="CS588">
        <f ca="1">IF(CD588&lt;=Konstanta!$J$5,Konstanta!$I$5,IF(CD588&lt;=Konstanta!$J$6,Konstanta!$I$6,IF(CD588&lt;=Konstanta!$J$7,Konstanta!$I$7,Konstanta!$I$8)))</f>
        <v>4</v>
      </c>
      <c r="CT588" t="b">
        <f>ISNUMBER(SEARCH(Konstanta!$Q$6,Y588))</f>
        <v>0</v>
      </c>
      <c r="CU588">
        <f ca="1">IF(CD588&lt;=Konstanta!$F$5,Konstanta!$E$5,IF(CD588&lt;=Konstanta!$F$6,Konstanta!$E$6,IF(CD588&lt;=Konstanta!$F$7,Konstanta!$E$7,IF(CD588&lt;=Konstanta!$F$8,Konstanta!$E$8,Konstanta!$E$9))))</f>
        <v>5</v>
      </c>
      <c r="CV588" t="b">
        <f t="shared" si="166"/>
        <v>1</v>
      </c>
      <c r="CW588" s="74">
        <f ca="1">IF(CD588&lt;=Konstanta!$B$5,Konstanta!$A$5,IF(CD588&lt;=Konstanta!$B$6,Konstanta!$A$6,IF(CD588&lt;=Konstanta!$B$7,Konstanta!$A$7,IF(CD588&lt;=Konstanta!$B$8,Konstanta!$A$8,IF(CD588&lt;=Konstanta!$B$9,Konstanta!$A$9,IF(CD588&lt;=Konstanta!$B$10,Konstanta!$A$10,IF(CD588&lt;=Konstanta!$B$11,Konstanta!$A$11,Konstanta!$A$12)))))))</f>
        <v>8</v>
      </c>
      <c r="CX588" t="b">
        <f>LEN(_xlfn.IFNA(VLOOKUP(AA588,Konstanta!$AD:$AD,1,FALSE),""))=0</f>
        <v>1</v>
      </c>
      <c r="CY588" s="67">
        <f t="shared" si="167"/>
        <v>0</v>
      </c>
      <c r="CZ588" s="67">
        <f t="shared" si="168"/>
        <v>0</v>
      </c>
      <c r="DA588" s="67">
        <f t="shared" si="169"/>
        <v>0</v>
      </c>
      <c r="DB588" t="b">
        <f t="shared" ca="1" si="170"/>
        <v>0</v>
      </c>
      <c r="DC588" s="67" t="b">
        <f>DA588&lt;=Konstanta!$AH$3</f>
        <v>1</v>
      </c>
      <c r="DD588" t="b">
        <f>CY588&lt;=Konstanta!$AH$4</f>
        <v>1</v>
      </c>
      <c r="DE588" t="b">
        <f>CY588&lt;=Konstanta!$AH$5</f>
        <v>1</v>
      </c>
      <c r="DF588" t="b">
        <f>CY588&lt;=Konstanta!$AH$6</f>
        <v>1</v>
      </c>
      <c r="DG588" t="b">
        <f ca="1">TEXT(BL588,"YYYYMMDD")=TEXT(Konstanta!$B$1,"YYYYMMDD")</f>
        <v>0</v>
      </c>
      <c r="DH588" t="b">
        <f t="shared" si="171"/>
        <v>0</v>
      </c>
      <c r="DI588" s="67">
        <f ca="1">Konstanta!$C$4-Data!CD588</f>
        <v>-1096658.666275</v>
      </c>
      <c r="DJ588">
        <f ca="1">IF(Data!DI588&gt;=Konstanta!$B$14,Konstanta!$A$14,IF(Data!DI588&gt;=Konstanta!$B$15,Konstanta!$A$15,IF(Data!DI588&gt;=Konstanta!$B$16,Konstanta!$A$16,IF(Data!DI588&gt;=Konstanta!$B$17,Konstanta!$A$17,IF(Data!DI588&gt;=Konstanta!$B$18,Konstanta!$A$18,Konstanta!$A$19)))))</f>
        <v>6</v>
      </c>
      <c r="DK588" t="b">
        <f t="shared" si="172"/>
        <v>0</v>
      </c>
      <c r="DL588" t="b">
        <f>COUNTIFS(A$1:A587,A588)=0</f>
        <v>1</v>
      </c>
    </row>
    <row r="589" spans="1:116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70" t="str">
        <f t="shared" si="157"/>
        <v/>
      </c>
      <c r="CA589" s="71">
        <f t="shared" ca="1" si="158"/>
        <v>1096694.6659916667</v>
      </c>
      <c r="CB589" s="70" t="b">
        <f ca="1">AND(LEN(BZ589)&gt;0,TEXT(BZ589,"YYYY-MM-DD")=TEXT(Konstanta!$B$1,"YYYY-MM-DD"))</f>
        <v>0</v>
      </c>
      <c r="CC589" s="70" t="str">
        <f t="shared" si="159"/>
        <v/>
      </c>
      <c r="CD589" s="72">
        <f ca="1">(Konstanta!$B$2-D589)*24</f>
        <v>1096694.666275</v>
      </c>
      <c r="CE589" t="b">
        <f t="shared" si="160"/>
        <v>0</v>
      </c>
      <c r="CF589" t="b">
        <f>LEN(_xlfn.IFNA(VLOOKUP(H589,Konstanta!$M:$M,1,FALSE),""))&gt;0</f>
        <v>0</v>
      </c>
      <c r="CG589" t="b">
        <f>LEN(_xlfn.IFNA(VLOOKUP(G589,Konstanta!$T:$T,1,FALSE),""))&gt;0</f>
        <v>0</v>
      </c>
      <c r="CH589" t="b">
        <f>_xlfn.IFNA(VLOOKUP(U589,Konstanta!$O:$O,1,FALSE),"-")&lt;&gt;"-"</f>
        <v>0</v>
      </c>
      <c r="CI589" t="b">
        <f>LEN(_xlfn.IFNA(VLOOKUP(AX589,Konstanta!$X:$X,1,FALSE),""))&gt;0</f>
        <v>0</v>
      </c>
      <c r="CJ589" t="b">
        <f>OR(LEN(_xlfn.IFNA(VLOOKUP(Y589,Konstanta!$Q:$Q,1,FALSE),""))&gt;0,LEN(Y589)=0)</f>
        <v>1</v>
      </c>
      <c r="CK589" t="b">
        <f t="shared" si="161"/>
        <v>1</v>
      </c>
      <c r="CL589" t="b">
        <f>OR(LEN(_xlfn.IFNA(VLOOKUP(BK589,Konstanta!$Z:$Z,1,FALSE),""))&gt;0,LEN(BK589)=0)</f>
        <v>1</v>
      </c>
      <c r="CM589" t="b">
        <f t="shared" si="162"/>
        <v>1</v>
      </c>
      <c r="CN589" t="b">
        <f t="shared" si="163"/>
        <v>0</v>
      </c>
      <c r="CO589" t="b">
        <f>LEN(_xlfn.IFNA(VLOOKUP(Data!K589,Konstanta!$AB:$AB,1,FALSE),""))&gt;0</f>
        <v>0</v>
      </c>
      <c r="CP589" s="12" t="b">
        <f t="shared" si="164"/>
        <v>0</v>
      </c>
      <c r="CQ589" s="12" t="b">
        <f t="shared" si="165"/>
        <v>0</v>
      </c>
      <c r="CR589" t="b">
        <f>ISNUMBER(SEARCH(Konstanta!$Q$5,Y589))</f>
        <v>0</v>
      </c>
      <c r="CS589">
        <f ca="1">IF(CD589&lt;=Konstanta!$J$5,Konstanta!$I$5,IF(CD589&lt;=Konstanta!$J$6,Konstanta!$I$6,IF(CD589&lt;=Konstanta!$J$7,Konstanta!$I$7,Konstanta!$I$8)))</f>
        <v>4</v>
      </c>
      <c r="CT589" t="b">
        <f>ISNUMBER(SEARCH(Konstanta!$Q$6,Y589))</f>
        <v>0</v>
      </c>
      <c r="CU589">
        <f ca="1">IF(CD589&lt;=Konstanta!$F$5,Konstanta!$E$5,IF(CD589&lt;=Konstanta!$F$6,Konstanta!$E$6,IF(CD589&lt;=Konstanta!$F$7,Konstanta!$E$7,IF(CD589&lt;=Konstanta!$F$8,Konstanta!$E$8,Konstanta!$E$9))))</f>
        <v>5</v>
      </c>
      <c r="CV589" t="b">
        <f t="shared" si="166"/>
        <v>1</v>
      </c>
      <c r="CW589" s="74">
        <f ca="1">IF(CD589&lt;=Konstanta!$B$5,Konstanta!$A$5,IF(CD589&lt;=Konstanta!$B$6,Konstanta!$A$6,IF(CD589&lt;=Konstanta!$B$7,Konstanta!$A$7,IF(CD589&lt;=Konstanta!$B$8,Konstanta!$A$8,IF(CD589&lt;=Konstanta!$B$9,Konstanta!$A$9,IF(CD589&lt;=Konstanta!$B$10,Konstanta!$A$10,IF(CD589&lt;=Konstanta!$B$11,Konstanta!$A$11,Konstanta!$A$12)))))))</f>
        <v>8</v>
      </c>
      <c r="CX589" t="b">
        <f>LEN(_xlfn.IFNA(VLOOKUP(AA589,Konstanta!$AD:$AD,1,FALSE),""))=0</f>
        <v>1</v>
      </c>
      <c r="CY589" s="67">
        <f t="shared" si="167"/>
        <v>0</v>
      </c>
      <c r="CZ589" s="67">
        <f t="shared" si="168"/>
        <v>0</v>
      </c>
      <c r="DA589" s="67">
        <f t="shared" si="169"/>
        <v>0</v>
      </c>
      <c r="DB589" t="b">
        <f t="shared" ca="1" si="170"/>
        <v>0</v>
      </c>
      <c r="DC589" s="67" t="b">
        <f>DA589&lt;=Konstanta!$AH$3</f>
        <v>1</v>
      </c>
      <c r="DD589" t="b">
        <f>CY589&lt;=Konstanta!$AH$4</f>
        <v>1</v>
      </c>
      <c r="DE589" t="b">
        <f>CY589&lt;=Konstanta!$AH$5</f>
        <v>1</v>
      </c>
      <c r="DF589" t="b">
        <f>CY589&lt;=Konstanta!$AH$6</f>
        <v>1</v>
      </c>
      <c r="DG589" t="b">
        <f ca="1">TEXT(BL589,"YYYYMMDD")=TEXT(Konstanta!$B$1,"YYYYMMDD")</f>
        <v>0</v>
      </c>
      <c r="DH589" t="b">
        <f t="shared" si="171"/>
        <v>0</v>
      </c>
      <c r="DI589" s="67">
        <f ca="1">Konstanta!$C$4-Data!CD589</f>
        <v>-1096658.666275</v>
      </c>
      <c r="DJ589">
        <f ca="1">IF(Data!DI589&gt;=Konstanta!$B$14,Konstanta!$A$14,IF(Data!DI589&gt;=Konstanta!$B$15,Konstanta!$A$15,IF(Data!DI589&gt;=Konstanta!$B$16,Konstanta!$A$16,IF(Data!DI589&gt;=Konstanta!$B$17,Konstanta!$A$17,IF(Data!DI589&gt;=Konstanta!$B$18,Konstanta!$A$18,Konstanta!$A$19)))))</f>
        <v>6</v>
      </c>
      <c r="DK589" t="b">
        <f t="shared" si="172"/>
        <v>0</v>
      </c>
      <c r="DL589" t="b">
        <f>COUNTIFS(A$1:A588,A589)=0</f>
        <v>1</v>
      </c>
    </row>
    <row r="590" spans="1:116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70" t="str">
        <f t="shared" si="157"/>
        <v/>
      </c>
      <c r="CA590" s="71">
        <f t="shared" ca="1" si="158"/>
        <v>1096694.6659916667</v>
      </c>
      <c r="CB590" s="70" t="b">
        <f ca="1">AND(LEN(BZ590)&gt;0,TEXT(BZ590,"YYYY-MM-DD")=TEXT(Konstanta!$B$1,"YYYY-MM-DD"))</f>
        <v>0</v>
      </c>
      <c r="CC590" s="70" t="str">
        <f t="shared" si="159"/>
        <v/>
      </c>
      <c r="CD590" s="72">
        <f ca="1">(Konstanta!$B$2-D590)*24</f>
        <v>1096694.666275</v>
      </c>
      <c r="CE590" t="b">
        <f t="shared" si="160"/>
        <v>0</v>
      </c>
      <c r="CF590" t="b">
        <f>LEN(_xlfn.IFNA(VLOOKUP(H590,Konstanta!$M:$M,1,FALSE),""))&gt;0</f>
        <v>0</v>
      </c>
      <c r="CG590" t="b">
        <f>LEN(_xlfn.IFNA(VLOOKUP(G590,Konstanta!$T:$T,1,FALSE),""))&gt;0</f>
        <v>0</v>
      </c>
      <c r="CH590" t="b">
        <f>_xlfn.IFNA(VLOOKUP(U590,Konstanta!$O:$O,1,FALSE),"-")&lt;&gt;"-"</f>
        <v>0</v>
      </c>
      <c r="CI590" t="b">
        <f>LEN(_xlfn.IFNA(VLOOKUP(AX590,Konstanta!$X:$X,1,FALSE),""))&gt;0</f>
        <v>0</v>
      </c>
      <c r="CJ590" t="b">
        <f>OR(LEN(_xlfn.IFNA(VLOOKUP(Y590,Konstanta!$Q:$Q,1,FALSE),""))&gt;0,LEN(Y590)=0)</f>
        <v>1</v>
      </c>
      <c r="CK590" t="b">
        <f t="shared" si="161"/>
        <v>1</v>
      </c>
      <c r="CL590" t="b">
        <f>OR(LEN(_xlfn.IFNA(VLOOKUP(BK590,Konstanta!$Z:$Z,1,FALSE),""))&gt;0,LEN(BK590)=0)</f>
        <v>1</v>
      </c>
      <c r="CM590" t="b">
        <f t="shared" si="162"/>
        <v>1</v>
      </c>
      <c r="CN590" t="b">
        <f t="shared" si="163"/>
        <v>0</v>
      </c>
      <c r="CO590" t="b">
        <f>LEN(_xlfn.IFNA(VLOOKUP(Data!K590,Konstanta!$AB:$AB,1,FALSE),""))&gt;0</f>
        <v>0</v>
      </c>
      <c r="CP590" s="12" t="b">
        <f t="shared" si="164"/>
        <v>0</v>
      </c>
      <c r="CQ590" s="12" t="b">
        <f t="shared" si="165"/>
        <v>0</v>
      </c>
      <c r="CR590" t="b">
        <f>ISNUMBER(SEARCH(Konstanta!$Q$5,Y590))</f>
        <v>0</v>
      </c>
      <c r="CS590">
        <f ca="1">IF(CD590&lt;=Konstanta!$J$5,Konstanta!$I$5,IF(CD590&lt;=Konstanta!$J$6,Konstanta!$I$6,IF(CD590&lt;=Konstanta!$J$7,Konstanta!$I$7,Konstanta!$I$8)))</f>
        <v>4</v>
      </c>
      <c r="CT590" t="b">
        <f>ISNUMBER(SEARCH(Konstanta!$Q$6,Y590))</f>
        <v>0</v>
      </c>
      <c r="CU590">
        <f ca="1">IF(CD590&lt;=Konstanta!$F$5,Konstanta!$E$5,IF(CD590&lt;=Konstanta!$F$6,Konstanta!$E$6,IF(CD590&lt;=Konstanta!$F$7,Konstanta!$E$7,IF(CD590&lt;=Konstanta!$F$8,Konstanta!$E$8,Konstanta!$E$9))))</f>
        <v>5</v>
      </c>
      <c r="CV590" t="b">
        <f t="shared" si="166"/>
        <v>1</v>
      </c>
      <c r="CW590" s="74">
        <f ca="1">IF(CD590&lt;=Konstanta!$B$5,Konstanta!$A$5,IF(CD590&lt;=Konstanta!$B$6,Konstanta!$A$6,IF(CD590&lt;=Konstanta!$B$7,Konstanta!$A$7,IF(CD590&lt;=Konstanta!$B$8,Konstanta!$A$8,IF(CD590&lt;=Konstanta!$B$9,Konstanta!$A$9,IF(CD590&lt;=Konstanta!$B$10,Konstanta!$A$10,IF(CD590&lt;=Konstanta!$B$11,Konstanta!$A$11,Konstanta!$A$12)))))))</f>
        <v>8</v>
      </c>
      <c r="CX590" t="b">
        <f>LEN(_xlfn.IFNA(VLOOKUP(AA590,Konstanta!$AD:$AD,1,FALSE),""))=0</f>
        <v>1</v>
      </c>
      <c r="CY590" s="67">
        <f t="shared" si="167"/>
        <v>0</v>
      </c>
      <c r="CZ590" s="67">
        <f t="shared" si="168"/>
        <v>0</v>
      </c>
      <c r="DA590" s="67">
        <f t="shared" si="169"/>
        <v>0</v>
      </c>
      <c r="DB590" t="b">
        <f t="shared" ca="1" si="170"/>
        <v>0</v>
      </c>
      <c r="DC590" s="67" t="b">
        <f>DA590&lt;=Konstanta!$AH$3</f>
        <v>1</v>
      </c>
      <c r="DD590" t="b">
        <f>CY590&lt;=Konstanta!$AH$4</f>
        <v>1</v>
      </c>
      <c r="DE590" t="b">
        <f>CY590&lt;=Konstanta!$AH$5</f>
        <v>1</v>
      </c>
      <c r="DF590" t="b">
        <f>CY590&lt;=Konstanta!$AH$6</f>
        <v>1</v>
      </c>
      <c r="DG590" t="b">
        <f ca="1">TEXT(BL590,"YYYYMMDD")=TEXT(Konstanta!$B$1,"YYYYMMDD")</f>
        <v>0</v>
      </c>
      <c r="DH590" t="b">
        <f t="shared" si="171"/>
        <v>0</v>
      </c>
      <c r="DI590" s="67">
        <f ca="1">Konstanta!$C$4-Data!CD590</f>
        <v>-1096658.666275</v>
      </c>
      <c r="DJ590">
        <f ca="1">IF(Data!DI590&gt;=Konstanta!$B$14,Konstanta!$A$14,IF(Data!DI590&gt;=Konstanta!$B$15,Konstanta!$A$15,IF(Data!DI590&gt;=Konstanta!$B$16,Konstanta!$A$16,IF(Data!DI590&gt;=Konstanta!$B$17,Konstanta!$A$17,IF(Data!DI590&gt;=Konstanta!$B$18,Konstanta!$A$18,Konstanta!$A$19)))))</f>
        <v>6</v>
      </c>
      <c r="DK590" t="b">
        <f t="shared" si="172"/>
        <v>0</v>
      </c>
      <c r="DL590" t="b">
        <f>COUNTIFS(A$1:A589,A590)=0</f>
        <v>1</v>
      </c>
    </row>
    <row r="591" spans="1:116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70" t="str">
        <f t="shared" si="157"/>
        <v/>
      </c>
      <c r="CA591" s="71">
        <f t="shared" ca="1" si="158"/>
        <v>1096694.6662277777</v>
      </c>
      <c r="CB591" s="70" t="b">
        <f ca="1">AND(LEN(BZ591)&gt;0,TEXT(BZ591,"YYYY-MM-DD")=TEXT(Konstanta!$B$1,"YYYY-MM-DD"))</f>
        <v>0</v>
      </c>
      <c r="CC591" s="70" t="str">
        <f t="shared" si="159"/>
        <v/>
      </c>
      <c r="CD591" s="72">
        <f ca="1">(Konstanta!$B$2-D591)*24</f>
        <v>1096694.666275</v>
      </c>
      <c r="CE591" t="b">
        <f t="shared" si="160"/>
        <v>0</v>
      </c>
      <c r="CF591" t="b">
        <f>LEN(_xlfn.IFNA(VLOOKUP(H591,Konstanta!$M:$M,1,FALSE),""))&gt;0</f>
        <v>0</v>
      </c>
      <c r="CG591" t="b">
        <f>LEN(_xlfn.IFNA(VLOOKUP(G591,Konstanta!$T:$T,1,FALSE),""))&gt;0</f>
        <v>0</v>
      </c>
      <c r="CH591" t="b">
        <f>_xlfn.IFNA(VLOOKUP(U591,Konstanta!$O:$O,1,FALSE),"-")&lt;&gt;"-"</f>
        <v>0</v>
      </c>
      <c r="CI591" t="b">
        <f>LEN(_xlfn.IFNA(VLOOKUP(AX591,Konstanta!$X:$X,1,FALSE),""))&gt;0</f>
        <v>0</v>
      </c>
      <c r="CJ591" t="b">
        <f>OR(LEN(_xlfn.IFNA(VLOOKUP(Y591,Konstanta!$Q:$Q,1,FALSE),""))&gt;0,LEN(Y591)=0)</f>
        <v>1</v>
      </c>
      <c r="CK591" t="b">
        <f t="shared" si="161"/>
        <v>1</v>
      </c>
      <c r="CL591" t="b">
        <f>OR(LEN(_xlfn.IFNA(VLOOKUP(BK591,Konstanta!$Z:$Z,1,FALSE),""))&gt;0,LEN(BK591)=0)</f>
        <v>1</v>
      </c>
      <c r="CM591" t="b">
        <f t="shared" si="162"/>
        <v>1</v>
      </c>
      <c r="CN591" t="b">
        <f t="shared" si="163"/>
        <v>0</v>
      </c>
      <c r="CO591" t="b">
        <f>LEN(_xlfn.IFNA(VLOOKUP(Data!K591,Konstanta!$AB:$AB,1,FALSE),""))&gt;0</f>
        <v>0</v>
      </c>
      <c r="CP591" s="12" t="b">
        <f t="shared" si="164"/>
        <v>0</v>
      </c>
      <c r="CQ591" s="12" t="b">
        <f t="shared" si="165"/>
        <v>0</v>
      </c>
      <c r="CR591" t="b">
        <f>ISNUMBER(SEARCH(Konstanta!$Q$5,Y591))</f>
        <v>0</v>
      </c>
      <c r="CS591">
        <f ca="1">IF(CD591&lt;=Konstanta!$J$5,Konstanta!$I$5,IF(CD591&lt;=Konstanta!$J$6,Konstanta!$I$6,IF(CD591&lt;=Konstanta!$J$7,Konstanta!$I$7,Konstanta!$I$8)))</f>
        <v>4</v>
      </c>
      <c r="CT591" t="b">
        <f>ISNUMBER(SEARCH(Konstanta!$Q$6,Y591))</f>
        <v>0</v>
      </c>
      <c r="CU591">
        <f ca="1">IF(CD591&lt;=Konstanta!$F$5,Konstanta!$E$5,IF(CD591&lt;=Konstanta!$F$6,Konstanta!$E$6,IF(CD591&lt;=Konstanta!$F$7,Konstanta!$E$7,IF(CD591&lt;=Konstanta!$F$8,Konstanta!$E$8,Konstanta!$E$9))))</f>
        <v>5</v>
      </c>
      <c r="CV591" t="b">
        <f t="shared" si="166"/>
        <v>1</v>
      </c>
      <c r="CW591" s="74">
        <f ca="1">IF(CD591&lt;=Konstanta!$B$5,Konstanta!$A$5,IF(CD591&lt;=Konstanta!$B$6,Konstanta!$A$6,IF(CD591&lt;=Konstanta!$B$7,Konstanta!$A$7,IF(CD591&lt;=Konstanta!$B$8,Konstanta!$A$8,IF(CD591&lt;=Konstanta!$B$9,Konstanta!$A$9,IF(CD591&lt;=Konstanta!$B$10,Konstanta!$A$10,IF(CD591&lt;=Konstanta!$B$11,Konstanta!$A$11,Konstanta!$A$12)))))))</f>
        <v>8</v>
      </c>
      <c r="CX591" t="b">
        <f>LEN(_xlfn.IFNA(VLOOKUP(AA591,Konstanta!$AD:$AD,1,FALSE),""))=0</f>
        <v>1</v>
      </c>
      <c r="CY591" s="67">
        <f t="shared" si="167"/>
        <v>0</v>
      </c>
      <c r="CZ591" s="67">
        <f t="shared" si="168"/>
        <v>0</v>
      </c>
      <c r="DA591" s="67">
        <f t="shared" si="169"/>
        <v>0</v>
      </c>
      <c r="DB591" t="b">
        <f t="shared" ca="1" si="170"/>
        <v>0</v>
      </c>
      <c r="DC591" s="67" t="b">
        <f>DA591&lt;=Konstanta!$AH$3</f>
        <v>1</v>
      </c>
      <c r="DD591" t="b">
        <f>CY591&lt;=Konstanta!$AH$4</f>
        <v>1</v>
      </c>
      <c r="DE591" t="b">
        <f>CY591&lt;=Konstanta!$AH$5</f>
        <v>1</v>
      </c>
      <c r="DF591" t="b">
        <f>CY591&lt;=Konstanta!$AH$6</f>
        <v>1</v>
      </c>
      <c r="DG591" t="b">
        <f ca="1">TEXT(BL591,"YYYYMMDD")=TEXT(Konstanta!$B$1,"YYYYMMDD")</f>
        <v>0</v>
      </c>
      <c r="DH591" t="b">
        <f t="shared" si="171"/>
        <v>0</v>
      </c>
      <c r="DI591" s="67">
        <f ca="1">Konstanta!$C$4-Data!CD591</f>
        <v>-1096658.666275</v>
      </c>
      <c r="DJ591">
        <f ca="1">IF(Data!DI591&gt;=Konstanta!$B$14,Konstanta!$A$14,IF(Data!DI591&gt;=Konstanta!$B$15,Konstanta!$A$15,IF(Data!DI591&gt;=Konstanta!$B$16,Konstanta!$A$16,IF(Data!DI591&gt;=Konstanta!$B$17,Konstanta!$A$17,IF(Data!DI591&gt;=Konstanta!$B$18,Konstanta!$A$18,Konstanta!$A$19)))))</f>
        <v>6</v>
      </c>
      <c r="DK591" t="b">
        <f t="shared" si="172"/>
        <v>0</v>
      </c>
      <c r="DL591" t="b">
        <f>COUNTIFS(A$1:A590,A591)=0</f>
        <v>1</v>
      </c>
    </row>
    <row r="592" spans="1:116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70" t="str">
        <f t="shared" si="157"/>
        <v/>
      </c>
      <c r="CA592" s="71">
        <f t="shared" ca="1" si="158"/>
        <v>1096694.6659944444</v>
      </c>
      <c r="CB592" s="70" t="b">
        <f ca="1">AND(LEN(BZ592)&gt;0,TEXT(BZ592,"YYYY-MM-DD")=TEXT(Konstanta!$B$1,"YYYY-MM-DD"))</f>
        <v>0</v>
      </c>
      <c r="CC592" s="70" t="str">
        <f t="shared" si="159"/>
        <v/>
      </c>
      <c r="CD592" s="72">
        <f ca="1">(Konstanta!$B$2-D592)*24</f>
        <v>1096694.666275</v>
      </c>
      <c r="CE592" t="b">
        <f t="shared" si="160"/>
        <v>0</v>
      </c>
      <c r="CF592" t="b">
        <f>LEN(_xlfn.IFNA(VLOOKUP(H592,Konstanta!$M:$M,1,FALSE),""))&gt;0</f>
        <v>0</v>
      </c>
      <c r="CG592" t="b">
        <f>LEN(_xlfn.IFNA(VLOOKUP(G592,Konstanta!$T:$T,1,FALSE),""))&gt;0</f>
        <v>0</v>
      </c>
      <c r="CH592" t="b">
        <f>_xlfn.IFNA(VLOOKUP(U592,Konstanta!$O:$O,1,FALSE),"-")&lt;&gt;"-"</f>
        <v>0</v>
      </c>
      <c r="CI592" t="b">
        <f>LEN(_xlfn.IFNA(VLOOKUP(AX592,Konstanta!$X:$X,1,FALSE),""))&gt;0</f>
        <v>0</v>
      </c>
      <c r="CJ592" t="b">
        <f>OR(LEN(_xlfn.IFNA(VLOOKUP(Y592,Konstanta!$Q:$Q,1,FALSE),""))&gt;0,LEN(Y592)=0)</f>
        <v>1</v>
      </c>
      <c r="CK592" t="b">
        <f t="shared" si="161"/>
        <v>1</v>
      </c>
      <c r="CL592" t="b">
        <f>OR(LEN(_xlfn.IFNA(VLOOKUP(BK592,Konstanta!$Z:$Z,1,FALSE),""))&gt;0,LEN(BK592)=0)</f>
        <v>1</v>
      </c>
      <c r="CM592" t="b">
        <f t="shared" si="162"/>
        <v>1</v>
      </c>
      <c r="CN592" t="b">
        <f t="shared" si="163"/>
        <v>0</v>
      </c>
      <c r="CO592" t="b">
        <f>LEN(_xlfn.IFNA(VLOOKUP(Data!K592,Konstanta!$AB:$AB,1,FALSE),""))&gt;0</f>
        <v>0</v>
      </c>
      <c r="CP592" s="12" t="b">
        <f t="shared" si="164"/>
        <v>0</v>
      </c>
      <c r="CQ592" s="12" t="b">
        <f t="shared" si="165"/>
        <v>0</v>
      </c>
      <c r="CR592" t="b">
        <f>ISNUMBER(SEARCH(Konstanta!$Q$5,Y592))</f>
        <v>0</v>
      </c>
      <c r="CS592">
        <f ca="1">IF(CD592&lt;=Konstanta!$J$5,Konstanta!$I$5,IF(CD592&lt;=Konstanta!$J$6,Konstanta!$I$6,IF(CD592&lt;=Konstanta!$J$7,Konstanta!$I$7,Konstanta!$I$8)))</f>
        <v>4</v>
      </c>
      <c r="CT592" t="b">
        <f>ISNUMBER(SEARCH(Konstanta!$Q$6,Y592))</f>
        <v>0</v>
      </c>
      <c r="CU592">
        <f ca="1">IF(CD592&lt;=Konstanta!$F$5,Konstanta!$E$5,IF(CD592&lt;=Konstanta!$F$6,Konstanta!$E$6,IF(CD592&lt;=Konstanta!$F$7,Konstanta!$E$7,IF(CD592&lt;=Konstanta!$F$8,Konstanta!$E$8,Konstanta!$E$9))))</f>
        <v>5</v>
      </c>
      <c r="CV592" t="b">
        <f t="shared" si="166"/>
        <v>1</v>
      </c>
      <c r="CW592" s="74">
        <f ca="1">IF(CD592&lt;=Konstanta!$B$5,Konstanta!$A$5,IF(CD592&lt;=Konstanta!$B$6,Konstanta!$A$6,IF(CD592&lt;=Konstanta!$B$7,Konstanta!$A$7,IF(CD592&lt;=Konstanta!$B$8,Konstanta!$A$8,IF(CD592&lt;=Konstanta!$B$9,Konstanta!$A$9,IF(CD592&lt;=Konstanta!$B$10,Konstanta!$A$10,IF(CD592&lt;=Konstanta!$B$11,Konstanta!$A$11,Konstanta!$A$12)))))))</f>
        <v>8</v>
      </c>
      <c r="CX592" t="b">
        <f>LEN(_xlfn.IFNA(VLOOKUP(AA592,Konstanta!$AD:$AD,1,FALSE),""))=0</f>
        <v>1</v>
      </c>
      <c r="CY592" s="67">
        <f t="shared" si="167"/>
        <v>0</v>
      </c>
      <c r="CZ592" s="67">
        <f t="shared" si="168"/>
        <v>0</v>
      </c>
      <c r="DA592" s="67">
        <f t="shared" si="169"/>
        <v>0</v>
      </c>
      <c r="DB592" t="b">
        <f t="shared" ca="1" si="170"/>
        <v>0</v>
      </c>
      <c r="DC592" s="67" t="b">
        <f>DA592&lt;=Konstanta!$AH$3</f>
        <v>1</v>
      </c>
      <c r="DD592" t="b">
        <f>CY592&lt;=Konstanta!$AH$4</f>
        <v>1</v>
      </c>
      <c r="DE592" t="b">
        <f>CY592&lt;=Konstanta!$AH$5</f>
        <v>1</v>
      </c>
      <c r="DF592" t="b">
        <f>CY592&lt;=Konstanta!$AH$6</f>
        <v>1</v>
      </c>
      <c r="DG592" t="b">
        <f ca="1">TEXT(BL592,"YYYYMMDD")=TEXT(Konstanta!$B$1,"YYYYMMDD")</f>
        <v>0</v>
      </c>
      <c r="DH592" t="b">
        <f t="shared" si="171"/>
        <v>0</v>
      </c>
      <c r="DI592" s="67">
        <f ca="1">Konstanta!$C$4-Data!CD592</f>
        <v>-1096658.666275</v>
      </c>
      <c r="DJ592">
        <f ca="1">IF(Data!DI592&gt;=Konstanta!$B$14,Konstanta!$A$14,IF(Data!DI592&gt;=Konstanta!$B$15,Konstanta!$A$15,IF(Data!DI592&gt;=Konstanta!$B$16,Konstanta!$A$16,IF(Data!DI592&gt;=Konstanta!$B$17,Konstanta!$A$17,IF(Data!DI592&gt;=Konstanta!$B$18,Konstanta!$A$18,Konstanta!$A$19)))))</f>
        <v>6</v>
      </c>
      <c r="DK592" t="b">
        <f t="shared" si="172"/>
        <v>0</v>
      </c>
      <c r="DL592" t="b">
        <f>COUNTIFS(A$1:A591,A592)=0</f>
        <v>1</v>
      </c>
    </row>
    <row r="593" spans="1:116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70" t="str">
        <f t="shared" si="157"/>
        <v/>
      </c>
      <c r="CA593" s="71">
        <f t="shared" ca="1" si="158"/>
        <v>1096694.666275</v>
      </c>
      <c r="CB593" s="70" t="b">
        <f ca="1">AND(LEN(BZ593)&gt;0,TEXT(BZ593,"YYYY-MM-DD")=TEXT(Konstanta!$B$1,"YYYY-MM-DD"))</f>
        <v>0</v>
      </c>
      <c r="CC593" s="70" t="str">
        <f t="shared" si="159"/>
        <v/>
      </c>
      <c r="CD593" s="72">
        <f ca="1">(Konstanta!$B$2-D593)*24</f>
        <v>1096694.666275</v>
      </c>
      <c r="CE593" t="b">
        <f t="shared" si="160"/>
        <v>0</v>
      </c>
      <c r="CF593" t="b">
        <f>LEN(_xlfn.IFNA(VLOOKUP(H593,Konstanta!$M:$M,1,FALSE),""))&gt;0</f>
        <v>0</v>
      </c>
      <c r="CG593" t="b">
        <f>LEN(_xlfn.IFNA(VLOOKUP(G593,Konstanta!$T:$T,1,FALSE),""))&gt;0</f>
        <v>0</v>
      </c>
      <c r="CH593" t="b">
        <f>_xlfn.IFNA(VLOOKUP(U593,Konstanta!$O:$O,1,FALSE),"-")&lt;&gt;"-"</f>
        <v>0</v>
      </c>
      <c r="CI593" t="b">
        <f>LEN(_xlfn.IFNA(VLOOKUP(AX593,Konstanta!$X:$X,1,FALSE),""))&gt;0</f>
        <v>0</v>
      </c>
      <c r="CJ593" t="b">
        <f>OR(LEN(_xlfn.IFNA(VLOOKUP(Y593,Konstanta!$Q:$Q,1,FALSE),""))&gt;0,LEN(Y593)=0)</f>
        <v>1</v>
      </c>
      <c r="CK593" t="b">
        <f t="shared" si="161"/>
        <v>1</v>
      </c>
      <c r="CL593" t="b">
        <f>OR(LEN(_xlfn.IFNA(VLOOKUP(BK593,Konstanta!$Z:$Z,1,FALSE),""))&gt;0,LEN(BK593)=0)</f>
        <v>1</v>
      </c>
      <c r="CM593" t="b">
        <f t="shared" si="162"/>
        <v>1</v>
      </c>
      <c r="CN593" t="b">
        <f t="shared" si="163"/>
        <v>0</v>
      </c>
      <c r="CO593" t="b">
        <f>LEN(_xlfn.IFNA(VLOOKUP(Data!K593,Konstanta!$AB:$AB,1,FALSE),""))&gt;0</f>
        <v>0</v>
      </c>
      <c r="CP593" s="12" t="b">
        <f t="shared" si="164"/>
        <v>0</v>
      </c>
      <c r="CQ593" s="12" t="b">
        <f t="shared" si="165"/>
        <v>0</v>
      </c>
      <c r="CR593" t="b">
        <f>ISNUMBER(SEARCH(Konstanta!$Q$5,Y593))</f>
        <v>0</v>
      </c>
      <c r="CS593">
        <f ca="1">IF(CD593&lt;=Konstanta!$J$5,Konstanta!$I$5,IF(CD593&lt;=Konstanta!$J$6,Konstanta!$I$6,IF(CD593&lt;=Konstanta!$J$7,Konstanta!$I$7,Konstanta!$I$8)))</f>
        <v>4</v>
      </c>
      <c r="CT593" t="b">
        <f>ISNUMBER(SEARCH(Konstanta!$Q$6,Y593))</f>
        <v>0</v>
      </c>
      <c r="CU593">
        <f ca="1">IF(CD593&lt;=Konstanta!$F$5,Konstanta!$E$5,IF(CD593&lt;=Konstanta!$F$6,Konstanta!$E$6,IF(CD593&lt;=Konstanta!$F$7,Konstanta!$E$7,IF(CD593&lt;=Konstanta!$F$8,Konstanta!$E$8,Konstanta!$E$9))))</f>
        <v>5</v>
      </c>
      <c r="CV593" t="b">
        <f t="shared" si="166"/>
        <v>1</v>
      </c>
      <c r="CW593" s="74">
        <f ca="1">IF(CD593&lt;=Konstanta!$B$5,Konstanta!$A$5,IF(CD593&lt;=Konstanta!$B$6,Konstanta!$A$6,IF(CD593&lt;=Konstanta!$B$7,Konstanta!$A$7,IF(CD593&lt;=Konstanta!$B$8,Konstanta!$A$8,IF(CD593&lt;=Konstanta!$B$9,Konstanta!$A$9,IF(CD593&lt;=Konstanta!$B$10,Konstanta!$A$10,IF(CD593&lt;=Konstanta!$B$11,Konstanta!$A$11,Konstanta!$A$12)))))))</f>
        <v>8</v>
      </c>
      <c r="CX593" t="b">
        <f>LEN(_xlfn.IFNA(VLOOKUP(AA593,Konstanta!$AD:$AD,1,FALSE),""))=0</f>
        <v>1</v>
      </c>
      <c r="CY593" s="67">
        <f t="shared" si="167"/>
        <v>0</v>
      </c>
      <c r="CZ593" s="67">
        <f t="shared" si="168"/>
        <v>0</v>
      </c>
      <c r="DA593" s="67">
        <f t="shared" si="169"/>
        <v>0</v>
      </c>
      <c r="DB593" t="b">
        <f t="shared" ca="1" si="170"/>
        <v>0</v>
      </c>
      <c r="DC593" s="67" t="b">
        <f>DA593&lt;=Konstanta!$AH$3</f>
        <v>1</v>
      </c>
      <c r="DD593" t="b">
        <f>CY593&lt;=Konstanta!$AH$4</f>
        <v>1</v>
      </c>
      <c r="DE593" t="b">
        <f>CY593&lt;=Konstanta!$AH$5</f>
        <v>1</v>
      </c>
      <c r="DF593" t="b">
        <f>CY593&lt;=Konstanta!$AH$6</f>
        <v>1</v>
      </c>
      <c r="DG593" t="b">
        <f ca="1">TEXT(BL593,"YYYYMMDD")=TEXT(Konstanta!$B$1,"YYYYMMDD")</f>
        <v>0</v>
      </c>
      <c r="DH593" t="b">
        <f t="shared" si="171"/>
        <v>0</v>
      </c>
      <c r="DI593" s="67">
        <f ca="1">Konstanta!$C$4-Data!CD593</f>
        <v>-1096658.666275</v>
      </c>
      <c r="DJ593">
        <f ca="1">IF(Data!DI593&gt;=Konstanta!$B$14,Konstanta!$A$14,IF(Data!DI593&gt;=Konstanta!$B$15,Konstanta!$A$15,IF(Data!DI593&gt;=Konstanta!$B$16,Konstanta!$A$16,IF(Data!DI593&gt;=Konstanta!$B$17,Konstanta!$A$17,IF(Data!DI593&gt;=Konstanta!$B$18,Konstanta!$A$18,Konstanta!$A$19)))))</f>
        <v>6</v>
      </c>
      <c r="DK593" t="b">
        <f t="shared" si="172"/>
        <v>0</v>
      </c>
      <c r="DL593" t="b">
        <f>COUNTIFS(A$1:A592,A593)=0</f>
        <v>1</v>
      </c>
    </row>
    <row r="594" spans="1:116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70" t="str">
        <f t="shared" si="157"/>
        <v/>
      </c>
      <c r="CA594" s="71">
        <f t="shared" ca="1" si="158"/>
        <v>1096694.6659916667</v>
      </c>
      <c r="CB594" s="70" t="b">
        <f ca="1">AND(LEN(BZ594)&gt;0,TEXT(BZ594,"YYYY-MM-DD")=TEXT(Konstanta!$B$1,"YYYY-MM-DD"))</f>
        <v>0</v>
      </c>
      <c r="CC594" s="70" t="str">
        <f t="shared" si="159"/>
        <v/>
      </c>
      <c r="CD594" s="72">
        <f ca="1">(Konstanta!$B$2-D594)*24</f>
        <v>1096694.666275</v>
      </c>
      <c r="CE594" t="b">
        <f t="shared" si="160"/>
        <v>0</v>
      </c>
      <c r="CF594" t="b">
        <f>LEN(_xlfn.IFNA(VLOOKUP(H594,Konstanta!$M:$M,1,FALSE),""))&gt;0</f>
        <v>0</v>
      </c>
      <c r="CG594" t="b">
        <f>LEN(_xlfn.IFNA(VLOOKUP(G594,Konstanta!$T:$T,1,FALSE),""))&gt;0</f>
        <v>0</v>
      </c>
      <c r="CH594" t="b">
        <f>_xlfn.IFNA(VLOOKUP(U594,Konstanta!$O:$O,1,FALSE),"-")&lt;&gt;"-"</f>
        <v>0</v>
      </c>
      <c r="CI594" t="b">
        <f>LEN(_xlfn.IFNA(VLOOKUP(AX594,Konstanta!$X:$X,1,FALSE),""))&gt;0</f>
        <v>0</v>
      </c>
      <c r="CJ594" t="b">
        <f>OR(LEN(_xlfn.IFNA(VLOOKUP(Y594,Konstanta!$Q:$Q,1,FALSE),""))&gt;0,LEN(Y594)=0)</f>
        <v>1</v>
      </c>
      <c r="CK594" t="b">
        <f t="shared" si="161"/>
        <v>1</v>
      </c>
      <c r="CL594" t="b">
        <f>OR(LEN(_xlfn.IFNA(VLOOKUP(BK594,Konstanta!$Z:$Z,1,FALSE),""))&gt;0,LEN(BK594)=0)</f>
        <v>1</v>
      </c>
      <c r="CM594" t="b">
        <f t="shared" si="162"/>
        <v>1</v>
      </c>
      <c r="CN594" t="b">
        <f t="shared" si="163"/>
        <v>0</v>
      </c>
      <c r="CO594" t="b">
        <f>LEN(_xlfn.IFNA(VLOOKUP(Data!K594,Konstanta!$AB:$AB,1,FALSE),""))&gt;0</f>
        <v>0</v>
      </c>
      <c r="CP594" s="12" t="b">
        <f t="shared" si="164"/>
        <v>0</v>
      </c>
      <c r="CQ594" s="12" t="b">
        <f t="shared" si="165"/>
        <v>0</v>
      </c>
      <c r="CR594" t="b">
        <f>ISNUMBER(SEARCH(Konstanta!$Q$5,Y594))</f>
        <v>0</v>
      </c>
      <c r="CS594">
        <f ca="1">IF(CD594&lt;=Konstanta!$J$5,Konstanta!$I$5,IF(CD594&lt;=Konstanta!$J$6,Konstanta!$I$6,IF(CD594&lt;=Konstanta!$J$7,Konstanta!$I$7,Konstanta!$I$8)))</f>
        <v>4</v>
      </c>
      <c r="CT594" t="b">
        <f>ISNUMBER(SEARCH(Konstanta!$Q$6,Y594))</f>
        <v>0</v>
      </c>
      <c r="CU594">
        <f ca="1">IF(CD594&lt;=Konstanta!$F$5,Konstanta!$E$5,IF(CD594&lt;=Konstanta!$F$6,Konstanta!$E$6,IF(CD594&lt;=Konstanta!$F$7,Konstanta!$E$7,IF(CD594&lt;=Konstanta!$F$8,Konstanta!$E$8,Konstanta!$E$9))))</f>
        <v>5</v>
      </c>
      <c r="CV594" t="b">
        <f t="shared" si="166"/>
        <v>1</v>
      </c>
      <c r="CW594" s="74">
        <f ca="1">IF(CD594&lt;=Konstanta!$B$5,Konstanta!$A$5,IF(CD594&lt;=Konstanta!$B$6,Konstanta!$A$6,IF(CD594&lt;=Konstanta!$B$7,Konstanta!$A$7,IF(CD594&lt;=Konstanta!$B$8,Konstanta!$A$8,IF(CD594&lt;=Konstanta!$B$9,Konstanta!$A$9,IF(CD594&lt;=Konstanta!$B$10,Konstanta!$A$10,IF(CD594&lt;=Konstanta!$B$11,Konstanta!$A$11,Konstanta!$A$12)))))))</f>
        <v>8</v>
      </c>
      <c r="CX594" t="b">
        <f>LEN(_xlfn.IFNA(VLOOKUP(AA594,Konstanta!$AD:$AD,1,FALSE),""))=0</f>
        <v>1</v>
      </c>
      <c r="CY594" s="67">
        <f t="shared" si="167"/>
        <v>0</v>
      </c>
      <c r="CZ594" s="67">
        <f t="shared" si="168"/>
        <v>0</v>
      </c>
      <c r="DA594" s="67">
        <f t="shared" si="169"/>
        <v>0</v>
      </c>
      <c r="DB594" t="b">
        <f t="shared" ca="1" si="170"/>
        <v>0</v>
      </c>
      <c r="DC594" s="67" t="b">
        <f>DA594&lt;=Konstanta!$AH$3</f>
        <v>1</v>
      </c>
      <c r="DD594" t="b">
        <f>CY594&lt;=Konstanta!$AH$4</f>
        <v>1</v>
      </c>
      <c r="DE594" t="b">
        <f>CY594&lt;=Konstanta!$AH$5</f>
        <v>1</v>
      </c>
      <c r="DF594" t="b">
        <f>CY594&lt;=Konstanta!$AH$6</f>
        <v>1</v>
      </c>
      <c r="DG594" t="b">
        <f ca="1">TEXT(BL594,"YYYYMMDD")=TEXT(Konstanta!$B$1,"YYYYMMDD")</f>
        <v>0</v>
      </c>
      <c r="DH594" t="b">
        <f t="shared" si="171"/>
        <v>0</v>
      </c>
      <c r="DI594" s="67">
        <f ca="1">Konstanta!$C$4-Data!CD594</f>
        <v>-1096658.666275</v>
      </c>
      <c r="DJ594">
        <f ca="1">IF(Data!DI594&gt;=Konstanta!$B$14,Konstanta!$A$14,IF(Data!DI594&gt;=Konstanta!$B$15,Konstanta!$A$15,IF(Data!DI594&gt;=Konstanta!$B$16,Konstanta!$A$16,IF(Data!DI594&gt;=Konstanta!$B$17,Konstanta!$A$17,IF(Data!DI594&gt;=Konstanta!$B$18,Konstanta!$A$18,Konstanta!$A$19)))))</f>
        <v>6</v>
      </c>
      <c r="DK594" t="b">
        <f t="shared" si="172"/>
        <v>0</v>
      </c>
      <c r="DL594" t="b">
        <f>COUNTIFS(A$1:A593,A594)=0</f>
        <v>1</v>
      </c>
    </row>
    <row r="595" spans="1:116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70" t="str">
        <f t="shared" si="157"/>
        <v/>
      </c>
      <c r="CA595" s="71">
        <f t="shared" ca="1" si="158"/>
        <v>1096694.6659916667</v>
      </c>
      <c r="CB595" s="70" t="b">
        <f ca="1">AND(LEN(BZ595)&gt;0,TEXT(BZ595,"YYYY-MM-DD")=TEXT(Konstanta!$B$1,"YYYY-MM-DD"))</f>
        <v>0</v>
      </c>
      <c r="CC595" s="70" t="str">
        <f t="shared" si="159"/>
        <v/>
      </c>
      <c r="CD595" s="72">
        <f ca="1">(Konstanta!$B$2-D595)*24</f>
        <v>1096694.666275</v>
      </c>
      <c r="CE595" t="b">
        <f t="shared" si="160"/>
        <v>0</v>
      </c>
      <c r="CF595" t="b">
        <f>LEN(_xlfn.IFNA(VLOOKUP(H595,Konstanta!$M:$M,1,FALSE),""))&gt;0</f>
        <v>0</v>
      </c>
      <c r="CG595" t="b">
        <f>LEN(_xlfn.IFNA(VLOOKUP(G595,Konstanta!$T:$T,1,FALSE),""))&gt;0</f>
        <v>0</v>
      </c>
      <c r="CH595" t="b">
        <f>_xlfn.IFNA(VLOOKUP(U595,Konstanta!$O:$O,1,FALSE),"-")&lt;&gt;"-"</f>
        <v>0</v>
      </c>
      <c r="CI595" t="b">
        <f>LEN(_xlfn.IFNA(VLOOKUP(AX595,Konstanta!$X:$X,1,FALSE),""))&gt;0</f>
        <v>0</v>
      </c>
      <c r="CJ595" t="b">
        <f>OR(LEN(_xlfn.IFNA(VLOOKUP(Y595,Konstanta!$Q:$Q,1,FALSE),""))&gt;0,LEN(Y595)=0)</f>
        <v>1</v>
      </c>
      <c r="CK595" t="b">
        <f t="shared" si="161"/>
        <v>1</v>
      </c>
      <c r="CL595" t="b">
        <f>OR(LEN(_xlfn.IFNA(VLOOKUP(BK595,Konstanta!$Z:$Z,1,FALSE),""))&gt;0,LEN(BK595)=0)</f>
        <v>1</v>
      </c>
      <c r="CM595" t="b">
        <f t="shared" si="162"/>
        <v>1</v>
      </c>
      <c r="CN595" t="b">
        <f t="shared" si="163"/>
        <v>0</v>
      </c>
      <c r="CO595" t="b">
        <f>LEN(_xlfn.IFNA(VLOOKUP(Data!K595,Konstanta!$AB:$AB,1,FALSE),""))&gt;0</f>
        <v>0</v>
      </c>
      <c r="CP595" s="12" t="b">
        <f t="shared" si="164"/>
        <v>0</v>
      </c>
      <c r="CQ595" s="12" t="b">
        <f t="shared" si="165"/>
        <v>0</v>
      </c>
      <c r="CR595" t="b">
        <f>ISNUMBER(SEARCH(Konstanta!$Q$5,Y595))</f>
        <v>0</v>
      </c>
      <c r="CS595">
        <f ca="1">IF(CD595&lt;=Konstanta!$J$5,Konstanta!$I$5,IF(CD595&lt;=Konstanta!$J$6,Konstanta!$I$6,IF(CD595&lt;=Konstanta!$J$7,Konstanta!$I$7,Konstanta!$I$8)))</f>
        <v>4</v>
      </c>
      <c r="CT595" t="b">
        <f>ISNUMBER(SEARCH(Konstanta!$Q$6,Y595))</f>
        <v>0</v>
      </c>
      <c r="CU595">
        <f ca="1">IF(CD595&lt;=Konstanta!$F$5,Konstanta!$E$5,IF(CD595&lt;=Konstanta!$F$6,Konstanta!$E$6,IF(CD595&lt;=Konstanta!$F$7,Konstanta!$E$7,IF(CD595&lt;=Konstanta!$F$8,Konstanta!$E$8,Konstanta!$E$9))))</f>
        <v>5</v>
      </c>
      <c r="CV595" t="b">
        <f t="shared" si="166"/>
        <v>1</v>
      </c>
      <c r="CW595" s="74">
        <f ca="1">IF(CD595&lt;=Konstanta!$B$5,Konstanta!$A$5,IF(CD595&lt;=Konstanta!$B$6,Konstanta!$A$6,IF(CD595&lt;=Konstanta!$B$7,Konstanta!$A$7,IF(CD595&lt;=Konstanta!$B$8,Konstanta!$A$8,IF(CD595&lt;=Konstanta!$B$9,Konstanta!$A$9,IF(CD595&lt;=Konstanta!$B$10,Konstanta!$A$10,IF(CD595&lt;=Konstanta!$B$11,Konstanta!$A$11,Konstanta!$A$12)))))))</f>
        <v>8</v>
      </c>
      <c r="CX595" t="b">
        <f>LEN(_xlfn.IFNA(VLOOKUP(AA595,Konstanta!$AD:$AD,1,FALSE),""))=0</f>
        <v>1</v>
      </c>
      <c r="CY595" s="67">
        <f t="shared" si="167"/>
        <v>0</v>
      </c>
      <c r="CZ595" s="67">
        <f t="shared" si="168"/>
        <v>0</v>
      </c>
      <c r="DA595" s="67">
        <f t="shared" si="169"/>
        <v>0</v>
      </c>
      <c r="DB595" t="b">
        <f t="shared" ca="1" si="170"/>
        <v>0</v>
      </c>
      <c r="DC595" s="67" t="b">
        <f>DA595&lt;=Konstanta!$AH$3</f>
        <v>1</v>
      </c>
      <c r="DD595" t="b">
        <f>CY595&lt;=Konstanta!$AH$4</f>
        <v>1</v>
      </c>
      <c r="DE595" t="b">
        <f>CY595&lt;=Konstanta!$AH$5</f>
        <v>1</v>
      </c>
      <c r="DF595" t="b">
        <f>CY595&lt;=Konstanta!$AH$6</f>
        <v>1</v>
      </c>
      <c r="DG595" t="b">
        <f ca="1">TEXT(BL595,"YYYYMMDD")=TEXT(Konstanta!$B$1,"YYYYMMDD")</f>
        <v>0</v>
      </c>
      <c r="DH595" t="b">
        <f t="shared" si="171"/>
        <v>0</v>
      </c>
      <c r="DI595" s="67">
        <f ca="1">Konstanta!$C$4-Data!CD595</f>
        <v>-1096658.666275</v>
      </c>
      <c r="DJ595">
        <f ca="1">IF(Data!DI595&gt;=Konstanta!$B$14,Konstanta!$A$14,IF(Data!DI595&gt;=Konstanta!$B$15,Konstanta!$A$15,IF(Data!DI595&gt;=Konstanta!$B$16,Konstanta!$A$16,IF(Data!DI595&gt;=Konstanta!$B$17,Konstanta!$A$17,IF(Data!DI595&gt;=Konstanta!$B$18,Konstanta!$A$18,Konstanta!$A$19)))))</f>
        <v>6</v>
      </c>
      <c r="DK595" t="b">
        <f t="shared" si="172"/>
        <v>0</v>
      </c>
      <c r="DL595" t="b">
        <f>COUNTIFS(A$1:A594,A595)=0</f>
        <v>1</v>
      </c>
    </row>
    <row r="596" spans="1:11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70" t="str">
        <f t="shared" si="157"/>
        <v/>
      </c>
      <c r="CA596" s="71">
        <f t="shared" ca="1" si="158"/>
        <v>1096694.6664305555</v>
      </c>
      <c r="CB596" s="70" t="b">
        <f ca="1">AND(LEN(BZ596)&gt;0,TEXT(BZ596,"YYYY-MM-DD")=TEXT(Konstanta!$B$1,"YYYY-MM-DD"))</f>
        <v>0</v>
      </c>
      <c r="CC596" s="70" t="str">
        <f t="shared" si="159"/>
        <v/>
      </c>
      <c r="CD596" s="72">
        <f ca="1">(Konstanta!$B$2-D596)*24</f>
        <v>1096694.666275</v>
      </c>
      <c r="CE596" t="b">
        <f t="shared" si="160"/>
        <v>0</v>
      </c>
      <c r="CF596" t="b">
        <f>LEN(_xlfn.IFNA(VLOOKUP(H596,Konstanta!$M:$M,1,FALSE),""))&gt;0</f>
        <v>0</v>
      </c>
      <c r="CG596" t="b">
        <f>LEN(_xlfn.IFNA(VLOOKUP(G596,Konstanta!$T:$T,1,FALSE),""))&gt;0</f>
        <v>0</v>
      </c>
      <c r="CH596" t="b">
        <f>_xlfn.IFNA(VLOOKUP(U596,Konstanta!$O:$O,1,FALSE),"-")&lt;&gt;"-"</f>
        <v>0</v>
      </c>
      <c r="CI596" t="b">
        <f>LEN(_xlfn.IFNA(VLOOKUP(AX596,Konstanta!$X:$X,1,FALSE),""))&gt;0</f>
        <v>0</v>
      </c>
      <c r="CJ596" t="b">
        <f>OR(LEN(_xlfn.IFNA(VLOOKUP(Y596,Konstanta!$Q:$Q,1,FALSE),""))&gt;0,LEN(Y596)=0)</f>
        <v>1</v>
      </c>
      <c r="CK596" t="b">
        <f t="shared" si="161"/>
        <v>1</v>
      </c>
      <c r="CL596" t="b">
        <f>OR(LEN(_xlfn.IFNA(VLOOKUP(BK596,Konstanta!$Z:$Z,1,FALSE),""))&gt;0,LEN(BK596)=0)</f>
        <v>1</v>
      </c>
      <c r="CM596" t="b">
        <f t="shared" si="162"/>
        <v>1</v>
      </c>
      <c r="CN596" t="b">
        <f t="shared" si="163"/>
        <v>0</v>
      </c>
      <c r="CO596" t="b">
        <f>LEN(_xlfn.IFNA(VLOOKUP(Data!K596,Konstanta!$AB:$AB,1,FALSE),""))&gt;0</f>
        <v>0</v>
      </c>
      <c r="CP596" s="12" t="b">
        <f t="shared" si="164"/>
        <v>0</v>
      </c>
      <c r="CQ596" s="12" t="b">
        <f t="shared" si="165"/>
        <v>0</v>
      </c>
      <c r="CR596" t="b">
        <f>ISNUMBER(SEARCH(Konstanta!$Q$5,Y596))</f>
        <v>0</v>
      </c>
      <c r="CS596">
        <f ca="1">IF(CD596&lt;=Konstanta!$J$5,Konstanta!$I$5,IF(CD596&lt;=Konstanta!$J$6,Konstanta!$I$6,IF(CD596&lt;=Konstanta!$J$7,Konstanta!$I$7,Konstanta!$I$8)))</f>
        <v>4</v>
      </c>
      <c r="CT596" t="b">
        <f>ISNUMBER(SEARCH(Konstanta!$Q$6,Y596))</f>
        <v>0</v>
      </c>
      <c r="CU596">
        <f ca="1">IF(CD596&lt;=Konstanta!$F$5,Konstanta!$E$5,IF(CD596&lt;=Konstanta!$F$6,Konstanta!$E$6,IF(CD596&lt;=Konstanta!$F$7,Konstanta!$E$7,IF(CD596&lt;=Konstanta!$F$8,Konstanta!$E$8,Konstanta!$E$9))))</f>
        <v>5</v>
      </c>
      <c r="CV596" t="b">
        <f t="shared" si="166"/>
        <v>1</v>
      </c>
      <c r="CW596" s="74">
        <f ca="1">IF(CD596&lt;=Konstanta!$B$5,Konstanta!$A$5,IF(CD596&lt;=Konstanta!$B$6,Konstanta!$A$6,IF(CD596&lt;=Konstanta!$B$7,Konstanta!$A$7,IF(CD596&lt;=Konstanta!$B$8,Konstanta!$A$8,IF(CD596&lt;=Konstanta!$B$9,Konstanta!$A$9,IF(CD596&lt;=Konstanta!$B$10,Konstanta!$A$10,IF(CD596&lt;=Konstanta!$B$11,Konstanta!$A$11,Konstanta!$A$12)))))))</f>
        <v>8</v>
      </c>
      <c r="CX596" t="b">
        <f>LEN(_xlfn.IFNA(VLOOKUP(AA596,Konstanta!$AD:$AD,1,FALSE),""))=0</f>
        <v>1</v>
      </c>
      <c r="CY596" s="67">
        <f t="shared" si="167"/>
        <v>0</v>
      </c>
      <c r="CZ596" s="67">
        <f t="shared" si="168"/>
        <v>0</v>
      </c>
      <c r="DA596" s="67">
        <f t="shared" si="169"/>
        <v>0</v>
      </c>
      <c r="DB596" t="b">
        <f t="shared" ca="1" si="170"/>
        <v>0</v>
      </c>
      <c r="DC596" s="67" t="b">
        <f>DA596&lt;=Konstanta!$AH$3</f>
        <v>1</v>
      </c>
      <c r="DD596" t="b">
        <f>CY596&lt;=Konstanta!$AH$4</f>
        <v>1</v>
      </c>
      <c r="DE596" t="b">
        <f>CY596&lt;=Konstanta!$AH$5</f>
        <v>1</v>
      </c>
      <c r="DF596" t="b">
        <f>CY596&lt;=Konstanta!$AH$6</f>
        <v>1</v>
      </c>
      <c r="DG596" t="b">
        <f ca="1">TEXT(BL596,"YYYYMMDD")=TEXT(Konstanta!$B$1,"YYYYMMDD")</f>
        <v>0</v>
      </c>
      <c r="DH596" t="b">
        <f t="shared" si="171"/>
        <v>0</v>
      </c>
      <c r="DI596" s="67">
        <f ca="1">Konstanta!$C$4-Data!CD596</f>
        <v>-1096658.666275</v>
      </c>
      <c r="DJ596">
        <f ca="1">IF(Data!DI596&gt;=Konstanta!$B$14,Konstanta!$A$14,IF(Data!DI596&gt;=Konstanta!$B$15,Konstanta!$A$15,IF(Data!DI596&gt;=Konstanta!$B$16,Konstanta!$A$16,IF(Data!DI596&gt;=Konstanta!$B$17,Konstanta!$A$17,IF(Data!DI596&gt;=Konstanta!$B$18,Konstanta!$A$18,Konstanta!$A$19)))))</f>
        <v>6</v>
      </c>
      <c r="DK596" t="b">
        <f t="shared" si="172"/>
        <v>0</v>
      </c>
      <c r="DL596" t="b">
        <f>COUNTIFS(A$1:A595,A596)=0</f>
        <v>1</v>
      </c>
    </row>
    <row r="597" spans="1:116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70" t="str">
        <f t="shared" si="157"/>
        <v/>
      </c>
      <c r="CA597" s="71">
        <f t="shared" ca="1" si="158"/>
        <v>1096694.6659916667</v>
      </c>
      <c r="CB597" s="70" t="b">
        <f ca="1">AND(LEN(BZ597)&gt;0,TEXT(BZ597,"YYYY-MM-DD")=TEXT(Konstanta!$B$1,"YYYY-MM-DD"))</f>
        <v>0</v>
      </c>
      <c r="CC597" s="70" t="str">
        <f t="shared" si="159"/>
        <v/>
      </c>
      <c r="CD597" s="72">
        <f ca="1">(Konstanta!$B$2-D597)*24</f>
        <v>1096694.666275</v>
      </c>
      <c r="CE597" t="b">
        <f t="shared" si="160"/>
        <v>0</v>
      </c>
      <c r="CF597" t="b">
        <f>LEN(_xlfn.IFNA(VLOOKUP(H597,Konstanta!$M:$M,1,FALSE),""))&gt;0</f>
        <v>0</v>
      </c>
      <c r="CG597" t="b">
        <f>LEN(_xlfn.IFNA(VLOOKUP(G597,Konstanta!$T:$T,1,FALSE),""))&gt;0</f>
        <v>0</v>
      </c>
      <c r="CH597" t="b">
        <f>_xlfn.IFNA(VLOOKUP(U597,Konstanta!$O:$O,1,FALSE),"-")&lt;&gt;"-"</f>
        <v>0</v>
      </c>
      <c r="CI597" t="b">
        <f>LEN(_xlfn.IFNA(VLOOKUP(AX597,Konstanta!$X:$X,1,FALSE),""))&gt;0</f>
        <v>0</v>
      </c>
      <c r="CJ597" t="b">
        <f>OR(LEN(_xlfn.IFNA(VLOOKUP(Y597,Konstanta!$Q:$Q,1,FALSE),""))&gt;0,LEN(Y597)=0)</f>
        <v>1</v>
      </c>
      <c r="CK597" t="b">
        <f t="shared" si="161"/>
        <v>1</v>
      </c>
      <c r="CL597" t="b">
        <f>OR(LEN(_xlfn.IFNA(VLOOKUP(BK597,Konstanta!$Z:$Z,1,FALSE),""))&gt;0,LEN(BK597)=0)</f>
        <v>1</v>
      </c>
      <c r="CM597" t="b">
        <f t="shared" si="162"/>
        <v>1</v>
      </c>
      <c r="CN597" t="b">
        <f t="shared" si="163"/>
        <v>0</v>
      </c>
      <c r="CO597" t="b">
        <f>LEN(_xlfn.IFNA(VLOOKUP(Data!K597,Konstanta!$AB:$AB,1,FALSE),""))&gt;0</f>
        <v>0</v>
      </c>
      <c r="CP597" s="12" t="b">
        <f t="shared" si="164"/>
        <v>0</v>
      </c>
      <c r="CQ597" s="12" t="b">
        <f t="shared" si="165"/>
        <v>0</v>
      </c>
      <c r="CR597" t="b">
        <f>ISNUMBER(SEARCH(Konstanta!$Q$5,Y597))</f>
        <v>0</v>
      </c>
      <c r="CS597">
        <f ca="1">IF(CD597&lt;=Konstanta!$J$5,Konstanta!$I$5,IF(CD597&lt;=Konstanta!$J$6,Konstanta!$I$6,IF(CD597&lt;=Konstanta!$J$7,Konstanta!$I$7,Konstanta!$I$8)))</f>
        <v>4</v>
      </c>
      <c r="CT597" t="b">
        <f>ISNUMBER(SEARCH(Konstanta!$Q$6,Y597))</f>
        <v>0</v>
      </c>
      <c r="CU597">
        <f ca="1">IF(CD597&lt;=Konstanta!$F$5,Konstanta!$E$5,IF(CD597&lt;=Konstanta!$F$6,Konstanta!$E$6,IF(CD597&lt;=Konstanta!$F$7,Konstanta!$E$7,IF(CD597&lt;=Konstanta!$F$8,Konstanta!$E$8,Konstanta!$E$9))))</f>
        <v>5</v>
      </c>
      <c r="CV597" t="b">
        <f t="shared" si="166"/>
        <v>1</v>
      </c>
      <c r="CW597" s="74">
        <f ca="1">IF(CD597&lt;=Konstanta!$B$5,Konstanta!$A$5,IF(CD597&lt;=Konstanta!$B$6,Konstanta!$A$6,IF(CD597&lt;=Konstanta!$B$7,Konstanta!$A$7,IF(CD597&lt;=Konstanta!$B$8,Konstanta!$A$8,IF(CD597&lt;=Konstanta!$B$9,Konstanta!$A$9,IF(CD597&lt;=Konstanta!$B$10,Konstanta!$A$10,IF(CD597&lt;=Konstanta!$B$11,Konstanta!$A$11,Konstanta!$A$12)))))))</f>
        <v>8</v>
      </c>
      <c r="CX597" t="b">
        <f>LEN(_xlfn.IFNA(VLOOKUP(AA597,Konstanta!$AD:$AD,1,FALSE),""))=0</f>
        <v>1</v>
      </c>
      <c r="CY597" s="67">
        <f t="shared" si="167"/>
        <v>0</v>
      </c>
      <c r="CZ597" s="67">
        <f t="shared" si="168"/>
        <v>0</v>
      </c>
      <c r="DA597" s="67">
        <f t="shared" si="169"/>
        <v>0</v>
      </c>
      <c r="DB597" t="b">
        <f t="shared" ca="1" si="170"/>
        <v>0</v>
      </c>
      <c r="DC597" s="67" t="b">
        <f>DA597&lt;=Konstanta!$AH$3</f>
        <v>1</v>
      </c>
      <c r="DD597" t="b">
        <f>CY597&lt;=Konstanta!$AH$4</f>
        <v>1</v>
      </c>
      <c r="DE597" t="b">
        <f>CY597&lt;=Konstanta!$AH$5</f>
        <v>1</v>
      </c>
      <c r="DF597" t="b">
        <f>CY597&lt;=Konstanta!$AH$6</f>
        <v>1</v>
      </c>
      <c r="DG597" t="b">
        <f ca="1">TEXT(BL597,"YYYYMMDD")=TEXT(Konstanta!$B$1,"YYYYMMDD")</f>
        <v>0</v>
      </c>
      <c r="DH597" t="b">
        <f t="shared" si="171"/>
        <v>0</v>
      </c>
      <c r="DI597" s="67">
        <f ca="1">Konstanta!$C$4-Data!CD597</f>
        <v>-1096658.666275</v>
      </c>
      <c r="DJ597">
        <f ca="1">IF(Data!DI597&gt;=Konstanta!$B$14,Konstanta!$A$14,IF(Data!DI597&gt;=Konstanta!$B$15,Konstanta!$A$15,IF(Data!DI597&gt;=Konstanta!$B$16,Konstanta!$A$16,IF(Data!DI597&gt;=Konstanta!$B$17,Konstanta!$A$17,IF(Data!DI597&gt;=Konstanta!$B$18,Konstanta!$A$18,Konstanta!$A$19)))))</f>
        <v>6</v>
      </c>
      <c r="DK597" t="b">
        <f t="shared" si="172"/>
        <v>0</v>
      </c>
      <c r="DL597" t="b">
        <f>COUNTIFS(A$1:A596,A597)=0</f>
        <v>1</v>
      </c>
    </row>
    <row r="598" spans="1:116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70" t="str">
        <f t="shared" si="157"/>
        <v/>
      </c>
      <c r="CA598" s="71">
        <f t="shared" ca="1" si="158"/>
        <v>1096694.6664083335</v>
      </c>
      <c r="CB598" s="70" t="b">
        <f ca="1">AND(LEN(BZ598)&gt;0,TEXT(BZ598,"YYYY-MM-DD")=TEXT(Konstanta!$B$1,"YYYY-MM-DD"))</f>
        <v>0</v>
      </c>
      <c r="CC598" s="70" t="str">
        <f t="shared" si="159"/>
        <v/>
      </c>
      <c r="CD598" s="72">
        <f ca="1">(Konstanta!$B$2-D598)*24</f>
        <v>1096694.666275</v>
      </c>
      <c r="CE598" t="b">
        <f t="shared" si="160"/>
        <v>0</v>
      </c>
      <c r="CF598" t="b">
        <f>LEN(_xlfn.IFNA(VLOOKUP(H598,Konstanta!$M:$M,1,FALSE),""))&gt;0</f>
        <v>0</v>
      </c>
      <c r="CG598" t="b">
        <f>LEN(_xlfn.IFNA(VLOOKUP(G598,Konstanta!$T:$T,1,FALSE),""))&gt;0</f>
        <v>0</v>
      </c>
      <c r="CH598" t="b">
        <f>_xlfn.IFNA(VLOOKUP(U598,Konstanta!$O:$O,1,FALSE),"-")&lt;&gt;"-"</f>
        <v>0</v>
      </c>
      <c r="CI598" t="b">
        <f>LEN(_xlfn.IFNA(VLOOKUP(AX598,Konstanta!$X:$X,1,FALSE),""))&gt;0</f>
        <v>0</v>
      </c>
      <c r="CJ598" t="b">
        <f>OR(LEN(_xlfn.IFNA(VLOOKUP(Y598,Konstanta!$Q:$Q,1,FALSE),""))&gt;0,LEN(Y598)=0)</f>
        <v>1</v>
      </c>
      <c r="CK598" t="b">
        <f t="shared" si="161"/>
        <v>1</v>
      </c>
      <c r="CL598" t="b">
        <f>OR(LEN(_xlfn.IFNA(VLOOKUP(BK598,Konstanta!$Z:$Z,1,FALSE),""))&gt;0,LEN(BK598)=0)</f>
        <v>1</v>
      </c>
      <c r="CM598" t="b">
        <f t="shared" si="162"/>
        <v>1</v>
      </c>
      <c r="CN598" t="b">
        <f t="shared" si="163"/>
        <v>0</v>
      </c>
      <c r="CO598" t="b">
        <f>LEN(_xlfn.IFNA(VLOOKUP(Data!K598,Konstanta!$AB:$AB,1,FALSE),""))&gt;0</f>
        <v>0</v>
      </c>
      <c r="CP598" s="12" t="b">
        <f t="shared" si="164"/>
        <v>0</v>
      </c>
      <c r="CQ598" s="12" t="b">
        <f t="shared" si="165"/>
        <v>0</v>
      </c>
      <c r="CR598" t="b">
        <f>ISNUMBER(SEARCH(Konstanta!$Q$5,Y598))</f>
        <v>0</v>
      </c>
      <c r="CS598">
        <f ca="1">IF(CD598&lt;=Konstanta!$J$5,Konstanta!$I$5,IF(CD598&lt;=Konstanta!$J$6,Konstanta!$I$6,IF(CD598&lt;=Konstanta!$J$7,Konstanta!$I$7,Konstanta!$I$8)))</f>
        <v>4</v>
      </c>
      <c r="CT598" t="b">
        <f>ISNUMBER(SEARCH(Konstanta!$Q$6,Y598))</f>
        <v>0</v>
      </c>
      <c r="CU598">
        <f ca="1">IF(CD598&lt;=Konstanta!$F$5,Konstanta!$E$5,IF(CD598&lt;=Konstanta!$F$6,Konstanta!$E$6,IF(CD598&lt;=Konstanta!$F$7,Konstanta!$E$7,IF(CD598&lt;=Konstanta!$F$8,Konstanta!$E$8,Konstanta!$E$9))))</f>
        <v>5</v>
      </c>
      <c r="CV598" t="b">
        <f t="shared" si="166"/>
        <v>1</v>
      </c>
      <c r="CW598" s="74">
        <f ca="1">IF(CD598&lt;=Konstanta!$B$5,Konstanta!$A$5,IF(CD598&lt;=Konstanta!$B$6,Konstanta!$A$6,IF(CD598&lt;=Konstanta!$B$7,Konstanta!$A$7,IF(CD598&lt;=Konstanta!$B$8,Konstanta!$A$8,IF(CD598&lt;=Konstanta!$B$9,Konstanta!$A$9,IF(CD598&lt;=Konstanta!$B$10,Konstanta!$A$10,IF(CD598&lt;=Konstanta!$B$11,Konstanta!$A$11,Konstanta!$A$12)))))))</f>
        <v>8</v>
      </c>
      <c r="CX598" t="b">
        <f>LEN(_xlfn.IFNA(VLOOKUP(AA598,Konstanta!$AD:$AD,1,FALSE),""))=0</f>
        <v>1</v>
      </c>
      <c r="CY598" s="67">
        <f t="shared" si="167"/>
        <v>0</v>
      </c>
      <c r="CZ598" s="67">
        <f t="shared" si="168"/>
        <v>0</v>
      </c>
      <c r="DA598" s="67">
        <f t="shared" si="169"/>
        <v>0</v>
      </c>
      <c r="DB598" t="b">
        <f t="shared" ca="1" si="170"/>
        <v>0</v>
      </c>
      <c r="DC598" s="67" t="b">
        <f>DA598&lt;=Konstanta!$AH$3</f>
        <v>1</v>
      </c>
      <c r="DD598" t="b">
        <f>CY598&lt;=Konstanta!$AH$4</f>
        <v>1</v>
      </c>
      <c r="DE598" t="b">
        <f>CY598&lt;=Konstanta!$AH$5</f>
        <v>1</v>
      </c>
      <c r="DF598" t="b">
        <f>CY598&lt;=Konstanta!$AH$6</f>
        <v>1</v>
      </c>
      <c r="DG598" t="b">
        <f ca="1">TEXT(BL598,"YYYYMMDD")=TEXT(Konstanta!$B$1,"YYYYMMDD")</f>
        <v>0</v>
      </c>
      <c r="DH598" t="b">
        <f t="shared" si="171"/>
        <v>0</v>
      </c>
      <c r="DI598" s="67">
        <f ca="1">Konstanta!$C$4-Data!CD598</f>
        <v>-1096658.666275</v>
      </c>
      <c r="DJ598">
        <f ca="1">IF(Data!DI598&gt;=Konstanta!$B$14,Konstanta!$A$14,IF(Data!DI598&gt;=Konstanta!$B$15,Konstanta!$A$15,IF(Data!DI598&gt;=Konstanta!$B$16,Konstanta!$A$16,IF(Data!DI598&gt;=Konstanta!$B$17,Konstanta!$A$17,IF(Data!DI598&gt;=Konstanta!$B$18,Konstanta!$A$18,Konstanta!$A$19)))))</f>
        <v>6</v>
      </c>
      <c r="DK598" t="b">
        <f t="shared" si="172"/>
        <v>0</v>
      </c>
      <c r="DL598" t="b">
        <f>COUNTIFS(A$1:A597,A598)=0</f>
        <v>1</v>
      </c>
    </row>
    <row r="599" spans="1:116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70" t="str">
        <f t="shared" si="157"/>
        <v/>
      </c>
      <c r="CA599" s="71">
        <f t="shared" ca="1" si="158"/>
        <v>1096694.6664083335</v>
      </c>
      <c r="CB599" s="70" t="b">
        <f ca="1">AND(LEN(BZ599)&gt;0,TEXT(BZ599,"YYYY-MM-DD")=TEXT(Konstanta!$B$1,"YYYY-MM-DD"))</f>
        <v>0</v>
      </c>
      <c r="CC599" s="70" t="str">
        <f t="shared" si="159"/>
        <v/>
      </c>
      <c r="CD599" s="72">
        <f ca="1">(Konstanta!$B$2-D599)*24</f>
        <v>1096694.666275</v>
      </c>
      <c r="CE599" t="b">
        <f t="shared" si="160"/>
        <v>0</v>
      </c>
      <c r="CF599" t="b">
        <f>LEN(_xlfn.IFNA(VLOOKUP(H599,Konstanta!$M:$M,1,FALSE),""))&gt;0</f>
        <v>0</v>
      </c>
      <c r="CG599" t="b">
        <f>LEN(_xlfn.IFNA(VLOOKUP(G599,Konstanta!$T:$T,1,FALSE),""))&gt;0</f>
        <v>0</v>
      </c>
      <c r="CH599" t="b">
        <f>_xlfn.IFNA(VLOOKUP(U599,Konstanta!$O:$O,1,FALSE),"-")&lt;&gt;"-"</f>
        <v>0</v>
      </c>
      <c r="CI599" t="b">
        <f>LEN(_xlfn.IFNA(VLOOKUP(AX599,Konstanta!$X:$X,1,FALSE),""))&gt;0</f>
        <v>0</v>
      </c>
      <c r="CJ599" t="b">
        <f>OR(LEN(_xlfn.IFNA(VLOOKUP(Y599,Konstanta!$Q:$Q,1,FALSE),""))&gt;0,LEN(Y599)=0)</f>
        <v>1</v>
      </c>
      <c r="CK599" t="b">
        <f t="shared" si="161"/>
        <v>1</v>
      </c>
      <c r="CL599" t="b">
        <f>OR(LEN(_xlfn.IFNA(VLOOKUP(BK599,Konstanta!$Z:$Z,1,FALSE),""))&gt;0,LEN(BK599)=0)</f>
        <v>1</v>
      </c>
      <c r="CM599" t="b">
        <f t="shared" si="162"/>
        <v>1</v>
      </c>
      <c r="CN599" t="b">
        <f t="shared" si="163"/>
        <v>0</v>
      </c>
      <c r="CO599" t="b">
        <f>LEN(_xlfn.IFNA(VLOOKUP(Data!K599,Konstanta!$AB:$AB,1,FALSE),""))&gt;0</f>
        <v>0</v>
      </c>
      <c r="CP599" s="12" t="b">
        <f t="shared" si="164"/>
        <v>0</v>
      </c>
      <c r="CQ599" s="12" t="b">
        <f t="shared" si="165"/>
        <v>0</v>
      </c>
      <c r="CR599" t="b">
        <f>ISNUMBER(SEARCH(Konstanta!$Q$5,Y599))</f>
        <v>0</v>
      </c>
      <c r="CS599">
        <f ca="1">IF(CD599&lt;=Konstanta!$J$5,Konstanta!$I$5,IF(CD599&lt;=Konstanta!$J$6,Konstanta!$I$6,IF(CD599&lt;=Konstanta!$J$7,Konstanta!$I$7,Konstanta!$I$8)))</f>
        <v>4</v>
      </c>
      <c r="CT599" t="b">
        <f>ISNUMBER(SEARCH(Konstanta!$Q$6,Y599))</f>
        <v>0</v>
      </c>
      <c r="CU599">
        <f ca="1">IF(CD599&lt;=Konstanta!$F$5,Konstanta!$E$5,IF(CD599&lt;=Konstanta!$F$6,Konstanta!$E$6,IF(CD599&lt;=Konstanta!$F$7,Konstanta!$E$7,IF(CD599&lt;=Konstanta!$F$8,Konstanta!$E$8,Konstanta!$E$9))))</f>
        <v>5</v>
      </c>
      <c r="CV599" t="b">
        <f t="shared" si="166"/>
        <v>1</v>
      </c>
      <c r="CW599" s="74">
        <f ca="1">IF(CD599&lt;=Konstanta!$B$5,Konstanta!$A$5,IF(CD599&lt;=Konstanta!$B$6,Konstanta!$A$6,IF(CD599&lt;=Konstanta!$B$7,Konstanta!$A$7,IF(CD599&lt;=Konstanta!$B$8,Konstanta!$A$8,IF(CD599&lt;=Konstanta!$B$9,Konstanta!$A$9,IF(CD599&lt;=Konstanta!$B$10,Konstanta!$A$10,IF(CD599&lt;=Konstanta!$B$11,Konstanta!$A$11,Konstanta!$A$12)))))))</f>
        <v>8</v>
      </c>
      <c r="CX599" t="b">
        <f>LEN(_xlfn.IFNA(VLOOKUP(AA599,Konstanta!$AD:$AD,1,FALSE),""))=0</f>
        <v>1</v>
      </c>
      <c r="CY599" s="67">
        <f t="shared" si="167"/>
        <v>0</v>
      </c>
      <c r="CZ599" s="67">
        <f t="shared" si="168"/>
        <v>0</v>
      </c>
      <c r="DA599" s="67">
        <f t="shared" si="169"/>
        <v>0</v>
      </c>
      <c r="DB599" t="b">
        <f t="shared" ca="1" si="170"/>
        <v>0</v>
      </c>
      <c r="DC599" s="67" t="b">
        <f>DA599&lt;=Konstanta!$AH$3</f>
        <v>1</v>
      </c>
      <c r="DD599" t="b">
        <f>CY599&lt;=Konstanta!$AH$4</f>
        <v>1</v>
      </c>
      <c r="DE599" t="b">
        <f>CY599&lt;=Konstanta!$AH$5</f>
        <v>1</v>
      </c>
      <c r="DF599" t="b">
        <f>CY599&lt;=Konstanta!$AH$6</f>
        <v>1</v>
      </c>
      <c r="DG599" t="b">
        <f ca="1">TEXT(BL599,"YYYYMMDD")=TEXT(Konstanta!$B$1,"YYYYMMDD")</f>
        <v>0</v>
      </c>
      <c r="DH599" t="b">
        <f t="shared" si="171"/>
        <v>0</v>
      </c>
      <c r="DI599" s="67">
        <f ca="1">Konstanta!$C$4-Data!CD599</f>
        <v>-1096658.666275</v>
      </c>
      <c r="DJ599">
        <f ca="1">IF(Data!DI599&gt;=Konstanta!$B$14,Konstanta!$A$14,IF(Data!DI599&gt;=Konstanta!$B$15,Konstanta!$A$15,IF(Data!DI599&gt;=Konstanta!$B$16,Konstanta!$A$16,IF(Data!DI599&gt;=Konstanta!$B$17,Konstanta!$A$17,IF(Data!DI599&gt;=Konstanta!$B$18,Konstanta!$A$18,Konstanta!$A$19)))))</f>
        <v>6</v>
      </c>
      <c r="DK599" t="b">
        <f t="shared" si="172"/>
        <v>0</v>
      </c>
      <c r="DL599" t="b">
        <f>COUNTIFS(A$1:A598,A599)=0</f>
        <v>1</v>
      </c>
    </row>
    <row r="600" spans="1:116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70" t="str">
        <f t="shared" si="157"/>
        <v/>
      </c>
      <c r="CA600" s="71">
        <f t="shared" ca="1" si="158"/>
        <v>1096694.6660166667</v>
      </c>
      <c r="CB600" s="70" t="b">
        <f ca="1">AND(LEN(BZ600)&gt;0,TEXT(BZ600,"YYYY-MM-DD")=TEXT(Konstanta!$B$1,"YYYY-MM-DD"))</f>
        <v>0</v>
      </c>
      <c r="CC600" s="70" t="str">
        <f t="shared" si="159"/>
        <v/>
      </c>
      <c r="CD600" s="72">
        <f ca="1">(Konstanta!$B$2-D600)*24</f>
        <v>1096694.666275</v>
      </c>
      <c r="CE600" t="b">
        <f t="shared" si="160"/>
        <v>0</v>
      </c>
      <c r="CF600" t="b">
        <f>LEN(_xlfn.IFNA(VLOOKUP(H600,Konstanta!$M:$M,1,FALSE),""))&gt;0</f>
        <v>0</v>
      </c>
      <c r="CG600" t="b">
        <f>LEN(_xlfn.IFNA(VLOOKUP(G600,Konstanta!$T:$T,1,FALSE),""))&gt;0</f>
        <v>0</v>
      </c>
      <c r="CH600" t="b">
        <f>_xlfn.IFNA(VLOOKUP(U600,Konstanta!$O:$O,1,FALSE),"-")&lt;&gt;"-"</f>
        <v>0</v>
      </c>
      <c r="CI600" t="b">
        <f>LEN(_xlfn.IFNA(VLOOKUP(AX600,Konstanta!$X:$X,1,FALSE),""))&gt;0</f>
        <v>0</v>
      </c>
      <c r="CJ600" t="b">
        <f>OR(LEN(_xlfn.IFNA(VLOOKUP(Y600,Konstanta!$Q:$Q,1,FALSE),""))&gt;0,LEN(Y600)=0)</f>
        <v>1</v>
      </c>
      <c r="CK600" t="b">
        <f t="shared" si="161"/>
        <v>1</v>
      </c>
      <c r="CL600" t="b">
        <f>OR(LEN(_xlfn.IFNA(VLOOKUP(BK600,Konstanta!$Z:$Z,1,FALSE),""))&gt;0,LEN(BK600)=0)</f>
        <v>1</v>
      </c>
      <c r="CM600" t="b">
        <f t="shared" si="162"/>
        <v>1</v>
      </c>
      <c r="CN600" t="b">
        <f t="shared" si="163"/>
        <v>0</v>
      </c>
      <c r="CO600" t="b">
        <f>LEN(_xlfn.IFNA(VLOOKUP(Data!K600,Konstanta!$AB:$AB,1,FALSE),""))&gt;0</f>
        <v>0</v>
      </c>
      <c r="CP600" s="12" t="b">
        <f t="shared" si="164"/>
        <v>0</v>
      </c>
      <c r="CQ600" s="12" t="b">
        <f t="shared" si="165"/>
        <v>0</v>
      </c>
      <c r="CR600" t="b">
        <f>ISNUMBER(SEARCH(Konstanta!$Q$5,Y600))</f>
        <v>0</v>
      </c>
      <c r="CS600">
        <f ca="1">IF(CD600&lt;=Konstanta!$J$5,Konstanta!$I$5,IF(CD600&lt;=Konstanta!$J$6,Konstanta!$I$6,IF(CD600&lt;=Konstanta!$J$7,Konstanta!$I$7,Konstanta!$I$8)))</f>
        <v>4</v>
      </c>
      <c r="CT600" t="b">
        <f>ISNUMBER(SEARCH(Konstanta!$Q$6,Y600))</f>
        <v>0</v>
      </c>
      <c r="CU600">
        <f ca="1">IF(CD600&lt;=Konstanta!$F$5,Konstanta!$E$5,IF(CD600&lt;=Konstanta!$F$6,Konstanta!$E$6,IF(CD600&lt;=Konstanta!$F$7,Konstanta!$E$7,IF(CD600&lt;=Konstanta!$F$8,Konstanta!$E$8,Konstanta!$E$9))))</f>
        <v>5</v>
      </c>
      <c r="CV600" t="b">
        <f t="shared" si="166"/>
        <v>1</v>
      </c>
      <c r="CW600" s="74">
        <f ca="1">IF(CD600&lt;=Konstanta!$B$5,Konstanta!$A$5,IF(CD600&lt;=Konstanta!$B$6,Konstanta!$A$6,IF(CD600&lt;=Konstanta!$B$7,Konstanta!$A$7,IF(CD600&lt;=Konstanta!$B$8,Konstanta!$A$8,IF(CD600&lt;=Konstanta!$B$9,Konstanta!$A$9,IF(CD600&lt;=Konstanta!$B$10,Konstanta!$A$10,IF(CD600&lt;=Konstanta!$B$11,Konstanta!$A$11,Konstanta!$A$12)))))))</f>
        <v>8</v>
      </c>
      <c r="CX600" t="b">
        <f>LEN(_xlfn.IFNA(VLOOKUP(AA600,Konstanta!$AD:$AD,1,FALSE),""))=0</f>
        <v>1</v>
      </c>
      <c r="CY600" s="67">
        <f t="shared" si="167"/>
        <v>0</v>
      </c>
      <c r="CZ600" s="67">
        <f t="shared" si="168"/>
        <v>0</v>
      </c>
      <c r="DA600" s="67">
        <f t="shared" si="169"/>
        <v>0</v>
      </c>
      <c r="DB600" t="b">
        <f t="shared" ca="1" si="170"/>
        <v>0</v>
      </c>
      <c r="DC600" s="67" t="b">
        <f>DA600&lt;=Konstanta!$AH$3</f>
        <v>1</v>
      </c>
      <c r="DD600" t="b">
        <f>CY600&lt;=Konstanta!$AH$4</f>
        <v>1</v>
      </c>
      <c r="DE600" t="b">
        <f>CY600&lt;=Konstanta!$AH$5</f>
        <v>1</v>
      </c>
      <c r="DF600" t="b">
        <f>CY600&lt;=Konstanta!$AH$6</f>
        <v>1</v>
      </c>
      <c r="DG600" t="b">
        <f ca="1">TEXT(BL600,"YYYYMMDD")=TEXT(Konstanta!$B$1,"YYYYMMDD")</f>
        <v>0</v>
      </c>
      <c r="DH600" t="b">
        <f t="shared" si="171"/>
        <v>0</v>
      </c>
      <c r="DI600" s="67">
        <f ca="1">Konstanta!$C$4-Data!CD600</f>
        <v>-1096658.666275</v>
      </c>
      <c r="DJ600">
        <f ca="1">IF(Data!DI600&gt;=Konstanta!$B$14,Konstanta!$A$14,IF(Data!DI600&gt;=Konstanta!$B$15,Konstanta!$A$15,IF(Data!DI600&gt;=Konstanta!$B$16,Konstanta!$A$16,IF(Data!DI600&gt;=Konstanta!$B$17,Konstanta!$A$17,IF(Data!DI600&gt;=Konstanta!$B$18,Konstanta!$A$18,Konstanta!$A$19)))))</f>
        <v>6</v>
      </c>
      <c r="DK600" t="b">
        <f t="shared" si="172"/>
        <v>0</v>
      </c>
      <c r="DL600" t="b">
        <f>COUNTIFS(A$1:A599,A600)=0</f>
        <v>1</v>
      </c>
    </row>
    <row r="601" spans="1:116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70" t="str">
        <f t="shared" si="157"/>
        <v/>
      </c>
      <c r="CA601" s="71">
        <f t="shared" ca="1" si="158"/>
        <v>1096694.6664</v>
      </c>
      <c r="CB601" s="70" t="b">
        <f ca="1">AND(LEN(BZ601)&gt;0,TEXT(BZ601,"YYYY-MM-DD")=TEXT(Konstanta!$B$1,"YYYY-MM-DD"))</f>
        <v>0</v>
      </c>
      <c r="CC601" s="70" t="str">
        <f t="shared" si="159"/>
        <v/>
      </c>
      <c r="CD601" s="72">
        <f ca="1">(Konstanta!$B$2-D601)*24</f>
        <v>1096694.666275</v>
      </c>
      <c r="CE601" t="b">
        <f t="shared" si="160"/>
        <v>0</v>
      </c>
      <c r="CF601" t="b">
        <f>LEN(_xlfn.IFNA(VLOOKUP(H601,Konstanta!$M:$M,1,FALSE),""))&gt;0</f>
        <v>0</v>
      </c>
      <c r="CG601" t="b">
        <f>LEN(_xlfn.IFNA(VLOOKUP(G601,Konstanta!$T:$T,1,FALSE),""))&gt;0</f>
        <v>0</v>
      </c>
      <c r="CH601" t="b">
        <f>_xlfn.IFNA(VLOOKUP(U601,Konstanta!$O:$O,1,FALSE),"-")&lt;&gt;"-"</f>
        <v>0</v>
      </c>
      <c r="CI601" t="b">
        <f>LEN(_xlfn.IFNA(VLOOKUP(AX601,Konstanta!$X:$X,1,FALSE),""))&gt;0</f>
        <v>0</v>
      </c>
      <c r="CJ601" t="b">
        <f>OR(LEN(_xlfn.IFNA(VLOOKUP(Y601,Konstanta!$Q:$Q,1,FALSE),""))&gt;0,LEN(Y601)=0)</f>
        <v>1</v>
      </c>
      <c r="CK601" t="b">
        <f t="shared" si="161"/>
        <v>1</v>
      </c>
      <c r="CL601" t="b">
        <f>OR(LEN(_xlfn.IFNA(VLOOKUP(BK601,Konstanta!$Z:$Z,1,FALSE),""))&gt;0,LEN(BK601)=0)</f>
        <v>1</v>
      </c>
      <c r="CM601" t="b">
        <f t="shared" si="162"/>
        <v>1</v>
      </c>
      <c r="CN601" t="b">
        <f t="shared" si="163"/>
        <v>0</v>
      </c>
      <c r="CO601" t="b">
        <f>LEN(_xlfn.IFNA(VLOOKUP(Data!K601,Konstanta!$AB:$AB,1,FALSE),""))&gt;0</f>
        <v>0</v>
      </c>
      <c r="CP601" s="12" t="b">
        <f t="shared" si="164"/>
        <v>0</v>
      </c>
      <c r="CQ601" s="12" t="b">
        <f t="shared" si="165"/>
        <v>0</v>
      </c>
      <c r="CR601" t="b">
        <f>ISNUMBER(SEARCH(Konstanta!$Q$5,Y601))</f>
        <v>0</v>
      </c>
      <c r="CS601">
        <f ca="1">IF(CD601&lt;=Konstanta!$J$5,Konstanta!$I$5,IF(CD601&lt;=Konstanta!$J$6,Konstanta!$I$6,IF(CD601&lt;=Konstanta!$J$7,Konstanta!$I$7,Konstanta!$I$8)))</f>
        <v>4</v>
      </c>
      <c r="CT601" t="b">
        <f>ISNUMBER(SEARCH(Konstanta!$Q$6,Y601))</f>
        <v>0</v>
      </c>
      <c r="CU601">
        <f ca="1">IF(CD601&lt;=Konstanta!$F$5,Konstanta!$E$5,IF(CD601&lt;=Konstanta!$F$6,Konstanta!$E$6,IF(CD601&lt;=Konstanta!$F$7,Konstanta!$E$7,IF(CD601&lt;=Konstanta!$F$8,Konstanta!$E$8,Konstanta!$E$9))))</f>
        <v>5</v>
      </c>
      <c r="CV601" t="b">
        <f t="shared" si="166"/>
        <v>1</v>
      </c>
      <c r="CW601" s="74">
        <f ca="1">IF(CD601&lt;=Konstanta!$B$5,Konstanta!$A$5,IF(CD601&lt;=Konstanta!$B$6,Konstanta!$A$6,IF(CD601&lt;=Konstanta!$B$7,Konstanta!$A$7,IF(CD601&lt;=Konstanta!$B$8,Konstanta!$A$8,IF(CD601&lt;=Konstanta!$B$9,Konstanta!$A$9,IF(CD601&lt;=Konstanta!$B$10,Konstanta!$A$10,IF(CD601&lt;=Konstanta!$B$11,Konstanta!$A$11,Konstanta!$A$12)))))))</f>
        <v>8</v>
      </c>
      <c r="CX601" t="b">
        <f>LEN(_xlfn.IFNA(VLOOKUP(AA601,Konstanta!$AD:$AD,1,FALSE),""))=0</f>
        <v>1</v>
      </c>
      <c r="CY601" s="67">
        <f t="shared" si="167"/>
        <v>0</v>
      </c>
      <c r="CZ601" s="67">
        <f t="shared" si="168"/>
        <v>0</v>
      </c>
      <c r="DA601" s="67">
        <f t="shared" si="169"/>
        <v>0</v>
      </c>
      <c r="DB601" t="b">
        <f t="shared" ca="1" si="170"/>
        <v>0</v>
      </c>
      <c r="DC601" s="67" t="b">
        <f>DA601&lt;=Konstanta!$AH$3</f>
        <v>1</v>
      </c>
      <c r="DD601" t="b">
        <f>CY601&lt;=Konstanta!$AH$4</f>
        <v>1</v>
      </c>
      <c r="DE601" t="b">
        <f>CY601&lt;=Konstanta!$AH$5</f>
        <v>1</v>
      </c>
      <c r="DF601" t="b">
        <f>CY601&lt;=Konstanta!$AH$6</f>
        <v>1</v>
      </c>
      <c r="DG601" t="b">
        <f ca="1">TEXT(BL601,"YYYYMMDD")=TEXT(Konstanta!$B$1,"YYYYMMDD")</f>
        <v>0</v>
      </c>
      <c r="DH601" t="b">
        <f t="shared" si="171"/>
        <v>0</v>
      </c>
      <c r="DI601" s="67">
        <f ca="1">Konstanta!$C$4-Data!CD601</f>
        <v>-1096658.666275</v>
      </c>
      <c r="DJ601">
        <f ca="1">IF(Data!DI601&gt;=Konstanta!$B$14,Konstanta!$A$14,IF(Data!DI601&gt;=Konstanta!$B$15,Konstanta!$A$15,IF(Data!DI601&gt;=Konstanta!$B$16,Konstanta!$A$16,IF(Data!DI601&gt;=Konstanta!$B$17,Konstanta!$A$17,IF(Data!DI601&gt;=Konstanta!$B$18,Konstanta!$A$18,Konstanta!$A$19)))))</f>
        <v>6</v>
      </c>
      <c r="DK601" t="b">
        <f t="shared" si="172"/>
        <v>0</v>
      </c>
      <c r="DL601" t="b">
        <f>COUNTIFS(A$1:A600,A601)=0</f>
        <v>1</v>
      </c>
    </row>
    <row r="602" spans="1:116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70" t="str">
        <f t="shared" si="157"/>
        <v/>
      </c>
      <c r="CA602" s="71">
        <f t="shared" ca="1" si="158"/>
        <v>1096694.6659916667</v>
      </c>
      <c r="CB602" s="70" t="b">
        <f ca="1">AND(LEN(BZ602)&gt;0,TEXT(BZ602,"YYYY-MM-DD")=TEXT(Konstanta!$B$1,"YYYY-MM-DD"))</f>
        <v>0</v>
      </c>
      <c r="CC602" s="70" t="str">
        <f t="shared" si="159"/>
        <v/>
      </c>
      <c r="CD602" s="72">
        <f ca="1">(Konstanta!$B$2-D602)*24</f>
        <v>1096694.666275</v>
      </c>
      <c r="CE602" t="b">
        <f t="shared" si="160"/>
        <v>0</v>
      </c>
      <c r="CF602" t="b">
        <f>LEN(_xlfn.IFNA(VLOOKUP(H602,Konstanta!$M:$M,1,FALSE),""))&gt;0</f>
        <v>0</v>
      </c>
      <c r="CG602" t="b">
        <f>LEN(_xlfn.IFNA(VLOOKUP(G602,Konstanta!$T:$T,1,FALSE),""))&gt;0</f>
        <v>0</v>
      </c>
      <c r="CH602" t="b">
        <f>_xlfn.IFNA(VLOOKUP(U602,Konstanta!$O:$O,1,FALSE),"-")&lt;&gt;"-"</f>
        <v>0</v>
      </c>
      <c r="CI602" t="b">
        <f>LEN(_xlfn.IFNA(VLOOKUP(AX602,Konstanta!$X:$X,1,FALSE),""))&gt;0</f>
        <v>0</v>
      </c>
      <c r="CJ602" t="b">
        <f>OR(LEN(_xlfn.IFNA(VLOOKUP(Y602,Konstanta!$Q:$Q,1,FALSE),""))&gt;0,LEN(Y602)=0)</f>
        <v>1</v>
      </c>
      <c r="CK602" t="b">
        <f t="shared" si="161"/>
        <v>1</v>
      </c>
      <c r="CL602" t="b">
        <f>OR(LEN(_xlfn.IFNA(VLOOKUP(BK602,Konstanta!$Z:$Z,1,FALSE),""))&gt;0,LEN(BK602)=0)</f>
        <v>1</v>
      </c>
      <c r="CM602" t="b">
        <f t="shared" si="162"/>
        <v>1</v>
      </c>
      <c r="CN602" t="b">
        <f t="shared" si="163"/>
        <v>0</v>
      </c>
      <c r="CO602" t="b">
        <f>LEN(_xlfn.IFNA(VLOOKUP(Data!K602,Konstanta!$AB:$AB,1,FALSE),""))&gt;0</f>
        <v>0</v>
      </c>
      <c r="CP602" s="12" t="b">
        <f t="shared" si="164"/>
        <v>0</v>
      </c>
      <c r="CQ602" s="12" t="b">
        <f t="shared" si="165"/>
        <v>0</v>
      </c>
      <c r="CR602" t="b">
        <f>ISNUMBER(SEARCH(Konstanta!$Q$5,Y602))</f>
        <v>0</v>
      </c>
      <c r="CS602">
        <f ca="1">IF(CD602&lt;=Konstanta!$J$5,Konstanta!$I$5,IF(CD602&lt;=Konstanta!$J$6,Konstanta!$I$6,IF(CD602&lt;=Konstanta!$J$7,Konstanta!$I$7,Konstanta!$I$8)))</f>
        <v>4</v>
      </c>
      <c r="CT602" t="b">
        <f>ISNUMBER(SEARCH(Konstanta!$Q$6,Y602))</f>
        <v>0</v>
      </c>
      <c r="CU602">
        <f ca="1">IF(CD602&lt;=Konstanta!$F$5,Konstanta!$E$5,IF(CD602&lt;=Konstanta!$F$6,Konstanta!$E$6,IF(CD602&lt;=Konstanta!$F$7,Konstanta!$E$7,IF(CD602&lt;=Konstanta!$F$8,Konstanta!$E$8,Konstanta!$E$9))))</f>
        <v>5</v>
      </c>
      <c r="CV602" t="b">
        <f t="shared" si="166"/>
        <v>1</v>
      </c>
      <c r="CW602" s="74">
        <f ca="1">IF(CD602&lt;=Konstanta!$B$5,Konstanta!$A$5,IF(CD602&lt;=Konstanta!$B$6,Konstanta!$A$6,IF(CD602&lt;=Konstanta!$B$7,Konstanta!$A$7,IF(CD602&lt;=Konstanta!$B$8,Konstanta!$A$8,IF(CD602&lt;=Konstanta!$B$9,Konstanta!$A$9,IF(CD602&lt;=Konstanta!$B$10,Konstanta!$A$10,IF(CD602&lt;=Konstanta!$B$11,Konstanta!$A$11,Konstanta!$A$12)))))))</f>
        <v>8</v>
      </c>
      <c r="CX602" t="b">
        <f>LEN(_xlfn.IFNA(VLOOKUP(AA602,Konstanta!$AD:$AD,1,FALSE),""))=0</f>
        <v>1</v>
      </c>
      <c r="CY602" s="67">
        <f t="shared" si="167"/>
        <v>0</v>
      </c>
      <c r="CZ602" s="67">
        <f t="shared" si="168"/>
        <v>0</v>
      </c>
      <c r="DA602" s="67">
        <f t="shared" si="169"/>
        <v>0</v>
      </c>
      <c r="DB602" t="b">
        <f t="shared" ca="1" si="170"/>
        <v>0</v>
      </c>
      <c r="DC602" s="67" t="b">
        <f>DA602&lt;=Konstanta!$AH$3</f>
        <v>1</v>
      </c>
      <c r="DD602" t="b">
        <f>CY602&lt;=Konstanta!$AH$4</f>
        <v>1</v>
      </c>
      <c r="DE602" t="b">
        <f>CY602&lt;=Konstanta!$AH$5</f>
        <v>1</v>
      </c>
      <c r="DF602" t="b">
        <f>CY602&lt;=Konstanta!$AH$6</f>
        <v>1</v>
      </c>
      <c r="DG602" t="b">
        <f ca="1">TEXT(BL602,"YYYYMMDD")=TEXT(Konstanta!$B$1,"YYYYMMDD")</f>
        <v>0</v>
      </c>
      <c r="DH602" t="b">
        <f t="shared" si="171"/>
        <v>0</v>
      </c>
      <c r="DI602" s="67">
        <f ca="1">Konstanta!$C$4-Data!CD602</f>
        <v>-1096658.666275</v>
      </c>
      <c r="DJ602">
        <f ca="1">IF(Data!DI602&gt;=Konstanta!$B$14,Konstanta!$A$14,IF(Data!DI602&gt;=Konstanta!$B$15,Konstanta!$A$15,IF(Data!DI602&gt;=Konstanta!$B$16,Konstanta!$A$16,IF(Data!DI602&gt;=Konstanta!$B$17,Konstanta!$A$17,IF(Data!DI602&gt;=Konstanta!$B$18,Konstanta!$A$18,Konstanta!$A$19)))))</f>
        <v>6</v>
      </c>
      <c r="DK602" t="b">
        <f t="shared" si="172"/>
        <v>0</v>
      </c>
      <c r="DL602" t="b">
        <f>COUNTIFS(A$1:A601,A602)=0</f>
        <v>1</v>
      </c>
    </row>
    <row r="603" spans="1:116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70" t="str">
        <f t="shared" si="157"/>
        <v/>
      </c>
      <c r="CA603" s="71">
        <f t="shared" ca="1" si="158"/>
        <v>1096694.6662138889</v>
      </c>
      <c r="CB603" s="70" t="b">
        <f ca="1">AND(LEN(BZ603)&gt;0,TEXT(BZ603,"YYYY-MM-DD")=TEXT(Konstanta!$B$1,"YYYY-MM-DD"))</f>
        <v>0</v>
      </c>
      <c r="CC603" s="70" t="str">
        <f t="shared" si="159"/>
        <v/>
      </c>
      <c r="CD603" s="72">
        <f ca="1">(Konstanta!$B$2-D603)*24</f>
        <v>1096694.666275</v>
      </c>
      <c r="CE603" t="b">
        <f t="shared" si="160"/>
        <v>0</v>
      </c>
      <c r="CF603" t="b">
        <f>LEN(_xlfn.IFNA(VLOOKUP(H603,Konstanta!$M:$M,1,FALSE),""))&gt;0</f>
        <v>0</v>
      </c>
      <c r="CG603" t="b">
        <f>LEN(_xlfn.IFNA(VLOOKUP(G603,Konstanta!$T:$T,1,FALSE),""))&gt;0</f>
        <v>0</v>
      </c>
      <c r="CH603" t="b">
        <f>_xlfn.IFNA(VLOOKUP(U603,Konstanta!$O:$O,1,FALSE),"-")&lt;&gt;"-"</f>
        <v>0</v>
      </c>
      <c r="CI603" t="b">
        <f>LEN(_xlfn.IFNA(VLOOKUP(AX603,Konstanta!$X:$X,1,FALSE),""))&gt;0</f>
        <v>0</v>
      </c>
      <c r="CJ603" t="b">
        <f>OR(LEN(_xlfn.IFNA(VLOOKUP(Y603,Konstanta!$Q:$Q,1,FALSE),""))&gt;0,LEN(Y603)=0)</f>
        <v>1</v>
      </c>
      <c r="CK603" t="b">
        <f t="shared" si="161"/>
        <v>1</v>
      </c>
      <c r="CL603" t="b">
        <f>OR(LEN(_xlfn.IFNA(VLOOKUP(BK603,Konstanta!$Z:$Z,1,FALSE),""))&gt;0,LEN(BK603)=0)</f>
        <v>1</v>
      </c>
      <c r="CM603" t="b">
        <f t="shared" si="162"/>
        <v>1</v>
      </c>
      <c r="CN603" t="b">
        <f t="shared" si="163"/>
        <v>0</v>
      </c>
      <c r="CO603" t="b">
        <f>LEN(_xlfn.IFNA(VLOOKUP(Data!K603,Konstanta!$AB:$AB,1,FALSE),""))&gt;0</f>
        <v>0</v>
      </c>
      <c r="CP603" s="12" t="b">
        <f t="shared" si="164"/>
        <v>0</v>
      </c>
      <c r="CQ603" s="12" t="b">
        <f t="shared" si="165"/>
        <v>0</v>
      </c>
      <c r="CR603" t="b">
        <f>ISNUMBER(SEARCH(Konstanta!$Q$5,Y603))</f>
        <v>0</v>
      </c>
      <c r="CS603">
        <f ca="1">IF(CD603&lt;=Konstanta!$J$5,Konstanta!$I$5,IF(CD603&lt;=Konstanta!$J$6,Konstanta!$I$6,IF(CD603&lt;=Konstanta!$J$7,Konstanta!$I$7,Konstanta!$I$8)))</f>
        <v>4</v>
      </c>
      <c r="CT603" t="b">
        <f>ISNUMBER(SEARCH(Konstanta!$Q$6,Y603))</f>
        <v>0</v>
      </c>
      <c r="CU603">
        <f ca="1">IF(CD603&lt;=Konstanta!$F$5,Konstanta!$E$5,IF(CD603&lt;=Konstanta!$F$6,Konstanta!$E$6,IF(CD603&lt;=Konstanta!$F$7,Konstanta!$E$7,IF(CD603&lt;=Konstanta!$F$8,Konstanta!$E$8,Konstanta!$E$9))))</f>
        <v>5</v>
      </c>
      <c r="CV603" t="b">
        <f t="shared" si="166"/>
        <v>1</v>
      </c>
      <c r="CW603" s="74">
        <f ca="1">IF(CD603&lt;=Konstanta!$B$5,Konstanta!$A$5,IF(CD603&lt;=Konstanta!$B$6,Konstanta!$A$6,IF(CD603&lt;=Konstanta!$B$7,Konstanta!$A$7,IF(CD603&lt;=Konstanta!$B$8,Konstanta!$A$8,IF(CD603&lt;=Konstanta!$B$9,Konstanta!$A$9,IF(CD603&lt;=Konstanta!$B$10,Konstanta!$A$10,IF(CD603&lt;=Konstanta!$B$11,Konstanta!$A$11,Konstanta!$A$12)))))))</f>
        <v>8</v>
      </c>
      <c r="CX603" t="b">
        <f>LEN(_xlfn.IFNA(VLOOKUP(AA603,Konstanta!$AD:$AD,1,FALSE),""))=0</f>
        <v>1</v>
      </c>
      <c r="CY603" s="67">
        <f t="shared" si="167"/>
        <v>0</v>
      </c>
      <c r="CZ603" s="67">
        <f t="shared" si="168"/>
        <v>0</v>
      </c>
      <c r="DA603" s="67">
        <f t="shared" si="169"/>
        <v>0</v>
      </c>
      <c r="DB603" t="b">
        <f t="shared" ca="1" si="170"/>
        <v>0</v>
      </c>
      <c r="DC603" s="67" t="b">
        <f>DA603&lt;=Konstanta!$AH$3</f>
        <v>1</v>
      </c>
      <c r="DD603" t="b">
        <f>CY603&lt;=Konstanta!$AH$4</f>
        <v>1</v>
      </c>
      <c r="DE603" t="b">
        <f>CY603&lt;=Konstanta!$AH$5</f>
        <v>1</v>
      </c>
      <c r="DF603" t="b">
        <f>CY603&lt;=Konstanta!$AH$6</f>
        <v>1</v>
      </c>
      <c r="DG603" t="b">
        <f ca="1">TEXT(BL603,"YYYYMMDD")=TEXT(Konstanta!$B$1,"YYYYMMDD")</f>
        <v>0</v>
      </c>
      <c r="DH603" t="b">
        <f t="shared" si="171"/>
        <v>0</v>
      </c>
      <c r="DI603" s="67">
        <f ca="1">Konstanta!$C$4-Data!CD603</f>
        <v>-1096658.666275</v>
      </c>
      <c r="DJ603">
        <f ca="1">IF(Data!DI603&gt;=Konstanta!$B$14,Konstanta!$A$14,IF(Data!DI603&gt;=Konstanta!$B$15,Konstanta!$A$15,IF(Data!DI603&gt;=Konstanta!$B$16,Konstanta!$A$16,IF(Data!DI603&gt;=Konstanta!$B$17,Konstanta!$A$17,IF(Data!DI603&gt;=Konstanta!$B$18,Konstanta!$A$18,Konstanta!$A$19)))))</f>
        <v>6</v>
      </c>
      <c r="DK603" t="b">
        <f t="shared" si="172"/>
        <v>0</v>
      </c>
      <c r="DL603" t="b">
        <f>COUNTIFS(A$1:A602,A603)=0</f>
        <v>1</v>
      </c>
    </row>
    <row r="604" spans="1:116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70" t="str">
        <f t="shared" si="157"/>
        <v/>
      </c>
      <c r="CA604" s="71">
        <f t="shared" ca="1" si="158"/>
        <v>1096694.666275</v>
      </c>
      <c r="CB604" s="70" t="b">
        <f ca="1">AND(LEN(BZ604)&gt;0,TEXT(BZ604,"YYYY-MM-DD")=TEXT(Konstanta!$B$1,"YYYY-MM-DD"))</f>
        <v>0</v>
      </c>
      <c r="CC604" s="70" t="str">
        <f t="shared" si="159"/>
        <v/>
      </c>
      <c r="CD604" s="72">
        <f ca="1">(Konstanta!$B$2-D604)*24</f>
        <v>1096694.666275</v>
      </c>
      <c r="CE604" t="b">
        <f t="shared" si="160"/>
        <v>0</v>
      </c>
      <c r="CF604" t="b">
        <f>LEN(_xlfn.IFNA(VLOOKUP(H604,Konstanta!$M:$M,1,FALSE),""))&gt;0</f>
        <v>0</v>
      </c>
      <c r="CG604" t="b">
        <f>LEN(_xlfn.IFNA(VLOOKUP(G604,Konstanta!$T:$T,1,FALSE),""))&gt;0</f>
        <v>0</v>
      </c>
      <c r="CH604" t="b">
        <f>_xlfn.IFNA(VLOOKUP(U604,Konstanta!$O:$O,1,FALSE),"-")&lt;&gt;"-"</f>
        <v>0</v>
      </c>
      <c r="CI604" t="b">
        <f>LEN(_xlfn.IFNA(VLOOKUP(AX604,Konstanta!$X:$X,1,FALSE),""))&gt;0</f>
        <v>0</v>
      </c>
      <c r="CJ604" t="b">
        <f>OR(LEN(_xlfn.IFNA(VLOOKUP(Y604,Konstanta!$Q:$Q,1,FALSE),""))&gt;0,LEN(Y604)=0)</f>
        <v>1</v>
      </c>
      <c r="CK604" t="b">
        <f t="shared" si="161"/>
        <v>1</v>
      </c>
      <c r="CL604" t="b">
        <f>OR(LEN(_xlfn.IFNA(VLOOKUP(BK604,Konstanta!$Z:$Z,1,FALSE),""))&gt;0,LEN(BK604)=0)</f>
        <v>1</v>
      </c>
      <c r="CM604" t="b">
        <f t="shared" si="162"/>
        <v>1</v>
      </c>
      <c r="CN604" t="b">
        <f t="shared" si="163"/>
        <v>0</v>
      </c>
      <c r="CO604" t="b">
        <f>LEN(_xlfn.IFNA(VLOOKUP(Data!K604,Konstanta!$AB:$AB,1,FALSE),""))&gt;0</f>
        <v>0</v>
      </c>
      <c r="CP604" s="12" t="b">
        <f t="shared" si="164"/>
        <v>0</v>
      </c>
      <c r="CQ604" s="12" t="b">
        <f t="shared" si="165"/>
        <v>0</v>
      </c>
      <c r="CR604" t="b">
        <f>ISNUMBER(SEARCH(Konstanta!$Q$5,Y604))</f>
        <v>0</v>
      </c>
      <c r="CS604">
        <f ca="1">IF(CD604&lt;=Konstanta!$J$5,Konstanta!$I$5,IF(CD604&lt;=Konstanta!$J$6,Konstanta!$I$6,IF(CD604&lt;=Konstanta!$J$7,Konstanta!$I$7,Konstanta!$I$8)))</f>
        <v>4</v>
      </c>
      <c r="CT604" t="b">
        <f>ISNUMBER(SEARCH(Konstanta!$Q$6,Y604))</f>
        <v>0</v>
      </c>
      <c r="CU604">
        <f ca="1">IF(CD604&lt;=Konstanta!$F$5,Konstanta!$E$5,IF(CD604&lt;=Konstanta!$F$6,Konstanta!$E$6,IF(CD604&lt;=Konstanta!$F$7,Konstanta!$E$7,IF(CD604&lt;=Konstanta!$F$8,Konstanta!$E$8,Konstanta!$E$9))))</f>
        <v>5</v>
      </c>
      <c r="CV604" t="b">
        <f t="shared" si="166"/>
        <v>1</v>
      </c>
      <c r="CW604" s="74">
        <f ca="1">IF(CD604&lt;=Konstanta!$B$5,Konstanta!$A$5,IF(CD604&lt;=Konstanta!$B$6,Konstanta!$A$6,IF(CD604&lt;=Konstanta!$B$7,Konstanta!$A$7,IF(CD604&lt;=Konstanta!$B$8,Konstanta!$A$8,IF(CD604&lt;=Konstanta!$B$9,Konstanta!$A$9,IF(CD604&lt;=Konstanta!$B$10,Konstanta!$A$10,IF(CD604&lt;=Konstanta!$B$11,Konstanta!$A$11,Konstanta!$A$12)))))))</f>
        <v>8</v>
      </c>
      <c r="CX604" t="b">
        <f>LEN(_xlfn.IFNA(VLOOKUP(AA604,Konstanta!$AD:$AD,1,FALSE),""))=0</f>
        <v>1</v>
      </c>
      <c r="CY604" s="67">
        <f t="shared" si="167"/>
        <v>0</v>
      </c>
      <c r="CZ604" s="67">
        <f t="shared" si="168"/>
        <v>0</v>
      </c>
      <c r="DA604" s="67">
        <f t="shared" si="169"/>
        <v>0</v>
      </c>
      <c r="DB604" t="b">
        <f t="shared" ca="1" si="170"/>
        <v>0</v>
      </c>
      <c r="DC604" s="67" t="b">
        <f>DA604&lt;=Konstanta!$AH$3</f>
        <v>1</v>
      </c>
      <c r="DD604" t="b">
        <f>CY604&lt;=Konstanta!$AH$4</f>
        <v>1</v>
      </c>
      <c r="DE604" t="b">
        <f>CY604&lt;=Konstanta!$AH$5</f>
        <v>1</v>
      </c>
      <c r="DF604" t="b">
        <f>CY604&lt;=Konstanta!$AH$6</f>
        <v>1</v>
      </c>
      <c r="DG604" t="b">
        <f ca="1">TEXT(BL604,"YYYYMMDD")=TEXT(Konstanta!$B$1,"YYYYMMDD")</f>
        <v>0</v>
      </c>
      <c r="DH604" t="b">
        <f t="shared" si="171"/>
        <v>0</v>
      </c>
      <c r="DI604" s="67">
        <f ca="1">Konstanta!$C$4-Data!CD604</f>
        <v>-1096658.666275</v>
      </c>
      <c r="DJ604">
        <f ca="1">IF(Data!DI604&gt;=Konstanta!$B$14,Konstanta!$A$14,IF(Data!DI604&gt;=Konstanta!$B$15,Konstanta!$A$15,IF(Data!DI604&gt;=Konstanta!$B$16,Konstanta!$A$16,IF(Data!DI604&gt;=Konstanta!$B$17,Konstanta!$A$17,IF(Data!DI604&gt;=Konstanta!$B$18,Konstanta!$A$18,Konstanta!$A$19)))))</f>
        <v>6</v>
      </c>
      <c r="DK604" t="b">
        <f t="shared" si="172"/>
        <v>0</v>
      </c>
      <c r="DL604" t="b">
        <f>COUNTIFS(A$1:A603,A604)=0</f>
        <v>1</v>
      </c>
    </row>
    <row r="605" spans="1:116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70" t="str">
        <f t="shared" si="157"/>
        <v/>
      </c>
      <c r="CA605" s="71">
        <f t="shared" ca="1" si="158"/>
        <v>1096694.6662277777</v>
      </c>
      <c r="CB605" s="70" t="b">
        <f ca="1">AND(LEN(BZ605)&gt;0,TEXT(BZ605,"YYYY-MM-DD")=TEXT(Konstanta!$B$1,"YYYY-MM-DD"))</f>
        <v>0</v>
      </c>
      <c r="CC605" s="70" t="str">
        <f t="shared" si="159"/>
        <v/>
      </c>
      <c r="CD605" s="72">
        <f ca="1">(Konstanta!$B$2-D605)*24</f>
        <v>1096694.666275</v>
      </c>
      <c r="CE605" t="b">
        <f t="shared" si="160"/>
        <v>0</v>
      </c>
      <c r="CF605" t="b">
        <f>LEN(_xlfn.IFNA(VLOOKUP(H605,Konstanta!$M:$M,1,FALSE),""))&gt;0</f>
        <v>0</v>
      </c>
      <c r="CG605" t="b">
        <f>LEN(_xlfn.IFNA(VLOOKUP(G605,Konstanta!$T:$T,1,FALSE),""))&gt;0</f>
        <v>0</v>
      </c>
      <c r="CH605" t="b">
        <f>_xlfn.IFNA(VLOOKUP(U605,Konstanta!$O:$O,1,FALSE),"-")&lt;&gt;"-"</f>
        <v>0</v>
      </c>
      <c r="CI605" t="b">
        <f>LEN(_xlfn.IFNA(VLOOKUP(AX605,Konstanta!$X:$X,1,FALSE),""))&gt;0</f>
        <v>0</v>
      </c>
      <c r="CJ605" t="b">
        <f>OR(LEN(_xlfn.IFNA(VLOOKUP(Y605,Konstanta!$Q:$Q,1,FALSE),""))&gt;0,LEN(Y605)=0)</f>
        <v>1</v>
      </c>
      <c r="CK605" t="b">
        <f t="shared" si="161"/>
        <v>1</v>
      </c>
      <c r="CL605" t="b">
        <f>OR(LEN(_xlfn.IFNA(VLOOKUP(BK605,Konstanta!$Z:$Z,1,FALSE),""))&gt;0,LEN(BK605)=0)</f>
        <v>1</v>
      </c>
      <c r="CM605" t="b">
        <f t="shared" si="162"/>
        <v>1</v>
      </c>
      <c r="CN605" t="b">
        <f t="shared" si="163"/>
        <v>0</v>
      </c>
      <c r="CO605" t="b">
        <f>LEN(_xlfn.IFNA(VLOOKUP(Data!K605,Konstanta!$AB:$AB,1,FALSE),""))&gt;0</f>
        <v>0</v>
      </c>
      <c r="CP605" s="12" t="b">
        <f t="shared" si="164"/>
        <v>0</v>
      </c>
      <c r="CQ605" s="12" t="b">
        <f t="shared" si="165"/>
        <v>0</v>
      </c>
      <c r="CR605" t="b">
        <f>ISNUMBER(SEARCH(Konstanta!$Q$5,Y605))</f>
        <v>0</v>
      </c>
      <c r="CS605">
        <f ca="1">IF(CD605&lt;=Konstanta!$J$5,Konstanta!$I$5,IF(CD605&lt;=Konstanta!$J$6,Konstanta!$I$6,IF(CD605&lt;=Konstanta!$J$7,Konstanta!$I$7,Konstanta!$I$8)))</f>
        <v>4</v>
      </c>
      <c r="CT605" t="b">
        <f>ISNUMBER(SEARCH(Konstanta!$Q$6,Y605))</f>
        <v>0</v>
      </c>
      <c r="CU605">
        <f ca="1">IF(CD605&lt;=Konstanta!$F$5,Konstanta!$E$5,IF(CD605&lt;=Konstanta!$F$6,Konstanta!$E$6,IF(CD605&lt;=Konstanta!$F$7,Konstanta!$E$7,IF(CD605&lt;=Konstanta!$F$8,Konstanta!$E$8,Konstanta!$E$9))))</f>
        <v>5</v>
      </c>
      <c r="CV605" t="b">
        <f t="shared" si="166"/>
        <v>1</v>
      </c>
      <c r="CW605" s="74">
        <f ca="1">IF(CD605&lt;=Konstanta!$B$5,Konstanta!$A$5,IF(CD605&lt;=Konstanta!$B$6,Konstanta!$A$6,IF(CD605&lt;=Konstanta!$B$7,Konstanta!$A$7,IF(CD605&lt;=Konstanta!$B$8,Konstanta!$A$8,IF(CD605&lt;=Konstanta!$B$9,Konstanta!$A$9,IF(CD605&lt;=Konstanta!$B$10,Konstanta!$A$10,IF(CD605&lt;=Konstanta!$B$11,Konstanta!$A$11,Konstanta!$A$12)))))))</f>
        <v>8</v>
      </c>
      <c r="CX605" t="b">
        <f>LEN(_xlfn.IFNA(VLOOKUP(AA605,Konstanta!$AD:$AD,1,FALSE),""))=0</f>
        <v>1</v>
      </c>
      <c r="CY605" s="67">
        <f t="shared" si="167"/>
        <v>0</v>
      </c>
      <c r="CZ605" s="67">
        <f t="shared" si="168"/>
        <v>0</v>
      </c>
      <c r="DA605" s="67">
        <f t="shared" si="169"/>
        <v>0</v>
      </c>
      <c r="DB605" t="b">
        <f t="shared" ca="1" si="170"/>
        <v>0</v>
      </c>
      <c r="DC605" s="67" t="b">
        <f>DA605&lt;=Konstanta!$AH$3</f>
        <v>1</v>
      </c>
      <c r="DD605" t="b">
        <f>CY605&lt;=Konstanta!$AH$4</f>
        <v>1</v>
      </c>
      <c r="DE605" t="b">
        <f>CY605&lt;=Konstanta!$AH$5</f>
        <v>1</v>
      </c>
      <c r="DF605" t="b">
        <f>CY605&lt;=Konstanta!$AH$6</f>
        <v>1</v>
      </c>
      <c r="DG605" t="b">
        <f ca="1">TEXT(BL605,"YYYYMMDD")=TEXT(Konstanta!$B$1,"YYYYMMDD")</f>
        <v>0</v>
      </c>
      <c r="DH605" t="b">
        <f t="shared" si="171"/>
        <v>0</v>
      </c>
      <c r="DI605" s="67">
        <f ca="1">Konstanta!$C$4-Data!CD605</f>
        <v>-1096658.666275</v>
      </c>
      <c r="DJ605">
        <f ca="1">IF(Data!DI605&gt;=Konstanta!$B$14,Konstanta!$A$14,IF(Data!DI605&gt;=Konstanta!$B$15,Konstanta!$A$15,IF(Data!DI605&gt;=Konstanta!$B$16,Konstanta!$A$16,IF(Data!DI605&gt;=Konstanta!$B$17,Konstanta!$A$17,IF(Data!DI605&gt;=Konstanta!$B$18,Konstanta!$A$18,Konstanta!$A$19)))))</f>
        <v>6</v>
      </c>
      <c r="DK605" t="b">
        <f t="shared" si="172"/>
        <v>0</v>
      </c>
      <c r="DL605" t="b">
        <f>COUNTIFS(A$1:A604,A605)=0</f>
        <v>1</v>
      </c>
    </row>
    <row r="606" spans="1:11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70" t="str">
        <f t="shared" si="157"/>
        <v/>
      </c>
      <c r="CA606" s="71">
        <f t="shared" ca="1" si="158"/>
        <v>1096694.6659916667</v>
      </c>
      <c r="CB606" s="70" t="b">
        <f ca="1">AND(LEN(BZ606)&gt;0,TEXT(BZ606,"YYYY-MM-DD")=TEXT(Konstanta!$B$1,"YYYY-MM-DD"))</f>
        <v>0</v>
      </c>
      <c r="CC606" s="70" t="str">
        <f t="shared" si="159"/>
        <v/>
      </c>
      <c r="CD606" s="72">
        <f ca="1">(Konstanta!$B$2-D606)*24</f>
        <v>1096694.666275</v>
      </c>
      <c r="CE606" t="b">
        <f t="shared" si="160"/>
        <v>0</v>
      </c>
      <c r="CF606" t="b">
        <f>LEN(_xlfn.IFNA(VLOOKUP(H606,Konstanta!$M:$M,1,FALSE),""))&gt;0</f>
        <v>0</v>
      </c>
      <c r="CG606" t="b">
        <f>LEN(_xlfn.IFNA(VLOOKUP(G606,Konstanta!$T:$T,1,FALSE),""))&gt;0</f>
        <v>0</v>
      </c>
      <c r="CH606" t="b">
        <f>_xlfn.IFNA(VLOOKUP(U606,Konstanta!$O:$O,1,FALSE),"-")&lt;&gt;"-"</f>
        <v>0</v>
      </c>
      <c r="CI606" t="b">
        <f>LEN(_xlfn.IFNA(VLOOKUP(AX606,Konstanta!$X:$X,1,FALSE),""))&gt;0</f>
        <v>0</v>
      </c>
      <c r="CJ606" t="b">
        <f>OR(LEN(_xlfn.IFNA(VLOOKUP(Y606,Konstanta!$Q:$Q,1,FALSE),""))&gt;0,LEN(Y606)=0)</f>
        <v>1</v>
      </c>
      <c r="CK606" t="b">
        <f t="shared" si="161"/>
        <v>1</v>
      </c>
      <c r="CL606" t="b">
        <f>OR(LEN(_xlfn.IFNA(VLOOKUP(BK606,Konstanta!$Z:$Z,1,FALSE),""))&gt;0,LEN(BK606)=0)</f>
        <v>1</v>
      </c>
      <c r="CM606" t="b">
        <f t="shared" si="162"/>
        <v>1</v>
      </c>
      <c r="CN606" t="b">
        <f t="shared" si="163"/>
        <v>0</v>
      </c>
      <c r="CO606" t="b">
        <f>LEN(_xlfn.IFNA(VLOOKUP(Data!K606,Konstanta!$AB:$AB,1,FALSE),""))&gt;0</f>
        <v>0</v>
      </c>
      <c r="CP606" s="12" t="b">
        <f t="shared" si="164"/>
        <v>0</v>
      </c>
      <c r="CQ606" s="12" t="b">
        <f t="shared" si="165"/>
        <v>0</v>
      </c>
      <c r="CR606" t="b">
        <f>ISNUMBER(SEARCH(Konstanta!$Q$5,Y606))</f>
        <v>0</v>
      </c>
      <c r="CS606">
        <f ca="1">IF(CD606&lt;=Konstanta!$J$5,Konstanta!$I$5,IF(CD606&lt;=Konstanta!$J$6,Konstanta!$I$6,IF(CD606&lt;=Konstanta!$J$7,Konstanta!$I$7,Konstanta!$I$8)))</f>
        <v>4</v>
      </c>
      <c r="CT606" t="b">
        <f>ISNUMBER(SEARCH(Konstanta!$Q$6,Y606))</f>
        <v>0</v>
      </c>
      <c r="CU606">
        <f ca="1">IF(CD606&lt;=Konstanta!$F$5,Konstanta!$E$5,IF(CD606&lt;=Konstanta!$F$6,Konstanta!$E$6,IF(CD606&lt;=Konstanta!$F$7,Konstanta!$E$7,IF(CD606&lt;=Konstanta!$F$8,Konstanta!$E$8,Konstanta!$E$9))))</f>
        <v>5</v>
      </c>
      <c r="CV606" t="b">
        <f t="shared" si="166"/>
        <v>1</v>
      </c>
      <c r="CW606" s="74">
        <f ca="1">IF(CD606&lt;=Konstanta!$B$5,Konstanta!$A$5,IF(CD606&lt;=Konstanta!$B$6,Konstanta!$A$6,IF(CD606&lt;=Konstanta!$B$7,Konstanta!$A$7,IF(CD606&lt;=Konstanta!$B$8,Konstanta!$A$8,IF(CD606&lt;=Konstanta!$B$9,Konstanta!$A$9,IF(CD606&lt;=Konstanta!$B$10,Konstanta!$A$10,IF(CD606&lt;=Konstanta!$B$11,Konstanta!$A$11,Konstanta!$A$12)))))))</f>
        <v>8</v>
      </c>
      <c r="CX606" t="b">
        <f>LEN(_xlfn.IFNA(VLOOKUP(AA606,Konstanta!$AD:$AD,1,FALSE),""))=0</f>
        <v>1</v>
      </c>
      <c r="CY606" s="67">
        <f t="shared" si="167"/>
        <v>0</v>
      </c>
      <c r="CZ606" s="67">
        <f t="shared" si="168"/>
        <v>0</v>
      </c>
      <c r="DA606" s="67">
        <f t="shared" si="169"/>
        <v>0</v>
      </c>
      <c r="DB606" t="b">
        <f t="shared" ca="1" si="170"/>
        <v>0</v>
      </c>
      <c r="DC606" s="67" t="b">
        <f>DA606&lt;=Konstanta!$AH$3</f>
        <v>1</v>
      </c>
      <c r="DD606" t="b">
        <f>CY606&lt;=Konstanta!$AH$4</f>
        <v>1</v>
      </c>
      <c r="DE606" t="b">
        <f>CY606&lt;=Konstanta!$AH$5</f>
        <v>1</v>
      </c>
      <c r="DF606" t="b">
        <f>CY606&lt;=Konstanta!$AH$6</f>
        <v>1</v>
      </c>
      <c r="DG606" t="b">
        <f ca="1">TEXT(BL606,"YYYYMMDD")=TEXT(Konstanta!$B$1,"YYYYMMDD")</f>
        <v>0</v>
      </c>
      <c r="DH606" t="b">
        <f t="shared" si="171"/>
        <v>0</v>
      </c>
      <c r="DI606" s="67">
        <f ca="1">Konstanta!$C$4-Data!CD606</f>
        <v>-1096658.666275</v>
      </c>
      <c r="DJ606">
        <f ca="1">IF(Data!DI606&gt;=Konstanta!$B$14,Konstanta!$A$14,IF(Data!DI606&gt;=Konstanta!$B$15,Konstanta!$A$15,IF(Data!DI606&gt;=Konstanta!$B$16,Konstanta!$A$16,IF(Data!DI606&gt;=Konstanta!$B$17,Konstanta!$A$17,IF(Data!DI606&gt;=Konstanta!$B$18,Konstanta!$A$18,Konstanta!$A$19)))))</f>
        <v>6</v>
      </c>
      <c r="DK606" t="b">
        <f t="shared" si="172"/>
        <v>0</v>
      </c>
      <c r="DL606" t="b">
        <f>COUNTIFS(A$1:A605,A606)=0</f>
        <v>1</v>
      </c>
    </row>
    <row r="607" spans="1:116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70" t="str">
        <f t="shared" si="157"/>
        <v/>
      </c>
      <c r="CA607" s="71">
        <f t="shared" ca="1" si="158"/>
        <v>1096694.6664083335</v>
      </c>
      <c r="CB607" s="70" t="b">
        <f ca="1">AND(LEN(BZ607)&gt;0,TEXT(BZ607,"YYYY-MM-DD")=TEXT(Konstanta!$B$1,"YYYY-MM-DD"))</f>
        <v>0</v>
      </c>
      <c r="CC607" s="70" t="str">
        <f t="shared" si="159"/>
        <v/>
      </c>
      <c r="CD607" s="72">
        <f ca="1">(Konstanta!$B$2-D607)*24</f>
        <v>1096694.666275</v>
      </c>
      <c r="CE607" t="b">
        <f t="shared" si="160"/>
        <v>0</v>
      </c>
      <c r="CF607" t="b">
        <f>LEN(_xlfn.IFNA(VLOOKUP(H607,Konstanta!$M:$M,1,FALSE),""))&gt;0</f>
        <v>0</v>
      </c>
      <c r="CG607" t="b">
        <f>LEN(_xlfn.IFNA(VLOOKUP(G607,Konstanta!$T:$T,1,FALSE),""))&gt;0</f>
        <v>0</v>
      </c>
      <c r="CH607" t="b">
        <f>_xlfn.IFNA(VLOOKUP(U607,Konstanta!$O:$O,1,FALSE),"-")&lt;&gt;"-"</f>
        <v>0</v>
      </c>
      <c r="CI607" t="b">
        <f>LEN(_xlfn.IFNA(VLOOKUP(AX607,Konstanta!$X:$X,1,FALSE),""))&gt;0</f>
        <v>0</v>
      </c>
      <c r="CJ607" t="b">
        <f>OR(LEN(_xlfn.IFNA(VLOOKUP(Y607,Konstanta!$Q:$Q,1,FALSE),""))&gt;0,LEN(Y607)=0)</f>
        <v>1</v>
      </c>
      <c r="CK607" t="b">
        <f t="shared" si="161"/>
        <v>1</v>
      </c>
      <c r="CL607" t="b">
        <f>OR(LEN(_xlfn.IFNA(VLOOKUP(BK607,Konstanta!$Z:$Z,1,FALSE),""))&gt;0,LEN(BK607)=0)</f>
        <v>1</v>
      </c>
      <c r="CM607" t="b">
        <f t="shared" si="162"/>
        <v>1</v>
      </c>
      <c r="CN607" t="b">
        <f t="shared" si="163"/>
        <v>0</v>
      </c>
      <c r="CO607" t="b">
        <f>LEN(_xlfn.IFNA(VLOOKUP(Data!K607,Konstanta!$AB:$AB,1,FALSE),""))&gt;0</f>
        <v>0</v>
      </c>
      <c r="CP607" s="12" t="b">
        <f t="shared" si="164"/>
        <v>0</v>
      </c>
      <c r="CQ607" s="12" t="b">
        <f t="shared" si="165"/>
        <v>0</v>
      </c>
      <c r="CR607" t="b">
        <f>ISNUMBER(SEARCH(Konstanta!$Q$5,Y607))</f>
        <v>0</v>
      </c>
      <c r="CS607">
        <f ca="1">IF(CD607&lt;=Konstanta!$J$5,Konstanta!$I$5,IF(CD607&lt;=Konstanta!$J$6,Konstanta!$I$6,IF(CD607&lt;=Konstanta!$J$7,Konstanta!$I$7,Konstanta!$I$8)))</f>
        <v>4</v>
      </c>
      <c r="CT607" t="b">
        <f>ISNUMBER(SEARCH(Konstanta!$Q$6,Y607))</f>
        <v>0</v>
      </c>
      <c r="CU607">
        <f ca="1">IF(CD607&lt;=Konstanta!$F$5,Konstanta!$E$5,IF(CD607&lt;=Konstanta!$F$6,Konstanta!$E$6,IF(CD607&lt;=Konstanta!$F$7,Konstanta!$E$7,IF(CD607&lt;=Konstanta!$F$8,Konstanta!$E$8,Konstanta!$E$9))))</f>
        <v>5</v>
      </c>
      <c r="CV607" t="b">
        <f t="shared" si="166"/>
        <v>1</v>
      </c>
      <c r="CW607" s="74">
        <f ca="1">IF(CD607&lt;=Konstanta!$B$5,Konstanta!$A$5,IF(CD607&lt;=Konstanta!$B$6,Konstanta!$A$6,IF(CD607&lt;=Konstanta!$B$7,Konstanta!$A$7,IF(CD607&lt;=Konstanta!$B$8,Konstanta!$A$8,IF(CD607&lt;=Konstanta!$B$9,Konstanta!$A$9,IF(CD607&lt;=Konstanta!$B$10,Konstanta!$A$10,IF(CD607&lt;=Konstanta!$B$11,Konstanta!$A$11,Konstanta!$A$12)))))))</f>
        <v>8</v>
      </c>
      <c r="CX607" t="b">
        <f>LEN(_xlfn.IFNA(VLOOKUP(AA607,Konstanta!$AD:$AD,1,FALSE),""))=0</f>
        <v>1</v>
      </c>
      <c r="CY607" s="67">
        <f t="shared" si="167"/>
        <v>0</v>
      </c>
      <c r="CZ607" s="67">
        <f t="shared" si="168"/>
        <v>0</v>
      </c>
      <c r="DA607" s="67">
        <f t="shared" si="169"/>
        <v>0</v>
      </c>
      <c r="DB607" t="b">
        <f t="shared" ca="1" si="170"/>
        <v>0</v>
      </c>
      <c r="DC607" s="67" t="b">
        <f>DA607&lt;=Konstanta!$AH$3</f>
        <v>1</v>
      </c>
      <c r="DD607" t="b">
        <f>CY607&lt;=Konstanta!$AH$4</f>
        <v>1</v>
      </c>
      <c r="DE607" t="b">
        <f>CY607&lt;=Konstanta!$AH$5</f>
        <v>1</v>
      </c>
      <c r="DF607" t="b">
        <f>CY607&lt;=Konstanta!$AH$6</f>
        <v>1</v>
      </c>
      <c r="DG607" t="b">
        <f ca="1">TEXT(BL607,"YYYYMMDD")=TEXT(Konstanta!$B$1,"YYYYMMDD")</f>
        <v>0</v>
      </c>
      <c r="DH607" t="b">
        <f t="shared" si="171"/>
        <v>0</v>
      </c>
      <c r="DI607" s="67">
        <f ca="1">Konstanta!$C$4-Data!CD607</f>
        <v>-1096658.666275</v>
      </c>
      <c r="DJ607">
        <f ca="1">IF(Data!DI607&gt;=Konstanta!$B$14,Konstanta!$A$14,IF(Data!DI607&gt;=Konstanta!$B$15,Konstanta!$A$15,IF(Data!DI607&gt;=Konstanta!$B$16,Konstanta!$A$16,IF(Data!DI607&gt;=Konstanta!$B$17,Konstanta!$A$17,IF(Data!DI607&gt;=Konstanta!$B$18,Konstanta!$A$18,Konstanta!$A$19)))))</f>
        <v>6</v>
      </c>
      <c r="DK607" t="b">
        <f t="shared" si="172"/>
        <v>0</v>
      </c>
      <c r="DL607" t="b">
        <f>COUNTIFS(A$1:A606,A607)=0</f>
        <v>1</v>
      </c>
    </row>
    <row r="608" spans="1:116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70" t="str">
        <f t="shared" si="157"/>
        <v/>
      </c>
      <c r="CA608" s="71">
        <f t="shared" ca="1" si="158"/>
        <v>1096694.6659916667</v>
      </c>
      <c r="CB608" s="70" t="b">
        <f ca="1">AND(LEN(BZ608)&gt;0,TEXT(BZ608,"YYYY-MM-DD")=TEXT(Konstanta!$B$1,"YYYY-MM-DD"))</f>
        <v>0</v>
      </c>
      <c r="CC608" s="70" t="str">
        <f t="shared" si="159"/>
        <v/>
      </c>
      <c r="CD608" s="72">
        <f ca="1">(Konstanta!$B$2-D608)*24</f>
        <v>1096694.666275</v>
      </c>
      <c r="CE608" t="b">
        <f t="shared" si="160"/>
        <v>0</v>
      </c>
      <c r="CF608" t="b">
        <f>LEN(_xlfn.IFNA(VLOOKUP(H608,Konstanta!$M:$M,1,FALSE),""))&gt;0</f>
        <v>0</v>
      </c>
      <c r="CG608" t="b">
        <f>LEN(_xlfn.IFNA(VLOOKUP(G608,Konstanta!$T:$T,1,FALSE),""))&gt;0</f>
        <v>0</v>
      </c>
      <c r="CH608" t="b">
        <f>_xlfn.IFNA(VLOOKUP(U608,Konstanta!$O:$O,1,FALSE),"-")&lt;&gt;"-"</f>
        <v>0</v>
      </c>
      <c r="CI608" t="b">
        <f>LEN(_xlfn.IFNA(VLOOKUP(AX608,Konstanta!$X:$X,1,FALSE),""))&gt;0</f>
        <v>0</v>
      </c>
      <c r="CJ608" t="b">
        <f>OR(LEN(_xlfn.IFNA(VLOOKUP(Y608,Konstanta!$Q:$Q,1,FALSE),""))&gt;0,LEN(Y608)=0)</f>
        <v>1</v>
      </c>
      <c r="CK608" t="b">
        <f t="shared" si="161"/>
        <v>1</v>
      </c>
      <c r="CL608" t="b">
        <f>OR(LEN(_xlfn.IFNA(VLOOKUP(BK608,Konstanta!$Z:$Z,1,FALSE),""))&gt;0,LEN(BK608)=0)</f>
        <v>1</v>
      </c>
      <c r="CM608" t="b">
        <f t="shared" si="162"/>
        <v>1</v>
      </c>
      <c r="CN608" t="b">
        <f t="shared" si="163"/>
        <v>0</v>
      </c>
      <c r="CO608" t="b">
        <f>LEN(_xlfn.IFNA(VLOOKUP(Data!K608,Konstanta!$AB:$AB,1,FALSE),""))&gt;0</f>
        <v>0</v>
      </c>
      <c r="CP608" s="12" t="b">
        <f t="shared" si="164"/>
        <v>0</v>
      </c>
      <c r="CQ608" s="12" t="b">
        <f t="shared" si="165"/>
        <v>0</v>
      </c>
      <c r="CR608" t="b">
        <f>ISNUMBER(SEARCH(Konstanta!$Q$5,Y608))</f>
        <v>0</v>
      </c>
      <c r="CS608">
        <f ca="1">IF(CD608&lt;=Konstanta!$J$5,Konstanta!$I$5,IF(CD608&lt;=Konstanta!$J$6,Konstanta!$I$6,IF(CD608&lt;=Konstanta!$J$7,Konstanta!$I$7,Konstanta!$I$8)))</f>
        <v>4</v>
      </c>
      <c r="CT608" t="b">
        <f>ISNUMBER(SEARCH(Konstanta!$Q$6,Y608))</f>
        <v>0</v>
      </c>
      <c r="CU608">
        <f ca="1">IF(CD608&lt;=Konstanta!$F$5,Konstanta!$E$5,IF(CD608&lt;=Konstanta!$F$6,Konstanta!$E$6,IF(CD608&lt;=Konstanta!$F$7,Konstanta!$E$7,IF(CD608&lt;=Konstanta!$F$8,Konstanta!$E$8,Konstanta!$E$9))))</f>
        <v>5</v>
      </c>
      <c r="CV608" t="b">
        <f t="shared" si="166"/>
        <v>1</v>
      </c>
      <c r="CW608" s="74">
        <f ca="1">IF(CD608&lt;=Konstanta!$B$5,Konstanta!$A$5,IF(CD608&lt;=Konstanta!$B$6,Konstanta!$A$6,IF(CD608&lt;=Konstanta!$B$7,Konstanta!$A$7,IF(CD608&lt;=Konstanta!$B$8,Konstanta!$A$8,IF(CD608&lt;=Konstanta!$B$9,Konstanta!$A$9,IF(CD608&lt;=Konstanta!$B$10,Konstanta!$A$10,IF(CD608&lt;=Konstanta!$B$11,Konstanta!$A$11,Konstanta!$A$12)))))))</f>
        <v>8</v>
      </c>
      <c r="CX608" t="b">
        <f>LEN(_xlfn.IFNA(VLOOKUP(AA608,Konstanta!$AD:$AD,1,FALSE),""))=0</f>
        <v>1</v>
      </c>
      <c r="CY608" s="67">
        <f t="shared" si="167"/>
        <v>0</v>
      </c>
      <c r="CZ608" s="67">
        <f t="shared" si="168"/>
        <v>0</v>
      </c>
      <c r="DA608" s="67">
        <f t="shared" si="169"/>
        <v>0</v>
      </c>
      <c r="DB608" t="b">
        <f t="shared" ca="1" si="170"/>
        <v>0</v>
      </c>
      <c r="DC608" s="67" t="b">
        <f>DA608&lt;=Konstanta!$AH$3</f>
        <v>1</v>
      </c>
      <c r="DD608" t="b">
        <f>CY608&lt;=Konstanta!$AH$4</f>
        <v>1</v>
      </c>
      <c r="DE608" t="b">
        <f>CY608&lt;=Konstanta!$AH$5</f>
        <v>1</v>
      </c>
      <c r="DF608" t="b">
        <f>CY608&lt;=Konstanta!$AH$6</f>
        <v>1</v>
      </c>
      <c r="DG608" t="b">
        <f ca="1">TEXT(BL608,"YYYYMMDD")=TEXT(Konstanta!$B$1,"YYYYMMDD")</f>
        <v>0</v>
      </c>
      <c r="DH608" t="b">
        <f t="shared" si="171"/>
        <v>0</v>
      </c>
      <c r="DI608" s="67">
        <f ca="1">Konstanta!$C$4-Data!CD608</f>
        <v>-1096658.666275</v>
      </c>
      <c r="DJ608">
        <f ca="1">IF(Data!DI608&gt;=Konstanta!$B$14,Konstanta!$A$14,IF(Data!DI608&gt;=Konstanta!$B$15,Konstanta!$A$15,IF(Data!DI608&gt;=Konstanta!$B$16,Konstanta!$A$16,IF(Data!DI608&gt;=Konstanta!$B$17,Konstanta!$A$17,IF(Data!DI608&gt;=Konstanta!$B$18,Konstanta!$A$18,Konstanta!$A$19)))))</f>
        <v>6</v>
      </c>
      <c r="DK608" t="b">
        <f t="shared" si="172"/>
        <v>0</v>
      </c>
      <c r="DL608" t="b">
        <f>COUNTIFS(A$1:A607,A608)=0</f>
        <v>1</v>
      </c>
    </row>
    <row r="609" spans="1:116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70" t="str">
        <f t="shared" si="157"/>
        <v/>
      </c>
      <c r="CA609" s="71">
        <f t="shared" ca="1" si="158"/>
        <v>1096694.666013889</v>
      </c>
      <c r="CB609" s="70" t="b">
        <f ca="1">AND(LEN(BZ609)&gt;0,TEXT(BZ609,"YYYY-MM-DD")=TEXT(Konstanta!$B$1,"YYYY-MM-DD"))</f>
        <v>0</v>
      </c>
      <c r="CC609" s="70" t="str">
        <f t="shared" si="159"/>
        <v/>
      </c>
      <c r="CD609" s="72">
        <f ca="1">(Konstanta!$B$2-D609)*24</f>
        <v>1096694.666275</v>
      </c>
      <c r="CE609" t="b">
        <f t="shared" si="160"/>
        <v>0</v>
      </c>
      <c r="CF609" t="b">
        <f>LEN(_xlfn.IFNA(VLOOKUP(H609,Konstanta!$M:$M,1,FALSE),""))&gt;0</f>
        <v>0</v>
      </c>
      <c r="CG609" t="b">
        <f>LEN(_xlfn.IFNA(VLOOKUP(G609,Konstanta!$T:$T,1,FALSE),""))&gt;0</f>
        <v>0</v>
      </c>
      <c r="CH609" t="b">
        <f>_xlfn.IFNA(VLOOKUP(U609,Konstanta!$O:$O,1,FALSE),"-")&lt;&gt;"-"</f>
        <v>0</v>
      </c>
      <c r="CI609" t="b">
        <f>LEN(_xlfn.IFNA(VLOOKUP(AX609,Konstanta!$X:$X,1,FALSE),""))&gt;0</f>
        <v>0</v>
      </c>
      <c r="CJ609" t="b">
        <f>OR(LEN(_xlfn.IFNA(VLOOKUP(Y609,Konstanta!$Q:$Q,1,FALSE),""))&gt;0,LEN(Y609)=0)</f>
        <v>1</v>
      </c>
      <c r="CK609" t="b">
        <f t="shared" si="161"/>
        <v>1</v>
      </c>
      <c r="CL609" t="b">
        <f>OR(LEN(_xlfn.IFNA(VLOOKUP(BK609,Konstanta!$Z:$Z,1,FALSE),""))&gt;0,LEN(BK609)=0)</f>
        <v>1</v>
      </c>
      <c r="CM609" t="b">
        <f t="shared" si="162"/>
        <v>1</v>
      </c>
      <c r="CN609" t="b">
        <f t="shared" si="163"/>
        <v>0</v>
      </c>
      <c r="CO609" t="b">
        <f>LEN(_xlfn.IFNA(VLOOKUP(Data!K609,Konstanta!$AB:$AB,1,FALSE),""))&gt;0</f>
        <v>0</v>
      </c>
      <c r="CP609" s="12" t="b">
        <f t="shared" si="164"/>
        <v>0</v>
      </c>
      <c r="CQ609" s="12" t="b">
        <f t="shared" si="165"/>
        <v>0</v>
      </c>
      <c r="CR609" t="b">
        <f>ISNUMBER(SEARCH(Konstanta!$Q$5,Y609))</f>
        <v>0</v>
      </c>
      <c r="CS609">
        <f ca="1">IF(CD609&lt;=Konstanta!$J$5,Konstanta!$I$5,IF(CD609&lt;=Konstanta!$J$6,Konstanta!$I$6,IF(CD609&lt;=Konstanta!$J$7,Konstanta!$I$7,Konstanta!$I$8)))</f>
        <v>4</v>
      </c>
      <c r="CT609" t="b">
        <f>ISNUMBER(SEARCH(Konstanta!$Q$6,Y609))</f>
        <v>0</v>
      </c>
      <c r="CU609">
        <f ca="1">IF(CD609&lt;=Konstanta!$F$5,Konstanta!$E$5,IF(CD609&lt;=Konstanta!$F$6,Konstanta!$E$6,IF(CD609&lt;=Konstanta!$F$7,Konstanta!$E$7,IF(CD609&lt;=Konstanta!$F$8,Konstanta!$E$8,Konstanta!$E$9))))</f>
        <v>5</v>
      </c>
      <c r="CV609" t="b">
        <f t="shared" si="166"/>
        <v>1</v>
      </c>
      <c r="CW609" s="74">
        <f ca="1">IF(CD609&lt;=Konstanta!$B$5,Konstanta!$A$5,IF(CD609&lt;=Konstanta!$B$6,Konstanta!$A$6,IF(CD609&lt;=Konstanta!$B$7,Konstanta!$A$7,IF(CD609&lt;=Konstanta!$B$8,Konstanta!$A$8,IF(CD609&lt;=Konstanta!$B$9,Konstanta!$A$9,IF(CD609&lt;=Konstanta!$B$10,Konstanta!$A$10,IF(CD609&lt;=Konstanta!$B$11,Konstanta!$A$11,Konstanta!$A$12)))))))</f>
        <v>8</v>
      </c>
      <c r="CX609" t="b">
        <f>LEN(_xlfn.IFNA(VLOOKUP(AA609,Konstanta!$AD:$AD,1,FALSE),""))=0</f>
        <v>1</v>
      </c>
      <c r="CY609" s="67">
        <f t="shared" si="167"/>
        <v>0</v>
      </c>
      <c r="CZ609" s="67">
        <f t="shared" si="168"/>
        <v>0</v>
      </c>
      <c r="DA609" s="67">
        <f t="shared" si="169"/>
        <v>0</v>
      </c>
      <c r="DB609" t="b">
        <f t="shared" ca="1" si="170"/>
        <v>0</v>
      </c>
      <c r="DC609" s="67" t="b">
        <f>DA609&lt;=Konstanta!$AH$3</f>
        <v>1</v>
      </c>
      <c r="DD609" t="b">
        <f>CY609&lt;=Konstanta!$AH$4</f>
        <v>1</v>
      </c>
      <c r="DE609" t="b">
        <f>CY609&lt;=Konstanta!$AH$5</f>
        <v>1</v>
      </c>
      <c r="DF609" t="b">
        <f>CY609&lt;=Konstanta!$AH$6</f>
        <v>1</v>
      </c>
      <c r="DG609" t="b">
        <f ca="1">TEXT(BL609,"YYYYMMDD")=TEXT(Konstanta!$B$1,"YYYYMMDD")</f>
        <v>0</v>
      </c>
      <c r="DH609" t="b">
        <f t="shared" si="171"/>
        <v>0</v>
      </c>
      <c r="DI609" s="67">
        <f ca="1">Konstanta!$C$4-Data!CD609</f>
        <v>-1096658.666275</v>
      </c>
      <c r="DJ609">
        <f ca="1">IF(Data!DI609&gt;=Konstanta!$B$14,Konstanta!$A$14,IF(Data!DI609&gt;=Konstanta!$B$15,Konstanta!$A$15,IF(Data!DI609&gt;=Konstanta!$B$16,Konstanta!$A$16,IF(Data!DI609&gt;=Konstanta!$B$17,Konstanta!$A$17,IF(Data!DI609&gt;=Konstanta!$B$18,Konstanta!$A$18,Konstanta!$A$19)))))</f>
        <v>6</v>
      </c>
      <c r="DK609" t="b">
        <f t="shared" si="172"/>
        <v>0</v>
      </c>
      <c r="DL609" t="b">
        <f>COUNTIFS(A$1:A608,A609)=0</f>
        <v>1</v>
      </c>
    </row>
    <row r="610" spans="1:116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70" t="str">
        <f t="shared" si="157"/>
        <v/>
      </c>
      <c r="CA610" s="71">
        <f t="shared" ca="1" si="158"/>
        <v>1096694.6659916667</v>
      </c>
      <c r="CB610" s="70" t="b">
        <f ca="1">AND(LEN(BZ610)&gt;0,TEXT(BZ610,"YYYY-MM-DD")=TEXT(Konstanta!$B$1,"YYYY-MM-DD"))</f>
        <v>0</v>
      </c>
      <c r="CC610" s="70" t="str">
        <f t="shared" si="159"/>
        <v/>
      </c>
      <c r="CD610" s="72">
        <f ca="1">(Konstanta!$B$2-D610)*24</f>
        <v>1096694.666275</v>
      </c>
      <c r="CE610" t="b">
        <f t="shared" si="160"/>
        <v>0</v>
      </c>
      <c r="CF610" t="b">
        <f>LEN(_xlfn.IFNA(VLOOKUP(H610,Konstanta!$M:$M,1,FALSE),""))&gt;0</f>
        <v>0</v>
      </c>
      <c r="CG610" t="b">
        <f>LEN(_xlfn.IFNA(VLOOKUP(G610,Konstanta!$T:$T,1,FALSE),""))&gt;0</f>
        <v>0</v>
      </c>
      <c r="CH610" t="b">
        <f>_xlfn.IFNA(VLOOKUP(U610,Konstanta!$O:$O,1,FALSE),"-")&lt;&gt;"-"</f>
        <v>0</v>
      </c>
      <c r="CI610" t="b">
        <f>LEN(_xlfn.IFNA(VLOOKUP(AX610,Konstanta!$X:$X,1,FALSE),""))&gt;0</f>
        <v>0</v>
      </c>
      <c r="CJ610" t="b">
        <f>OR(LEN(_xlfn.IFNA(VLOOKUP(Y610,Konstanta!$Q:$Q,1,FALSE),""))&gt;0,LEN(Y610)=0)</f>
        <v>1</v>
      </c>
      <c r="CK610" t="b">
        <f t="shared" si="161"/>
        <v>1</v>
      </c>
      <c r="CL610" t="b">
        <f>OR(LEN(_xlfn.IFNA(VLOOKUP(BK610,Konstanta!$Z:$Z,1,FALSE),""))&gt;0,LEN(BK610)=0)</f>
        <v>1</v>
      </c>
      <c r="CM610" t="b">
        <f t="shared" si="162"/>
        <v>1</v>
      </c>
      <c r="CN610" t="b">
        <f t="shared" si="163"/>
        <v>0</v>
      </c>
      <c r="CO610" t="b">
        <f>LEN(_xlfn.IFNA(VLOOKUP(Data!K610,Konstanta!$AB:$AB,1,FALSE),""))&gt;0</f>
        <v>0</v>
      </c>
      <c r="CP610" s="12" t="b">
        <f t="shared" si="164"/>
        <v>0</v>
      </c>
      <c r="CQ610" s="12" t="b">
        <f t="shared" si="165"/>
        <v>0</v>
      </c>
      <c r="CR610" t="b">
        <f>ISNUMBER(SEARCH(Konstanta!$Q$5,Y610))</f>
        <v>0</v>
      </c>
      <c r="CS610">
        <f ca="1">IF(CD610&lt;=Konstanta!$J$5,Konstanta!$I$5,IF(CD610&lt;=Konstanta!$J$6,Konstanta!$I$6,IF(CD610&lt;=Konstanta!$J$7,Konstanta!$I$7,Konstanta!$I$8)))</f>
        <v>4</v>
      </c>
      <c r="CT610" t="b">
        <f>ISNUMBER(SEARCH(Konstanta!$Q$6,Y610))</f>
        <v>0</v>
      </c>
      <c r="CU610">
        <f ca="1">IF(CD610&lt;=Konstanta!$F$5,Konstanta!$E$5,IF(CD610&lt;=Konstanta!$F$6,Konstanta!$E$6,IF(CD610&lt;=Konstanta!$F$7,Konstanta!$E$7,IF(CD610&lt;=Konstanta!$F$8,Konstanta!$E$8,Konstanta!$E$9))))</f>
        <v>5</v>
      </c>
      <c r="CV610" t="b">
        <f t="shared" si="166"/>
        <v>1</v>
      </c>
      <c r="CW610" s="74">
        <f ca="1">IF(CD610&lt;=Konstanta!$B$5,Konstanta!$A$5,IF(CD610&lt;=Konstanta!$B$6,Konstanta!$A$6,IF(CD610&lt;=Konstanta!$B$7,Konstanta!$A$7,IF(CD610&lt;=Konstanta!$B$8,Konstanta!$A$8,IF(CD610&lt;=Konstanta!$B$9,Konstanta!$A$9,IF(CD610&lt;=Konstanta!$B$10,Konstanta!$A$10,IF(CD610&lt;=Konstanta!$B$11,Konstanta!$A$11,Konstanta!$A$12)))))))</f>
        <v>8</v>
      </c>
      <c r="CX610" t="b">
        <f>LEN(_xlfn.IFNA(VLOOKUP(AA610,Konstanta!$AD:$AD,1,FALSE),""))=0</f>
        <v>1</v>
      </c>
      <c r="CY610" s="67">
        <f t="shared" si="167"/>
        <v>0</v>
      </c>
      <c r="CZ610" s="67">
        <f t="shared" si="168"/>
        <v>0</v>
      </c>
      <c r="DA610" s="67">
        <f t="shared" si="169"/>
        <v>0</v>
      </c>
      <c r="DB610" t="b">
        <f t="shared" ca="1" si="170"/>
        <v>0</v>
      </c>
      <c r="DC610" s="67" t="b">
        <f>DA610&lt;=Konstanta!$AH$3</f>
        <v>1</v>
      </c>
      <c r="DD610" t="b">
        <f>CY610&lt;=Konstanta!$AH$4</f>
        <v>1</v>
      </c>
      <c r="DE610" t="b">
        <f>CY610&lt;=Konstanta!$AH$5</f>
        <v>1</v>
      </c>
      <c r="DF610" t="b">
        <f>CY610&lt;=Konstanta!$AH$6</f>
        <v>1</v>
      </c>
      <c r="DG610" t="b">
        <f ca="1">TEXT(BL610,"YYYYMMDD")=TEXT(Konstanta!$B$1,"YYYYMMDD")</f>
        <v>0</v>
      </c>
      <c r="DH610" t="b">
        <f t="shared" si="171"/>
        <v>0</v>
      </c>
      <c r="DI610" s="67">
        <f ca="1">Konstanta!$C$4-Data!CD610</f>
        <v>-1096658.666275</v>
      </c>
      <c r="DJ610">
        <f ca="1">IF(Data!DI610&gt;=Konstanta!$B$14,Konstanta!$A$14,IF(Data!DI610&gt;=Konstanta!$B$15,Konstanta!$A$15,IF(Data!DI610&gt;=Konstanta!$B$16,Konstanta!$A$16,IF(Data!DI610&gt;=Konstanta!$B$17,Konstanta!$A$17,IF(Data!DI610&gt;=Konstanta!$B$18,Konstanta!$A$18,Konstanta!$A$19)))))</f>
        <v>6</v>
      </c>
      <c r="DK610" t="b">
        <f t="shared" si="172"/>
        <v>0</v>
      </c>
      <c r="DL610" t="b">
        <f>COUNTIFS(A$1:A609,A610)=0</f>
        <v>1</v>
      </c>
    </row>
    <row r="611" spans="1:116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70" t="str">
        <f t="shared" si="157"/>
        <v/>
      </c>
      <c r="CA611" s="71">
        <f t="shared" ca="1" si="158"/>
        <v>1096694.6660166667</v>
      </c>
      <c r="CB611" s="70" t="b">
        <f ca="1">AND(LEN(BZ611)&gt;0,TEXT(BZ611,"YYYY-MM-DD")=TEXT(Konstanta!$B$1,"YYYY-MM-DD"))</f>
        <v>0</v>
      </c>
      <c r="CC611" s="70" t="str">
        <f t="shared" si="159"/>
        <v/>
      </c>
      <c r="CD611" s="72">
        <f ca="1">(Konstanta!$B$2-D611)*24</f>
        <v>1096694.666275</v>
      </c>
      <c r="CE611" t="b">
        <f t="shared" si="160"/>
        <v>0</v>
      </c>
      <c r="CF611" t="b">
        <f>LEN(_xlfn.IFNA(VLOOKUP(H611,Konstanta!$M:$M,1,FALSE),""))&gt;0</f>
        <v>0</v>
      </c>
      <c r="CG611" t="b">
        <f>LEN(_xlfn.IFNA(VLOOKUP(G611,Konstanta!$T:$T,1,FALSE),""))&gt;0</f>
        <v>0</v>
      </c>
      <c r="CH611" t="b">
        <f>_xlfn.IFNA(VLOOKUP(U611,Konstanta!$O:$O,1,FALSE),"-")&lt;&gt;"-"</f>
        <v>0</v>
      </c>
      <c r="CI611" t="b">
        <f>LEN(_xlfn.IFNA(VLOOKUP(AX611,Konstanta!$X:$X,1,FALSE),""))&gt;0</f>
        <v>0</v>
      </c>
      <c r="CJ611" t="b">
        <f>OR(LEN(_xlfn.IFNA(VLOOKUP(Y611,Konstanta!$Q:$Q,1,FALSE),""))&gt;0,LEN(Y611)=0)</f>
        <v>1</v>
      </c>
      <c r="CK611" t="b">
        <f t="shared" si="161"/>
        <v>1</v>
      </c>
      <c r="CL611" t="b">
        <f>OR(LEN(_xlfn.IFNA(VLOOKUP(BK611,Konstanta!$Z:$Z,1,FALSE),""))&gt;0,LEN(BK611)=0)</f>
        <v>1</v>
      </c>
      <c r="CM611" t="b">
        <f t="shared" si="162"/>
        <v>1</v>
      </c>
      <c r="CN611" t="b">
        <f t="shared" si="163"/>
        <v>0</v>
      </c>
      <c r="CO611" t="b">
        <f>LEN(_xlfn.IFNA(VLOOKUP(Data!K611,Konstanta!$AB:$AB,1,FALSE),""))&gt;0</f>
        <v>0</v>
      </c>
      <c r="CP611" s="12" t="b">
        <f t="shared" si="164"/>
        <v>0</v>
      </c>
      <c r="CQ611" s="12" t="b">
        <f t="shared" si="165"/>
        <v>0</v>
      </c>
      <c r="CR611" t="b">
        <f>ISNUMBER(SEARCH(Konstanta!$Q$5,Y611))</f>
        <v>0</v>
      </c>
      <c r="CS611">
        <f ca="1">IF(CD611&lt;=Konstanta!$J$5,Konstanta!$I$5,IF(CD611&lt;=Konstanta!$J$6,Konstanta!$I$6,IF(CD611&lt;=Konstanta!$J$7,Konstanta!$I$7,Konstanta!$I$8)))</f>
        <v>4</v>
      </c>
      <c r="CT611" t="b">
        <f>ISNUMBER(SEARCH(Konstanta!$Q$6,Y611))</f>
        <v>0</v>
      </c>
      <c r="CU611">
        <f ca="1">IF(CD611&lt;=Konstanta!$F$5,Konstanta!$E$5,IF(CD611&lt;=Konstanta!$F$6,Konstanta!$E$6,IF(CD611&lt;=Konstanta!$F$7,Konstanta!$E$7,IF(CD611&lt;=Konstanta!$F$8,Konstanta!$E$8,Konstanta!$E$9))))</f>
        <v>5</v>
      </c>
      <c r="CV611" t="b">
        <f t="shared" si="166"/>
        <v>1</v>
      </c>
      <c r="CW611" s="74">
        <f ca="1">IF(CD611&lt;=Konstanta!$B$5,Konstanta!$A$5,IF(CD611&lt;=Konstanta!$B$6,Konstanta!$A$6,IF(CD611&lt;=Konstanta!$B$7,Konstanta!$A$7,IF(CD611&lt;=Konstanta!$B$8,Konstanta!$A$8,IF(CD611&lt;=Konstanta!$B$9,Konstanta!$A$9,IF(CD611&lt;=Konstanta!$B$10,Konstanta!$A$10,IF(CD611&lt;=Konstanta!$B$11,Konstanta!$A$11,Konstanta!$A$12)))))))</f>
        <v>8</v>
      </c>
      <c r="CX611" t="b">
        <f>LEN(_xlfn.IFNA(VLOOKUP(AA611,Konstanta!$AD:$AD,1,FALSE),""))=0</f>
        <v>1</v>
      </c>
      <c r="CY611" s="67">
        <f t="shared" si="167"/>
        <v>0</v>
      </c>
      <c r="CZ611" s="67">
        <f t="shared" si="168"/>
        <v>0</v>
      </c>
      <c r="DA611" s="67">
        <f t="shared" si="169"/>
        <v>0</v>
      </c>
      <c r="DB611" t="b">
        <f t="shared" ca="1" si="170"/>
        <v>0</v>
      </c>
      <c r="DC611" s="67" t="b">
        <f>DA611&lt;=Konstanta!$AH$3</f>
        <v>1</v>
      </c>
      <c r="DD611" t="b">
        <f>CY611&lt;=Konstanta!$AH$4</f>
        <v>1</v>
      </c>
      <c r="DE611" t="b">
        <f>CY611&lt;=Konstanta!$AH$5</f>
        <v>1</v>
      </c>
      <c r="DF611" t="b">
        <f>CY611&lt;=Konstanta!$AH$6</f>
        <v>1</v>
      </c>
      <c r="DG611" t="b">
        <f ca="1">TEXT(BL611,"YYYYMMDD")=TEXT(Konstanta!$B$1,"YYYYMMDD")</f>
        <v>0</v>
      </c>
      <c r="DH611" t="b">
        <f t="shared" si="171"/>
        <v>0</v>
      </c>
      <c r="DI611" s="67">
        <f ca="1">Konstanta!$C$4-Data!CD611</f>
        <v>-1096658.666275</v>
      </c>
      <c r="DJ611">
        <f ca="1">IF(Data!DI611&gt;=Konstanta!$B$14,Konstanta!$A$14,IF(Data!DI611&gt;=Konstanta!$B$15,Konstanta!$A$15,IF(Data!DI611&gt;=Konstanta!$B$16,Konstanta!$A$16,IF(Data!DI611&gt;=Konstanta!$B$17,Konstanta!$A$17,IF(Data!DI611&gt;=Konstanta!$B$18,Konstanta!$A$18,Konstanta!$A$19)))))</f>
        <v>6</v>
      </c>
      <c r="DK611" t="b">
        <f t="shared" si="172"/>
        <v>0</v>
      </c>
      <c r="DL611" t="b">
        <f>COUNTIFS(A$1:A610,A611)=0</f>
        <v>1</v>
      </c>
    </row>
    <row r="612" spans="1:116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70" t="str">
        <f t="shared" si="157"/>
        <v/>
      </c>
      <c r="CA612" s="71">
        <f t="shared" ca="1" si="158"/>
        <v>1096694.666275</v>
      </c>
      <c r="CB612" s="70" t="b">
        <f ca="1">AND(LEN(BZ612)&gt;0,TEXT(BZ612,"YYYY-MM-DD")=TEXT(Konstanta!$B$1,"YYYY-MM-DD"))</f>
        <v>0</v>
      </c>
      <c r="CC612" s="70" t="str">
        <f t="shared" si="159"/>
        <v/>
      </c>
      <c r="CD612" s="72">
        <f ca="1">(Konstanta!$B$2-D612)*24</f>
        <v>1096694.666275</v>
      </c>
      <c r="CE612" t="b">
        <f t="shared" si="160"/>
        <v>0</v>
      </c>
      <c r="CF612" t="b">
        <f>LEN(_xlfn.IFNA(VLOOKUP(H612,Konstanta!$M:$M,1,FALSE),""))&gt;0</f>
        <v>0</v>
      </c>
      <c r="CG612" t="b">
        <f>LEN(_xlfn.IFNA(VLOOKUP(G612,Konstanta!$T:$T,1,FALSE),""))&gt;0</f>
        <v>0</v>
      </c>
      <c r="CH612" t="b">
        <f>_xlfn.IFNA(VLOOKUP(U612,Konstanta!$O:$O,1,FALSE),"-")&lt;&gt;"-"</f>
        <v>0</v>
      </c>
      <c r="CI612" t="b">
        <f>LEN(_xlfn.IFNA(VLOOKUP(AX612,Konstanta!$X:$X,1,FALSE),""))&gt;0</f>
        <v>0</v>
      </c>
      <c r="CJ612" t="b">
        <f>OR(LEN(_xlfn.IFNA(VLOOKUP(Y612,Konstanta!$Q:$Q,1,FALSE),""))&gt;0,LEN(Y612)=0)</f>
        <v>1</v>
      </c>
      <c r="CK612" t="b">
        <f t="shared" si="161"/>
        <v>1</v>
      </c>
      <c r="CL612" t="b">
        <f>OR(LEN(_xlfn.IFNA(VLOOKUP(BK612,Konstanta!$Z:$Z,1,FALSE),""))&gt;0,LEN(BK612)=0)</f>
        <v>1</v>
      </c>
      <c r="CM612" t="b">
        <f t="shared" si="162"/>
        <v>1</v>
      </c>
      <c r="CN612" t="b">
        <f t="shared" si="163"/>
        <v>0</v>
      </c>
      <c r="CO612" t="b">
        <f>LEN(_xlfn.IFNA(VLOOKUP(Data!K612,Konstanta!$AB:$AB,1,FALSE),""))&gt;0</f>
        <v>0</v>
      </c>
      <c r="CP612" s="12" t="b">
        <f t="shared" si="164"/>
        <v>0</v>
      </c>
      <c r="CQ612" s="12" t="b">
        <f t="shared" si="165"/>
        <v>0</v>
      </c>
      <c r="CR612" t="b">
        <f>ISNUMBER(SEARCH(Konstanta!$Q$5,Y612))</f>
        <v>0</v>
      </c>
      <c r="CS612">
        <f ca="1">IF(CD612&lt;=Konstanta!$J$5,Konstanta!$I$5,IF(CD612&lt;=Konstanta!$J$6,Konstanta!$I$6,IF(CD612&lt;=Konstanta!$J$7,Konstanta!$I$7,Konstanta!$I$8)))</f>
        <v>4</v>
      </c>
      <c r="CT612" t="b">
        <f>ISNUMBER(SEARCH(Konstanta!$Q$6,Y612))</f>
        <v>0</v>
      </c>
      <c r="CU612">
        <f ca="1">IF(CD612&lt;=Konstanta!$F$5,Konstanta!$E$5,IF(CD612&lt;=Konstanta!$F$6,Konstanta!$E$6,IF(CD612&lt;=Konstanta!$F$7,Konstanta!$E$7,IF(CD612&lt;=Konstanta!$F$8,Konstanta!$E$8,Konstanta!$E$9))))</f>
        <v>5</v>
      </c>
      <c r="CV612" t="b">
        <f t="shared" si="166"/>
        <v>1</v>
      </c>
      <c r="CW612" s="74">
        <f ca="1">IF(CD612&lt;=Konstanta!$B$5,Konstanta!$A$5,IF(CD612&lt;=Konstanta!$B$6,Konstanta!$A$6,IF(CD612&lt;=Konstanta!$B$7,Konstanta!$A$7,IF(CD612&lt;=Konstanta!$B$8,Konstanta!$A$8,IF(CD612&lt;=Konstanta!$B$9,Konstanta!$A$9,IF(CD612&lt;=Konstanta!$B$10,Konstanta!$A$10,IF(CD612&lt;=Konstanta!$B$11,Konstanta!$A$11,Konstanta!$A$12)))))))</f>
        <v>8</v>
      </c>
      <c r="CX612" t="b">
        <f>LEN(_xlfn.IFNA(VLOOKUP(AA612,Konstanta!$AD:$AD,1,FALSE),""))=0</f>
        <v>1</v>
      </c>
      <c r="CY612" s="67">
        <f t="shared" si="167"/>
        <v>0</v>
      </c>
      <c r="CZ612" s="67">
        <f t="shared" si="168"/>
        <v>0</v>
      </c>
      <c r="DA612" s="67">
        <f t="shared" si="169"/>
        <v>0</v>
      </c>
      <c r="DB612" t="b">
        <f t="shared" ca="1" si="170"/>
        <v>0</v>
      </c>
      <c r="DC612" s="67" t="b">
        <f>DA612&lt;=Konstanta!$AH$3</f>
        <v>1</v>
      </c>
      <c r="DD612" t="b">
        <f>CY612&lt;=Konstanta!$AH$4</f>
        <v>1</v>
      </c>
      <c r="DE612" t="b">
        <f>CY612&lt;=Konstanta!$AH$5</f>
        <v>1</v>
      </c>
      <c r="DF612" t="b">
        <f>CY612&lt;=Konstanta!$AH$6</f>
        <v>1</v>
      </c>
      <c r="DG612" t="b">
        <f ca="1">TEXT(BL612,"YYYYMMDD")=TEXT(Konstanta!$B$1,"YYYYMMDD")</f>
        <v>0</v>
      </c>
      <c r="DH612" t="b">
        <f t="shared" si="171"/>
        <v>0</v>
      </c>
      <c r="DI612" s="67">
        <f ca="1">Konstanta!$C$4-Data!CD612</f>
        <v>-1096658.666275</v>
      </c>
      <c r="DJ612">
        <f ca="1">IF(Data!DI612&gt;=Konstanta!$B$14,Konstanta!$A$14,IF(Data!DI612&gt;=Konstanta!$B$15,Konstanta!$A$15,IF(Data!DI612&gt;=Konstanta!$B$16,Konstanta!$A$16,IF(Data!DI612&gt;=Konstanta!$B$17,Konstanta!$A$17,IF(Data!DI612&gt;=Konstanta!$B$18,Konstanta!$A$18,Konstanta!$A$19)))))</f>
        <v>6</v>
      </c>
      <c r="DK612" t="b">
        <f t="shared" si="172"/>
        <v>0</v>
      </c>
      <c r="DL612" t="b">
        <f>COUNTIFS(A$1:A611,A612)=0</f>
        <v>1</v>
      </c>
    </row>
    <row r="613" spans="1:116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70" t="str">
        <f t="shared" si="157"/>
        <v/>
      </c>
      <c r="CA613" s="71">
        <f t="shared" ca="1" si="158"/>
        <v>1096694.6659944444</v>
      </c>
      <c r="CB613" s="70" t="b">
        <f ca="1">AND(LEN(BZ613)&gt;0,TEXT(BZ613,"YYYY-MM-DD")=TEXT(Konstanta!$B$1,"YYYY-MM-DD"))</f>
        <v>0</v>
      </c>
      <c r="CC613" s="70" t="str">
        <f t="shared" si="159"/>
        <v/>
      </c>
      <c r="CD613" s="72">
        <f ca="1">(Konstanta!$B$2-D613)*24</f>
        <v>1096694.666275</v>
      </c>
      <c r="CE613" t="b">
        <f t="shared" si="160"/>
        <v>0</v>
      </c>
      <c r="CF613" t="b">
        <f>LEN(_xlfn.IFNA(VLOOKUP(H613,Konstanta!$M:$M,1,FALSE),""))&gt;0</f>
        <v>0</v>
      </c>
      <c r="CG613" t="b">
        <f>LEN(_xlfn.IFNA(VLOOKUP(G613,Konstanta!$T:$T,1,FALSE),""))&gt;0</f>
        <v>0</v>
      </c>
      <c r="CH613" t="b">
        <f>_xlfn.IFNA(VLOOKUP(U613,Konstanta!$O:$O,1,FALSE),"-")&lt;&gt;"-"</f>
        <v>0</v>
      </c>
      <c r="CI613" t="b">
        <f>LEN(_xlfn.IFNA(VLOOKUP(AX613,Konstanta!$X:$X,1,FALSE),""))&gt;0</f>
        <v>0</v>
      </c>
      <c r="CJ613" t="b">
        <f>OR(LEN(_xlfn.IFNA(VLOOKUP(Y613,Konstanta!$Q:$Q,1,FALSE),""))&gt;0,LEN(Y613)=0)</f>
        <v>1</v>
      </c>
      <c r="CK613" t="b">
        <f t="shared" si="161"/>
        <v>1</v>
      </c>
      <c r="CL613" t="b">
        <f>OR(LEN(_xlfn.IFNA(VLOOKUP(BK613,Konstanta!$Z:$Z,1,FALSE),""))&gt;0,LEN(BK613)=0)</f>
        <v>1</v>
      </c>
      <c r="CM613" t="b">
        <f t="shared" si="162"/>
        <v>1</v>
      </c>
      <c r="CN613" t="b">
        <f t="shared" si="163"/>
        <v>0</v>
      </c>
      <c r="CO613" t="b">
        <f>LEN(_xlfn.IFNA(VLOOKUP(Data!K613,Konstanta!$AB:$AB,1,FALSE),""))&gt;0</f>
        <v>0</v>
      </c>
      <c r="CP613" s="12" t="b">
        <f t="shared" si="164"/>
        <v>0</v>
      </c>
      <c r="CQ613" s="12" t="b">
        <f t="shared" si="165"/>
        <v>0</v>
      </c>
      <c r="CR613" t="b">
        <f>ISNUMBER(SEARCH(Konstanta!$Q$5,Y613))</f>
        <v>0</v>
      </c>
      <c r="CS613">
        <f ca="1">IF(CD613&lt;=Konstanta!$J$5,Konstanta!$I$5,IF(CD613&lt;=Konstanta!$J$6,Konstanta!$I$6,IF(CD613&lt;=Konstanta!$J$7,Konstanta!$I$7,Konstanta!$I$8)))</f>
        <v>4</v>
      </c>
      <c r="CT613" t="b">
        <f>ISNUMBER(SEARCH(Konstanta!$Q$6,Y613))</f>
        <v>0</v>
      </c>
      <c r="CU613">
        <f ca="1">IF(CD613&lt;=Konstanta!$F$5,Konstanta!$E$5,IF(CD613&lt;=Konstanta!$F$6,Konstanta!$E$6,IF(CD613&lt;=Konstanta!$F$7,Konstanta!$E$7,IF(CD613&lt;=Konstanta!$F$8,Konstanta!$E$8,Konstanta!$E$9))))</f>
        <v>5</v>
      </c>
      <c r="CV613" t="b">
        <f t="shared" si="166"/>
        <v>1</v>
      </c>
      <c r="CW613" s="74">
        <f ca="1">IF(CD613&lt;=Konstanta!$B$5,Konstanta!$A$5,IF(CD613&lt;=Konstanta!$B$6,Konstanta!$A$6,IF(CD613&lt;=Konstanta!$B$7,Konstanta!$A$7,IF(CD613&lt;=Konstanta!$B$8,Konstanta!$A$8,IF(CD613&lt;=Konstanta!$B$9,Konstanta!$A$9,IF(CD613&lt;=Konstanta!$B$10,Konstanta!$A$10,IF(CD613&lt;=Konstanta!$B$11,Konstanta!$A$11,Konstanta!$A$12)))))))</f>
        <v>8</v>
      </c>
      <c r="CX613" t="b">
        <f>LEN(_xlfn.IFNA(VLOOKUP(AA613,Konstanta!$AD:$AD,1,FALSE),""))=0</f>
        <v>1</v>
      </c>
      <c r="CY613" s="67">
        <f t="shared" si="167"/>
        <v>0</v>
      </c>
      <c r="CZ613" s="67">
        <f t="shared" si="168"/>
        <v>0</v>
      </c>
      <c r="DA613" s="67">
        <f t="shared" si="169"/>
        <v>0</v>
      </c>
      <c r="DB613" t="b">
        <f t="shared" ca="1" si="170"/>
        <v>0</v>
      </c>
      <c r="DC613" s="67" t="b">
        <f>DA613&lt;=Konstanta!$AH$3</f>
        <v>1</v>
      </c>
      <c r="DD613" t="b">
        <f>CY613&lt;=Konstanta!$AH$4</f>
        <v>1</v>
      </c>
      <c r="DE613" t="b">
        <f>CY613&lt;=Konstanta!$AH$5</f>
        <v>1</v>
      </c>
      <c r="DF613" t="b">
        <f>CY613&lt;=Konstanta!$AH$6</f>
        <v>1</v>
      </c>
      <c r="DG613" t="b">
        <f ca="1">TEXT(BL613,"YYYYMMDD")=TEXT(Konstanta!$B$1,"YYYYMMDD")</f>
        <v>0</v>
      </c>
      <c r="DH613" t="b">
        <f t="shared" si="171"/>
        <v>0</v>
      </c>
      <c r="DI613" s="67">
        <f ca="1">Konstanta!$C$4-Data!CD613</f>
        <v>-1096658.666275</v>
      </c>
      <c r="DJ613">
        <f ca="1">IF(Data!DI613&gt;=Konstanta!$B$14,Konstanta!$A$14,IF(Data!DI613&gt;=Konstanta!$B$15,Konstanta!$A$15,IF(Data!DI613&gt;=Konstanta!$B$16,Konstanta!$A$16,IF(Data!DI613&gt;=Konstanta!$B$17,Konstanta!$A$17,IF(Data!DI613&gt;=Konstanta!$B$18,Konstanta!$A$18,Konstanta!$A$19)))))</f>
        <v>6</v>
      </c>
      <c r="DK613" t="b">
        <f t="shared" si="172"/>
        <v>0</v>
      </c>
      <c r="DL613" t="b">
        <f>COUNTIFS(A$1:A612,A613)=0</f>
        <v>1</v>
      </c>
    </row>
    <row r="614" spans="1:116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70" t="str">
        <f t="shared" si="157"/>
        <v/>
      </c>
      <c r="CA614" s="71">
        <f t="shared" ca="1" si="158"/>
        <v>1096694.6662138889</v>
      </c>
      <c r="CB614" s="70" t="b">
        <f ca="1">AND(LEN(BZ614)&gt;0,TEXT(BZ614,"YYYY-MM-DD")=TEXT(Konstanta!$B$1,"YYYY-MM-DD"))</f>
        <v>0</v>
      </c>
      <c r="CC614" s="70" t="str">
        <f t="shared" si="159"/>
        <v/>
      </c>
      <c r="CD614" s="72">
        <f ca="1">(Konstanta!$B$2-D614)*24</f>
        <v>1096694.666275</v>
      </c>
      <c r="CE614" t="b">
        <f t="shared" si="160"/>
        <v>0</v>
      </c>
      <c r="CF614" t="b">
        <f>LEN(_xlfn.IFNA(VLOOKUP(H614,Konstanta!$M:$M,1,FALSE),""))&gt;0</f>
        <v>0</v>
      </c>
      <c r="CG614" t="b">
        <f>LEN(_xlfn.IFNA(VLOOKUP(G614,Konstanta!$T:$T,1,FALSE),""))&gt;0</f>
        <v>0</v>
      </c>
      <c r="CH614" t="b">
        <f>_xlfn.IFNA(VLOOKUP(U614,Konstanta!$O:$O,1,FALSE),"-")&lt;&gt;"-"</f>
        <v>0</v>
      </c>
      <c r="CI614" t="b">
        <f>LEN(_xlfn.IFNA(VLOOKUP(AX614,Konstanta!$X:$X,1,FALSE),""))&gt;0</f>
        <v>0</v>
      </c>
      <c r="CJ614" t="b">
        <f>OR(LEN(_xlfn.IFNA(VLOOKUP(Y614,Konstanta!$Q:$Q,1,FALSE),""))&gt;0,LEN(Y614)=0)</f>
        <v>1</v>
      </c>
      <c r="CK614" t="b">
        <f t="shared" si="161"/>
        <v>1</v>
      </c>
      <c r="CL614" t="b">
        <f>OR(LEN(_xlfn.IFNA(VLOOKUP(BK614,Konstanta!$Z:$Z,1,FALSE),""))&gt;0,LEN(BK614)=0)</f>
        <v>1</v>
      </c>
      <c r="CM614" t="b">
        <f t="shared" si="162"/>
        <v>1</v>
      </c>
      <c r="CN614" t="b">
        <f t="shared" si="163"/>
        <v>0</v>
      </c>
      <c r="CO614" t="b">
        <f>LEN(_xlfn.IFNA(VLOOKUP(Data!K614,Konstanta!$AB:$AB,1,FALSE),""))&gt;0</f>
        <v>0</v>
      </c>
      <c r="CP614" s="12" t="b">
        <f t="shared" si="164"/>
        <v>0</v>
      </c>
      <c r="CQ614" s="12" t="b">
        <f t="shared" si="165"/>
        <v>0</v>
      </c>
      <c r="CR614" t="b">
        <f>ISNUMBER(SEARCH(Konstanta!$Q$5,Y614))</f>
        <v>0</v>
      </c>
      <c r="CS614">
        <f ca="1">IF(CD614&lt;=Konstanta!$J$5,Konstanta!$I$5,IF(CD614&lt;=Konstanta!$J$6,Konstanta!$I$6,IF(CD614&lt;=Konstanta!$J$7,Konstanta!$I$7,Konstanta!$I$8)))</f>
        <v>4</v>
      </c>
      <c r="CT614" t="b">
        <f>ISNUMBER(SEARCH(Konstanta!$Q$6,Y614))</f>
        <v>0</v>
      </c>
      <c r="CU614">
        <f ca="1">IF(CD614&lt;=Konstanta!$F$5,Konstanta!$E$5,IF(CD614&lt;=Konstanta!$F$6,Konstanta!$E$6,IF(CD614&lt;=Konstanta!$F$7,Konstanta!$E$7,IF(CD614&lt;=Konstanta!$F$8,Konstanta!$E$8,Konstanta!$E$9))))</f>
        <v>5</v>
      </c>
      <c r="CV614" t="b">
        <f t="shared" si="166"/>
        <v>1</v>
      </c>
      <c r="CW614" s="74">
        <f ca="1">IF(CD614&lt;=Konstanta!$B$5,Konstanta!$A$5,IF(CD614&lt;=Konstanta!$B$6,Konstanta!$A$6,IF(CD614&lt;=Konstanta!$B$7,Konstanta!$A$7,IF(CD614&lt;=Konstanta!$B$8,Konstanta!$A$8,IF(CD614&lt;=Konstanta!$B$9,Konstanta!$A$9,IF(CD614&lt;=Konstanta!$B$10,Konstanta!$A$10,IF(CD614&lt;=Konstanta!$B$11,Konstanta!$A$11,Konstanta!$A$12)))))))</f>
        <v>8</v>
      </c>
      <c r="CX614" t="b">
        <f>LEN(_xlfn.IFNA(VLOOKUP(AA614,Konstanta!$AD:$AD,1,FALSE),""))=0</f>
        <v>1</v>
      </c>
      <c r="CY614" s="67">
        <f t="shared" si="167"/>
        <v>0</v>
      </c>
      <c r="CZ614" s="67">
        <f t="shared" si="168"/>
        <v>0</v>
      </c>
      <c r="DA614" s="67">
        <f t="shared" si="169"/>
        <v>0</v>
      </c>
      <c r="DB614" t="b">
        <f t="shared" ca="1" si="170"/>
        <v>0</v>
      </c>
      <c r="DC614" s="67" t="b">
        <f>DA614&lt;=Konstanta!$AH$3</f>
        <v>1</v>
      </c>
      <c r="DD614" t="b">
        <f>CY614&lt;=Konstanta!$AH$4</f>
        <v>1</v>
      </c>
      <c r="DE614" t="b">
        <f>CY614&lt;=Konstanta!$AH$5</f>
        <v>1</v>
      </c>
      <c r="DF614" t="b">
        <f>CY614&lt;=Konstanta!$AH$6</f>
        <v>1</v>
      </c>
      <c r="DG614" t="b">
        <f ca="1">TEXT(BL614,"YYYYMMDD")=TEXT(Konstanta!$B$1,"YYYYMMDD")</f>
        <v>0</v>
      </c>
      <c r="DH614" t="b">
        <f t="shared" si="171"/>
        <v>0</v>
      </c>
      <c r="DI614" s="67">
        <f ca="1">Konstanta!$C$4-Data!CD614</f>
        <v>-1096658.666275</v>
      </c>
      <c r="DJ614">
        <f ca="1">IF(Data!DI614&gt;=Konstanta!$B$14,Konstanta!$A$14,IF(Data!DI614&gt;=Konstanta!$B$15,Konstanta!$A$15,IF(Data!DI614&gt;=Konstanta!$B$16,Konstanta!$A$16,IF(Data!DI614&gt;=Konstanta!$B$17,Konstanta!$A$17,IF(Data!DI614&gt;=Konstanta!$B$18,Konstanta!$A$18,Konstanta!$A$19)))))</f>
        <v>6</v>
      </c>
      <c r="DK614" t="b">
        <f t="shared" si="172"/>
        <v>0</v>
      </c>
      <c r="DL614" t="b">
        <f>COUNTIFS(A$1:A613,A614)=0</f>
        <v>1</v>
      </c>
    </row>
    <row r="615" spans="1:116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70" t="str">
        <f t="shared" si="157"/>
        <v/>
      </c>
      <c r="CA615" s="71">
        <f t="shared" ca="1" si="158"/>
        <v>1096694.6660055555</v>
      </c>
      <c r="CB615" s="70" t="b">
        <f ca="1">AND(LEN(BZ615)&gt;0,TEXT(BZ615,"YYYY-MM-DD")=TEXT(Konstanta!$B$1,"YYYY-MM-DD"))</f>
        <v>0</v>
      </c>
      <c r="CC615" s="70" t="str">
        <f t="shared" si="159"/>
        <v/>
      </c>
      <c r="CD615" s="72">
        <f ca="1">(Konstanta!$B$2-D615)*24</f>
        <v>1096694.666275</v>
      </c>
      <c r="CE615" t="b">
        <f t="shared" si="160"/>
        <v>0</v>
      </c>
      <c r="CF615" t="b">
        <f>LEN(_xlfn.IFNA(VLOOKUP(H615,Konstanta!$M:$M,1,FALSE),""))&gt;0</f>
        <v>0</v>
      </c>
      <c r="CG615" t="b">
        <f>LEN(_xlfn.IFNA(VLOOKUP(G615,Konstanta!$T:$T,1,FALSE),""))&gt;0</f>
        <v>0</v>
      </c>
      <c r="CH615" t="b">
        <f>_xlfn.IFNA(VLOOKUP(U615,Konstanta!$O:$O,1,FALSE),"-")&lt;&gt;"-"</f>
        <v>0</v>
      </c>
      <c r="CI615" t="b">
        <f>LEN(_xlfn.IFNA(VLOOKUP(AX615,Konstanta!$X:$X,1,FALSE),""))&gt;0</f>
        <v>0</v>
      </c>
      <c r="CJ615" t="b">
        <f>OR(LEN(_xlfn.IFNA(VLOOKUP(Y615,Konstanta!$Q:$Q,1,FALSE),""))&gt;0,LEN(Y615)=0)</f>
        <v>1</v>
      </c>
      <c r="CK615" t="b">
        <f t="shared" si="161"/>
        <v>1</v>
      </c>
      <c r="CL615" t="b">
        <f>OR(LEN(_xlfn.IFNA(VLOOKUP(BK615,Konstanta!$Z:$Z,1,FALSE),""))&gt;0,LEN(BK615)=0)</f>
        <v>1</v>
      </c>
      <c r="CM615" t="b">
        <f t="shared" si="162"/>
        <v>1</v>
      </c>
      <c r="CN615" t="b">
        <f t="shared" si="163"/>
        <v>0</v>
      </c>
      <c r="CO615" t="b">
        <f>LEN(_xlfn.IFNA(VLOOKUP(Data!K615,Konstanta!$AB:$AB,1,FALSE),""))&gt;0</f>
        <v>0</v>
      </c>
      <c r="CP615" s="12" t="b">
        <f t="shared" si="164"/>
        <v>0</v>
      </c>
      <c r="CQ615" s="12" t="b">
        <f t="shared" si="165"/>
        <v>0</v>
      </c>
      <c r="CR615" t="b">
        <f>ISNUMBER(SEARCH(Konstanta!$Q$5,Y615))</f>
        <v>0</v>
      </c>
      <c r="CS615">
        <f ca="1">IF(CD615&lt;=Konstanta!$J$5,Konstanta!$I$5,IF(CD615&lt;=Konstanta!$J$6,Konstanta!$I$6,IF(CD615&lt;=Konstanta!$J$7,Konstanta!$I$7,Konstanta!$I$8)))</f>
        <v>4</v>
      </c>
      <c r="CT615" t="b">
        <f>ISNUMBER(SEARCH(Konstanta!$Q$6,Y615))</f>
        <v>0</v>
      </c>
      <c r="CU615">
        <f ca="1">IF(CD615&lt;=Konstanta!$F$5,Konstanta!$E$5,IF(CD615&lt;=Konstanta!$F$6,Konstanta!$E$6,IF(CD615&lt;=Konstanta!$F$7,Konstanta!$E$7,IF(CD615&lt;=Konstanta!$F$8,Konstanta!$E$8,Konstanta!$E$9))))</f>
        <v>5</v>
      </c>
      <c r="CV615" t="b">
        <f t="shared" si="166"/>
        <v>1</v>
      </c>
      <c r="CW615" s="74">
        <f ca="1">IF(CD615&lt;=Konstanta!$B$5,Konstanta!$A$5,IF(CD615&lt;=Konstanta!$B$6,Konstanta!$A$6,IF(CD615&lt;=Konstanta!$B$7,Konstanta!$A$7,IF(CD615&lt;=Konstanta!$B$8,Konstanta!$A$8,IF(CD615&lt;=Konstanta!$B$9,Konstanta!$A$9,IF(CD615&lt;=Konstanta!$B$10,Konstanta!$A$10,IF(CD615&lt;=Konstanta!$B$11,Konstanta!$A$11,Konstanta!$A$12)))))))</f>
        <v>8</v>
      </c>
      <c r="CX615" t="b">
        <f>LEN(_xlfn.IFNA(VLOOKUP(AA615,Konstanta!$AD:$AD,1,FALSE),""))=0</f>
        <v>1</v>
      </c>
      <c r="CY615" s="67">
        <f t="shared" si="167"/>
        <v>0</v>
      </c>
      <c r="CZ615" s="67">
        <f t="shared" si="168"/>
        <v>0</v>
      </c>
      <c r="DA615" s="67">
        <f t="shared" si="169"/>
        <v>0</v>
      </c>
      <c r="DB615" t="b">
        <f t="shared" ca="1" si="170"/>
        <v>0</v>
      </c>
      <c r="DC615" s="67" t="b">
        <f>DA615&lt;=Konstanta!$AH$3</f>
        <v>1</v>
      </c>
      <c r="DD615" t="b">
        <f>CY615&lt;=Konstanta!$AH$4</f>
        <v>1</v>
      </c>
      <c r="DE615" t="b">
        <f>CY615&lt;=Konstanta!$AH$5</f>
        <v>1</v>
      </c>
      <c r="DF615" t="b">
        <f>CY615&lt;=Konstanta!$AH$6</f>
        <v>1</v>
      </c>
      <c r="DG615" t="b">
        <f ca="1">TEXT(BL615,"YYYYMMDD")=TEXT(Konstanta!$B$1,"YYYYMMDD")</f>
        <v>0</v>
      </c>
      <c r="DH615" t="b">
        <f t="shared" si="171"/>
        <v>0</v>
      </c>
      <c r="DI615" s="67">
        <f ca="1">Konstanta!$C$4-Data!CD615</f>
        <v>-1096658.666275</v>
      </c>
      <c r="DJ615">
        <f ca="1">IF(Data!DI615&gt;=Konstanta!$B$14,Konstanta!$A$14,IF(Data!DI615&gt;=Konstanta!$B$15,Konstanta!$A$15,IF(Data!DI615&gt;=Konstanta!$B$16,Konstanta!$A$16,IF(Data!DI615&gt;=Konstanta!$B$17,Konstanta!$A$17,IF(Data!DI615&gt;=Konstanta!$B$18,Konstanta!$A$18,Konstanta!$A$19)))))</f>
        <v>6</v>
      </c>
      <c r="DK615" t="b">
        <f t="shared" si="172"/>
        <v>0</v>
      </c>
      <c r="DL615" t="b">
        <f>COUNTIFS(A$1:A614,A615)=0</f>
        <v>1</v>
      </c>
    </row>
    <row r="616" spans="1:1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70" t="str">
        <f t="shared" si="157"/>
        <v/>
      </c>
      <c r="CA616" s="71">
        <f t="shared" ca="1" si="158"/>
        <v>1096694.6662277777</v>
      </c>
      <c r="CB616" s="70" t="b">
        <f ca="1">AND(LEN(BZ616)&gt;0,TEXT(BZ616,"YYYY-MM-DD")=TEXT(Konstanta!$B$1,"YYYY-MM-DD"))</f>
        <v>0</v>
      </c>
      <c r="CC616" s="70" t="str">
        <f t="shared" si="159"/>
        <v/>
      </c>
      <c r="CD616" s="72">
        <f ca="1">(Konstanta!$B$2-D616)*24</f>
        <v>1096694.666275</v>
      </c>
      <c r="CE616" t="b">
        <f t="shared" si="160"/>
        <v>0</v>
      </c>
      <c r="CF616" t="b">
        <f>LEN(_xlfn.IFNA(VLOOKUP(H616,Konstanta!$M:$M,1,FALSE),""))&gt;0</f>
        <v>0</v>
      </c>
      <c r="CG616" t="b">
        <f>LEN(_xlfn.IFNA(VLOOKUP(G616,Konstanta!$T:$T,1,FALSE),""))&gt;0</f>
        <v>0</v>
      </c>
      <c r="CH616" t="b">
        <f>_xlfn.IFNA(VLOOKUP(U616,Konstanta!$O:$O,1,FALSE),"-")&lt;&gt;"-"</f>
        <v>0</v>
      </c>
      <c r="CI616" t="b">
        <f>LEN(_xlfn.IFNA(VLOOKUP(AX616,Konstanta!$X:$X,1,FALSE),""))&gt;0</f>
        <v>0</v>
      </c>
      <c r="CJ616" t="b">
        <f>OR(LEN(_xlfn.IFNA(VLOOKUP(Y616,Konstanta!$Q:$Q,1,FALSE),""))&gt;0,LEN(Y616)=0)</f>
        <v>1</v>
      </c>
      <c r="CK616" t="b">
        <f t="shared" si="161"/>
        <v>1</v>
      </c>
      <c r="CL616" t="b">
        <f>OR(LEN(_xlfn.IFNA(VLOOKUP(BK616,Konstanta!$Z:$Z,1,FALSE),""))&gt;0,LEN(BK616)=0)</f>
        <v>1</v>
      </c>
      <c r="CM616" t="b">
        <f t="shared" si="162"/>
        <v>1</v>
      </c>
      <c r="CN616" t="b">
        <f t="shared" si="163"/>
        <v>0</v>
      </c>
      <c r="CO616" t="b">
        <f>LEN(_xlfn.IFNA(VLOOKUP(Data!K616,Konstanta!$AB:$AB,1,FALSE),""))&gt;0</f>
        <v>0</v>
      </c>
      <c r="CP616" s="12" t="b">
        <f t="shared" si="164"/>
        <v>0</v>
      </c>
      <c r="CQ616" s="12" t="b">
        <f t="shared" si="165"/>
        <v>0</v>
      </c>
      <c r="CR616" t="b">
        <f>ISNUMBER(SEARCH(Konstanta!$Q$5,Y616))</f>
        <v>0</v>
      </c>
      <c r="CS616">
        <f ca="1">IF(CD616&lt;=Konstanta!$J$5,Konstanta!$I$5,IF(CD616&lt;=Konstanta!$J$6,Konstanta!$I$6,IF(CD616&lt;=Konstanta!$J$7,Konstanta!$I$7,Konstanta!$I$8)))</f>
        <v>4</v>
      </c>
      <c r="CT616" t="b">
        <f>ISNUMBER(SEARCH(Konstanta!$Q$6,Y616))</f>
        <v>0</v>
      </c>
      <c r="CU616">
        <f ca="1">IF(CD616&lt;=Konstanta!$F$5,Konstanta!$E$5,IF(CD616&lt;=Konstanta!$F$6,Konstanta!$E$6,IF(CD616&lt;=Konstanta!$F$7,Konstanta!$E$7,IF(CD616&lt;=Konstanta!$F$8,Konstanta!$E$8,Konstanta!$E$9))))</f>
        <v>5</v>
      </c>
      <c r="CV616" t="b">
        <f t="shared" si="166"/>
        <v>1</v>
      </c>
      <c r="CW616" s="74">
        <f ca="1">IF(CD616&lt;=Konstanta!$B$5,Konstanta!$A$5,IF(CD616&lt;=Konstanta!$B$6,Konstanta!$A$6,IF(CD616&lt;=Konstanta!$B$7,Konstanta!$A$7,IF(CD616&lt;=Konstanta!$B$8,Konstanta!$A$8,IF(CD616&lt;=Konstanta!$B$9,Konstanta!$A$9,IF(CD616&lt;=Konstanta!$B$10,Konstanta!$A$10,IF(CD616&lt;=Konstanta!$B$11,Konstanta!$A$11,Konstanta!$A$12)))))))</f>
        <v>8</v>
      </c>
      <c r="CX616" t="b">
        <f>LEN(_xlfn.IFNA(VLOOKUP(AA616,Konstanta!$AD:$AD,1,FALSE),""))=0</f>
        <v>1</v>
      </c>
      <c r="CY616" s="67">
        <f t="shared" si="167"/>
        <v>0</v>
      </c>
      <c r="CZ616" s="67">
        <f t="shared" si="168"/>
        <v>0</v>
      </c>
      <c r="DA616" s="67">
        <f t="shared" si="169"/>
        <v>0</v>
      </c>
      <c r="DB616" t="b">
        <f t="shared" ca="1" si="170"/>
        <v>0</v>
      </c>
      <c r="DC616" s="67" t="b">
        <f>DA616&lt;=Konstanta!$AH$3</f>
        <v>1</v>
      </c>
      <c r="DD616" t="b">
        <f>CY616&lt;=Konstanta!$AH$4</f>
        <v>1</v>
      </c>
      <c r="DE616" t="b">
        <f>CY616&lt;=Konstanta!$AH$5</f>
        <v>1</v>
      </c>
      <c r="DF616" t="b">
        <f>CY616&lt;=Konstanta!$AH$6</f>
        <v>1</v>
      </c>
      <c r="DG616" t="b">
        <f ca="1">TEXT(BL616,"YYYYMMDD")=TEXT(Konstanta!$B$1,"YYYYMMDD")</f>
        <v>0</v>
      </c>
      <c r="DH616" t="b">
        <f t="shared" si="171"/>
        <v>0</v>
      </c>
      <c r="DI616" s="67">
        <f ca="1">Konstanta!$C$4-Data!CD616</f>
        <v>-1096658.666275</v>
      </c>
      <c r="DJ616">
        <f ca="1">IF(Data!DI616&gt;=Konstanta!$B$14,Konstanta!$A$14,IF(Data!DI616&gt;=Konstanta!$B$15,Konstanta!$A$15,IF(Data!DI616&gt;=Konstanta!$B$16,Konstanta!$A$16,IF(Data!DI616&gt;=Konstanta!$B$17,Konstanta!$A$17,IF(Data!DI616&gt;=Konstanta!$B$18,Konstanta!$A$18,Konstanta!$A$19)))))</f>
        <v>6</v>
      </c>
      <c r="DK616" t="b">
        <f t="shared" si="172"/>
        <v>0</v>
      </c>
      <c r="DL616" t="b">
        <f>COUNTIFS(A$1:A615,A616)=0</f>
        <v>1</v>
      </c>
    </row>
    <row r="617" spans="1:116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70" t="str">
        <f t="shared" si="157"/>
        <v/>
      </c>
      <c r="CA617" s="71">
        <f t="shared" ca="1" si="158"/>
        <v>1096694.6659916667</v>
      </c>
      <c r="CB617" s="70" t="b">
        <f ca="1">AND(LEN(BZ617)&gt;0,TEXT(BZ617,"YYYY-MM-DD")=TEXT(Konstanta!$B$1,"YYYY-MM-DD"))</f>
        <v>0</v>
      </c>
      <c r="CC617" s="70" t="str">
        <f t="shared" si="159"/>
        <v/>
      </c>
      <c r="CD617" s="72">
        <f ca="1">(Konstanta!$B$2-D617)*24</f>
        <v>1096694.666275</v>
      </c>
      <c r="CE617" t="b">
        <f t="shared" si="160"/>
        <v>0</v>
      </c>
      <c r="CF617" t="b">
        <f>LEN(_xlfn.IFNA(VLOOKUP(H617,Konstanta!$M:$M,1,FALSE),""))&gt;0</f>
        <v>0</v>
      </c>
      <c r="CG617" t="b">
        <f>LEN(_xlfn.IFNA(VLOOKUP(G617,Konstanta!$T:$T,1,FALSE),""))&gt;0</f>
        <v>0</v>
      </c>
      <c r="CH617" t="b">
        <f>_xlfn.IFNA(VLOOKUP(U617,Konstanta!$O:$O,1,FALSE),"-")&lt;&gt;"-"</f>
        <v>0</v>
      </c>
      <c r="CI617" t="b">
        <f>LEN(_xlfn.IFNA(VLOOKUP(AX617,Konstanta!$X:$X,1,FALSE),""))&gt;0</f>
        <v>0</v>
      </c>
      <c r="CJ617" t="b">
        <f>OR(LEN(_xlfn.IFNA(VLOOKUP(Y617,Konstanta!$Q:$Q,1,FALSE),""))&gt;0,LEN(Y617)=0)</f>
        <v>1</v>
      </c>
      <c r="CK617" t="b">
        <f t="shared" si="161"/>
        <v>1</v>
      </c>
      <c r="CL617" t="b">
        <f>OR(LEN(_xlfn.IFNA(VLOOKUP(BK617,Konstanta!$Z:$Z,1,FALSE),""))&gt;0,LEN(BK617)=0)</f>
        <v>1</v>
      </c>
      <c r="CM617" t="b">
        <f t="shared" si="162"/>
        <v>1</v>
      </c>
      <c r="CN617" t="b">
        <f t="shared" si="163"/>
        <v>0</v>
      </c>
      <c r="CO617" t="b">
        <f>LEN(_xlfn.IFNA(VLOOKUP(Data!K617,Konstanta!$AB:$AB,1,FALSE),""))&gt;0</f>
        <v>0</v>
      </c>
      <c r="CP617" s="12" t="b">
        <f t="shared" si="164"/>
        <v>0</v>
      </c>
      <c r="CQ617" s="12" t="b">
        <f t="shared" si="165"/>
        <v>0</v>
      </c>
      <c r="CR617" t="b">
        <f>ISNUMBER(SEARCH(Konstanta!$Q$5,Y617))</f>
        <v>0</v>
      </c>
      <c r="CS617">
        <f ca="1">IF(CD617&lt;=Konstanta!$J$5,Konstanta!$I$5,IF(CD617&lt;=Konstanta!$J$6,Konstanta!$I$6,IF(CD617&lt;=Konstanta!$J$7,Konstanta!$I$7,Konstanta!$I$8)))</f>
        <v>4</v>
      </c>
      <c r="CT617" t="b">
        <f>ISNUMBER(SEARCH(Konstanta!$Q$6,Y617))</f>
        <v>0</v>
      </c>
      <c r="CU617">
        <f ca="1">IF(CD617&lt;=Konstanta!$F$5,Konstanta!$E$5,IF(CD617&lt;=Konstanta!$F$6,Konstanta!$E$6,IF(CD617&lt;=Konstanta!$F$7,Konstanta!$E$7,IF(CD617&lt;=Konstanta!$F$8,Konstanta!$E$8,Konstanta!$E$9))))</f>
        <v>5</v>
      </c>
      <c r="CV617" t="b">
        <f t="shared" si="166"/>
        <v>1</v>
      </c>
      <c r="CW617" s="74">
        <f ca="1">IF(CD617&lt;=Konstanta!$B$5,Konstanta!$A$5,IF(CD617&lt;=Konstanta!$B$6,Konstanta!$A$6,IF(CD617&lt;=Konstanta!$B$7,Konstanta!$A$7,IF(CD617&lt;=Konstanta!$B$8,Konstanta!$A$8,IF(CD617&lt;=Konstanta!$B$9,Konstanta!$A$9,IF(CD617&lt;=Konstanta!$B$10,Konstanta!$A$10,IF(CD617&lt;=Konstanta!$B$11,Konstanta!$A$11,Konstanta!$A$12)))))))</f>
        <v>8</v>
      </c>
      <c r="CX617" t="b">
        <f>LEN(_xlfn.IFNA(VLOOKUP(AA617,Konstanta!$AD:$AD,1,FALSE),""))=0</f>
        <v>1</v>
      </c>
      <c r="CY617" s="67">
        <f t="shared" si="167"/>
        <v>0</v>
      </c>
      <c r="CZ617" s="67">
        <f t="shared" si="168"/>
        <v>0</v>
      </c>
      <c r="DA617" s="67">
        <f t="shared" si="169"/>
        <v>0</v>
      </c>
      <c r="DB617" t="b">
        <f t="shared" ca="1" si="170"/>
        <v>0</v>
      </c>
      <c r="DC617" s="67" t="b">
        <f>DA617&lt;=Konstanta!$AH$3</f>
        <v>1</v>
      </c>
      <c r="DD617" t="b">
        <f>CY617&lt;=Konstanta!$AH$4</f>
        <v>1</v>
      </c>
      <c r="DE617" t="b">
        <f>CY617&lt;=Konstanta!$AH$5</f>
        <v>1</v>
      </c>
      <c r="DF617" t="b">
        <f>CY617&lt;=Konstanta!$AH$6</f>
        <v>1</v>
      </c>
      <c r="DG617" t="b">
        <f ca="1">TEXT(BL617,"YYYYMMDD")=TEXT(Konstanta!$B$1,"YYYYMMDD")</f>
        <v>0</v>
      </c>
      <c r="DH617" t="b">
        <f t="shared" si="171"/>
        <v>0</v>
      </c>
      <c r="DI617" s="67">
        <f ca="1">Konstanta!$C$4-Data!CD617</f>
        <v>-1096658.666275</v>
      </c>
      <c r="DJ617">
        <f ca="1">IF(Data!DI617&gt;=Konstanta!$B$14,Konstanta!$A$14,IF(Data!DI617&gt;=Konstanta!$B$15,Konstanta!$A$15,IF(Data!DI617&gt;=Konstanta!$B$16,Konstanta!$A$16,IF(Data!DI617&gt;=Konstanta!$B$17,Konstanta!$A$17,IF(Data!DI617&gt;=Konstanta!$B$18,Konstanta!$A$18,Konstanta!$A$19)))))</f>
        <v>6</v>
      </c>
      <c r="DK617" t="b">
        <f t="shared" si="172"/>
        <v>0</v>
      </c>
      <c r="DL617" t="b">
        <f>COUNTIFS(A$1:A616,A617)=0</f>
        <v>1</v>
      </c>
    </row>
    <row r="618" spans="1:116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70" t="str">
        <f t="shared" si="157"/>
        <v/>
      </c>
      <c r="CA618" s="71">
        <f t="shared" ca="1" si="158"/>
        <v>1096694.6659916667</v>
      </c>
      <c r="CB618" s="70" t="b">
        <f ca="1">AND(LEN(BZ618)&gt;0,TEXT(BZ618,"YYYY-MM-DD")=TEXT(Konstanta!$B$1,"YYYY-MM-DD"))</f>
        <v>0</v>
      </c>
      <c r="CC618" s="70" t="str">
        <f t="shared" si="159"/>
        <v/>
      </c>
      <c r="CD618" s="72">
        <f ca="1">(Konstanta!$B$2-D618)*24</f>
        <v>1096694.666275</v>
      </c>
      <c r="CE618" t="b">
        <f t="shared" si="160"/>
        <v>0</v>
      </c>
      <c r="CF618" t="b">
        <f>LEN(_xlfn.IFNA(VLOOKUP(H618,Konstanta!$M:$M,1,FALSE),""))&gt;0</f>
        <v>0</v>
      </c>
      <c r="CG618" t="b">
        <f>LEN(_xlfn.IFNA(VLOOKUP(G618,Konstanta!$T:$T,1,FALSE),""))&gt;0</f>
        <v>0</v>
      </c>
      <c r="CH618" t="b">
        <f>_xlfn.IFNA(VLOOKUP(U618,Konstanta!$O:$O,1,FALSE),"-")&lt;&gt;"-"</f>
        <v>0</v>
      </c>
      <c r="CI618" t="b">
        <f>LEN(_xlfn.IFNA(VLOOKUP(AX618,Konstanta!$X:$X,1,FALSE),""))&gt;0</f>
        <v>0</v>
      </c>
      <c r="CJ618" t="b">
        <f>OR(LEN(_xlfn.IFNA(VLOOKUP(Y618,Konstanta!$Q:$Q,1,FALSE),""))&gt;0,LEN(Y618)=0)</f>
        <v>1</v>
      </c>
      <c r="CK618" t="b">
        <f t="shared" si="161"/>
        <v>1</v>
      </c>
      <c r="CL618" t="b">
        <f>OR(LEN(_xlfn.IFNA(VLOOKUP(BK618,Konstanta!$Z:$Z,1,FALSE),""))&gt;0,LEN(BK618)=0)</f>
        <v>1</v>
      </c>
      <c r="CM618" t="b">
        <f t="shared" si="162"/>
        <v>1</v>
      </c>
      <c r="CN618" t="b">
        <f t="shared" si="163"/>
        <v>0</v>
      </c>
      <c r="CO618" t="b">
        <f>LEN(_xlfn.IFNA(VLOOKUP(Data!K618,Konstanta!$AB:$AB,1,FALSE),""))&gt;0</f>
        <v>0</v>
      </c>
      <c r="CP618" s="12" t="b">
        <f t="shared" si="164"/>
        <v>0</v>
      </c>
      <c r="CQ618" s="12" t="b">
        <f t="shared" si="165"/>
        <v>0</v>
      </c>
      <c r="CR618" t="b">
        <f>ISNUMBER(SEARCH(Konstanta!$Q$5,Y618))</f>
        <v>0</v>
      </c>
      <c r="CS618">
        <f ca="1">IF(CD618&lt;=Konstanta!$J$5,Konstanta!$I$5,IF(CD618&lt;=Konstanta!$J$6,Konstanta!$I$6,IF(CD618&lt;=Konstanta!$J$7,Konstanta!$I$7,Konstanta!$I$8)))</f>
        <v>4</v>
      </c>
      <c r="CT618" t="b">
        <f>ISNUMBER(SEARCH(Konstanta!$Q$6,Y618))</f>
        <v>0</v>
      </c>
      <c r="CU618">
        <f ca="1">IF(CD618&lt;=Konstanta!$F$5,Konstanta!$E$5,IF(CD618&lt;=Konstanta!$F$6,Konstanta!$E$6,IF(CD618&lt;=Konstanta!$F$7,Konstanta!$E$7,IF(CD618&lt;=Konstanta!$F$8,Konstanta!$E$8,Konstanta!$E$9))))</f>
        <v>5</v>
      </c>
      <c r="CV618" t="b">
        <f t="shared" si="166"/>
        <v>1</v>
      </c>
      <c r="CW618" s="74">
        <f ca="1">IF(CD618&lt;=Konstanta!$B$5,Konstanta!$A$5,IF(CD618&lt;=Konstanta!$B$6,Konstanta!$A$6,IF(CD618&lt;=Konstanta!$B$7,Konstanta!$A$7,IF(CD618&lt;=Konstanta!$B$8,Konstanta!$A$8,IF(CD618&lt;=Konstanta!$B$9,Konstanta!$A$9,IF(CD618&lt;=Konstanta!$B$10,Konstanta!$A$10,IF(CD618&lt;=Konstanta!$B$11,Konstanta!$A$11,Konstanta!$A$12)))))))</f>
        <v>8</v>
      </c>
      <c r="CX618" t="b">
        <f>LEN(_xlfn.IFNA(VLOOKUP(AA618,Konstanta!$AD:$AD,1,FALSE),""))=0</f>
        <v>1</v>
      </c>
      <c r="CY618" s="67">
        <f t="shared" si="167"/>
        <v>0</v>
      </c>
      <c r="CZ618" s="67">
        <f t="shared" si="168"/>
        <v>0</v>
      </c>
      <c r="DA618" s="67">
        <f t="shared" si="169"/>
        <v>0</v>
      </c>
      <c r="DB618" t="b">
        <f t="shared" ca="1" si="170"/>
        <v>0</v>
      </c>
      <c r="DC618" s="67" t="b">
        <f>DA618&lt;=Konstanta!$AH$3</f>
        <v>1</v>
      </c>
      <c r="DD618" t="b">
        <f>CY618&lt;=Konstanta!$AH$4</f>
        <v>1</v>
      </c>
      <c r="DE618" t="b">
        <f>CY618&lt;=Konstanta!$AH$5</f>
        <v>1</v>
      </c>
      <c r="DF618" t="b">
        <f>CY618&lt;=Konstanta!$AH$6</f>
        <v>1</v>
      </c>
      <c r="DG618" t="b">
        <f ca="1">TEXT(BL618,"YYYYMMDD")=TEXT(Konstanta!$B$1,"YYYYMMDD")</f>
        <v>0</v>
      </c>
      <c r="DH618" t="b">
        <f t="shared" si="171"/>
        <v>0</v>
      </c>
      <c r="DI618" s="67">
        <f ca="1">Konstanta!$C$4-Data!CD618</f>
        <v>-1096658.666275</v>
      </c>
      <c r="DJ618">
        <f ca="1">IF(Data!DI618&gt;=Konstanta!$B$14,Konstanta!$A$14,IF(Data!DI618&gt;=Konstanta!$B$15,Konstanta!$A$15,IF(Data!DI618&gt;=Konstanta!$B$16,Konstanta!$A$16,IF(Data!DI618&gt;=Konstanta!$B$17,Konstanta!$A$17,IF(Data!DI618&gt;=Konstanta!$B$18,Konstanta!$A$18,Konstanta!$A$19)))))</f>
        <v>6</v>
      </c>
      <c r="DK618" t="b">
        <f t="shared" si="172"/>
        <v>0</v>
      </c>
      <c r="DL618" t="b">
        <f>COUNTIFS(A$1:A617,A618)=0</f>
        <v>1</v>
      </c>
    </row>
    <row r="619" spans="1:116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70" t="str">
        <f t="shared" si="157"/>
        <v/>
      </c>
      <c r="CA619" s="71">
        <f t="shared" ca="1" si="158"/>
        <v>1096694.6664083335</v>
      </c>
      <c r="CB619" s="70" t="b">
        <f ca="1">AND(LEN(BZ619)&gt;0,TEXT(BZ619,"YYYY-MM-DD")=TEXT(Konstanta!$B$1,"YYYY-MM-DD"))</f>
        <v>0</v>
      </c>
      <c r="CC619" s="70" t="str">
        <f t="shared" si="159"/>
        <v/>
      </c>
      <c r="CD619" s="72">
        <f ca="1">(Konstanta!$B$2-D619)*24</f>
        <v>1096694.666275</v>
      </c>
      <c r="CE619" t="b">
        <f t="shared" si="160"/>
        <v>0</v>
      </c>
      <c r="CF619" t="b">
        <f>LEN(_xlfn.IFNA(VLOOKUP(H619,Konstanta!$M:$M,1,FALSE),""))&gt;0</f>
        <v>0</v>
      </c>
      <c r="CG619" t="b">
        <f>LEN(_xlfn.IFNA(VLOOKUP(G619,Konstanta!$T:$T,1,FALSE),""))&gt;0</f>
        <v>0</v>
      </c>
      <c r="CH619" t="b">
        <f>_xlfn.IFNA(VLOOKUP(U619,Konstanta!$O:$O,1,FALSE),"-")&lt;&gt;"-"</f>
        <v>0</v>
      </c>
      <c r="CI619" t="b">
        <f>LEN(_xlfn.IFNA(VLOOKUP(AX619,Konstanta!$X:$X,1,FALSE),""))&gt;0</f>
        <v>0</v>
      </c>
      <c r="CJ619" t="b">
        <f>OR(LEN(_xlfn.IFNA(VLOOKUP(Y619,Konstanta!$Q:$Q,1,FALSE),""))&gt;0,LEN(Y619)=0)</f>
        <v>1</v>
      </c>
      <c r="CK619" t="b">
        <f t="shared" si="161"/>
        <v>1</v>
      </c>
      <c r="CL619" t="b">
        <f>OR(LEN(_xlfn.IFNA(VLOOKUP(BK619,Konstanta!$Z:$Z,1,FALSE),""))&gt;0,LEN(BK619)=0)</f>
        <v>1</v>
      </c>
      <c r="CM619" t="b">
        <f t="shared" si="162"/>
        <v>1</v>
      </c>
      <c r="CN619" t="b">
        <f t="shared" si="163"/>
        <v>0</v>
      </c>
      <c r="CO619" t="b">
        <f>LEN(_xlfn.IFNA(VLOOKUP(Data!K619,Konstanta!$AB:$AB,1,FALSE),""))&gt;0</f>
        <v>0</v>
      </c>
      <c r="CP619" s="12" t="b">
        <f t="shared" si="164"/>
        <v>0</v>
      </c>
      <c r="CQ619" s="12" t="b">
        <f t="shared" si="165"/>
        <v>0</v>
      </c>
      <c r="CR619" t="b">
        <f>ISNUMBER(SEARCH(Konstanta!$Q$5,Y619))</f>
        <v>0</v>
      </c>
      <c r="CS619">
        <f ca="1">IF(CD619&lt;=Konstanta!$J$5,Konstanta!$I$5,IF(CD619&lt;=Konstanta!$J$6,Konstanta!$I$6,IF(CD619&lt;=Konstanta!$J$7,Konstanta!$I$7,Konstanta!$I$8)))</f>
        <v>4</v>
      </c>
      <c r="CT619" t="b">
        <f>ISNUMBER(SEARCH(Konstanta!$Q$6,Y619))</f>
        <v>0</v>
      </c>
      <c r="CU619">
        <f ca="1">IF(CD619&lt;=Konstanta!$F$5,Konstanta!$E$5,IF(CD619&lt;=Konstanta!$F$6,Konstanta!$E$6,IF(CD619&lt;=Konstanta!$F$7,Konstanta!$E$7,IF(CD619&lt;=Konstanta!$F$8,Konstanta!$E$8,Konstanta!$E$9))))</f>
        <v>5</v>
      </c>
      <c r="CV619" t="b">
        <f t="shared" si="166"/>
        <v>1</v>
      </c>
      <c r="CW619" s="74">
        <f ca="1">IF(CD619&lt;=Konstanta!$B$5,Konstanta!$A$5,IF(CD619&lt;=Konstanta!$B$6,Konstanta!$A$6,IF(CD619&lt;=Konstanta!$B$7,Konstanta!$A$7,IF(CD619&lt;=Konstanta!$B$8,Konstanta!$A$8,IF(CD619&lt;=Konstanta!$B$9,Konstanta!$A$9,IF(CD619&lt;=Konstanta!$B$10,Konstanta!$A$10,IF(CD619&lt;=Konstanta!$B$11,Konstanta!$A$11,Konstanta!$A$12)))))))</f>
        <v>8</v>
      </c>
      <c r="CX619" t="b">
        <f>LEN(_xlfn.IFNA(VLOOKUP(AA619,Konstanta!$AD:$AD,1,FALSE),""))=0</f>
        <v>1</v>
      </c>
      <c r="CY619" s="67">
        <f t="shared" si="167"/>
        <v>0</v>
      </c>
      <c r="CZ619" s="67">
        <f t="shared" si="168"/>
        <v>0</v>
      </c>
      <c r="DA619" s="67">
        <f t="shared" si="169"/>
        <v>0</v>
      </c>
      <c r="DB619" t="b">
        <f t="shared" ca="1" si="170"/>
        <v>0</v>
      </c>
      <c r="DC619" s="67" t="b">
        <f>DA619&lt;=Konstanta!$AH$3</f>
        <v>1</v>
      </c>
      <c r="DD619" t="b">
        <f>CY619&lt;=Konstanta!$AH$4</f>
        <v>1</v>
      </c>
      <c r="DE619" t="b">
        <f>CY619&lt;=Konstanta!$AH$5</f>
        <v>1</v>
      </c>
      <c r="DF619" t="b">
        <f>CY619&lt;=Konstanta!$AH$6</f>
        <v>1</v>
      </c>
      <c r="DG619" t="b">
        <f ca="1">TEXT(BL619,"YYYYMMDD")=TEXT(Konstanta!$B$1,"YYYYMMDD")</f>
        <v>0</v>
      </c>
      <c r="DH619" t="b">
        <f t="shared" si="171"/>
        <v>0</v>
      </c>
      <c r="DI619" s="67">
        <f ca="1">Konstanta!$C$4-Data!CD619</f>
        <v>-1096658.666275</v>
      </c>
      <c r="DJ619">
        <f ca="1">IF(Data!DI619&gt;=Konstanta!$B$14,Konstanta!$A$14,IF(Data!DI619&gt;=Konstanta!$B$15,Konstanta!$A$15,IF(Data!DI619&gt;=Konstanta!$B$16,Konstanta!$A$16,IF(Data!DI619&gt;=Konstanta!$B$17,Konstanta!$A$17,IF(Data!DI619&gt;=Konstanta!$B$18,Konstanta!$A$18,Konstanta!$A$19)))))</f>
        <v>6</v>
      </c>
      <c r="DK619" t="b">
        <f t="shared" si="172"/>
        <v>0</v>
      </c>
      <c r="DL619" t="b">
        <f>COUNTIFS(A$1:A618,A619)=0</f>
        <v>1</v>
      </c>
    </row>
    <row r="620" spans="1:116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70" t="str">
        <f t="shared" si="157"/>
        <v/>
      </c>
      <c r="CA620" s="71">
        <f t="shared" ca="1" si="158"/>
        <v>1096694.6664055556</v>
      </c>
      <c r="CB620" s="70" t="b">
        <f ca="1">AND(LEN(BZ620)&gt;0,TEXT(BZ620,"YYYY-MM-DD")=TEXT(Konstanta!$B$1,"YYYY-MM-DD"))</f>
        <v>0</v>
      </c>
      <c r="CC620" s="70" t="str">
        <f t="shared" si="159"/>
        <v/>
      </c>
      <c r="CD620" s="72">
        <f ca="1">(Konstanta!$B$2-D620)*24</f>
        <v>1096694.666275</v>
      </c>
      <c r="CE620" t="b">
        <f t="shared" si="160"/>
        <v>0</v>
      </c>
      <c r="CF620" t="b">
        <f>LEN(_xlfn.IFNA(VLOOKUP(H620,Konstanta!$M:$M,1,FALSE),""))&gt;0</f>
        <v>0</v>
      </c>
      <c r="CG620" t="b">
        <f>LEN(_xlfn.IFNA(VLOOKUP(G620,Konstanta!$T:$T,1,FALSE),""))&gt;0</f>
        <v>0</v>
      </c>
      <c r="CH620" t="b">
        <f>_xlfn.IFNA(VLOOKUP(U620,Konstanta!$O:$O,1,FALSE),"-")&lt;&gt;"-"</f>
        <v>0</v>
      </c>
      <c r="CI620" t="b">
        <f>LEN(_xlfn.IFNA(VLOOKUP(AX620,Konstanta!$X:$X,1,FALSE),""))&gt;0</f>
        <v>0</v>
      </c>
      <c r="CJ620" t="b">
        <f>OR(LEN(_xlfn.IFNA(VLOOKUP(Y620,Konstanta!$Q:$Q,1,FALSE),""))&gt;0,LEN(Y620)=0)</f>
        <v>1</v>
      </c>
      <c r="CK620" t="b">
        <f t="shared" si="161"/>
        <v>1</v>
      </c>
      <c r="CL620" t="b">
        <f>OR(LEN(_xlfn.IFNA(VLOOKUP(BK620,Konstanta!$Z:$Z,1,FALSE),""))&gt;0,LEN(BK620)=0)</f>
        <v>1</v>
      </c>
      <c r="CM620" t="b">
        <f t="shared" si="162"/>
        <v>1</v>
      </c>
      <c r="CN620" t="b">
        <f t="shared" si="163"/>
        <v>0</v>
      </c>
      <c r="CO620" t="b">
        <f>LEN(_xlfn.IFNA(VLOOKUP(Data!K620,Konstanta!$AB:$AB,1,FALSE),""))&gt;0</f>
        <v>0</v>
      </c>
      <c r="CP620" s="12" t="b">
        <f t="shared" si="164"/>
        <v>0</v>
      </c>
      <c r="CQ620" s="12" t="b">
        <f t="shared" si="165"/>
        <v>0</v>
      </c>
      <c r="CR620" t="b">
        <f>ISNUMBER(SEARCH(Konstanta!$Q$5,Y620))</f>
        <v>0</v>
      </c>
      <c r="CS620">
        <f ca="1">IF(CD620&lt;=Konstanta!$J$5,Konstanta!$I$5,IF(CD620&lt;=Konstanta!$J$6,Konstanta!$I$6,IF(CD620&lt;=Konstanta!$J$7,Konstanta!$I$7,Konstanta!$I$8)))</f>
        <v>4</v>
      </c>
      <c r="CT620" t="b">
        <f>ISNUMBER(SEARCH(Konstanta!$Q$6,Y620))</f>
        <v>0</v>
      </c>
      <c r="CU620">
        <f ca="1">IF(CD620&lt;=Konstanta!$F$5,Konstanta!$E$5,IF(CD620&lt;=Konstanta!$F$6,Konstanta!$E$6,IF(CD620&lt;=Konstanta!$F$7,Konstanta!$E$7,IF(CD620&lt;=Konstanta!$F$8,Konstanta!$E$8,Konstanta!$E$9))))</f>
        <v>5</v>
      </c>
      <c r="CV620" t="b">
        <f t="shared" si="166"/>
        <v>1</v>
      </c>
      <c r="CW620" s="74">
        <f ca="1">IF(CD620&lt;=Konstanta!$B$5,Konstanta!$A$5,IF(CD620&lt;=Konstanta!$B$6,Konstanta!$A$6,IF(CD620&lt;=Konstanta!$B$7,Konstanta!$A$7,IF(CD620&lt;=Konstanta!$B$8,Konstanta!$A$8,IF(CD620&lt;=Konstanta!$B$9,Konstanta!$A$9,IF(CD620&lt;=Konstanta!$B$10,Konstanta!$A$10,IF(CD620&lt;=Konstanta!$B$11,Konstanta!$A$11,Konstanta!$A$12)))))))</f>
        <v>8</v>
      </c>
      <c r="CX620" t="b">
        <f>LEN(_xlfn.IFNA(VLOOKUP(AA620,Konstanta!$AD:$AD,1,FALSE),""))=0</f>
        <v>1</v>
      </c>
      <c r="CY620" s="67">
        <f t="shared" si="167"/>
        <v>0</v>
      </c>
      <c r="CZ620" s="67">
        <f t="shared" si="168"/>
        <v>0</v>
      </c>
      <c r="DA620" s="67">
        <f t="shared" si="169"/>
        <v>0</v>
      </c>
      <c r="DB620" t="b">
        <f t="shared" ca="1" si="170"/>
        <v>0</v>
      </c>
      <c r="DC620" s="67" t="b">
        <f>DA620&lt;=Konstanta!$AH$3</f>
        <v>1</v>
      </c>
      <c r="DD620" t="b">
        <f>CY620&lt;=Konstanta!$AH$4</f>
        <v>1</v>
      </c>
      <c r="DE620" t="b">
        <f>CY620&lt;=Konstanta!$AH$5</f>
        <v>1</v>
      </c>
      <c r="DF620" t="b">
        <f>CY620&lt;=Konstanta!$AH$6</f>
        <v>1</v>
      </c>
      <c r="DG620" t="b">
        <f ca="1">TEXT(BL620,"YYYYMMDD")=TEXT(Konstanta!$B$1,"YYYYMMDD")</f>
        <v>0</v>
      </c>
      <c r="DH620" t="b">
        <f t="shared" si="171"/>
        <v>0</v>
      </c>
      <c r="DI620" s="67">
        <f ca="1">Konstanta!$C$4-Data!CD620</f>
        <v>-1096658.666275</v>
      </c>
      <c r="DJ620">
        <f ca="1">IF(Data!DI620&gt;=Konstanta!$B$14,Konstanta!$A$14,IF(Data!DI620&gt;=Konstanta!$B$15,Konstanta!$A$15,IF(Data!DI620&gt;=Konstanta!$B$16,Konstanta!$A$16,IF(Data!DI620&gt;=Konstanta!$B$17,Konstanta!$A$17,IF(Data!DI620&gt;=Konstanta!$B$18,Konstanta!$A$18,Konstanta!$A$19)))))</f>
        <v>6</v>
      </c>
      <c r="DK620" t="b">
        <f t="shared" si="172"/>
        <v>0</v>
      </c>
      <c r="DL620" t="b">
        <f>COUNTIFS(A$1:A619,A620)=0</f>
        <v>1</v>
      </c>
    </row>
    <row r="621" spans="1:116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70" t="str">
        <f t="shared" si="157"/>
        <v/>
      </c>
      <c r="CA621" s="71">
        <f t="shared" ca="1" si="158"/>
        <v>1096694.6664</v>
      </c>
      <c r="CB621" s="70" t="b">
        <f ca="1">AND(LEN(BZ621)&gt;0,TEXT(BZ621,"YYYY-MM-DD")=TEXT(Konstanta!$B$1,"YYYY-MM-DD"))</f>
        <v>0</v>
      </c>
      <c r="CC621" s="70" t="str">
        <f t="shared" si="159"/>
        <v/>
      </c>
      <c r="CD621" s="72">
        <f ca="1">(Konstanta!$B$2-D621)*24</f>
        <v>1096694.666275</v>
      </c>
      <c r="CE621" t="b">
        <f t="shared" si="160"/>
        <v>0</v>
      </c>
      <c r="CF621" t="b">
        <f>LEN(_xlfn.IFNA(VLOOKUP(H621,Konstanta!$M:$M,1,FALSE),""))&gt;0</f>
        <v>0</v>
      </c>
      <c r="CG621" t="b">
        <f>LEN(_xlfn.IFNA(VLOOKUP(G621,Konstanta!$T:$T,1,FALSE),""))&gt;0</f>
        <v>0</v>
      </c>
      <c r="CH621" t="b">
        <f>_xlfn.IFNA(VLOOKUP(U621,Konstanta!$O:$O,1,FALSE),"-")&lt;&gt;"-"</f>
        <v>0</v>
      </c>
      <c r="CI621" t="b">
        <f>LEN(_xlfn.IFNA(VLOOKUP(AX621,Konstanta!$X:$X,1,FALSE),""))&gt;0</f>
        <v>0</v>
      </c>
      <c r="CJ621" t="b">
        <f>OR(LEN(_xlfn.IFNA(VLOOKUP(Y621,Konstanta!$Q:$Q,1,FALSE),""))&gt;0,LEN(Y621)=0)</f>
        <v>1</v>
      </c>
      <c r="CK621" t="b">
        <f t="shared" si="161"/>
        <v>1</v>
      </c>
      <c r="CL621" t="b">
        <f>OR(LEN(_xlfn.IFNA(VLOOKUP(BK621,Konstanta!$Z:$Z,1,FALSE),""))&gt;0,LEN(BK621)=0)</f>
        <v>1</v>
      </c>
      <c r="CM621" t="b">
        <f t="shared" si="162"/>
        <v>1</v>
      </c>
      <c r="CN621" t="b">
        <f t="shared" si="163"/>
        <v>0</v>
      </c>
      <c r="CO621" t="b">
        <f>LEN(_xlfn.IFNA(VLOOKUP(Data!K621,Konstanta!$AB:$AB,1,FALSE),""))&gt;0</f>
        <v>0</v>
      </c>
      <c r="CP621" s="12" t="b">
        <f t="shared" si="164"/>
        <v>0</v>
      </c>
      <c r="CQ621" s="12" t="b">
        <f t="shared" si="165"/>
        <v>0</v>
      </c>
      <c r="CR621" t="b">
        <f>ISNUMBER(SEARCH(Konstanta!$Q$5,Y621))</f>
        <v>0</v>
      </c>
      <c r="CS621">
        <f ca="1">IF(CD621&lt;=Konstanta!$J$5,Konstanta!$I$5,IF(CD621&lt;=Konstanta!$J$6,Konstanta!$I$6,IF(CD621&lt;=Konstanta!$J$7,Konstanta!$I$7,Konstanta!$I$8)))</f>
        <v>4</v>
      </c>
      <c r="CT621" t="b">
        <f>ISNUMBER(SEARCH(Konstanta!$Q$6,Y621))</f>
        <v>0</v>
      </c>
      <c r="CU621">
        <f ca="1">IF(CD621&lt;=Konstanta!$F$5,Konstanta!$E$5,IF(CD621&lt;=Konstanta!$F$6,Konstanta!$E$6,IF(CD621&lt;=Konstanta!$F$7,Konstanta!$E$7,IF(CD621&lt;=Konstanta!$F$8,Konstanta!$E$8,Konstanta!$E$9))))</f>
        <v>5</v>
      </c>
      <c r="CV621" t="b">
        <f t="shared" si="166"/>
        <v>1</v>
      </c>
      <c r="CW621" s="74">
        <f ca="1">IF(CD621&lt;=Konstanta!$B$5,Konstanta!$A$5,IF(CD621&lt;=Konstanta!$B$6,Konstanta!$A$6,IF(CD621&lt;=Konstanta!$B$7,Konstanta!$A$7,IF(CD621&lt;=Konstanta!$B$8,Konstanta!$A$8,IF(CD621&lt;=Konstanta!$B$9,Konstanta!$A$9,IF(CD621&lt;=Konstanta!$B$10,Konstanta!$A$10,IF(CD621&lt;=Konstanta!$B$11,Konstanta!$A$11,Konstanta!$A$12)))))))</f>
        <v>8</v>
      </c>
      <c r="CX621" t="b">
        <f>LEN(_xlfn.IFNA(VLOOKUP(AA621,Konstanta!$AD:$AD,1,FALSE),""))=0</f>
        <v>1</v>
      </c>
      <c r="CY621" s="67">
        <f t="shared" si="167"/>
        <v>0</v>
      </c>
      <c r="CZ621" s="67">
        <f t="shared" si="168"/>
        <v>0</v>
      </c>
      <c r="DA621" s="67">
        <f t="shared" si="169"/>
        <v>0</v>
      </c>
      <c r="DB621" t="b">
        <f t="shared" ca="1" si="170"/>
        <v>0</v>
      </c>
      <c r="DC621" s="67" t="b">
        <f>DA621&lt;=Konstanta!$AH$3</f>
        <v>1</v>
      </c>
      <c r="DD621" t="b">
        <f>CY621&lt;=Konstanta!$AH$4</f>
        <v>1</v>
      </c>
      <c r="DE621" t="b">
        <f>CY621&lt;=Konstanta!$AH$5</f>
        <v>1</v>
      </c>
      <c r="DF621" t="b">
        <f>CY621&lt;=Konstanta!$AH$6</f>
        <v>1</v>
      </c>
      <c r="DG621" t="b">
        <f ca="1">TEXT(BL621,"YYYYMMDD")=TEXT(Konstanta!$B$1,"YYYYMMDD")</f>
        <v>0</v>
      </c>
      <c r="DH621" t="b">
        <f t="shared" si="171"/>
        <v>0</v>
      </c>
      <c r="DI621" s="67">
        <f ca="1">Konstanta!$C$4-Data!CD621</f>
        <v>-1096658.666275</v>
      </c>
      <c r="DJ621">
        <f ca="1">IF(Data!DI621&gt;=Konstanta!$B$14,Konstanta!$A$14,IF(Data!DI621&gt;=Konstanta!$B$15,Konstanta!$A$15,IF(Data!DI621&gt;=Konstanta!$B$16,Konstanta!$A$16,IF(Data!DI621&gt;=Konstanta!$B$17,Konstanta!$A$17,IF(Data!DI621&gt;=Konstanta!$B$18,Konstanta!$A$18,Konstanta!$A$19)))))</f>
        <v>6</v>
      </c>
      <c r="DK621" t="b">
        <f t="shared" si="172"/>
        <v>0</v>
      </c>
      <c r="DL621" t="b">
        <f>COUNTIFS(A$1:A620,A621)=0</f>
        <v>1</v>
      </c>
    </row>
    <row r="622" spans="1:116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70" t="str">
        <f t="shared" si="157"/>
        <v/>
      </c>
      <c r="CA622" s="71">
        <f t="shared" ca="1" si="158"/>
        <v>1096694.666275</v>
      </c>
      <c r="CB622" s="70" t="b">
        <f ca="1">AND(LEN(BZ622)&gt;0,TEXT(BZ622,"YYYY-MM-DD")=TEXT(Konstanta!$B$1,"YYYY-MM-DD"))</f>
        <v>0</v>
      </c>
      <c r="CC622" s="70" t="str">
        <f t="shared" si="159"/>
        <v/>
      </c>
      <c r="CD622" s="72">
        <f ca="1">(Konstanta!$B$2-D622)*24</f>
        <v>1096694.666275</v>
      </c>
      <c r="CE622" t="b">
        <f t="shared" si="160"/>
        <v>0</v>
      </c>
      <c r="CF622" t="b">
        <f>LEN(_xlfn.IFNA(VLOOKUP(H622,Konstanta!$M:$M,1,FALSE),""))&gt;0</f>
        <v>0</v>
      </c>
      <c r="CG622" t="b">
        <f>LEN(_xlfn.IFNA(VLOOKUP(G622,Konstanta!$T:$T,1,FALSE),""))&gt;0</f>
        <v>0</v>
      </c>
      <c r="CH622" t="b">
        <f>_xlfn.IFNA(VLOOKUP(U622,Konstanta!$O:$O,1,FALSE),"-")&lt;&gt;"-"</f>
        <v>0</v>
      </c>
      <c r="CI622" t="b">
        <f>LEN(_xlfn.IFNA(VLOOKUP(AX622,Konstanta!$X:$X,1,FALSE),""))&gt;0</f>
        <v>0</v>
      </c>
      <c r="CJ622" t="b">
        <f>OR(LEN(_xlfn.IFNA(VLOOKUP(Y622,Konstanta!$Q:$Q,1,FALSE),""))&gt;0,LEN(Y622)=0)</f>
        <v>1</v>
      </c>
      <c r="CK622" t="b">
        <f t="shared" si="161"/>
        <v>1</v>
      </c>
      <c r="CL622" t="b">
        <f>OR(LEN(_xlfn.IFNA(VLOOKUP(BK622,Konstanta!$Z:$Z,1,FALSE),""))&gt;0,LEN(BK622)=0)</f>
        <v>1</v>
      </c>
      <c r="CM622" t="b">
        <f t="shared" si="162"/>
        <v>1</v>
      </c>
      <c r="CN622" t="b">
        <f t="shared" si="163"/>
        <v>0</v>
      </c>
      <c r="CO622" t="b">
        <f>LEN(_xlfn.IFNA(VLOOKUP(Data!K622,Konstanta!$AB:$AB,1,FALSE),""))&gt;0</f>
        <v>0</v>
      </c>
      <c r="CP622" s="12" t="b">
        <f t="shared" si="164"/>
        <v>0</v>
      </c>
      <c r="CQ622" s="12" t="b">
        <f t="shared" si="165"/>
        <v>0</v>
      </c>
      <c r="CR622" t="b">
        <f>ISNUMBER(SEARCH(Konstanta!$Q$5,Y622))</f>
        <v>0</v>
      </c>
      <c r="CS622">
        <f ca="1">IF(CD622&lt;=Konstanta!$J$5,Konstanta!$I$5,IF(CD622&lt;=Konstanta!$J$6,Konstanta!$I$6,IF(CD622&lt;=Konstanta!$J$7,Konstanta!$I$7,Konstanta!$I$8)))</f>
        <v>4</v>
      </c>
      <c r="CT622" t="b">
        <f>ISNUMBER(SEARCH(Konstanta!$Q$6,Y622))</f>
        <v>0</v>
      </c>
      <c r="CU622">
        <f ca="1">IF(CD622&lt;=Konstanta!$F$5,Konstanta!$E$5,IF(CD622&lt;=Konstanta!$F$6,Konstanta!$E$6,IF(CD622&lt;=Konstanta!$F$7,Konstanta!$E$7,IF(CD622&lt;=Konstanta!$F$8,Konstanta!$E$8,Konstanta!$E$9))))</f>
        <v>5</v>
      </c>
      <c r="CV622" t="b">
        <f t="shared" si="166"/>
        <v>1</v>
      </c>
      <c r="CW622" s="74">
        <f ca="1">IF(CD622&lt;=Konstanta!$B$5,Konstanta!$A$5,IF(CD622&lt;=Konstanta!$B$6,Konstanta!$A$6,IF(CD622&lt;=Konstanta!$B$7,Konstanta!$A$7,IF(CD622&lt;=Konstanta!$B$8,Konstanta!$A$8,IF(CD622&lt;=Konstanta!$B$9,Konstanta!$A$9,IF(CD622&lt;=Konstanta!$B$10,Konstanta!$A$10,IF(CD622&lt;=Konstanta!$B$11,Konstanta!$A$11,Konstanta!$A$12)))))))</f>
        <v>8</v>
      </c>
      <c r="CX622" t="b">
        <f>LEN(_xlfn.IFNA(VLOOKUP(AA622,Konstanta!$AD:$AD,1,FALSE),""))=0</f>
        <v>1</v>
      </c>
      <c r="CY622" s="67">
        <f t="shared" si="167"/>
        <v>0</v>
      </c>
      <c r="CZ622" s="67">
        <f t="shared" si="168"/>
        <v>0</v>
      </c>
      <c r="DA622" s="67">
        <f t="shared" si="169"/>
        <v>0</v>
      </c>
      <c r="DB622" t="b">
        <f t="shared" ca="1" si="170"/>
        <v>0</v>
      </c>
      <c r="DC622" s="67" t="b">
        <f>DA622&lt;=Konstanta!$AH$3</f>
        <v>1</v>
      </c>
      <c r="DD622" t="b">
        <f>CY622&lt;=Konstanta!$AH$4</f>
        <v>1</v>
      </c>
      <c r="DE622" t="b">
        <f>CY622&lt;=Konstanta!$AH$5</f>
        <v>1</v>
      </c>
      <c r="DF622" t="b">
        <f>CY622&lt;=Konstanta!$AH$6</f>
        <v>1</v>
      </c>
      <c r="DG622" t="b">
        <f ca="1">TEXT(BL622,"YYYYMMDD")=TEXT(Konstanta!$B$1,"YYYYMMDD")</f>
        <v>0</v>
      </c>
      <c r="DH622" t="b">
        <f t="shared" si="171"/>
        <v>0</v>
      </c>
      <c r="DI622" s="67">
        <f ca="1">Konstanta!$C$4-Data!CD622</f>
        <v>-1096658.666275</v>
      </c>
      <c r="DJ622">
        <f ca="1">IF(Data!DI622&gt;=Konstanta!$B$14,Konstanta!$A$14,IF(Data!DI622&gt;=Konstanta!$B$15,Konstanta!$A$15,IF(Data!DI622&gt;=Konstanta!$B$16,Konstanta!$A$16,IF(Data!DI622&gt;=Konstanta!$B$17,Konstanta!$A$17,IF(Data!DI622&gt;=Konstanta!$B$18,Konstanta!$A$18,Konstanta!$A$19)))))</f>
        <v>6</v>
      </c>
      <c r="DK622" t="b">
        <f t="shared" si="172"/>
        <v>0</v>
      </c>
      <c r="DL622" t="b">
        <f>COUNTIFS(A$1:A621,A622)=0</f>
        <v>1</v>
      </c>
    </row>
    <row r="623" spans="1:116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70" t="str">
        <f t="shared" si="157"/>
        <v/>
      </c>
      <c r="CA623" s="71">
        <f t="shared" ca="1" si="158"/>
        <v>1096694.6659944444</v>
      </c>
      <c r="CB623" s="70" t="b">
        <f ca="1">AND(LEN(BZ623)&gt;0,TEXT(BZ623,"YYYY-MM-DD")=TEXT(Konstanta!$B$1,"YYYY-MM-DD"))</f>
        <v>0</v>
      </c>
      <c r="CC623" s="70" t="str">
        <f t="shared" si="159"/>
        <v/>
      </c>
      <c r="CD623" s="72">
        <f ca="1">(Konstanta!$B$2-D623)*24</f>
        <v>1096694.666275</v>
      </c>
      <c r="CE623" t="b">
        <f t="shared" si="160"/>
        <v>0</v>
      </c>
      <c r="CF623" t="b">
        <f>LEN(_xlfn.IFNA(VLOOKUP(H623,Konstanta!$M:$M,1,FALSE),""))&gt;0</f>
        <v>0</v>
      </c>
      <c r="CG623" t="b">
        <f>LEN(_xlfn.IFNA(VLOOKUP(G623,Konstanta!$T:$T,1,FALSE),""))&gt;0</f>
        <v>0</v>
      </c>
      <c r="CH623" t="b">
        <f>_xlfn.IFNA(VLOOKUP(U623,Konstanta!$O:$O,1,FALSE),"-")&lt;&gt;"-"</f>
        <v>0</v>
      </c>
      <c r="CI623" t="b">
        <f>LEN(_xlfn.IFNA(VLOOKUP(AX623,Konstanta!$X:$X,1,FALSE),""))&gt;0</f>
        <v>0</v>
      </c>
      <c r="CJ623" t="b">
        <f>OR(LEN(_xlfn.IFNA(VLOOKUP(Y623,Konstanta!$Q:$Q,1,FALSE),""))&gt;0,LEN(Y623)=0)</f>
        <v>1</v>
      </c>
      <c r="CK623" t="b">
        <f t="shared" si="161"/>
        <v>1</v>
      </c>
      <c r="CL623" t="b">
        <f>OR(LEN(_xlfn.IFNA(VLOOKUP(BK623,Konstanta!$Z:$Z,1,FALSE),""))&gt;0,LEN(BK623)=0)</f>
        <v>1</v>
      </c>
      <c r="CM623" t="b">
        <f t="shared" si="162"/>
        <v>1</v>
      </c>
      <c r="CN623" t="b">
        <f t="shared" si="163"/>
        <v>0</v>
      </c>
      <c r="CO623" t="b">
        <f>LEN(_xlfn.IFNA(VLOOKUP(Data!K623,Konstanta!$AB:$AB,1,FALSE),""))&gt;0</f>
        <v>0</v>
      </c>
      <c r="CP623" s="12" t="b">
        <f t="shared" si="164"/>
        <v>0</v>
      </c>
      <c r="CQ623" s="12" t="b">
        <f t="shared" si="165"/>
        <v>0</v>
      </c>
      <c r="CR623" t="b">
        <f>ISNUMBER(SEARCH(Konstanta!$Q$5,Y623))</f>
        <v>0</v>
      </c>
      <c r="CS623">
        <f ca="1">IF(CD623&lt;=Konstanta!$J$5,Konstanta!$I$5,IF(CD623&lt;=Konstanta!$J$6,Konstanta!$I$6,IF(CD623&lt;=Konstanta!$J$7,Konstanta!$I$7,Konstanta!$I$8)))</f>
        <v>4</v>
      </c>
      <c r="CT623" t="b">
        <f>ISNUMBER(SEARCH(Konstanta!$Q$6,Y623))</f>
        <v>0</v>
      </c>
      <c r="CU623">
        <f ca="1">IF(CD623&lt;=Konstanta!$F$5,Konstanta!$E$5,IF(CD623&lt;=Konstanta!$F$6,Konstanta!$E$6,IF(CD623&lt;=Konstanta!$F$7,Konstanta!$E$7,IF(CD623&lt;=Konstanta!$F$8,Konstanta!$E$8,Konstanta!$E$9))))</f>
        <v>5</v>
      </c>
      <c r="CV623" t="b">
        <f t="shared" si="166"/>
        <v>1</v>
      </c>
      <c r="CW623" s="74">
        <f ca="1">IF(CD623&lt;=Konstanta!$B$5,Konstanta!$A$5,IF(CD623&lt;=Konstanta!$B$6,Konstanta!$A$6,IF(CD623&lt;=Konstanta!$B$7,Konstanta!$A$7,IF(CD623&lt;=Konstanta!$B$8,Konstanta!$A$8,IF(CD623&lt;=Konstanta!$B$9,Konstanta!$A$9,IF(CD623&lt;=Konstanta!$B$10,Konstanta!$A$10,IF(CD623&lt;=Konstanta!$B$11,Konstanta!$A$11,Konstanta!$A$12)))))))</f>
        <v>8</v>
      </c>
      <c r="CX623" t="b">
        <f>LEN(_xlfn.IFNA(VLOOKUP(AA623,Konstanta!$AD:$AD,1,FALSE),""))=0</f>
        <v>1</v>
      </c>
      <c r="CY623" s="67">
        <f t="shared" si="167"/>
        <v>0</v>
      </c>
      <c r="CZ623" s="67">
        <f t="shared" si="168"/>
        <v>0</v>
      </c>
      <c r="DA623" s="67">
        <f t="shared" si="169"/>
        <v>0</v>
      </c>
      <c r="DB623" t="b">
        <f t="shared" ca="1" si="170"/>
        <v>0</v>
      </c>
      <c r="DC623" s="67" t="b">
        <f>DA623&lt;=Konstanta!$AH$3</f>
        <v>1</v>
      </c>
      <c r="DD623" t="b">
        <f>CY623&lt;=Konstanta!$AH$4</f>
        <v>1</v>
      </c>
      <c r="DE623" t="b">
        <f>CY623&lt;=Konstanta!$AH$5</f>
        <v>1</v>
      </c>
      <c r="DF623" t="b">
        <f>CY623&lt;=Konstanta!$AH$6</f>
        <v>1</v>
      </c>
      <c r="DG623" t="b">
        <f ca="1">TEXT(BL623,"YYYYMMDD")=TEXT(Konstanta!$B$1,"YYYYMMDD")</f>
        <v>0</v>
      </c>
      <c r="DH623" t="b">
        <f t="shared" si="171"/>
        <v>0</v>
      </c>
      <c r="DI623" s="67">
        <f ca="1">Konstanta!$C$4-Data!CD623</f>
        <v>-1096658.666275</v>
      </c>
      <c r="DJ623">
        <f ca="1">IF(Data!DI623&gt;=Konstanta!$B$14,Konstanta!$A$14,IF(Data!DI623&gt;=Konstanta!$B$15,Konstanta!$A$15,IF(Data!DI623&gt;=Konstanta!$B$16,Konstanta!$A$16,IF(Data!DI623&gt;=Konstanta!$B$17,Konstanta!$A$17,IF(Data!DI623&gt;=Konstanta!$B$18,Konstanta!$A$18,Konstanta!$A$19)))))</f>
        <v>6</v>
      </c>
      <c r="DK623" t="b">
        <f t="shared" si="172"/>
        <v>0</v>
      </c>
      <c r="DL623" t="b">
        <f>COUNTIFS(A$1:A622,A623)=0</f>
        <v>1</v>
      </c>
    </row>
    <row r="624" spans="1:116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70" t="str">
        <f t="shared" si="157"/>
        <v/>
      </c>
      <c r="CA624" s="71">
        <f t="shared" ca="1" si="158"/>
        <v>1096694.666275</v>
      </c>
      <c r="CB624" s="70" t="b">
        <f ca="1">AND(LEN(BZ624)&gt;0,TEXT(BZ624,"YYYY-MM-DD")=TEXT(Konstanta!$B$1,"YYYY-MM-DD"))</f>
        <v>0</v>
      </c>
      <c r="CC624" s="70" t="str">
        <f t="shared" si="159"/>
        <v/>
      </c>
      <c r="CD624" s="72">
        <f ca="1">(Konstanta!$B$2-D624)*24</f>
        <v>1096694.666275</v>
      </c>
      <c r="CE624" t="b">
        <f t="shared" si="160"/>
        <v>0</v>
      </c>
      <c r="CF624" t="b">
        <f>LEN(_xlfn.IFNA(VLOOKUP(H624,Konstanta!$M:$M,1,FALSE),""))&gt;0</f>
        <v>0</v>
      </c>
      <c r="CG624" t="b">
        <f>LEN(_xlfn.IFNA(VLOOKUP(G624,Konstanta!$T:$T,1,FALSE),""))&gt;0</f>
        <v>0</v>
      </c>
      <c r="CH624" t="b">
        <f>_xlfn.IFNA(VLOOKUP(U624,Konstanta!$O:$O,1,FALSE),"-")&lt;&gt;"-"</f>
        <v>0</v>
      </c>
      <c r="CI624" t="b">
        <f>LEN(_xlfn.IFNA(VLOOKUP(AX624,Konstanta!$X:$X,1,FALSE),""))&gt;0</f>
        <v>0</v>
      </c>
      <c r="CJ624" t="b">
        <f>OR(LEN(_xlfn.IFNA(VLOOKUP(Y624,Konstanta!$Q:$Q,1,FALSE),""))&gt;0,LEN(Y624)=0)</f>
        <v>1</v>
      </c>
      <c r="CK624" t="b">
        <f t="shared" si="161"/>
        <v>1</v>
      </c>
      <c r="CL624" t="b">
        <f>OR(LEN(_xlfn.IFNA(VLOOKUP(BK624,Konstanta!$Z:$Z,1,FALSE),""))&gt;0,LEN(BK624)=0)</f>
        <v>1</v>
      </c>
      <c r="CM624" t="b">
        <f t="shared" si="162"/>
        <v>1</v>
      </c>
      <c r="CN624" t="b">
        <f t="shared" si="163"/>
        <v>0</v>
      </c>
      <c r="CO624" t="b">
        <f>LEN(_xlfn.IFNA(VLOOKUP(Data!K624,Konstanta!$AB:$AB,1,FALSE),""))&gt;0</f>
        <v>0</v>
      </c>
      <c r="CP624" s="12" t="b">
        <f t="shared" si="164"/>
        <v>0</v>
      </c>
      <c r="CQ624" s="12" t="b">
        <f t="shared" si="165"/>
        <v>0</v>
      </c>
      <c r="CR624" t="b">
        <f>ISNUMBER(SEARCH(Konstanta!$Q$5,Y624))</f>
        <v>0</v>
      </c>
      <c r="CS624">
        <f ca="1">IF(CD624&lt;=Konstanta!$J$5,Konstanta!$I$5,IF(CD624&lt;=Konstanta!$J$6,Konstanta!$I$6,IF(CD624&lt;=Konstanta!$J$7,Konstanta!$I$7,Konstanta!$I$8)))</f>
        <v>4</v>
      </c>
      <c r="CT624" t="b">
        <f>ISNUMBER(SEARCH(Konstanta!$Q$6,Y624))</f>
        <v>0</v>
      </c>
      <c r="CU624">
        <f ca="1">IF(CD624&lt;=Konstanta!$F$5,Konstanta!$E$5,IF(CD624&lt;=Konstanta!$F$6,Konstanta!$E$6,IF(CD624&lt;=Konstanta!$F$7,Konstanta!$E$7,IF(CD624&lt;=Konstanta!$F$8,Konstanta!$E$8,Konstanta!$E$9))))</f>
        <v>5</v>
      </c>
      <c r="CV624" t="b">
        <f t="shared" si="166"/>
        <v>1</v>
      </c>
      <c r="CW624" s="74">
        <f ca="1">IF(CD624&lt;=Konstanta!$B$5,Konstanta!$A$5,IF(CD624&lt;=Konstanta!$B$6,Konstanta!$A$6,IF(CD624&lt;=Konstanta!$B$7,Konstanta!$A$7,IF(CD624&lt;=Konstanta!$B$8,Konstanta!$A$8,IF(CD624&lt;=Konstanta!$B$9,Konstanta!$A$9,IF(CD624&lt;=Konstanta!$B$10,Konstanta!$A$10,IF(CD624&lt;=Konstanta!$B$11,Konstanta!$A$11,Konstanta!$A$12)))))))</f>
        <v>8</v>
      </c>
      <c r="CX624" t="b">
        <f>LEN(_xlfn.IFNA(VLOOKUP(AA624,Konstanta!$AD:$AD,1,FALSE),""))=0</f>
        <v>1</v>
      </c>
      <c r="CY624" s="67">
        <f t="shared" si="167"/>
        <v>0</v>
      </c>
      <c r="CZ624" s="67">
        <f t="shared" si="168"/>
        <v>0</v>
      </c>
      <c r="DA624" s="67">
        <f t="shared" si="169"/>
        <v>0</v>
      </c>
      <c r="DB624" t="b">
        <f t="shared" ca="1" si="170"/>
        <v>0</v>
      </c>
      <c r="DC624" s="67" t="b">
        <f>DA624&lt;=Konstanta!$AH$3</f>
        <v>1</v>
      </c>
      <c r="DD624" t="b">
        <f>CY624&lt;=Konstanta!$AH$4</f>
        <v>1</v>
      </c>
      <c r="DE624" t="b">
        <f>CY624&lt;=Konstanta!$AH$5</f>
        <v>1</v>
      </c>
      <c r="DF624" t="b">
        <f>CY624&lt;=Konstanta!$AH$6</f>
        <v>1</v>
      </c>
      <c r="DG624" t="b">
        <f ca="1">TEXT(BL624,"YYYYMMDD")=TEXT(Konstanta!$B$1,"YYYYMMDD")</f>
        <v>0</v>
      </c>
      <c r="DH624" t="b">
        <f t="shared" si="171"/>
        <v>0</v>
      </c>
      <c r="DI624" s="67">
        <f ca="1">Konstanta!$C$4-Data!CD624</f>
        <v>-1096658.666275</v>
      </c>
      <c r="DJ624">
        <f ca="1">IF(Data!DI624&gt;=Konstanta!$B$14,Konstanta!$A$14,IF(Data!DI624&gt;=Konstanta!$B$15,Konstanta!$A$15,IF(Data!DI624&gt;=Konstanta!$B$16,Konstanta!$A$16,IF(Data!DI624&gt;=Konstanta!$B$17,Konstanta!$A$17,IF(Data!DI624&gt;=Konstanta!$B$18,Konstanta!$A$18,Konstanta!$A$19)))))</f>
        <v>6</v>
      </c>
      <c r="DK624" t="b">
        <f t="shared" si="172"/>
        <v>0</v>
      </c>
      <c r="DL624" t="b">
        <f>COUNTIFS(A$1:A623,A624)=0</f>
        <v>1</v>
      </c>
    </row>
    <row r="625" spans="1:116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70" t="str">
        <f t="shared" si="157"/>
        <v/>
      </c>
      <c r="CA625" s="71">
        <f t="shared" ca="1" si="158"/>
        <v>1096694.6659916667</v>
      </c>
      <c r="CB625" s="70" t="b">
        <f ca="1">AND(LEN(BZ625)&gt;0,TEXT(BZ625,"YYYY-MM-DD")=TEXT(Konstanta!$B$1,"YYYY-MM-DD"))</f>
        <v>0</v>
      </c>
      <c r="CC625" s="70" t="str">
        <f t="shared" si="159"/>
        <v/>
      </c>
      <c r="CD625" s="72">
        <f ca="1">(Konstanta!$B$2-D625)*24</f>
        <v>1096694.666275</v>
      </c>
      <c r="CE625" t="b">
        <f t="shared" si="160"/>
        <v>0</v>
      </c>
      <c r="CF625" t="b">
        <f>LEN(_xlfn.IFNA(VLOOKUP(H625,Konstanta!$M:$M,1,FALSE),""))&gt;0</f>
        <v>0</v>
      </c>
      <c r="CG625" t="b">
        <f>LEN(_xlfn.IFNA(VLOOKUP(G625,Konstanta!$T:$T,1,FALSE),""))&gt;0</f>
        <v>0</v>
      </c>
      <c r="CH625" t="b">
        <f>_xlfn.IFNA(VLOOKUP(U625,Konstanta!$O:$O,1,FALSE),"-")&lt;&gt;"-"</f>
        <v>0</v>
      </c>
      <c r="CI625" t="b">
        <f>LEN(_xlfn.IFNA(VLOOKUP(AX625,Konstanta!$X:$X,1,FALSE),""))&gt;0</f>
        <v>0</v>
      </c>
      <c r="CJ625" t="b">
        <f>OR(LEN(_xlfn.IFNA(VLOOKUP(Y625,Konstanta!$Q:$Q,1,FALSE),""))&gt;0,LEN(Y625)=0)</f>
        <v>1</v>
      </c>
      <c r="CK625" t="b">
        <f t="shared" si="161"/>
        <v>1</v>
      </c>
      <c r="CL625" t="b">
        <f>OR(LEN(_xlfn.IFNA(VLOOKUP(BK625,Konstanta!$Z:$Z,1,FALSE),""))&gt;0,LEN(BK625)=0)</f>
        <v>1</v>
      </c>
      <c r="CM625" t="b">
        <f t="shared" si="162"/>
        <v>1</v>
      </c>
      <c r="CN625" t="b">
        <f t="shared" si="163"/>
        <v>0</v>
      </c>
      <c r="CO625" t="b">
        <f>LEN(_xlfn.IFNA(VLOOKUP(Data!K625,Konstanta!$AB:$AB,1,FALSE),""))&gt;0</f>
        <v>0</v>
      </c>
      <c r="CP625" s="12" t="b">
        <f t="shared" si="164"/>
        <v>0</v>
      </c>
      <c r="CQ625" s="12" t="b">
        <f t="shared" si="165"/>
        <v>0</v>
      </c>
      <c r="CR625" t="b">
        <f>ISNUMBER(SEARCH(Konstanta!$Q$5,Y625))</f>
        <v>0</v>
      </c>
      <c r="CS625">
        <f ca="1">IF(CD625&lt;=Konstanta!$J$5,Konstanta!$I$5,IF(CD625&lt;=Konstanta!$J$6,Konstanta!$I$6,IF(CD625&lt;=Konstanta!$J$7,Konstanta!$I$7,Konstanta!$I$8)))</f>
        <v>4</v>
      </c>
      <c r="CT625" t="b">
        <f>ISNUMBER(SEARCH(Konstanta!$Q$6,Y625))</f>
        <v>0</v>
      </c>
      <c r="CU625">
        <f ca="1">IF(CD625&lt;=Konstanta!$F$5,Konstanta!$E$5,IF(CD625&lt;=Konstanta!$F$6,Konstanta!$E$6,IF(CD625&lt;=Konstanta!$F$7,Konstanta!$E$7,IF(CD625&lt;=Konstanta!$F$8,Konstanta!$E$8,Konstanta!$E$9))))</f>
        <v>5</v>
      </c>
      <c r="CV625" t="b">
        <f t="shared" si="166"/>
        <v>1</v>
      </c>
      <c r="CW625" s="74">
        <f ca="1">IF(CD625&lt;=Konstanta!$B$5,Konstanta!$A$5,IF(CD625&lt;=Konstanta!$B$6,Konstanta!$A$6,IF(CD625&lt;=Konstanta!$B$7,Konstanta!$A$7,IF(CD625&lt;=Konstanta!$B$8,Konstanta!$A$8,IF(CD625&lt;=Konstanta!$B$9,Konstanta!$A$9,IF(CD625&lt;=Konstanta!$B$10,Konstanta!$A$10,IF(CD625&lt;=Konstanta!$B$11,Konstanta!$A$11,Konstanta!$A$12)))))))</f>
        <v>8</v>
      </c>
      <c r="CX625" t="b">
        <f>LEN(_xlfn.IFNA(VLOOKUP(AA625,Konstanta!$AD:$AD,1,FALSE),""))=0</f>
        <v>1</v>
      </c>
      <c r="CY625" s="67">
        <f t="shared" si="167"/>
        <v>0</v>
      </c>
      <c r="CZ625" s="67">
        <f t="shared" si="168"/>
        <v>0</v>
      </c>
      <c r="DA625" s="67">
        <f t="shared" si="169"/>
        <v>0</v>
      </c>
      <c r="DB625" t="b">
        <f t="shared" ca="1" si="170"/>
        <v>0</v>
      </c>
      <c r="DC625" s="67" t="b">
        <f>DA625&lt;=Konstanta!$AH$3</f>
        <v>1</v>
      </c>
      <c r="DD625" t="b">
        <f>CY625&lt;=Konstanta!$AH$4</f>
        <v>1</v>
      </c>
      <c r="DE625" t="b">
        <f>CY625&lt;=Konstanta!$AH$5</f>
        <v>1</v>
      </c>
      <c r="DF625" t="b">
        <f>CY625&lt;=Konstanta!$AH$6</f>
        <v>1</v>
      </c>
      <c r="DG625" t="b">
        <f ca="1">TEXT(BL625,"YYYYMMDD")=TEXT(Konstanta!$B$1,"YYYYMMDD")</f>
        <v>0</v>
      </c>
      <c r="DH625" t="b">
        <f t="shared" si="171"/>
        <v>0</v>
      </c>
      <c r="DI625" s="67">
        <f ca="1">Konstanta!$C$4-Data!CD625</f>
        <v>-1096658.666275</v>
      </c>
      <c r="DJ625">
        <f ca="1">IF(Data!DI625&gt;=Konstanta!$B$14,Konstanta!$A$14,IF(Data!DI625&gt;=Konstanta!$B$15,Konstanta!$A$15,IF(Data!DI625&gt;=Konstanta!$B$16,Konstanta!$A$16,IF(Data!DI625&gt;=Konstanta!$B$17,Konstanta!$A$17,IF(Data!DI625&gt;=Konstanta!$B$18,Konstanta!$A$18,Konstanta!$A$19)))))</f>
        <v>6</v>
      </c>
      <c r="DK625" t="b">
        <f t="shared" si="172"/>
        <v>0</v>
      </c>
      <c r="DL625" t="b">
        <f>COUNTIFS(A$1:A624,A625)=0</f>
        <v>1</v>
      </c>
    </row>
    <row r="626" spans="1:11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70" t="str">
        <f t="shared" si="157"/>
        <v/>
      </c>
      <c r="CA626" s="71">
        <f t="shared" ca="1" si="158"/>
        <v>1096694.6664083335</v>
      </c>
      <c r="CB626" s="70" t="b">
        <f ca="1">AND(LEN(BZ626)&gt;0,TEXT(BZ626,"YYYY-MM-DD")=TEXT(Konstanta!$B$1,"YYYY-MM-DD"))</f>
        <v>0</v>
      </c>
      <c r="CC626" s="70" t="str">
        <f t="shared" si="159"/>
        <v/>
      </c>
      <c r="CD626" s="72">
        <f ca="1">(Konstanta!$B$2-D626)*24</f>
        <v>1096694.666275</v>
      </c>
      <c r="CE626" t="b">
        <f t="shared" si="160"/>
        <v>0</v>
      </c>
      <c r="CF626" t="b">
        <f>LEN(_xlfn.IFNA(VLOOKUP(H626,Konstanta!$M:$M,1,FALSE),""))&gt;0</f>
        <v>0</v>
      </c>
      <c r="CG626" t="b">
        <f>LEN(_xlfn.IFNA(VLOOKUP(G626,Konstanta!$T:$T,1,FALSE),""))&gt;0</f>
        <v>0</v>
      </c>
      <c r="CH626" t="b">
        <f>_xlfn.IFNA(VLOOKUP(U626,Konstanta!$O:$O,1,FALSE),"-")&lt;&gt;"-"</f>
        <v>0</v>
      </c>
      <c r="CI626" t="b">
        <f>LEN(_xlfn.IFNA(VLOOKUP(AX626,Konstanta!$X:$X,1,FALSE),""))&gt;0</f>
        <v>0</v>
      </c>
      <c r="CJ626" t="b">
        <f>OR(LEN(_xlfn.IFNA(VLOOKUP(Y626,Konstanta!$Q:$Q,1,FALSE),""))&gt;0,LEN(Y626)=0)</f>
        <v>1</v>
      </c>
      <c r="CK626" t="b">
        <f t="shared" si="161"/>
        <v>1</v>
      </c>
      <c r="CL626" t="b">
        <f>OR(LEN(_xlfn.IFNA(VLOOKUP(BK626,Konstanta!$Z:$Z,1,FALSE),""))&gt;0,LEN(BK626)=0)</f>
        <v>1</v>
      </c>
      <c r="CM626" t="b">
        <f t="shared" si="162"/>
        <v>1</v>
      </c>
      <c r="CN626" t="b">
        <f t="shared" si="163"/>
        <v>0</v>
      </c>
      <c r="CO626" t="b">
        <f>LEN(_xlfn.IFNA(VLOOKUP(Data!K626,Konstanta!$AB:$AB,1,FALSE),""))&gt;0</f>
        <v>0</v>
      </c>
      <c r="CP626" s="12" t="b">
        <f t="shared" si="164"/>
        <v>0</v>
      </c>
      <c r="CQ626" s="12" t="b">
        <f t="shared" si="165"/>
        <v>0</v>
      </c>
      <c r="CR626" t="b">
        <f>ISNUMBER(SEARCH(Konstanta!$Q$5,Y626))</f>
        <v>0</v>
      </c>
      <c r="CS626">
        <f ca="1">IF(CD626&lt;=Konstanta!$J$5,Konstanta!$I$5,IF(CD626&lt;=Konstanta!$J$6,Konstanta!$I$6,IF(CD626&lt;=Konstanta!$J$7,Konstanta!$I$7,Konstanta!$I$8)))</f>
        <v>4</v>
      </c>
      <c r="CT626" t="b">
        <f>ISNUMBER(SEARCH(Konstanta!$Q$6,Y626))</f>
        <v>0</v>
      </c>
      <c r="CU626">
        <f ca="1">IF(CD626&lt;=Konstanta!$F$5,Konstanta!$E$5,IF(CD626&lt;=Konstanta!$F$6,Konstanta!$E$6,IF(CD626&lt;=Konstanta!$F$7,Konstanta!$E$7,IF(CD626&lt;=Konstanta!$F$8,Konstanta!$E$8,Konstanta!$E$9))))</f>
        <v>5</v>
      </c>
      <c r="CV626" t="b">
        <f t="shared" si="166"/>
        <v>1</v>
      </c>
      <c r="CW626" s="74">
        <f ca="1">IF(CD626&lt;=Konstanta!$B$5,Konstanta!$A$5,IF(CD626&lt;=Konstanta!$B$6,Konstanta!$A$6,IF(CD626&lt;=Konstanta!$B$7,Konstanta!$A$7,IF(CD626&lt;=Konstanta!$B$8,Konstanta!$A$8,IF(CD626&lt;=Konstanta!$B$9,Konstanta!$A$9,IF(CD626&lt;=Konstanta!$B$10,Konstanta!$A$10,IF(CD626&lt;=Konstanta!$B$11,Konstanta!$A$11,Konstanta!$A$12)))))))</f>
        <v>8</v>
      </c>
      <c r="CX626" t="b">
        <f>LEN(_xlfn.IFNA(VLOOKUP(AA626,Konstanta!$AD:$AD,1,FALSE),""))=0</f>
        <v>1</v>
      </c>
      <c r="CY626" s="67">
        <f t="shared" si="167"/>
        <v>0</v>
      </c>
      <c r="CZ626" s="67">
        <f t="shared" si="168"/>
        <v>0</v>
      </c>
      <c r="DA626" s="67">
        <f t="shared" si="169"/>
        <v>0</v>
      </c>
      <c r="DB626" t="b">
        <f t="shared" ca="1" si="170"/>
        <v>0</v>
      </c>
      <c r="DC626" s="67" t="b">
        <f>DA626&lt;=Konstanta!$AH$3</f>
        <v>1</v>
      </c>
      <c r="DD626" t="b">
        <f>CY626&lt;=Konstanta!$AH$4</f>
        <v>1</v>
      </c>
      <c r="DE626" t="b">
        <f>CY626&lt;=Konstanta!$AH$5</f>
        <v>1</v>
      </c>
      <c r="DF626" t="b">
        <f>CY626&lt;=Konstanta!$AH$6</f>
        <v>1</v>
      </c>
      <c r="DG626" t="b">
        <f ca="1">TEXT(BL626,"YYYYMMDD")=TEXT(Konstanta!$B$1,"YYYYMMDD")</f>
        <v>0</v>
      </c>
      <c r="DH626" t="b">
        <f t="shared" si="171"/>
        <v>0</v>
      </c>
      <c r="DI626" s="67">
        <f ca="1">Konstanta!$C$4-Data!CD626</f>
        <v>-1096658.666275</v>
      </c>
      <c r="DJ626">
        <f ca="1">IF(Data!DI626&gt;=Konstanta!$B$14,Konstanta!$A$14,IF(Data!DI626&gt;=Konstanta!$B$15,Konstanta!$A$15,IF(Data!DI626&gt;=Konstanta!$B$16,Konstanta!$A$16,IF(Data!DI626&gt;=Konstanta!$B$17,Konstanta!$A$17,IF(Data!DI626&gt;=Konstanta!$B$18,Konstanta!$A$18,Konstanta!$A$19)))))</f>
        <v>6</v>
      </c>
      <c r="DK626" t="b">
        <f t="shared" si="172"/>
        <v>0</v>
      </c>
      <c r="DL626" t="b">
        <f>COUNTIFS(A$1:A625,A626)=0</f>
        <v>1</v>
      </c>
    </row>
    <row r="627" spans="1:116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70" t="str">
        <f t="shared" si="157"/>
        <v/>
      </c>
      <c r="CA627" s="71">
        <f t="shared" ca="1" si="158"/>
        <v>1096694.6664305555</v>
      </c>
      <c r="CB627" s="70" t="b">
        <f ca="1">AND(LEN(BZ627)&gt;0,TEXT(BZ627,"YYYY-MM-DD")=TEXT(Konstanta!$B$1,"YYYY-MM-DD"))</f>
        <v>0</v>
      </c>
      <c r="CC627" s="70" t="str">
        <f t="shared" si="159"/>
        <v/>
      </c>
      <c r="CD627" s="72">
        <f ca="1">(Konstanta!$B$2-D627)*24</f>
        <v>1096694.666275</v>
      </c>
      <c r="CE627" t="b">
        <f t="shared" si="160"/>
        <v>0</v>
      </c>
      <c r="CF627" t="b">
        <f>LEN(_xlfn.IFNA(VLOOKUP(H627,Konstanta!$M:$M,1,FALSE),""))&gt;0</f>
        <v>0</v>
      </c>
      <c r="CG627" t="b">
        <f>LEN(_xlfn.IFNA(VLOOKUP(G627,Konstanta!$T:$T,1,FALSE),""))&gt;0</f>
        <v>0</v>
      </c>
      <c r="CH627" t="b">
        <f>_xlfn.IFNA(VLOOKUP(U627,Konstanta!$O:$O,1,FALSE),"-")&lt;&gt;"-"</f>
        <v>0</v>
      </c>
      <c r="CI627" t="b">
        <f>LEN(_xlfn.IFNA(VLOOKUP(AX627,Konstanta!$X:$X,1,FALSE),""))&gt;0</f>
        <v>0</v>
      </c>
      <c r="CJ627" t="b">
        <f>OR(LEN(_xlfn.IFNA(VLOOKUP(Y627,Konstanta!$Q:$Q,1,FALSE),""))&gt;0,LEN(Y627)=0)</f>
        <v>1</v>
      </c>
      <c r="CK627" t="b">
        <f t="shared" si="161"/>
        <v>1</v>
      </c>
      <c r="CL627" t="b">
        <f>OR(LEN(_xlfn.IFNA(VLOOKUP(BK627,Konstanta!$Z:$Z,1,FALSE),""))&gt;0,LEN(BK627)=0)</f>
        <v>1</v>
      </c>
      <c r="CM627" t="b">
        <f t="shared" si="162"/>
        <v>1</v>
      </c>
      <c r="CN627" t="b">
        <f t="shared" si="163"/>
        <v>0</v>
      </c>
      <c r="CO627" t="b">
        <f>LEN(_xlfn.IFNA(VLOOKUP(Data!K627,Konstanta!$AB:$AB,1,FALSE),""))&gt;0</f>
        <v>0</v>
      </c>
      <c r="CP627" s="12" t="b">
        <f t="shared" si="164"/>
        <v>0</v>
      </c>
      <c r="CQ627" s="12" t="b">
        <f t="shared" si="165"/>
        <v>0</v>
      </c>
      <c r="CR627" t="b">
        <f>ISNUMBER(SEARCH(Konstanta!$Q$5,Y627))</f>
        <v>0</v>
      </c>
      <c r="CS627">
        <f ca="1">IF(CD627&lt;=Konstanta!$J$5,Konstanta!$I$5,IF(CD627&lt;=Konstanta!$J$6,Konstanta!$I$6,IF(CD627&lt;=Konstanta!$J$7,Konstanta!$I$7,Konstanta!$I$8)))</f>
        <v>4</v>
      </c>
      <c r="CT627" t="b">
        <f>ISNUMBER(SEARCH(Konstanta!$Q$6,Y627))</f>
        <v>0</v>
      </c>
      <c r="CU627">
        <f ca="1">IF(CD627&lt;=Konstanta!$F$5,Konstanta!$E$5,IF(CD627&lt;=Konstanta!$F$6,Konstanta!$E$6,IF(CD627&lt;=Konstanta!$F$7,Konstanta!$E$7,IF(CD627&lt;=Konstanta!$F$8,Konstanta!$E$8,Konstanta!$E$9))))</f>
        <v>5</v>
      </c>
      <c r="CV627" t="b">
        <f t="shared" si="166"/>
        <v>1</v>
      </c>
      <c r="CW627" s="74">
        <f ca="1">IF(CD627&lt;=Konstanta!$B$5,Konstanta!$A$5,IF(CD627&lt;=Konstanta!$B$6,Konstanta!$A$6,IF(CD627&lt;=Konstanta!$B$7,Konstanta!$A$7,IF(CD627&lt;=Konstanta!$B$8,Konstanta!$A$8,IF(CD627&lt;=Konstanta!$B$9,Konstanta!$A$9,IF(CD627&lt;=Konstanta!$B$10,Konstanta!$A$10,IF(CD627&lt;=Konstanta!$B$11,Konstanta!$A$11,Konstanta!$A$12)))))))</f>
        <v>8</v>
      </c>
      <c r="CX627" t="b">
        <f>LEN(_xlfn.IFNA(VLOOKUP(AA627,Konstanta!$AD:$AD,1,FALSE),""))=0</f>
        <v>1</v>
      </c>
      <c r="CY627" s="67">
        <f t="shared" si="167"/>
        <v>0</v>
      </c>
      <c r="CZ627" s="67">
        <f t="shared" si="168"/>
        <v>0</v>
      </c>
      <c r="DA627" s="67">
        <f t="shared" si="169"/>
        <v>0</v>
      </c>
      <c r="DB627" t="b">
        <f t="shared" ca="1" si="170"/>
        <v>0</v>
      </c>
      <c r="DC627" s="67" t="b">
        <f>DA627&lt;=Konstanta!$AH$3</f>
        <v>1</v>
      </c>
      <c r="DD627" t="b">
        <f>CY627&lt;=Konstanta!$AH$4</f>
        <v>1</v>
      </c>
      <c r="DE627" t="b">
        <f>CY627&lt;=Konstanta!$AH$5</f>
        <v>1</v>
      </c>
      <c r="DF627" t="b">
        <f>CY627&lt;=Konstanta!$AH$6</f>
        <v>1</v>
      </c>
      <c r="DG627" t="b">
        <f ca="1">TEXT(BL627,"YYYYMMDD")=TEXT(Konstanta!$B$1,"YYYYMMDD")</f>
        <v>0</v>
      </c>
      <c r="DH627" t="b">
        <f t="shared" si="171"/>
        <v>0</v>
      </c>
      <c r="DI627" s="67">
        <f ca="1">Konstanta!$C$4-Data!CD627</f>
        <v>-1096658.666275</v>
      </c>
      <c r="DJ627">
        <f ca="1">IF(Data!DI627&gt;=Konstanta!$B$14,Konstanta!$A$14,IF(Data!DI627&gt;=Konstanta!$B$15,Konstanta!$A$15,IF(Data!DI627&gt;=Konstanta!$B$16,Konstanta!$A$16,IF(Data!DI627&gt;=Konstanta!$B$17,Konstanta!$A$17,IF(Data!DI627&gt;=Konstanta!$B$18,Konstanta!$A$18,Konstanta!$A$19)))))</f>
        <v>6</v>
      </c>
      <c r="DK627" t="b">
        <f t="shared" si="172"/>
        <v>0</v>
      </c>
      <c r="DL627" t="b">
        <f>COUNTIFS(A$1:A626,A627)=0</f>
        <v>1</v>
      </c>
    </row>
    <row r="628" spans="1:116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70" t="str">
        <f t="shared" si="157"/>
        <v/>
      </c>
      <c r="CA628" s="71">
        <f t="shared" ca="1" si="158"/>
        <v>1096694.6659916667</v>
      </c>
      <c r="CB628" s="70" t="b">
        <f ca="1">AND(LEN(BZ628)&gt;0,TEXT(BZ628,"YYYY-MM-DD")=TEXT(Konstanta!$B$1,"YYYY-MM-DD"))</f>
        <v>0</v>
      </c>
      <c r="CC628" s="70" t="str">
        <f t="shared" si="159"/>
        <v/>
      </c>
      <c r="CD628" s="72">
        <f ca="1">(Konstanta!$B$2-D628)*24</f>
        <v>1096694.666275</v>
      </c>
      <c r="CE628" t="b">
        <f t="shared" si="160"/>
        <v>0</v>
      </c>
      <c r="CF628" t="b">
        <f>LEN(_xlfn.IFNA(VLOOKUP(H628,Konstanta!$M:$M,1,FALSE),""))&gt;0</f>
        <v>0</v>
      </c>
      <c r="CG628" t="b">
        <f>LEN(_xlfn.IFNA(VLOOKUP(G628,Konstanta!$T:$T,1,FALSE),""))&gt;0</f>
        <v>0</v>
      </c>
      <c r="CH628" t="b">
        <f>_xlfn.IFNA(VLOOKUP(U628,Konstanta!$O:$O,1,FALSE),"-")&lt;&gt;"-"</f>
        <v>0</v>
      </c>
      <c r="CI628" t="b">
        <f>LEN(_xlfn.IFNA(VLOOKUP(AX628,Konstanta!$X:$X,1,FALSE),""))&gt;0</f>
        <v>0</v>
      </c>
      <c r="CJ628" t="b">
        <f>OR(LEN(_xlfn.IFNA(VLOOKUP(Y628,Konstanta!$Q:$Q,1,FALSE),""))&gt;0,LEN(Y628)=0)</f>
        <v>1</v>
      </c>
      <c r="CK628" t="b">
        <f t="shared" si="161"/>
        <v>1</v>
      </c>
      <c r="CL628" t="b">
        <f>OR(LEN(_xlfn.IFNA(VLOOKUP(BK628,Konstanta!$Z:$Z,1,FALSE),""))&gt;0,LEN(BK628)=0)</f>
        <v>1</v>
      </c>
      <c r="CM628" t="b">
        <f t="shared" si="162"/>
        <v>1</v>
      </c>
      <c r="CN628" t="b">
        <f t="shared" si="163"/>
        <v>0</v>
      </c>
      <c r="CO628" t="b">
        <f>LEN(_xlfn.IFNA(VLOOKUP(Data!K628,Konstanta!$AB:$AB,1,FALSE),""))&gt;0</f>
        <v>0</v>
      </c>
      <c r="CP628" s="12" t="b">
        <f t="shared" si="164"/>
        <v>0</v>
      </c>
      <c r="CQ628" s="12" t="b">
        <f t="shared" si="165"/>
        <v>0</v>
      </c>
      <c r="CR628" t="b">
        <f>ISNUMBER(SEARCH(Konstanta!$Q$5,Y628))</f>
        <v>0</v>
      </c>
      <c r="CS628">
        <f ca="1">IF(CD628&lt;=Konstanta!$J$5,Konstanta!$I$5,IF(CD628&lt;=Konstanta!$J$6,Konstanta!$I$6,IF(CD628&lt;=Konstanta!$J$7,Konstanta!$I$7,Konstanta!$I$8)))</f>
        <v>4</v>
      </c>
      <c r="CT628" t="b">
        <f>ISNUMBER(SEARCH(Konstanta!$Q$6,Y628))</f>
        <v>0</v>
      </c>
      <c r="CU628">
        <f ca="1">IF(CD628&lt;=Konstanta!$F$5,Konstanta!$E$5,IF(CD628&lt;=Konstanta!$F$6,Konstanta!$E$6,IF(CD628&lt;=Konstanta!$F$7,Konstanta!$E$7,IF(CD628&lt;=Konstanta!$F$8,Konstanta!$E$8,Konstanta!$E$9))))</f>
        <v>5</v>
      </c>
      <c r="CV628" t="b">
        <f t="shared" si="166"/>
        <v>1</v>
      </c>
      <c r="CW628" s="74">
        <f ca="1">IF(CD628&lt;=Konstanta!$B$5,Konstanta!$A$5,IF(CD628&lt;=Konstanta!$B$6,Konstanta!$A$6,IF(CD628&lt;=Konstanta!$B$7,Konstanta!$A$7,IF(CD628&lt;=Konstanta!$B$8,Konstanta!$A$8,IF(CD628&lt;=Konstanta!$B$9,Konstanta!$A$9,IF(CD628&lt;=Konstanta!$B$10,Konstanta!$A$10,IF(CD628&lt;=Konstanta!$B$11,Konstanta!$A$11,Konstanta!$A$12)))))))</f>
        <v>8</v>
      </c>
      <c r="CX628" t="b">
        <f>LEN(_xlfn.IFNA(VLOOKUP(AA628,Konstanta!$AD:$AD,1,FALSE),""))=0</f>
        <v>1</v>
      </c>
      <c r="CY628" s="67">
        <f t="shared" si="167"/>
        <v>0</v>
      </c>
      <c r="CZ628" s="67">
        <f t="shared" si="168"/>
        <v>0</v>
      </c>
      <c r="DA628" s="67">
        <f t="shared" si="169"/>
        <v>0</v>
      </c>
      <c r="DB628" t="b">
        <f t="shared" ca="1" si="170"/>
        <v>0</v>
      </c>
      <c r="DC628" s="67" t="b">
        <f>DA628&lt;=Konstanta!$AH$3</f>
        <v>1</v>
      </c>
      <c r="DD628" t="b">
        <f>CY628&lt;=Konstanta!$AH$4</f>
        <v>1</v>
      </c>
      <c r="DE628" t="b">
        <f>CY628&lt;=Konstanta!$AH$5</f>
        <v>1</v>
      </c>
      <c r="DF628" t="b">
        <f>CY628&lt;=Konstanta!$AH$6</f>
        <v>1</v>
      </c>
      <c r="DG628" t="b">
        <f ca="1">TEXT(BL628,"YYYYMMDD")=TEXT(Konstanta!$B$1,"YYYYMMDD")</f>
        <v>0</v>
      </c>
      <c r="DH628" t="b">
        <f t="shared" si="171"/>
        <v>0</v>
      </c>
      <c r="DI628" s="67">
        <f ca="1">Konstanta!$C$4-Data!CD628</f>
        <v>-1096658.666275</v>
      </c>
      <c r="DJ628">
        <f ca="1">IF(Data!DI628&gt;=Konstanta!$B$14,Konstanta!$A$14,IF(Data!DI628&gt;=Konstanta!$B$15,Konstanta!$A$15,IF(Data!DI628&gt;=Konstanta!$B$16,Konstanta!$A$16,IF(Data!DI628&gt;=Konstanta!$B$17,Konstanta!$A$17,IF(Data!DI628&gt;=Konstanta!$B$18,Konstanta!$A$18,Konstanta!$A$19)))))</f>
        <v>6</v>
      </c>
      <c r="DK628" t="b">
        <f t="shared" si="172"/>
        <v>0</v>
      </c>
      <c r="DL628" t="b">
        <f>COUNTIFS(A$1:A627,A628)=0</f>
        <v>1</v>
      </c>
    </row>
    <row r="629" spans="1:116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70" t="str">
        <f t="shared" si="157"/>
        <v/>
      </c>
      <c r="CA629" s="71">
        <f t="shared" ca="1" si="158"/>
        <v>1096694.6664</v>
      </c>
      <c r="CB629" s="70" t="b">
        <f ca="1">AND(LEN(BZ629)&gt;0,TEXT(BZ629,"YYYY-MM-DD")=TEXT(Konstanta!$B$1,"YYYY-MM-DD"))</f>
        <v>0</v>
      </c>
      <c r="CC629" s="70" t="str">
        <f t="shared" si="159"/>
        <v/>
      </c>
      <c r="CD629" s="72">
        <f ca="1">(Konstanta!$B$2-D629)*24</f>
        <v>1096694.666275</v>
      </c>
      <c r="CE629" t="b">
        <f t="shared" si="160"/>
        <v>0</v>
      </c>
      <c r="CF629" t="b">
        <f>LEN(_xlfn.IFNA(VLOOKUP(H629,Konstanta!$M:$M,1,FALSE),""))&gt;0</f>
        <v>0</v>
      </c>
      <c r="CG629" t="b">
        <f>LEN(_xlfn.IFNA(VLOOKUP(G629,Konstanta!$T:$T,1,FALSE),""))&gt;0</f>
        <v>0</v>
      </c>
      <c r="CH629" t="b">
        <f>_xlfn.IFNA(VLOOKUP(U629,Konstanta!$O:$O,1,FALSE),"-")&lt;&gt;"-"</f>
        <v>0</v>
      </c>
      <c r="CI629" t="b">
        <f>LEN(_xlfn.IFNA(VLOOKUP(AX629,Konstanta!$X:$X,1,FALSE),""))&gt;0</f>
        <v>0</v>
      </c>
      <c r="CJ629" t="b">
        <f>OR(LEN(_xlfn.IFNA(VLOOKUP(Y629,Konstanta!$Q:$Q,1,FALSE),""))&gt;0,LEN(Y629)=0)</f>
        <v>1</v>
      </c>
      <c r="CK629" t="b">
        <f t="shared" si="161"/>
        <v>1</v>
      </c>
      <c r="CL629" t="b">
        <f>OR(LEN(_xlfn.IFNA(VLOOKUP(BK629,Konstanta!$Z:$Z,1,FALSE),""))&gt;0,LEN(BK629)=0)</f>
        <v>1</v>
      </c>
      <c r="CM629" t="b">
        <f t="shared" si="162"/>
        <v>1</v>
      </c>
      <c r="CN629" t="b">
        <f t="shared" si="163"/>
        <v>0</v>
      </c>
      <c r="CO629" t="b">
        <f>LEN(_xlfn.IFNA(VLOOKUP(Data!K629,Konstanta!$AB:$AB,1,FALSE),""))&gt;0</f>
        <v>0</v>
      </c>
      <c r="CP629" s="12" t="b">
        <f t="shared" si="164"/>
        <v>0</v>
      </c>
      <c r="CQ629" s="12" t="b">
        <f t="shared" si="165"/>
        <v>0</v>
      </c>
      <c r="CR629" t="b">
        <f>ISNUMBER(SEARCH(Konstanta!$Q$5,Y629))</f>
        <v>0</v>
      </c>
      <c r="CS629">
        <f ca="1">IF(CD629&lt;=Konstanta!$J$5,Konstanta!$I$5,IF(CD629&lt;=Konstanta!$J$6,Konstanta!$I$6,IF(CD629&lt;=Konstanta!$J$7,Konstanta!$I$7,Konstanta!$I$8)))</f>
        <v>4</v>
      </c>
      <c r="CT629" t="b">
        <f>ISNUMBER(SEARCH(Konstanta!$Q$6,Y629))</f>
        <v>0</v>
      </c>
      <c r="CU629">
        <f ca="1">IF(CD629&lt;=Konstanta!$F$5,Konstanta!$E$5,IF(CD629&lt;=Konstanta!$F$6,Konstanta!$E$6,IF(CD629&lt;=Konstanta!$F$7,Konstanta!$E$7,IF(CD629&lt;=Konstanta!$F$8,Konstanta!$E$8,Konstanta!$E$9))))</f>
        <v>5</v>
      </c>
      <c r="CV629" t="b">
        <f t="shared" si="166"/>
        <v>1</v>
      </c>
      <c r="CW629" s="74">
        <f ca="1">IF(CD629&lt;=Konstanta!$B$5,Konstanta!$A$5,IF(CD629&lt;=Konstanta!$B$6,Konstanta!$A$6,IF(CD629&lt;=Konstanta!$B$7,Konstanta!$A$7,IF(CD629&lt;=Konstanta!$B$8,Konstanta!$A$8,IF(CD629&lt;=Konstanta!$B$9,Konstanta!$A$9,IF(CD629&lt;=Konstanta!$B$10,Konstanta!$A$10,IF(CD629&lt;=Konstanta!$B$11,Konstanta!$A$11,Konstanta!$A$12)))))))</f>
        <v>8</v>
      </c>
      <c r="CX629" t="b">
        <f>LEN(_xlfn.IFNA(VLOOKUP(AA629,Konstanta!$AD:$AD,1,FALSE),""))=0</f>
        <v>1</v>
      </c>
      <c r="CY629" s="67">
        <f t="shared" si="167"/>
        <v>0</v>
      </c>
      <c r="CZ629" s="67">
        <f t="shared" si="168"/>
        <v>0</v>
      </c>
      <c r="DA629" s="67">
        <f t="shared" si="169"/>
        <v>0</v>
      </c>
      <c r="DB629" t="b">
        <f t="shared" ca="1" si="170"/>
        <v>0</v>
      </c>
      <c r="DC629" s="67" t="b">
        <f>DA629&lt;=Konstanta!$AH$3</f>
        <v>1</v>
      </c>
      <c r="DD629" t="b">
        <f>CY629&lt;=Konstanta!$AH$4</f>
        <v>1</v>
      </c>
      <c r="DE629" t="b">
        <f>CY629&lt;=Konstanta!$AH$5</f>
        <v>1</v>
      </c>
      <c r="DF629" t="b">
        <f>CY629&lt;=Konstanta!$AH$6</f>
        <v>1</v>
      </c>
      <c r="DG629" t="b">
        <f ca="1">TEXT(BL629,"YYYYMMDD")=TEXT(Konstanta!$B$1,"YYYYMMDD")</f>
        <v>0</v>
      </c>
      <c r="DH629" t="b">
        <f t="shared" si="171"/>
        <v>0</v>
      </c>
      <c r="DI629" s="67">
        <f ca="1">Konstanta!$C$4-Data!CD629</f>
        <v>-1096658.666275</v>
      </c>
      <c r="DJ629">
        <f ca="1">IF(Data!DI629&gt;=Konstanta!$B$14,Konstanta!$A$14,IF(Data!DI629&gt;=Konstanta!$B$15,Konstanta!$A$15,IF(Data!DI629&gt;=Konstanta!$B$16,Konstanta!$A$16,IF(Data!DI629&gt;=Konstanta!$B$17,Konstanta!$A$17,IF(Data!DI629&gt;=Konstanta!$B$18,Konstanta!$A$18,Konstanta!$A$19)))))</f>
        <v>6</v>
      </c>
      <c r="DK629" t="b">
        <f t="shared" si="172"/>
        <v>0</v>
      </c>
      <c r="DL629" t="b">
        <f>COUNTIFS(A$1:A628,A629)=0</f>
        <v>1</v>
      </c>
    </row>
    <row r="630" spans="1:116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70" t="str">
        <f t="shared" si="157"/>
        <v/>
      </c>
      <c r="CA630" s="71">
        <f t="shared" ca="1" si="158"/>
        <v>1096694.6660166667</v>
      </c>
      <c r="CB630" s="70" t="b">
        <f ca="1">AND(LEN(BZ630)&gt;0,TEXT(BZ630,"YYYY-MM-DD")=TEXT(Konstanta!$B$1,"YYYY-MM-DD"))</f>
        <v>0</v>
      </c>
      <c r="CC630" s="70" t="str">
        <f t="shared" si="159"/>
        <v/>
      </c>
      <c r="CD630" s="72">
        <f ca="1">(Konstanta!$B$2-D630)*24</f>
        <v>1096694.666275</v>
      </c>
      <c r="CE630" t="b">
        <f t="shared" si="160"/>
        <v>0</v>
      </c>
      <c r="CF630" t="b">
        <f>LEN(_xlfn.IFNA(VLOOKUP(H630,Konstanta!$M:$M,1,FALSE),""))&gt;0</f>
        <v>0</v>
      </c>
      <c r="CG630" t="b">
        <f>LEN(_xlfn.IFNA(VLOOKUP(G630,Konstanta!$T:$T,1,FALSE),""))&gt;0</f>
        <v>0</v>
      </c>
      <c r="CH630" t="b">
        <f>_xlfn.IFNA(VLOOKUP(U630,Konstanta!$O:$O,1,FALSE),"-")&lt;&gt;"-"</f>
        <v>0</v>
      </c>
      <c r="CI630" t="b">
        <f>LEN(_xlfn.IFNA(VLOOKUP(AX630,Konstanta!$X:$X,1,FALSE),""))&gt;0</f>
        <v>0</v>
      </c>
      <c r="CJ630" t="b">
        <f>OR(LEN(_xlfn.IFNA(VLOOKUP(Y630,Konstanta!$Q:$Q,1,FALSE),""))&gt;0,LEN(Y630)=0)</f>
        <v>1</v>
      </c>
      <c r="CK630" t="b">
        <f t="shared" si="161"/>
        <v>1</v>
      </c>
      <c r="CL630" t="b">
        <f>OR(LEN(_xlfn.IFNA(VLOOKUP(BK630,Konstanta!$Z:$Z,1,FALSE),""))&gt;0,LEN(BK630)=0)</f>
        <v>1</v>
      </c>
      <c r="CM630" t="b">
        <f t="shared" si="162"/>
        <v>1</v>
      </c>
      <c r="CN630" t="b">
        <f t="shared" si="163"/>
        <v>0</v>
      </c>
      <c r="CO630" t="b">
        <f>LEN(_xlfn.IFNA(VLOOKUP(Data!K630,Konstanta!$AB:$AB,1,FALSE),""))&gt;0</f>
        <v>0</v>
      </c>
      <c r="CP630" s="12" t="b">
        <f t="shared" si="164"/>
        <v>0</v>
      </c>
      <c r="CQ630" s="12" t="b">
        <f t="shared" si="165"/>
        <v>0</v>
      </c>
      <c r="CR630" t="b">
        <f>ISNUMBER(SEARCH(Konstanta!$Q$5,Y630))</f>
        <v>0</v>
      </c>
      <c r="CS630">
        <f ca="1">IF(CD630&lt;=Konstanta!$J$5,Konstanta!$I$5,IF(CD630&lt;=Konstanta!$J$6,Konstanta!$I$6,IF(CD630&lt;=Konstanta!$J$7,Konstanta!$I$7,Konstanta!$I$8)))</f>
        <v>4</v>
      </c>
      <c r="CT630" t="b">
        <f>ISNUMBER(SEARCH(Konstanta!$Q$6,Y630))</f>
        <v>0</v>
      </c>
      <c r="CU630">
        <f ca="1">IF(CD630&lt;=Konstanta!$F$5,Konstanta!$E$5,IF(CD630&lt;=Konstanta!$F$6,Konstanta!$E$6,IF(CD630&lt;=Konstanta!$F$7,Konstanta!$E$7,IF(CD630&lt;=Konstanta!$F$8,Konstanta!$E$8,Konstanta!$E$9))))</f>
        <v>5</v>
      </c>
      <c r="CV630" t="b">
        <f t="shared" si="166"/>
        <v>1</v>
      </c>
      <c r="CW630" s="74">
        <f ca="1">IF(CD630&lt;=Konstanta!$B$5,Konstanta!$A$5,IF(CD630&lt;=Konstanta!$B$6,Konstanta!$A$6,IF(CD630&lt;=Konstanta!$B$7,Konstanta!$A$7,IF(CD630&lt;=Konstanta!$B$8,Konstanta!$A$8,IF(CD630&lt;=Konstanta!$B$9,Konstanta!$A$9,IF(CD630&lt;=Konstanta!$B$10,Konstanta!$A$10,IF(CD630&lt;=Konstanta!$B$11,Konstanta!$A$11,Konstanta!$A$12)))))))</f>
        <v>8</v>
      </c>
      <c r="CX630" t="b">
        <f>LEN(_xlfn.IFNA(VLOOKUP(AA630,Konstanta!$AD:$AD,1,FALSE),""))=0</f>
        <v>1</v>
      </c>
      <c r="CY630" s="67">
        <f t="shared" si="167"/>
        <v>0</v>
      </c>
      <c r="CZ630" s="67">
        <f t="shared" si="168"/>
        <v>0</v>
      </c>
      <c r="DA630" s="67">
        <f t="shared" si="169"/>
        <v>0</v>
      </c>
      <c r="DB630" t="b">
        <f t="shared" ca="1" si="170"/>
        <v>0</v>
      </c>
      <c r="DC630" s="67" t="b">
        <f>DA630&lt;=Konstanta!$AH$3</f>
        <v>1</v>
      </c>
      <c r="DD630" t="b">
        <f>CY630&lt;=Konstanta!$AH$4</f>
        <v>1</v>
      </c>
      <c r="DE630" t="b">
        <f>CY630&lt;=Konstanta!$AH$5</f>
        <v>1</v>
      </c>
      <c r="DF630" t="b">
        <f>CY630&lt;=Konstanta!$AH$6</f>
        <v>1</v>
      </c>
      <c r="DG630" t="b">
        <f ca="1">TEXT(BL630,"YYYYMMDD")=TEXT(Konstanta!$B$1,"YYYYMMDD")</f>
        <v>0</v>
      </c>
      <c r="DH630" t="b">
        <f t="shared" si="171"/>
        <v>0</v>
      </c>
      <c r="DI630" s="67">
        <f ca="1">Konstanta!$C$4-Data!CD630</f>
        <v>-1096658.666275</v>
      </c>
      <c r="DJ630">
        <f ca="1">IF(Data!DI630&gt;=Konstanta!$B$14,Konstanta!$A$14,IF(Data!DI630&gt;=Konstanta!$B$15,Konstanta!$A$15,IF(Data!DI630&gt;=Konstanta!$B$16,Konstanta!$A$16,IF(Data!DI630&gt;=Konstanta!$B$17,Konstanta!$A$17,IF(Data!DI630&gt;=Konstanta!$B$18,Konstanta!$A$18,Konstanta!$A$19)))))</f>
        <v>6</v>
      </c>
      <c r="DK630" t="b">
        <f t="shared" si="172"/>
        <v>0</v>
      </c>
      <c r="DL630" t="b">
        <f>COUNTIFS(A$1:A629,A630)=0</f>
        <v>1</v>
      </c>
    </row>
    <row r="631" spans="1:116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70" t="str">
        <f t="shared" si="157"/>
        <v/>
      </c>
      <c r="CA631" s="71">
        <f t="shared" ca="1" si="158"/>
        <v>1096694.666275</v>
      </c>
      <c r="CB631" s="70" t="b">
        <f ca="1">AND(LEN(BZ631)&gt;0,TEXT(BZ631,"YYYY-MM-DD")=TEXT(Konstanta!$B$1,"YYYY-MM-DD"))</f>
        <v>0</v>
      </c>
      <c r="CC631" s="70" t="str">
        <f t="shared" si="159"/>
        <v/>
      </c>
      <c r="CD631" s="72">
        <f ca="1">(Konstanta!$B$2-D631)*24</f>
        <v>1096694.666275</v>
      </c>
      <c r="CE631" t="b">
        <f t="shared" si="160"/>
        <v>0</v>
      </c>
      <c r="CF631" t="b">
        <f>LEN(_xlfn.IFNA(VLOOKUP(H631,Konstanta!$M:$M,1,FALSE),""))&gt;0</f>
        <v>0</v>
      </c>
      <c r="CG631" t="b">
        <f>LEN(_xlfn.IFNA(VLOOKUP(G631,Konstanta!$T:$T,1,FALSE),""))&gt;0</f>
        <v>0</v>
      </c>
      <c r="CH631" t="b">
        <f>_xlfn.IFNA(VLOOKUP(U631,Konstanta!$O:$O,1,FALSE),"-")&lt;&gt;"-"</f>
        <v>0</v>
      </c>
      <c r="CI631" t="b">
        <f>LEN(_xlfn.IFNA(VLOOKUP(AX631,Konstanta!$X:$X,1,FALSE),""))&gt;0</f>
        <v>0</v>
      </c>
      <c r="CJ631" t="b">
        <f>OR(LEN(_xlfn.IFNA(VLOOKUP(Y631,Konstanta!$Q:$Q,1,FALSE),""))&gt;0,LEN(Y631)=0)</f>
        <v>1</v>
      </c>
      <c r="CK631" t="b">
        <f t="shared" si="161"/>
        <v>1</v>
      </c>
      <c r="CL631" t="b">
        <f>OR(LEN(_xlfn.IFNA(VLOOKUP(BK631,Konstanta!$Z:$Z,1,FALSE),""))&gt;0,LEN(BK631)=0)</f>
        <v>1</v>
      </c>
      <c r="CM631" t="b">
        <f t="shared" si="162"/>
        <v>1</v>
      </c>
      <c r="CN631" t="b">
        <f t="shared" si="163"/>
        <v>0</v>
      </c>
      <c r="CO631" t="b">
        <f>LEN(_xlfn.IFNA(VLOOKUP(Data!K631,Konstanta!$AB:$AB,1,FALSE),""))&gt;0</f>
        <v>0</v>
      </c>
      <c r="CP631" s="12" t="b">
        <f t="shared" si="164"/>
        <v>0</v>
      </c>
      <c r="CQ631" s="12" t="b">
        <f t="shared" si="165"/>
        <v>0</v>
      </c>
      <c r="CR631" t="b">
        <f>ISNUMBER(SEARCH(Konstanta!$Q$5,Y631))</f>
        <v>0</v>
      </c>
      <c r="CS631">
        <f ca="1">IF(CD631&lt;=Konstanta!$J$5,Konstanta!$I$5,IF(CD631&lt;=Konstanta!$J$6,Konstanta!$I$6,IF(CD631&lt;=Konstanta!$J$7,Konstanta!$I$7,Konstanta!$I$8)))</f>
        <v>4</v>
      </c>
      <c r="CT631" t="b">
        <f>ISNUMBER(SEARCH(Konstanta!$Q$6,Y631))</f>
        <v>0</v>
      </c>
      <c r="CU631">
        <f ca="1">IF(CD631&lt;=Konstanta!$F$5,Konstanta!$E$5,IF(CD631&lt;=Konstanta!$F$6,Konstanta!$E$6,IF(CD631&lt;=Konstanta!$F$7,Konstanta!$E$7,IF(CD631&lt;=Konstanta!$F$8,Konstanta!$E$8,Konstanta!$E$9))))</f>
        <v>5</v>
      </c>
      <c r="CV631" t="b">
        <f t="shared" si="166"/>
        <v>1</v>
      </c>
      <c r="CW631" s="74">
        <f ca="1">IF(CD631&lt;=Konstanta!$B$5,Konstanta!$A$5,IF(CD631&lt;=Konstanta!$B$6,Konstanta!$A$6,IF(CD631&lt;=Konstanta!$B$7,Konstanta!$A$7,IF(CD631&lt;=Konstanta!$B$8,Konstanta!$A$8,IF(CD631&lt;=Konstanta!$B$9,Konstanta!$A$9,IF(CD631&lt;=Konstanta!$B$10,Konstanta!$A$10,IF(CD631&lt;=Konstanta!$B$11,Konstanta!$A$11,Konstanta!$A$12)))))))</f>
        <v>8</v>
      </c>
      <c r="CX631" t="b">
        <f>LEN(_xlfn.IFNA(VLOOKUP(AA631,Konstanta!$AD:$AD,1,FALSE),""))=0</f>
        <v>1</v>
      </c>
      <c r="CY631" s="67">
        <f t="shared" si="167"/>
        <v>0</v>
      </c>
      <c r="CZ631" s="67">
        <f t="shared" si="168"/>
        <v>0</v>
      </c>
      <c r="DA631" s="67">
        <f t="shared" si="169"/>
        <v>0</v>
      </c>
      <c r="DB631" t="b">
        <f t="shared" ca="1" si="170"/>
        <v>0</v>
      </c>
      <c r="DC631" s="67" t="b">
        <f>DA631&lt;=Konstanta!$AH$3</f>
        <v>1</v>
      </c>
      <c r="DD631" t="b">
        <f>CY631&lt;=Konstanta!$AH$4</f>
        <v>1</v>
      </c>
      <c r="DE631" t="b">
        <f>CY631&lt;=Konstanta!$AH$5</f>
        <v>1</v>
      </c>
      <c r="DF631" t="b">
        <f>CY631&lt;=Konstanta!$AH$6</f>
        <v>1</v>
      </c>
      <c r="DG631" t="b">
        <f ca="1">TEXT(BL631,"YYYYMMDD")=TEXT(Konstanta!$B$1,"YYYYMMDD")</f>
        <v>0</v>
      </c>
      <c r="DH631" t="b">
        <f t="shared" si="171"/>
        <v>0</v>
      </c>
      <c r="DI631" s="67">
        <f ca="1">Konstanta!$C$4-Data!CD631</f>
        <v>-1096658.666275</v>
      </c>
      <c r="DJ631">
        <f ca="1">IF(Data!DI631&gt;=Konstanta!$B$14,Konstanta!$A$14,IF(Data!DI631&gt;=Konstanta!$B$15,Konstanta!$A$15,IF(Data!DI631&gt;=Konstanta!$B$16,Konstanta!$A$16,IF(Data!DI631&gt;=Konstanta!$B$17,Konstanta!$A$17,IF(Data!DI631&gt;=Konstanta!$B$18,Konstanta!$A$18,Konstanta!$A$19)))))</f>
        <v>6</v>
      </c>
      <c r="DK631" t="b">
        <f t="shared" si="172"/>
        <v>0</v>
      </c>
      <c r="DL631" t="b">
        <f>COUNTIFS(A$1:A630,A631)=0</f>
        <v>1</v>
      </c>
    </row>
    <row r="632" spans="1:116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70" t="str">
        <f t="shared" si="157"/>
        <v/>
      </c>
      <c r="CA632" s="71">
        <f t="shared" ca="1" si="158"/>
        <v>1096694.6659944444</v>
      </c>
      <c r="CB632" s="70" t="b">
        <f ca="1">AND(LEN(BZ632)&gt;0,TEXT(BZ632,"YYYY-MM-DD")=TEXT(Konstanta!$B$1,"YYYY-MM-DD"))</f>
        <v>0</v>
      </c>
      <c r="CC632" s="70" t="str">
        <f t="shared" si="159"/>
        <v/>
      </c>
      <c r="CD632" s="72">
        <f ca="1">(Konstanta!$B$2-D632)*24</f>
        <v>1096694.666275</v>
      </c>
      <c r="CE632" t="b">
        <f t="shared" si="160"/>
        <v>0</v>
      </c>
      <c r="CF632" t="b">
        <f>LEN(_xlfn.IFNA(VLOOKUP(H632,Konstanta!$M:$M,1,FALSE),""))&gt;0</f>
        <v>0</v>
      </c>
      <c r="CG632" t="b">
        <f>LEN(_xlfn.IFNA(VLOOKUP(G632,Konstanta!$T:$T,1,FALSE),""))&gt;0</f>
        <v>0</v>
      </c>
      <c r="CH632" t="b">
        <f>_xlfn.IFNA(VLOOKUP(U632,Konstanta!$O:$O,1,FALSE),"-")&lt;&gt;"-"</f>
        <v>0</v>
      </c>
      <c r="CI632" t="b">
        <f>LEN(_xlfn.IFNA(VLOOKUP(AX632,Konstanta!$X:$X,1,FALSE),""))&gt;0</f>
        <v>0</v>
      </c>
      <c r="CJ632" t="b">
        <f>OR(LEN(_xlfn.IFNA(VLOOKUP(Y632,Konstanta!$Q:$Q,1,FALSE),""))&gt;0,LEN(Y632)=0)</f>
        <v>1</v>
      </c>
      <c r="CK632" t="b">
        <f t="shared" si="161"/>
        <v>1</v>
      </c>
      <c r="CL632" t="b">
        <f>OR(LEN(_xlfn.IFNA(VLOOKUP(BK632,Konstanta!$Z:$Z,1,FALSE),""))&gt;0,LEN(BK632)=0)</f>
        <v>1</v>
      </c>
      <c r="CM632" t="b">
        <f t="shared" si="162"/>
        <v>1</v>
      </c>
      <c r="CN632" t="b">
        <f t="shared" si="163"/>
        <v>0</v>
      </c>
      <c r="CO632" t="b">
        <f>LEN(_xlfn.IFNA(VLOOKUP(Data!K632,Konstanta!$AB:$AB,1,FALSE),""))&gt;0</f>
        <v>0</v>
      </c>
      <c r="CP632" s="12" t="b">
        <f t="shared" si="164"/>
        <v>0</v>
      </c>
      <c r="CQ632" s="12" t="b">
        <f t="shared" si="165"/>
        <v>0</v>
      </c>
      <c r="CR632" t="b">
        <f>ISNUMBER(SEARCH(Konstanta!$Q$5,Y632))</f>
        <v>0</v>
      </c>
      <c r="CS632">
        <f ca="1">IF(CD632&lt;=Konstanta!$J$5,Konstanta!$I$5,IF(CD632&lt;=Konstanta!$J$6,Konstanta!$I$6,IF(CD632&lt;=Konstanta!$J$7,Konstanta!$I$7,Konstanta!$I$8)))</f>
        <v>4</v>
      </c>
      <c r="CT632" t="b">
        <f>ISNUMBER(SEARCH(Konstanta!$Q$6,Y632))</f>
        <v>0</v>
      </c>
      <c r="CU632">
        <f ca="1">IF(CD632&lt;=Konstanta!$F$5,Konstanta!$E$5,IF(CD632&lt;=Konstanta!$F$6,Konstanta!$E$6,IF(CD632&lt;=Konstanta!$F$7,Konstanta!$E$7,IF(CD632&lt;=Konstanta!$F$8,Konstanta!$E$8,Konstanta!$E$9))))</f>
        <v>5</v>
      </c>
      <c r="CV632" t="b">
        <f t="shared" si="166"/>
        <v>1</v>
      </c>
      <c r="CW632" s="74">
        <f ca="1">IF(CD632&lt;=Konstanta!$B$5,Konstanta!$A$5,IF(CD632&lt;=Konstanta!$B$6,Konstanta!$A$6,IF(CD632&lt;=Konstanta!$B$7,Konstanta!$A$7,IF(CD632&lt;=Konstanta!$B$8,Konstanta!$A$8,IF(CD632&lt;=Konstanta!$B$9,Konstanta!$A$9,IF(CD632&lt;=Konstanta!$B$10,Konstanta!$A$10,IF(CD632&lt;=Konstanta!$B$11,Konstanta!$A$11,Konstanta!$A$12)))))))</f>
        <v>8</v>
      </c>
      <c r="CX632" t="b">
        <f>LEN(_xlfn.IFNA(VLOOKUP(AA632,Konstanta!$AD:$AD,1,FALSE),""))=0</f>
        <v>1</v>
      </c>
      <c r="CY632" s="67">
        <f t="shared" si="167"/>
        <v>0</v>
      </c>
      <c r="CZ632" s="67">
        <f t="shared" si="168"/>
        <v>0</v>
      </c>
      <c r="DA632" s="67">
        <f t="shared" si="169"/>
        <v>0</v>
      </c>
      <c r="DB632" t="b">
        <f t="shared" ca="1" si="170"/>
        <v>0</v>
      </c>
      <c r="DC632" s="67" t="b">
        <f>DA632&lt;=Konstanta!$AH$3</f>
        <v>1</v>
      </c>
      <c r="DD632" t="b">
        <f>CY632&lt;=Konstanta!$AH$4</f>
        <v>1</v>
      </c>
      <c r="DE632" t="b">
        <f>CY632&lt;=Konstanta!$AH$5</f>
        <v>1</v>
      </c>
      <c r="DF632" t="b">
        <f>CY632&lt;=Konstanta!$AH$6</f>
        <v>1</v>
      </c>
      <c r="DG632" t="b">
        <f ca="1">TEXT(BL632,"YYYYMMDD")=TEXT(Konstanta!$B$1,"YYYYMMDD")</f>
        <v>0</v>
      </c>
      <c r="DH632" t="b">
        <f t="shared" si="171"/>
        <v>0</v>
      </c>
      <c r="DI632" s="67">
        <f ca="1">Konstanta!$C$4-Data!CD632</f>
        <v>-1096658.666275</v>
      </c>
      <c r="DJ632">
        <f ca="1">IF(Data!DI632&gt;=Konstanta!$B$14,Konstanta!$A$14,IF(Data!DI632&gt;=Konstanta!$B$15,Konstanta!$A$15,IF(Data!DI632&gt;=Konstanta!$B$16,Konstanta!$A$16,IF(Data!DI632&gt;=Konstanta!$B$17,Konstanta!$A$17,IF(Data!DI632&gt;=Konstanta!$B$18,Konstanta!$A$18,Konstanta!$A$19)))))</f>
        <v>6</v>
      </c>
      <c r="DK632" t="b">
        <f t="shared" si="172"/>
        <v>0</v>
      </c>
      <c r="DL632" t="b">
        <f>COUNTIFS(A$1:A631,A632)=0</f>
        <v>1</v>
      </c>
    </row>
    <row r="633" spans="1:116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70" t="str">
        <f t="shared" si="157"/>
        <v/>
      </c>
      <c r="CA633" s="71">
        <f t="shared" ca="1" si="158"/>
        <v>1096694.666275</v>
      </c>
      <c r="CB633" s="70" t="b">
        <f ca="1">AND(LEN(BZ633)&gt;0,TEXT(BZ633,"YYYY-MM-DD")=TEXT(Konstanta!$B$1,"YYYY-MM-DD"))</f>
        <v>0</v>
      </c>
      <c r="CC633" s="70" t="str">
        <f t="shared" si="159"/>
        <v/>
      </c>
      <c r="CD633" s="72">
        <f ca="1">(Konstanta!$B$2-D633)*24</f>
        <v>1096694.666275</v>
      </c>
      <c r="CE633" t="b">
        <f t="shared" si="160"/>
        <v>0</v>
      </c>
      <c r="CF633" t="b">
        <f>LEN(_xlfn.IFNA(VLOOKUP(H633,Konstanta!$M:$M,1,FALSE),""))&gt;0</f>
        <v>0</v>
      </c>
      <c r="CG633" t="b">
        <f>LEN(_xlfn.IFNA(VLOOKUP(G633,Konstanta!$T:$T,1,FALSE),""))&gt;0</f>
        <v>0</v>
      </c>
      <c r="CH633" t="b">
        <f>_xlfn.IFNA(VLOOKUP(U633,Konstanta!$O:$O,1,FALSE),"-")&lt;&gt;"-"</f>
        <v>0</v>
      </c>
      <c r="CI633" t="b">
        <f>LEN(_xlfn.IFNA(VLOOKUP(AX633,Konstanta!$X:$X,1,FALSE),""))&gt;0</f>
        <v>0</v>
      </c>
      <c r="CJ633" t="b">
        <f>OR(LEN(_xlfn.IFNA(VLOOKUP(Y633,Konstanta!$Q:$Q,1,FALSE),""))&gt;0,LEN(Y633)=0)</f>
        <v>1</v>
      </c>
      <c r="CK633" t="b">
        <f t="shared" si="161"/>
        <v>1</v>
      </c>
      <c r="CL633" t="b">
        <f>OR(LEN(_xlfn.IFNA(VLOOKUP(BK633,Konstanta!$Z:$Z,1,FALSE),""))&gt;0,LEN(BK633)=0)</f>
        <v>1</v>
      </c>
      <c r="CM633" t="b">
        <f t="shared" si="162"/>
        <v>1</v>
      </c>
      <c r="CN633" t="b">
        <f t="shared" si="163"/>
        <v>0</v>
      </c>
      <c r="CO633" t="b">
        <f>LEN(_xlfn.IFNA(VLOOKUP(Data!K633,Konstanta!$AB:$AB,1,FALSE),""))&gt;0</f>
        <v>0</v>
      </c>
      <c r="CP633" s="12" t="b">
        <f t="shared" si="164"/>
        <v>0</v>
      </c>
      <c r="CQ633" s="12" t="b">
        <f t="shared" si="165"/>
        <v>0</v>
      </c>
      <c r="CR633" t="b">
        <f>ISNUMBER(SEARCH(Konstanta!$Q$5,Y633))</f>
        <v>0</v>
      </c>
      <c r="CS633">
        <f ca="1">IF(CD633&lt;=Konstanta!$J$5,Konstanta!$I$5,IF(CD633&lt;=Konstanta!$J$6,Konstanta!$I$6,IF(CD633&lt;=Konstanta!$J$7,Konstanta!$I$7,Konstanta!$I$8)))</f>
        <v>4</v>
      </c>
      <c r="CT633" t="b">
        <f>ISNUMBER(SEARCH(Konstanta!$Q$6,Y633))</f>
        <v>0</v>
      </c>
      <c r="CU633">
        <f ca="1">IF(CD633&lt;=Konstanta!$F$5,Konstanta!$E$5,IF(CD633&lt;=Konstanta!$F$6,Konstanta!$E$6,IF(CD633&lt;=Konstanta!$F$7,Konstanta!$E$7,IF(CD633&lt;=Konstanta!$F$8,Konstanta!$E$8,Konstanta!$E$9))))</f>
        <v>5</v>
      </c>
      <c r="CV633" t="b">
        <f t="shared" si="166"/>
        <v>1</v>
      </c>
      <c r="CW633" s="74">
        <f ca="1">IF(CD633&lt;=Konstanta!$B$5,Konstanta!$A$5,IF(CD633&lt;=Konstanta!$B$6,Konstanta!$A$6,IF(CD633&lt;=Konstanta!$B$7,Konstanta!$A$7,IF(CD633&lt;=Konstanta!$B$8,Konstanta!$A$8,IF(CD633&lt;=Konstanta!$B$9,Konstanta!$A$9,IF(CD633&lt;=Konstanta!$B$10,Konstanta!$A$10,IF(CD633&lt;=Konstanta!$B$11,Konstanta!$A$11,Konstanta!$A$12)))))))</f>
        <v>8</v>
      </c>
      <c r="CX633" t="b">
        <f>LEN(_xlfn.IFNA(VLOOKUP(AA633,Konstanta!$AD:$AD,1,FALSE),""))=0</f>
        <v>1</v>
      </c>
      <c r="CY633" s="67">
        <f t="shared" si="167"/>
        <v>0</v>
      </c>
      <c r="CZ633" s="67">
        <f t="shared" si="168"/>
        <v>0</v>
      </c>
      <c r="DA633" s="67">
        <f t="shared" si="169"/>
        <v>0</v>
      </c>
      <c r="DB633" t="b">
        <f t="shared" ca="1" si="170"/>
        <v>0</v>
      </c>
      <c r="DC633" s="67" t="b">
        <f>DA633&lt;=Konstanta!$AH$3</f>
        <v>1</v>
      </c>
      <c r="DD633" t="b">
        <f>CY633&lt;=Konstanta!$AH$4</f>
        <v>1</v>
      </c>
      <c r="DE633" t="b">
        <f>CY633&lt;=Konstanta!$AH$5</f>
        <v>1</v>
      </c>
      <c r="DF633" t="b">
        <f>CY633&lt;=Konstanta!$AH$6</f>
        <v>1</v>
      </c>
      <c r="DG633" t="b">
        <f ca="1">TEXT(BL633,"YYYYMMDD")=TEXT(Konstanta!$B$1,"YYYYMMDD")</f>
        <v>0</v>
      </c>
      <c r="DH633" t="b">
        <f t="shared" si="171"/>
        <v>0</v>
      </c>
      <c r="DI633" s="67">
        <f ca="1">Konstanta!$C$4-Data!CD633</f>
        <v>-1096658.666275</v>
      </c>
      <c r="DJ633">
        <f ca="1">IF(Data!DI633&gt;=Konstanta!$B$14,Konstanta!$A$14,IF(Data!DI633&gt;=Konstanta!$B$15,Konstanta!$A$15,IF(Data!DI633&gt;=Konstanta!$B$16,Konstanta!$A$16,IF(Data!DI633&gt;=Konstanta!$B$17,Konstanta!$A$17,IF(Data!DI633&gt;=Konstanta!$B$18,Konstanta!$A$18,Konstanta!$A$19)))))</f>
        <v>6</v>
      </c>
      <c r="DK633" t="b">
        <f t="shared" si="172"/>
        <v>0</v>
      </c>
      <c r="DL633" t="b">
        <f>COUNTIFS(A$1:A632,A633)=0</f>
        <v>1</v>
      </c>
    </row>
    <row r="634" spans="1:116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70" t="str">
        <f t="shared" si="157"/>
        <v/>
      </c>
      <c r="CA634" s="71">
        <f t="shared" ca="1" si="158"/>
        <v>1096694.6662277777</v>
      </c>
      <c r="CB634" s="70" t="b">
        <f ca="1">AND(LEN(BZ634)&gt;0,TEXT(BZ634,"YYYY-MM-DD")=TEXT(Konstanta!$B$1,"YYYY-MM-DD"))</f>
        <v>0</v>
      </c>
      <c r="CC634" s="70" t="str">
        <f t="shared" si="159"/>
        <v/>
      </c>
      <c r="CD634" s="72">
        <f ca="1">(Konstanta!$B$2-D634)*24</f>
        <v>1096694.666275</v>
      </c>
      <c r="CE634" t="b">
        <f t="shared" si="160"/>
        <v>0</v>
      </c>
      <c r="CF634" t="b">
        <f>LEN(_xlfn.IFNA(VLOOKUP(H634,Konstanta!$M:$M,1,FALSE),""))&gt;0</f>
        <v>0</v>
      </c>
      <c r="CG634" t="b">
        <f>LEN(_xlfn.IFNA(VLOOKUP(G634,Konstanta!$T:$T,1,FALSE),""))&gt;0</f>
        <v>0</v>
      </c>
      <c r="CH634" t="b">
        <f>_xlfn.IFNA(VLOOKUP(U634,Konstanta!$O:$O,1,FALSE),"-")&lt;&gt;"-"</f>
        <v>0</v>
      </c>
      <c r="CI634" t="b">
        <f>LEN(_xlfn.IFNA(VLOOKUP(AX634,Konstanta!$X:$X,1,FALSE),""))&gt;0</f>
        <v>0</v>
      </c>
      <c r="CJ634" t="b">
        <f>OR(LEN(_xlfn.IFNA(VLOOKUP(Y634,Konstanta!$Q:$Q,1,FALSE),""))&gt;0,LEN(Y634)=0)</f>
        <v>1</v>
      </c>
      <c r="CK634" t="b">
        <f t="shared" si="161"/>
        <v>1</v>
      </c>
      <c r="CL634" t="b">
        <f>OR(LEN(_xlfn.IFNA(VLOOKUP(BK634,Konstanta!$Z:$Z,1,FALSE),""))&gt;0,LEN(BK634)=0)</f>
        <v>1</v>
      </c>
      <c r="CM634" t="b">
        <f t="shared" si="162"/>
        <v>1</v>
      </c>
      <c r="CN634" t="b">
        <f t="shared" si="163"/>
        <v>0</v>
      </c>
      <c r="CO634" t="b">
        <f>LEN(_xlfn.IFNA(VLOOKUP(Data!K634,Konstanta!$AB:$AB,1,FALSE),""))&gt;0</f>
        <v>0</v>
      </c>
      <c r="CP634" s="12" t="b">
        <f t="shared" si="164"/>
        <v>0</v>
      </c>
      <c r="CQ634" s="12" t="b">
        <f t="shared" si="165"/>
        <v>0</v>
      </c>
      <c r="CR634" t="b">
        <f>ISNUMBER(SEARCH(Konstanta!$Q$5,Y634))</f>
        <v>0</v>
      </c>
      <c r="CS634">
        <f ca="1">IF(CD634&lt;=Konstanta!$J$5,Konstanta!$I$5,IF(CD634&lt;=Konstanta!$J$6,Konstanta!$I$6,IF(CD634&lt;=Konstanta!$J$7,Konstanta!$I$7,Konstanta!$I$8)))</f>
        <v>4</v>
      </c>
      <c r="CT634" t="b">
        <f>ISNUMBER(SEARCH(Konstanta!$Q$6,Y634))</f>
        <v>0</v>
      </c>
      <c r="CU634">
        <f ca="1">IF(CD634&lt;=Konstanta!$F$5,Konstanta!$E$5,IF(CD634&lt;=Konstanta!$F$6,Konstanta!$E$6,IF(CD634&lt;=Konstanta!$F$7,Konstanta!$E$7,IF(CD634&lt;=Konstanta!$F$8,Konstanta!$E$8,Konstanta!$E$9))))</f>
        <v>5</v>
      </c>
      <c r="CV634" t="b">
        <f t="shared" si="166"/>
        <v>1</v>
      </c>
      <c r="CW634" s="74">
        <f ca="1">IF(CD634&lt;=Konstanta!$B$5,Konstanta!$A$5,IF(CD634&lt;=Konstanta!$B$6,Konstanta!$A$6,IF(CD634&lt;=Konstanta!$B$7,Konstanta!$A$7,IF(CD634&lt;=Konstanta!$B$8,Konstanta!$A$8,IF(CD634&lt;=Konstanta!$B$9,Konstanta!$A$9,IF(CD634&lt;=Konstanta!$B$10,Konstanta!$A$10,IF(CD634&lt;=Konstanta!$B$11,Konstanta!$A$11,Konstanta!$A$12)))))))</f>
        <v>8</v>
      </c>
      <c r="CX634" t="b">
        <f>LEN(_xlfn.IFNA(VLOOKUP(AA634,Konstanta!$AD:$AD,1,FALSE),""))=0</f>
        <v>1</v>
      </c>
      <c r="CY634" s="67">
        <f t="shared" si="167"/>
        <v>0</v>
      </c>
      <c r="CZ634" s="67">
        <f t="shared" si="168"/>
        <v>0</v>
      </c>
      <c r="DA634" s="67">
        <f t="shared" si="169"/>
        <v>0</v>
      </c>
      <c r="DB634" t="b">
        <f t="shared" ca="1" si="170"/>
        <v>0</v>
      </c>
      <c r="DC634" s="67" t="b">
        <f>DA634&lt;=Konstanta!$AH$3</f>
        <v>1</v>
      </c>
      <c r="DD634" t="b">
        <f>CY634&lt;=Konstanta!$AH$4</f>
        <v>1</v>
      </c>
      <c r="DE634" t="b">
        <f>CY634&lt;=Konstanta!$AH$5</f>
        <v>1</v>
      </c>
      <c r="DF634" t="b">
        <f>CY634&lt;=Konstanta!$AH$6</f>
        <v>1</v>
      </c>
      <c r="DG634" t="b">
        <f ca="1">TEXT(BL634,"YYYYMMDD")=TEXT(Konstanta!$B$1,"YYYYMMDD")</f>
        <v>0</v>
      </c>
      <c r="DH634" t="b">
        <f t="shared" si="171"/>
        <v>0</v>
      </c>
      <c r="DI634" s="67">
        <f ca="1">Konstanta!$C$4-Data!CD634</f>
        <v>-1096658.666275</v>
      </c>
      <c r="DJ634">
        <f ca="1">IF(Data!DI634&gt;=Konstanta!$B$14,Konstanta!$A$14,IF(Data!DI634&gt;=Konstanta!$B$15,Konstanta!$A$15,IF(Data!DI634&gt;=Konstanta!$B$16,Konstanta!$A$16,IF(Data!DI634&gt;=Konstanta!$B$17,Konstanta!$A$17,IF(Data!DI634&gt;=Konstanta!$B$18,Konstanta!$A$18,Konstanta!$A$19)))))</f>
        <v>6</v>
      </c>
      <c r="DK634" t="b">
        <f t="shared" si="172"/>
        <v>0</v>
      </c>
      <c r="DL634" t="b">
        <f>COUNTIFS(A$1:A633,A634)=0</f>
        <v>1</v>
      </c>
    </row>
    <row r="635" spans="1:116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70" t="str">
        <f t="shared" si="157"/>
        <v/>
      </c>
      <c r="CA635" s="71">
        <f t="shared" ca="1" si="158"/>
        <v>1096694.6659916667</v>
      </c>
      <c r="CB635" s="70" t="b">
        <f ca="1">AND(LEN(BZ635)&gt;0,TEXT(BZ635,"YYYY-MM-DD")=TEXT(Konstanta!$B$1,"YYYY-MM-DD"))</f>
        <v>0</v>
      </c>
      <c r="CC635" s="70" t="str">
        <f t="shared" si="159"/>
        <v/>
      </c>
      <c r="CD635" s="72">
        <f ca="1">(Konstanta!$B$2-D635)*24</f>
        <v>1096694.666275</v>
      </c>
      <c r="CE635" t="b">
        <f t="shared" si="160"/>
        <v>0</v>
      </c>
      <c r="CF635" t="b">
        <f>LEN(_xlfn.IFNA(VLOOKUP(H635,Konstanta!$M:$M,1,FALSE),""))&gt;0</f>
        <v>0</v>
      </c>
      <c r="CG635" t="b">
        <f>LEN(_xlfn.IFNA(VLOOKUP(G635,Konstanta!$T:$T,1,FALSE),""))&gt;0</f>
        <v>0</v>
      </c>
      <c r="CH635" t="b">
        <f>_xlfn.IFNA(VLOOKUP(U635,Konstanta!$O:$O,1,FALSE),"-")&lt;&gt;"-"</f>
        <v>0</v>
      </c>
      <c r="CI635" t="b">
        <f>LEN(_xlfn.IFNA(VLOOKUP(AX635,Konstanta!$X:$X,1,FALSE),""))&gt;0</f>
        <v>0</v>
      </c>
      <c r="CJ635" t="b">
        <f>OR(LEN(_xlfn.IFNA(VLOOKUP(Y635,Konstanta!$Q:$Q,1,FALSE),""))&gt;0,LEN(Y635)=0)</f>
        <v>1</v>
      </c>
      <c r="CK635" t="b">
        <f t="shared" si="161"/>
        <v>1</v>
      </c>
      <c r="CL635" t="b">
        <f>OR(LEN(_xlfn.IFNA(VLOOKUP(BK635,Konstanta!$Z:$Z,1,FALSE),""))&gt;0,LEN(BK635)=0)</f>
        <v>1</v>
      </c>
      <c r="CM635" t="b">
        <f t="shared" si="162"/>
        <v>1</v>
      </c>
      <c r="CN635" t="b">
        <f t="shared" si="163"/>
        <v>0</v>
      </c>
      <c r="CO635" t="b">
        <f>LEN(_xlfn.IFNA(VLOOKUP(Data!K635,Konstanta!$AB:$AB,1,FALSE),""))&gt;0</f>
        <v>0</v>
      </c>
      <c r="CP635" s="12" t="b">
        <f t="shared" si="164"/>
        <v>0</v>
      </c>
      <c r="CQ635" s="12" t="b">
        <f t="shared" si="165"/>
        <v>0</v>
      </c>
      <c r="CR635" t="b">
        <f>ISNUMBER(SEARCH(Konstanta!$Q$5,Y635))</f>
        <v>0</v>
      </c>
      <c r="CS635">
        <f ca="1">IF(CD635&lt;=Konstanta!$J$5,Konstanta!$I$5,IF(CD635&lt;=Konstanta!$J$6,Konstanta!$I$6,IF(CD635&lt;=Konstanta!$J$7,Konstanta!$I$7,Konstanta!$I$8)))</f>
        <v>4</v>
      </c>
      <c r="CT635" t="b">
        <f>ISNUMBER(SEARCH(Konstanta!$Q$6,Y635))</f>
        <v>0</v>
      </c>
      <c r="CU635">
        <f ca="1">IF(CD635&lt;=Konstanta!$F$5,Konstanta!$E$5,IF(CD635&lt;=Konstanta!$F$6,Konstanta!$E$6,IF(CD635&lt;=Konstanta!$F$7,Konstanta!$E$7,IF(CD635&lt;=Konstanta!$F$8,Konstanta!$E$8,Konstanta!$E$9))))</f>
        <v>5</v>
      </c>
      <c r="CV635" t="b">
        <f t="shared" si="166"/>
        <v>1</v>
      </c>
      <c r="CW635" s="74">
        <f ca="1">IF(CD635&lt;=Konstanta!$B$5,Konstanta!$A$5,IF(CD635&lt;=Konstanta!$B$6,Konstanta!$A$6,IF(CD635&lt;=Konstanta!$B$7,Konstanta!$A$7,IF(CD635&lt;=Konstanta!$B$8,Konstanta!$A$8,IF(CD635&lt;=Konstanta!$B$9,Konstanta!$A$9,IF(CD635&lt;=Konstanta!$B$10,Konstanta!$A$10,IF(CD635&lt;=Konstanta!$B$11,Konstanta!$A$11,Konstanta!$A$12)))))))</f>
        <v>8</v>
      </c>
      <c r="CX635" t="b">
        <f>LEN(_xlfn.IFNA(VLOOKUP(AA635,Konstanta!$AD:$AD,1,FALSE),""))=0</f>
        <v>1</v>
      </c>
      <c r="CY635" s="67">
        <f t="shared" si="167"/>
        <v>0</v>
      </c>
      <c r="CZ635" s="67">
        <f t="shared" si="168"/>
        <v>0</v>
      </c>
      <c r="DA635" s="67">
        <f t="shared" si="169"/>
        <v>0</v>
      </c>
      <c r="DB635" t="b">
        <f t="shared" ca="1" si="170"/>
        <v>0</v>
      </c>
      <c r="DC635" s="67" t="b">
        <f>DA635&lt;=Konstanta!$AH$3</f>
        <v>1</v>
      </c>
      <c r="DD635" t="b">
        <f>CY635&lt;=Konstanta!$AH$4</f>
        <v>1</v>
      </c>
      <c r="DE635" t="b">
        <f>CY635&lt;=Konstanta!$AH$5</f>
        <v>1</v>
      </c>
      <c r="DF635" t="b">
        <f>CY635&lt;=Konstanta!$AH$6</f>
        <v>1</v>
      </c>
      <c r="DG635" t="b">
        <f ca="1">TEXT(BL635,"YYYYMMDD")=TEXT(Konstanta!$B$1,"YYYYMMDD")</f>
        <v>0</v>
      </c>
      <c r="DH635" t="b">
        <f t="shared" si="171"/>
        <v>0</v>
      </c>
      <c r="DI635" s="67">
        <f ca="1">Konstanta!$C$4-Data!CD635</f>
        <v>-1096658.666275</v>
      </c>
      <c r="DJ635">
        <f ca="1">IF(Data!DI635&gt;=Konstanta!$B$14,Konstanta!$A$14,IF(Data!DI635&gt;=Konstanta!$B$15,Konstanta!$A$15,IF(Data!DI635&gt;=Konstanta!$B$16,Konstanta!$A$16,IF(Data!DI635&gt;=Konstanta!$B$17,Konstanta!$A$17,IF(Data!DI635&gt;=Konstanta!$B$18,Konstanta!$A$18,Konstanta!$A$19)))))</f>
        <v>6</v>
      </c>
      <c r="DK635" t="b">
        <f t="shared" si="172"/>
        <v>0</v>
      </c>
      <c r="DL635" t="b">
        <f>COUNTIFS(A$1:A634,A635)=0</f>
        <v>1</v>
      </c>
    </row>
    <row r="636" spans="1:11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70" t="str">
        <f t="shared" si="157"/>
        <v/>
      </c>
      <c r="CA636" s="71">
        <f t="shared" ca="1" si="158"/>
        <v>1096694.6659916667</v>
      </c>
      <c r="CB636" s="70" t="b">
        <f ca="1">AND(LEN(BZ636)&gt;0,TEXT(BZ636,"YYYY-MM-DD")=TEXT(Konstanta!$B$1,"YYYY-MM-DD"))</f>
        <v>0</v>
      </c>
      <c r="CC636" s="70" t="str">
        <f t="shared" si="159"/>
        <v/>
      </c>
      <c r="CD636" s="72">
        <f ca="1">(Konstanta!$B$2-D636)*24</f>
        <v>1096694.666275</v>
      </c>
      <c r="CE636" t="b">
        <f t="shared" si="160"/>
        <v>0</v>
      </c>
      <c r="CF636" t="b">
        <f>LEN(_xlfn.IFNA(VLOOKUP(H636,Konstanta!$M:$M,1,FALSE),""))&gt;0</f>
        <v>0</v>
      </c>
      <c r="CG636" t="b">
        <f>LEN(_xlfn.IFNA(VLOOKUP(G636,Konstanta!$T:$T,1,FALSE),""))&gt;0</f>
        <v>0</v>
      </c>
      <c r="CH636" t="b">
        <f>_xlfn.IFNA(VLOOKUP(U636,Konstanta!$O:$O,1,FALSE),"-")&lt;&gt;"-"</f>
        <v>0</v>
      </c>
      <c r="CI636" t="b">
        <f>LEN(_xlfn.IFNA(VLOOKUP(AX636,Konstanta!$X:$X,1,FALSE),""))&gt;0</f>
        <v>0</v>
      </c>
      <c r="CJ636" t="b">
        <f>OR(LEN(_xlfn.IFNA(VLOOKUP(Y636,Konstanta!$Q:$Q,1,FALSE),""))&gt;0,LEN(Y636)=0)</f>
        <v>1</v>
      </c>
      <c r="CK636" t="b">
        <f t="shared" si="161"/>
        <v>1</v>
      </c>
      <c r="CL636" t="b">
        <f>OR(LEN(_xlfn.IFNA(VLOOKUP(BK636,Konstanta!$Z:$Z,1,FALSE),""))&gt;0,LEN(BK636)=0)</f>
        <v>1</v>
      </c>
      <c r="CM636" t="b">
        <f t="shared" si="162"/>
        <v>1</v>
      </c>
      <c r="CN636" t="b">
        <f t="shared" si="163"/>
        <v>0</v>
      </c>
      <c r="CO636" t="b">
        <f>LEN(_xlfn.IFNA(VLOOKUP(Data!K636,Konstanta!$AB:$AB,1,FALSE),""))&gt;0</f>
        <v>0</v>
      </c>
      <c r="CP636" s="12" t="b">
        <f t="shared" si="164"/>
        <v>0</v>
      </c>
      <c r="CQ636" s="12" t="b">
        <f t="shared" si="165"/>
        <v>0</v>
      </c>
      <c r="CR636" t="b">
        <f>ISNUMBER(SEARCH(Konstanta!$Q$5,Y636))</f>
        <v>0</v>
      </c>
      <c r="CS636">
        <f ca="1">IF(CD636&lt;=Konstanta!$J$5,Konstanta!$I$5,IF(CD636&lt;=Konstanta!$J$6,Konstanta!$I$6,IF(CD636&lt;=Konstanta!$J$7,Konstanta!$I$7,Konstanta!$I$8)))</f>
        <v>4</v>
      </c>
      <c r="CT636" t="b">
        <f>ISNUMBER(SEARCH(Konstanta!$Q$6,Y636))</f>
        <v>0</v>
      </c>
      <c r="CU636">
        <f ca="1">IF(CD636&lt;=Konstanta!$F$5,Konstanta!$E$5,IF(CD636&lt;=Konstanta!$F$6,Konstanta!$E$6,IF(CD636&lt;=Konstanta!$F$7,Konstanta!$E$7,IF(CD636&lt;=Konstanta!$F$8,Konstanta!$E$8,Konstanta!$E$9))))</f>
        <v>5</v>
      </c>
      <c r="CV636" t="b">
        <f t="shared" si="166"/>
        <v>1</v>
      </c>
      <c r="CW636" s="74">
        <f ca="1">IF(CD636&lt;=Konstanta!$B$5,Konstanta!$A$5,IF(CD636&lt;=Konstanta!$B$6,Konstanta!$A$6,IF(CD636&lt;=Konstanta!$B$7,Konstanta!$A$7,IF(CD636&lt;=Konstanta!$B$8,Konstanta!$A$8,IF(CD636&lt;=Konstanta!$B$9,Konstanta!$A$9,IF(CD636&lt;=Konstanta!$B$10,Konstanta!$A$10,IF(CD636&lt;=Konstanta!$B$11,Konstanta!$A$11,Konstanta!$A$12)))))))</f>
        <v>8</v>
      </c>
      <c r="CX636" t="b">
        <f>LEN(_xlfn.IFNA(VLOOKUP(AA636,Konstanta!$AD:$AD,1,FALSE),""))=0</f>
        <v>1</v>
      </c>
      <c r="CY636" s="67">
        <f t="shared" si="167"/>
        <v>0</v>
      </c>
      <c r="CZ636" s="67">
        <f t="shared" si="168"/>
        <v>0</v>
      </c>
      <c r="DA636" s="67">
        <f t="shared" si="169"/>
        <v>0</v>
      </c>
      <c r="DB636" t="b">
        <f t="shared" ca="1" si="170"/>
        <v>0</v>
      </c>
      <c r="DC636" s="67" t="b">
        <f>DA636&lt;=Konstanta!$AH$3</f>
        <v>1</v>
      </c>
      <c r="DD636" t="b">
        <f>CY636&lt;=Konstanta!$AH$4</f>
        <v>1</v>
      </c>
      <c r="DE636" t="b">
        <f>CY636&lt;=Konstanta!$AH$5</f>
        <v>1</v>
      </c>
      <c r="DF636" t="b">
        <f>CY636&lt;=Konstanta!$AH$6</f>
        <v>1</v>
      </c>
      <c r="DG636" t="b">
        <f ca="1">TEXT(BL636,"YYYYMMDD")=TEXT(Konstanta!$B$1,"YYYYMMDD")</f>
        <v>0</v>
      </c>
      <c r="DH636" t="b">
        <f t="shared" si="171"/>
        <v>0</v>
      </c>
      <c r="DI636" s="67">
        <f ca="1">Konstanta!$C$4-Data!CD636</f>
        <v>-1096658.666275</v>
      </c>
      <c r="DJ636">
        <f ca="1">IF(Data!DI636&gt;=Konstanta!$B$14,Konstanta!$A$14,IF(Data!DI636&gt;=Konstanta!$B$15,Konstanta!$A$15,IF(Data!DI636&gt;=Konstanta!$B$16,Konstanta!$A$16,IF(Data!DI636&gt;=Konstanta!$B$17,Konstanta!$A$17,IF(Data!DI636&gt;=Konstanta!$B$18,Konstanta!$A$18,Konstanta!$A$19)))))</f>
        <v>6</v>
      </c>
      <c r="DK636" t="b">
        <f t="shared" si="172"/>
        <v>0</v>
      </c>
      <c r="DL636" t="b">
        <f>COUNTIFS(A$1:A635,A636)=0</f>
        <v>1</v>
      </c>
    </row>
    <row r="637" spans="1:116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70" t="str">
        <f t="shared" si="157"/>
        <v/>
      </c>
      <c r="CA637" s="71">
        <f t="shared" ca="1" si="158"/>
        <v>1096694.6664305555</v>
      </c>
      <c r="CB637" s="70" t="b">
        <f ca="1">AND(LEN(BZ637)&gt;0,TEXT(BZ637,"YYYY-MM-DD")=TEXT(Konstanta!$B$1,"YYYY-MM-DD"))</f>
        <v>0</v>
      </c>
      <c r="CC637" s="70" t="str">
        <f t="shared" si="159"/>
        <v/>
      </c>
      <c r="CD637" s="72">
        <f ca="1">(Konstanta!$B$2-D637)*24</f>
        <v>1096694.666275</v>
      </c>
      <c r="CE637" t="b">
        <f t="shared" si="160"/>
        <v>0</v>
      </c>
      <c r="CF637" t="b">
        <f>LEN(_xlfn.IFNA(VLOOKUP(H637,Konstanta!$M:$M,1,FALSE),""))&gt;0</f>
        <v>0</v>
      </c>
      <c r="CG637" t="b">
        <f>LEN(_xlfn.IFNA(VLOOKUP(G637,Konstanta!$T:$T,1,FALSE),""))&gt;0</f>
        <v>0</v>
      </c>
      <c r="CH637" t="b">
        <f>_xlfn.IFNA(VLOOKUP(U637,Konstanta!$O:$O,1,FALSE),"-")&lt;&gt;"-"</f>
        <v>0</v>
      </c>
      <c r="CI637" t="b">
        <f>LEN(_xlfn.IFNA(VLOOKUP(AX637,Konstanta!$X:$X,1,FALSE),""))&gt;0</f>
        <v>0</v>
      </c>
      <c r="CJ637" t="b">
        <f>OR(LEN(_xlfn.IFNA(VLOOKUP(Y637,Konstanta!$Q:$Q,1,FALSE),""))&gt;0,LEN(Y637)=0)</f>
        <v>1</v>
      </c>
      <c r="CK637" t="b">
        <f t="shared" si="161"/>
        <v>1</v>
      </c>
      <c r="CL637" t="b">
        <f>OR(LEN(_xlfn.IFNA(VLOOKUP(BK637,Konstanta!$Z:$Z,1,FALSE),""))&gt;0,LEN(BK637)=0)</f>
        <v>1</v>
      </c>
      <c r="CM637" t="b">
        <f t="shared" si="162"/>
        <v>1</v>
      </c>
      <c r="CN637" t="b">
        <f t="shared" si="163"/>
        <v>0</v>
      </c>
      <c r="CO637" t="b">
        <f>LEN(_xlfn.IFNA(VLOOKUP(Data!K637,Konstanta!$AB:$AB,1,FALSE),""))&gt;0</f>
        <v>0</v>
      </c>
      <c r="CP637" s="12" t="b">
        <f t="shared" si="164"/>
        <v>0</v>
      </c>
      <c r="CQ637" s="12" t="b">
        <f t="shared" si="165"/>
        <v>0</v>
      </c>
      <c r="CR637" t="b">
        <f>ISNUMBER(SEARCH(Konstanta!$Q$5,Y637))</f>
        <v>0</v>
      </c>
      <c r="CS637">
        <f ca="1">IF(CD637&lt;=Konstanta!$J$5,Konstanta!$I$5,IF(CD637&lt;=Konstanta!$J$6,Konstanta!$I$6,IF(CD637&lt;=Konstanta!$J$7,Konstanta!$I$7,Konstanta!$I$8)))</f>
        <v>4</v>
      </c>
      <c r="CT637" t="b">
        <f>ISNUMBER(SEARCH(Konstanta!$Q$6,Y637))</f>
        <v>0</v>
      </c>
      <c r="CU637">
        <f ca="1">IF(CD637&lt;=Konstanta!$F$5,Konstanta!$E$5,IF(CD637&lt;=Konstanta!$F$6,Konstanta!$E$6,IF(CD637&lt;=Konstanta!$F$7,Konstanta!$E$7,IF(CD637&lt;=Konstanta!$F$8,Konstanta!$E$8,Konstanta!$E$9))))</f>
        <v>5</v>
      </c>
      <c r="CV637" t="b">
        <f t="shared" si="166"/>
        <v>1</v>
      </c>
      <c r="CW637" s="74">
        <f ca="1">IF(CD637&lt;=Konstanta!$B$5,Konstanta!$A$5,IF(CD637&lt;=Konstanta!$B$6,Konstanta!$A$6,IF(CD637&lt;=Konstanta!$B$7,Konstanta!$A$7,IF(CD637&lt;=Konstanta!$B$8,Konstanta!$A$8,IF(CD637&lt;=Konstanta!$B$9,Konstanta!$A$9,IF(CD637&lt;=Konstanta!$B$10,Konstanta!$A$10,IF(CD637&lt;=Konstanta!$B$11,Konstanta!$A$11,Konstanta!$A$12)))))))</f>
        <v>8</v>
      </c>
      <c r="CX637" t="b">
        <f>LEN(_xlfn.IFNA(VLOOKUP(AA637,Konstanta!$AD:$AD,1,FALSE),""))=0</f>
        <v>1</v>
      </c>
      <c r="CY637" s="67">
        <f t="shared" si="167"/>
        <v>0</v>
      </c>
      <c r="CZ637" s="67">
        <f t="shared" si="168"/>
        <v>0</v>
      </c>
      <c r="DA637" s="67">
        <f t="shared" si="169"/>
        <v>0</v>
      </c>
      <c r="DB637" t="b">
        <f t="shared" ca="1" si="170"/>
        <v>0</v>
      </c>
      <c r="DC637" s="67" t="b">
        <f>DA637&lt;=Konstanta!$AH$3</f>
        <v>1</v>
      </c>
      <c r="DD637" t="b">
        <f>CY637&lt;=Konstanta!$AH$4</f>
        <v>1</v>
      </c>
      <c r="DE637" t="b">
        <f>CY637&lt;=Konstanta!$AH$5</f>
        <v>1</v>
      </c>
      <c r="DF637" t="b">
        <f>CY637&lt;=Konstanta!$AH$6</f>
        <v>1</v>
      </c>
      <c r="DG637" t="b">
        <f ca="1">TEXT(BL637,"YYYYMMDD")=TEXT(Konstanta!$B$1,"YYYYMMDD")</f>
        <v>0</v>
      </c>
      <c r="DH637" t="b">
        <f t="shared" si="171"/>
        <v>0</v>
      </c>
      <c r="DI637" s="67">
        <f ca="1">Konstanta!$C$4-Data!CD637</f>
        <v>-1096658.666275</v>
      </c>
      <c r="DJ637">
        <f ca="1">IF(Data!DI637&gt;=Konstanta!$B$14,Konstanta!$A$14,IF(Data!DI637&gt;=Konstanta!$B$15,Konstanta!$A$15,IF(Data!DI637&gt;=Konstanta!$B$16,Konstanta!$A$16,IF(Data!DI637&gt;=Konstanta!$B$17,Konstanta!$A$17,IF(Data!DI637&gt;=Konstanta!$B$18,Konstanta!$A$18,Konstanta!$A$19)))))</f>
        <v>6</v>
      </c>
      <c r="DK637" t="b">
        <f t="shared" si="172"/>
        <v>0</v>
      </c>
      <c r="DL637" t="b">
        <f>COUNTIFS(A$1:A636,A637)=0</f>
        <v>1</v>
      </c>
    </row>
    <row r="638" spans="1:116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70" t="str">
        <f t="shared" si="157"/>
        <v/>
      </c>
      <c r="CA638" s="71">
        <f t="shared" ca="1" si="158"/>
        <v>1096694.666013889</v>
      </c>
      <c r="CB638" s="70" t="b">
        <f ca="1">AND(LEN(BZ638)&gt;0,TEXT(BZ638,"YYYY-MM-DD")=TEXT(Konstanta!$B$1,"YYYY-MM-DD"))</f>
        <v>0</v>
      </c>
      <c r="CC638" s="70" t="str">
        <f t="shared" si="159"/>
        <v/>
      </c>
      <c r="CD638" s="72">
        <f ca="1">(Konstanta!$B$2-D638)*24</f>
        <v>1096694.666275</v>
      </c>
      <c r="CE638" t="b">
        <f t="shared" si="160"/>
        <v>0</v>
      </c>
      <c r="CF638" t="b">
        <f>LEN(_xlfn.IFNA(VLOOKUP(H638,Konstanta!$M:$M,1,FALSE),""))&gt;0</f>
        <v>0</v>
      </c>
      <c r="CG638" t="b">
        <f>LEN(_xlfn.IFNA(VLOOKUP(G638,Konstanta!$T:$T,1,FALSE),""))&gt;0</f>
        <v>0</v>
      </c>
      <c r="CH638" t="b">
        <f>_xlfn.IFNA(VLOOKUP(U638,Konstanta!$O:$O,1,FALSE),"-")&lt;&gt;"-"</f>
        <v>0</v>
      </c>
      <c r="CI638" t="b">
        <f>LEN(_xlfn.IFNA(VLOOKUP(AX638,Konstanta!$X:$X,1,FALSE),""))&gt;0</f>
        <v>0</v>
      </c>
      <c r="CJ638" t="b">
        <f>OR(LEN(_xlfn.IFNA(VLOOKUP(Y638,Konstanta!$Q:$Q,1,FALSE),""))&gt;0,LEN(Y638)=0)</f>
        <v>1</v>
      </c>
      <c r="CK638" t="b">
        <f t="shared" si="161"/>
        <v>1</v>
      </c>
      <c r="CL638" t="b">
        <f>OR(LEN(_xlfn.IFNA(VLOOKUP(BK638,Konstanta!$Z:$Z,1,FALSE),""))&gt;0,LEN(BK638)=0)</f>
        <v>1</v>
      </c>
      <c r="CM638" t="b">
        <f t="shared" si="162"/>
        <v>1</v>
      </c>
      <c r="CN638" t="b">
        <f t="shared" si="163"/>
        <v>0</v>
      </c>
      <c r="CO638" t="b">
        <f>LEN(_xlfn.IFNA(VLOOKUP(Data!K638,Konstanta!$AB:$AB,1,FALSE),""))&gt;0</f>
        <v>0</v>
      </c>
      <c r="CP638" s="12" t="b">
        <f t="shared" si="164"/>
        <v>0</v>
      </c>
      <c r="CQ638" s="12" t="b">
        <f t="shared" si="165"/>
        <v>0</v>
      </c>
      <c r="CR638" t="b">
        <f>ISNUMBER(SEARCH(Konstanta!$Q$5,Y638))</f>
        <v>0</v>
      </c>
      <c r="CS638">
        <f ca="1">IF(CD638&lt;=Konstanta!$J$5,Konstanta!$I$5,IF(CD638&lt;=Konstanta!$J$6,Konstanta!$I$6,IF(CD638&lt;=Konstanta!$J$7,Konstanta!$I$7,Konstanta!$I$8)))</f>
        <v>4</v>
      </c>
      <c r="CT638" t="b">
        <f>ISNUMBER(SEARCH(Konstanta!$Q$6,Y638))</f>
        <v>0</v>
      </c>
      <c r="CU638">
        <f ca="1">IF(CD638&lt;=Konstanta!$F$5,Konstanta!$E$5,IF(CD638&lt;=Konstanta!$F$6,Konstanta!$E$6,IF(CD638&lt;=Konstanta!$F$7,Konstanta!$E$7,IF(CD638&lt;=Konstanta!$F$8,Konstanta!$E$8,Konstanta!$E$9))))</f>
        <v>5</v>
      </c>
      <c r="CV638" t="b">
        <f t="shared" si="166"/>
        <v>1</v>
      </c>
      <c r="CW638" s="74">
        <f ca="1">IF(CD638&lt;=Konstanta!$B$5,Konstanta!$A$5,IF(CD638&lt;=Konstanta!$B$6,Konstanta!$A$6,IF(CD638&lt;=Konstanta!$B$7,Konstanta!$A$7,IF(CD638&lt;=Konstanta!$B$8,Konstanta!$A$8,IF(CD638&lt;=Konstanta!$B$9,Konstanta!$A$9,IF(CD638&lt;=Konstanta!$B$10,Konstanta!$A$10,IF(CD638&lt;=Konstanta!$B$11,Konstanta!$A$11,Konstanta!$A$12)))))))</f>
        <v>8</v>
      </c>
      <c r="CX638" t="b">
        <f>LEN(_xlfn.IFNA(VLOOKUP(AA638,Konstanta!$AD:$AD,1,FALSE),""))=0</f>
        <v>1</v>
      </c>
      <c r="CY638" s="67">
        <f t="shared" si="167"/>
        <v>0</v>
      </c>
      <c r="CZ638" s="67">
        <f t="shared" si="168"/>
        <v>0</v>
      </c>
      <c r="DA638" s="67">
        <f t="shared" si="169"/>
        <v>0</v>
      </c>
      <c r="DB638" t="b">
        <f t="shared" ca="1" si="170"/>
        <v>0</v>
      </c>
      <c r="DC638" s="67" t="b">
        <f>DA638&lt;=Konstanta!$AH$3</f>
        <v>1</v>
      </c>
      <c r="DD638" t="b">
        <f>CY638&lt;=Konstanta!$AH$4</f>
        <v>1</v>
      </c>
      <c r="DE638" t="b">
        <f>CY638&lt;=Konstanta!$AH$5</f>
        <v>1</v>
      </c>
      <c r="DF638" t="b">
        <f>CY638&lt;=Konstanta!$AH$6</f>
        <v>1</v>
      </c>
      <c r="DG638" t="b">
        <f ca="1">TEXT(BL638,"YYYYMMDD")=TEXT(Konstanta!$B$1,"YYYYMMDD")</f>
        <v>0</v>
      </c>
      <c r="DH638" t="b">
        <f t="shared" si="171"/>
        <v>0</v>
      </c>
      <c r="DI638" s="67">
        <f ca="1">Konstanta!$C$4-Data!CD638</f>
        <v>-1096658.666275</v>
      </c>
      <c r="DJ638">
        <f ca="1">IF(Data!DI638&gt;=Konstanta!$B$14,Konstanta!$A$14,IF(Data!DI638&gt;=Konstanta!$B$15,Konstanta!$A$15,IF(Data!DI638&gt;=Konstanta!$B$16,Konstanta!$A$16,IF(Data!DI638&gt;=Konstanta!$B$17,Konstanta!$A$17,IF(Data!DI638&gt;=Konstanta!$B$18,Konstanta!$A$18,Konstanta!$A$19)))))</f>
        <v>6</v>
      </c>
      <c r="DK638" t="b">
        <f t="shared" si="172"/>
        <v>0</v>
      </c>
      <c r="DL638" t="b">
        <f>COUNTIFS(A$1:A637,A638)=0</f>
        <v>1</v>
      </c>
    </row>
    <row r="639" spans="1:116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70" t="str">
        <f t="shared" si="157"/>
        <v/>
      </c>
      <c r="CA639" s="71">
        <f t="shared" ca="1" si="158"/>
        <v>1096694.6664055556</v>
      </c>
      <c r="CB639" s="70" t="b">
        <f ca="1">AND(LEN(BZ639)&gt;0,TEXT(BZ639,"YYYY-MM-DD")=TEXT(Konstanta!$B$1,"YYYY-MM-DD"))</f>
        <v>0</v>
      </c>
      <c r="CC639" s="70" t="str">
        <f t="shared" si="159"/>
        <v/>
      </c>
      <c r="CD639" s="72">
        <f ca="1">(Konstanta!$B$2-D639)*24</f>
        <v>1096694.666275</v>
      </c>
      <c r="CE639" t="b">
        <f t="shared" si="160"/>
        <v>0</v>
      </c>
      <c r="CF639" t="b">
        <f>LEN(_xlfn.IFNA(VLOOKUP(H639,Konstanta!$M:$M,1,FALSE),""))&gt;0</f>
        <v>0</v>
      </c>
      <c r="CG639" t="b">
        <f>LEN(_xlfn.IFNA(VLOOKUP(G639,Konstanta!$T:$T,1,FALSE),""))&gt;0</f>
        <v>0</v>
      </c>
      <c r="CH639" t="b">
        <f>_xlfn.IFNA(VLOOKUP(U639,Konstanta!$O:$O,1,FALSE),"-")&lt;&gt;"-"</f>
        <v>0</v>
      </c>
      <c r="CI639" t="b">
        <f>LEN(_xlfn.IFNA(VLOOKUP(AX639,Konstanta!$X:$X,1,FALSE),""))&gt;0</f>
        <v>0</v>
      </c>
      <c r="CJ639" t="b">
        <f>OR(LEN(_xlfn.IFNA(VLOOKUP(Y639,Konstanta!$Q:$Q,1,FALSE),""))&gt;0,LEN(Y639)=0)</f>
        <v>1</v>
      </c>
      <c r="CK639" t="b">
        <f t="shared" si="161"/>
        <v>1</v>
      </c>
      <c r="CL639" t="b">
        <f>OR(LEN(_xlfn.IFNA(VLOOKUP(BK639,Konstanta!$Z:$Z,1,FALSE),""))&gt;0,LEN(BK639)=0)</f>
        <v>1</v>
      </c>
      <c r="CM639" t="b">
        <f t="shared" si="162"/>
        <v>1</v>
      </c>
      <c r="CN639" t="b">
        <f t="shared" si="163"/>
        <v>0</v>
      </c>
      <c r="CO639" t="b">
        <f>LEN(_xlfn.IFNA(VLOOKUP(Data!K639,Konstanta!$AB:$AB,1,FALSE),""))&gt;0</f>
        <v>0</v>
      </c>
      <c r="CP639" s="12" t="b">
        <f t="shared" si="164"/>
        <v>0</v>
      </c>
      <c r="CQ639" s="12" t="b">
        <f t="shared" si="165"/>
        <v>0</v>
      </c>
      <c r="CR639" t="b">
        <f>ISNUMBER(SEARCH(Konstanta!$Q$5,Y639))</f>
        <v>0</v>
      </c>
      <c r="CS639">
        <f ca="1">IF(CD639&lt;=Konstanta!$J$5,Konstanta!$I$5,IF(CD639&lt;=Konstanta!$J$6,Konstanta!$I$6,IF(CD639&lt;=Konstanta!$J$7,Konstanta!$I$7,Konstanta!$I$8)))</f>
        <v>4</v>
      </c>
      <c r="CT639" t="b">
        <f>ISNUMBER(SEARCH(Konstanta!$Q$6,Y639))</f>
        <v>0</v>
      </c>
      <c r="CU639">
        <f ca="1">IF(CD639&lt;=Konstanta!$F$5,Konstanta!$E$5,IF(CD639&lt;=Konstanta!$F$6,Konstanta!$E$6,IF(CD639&lt;=Konstanta!$F$7,Konstanta!$E$7,IF(CD639&lt;=Konstanta!$F$8,Konstanta!$E$8,Konstanta!$E$9))))</f>
        <v>5</v>
      </c>
      <c r="CV639" t="b">
        <f t="shared" si="166"/>
        <v>1</v>
      </c>
      <c r="CW639" s="74">
        <f ca="1">IF(CD639&lt;=Konstanta!$B$5,Konstanta!$A$5,IF(CD639&lt;=Konstanta!$B$6,Konstanta!$A$6,IF(CD639&lt;=Konstanta!$B$7,Konstanta!$A$7,IF(CD639&lt;=Konstanta!$B$8,Konstanta!$A$8,IF(CD639&lt;=Konstanta!$B$9,Konstanta!$A$9,IF(CD639&lt;=Konstanta!$B$10,Konstanta!$A$10,IF(CD639&lt;=Konstanta!$B$11,Konstanta!$A$11,Konstanta!$A$12)))))))</f>
        <v>8</v>
      </c>
      <c r="CX639" t="b">
        <f>LEN(_xlfn.IFNA(VLOOKUP(AA639,Konstanta!$AD:$AD,1,FALSE),""))=0</f>
        <v>1</v>
      </c>
      <c r="CY639" s="67">
        <f t="shared" si="167"/>
        <v>0</v>
      </c>
      <c r="CZ639" s="67">
        <f t="shared" si="168"/>
        <v>0</v>
      </c>
      <c r="DA639" s="67">
        <f t="shared" si="169"/>
        <v>0</v>
      </c>
      <c r="DB639" t="b">
        <f t="shared" ca="1" si="170"/>
        <v>0</v>
      </c>
      <c r="DC639" s="67" t="b">
        <f>DA639&lt;=Konstanta!$AH$3</f>
        <v>1</v>
      </c>
      <c r="DD639" t="b">
        <f>CY639&lt;=Konstanta!$AH$4</f>
        <v>1</v>
      </c>
      <c r="DE639" t="b">
        <f>CY639&lt;=Konstanta!$AH$5</f>
        <v>1</v>
      </c>
      <c r="DF639" t="b">
        <f>CY639&lt;=Konstanta!$AH$6</f>
        <v>1</v>
      </c>
      <c r="DG639" t="b">
        <f ca="1">TEXT(BL639,"YYYYMMDD")=TEXT(Konstanta!$B$1,"YYYYMMDD")</f>
        <v>0</v>
      </c>
      <c r="DH639" t="b">
        <f t="shared" si="171"/>
        <v>0</v>
      </c>
      <c r="DI639" s="67">
        <f ca="1">Konstanta!$C$4-Data!CD639</f>
        <v>-1096658.666275</v>
      </c>
      <c r="DJ639">
        <f ca="1">IF(Data!DI639&gt;=Konstanta!$B$14,Konstanta!$A$14,IF(Data!DI639&gt;=Konstanta!$B$15,Konstanta!$A$15,IF(Data!DI639&gt;=Konstanta!$B$16,Konstanta!$A$16,IF(Data!DI639&gt;=Konstanta!$B$17,Konstanta!$A$17,IF(Data!DI639&gt;=Konstanta!$B$18,Konstanta!$A$18,Konstanta!$A$19)))))</f>
        <v>6</v>
      </c>
      <c r="DK639" t="b">
        <f t="shared" si="172"/>
        <v>0</v>
      </c>
      <c r="DL639" t="b">
        <f>COUNTIFS(A$1:A638,A639)=0</f>
        <v>1</v>
      </c>
    </row>
    <row r="640" spans="1:116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70" t="str">
        <f t="shared" si="157"/>
        <v/>
      </c>
      <c r="CA640" s="71">
        <f t="shared" ca="1" si="158"/>
        <v>1096694.6659916667</v>
      </c>
      <c r="CB640" s="70" t="b">
        <f ca="1">AND(LEN(BZ640)&gt;0,TEXT(BZ640,"YYYY-MM-DD")=TEXT(Konstanta!$B$1,"YYYY-MM-DD"))</f>
        <v>0</v>
      </c>
      <c r="CC640" s="70" t="str">
        <f t="shared" si="159"/>
        <v/>
      </c>
      <c r="CD640" s="72">
        <f ca="1">(Konstanta!$B$2-D640)*24</f>
        <v>1096694.666275</v>
      </c>
      <c r="CE640" t="b">
        <f t="shared" si="160"/>
        <v>0</v>
      </c>
      <c r="CF640" t="b">
        <f>LEN(_xlfn.IFNA(VLOOKUP(H640,Konstanta!$M:$M,1,FALSE),""))&gt;0</f>
        <v>0</v>
      </c>
      <c r="CG640" t="b">
        <f>LEN(_xlfn.IFNA(VLOOKUP(G640,Konstanta!$T:$T,1,FALSE),""))&gt;0</f>
        <v>0</v>
      </c>
      <c r="CH640" t="b">
        <f>_xlfn.IFNA(VLOOKUP(U640,Konstanta!$O:$O,1,FALSE),"-")&lt;&gt;"-"</f>
        <v>0</v>
      </c>
      <c r="CI640" t="b">
        <f>LEN(_xlfn.IFNA(VLOOKUP(AX640,Konstanta!$X:$X,1,FALSE),""))&gt;0</f>
        <v>0</v>
      </c>
      <c r="CJ640" t="b">
        <f>OR(LEN(_xlfn.IFNA(VLOOKUP(Y640,Konstanta!$Q:$Q,1,FALSE),""))&gt;0,LEN(Y640)=0)</f>
        <v>1</v>
      </c>
      <c r="CK640" t="b">
        <f t="shared" si="161"/>
        <v>1</v>
      </c>
      <c r="CL640" t="b">
        <f>OR(LEN(_xlfn.IFNA(VLOOKUP(BK640,Konstanta!$Z:$Z,1,FALSE),""))&gt;0,LEN(BK640)=0)</f>
        <v>1</v>
      </c>
      <c r="CM640" t="b">
        <f t="shared" si="162"/>
        <v>1</v>
      </c>
      <c r="CN640" t="b">
        <f t="shared" si="163"/>
        <v>0</v>
      </c>
      <c r="CO640" t="b">
        <f>LEN(_xlfn.IFNA(VLOOKUP(Data!K640,Konstanta!$AB:$AB,1,FALSE),""))&gt;0</f>
        <v>0</v>
      </c>
      <c r="CP640" s="12" t="b">
        <f t="shared" si="164"/>
        <v>0</v>
      </c>
      <c r="CQ640" s="12" t="b">
        <f t="shared" si="165"/>
        <v>0</v>
      </c>
      <c r="CR640" t="b">
        <f>ISNUMBER(SEARCH(Konstanta!$Q$5,Y640))</f>
        <v>0</v>
      </c>
      <c r="CS640">
        <f ca="1">IF(CD640&lt;=Konstanta!$J$5,Konstanta!$I$5,IF(CD640&lt;=Konstanta!$J$6,Konstanta!$I$6,IF(CD640&lt;=Konstanta!$J$7,Konstanta!$I$7,Konstanta!$I$8)))</f>
        <v>4</v>
      </c>
      <c r="CT640" t="b">
        <f>ISNUMBER(SEARCH(Konstanta!$Q$6,Y640))</f>
        <v>0</v>
      </c>
      <c r="CU640">
        <f ca="1">IF(CD640&lt;=Konstanta!$F$5,Konstanta!$E$5,IF(CD640&lt;=Konstanta!$F$6,Konstanta!$E$6,IF(CD640&lt;=Konstanta!$F$7,Konstanta!$E$7,IF(CD640&lt;=Konstanta!$F$8,Konstanta!$E$8,Konstanta!$E$9))))</f>
        <v>5</v>
      </c>
      <c r="CV640" t="b">
        <f t="shared" si="166"/>
        <v>1</v>
      </c>
      <c r="CW640" s="74">
        <f ca="1">IF(CD640&lt;=Konstanta!$B$5,Konstanta!$A$5,IF(CD640&lt;=Konstanta!$B$6,Konstanta!$A$6,IF(CD640&lt;=Konstanta!$B$7,Konstanta!$A$7,IF(CD640&lt;=Konstanta!$B$8,Konstanta!$A$8,IF(CD640&lt;=Konstanta!$B$9,Konstanta!$A$9,IF(CD640&lt;=Konstanta!$B$10,Konstanta!$A$10,IF(CD640&lt;=Konstanta!$B$11,Konstanta!$A$11,Konstanta!$A$12)))))))</f>
        <v>8</v>
      </c>
      <c r="CX640" t="b">
        <f>LEN(_xlfn.IFNA(VLOOKUP(AA640,Konstanta!$AD:$AD,1,FALSE),""))=0</f>
        <v>1</v>
      </c>
      <c r="CY640" s="67">
        <f t="shared" si="167"/>
        <v>0</v>
      </c>
      <c r="CZ640" s="67">
        <f t="shared" si="168"/>
        <v>0</v>
      </c>
      <c r="DA640" s="67">
        <f t="shared" si="169"/>
        <v>0</v>
      </c>
      <c r="DB640" t="b">
        <f t="shared" ca="1" si="170"/>
        <v>0</v>
      </c>
      <c r="DC640" s="67" t="b">
        <f>DA640&lt;=Konstanta!$AH$3</f>
        <v>1</v>
      </c>
      <c r="DD640" t="b">
        <f>CY640&lt;=Konstanta!$AH$4</f>
        <v>1</v>
      </c>
      <c r="DE640" t="b">
        <f>CY640&lt;=Konstanta!$AH$5</f>
        <v>1</v>
      </c>
      <c r="DF640" t="b">
        <f>CY640&lt;=Konstanta!$AH$6</f>
        <v>1</v>
      </c>
      <c r="DG640" t="b">
        <f ca="1">TEXT(BL640,"YYYYMMDD")=TEXT(Konstanta!$B$1,"YYYYMMDD")</f>
        <v>0</v>
      </c>
      <c r="DH640" t="b">
        <f t="shared" si="171"/>
        <v>0</v>
      </c>
      <c r="DI640" s="67">
        <f ca="1">Konstanta!$C$4-Data!CD640</f>
        <v>-1096658.666275</v>
      </c>
      <c r="DJ640">
        <f ca="1">IF(Data!DI640&gt;=Konstanta!$B$14,Konstanta!$A$14,IF(Data!DI640&gt;=Konstanta!$B$15,Konstanta!$A$15,IF(Data!DI640&gt;=Konstanta!$B$16,Konstanta!$A$16,IF(Data!DI640&gt;=Konstanta!$B$17,Konstanta!$A$17,IF(Data!DI640&gt;=Konstanta!$B$18,Konstanta!$A$18,Konstanta!$A$19)))))</f>
        <v>6</v>
      </c>
      <c r="DK640" t="b">
        <f t="shared" si="172"/>
        <v>0</v>
      </c>
      <c r="DL640" t="b">
        <f>COUNTIFS(A$1:A639,A640)=0</f>
        <v>1</v>
      </c>
    </row>
    <row r="641" spans="1:116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70" t="str">
        <f t="shared" si="157"/>
        <v/>
      </c>
      <c r="CA641" s="71">
        <f t="shared" ca="1" si="158"/>
        <v>1096694.6662277777</v>
      </c>
      <c r="CB641" s="70" t="b">
        <f ca="1">AND(LEN(BZ641)&gt;0,TEXT(BZ641,"YYYY-MM-DD")=TEXT(Konstanta!$B$1,"YYYY-MM-DD"))</f>
        <v>0</v>
      </c>
      <c r="CC641" s="70" t="str">
        <f t="shared" si="159"/>
        <v/>
      </c>
      <c r="CD641" s="72">
        <f ca="1">(Konstanta!$B$2-D641)*24</f>
        <v>1096694.666275</v>
      </c>
      <c r="CE641" t="b">
        <f t="shared" si="160"/>
        <v>0</v>
      </c>
      <c r="CF641" t="b">
        <f>LEN(_xlfn.IFNA(VLOOKUP(H641,Konstanta!$M:$M,1,FALSE),""))&gt;0</f>
        <v>0</v>
      </c>
      <c r="CG641" t="b">
        <f>LEN(_xlfn.IFNA(VLOOKUP(G641,Konstanta!$T:$T,1,FALSE),""))&gt;0</f>
        <v>0</v>
      </c>
      <c r="CH641" t="b">
        <f>_xlfn.IFNA(VLOOKUP(U641,Konstanta!$O:$O,1,FALSE),"-")&lt;&gt;"-"</f>
        <v>0</v>
      </c>
      <c r="CI641" t="b">
        <f>LEN(_xlfn.IFNA(VLOOKUP(AX641,Konstanta!$X:$X,1,FALSE),""))&gt;0</f>
        <v>0</v>
      </c>
      <c r="CJ641" t="b">
        <f>OR(LEN(_xlfn.IFNA(VLOOKUP(Y641,Konstanta!$Q:$Q,1,FALSE),""))&gt;0,LEN(Y641)=0)</f>
        <v>1</v>
      </c>
      <c r="CK641" t="b">
        <f t="shared" si="161"/>
        <v>1</v>
      </c>
      <c r="CL641" t="b">
        <f>OR(LEN(_xlfn.IFNA(VLOOKUP(BK641,Konstanta!$Z:$Z,1,FALSE),""))&gt;0,LEN(BK641)=0)</f>
        <v>1</v>
      </c>
      <c r="CM641" t="b">
        <f t="shared" si="162"/>
        <v>1</v>
      </c>
      <c r="CN641" t="b">
        <f t="shared" si="163"/>
        <v>0</v>
      </c>
      <c r="CO641" t="b">
        <f>LEN(_xlfn.IFNA(VLOOKUP(Data!K641,Konstanta!$AB:$AB,1,FALSE),""))&gt;0</f>
        <v>0</v>
      </c>
      <c r="CP641" s="12" t="b">
        <f t="shared" si="164"/>
        <v>0</v>
      </c>
      <c r="CQ641" s="12" t="b">
        <f t="shared" si="165"/>
        <v>0</v>
      </c>
      <c r="CR641" t="b">
        <f>ISNUMBER(SEARCH(Konstanta!$Q$5,Y641))</f>
        <v>0</v>
      </c>
      <c r="CS641">
        <f ca="1">IF(CD641&lt;=Konstanta!$J$5,Konstanta!$I$5,IF(CD641&lt;=Konstanta!$J$6,Konstanta!$I$6,IF(CD641&lt;=Konstanta!$J$7,Konstanta!$I$7,Konstanta!$I$8)))</f>
        <v>4</v>
      </c>
      <c r="CT641" t="b">
        <f>ISNUMBER(SEARCH(Konstanta!$Q$6,Y641))</f>
        <v>0</v>
      </c>
      <c r="CU641">
        <f ca="1">IF(CD641&lt;=Konstanta!$F$5,Konstanta!$E$5,IF(CD641&lt;=Konstanta!$F$6,Konstanta!$E$6,IF(CD641&lt;=Konstanta!$F$7,Konstanta!$E$7,IF(CD641&lt;=Konstanta!$F$8,Konstanta!$E$8,Konstanta!$E$9))))</f>
        <v>5</v>
      </c>
      <c r="CV641" t="b">
        <f t="shared" si="166"/>
        <v>1</v>
      </c>
      <c r="CW641" s="74">
        <f ca="1">IF(CD641&lt;=Konstanta!$B$5,Konstanta!$A$5,IF(CD641&lt;=Konstanta!$B$6,Konstanta!$A$6,IF(CD641&lt;=Konstanta!$B$7,Konstanta!$A$7,IF(CD641&lt;=Konstanta!$B$8,Konstanta!$A$8,IF(CD641&lt;=Konstanta!$B$9,Konstanta!$A$9,IF(CD641&lt;=Konstanta!$B$10,Konstanta!$A$10,IF(CD641&lt;=Konstanta!$B$11,Konstanta!$A$11,Konstanta!$A$12)))))))</f>
        <v>8</v>
      </c>
      <c r="CX641" t="b">
        <f>LEN(_xlfn.IFNA(VLOOKUP(AA641,Konstanta!$AD:$AD,1,FALSE),""))=0</f>
        <v>1</v>
      </c>
      <c r="CY641" s="67">
        <f t="shared" si="167"/>
        <v>0</v>
      </c>
      <c r="CZ641" s="67">
        <f t="shared" si="168"/>
        <v>0</v>
      </c>
      <c r="DA641" s="67">
        <f t="shared" si="169"/>
        <v>0</v>
      </c>
      <c r="DB641" t="b">
        <f t="shared" ca="1" si="170"/>
        <v>0</v>
      </c>
      <c r="DC641" s="67" t="b">
        <f>DA641&lt;=Konstanta!$AH$3</f>
        <v>1</v>
      </c>
      <c r="DD641" t="b">
        <f>CY641&lt;=Konstanta!$AH$4</f>
        <v>1</v>
      </c>
      <c r="DE641" t="b">
        <f>CY641&lt;=Konstanta!$AH$5</f>
        <v>1</v>
      </c>
      <c r="DF641" t="b">
        <f>CY641&lt;=Konstanta!$AH$6</f>
        <v>1</v>
      </c>
      <c r="DG641" t="b">
        <f ca="1">TEXT(BL641,"YYYYMMDD")=TEXT(Konstanta!$B$1,"YYYYMMDD")</f>
        <v>0</v>
      </c>
      <c r="DH641" t="b">
        <f t="shared" si="171"/>
        <v>0</v>
      </c>
      <c r="DI641" s="67">
        <f ca="1">Konstanta!$C$4-Data!CD641</f>
        <v>-1096658.666275</v>
      </c>
      <c r="DJ641">
        <f ca="1">IF(Data!DI641&gt;=Konstanta!$B$14,Konstanta!$A$14,IF(Data!DI641&gt;=Konstanta!$B$15,Konstanta!$A$15,IF(Data!DI641&gt;=Konstanta!$B$16,Konstanta!$A$16,IF(Data!DI641&gt;=Konstanta!$B$17,Konstanta!$A$17,IF(Data!DI641&gt;=Konstanta!$B$18,Konstanta!$A$18,Konstanta!$A$19)))))</f>
        <v>6</v>
      </c>
      <c r="DK641" t="b">
        <f t="shared" si="172"/>
        <v>0</v>
      </c>
      <c r="DL641" t="b">
        <f>COUNTIFS(A$1:A640,A641)=0</f>
        <v>1</v>
      </c>
    </row>
    <row r="642" spans="1:116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70" t="str">
        <f t="shared" si="157"/>
        <v/>
      </c>
      <c r="CA642" s="71">
        <f t="shared" ca="1" si="158"/>
        <v>1096694.6659972221</v>
      </c>
      <c r="CB642" s="70" t="b">
        <f ca="1">AND(LEN(BZ642)&gt;0,TEXT(BZ642,"YYYY-MM-DD")=TEXT(Konstanta!$B$1,"YYYY-MM-DD"))</f>
        <v>0</v>
      </c>
      <c r="CC642" s="70" t="str">
        <f t="shared" si="159"/>
        <v/>
      </c>
      <c r="CD642" s="72">
        <f ca="1">(Konstanta!$B$2-D642)*24</f>
        <v>1096694.666275</v>
      </c>
      <c r="CE642" t="b">
        <f t="shared" si="160"/>
        <v>0</v>
      </c>
      <c r="CF642" t="b">
        <f>LEN(_xlfn.IFNA(VLOOKUP(H642,Konstanta!$M:$M,1,FALSE),""))&gt;0</f>
        <v>0</v>
      </c>
      <c r="CG642" t="b">
        <f>LEN(_xlfn.IFNA(VLOOKUP(G642,Konstanta!$T:$T,1,FALSE),""))&gt;0</f>
        <v>0</v>
      </c>
      <c r="CH642" t="b">
        <f>_xlfn.IFNA(VLOOKUP(U642,Konstanta!$O:$O,1,FALSE),"-")&lt;&gt;"-"</f>
        <v>0</v>
      </c>
      <c r="CI642" t="b">
        <f>LEN(_xlfn.IFNA(VLOOKUP(AX642,Konstanta!$X:$X,1,FALSE),""))&gt;0</f>
        <v>0</v>
      </c>
      <c r="CJ642" t="b">
        <f>OR(LEN(_xlfn.IFNA(VLOOKUP(Y642,Konstanta!$Q:$Q,1,FALSE),""))&gt;0,LEN(Y642)=0)</f>
        <v>1</v>
      </c>
      <c r="CK642" t="b">
        <f t="shared" si="161"/>
        <v>1</v>
      </c>
      <c r="CL642" t="b">
        <f>OR(LEN(_xlfn.IFNA(VLOOKUP(BK642,Konstanta!$Z:$Z,1,FALSE),""))&gt;0,LEN(BK642)=0)</f>
        <v>1</v>
      </c>
      <c r="CM642" t="b">
        <f t="shared" si="162"/>
        <v>1</v>
      </c>
      <c r="CN642" t="b">
        <f t="shared" si="163"/>
        <v>0</v>
      </c>
      <c r="CO642" t="b">
        <f>LEN(_xlfn.IFNA(VLOOKUP(Data!K642,Konstanta!$AB:$AB,1,FALSE),""))&gt;0</f>
        <v>0</v>
      </c>
      <c r="CP642" s="12" t="b">
        <f t="shared" si="164"/>
        <v>0</v>
      </c>
      <c r="CQ642" s="12" t="b">
        <f t="shared" si="165"/>
        <v>0</v>
      </c>
      <c r="CR642" t="b">
        <f>ISNUMBER(SEARCH(Konstanta!$Q$5,Y642))</f>
        <v>0</v>
      </c>
      <c r="CS642">
        <f ca="1">IF(CD642&lt;=Konstanta!$J$5,Konstanta!$I$5,IF(CD642&lt;=Konstanta!$J$6,Konstanta!$I$6,IF(CD642&lt;=Konstanta!$J$7,Konstanta!$I$7,Konstanta!$I$8)))</f>
        <v>4</v>
      </c>
      <c r="CT642" t="b">
        <f>ISNUMBER(SEARCH(Konstanta!$Q$6,Y642))</f>
        <v>0</v>
      </c>
      <c r="CU642">
        <f ca="1">IF(CD642&lt;=Konstanta!$F$5,Konstanta!$E$5,IF(CD642&lt;=Konstanta!$F$6,Konstanta!$E$6,IF(CD642&lt;=Konstanta!$F$7,Konstanta!$E$7,IF(CD642&lt;=Konstanta!$F$8,Konstanta!$E$8,Konstanta!$E$9))))</f>
        <v>5</v>
      </c>
      <c r="CV642" t="b">
        <f t="shared" si="166"/>
        <v>1</v>
      </c>
      <c r="CW642" s="74">
        <f ca="1">IF(CD642&lt;=Konstanta!$B$5,Konstanta!$A$5,IF(CD642&lt;=Konstanta!$B$6,Konstanta!$A$6,IF(CD642&lt;=Konstanta!$B$7,Konstanta!$A$7,IF(CD642&lt;=Konstanta!$B$8,Konstanta!$A$8,IF(CD642&lt;=Konstanta!$B$9,Konstanta!$A$9,IF(CD642&lt;=Konstanta!$B$10,Konstanta!$A$10,IF(CD642&lt;=Konstanta!$B$11,Konstanta!$A$11,Konstanta!$A$12)))))))</f>
        <v>8</v>
      </c>
      <c r="CX642" t="b">
        <f>LEN(_xlfn.IFNA(VLOOKUP(AA642,Konstanta!$AD:$AD,1,FALSE),""))=0</f>
        <v>1</v>
      </c>
      <c r="CY642" s="67">
        <f t="shared" si="167"/>
        <v>0</v>
      </c>
      <c r="CZ642" s="67">
        <f t="shared" si="168"/>
        <v>0</v>
      </c>
      <c r="DA642" s="67">
        <f t="shared" si="169"/>
        <v>0</v>
      </c>
      <c r="DB642" t="b">
        <f t="shared" ca="1" si="170"/>
        <v>0</v>
      </c>
      <c r="DC642" s="67" t="b">
        <f>DA642&lt;=Konstanta!$AH$3</f>
        <v>1</v>
      </c>
      <c r="DD642" t="b">
        <f>CY642&lt;=Konstanta!$AH$4</f>
        <v>1</v>
      </c>
      <c r="DE642" t="b">
        <f>CY642&lt;=Konstanta!$AH$5</f>
        <v>1</v>
      </c>
      <c r="DF642" t="b">
        <f>CY642&lt;=Konstanta!$AH$6</f>
        <v>1</v>
      </c>
      <c r="DG642" t="b">
        <f ca="1">TEXT(BL642,"YYYYMMDD")=TEXT(Konstanta!$B$1,"YYYYMMDD")</f>
        <v>0</v>
      </c>
      <c r="DH642" t="b">
        <f t="shared" si="171"/>
        <v>0</v>
      </c>
      <c r="DI642" s="67">
        <f ca="1">Konstanta!$C$4-Data!CD642</f>
        <v>-1096658.666275</v>
      </c>
      <c r="DJ642">
        <f ca="1">IF(Data!DI642&gt;=Konstanta!$B$14,Konstanta!$A$14,IF(Data!DI642&gt;=Konstanta!$B$15,Konstanta!$A$15,IF(Data!DI642&gt;=Konstanta!$B$16,Konstanta!$A$16,IF(Data!DI642&gt;=Konstanta!$B$17,Konstanta!$A$17,IF(Data!DI642&gt;=Konstanta!$B$18,Konstanta!$A$18,Konstanta!$A$19)))))</f>
        <v>6</v>
      </c>
      <c r="DK642" t="b">
        <f t="shared" si="172"/>
        <v>0</v>
      </c>
      <c r="DL642" t="b">
        <f>COUNTIFS(A$1:A641,A642)=0</f>
        <v>1</v>
      </c>
    </row>
    <row r="643" spans="1:116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70" t="str">
        <f t="shared" ref="BZ643:BZ706" si="173">LEFT(R643,19)</f>
        <v/>
      </c>
      <c r="CA643" s="71">
        <f t="shared" ref="CA643:CA706" ca="1" si="174">(NOW()-R643)*24</f>
        <v>1096694.6662277777</v>
      </c>
      <c r="CB643" s="70" t="b">
        <f ca="1">AND(LEN(BZ643)&gt;0,TEXT(BZ643,"YYYY-MM-DD")=TEXT(Konstanta!$B$1,"YYYY-MM-DD"))</f>
        <v>0</v>
      </c>
      <c r="CC643" s="70" t="str">
        <f t="shared" ref="CC643:CC706" si="175">TEXT(BZ643,"HH")</f>
        <v/>
      </c>
      <c r="CD643" s="72">
        <f ca="1">(Konstanta!$B$2-D643)*24</f>
        <v>1096694.666275</v>
      </c>
      <c r="CE643" t="b">
        <f t="shared" ref="CE643:CE706" si="176">AN643=$CE$1</f>
        <v>0</v>
      </c>
      <c r="CF643" t="b">
        <f>LEN(_xlfn.IFNA(VLOOKUP(H643,Konstanta!$M:$M,1,FALSE),""))&gt;0</f>
        <v>0</v>
      </c>
      <c r="CG643" t="b">
        <f>LEN(_xlfn.IFNA(VLOOKUP(G643,Konstanta!$T:$T,1,FALSE),""))&gt;0</f>
        <v>0</v>
      </c>
      <c r="CH643" t="b">
        <f>_xlfn.IFNA(VLOOKUP(U643,Konstanta!$O:$O,1,FALSE),"-")&lt;&gt;"-"</f>
        <v>0</v>
      </c>
      <c r="CI643" t="b">
        <f>LEN(_xlfn.IFNA(VLOOKUP(AX643,Konstanta!$X:$X,1,FALSE),""))&gt;0</f>
        <v>0</v>
      </c>
      <c r="CJ643" t="b">
        <f>OR(LEN(_xlfn.IFNA(VLOOKUP(Y643,Konstanta!$Q:$Q,1,FALSE),""))&gt;0,LEN(Y643)=0)</f>
        <v>1</v>
      </c>
      <c r="CK643" t="b">
        <f t="shared" ref="CK643:CK706" si="177">NOT(ISNUMBER(SEARCH($CK$1,AO643)))</f>
        <v>1</v>
      </c>
      <c r="CL643" t="b">
        <f>OR(LEN(_xlfn.IFNA(VLOOKUP(BK643,Konstanta!$Z:$Z,1,FALSE),""))&gt;0,LEN(BK643)=0)</f>
        <v>1</v>
      </c>
      <c r="CM643" t="b">
        <f t="shared" ref="CM643:CM706" si="178">NOT(CO643)</f>
        <v>1</v>
      </c>
      <c r="CN643" t="b">
        <f t="shared" ref="CN643:CN706" si="179">BK643=$CN$1</f>
        <v>0</v>
      </c>
      <c r="CO643" t="b">
        <f>LEN(_xlfn.IFNA(VLOOKUP(Data!K643,Konstanta!$AB:$AB,1,FALSE),""))&gt;0</f>
        <v>0</v>
      </c>
      <c r="CP643" s="12" t="b">
        <f t="shared" ref="CP643:CP706" si="180">AND(CE643:CK643,CL643,CM643)</f>
        <v>0</v>
      </c>
      <c r="CQ643" s="12" t="b">
        <f t="shared" ref="CQ643:CQ706" si="181">AND(CE643:CL643,CO643)</f>
        <v>0</v>
      </c>
      <c r="CR643" t="b">
        <f>ISNUMBER(SEARCH(Konstanta!$Q$5,Y643))</f>
        <v>0</v>
      </c>
      <c r="CS643">
        <f ca="1">IF(CD643&lt;=Konstanta!$J$5,Konstanta!$I$5,IF(CD643&lt;=Konstanta!$J$6,Konstanta!$I$6,IF(CD643&lt;=Konstanta!$J$7,Konstanta!$I$7,Konstanta!$I$8)))</f>
        <v>4</v>
      </c>
      <c r="CT643" t="b">
        <f>ISNUMBER(SEARCH(Konstanta!$Q$6,Y643))</f>
        <v>0</v>
      </c>
      <c r="CU643">
        <f ca="1">IF(CD643&lt;=Konstanta!$F$5,Konstanta!$E$5,IF(CD643&lt;=Konstanta!$F$6,Konstanta!$E$6,IF(CD643&lt;=Konstanta!$F$7,Konstanta!$E$7,IF(CD643&lt;=Konstanta!$F$8,Konstanta!$E$8,Konstanta!$E$9))))</f>
        <v>5</v>
      </c>
      <c r="CV643" t="b">
        <f t="shared" ref="CV643:CV706" si="182">AND(NOT(CR643),NOT(CT643))</f>
        <v>1</v>
      </c>
      <c r="CW643" s="74">
        <f ca="1">IF(CD643&lt;=Konstanta!$B$5,Konstanta!$A$5,IF(CD643&lt;=Konstanta!$B$6,Konstanta!$A$6,IF(CD643&lt;=Konstanta!$B$7,Konstanta!$A$7,IF(CD643&lt;=Konstanta!$B$8,Konstanta!$A$8,IF(CD643&lt;=Konstanta!$B$9,Konstanta!$A$9,IF(CD643&lt;=Konstanta!$B$10,Konstanta!$A$10,IF(CD643&lt;=Konstanta!$B$11,Konstanta!$A$11,Konstanta!$A$12)))))))</f>
        <v>8</v>
      </c>
      <c r="CX643" t="b">
        <f>LEN(_xlfn.IFNA(VLOOKUP(AA643,Konstanta!$AD:$AD,1,FALSE),""))=0</f>
        <v>1</v>
      </c>
      <c r="CY643" s="67">
        <f t="shared" ref="CY643:CY706" si="183">IF(LEN(BL643)&gt;0,BL643-D643,0)*24</f>
        <v>0</v>
      </c>
      <c r="CZ643" s="67">
        <f t="shared" ref="CZ643:CZ706" si="184">IF(LEN(R643)&gt;19,VALUE(LEFT(R643,19)),R643)</f>
        <v>0</v>
      </c>
      <c r="DA643" s="67">
        <f t="shared" ref="DA643:DA706" si="185">(IF(LEN(BL643)&gt;0,BL643,0)-IF(LEN(CZ643)&gt;0,CZ643,0))*24</f>
        <v>0</v>
      </c>
      <c r="DB643" t="b">
        <f t="shared" ref="DB643:DB706" ca="1" si="186">AND(CO643,CQ643,CX643,DG643,DL643)</f>
        <v>0</v>
      </c>
      <c r="DC643" s="67" t="b">
        <f>DA643&lt;=Konstanta!$AH$3</f>
        <v>1</v>
      </c>
      <c r="DD643" t="b">
        <f>CY643&lt;=Konstanta!$AH$4</f>
        <v>1</v>
      </c>
      <c r="DE643" t="b">
        <f>CY643&lt;=Konstanta!$AH$5</f>
        <v>1</v>
      </c>
      <c r="DF643" t="b">
        <f>CY643&lt;=Konstanta!$AH$6</f>
        <v>1</v>
      </c>
      <c r="DG643" t="b">
        <f ca="1">TEXT(BL643,"YYYYMMDD")=TEXT(Konstanta!$B$1,"YYYYMMDD")</f>
        <v>0</v>
      </c>
      <c r="DH643" t="b">
        <f t="shared" ref="DH643:DH706" si="187">LEN(R643)&gt;0</f>
        <v>0</v>
      </c>
      <c r="DI643" s="67">
        <f ca="1">Konstanta!$C$4-Data!CD643</f>
        <v>-1096658.666275</v>
      </c>
      <c r="DJ643">
        <f ca="1">IF(Data!DI643&gt;=Konstanta!$B$14,Konstanta!$A$14,IF(Data!DI643&gt;=Konstanta!$B$15,Konstanta!$A$15,IF(Data!DI643&gt;=Konstanta!$B$16,Konstanta!$A$16,IF(Data!DI643&gt;=Konstanta!$B$17,Konstanta!$A$17,IF(Data!DI643&gt;=Konstanta!$B$18,Konstanta!$A$18,Konstanta!$A$19)))))</f>
        <v>6</v>
      </c>
      <c r="DK643" t="b">
        <f t="shared" ref="DK643:DK706" si="188">LEN(M643)&gt;0</f>
        <v>0</v>
      </c>
      <c r="DL643" t="b">
        <f>COUNTIFS(A$1:A642,A643)=0</f>
        <v>1</v>
      </c>
    </row>
    <row r="644" spans="1:116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70" t="str">
        <f t="shared" si="173"/>
        <v/>
      </c>
      <c r="CA644" s="71">
        <f t="shared" ca="1" si="174"/>
        <v>1096694.6662277777</v>
      </c>
      <c r="CB644" s="70" t="b">
        <f ca="1">AND(LEN(BZ644)&gt;0,TEXT(BZ644,"YYYY-MM-DD")=TEXT(Konstanta!$B$1,"YYYY-MM-DD"))</f>
        <v>0</v>
      </c>
      <c r="CC644" s="70" t="str">
        <f t="shared" si="175"/>
        <v/>
      </c>
      <c r="CD644" s="72">
        <f ca="1">(Konstanta!$B$2-D644)*24</f>
        <v>1096694.666275</v>
      </c>
      <c r="CE644" t="b">
        <f t="shared" si="176"/>
        <v>0</v>
      </c>
      <c r="CF644" t="b">
        <f>LEN(_xlfn.IFNA(VLOOKUP(H644,Konstanta!$M:$M,1,FALSE),""))&gt;0</f>
        <v>0</v>
      </c>
      <c r="CG644" t="b">
        <f>LEN(_xlfn.IFNA(VLOOKUP(G644,Konstanta!$T:$T,1,FALSE),""))&gt;0</f>
        <v>0</v>
      </c>
      <c r="CH644" t="b">
        <f>_xlfn.IFNA(VLOOKUP(U644,Konstanta!$O:$O,1,FALSE),"-")&lt;&gt;"-"</f>
        <v>0</v>
      </c>
      <c r="CI644" t="b">
        <f>LEN(_xlfn.IFNA(VLOOKUP(AX644,Konstanta!$X:$X,1,FALSE),""))&gt;0</f>
        <v>0</v>
      </c>
      <c r="CJ644" t="b">
        <f>OR(LEN(_xlfn.IFNA(VLOOKUP(Y644,Konstanta!$Q:$Q,1,FALSE),""))&gt;0,LEN(Y644)=0)</f>
        <v>1</v>
      </c>
      <c r="CK644" t="b">
        <f t="shared" si="177"/>
        <v>1</v>
      </c>
      <c r="CL644" t="b">
        <f>OR(LEN(_xlfn.IFNA(VLOOKUP(BK644,Konstanta!$Z:$Z,1,FALSE),""))&gt;0,LEN(BK644)=0)</f>
        <v>1</v>
      </c>
      <c r="CM644" t="b">
        <f t="shared" si="178"/>
        <v>1</v>
      </c>
      <c r="CN644" t="b">
        <f t="shared" si="179"/>
        <v>0</v>
      </c>
      <c r="CO644" t="b">
        <f>LEN(_xlfn.IFNA(VLOOKUP(Data!K644,Konstanta!$AB:$AB,1,FALSE),""))&gt;0</f>
        <v>0</v>
      </c>
      <c r="CP644" s="12" t="b">
        <f t="shared" si="180"/>
        <v>0</v>
      </c>
      <c r="CQ644" s="12" t="b">
        <f t="shared" si="181"/>
        <v>0</v>
      </c>
      <c r="CR644" t="b">
        <f>ISNUMBER(SEARCH(Konstanta!$Q$5,Y644))</f>
        <v>0</v>
      </c>
      <c r="CS644">
        <f ca="1">IF(CD644&lt;=Konstanta!$J$5,Konstanta!$I$5,IF(CD644&lt;=Konstanta!$J$6,Konstanta!$I$6,IF(CD644&lt;=Konstanta!$J$7,Konstanta!$I$7,Konstanta!$I$8)))</f>
        <v>4</v>
      </c>
      <c r="CT644" t="b">
        <f>ISNUMBER(SEARCH(Konstanta!$Q$6,Y644))</f>
        <v>0</v>
      </c>
      <c r="CU644">
        <f ca="1">IF(CD644&lt;=Konstanta!$F$5,Konstanta!$E$5,IF(CD644&lt;=Konstanta!$F$6,Konstanta!$E$6,IF(CD644&lt;=Konstanta!$F$7,Konstanta!$E$7,IF(CD644&lt;=Konstanta!$F$8,Konstanta!$E$8,Konstanta!$E$9))))</f>
        <v>5</v>
      </c>
      <c r="CV644" t="b">
        <f t="shared" si="182"/>
        <v>1</v>
      </c>
      <c r="CW644" s="74">
        <f ca="1">IF(CD644&lt;=Konstanta!$B$5,Konstanta!$A$5,IF(CD644&lt;=Konstanta!$B$6,Konstanta!$A$6,IF(CD644&lt;=Konstanta!$B$7,Konstanta!$A$7,IF(CD644&lt;=Konstanta!$B$8,Konstanta!$A$8,IF(CD644&lt;=Konstanta!$B$9,Konstanta!$A$9,IF(CD644&lt;=Konstanta!$B$10,Konstanta!$A$10,IF(CD644&lt;=Konstanta!$B$11,Konstanta!$A$11,Konstanta!$A$12)))))))</f>
        <v>8</v>
      </c>
      <c r="CX644" t="b">
        <f>LEN(_xlfn.IFNA(VLOOKUP(AA644,Konstanta!$AD:$AD,1,FALSE),""))=0</f>
        <v>1</v>
      </c>
      <c r="CY644" s="67">
        <f t="shared" si="183"/>
        <v>0</v>
      </c>
      <c r="CZ644" s="67">
        <f t="shared" si="184"/>
        <v>0</v>
      </c>
      <c r="DA644" s="67">
        <f t="shared" si="185"/>
        <v>0</v>
      </c>
      <c r="DB644" t="b">
        <f t="shared" ca="1" si="186"/>
        <v>0</v>
      </c>
      <c r="DC644" s="67" t="b">
        <f>DA644&lt;=Konstanta!$AH$3</f>
        <v>1</v>
      </c>
      <c r="DD644" t="b">
        <f>CY644&lt;=Konstanta!$AH$4</f>
        <v>1</v>
      </c>
      <c r="DE644" t="b">
        <f>CY644&lt;=Konstanta!$AH$5</f>
        <v>1</v>
      </c>
      <c r="DF644" t="b">
        <f>CY644&lt;=Konstanta!$AH$6</f>
        <v>1</v>
      </c>
      <c r="DG644" t="b">
        <f ca="1">TEXT(BL644,"YYYYMMDD")=TEXT(Konstanta!$B$1,"YYYYMMDD")</f>
        <v>0</v>
      </c>
      <c r="DH644" t="b">
        <f t="shared" si="187"/>
        <v>0</v>
      </c>
      <c r="DI644" s="67">
        <f ca="1">Konstanta!$C$4-Data!CD644</f>
        <v>-1096658.666275</v>
      </c>
      <c r="DJ644">
        <f ca="1">IF(Data!DI644&gt;=Konstanta!$B$14,Konstanta!$A$14,IF(Data!DI644&gt;=Konstanta!$B$15,Konstanta!$A$15,IF(Data!DI644&gt;=Konstanta!$B$16,Konstanta!$A$16,IF(Data!DI644&gt;=Konstanta!$B$17,Konstanta!$A$17,IF(Data!DI644&gt;=Konstanta!$B$18,Konstanta!$A$18,Konstanta!$A$19)))))</f>
        <v>6</v>
      </c>
      <c r="DK644" t="b">
        <f t="shared" si="188"/>
        <v>0</v>
      </c>
      <c r="DL644" t="b">
        <f>COUNTIFS(A$1:A643,A644)=0</f>
        <v>1</v>
      </c>
    </row>
    <row r="645" spans="1:116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70" t="str">
        <f t="shared" si="173"/>
        <v/>
      </c>
      <c r="CA645" s="71">
        <f t="shared" ca="1" si="174"/>
        <v>1096694.6664083335</v>
      </c>
      <c r="CB645" s="70" t="b">
        <f ca="1">AND(LEN(BZ645)&gt;0,TEXT(BZ645,"YYYY-MM-DD")=TEXT(Konstanta!$B$1,"YYYY-MM-DD"))</f>
        <v>0</v>
      </c>
      <c r="CC645" s="70" t="str">
        <f t="shared" si="175"/>
        <v/>
      </c>
      <c r="CD645" s="72">
        <f ca="1">(Konstanta!$B$2-D645)*24</f>
        <v>1096694.666275</v>
      </c>
      <c r="CE645" t="b">
        <f t="shared" si="176"/>
        <v>0</v>
      </c>
      <c r="CF645" t="b">
        <f>LEN(_xlfn.IFNA(VLOOKUP(H645,Konstanta!$M:$M,1,FALSE),""))&gt;0</f>
        <v>0</v>
      </c>
      <c r="CG645" t="b">
        <f>LEN(_xlfn.IFNA(VLOOKUP(G645,Konstanta!$T:$T,1,FALSE),""))&gt;0</f>
        <v>0</v>
      </c>
      <c r="CH645" t="b">
        <f>_xlfn.IFNA(VLOOKUP(U645,Konstanta!$O:$O,1,FALSE),"-")&lt;&gt;"-"</f>
        <v>0</v>
      </c>
      <c r="CI645" t="b">
        <f>LEN(_xlfn.IFNA(VLOOKUP(AX645,Konstanta!$X:$X,1,FALSE),""))&gt;0</f>
        <v>0</v>
      </c>
      <c r="CJ645" t="b">
        <f>OR(LEN(_xlfn.IFNA(VLOOKUP(Y645,Konstanta!$Q:$Q,1,FALSE),""))&gt;0,LEN(Y645)=0)</f>
        <v>1</v>
      </c>
      <c r="CK645" t="b">
        <f t="shared" si="177"/>
        <v>1</v>
      </c>
      <c r="CL645" t="b">
        <f>OR(LEN(_xlfn.IFNA(VLOOKUP(BK645,Konstanta!$Z:$Z,1,FALSE),""))&gt;0,LEN(BK645)=0)</f>
        <v>1</v>
      </c>
      <c r="CM645" t="b">
        <f t="shared" si="178"/>
        <v>1</v>
      </c>
      <c r="CN645" t="b">
        <f t="shared" si="179"/>
        <v>0</v>
      </c>
      <c r="CO645" t="b">
        <f>LEN(_xlfn.IFNA(VLOOKUP(Data!K645,Konstanta!$AB:$AB,1,FALSE),""))&gt;0</f>
        <v>0</v>
      </c>
      <c r="CP645" s="12" t="b">
        <f t="shared" si="180"/>
        <v>0</v>
      </c>
      <c r="CQ645" s="12" t="b">
        <f t="shared" si="181"/>
        <v>0</v>
      </c>
      <c r="CR645" t="b">
        <f>ISNUMBER(SEARCH(Konstanta!$Q$5,Y645))</f>
        <v>0</v>
      </c>
      <c r="CS645">
        <f ca="1">IF(CD645&lt;=Konstanta!$J$5,Konstanta!$I$5,IF(CD645&lt;=Konstanta!$J$6,Konstanta!$I$6,IF(CD645&lt;=Konstanta!$J$7,Konstanta!$I$7,Konstanta!$I$8)))</f>
        <v>4</v>
      </c>
      <c r="CT645" t="b">
        <f>ISNUMBER(SEARCH(Konstanta!$Q$6,Y645))</f>
        <v>0</v>
      </c>
      <c r="CU645">
        <f ca="1">IF(CD645&lt;=Konstanta!$F$5,Konstanta!$E$5,IF(CD645&lt;=Konstanta!$F$6,Konstanta!$E$6,IF(CD645&lt;=Konstanta!$F$7,Konstanta!$E$7,IF(CD645&lt;=Konstanta!$F$8,Konstanta!$E$8,Konstanta!$E$9))))</f>
        <v>5</v>
      </c>
      <c r="CV645" t="b">
        <f t="shared" si="182"/>
        <v>1</v>
      </c>
      <c r="CW645" s="74">
        <f ca="1">IF(CD645&lt;=Konstanta!$B$5,Konstanta!$A$5,IF(CD645&lt;=Konstanta!$B$6,Konstanta!$A$6,IF(CD645&lt;=Konstanta!$B$7,Konstanta!$A$7,IF(CD645&lt;=Konstanta!$B$8,Konstanta!$A$8,IF(CD645&lt;=Konstanta!$B$9,Konstanta!$A$9,IF(CD645&lt;=Konstanta!$B$10,Konstanta!$A$10,IF(CD645&lt;=Konstanta!$B$11,Konstanta!$A$11,Konstanta!$A$12)))))))</f>
        <v>8</v>
      </c>
      <c r="CX645" t="b">
        <f>LEN(_xlfn.IFNA(VLOOKUP(AA645,Konstanta!$AD:$AD,1,FALSE),""))=0</f>
        <v>1</v>
      </c>
      <c r="CY645" s="67">
        <f t="shared" si="183"/>
        <v>0</v>
      </c>
      <c r="CZ645" s="67">
        <f t="shared" si="184"/>
        <v>0</v>
      </c>
      <c r="DA645" s="67">
        <f t="shared" si="185"/>
        <v>0</v>
      </c>
      <c r="DB645" t="b">
        <f t="shared" ca="1" si="186"/>
        <v>0</v>
      </c>
      <c r="DC645" s="67" t="b">
        <f>DA645&lt;=Konstanta!$AH$3</f>
        <v>1</v>
      </c>
      <c r="DD645" t="b">
        <f>CY645&lt;=Konstanta!$AH$4</f>
        <v>1</v>
      </c>
      <c r="DE645" t="b">
        <f>CY645&lt;=Konstanta!$AH$5</f>
        <v>1</v>
      </c>
      <c r="DF645" t="b">
        <f>CY645&lt;=Konstanta!$AH$6</f>
        <v>1</v>
      </c>
      <c r="DG645" t="b">
        <f ca="1">TEXT(BL645,"YYYYMMDD")=TEXT(Konstanta!$B$1,"YYYYMMDD")</f>
        <v>0</v>
      </c>
      <c r="DH645" t="b">
        <f t="shared" si="187"/>
        <v>0</v>
      </c>
      <c r="DI645" s="67">
        <f ca="1">Konstanta!$C$4-Data!CD645</f>
        <v>-1096658.666275</v>
      </c>
      <c r="DJ645">
        <f ca="1">IF(Data!DI645&gt;=Konstanta!$B$14,Konstanta!$A$14,IF(Data!DI645&gt;=Konstanta!$B$15,Konstanta!$A$15,IF(Data!DI645&gt;=Konstanta!$B$16,Konstanta!$A$16,IF(Data!DI645&gt;=Konstanta!$B$17,Konstanta!$A$17,IF(Data!DI645&gt;=Konstanta!$B$18,Konstanta!$A$18,Konstanta!$A$19)))))</f>
        <v>6</v>
      </c>
      <c r="DK645" t="b">
        <f t="shared" si="188"/>
        <v>0</v>
      </c>
      <c r="DL645" t="b">
        <f>COUNTIFS(A$1:A644,A645)=0</f>
        <v>1</v>
      </c>
    </row>
    <row r="646" spans="1:11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70" t="str">
        <f t="shared" si="173"/>
        <v/>
      </c>
      <c r="CA646" s="71">
        <f t="shared" ca="1" si="174"/>
        <v>1096694.6664305555</v>
      </c>
      <c r="CB646" s="70" t="b">
        <f ca="1">AND(LEN(BZ646)&gt;0,TEXT(BZ646,"YYYY-MM-DD")=TEXT(Konstanta!$B$1,"YYYY-MM-DD"))</f>
        <v>0</v>
      </c>
      <c r="CC646" s="70" t="str">
        <f t="shared" si="175"/>
        <v/>
      </c>
      <c r="CD646" s="72">
        <f ca="1">(Konstanta!$B$2-D646)*24</f>
        <v>1096694.666275</v>
      </c>
      <c r="CE646" t="b">
        <f t="shared" si="176"/>
        <v>0</v>
      </c>
      <c r="CF646" t="b">
        <f>LEN(_xlfn.IFNA(VLOOKUP(H646,Konstanta!$M:$M,1,FALSE),""))&gt;0</f>
        <v>0</v>
      </c>
      <c r="CG646" t="b">
        <f>LEN(_xlfn.IFNA(VLOOKUP(G646,Konstanta!$T:$T,1,FALSE),""))&gt;0</f>
        <v>0</v>
      </c>
      <c r="CH646" t="b">
        <f>_xlfn.IFNA(VLOOKUP(U646,Konstanta!$O:$O,1,FALSE),"-")&lt;&gt;"-"</f>
        <v>0</v>
      </c>
      <c r="CI646" t="b">
        <f>LEN(_xlfn.IFNA(VLOOKUP(AX646,Konstanta!$X:$X,1,FALSE),""))&gt;0</f>
        <v>0</v>
      </c>
      <c r="CJ646" t="b">
        <f>OR(LEN(_xlfn.IFNA(VLOOKUP(Y646,Konstanta!$Q:$Q,1,FALSE),""))&gt;0,LEN(Y646)=0)</f>
        <v>1</v>
      </c>
      <c r="CK646" t="b">
        <f t="shared" si="177"/>
        <v>1</v>
      </c>
      <c r="CL646" t="b">
        <f>OR(LEN(_xlfn.IFNA(VLOOKUP(BK646,Konstanta!$Z:$Z,1,FALSE),""))&gt;0,LEN(BK646)=0)</f>
        <v>1</v>
      </c>
      <c r="CM646" t="b">
        <f t="shared" si="178"/>
        <v>1</v>
      </c>
      <c r="CN646" t="b">
        <f t="shared" si="179"/>
        <v>0</v>
      </c>
      <c r="CO646" t="b">
        <f>LEN(_xlfn.IFNA(VLOOKUP(Data!K646,Konstanta!$AB:$AB,1,FALSE),""))&gt;0</f>
        <v>0</v>
      </c>
      <c r="CP646" s="12" t="b">
        <f t="shared" si="180"/>
        <v>0</v>
      </c>
      <c r="CQ646" s="12" t="b">
        <f t="shared" si="181"/>
        <v>0</v>
      </c>
      <c r="CR646" t="b">
        <f>ISNUMBER(SEARCH(Konstanta!$Q$5,Y646))</f>
        <v>0</v>
      </c>
      <c r="CS646">
        <f ca="1">IF(CD646&lt;=Konstanta!$J$5,Konstanta!$I$5,IF(CD646&lt;=Konstanta!$J$6,Konstanta!$I$6,IF(CD646&lt;=Konstanta!$J$7,Konstanta!$I$7,Konstanta!$I$8)))</f>
        <v>4</v>
      </c>
      <c r="CT646" t="b">
        <f>ISNUMBER(SEARCH(Konstanta!$Q$6,Y646))</f>
        <v>0</v>
      </c>
      <c r="CU646">
        <f ca="1">IF(CD646&lt;=Konstanta!$F$5,Konstanta!$E$5,IF(CD646&lt;=Konstanta!$F$6,Konstanta!$E$6,IF(CD646&lt;=Konstanta!$F$7,Konstanta!$E$7,IF(CD646&lt;=Konstanta!$F$8,Konstanta!$E$8,Konstanta!$E$9))))</f>
        <v>5</v>
      </c>
      <c r="CV646" t="b">
        <f t="shared" si="182"/>
        <v>1</v>
      </c>
      <c r="CW646" s="74">
        <f ca="1">IF(CD646&lt;=Konstanta!$B$5,Konstanta!$A$5,IF(CD646&lt;=Konstanta!$B$6,Konstanta!$A$6,IF(CD646&lt;=Konstanta!$B$7,Konstanta!$A$7,IF(CD646&lt;=Konstanta!$B$8,Konstanta!$A$8,IF(CD646&lt;=Konstanta!$B$9,Konstanta!$A$9,IF(CD646&lt;=Konstanta!$B$10,Konstanta!$A$10,IF(CD646&lt;=Konstanta!$B$11,Konstanta!$A$11,Konstanta!$A$12)))))))</f>
        <v>8</v>
      </c>
      <c r="CX646" t="b">
        <f>LEN(_xlfn.IFNA(VLOOKUP(AA646,Konstanta!$AD:$AD,1,FALSE),""))=0</f>
        <v>1</v>
      </c>
      <c r="CY646" s="67">
        <f t="shared" si="183"/>
        <v>0</v>
      </c>
      <c r="CZ646" s="67">
        <f t="shared" si="184"/>
        <v>0</v>
      </c>
      <c r="DA646" s="67">
        <f t="shared" si="185"/>
        <v>0</v>
      </c>
      <c r="DB646" t="b">
        <f t="shared" ca="1" si="186"/>
        <v>0</v>
      </c>
      <c r="DC646" s="67" t="b">
        <f>DA646&lt;=Konstanta!$AH$3</f>
        <v>1</v>
      </c>
      <c r="DD646" t="b">
        <f>CY646&lt;=Konstanta!$AH$4</f>
        <v>1</v>
      </c>
      <c r="DE646" t="b">
        <f>CY646&lt;=Konstanta!$AH$5</f>
        <v>1</v>
      </c>
      <c r="DF646" t="b">
        <f>CY646&lt;=Konstanta!$AH$6</f>
        <v>1</v>
      </c>
      <c r="DG646" t="b">
        <f ca="1">TEXT(BL646,"YYYYMMDD")=TEXT(Konstanta!$B$1,"YYYYMMDD")</f>
        <v>0</v>
      </c>
      <c r="DH646" t="b">
        <f t="shared" si="187"/>
        <v>0</v>
      </c>
      <c r="DI646" s="67">
        <f ca="1">Konstanta!$C$4-Data!CD646</f>
        <v>-1096658.666275</v>
      </c>
      <c r="DJ646">
        <f ca="1">IF(Data!DI646&gt;=Konstanta!$B$14,Konstanta!$A$14,IF(Data!DI646&gt;=Konstanta!$B$15,Konstanta!$A$15,IF(Data!DI646&gt;=Konstanta!$B$16,Konstanta!$A$16,IF(Data!DI646&gt;=Konstanta!$B$17,Konstanta!$A$17,IF(Data!DI646&gt;=Konstanta!$B$18,Konstanta!$A$18,Konstanta!$A$19)))))</f>
        <v>6</v>
      </c>
      <c r="DK646" t="b">
        <f t="shared" si="188"/>
        <v>0</v>
      </c>
      <c r="DL646" t="b">
        <f>COUNTIFS(A$1:A645,A646)=0</f>
        <v>1</v>
      </c>
    </row>
    <row r="647" spans="1:116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70" t="str">
        <f t="shared" si="173"/>
        <v/>
      </c>
      <c r="CA647" s="71">
        <f t="shared" ca="1" si="174"/>
        <v>1096694.6664305555</v>
      </c>
      <c r="CB647" s="70" t="b">
        <f ca="1">AND(LEN(BZ647)&gt;0,TEXT(BZ647,"YYYY-MM-DD")=TEXT(Konstanta!$B$1,"YYYY-MM-DD"))</f>
        <v>0</v>
      </c>
      <c r="CC647" s="70" t="str">
        <f t="shared" si="175"/>
        <v/>
      </c>
      <c r="CD647" s="72">
        <f ca="1">(Konstanta!$B$2-D647)*24</f>
        <v>1096694.666275</v>
      </c>
      <c r="CE647" t="b">
        <f t="shared" si="176"/>
        <v>0</v>
      </c>
      <c r="CF647" t="b">
        <f>LEN(_xlfn.IFNA(VLOOKUP(H647,Konstanta!$M:$M,1,FALSE),""))&gt;0</f>
        <v>0</v>
      </c>
      <c r="CG647" t="b">
        <f>LEN(_xlfn.IFNA(VLOOKUP(G647,Konstanta!$T:$T,1,FALSE),""))&gt;0</f>
        <v>0</v>
      </c>
      <c r="CH647" t="b">
        <f>_xlfn.IFNA(VLOOKUP(U647,Konstanta!$O:$O,1,FALSE),"-")&lt;&gt;"-"</f>
        <v>0</v>
      </c>
      <c r="CI647" t="b">
        <f>LEN(_xlfn.IFNA(VLOOKUP(AX647,Konstanta!$X:$X,1,FALSE),""))&gt;0</f>
        <v>0</v>
      </c>
      <c r="CJ647" t="b">
        <f>OR(LEN(_xlfn.IFNA(VLOOKUP(Y647,Konstanta!$Q:$Q,1,FALSE),""))&gt;0,LEN(Y647)=0)</f>
        <v>1</v>
      </c>
      <c r="CK647" t="b">
        <f t="shared" si="177"/>
        <v>1</v>
      </c>
      <c r="CL647" t="b">
        <f>OR(LEN(_xlfn.IFNA(VLOOKUP(BK647,Konstanta!$Z:$Z,1,FALSE),""))&gt;0,LEN(BK647)=0)</f>
        <v>1</v>
      </c>
      <c r="CM647" t="b">
        <f t="shared" si="178"/>
        <v>1</v>
      </c>
      <c r="CN647" t="b">
        <f t="shared" si="179"/>
        <v>0</v>
      </c>
      <c r="CO647" t="b">
        <f>LEN(_xlfn.IFNA(VLOOKUP(Data!K647,Konstanta!$AB:$AB,1,FALSE),""))&gt;0</f>
        <v>0</v>
      </c>
      <c r="CP647" s="12" t="b">
        <f t="shared" si="180"/>
        <v>0</v>
      </c>
      <c r="CQ647" s="12" t="b">
        <f t="shared" si="181"/>
        <v>0</v>
      </c>
      <c r="CR647" t="b">
        <f>ISNUMBER(SEARCH(Konstanta!$Q$5,Y647))</f>
        <v>0</v>
      </c>
      <c r="CS647">
        <f ca="1">IF(CD647&lt;=Konstanta!$J$5,Konstanta!$I$5,IF(CD647&lt;=Konstanta!$J$6,Konstanta!$I$6,IF(CD647&lt;=Konstanta!$J$7,Konstanta!$I$7,Konstanta!$I$8)))</f>
        <v>4</v>
      </c>
      <c r="CT647" t="b">
        <f>ISNUMBER(SEARCH(Konstanta!$Q$6,Y647))</f>
        <v>0</v>
      </c>
      <c r="CU647">
        <f ca="1">IF(CD647&lt;=Konstanta!$F$5,Konstanta!$E$5,IF(CD647&lt;=Konstanta!$F$6,Konstanta!$E$6,IF(CD647&lt;=Konstanta!$F$7,Konstanta!$E$7,IF(CD647&lt;=Konstanta!$F$8,Konstanta!$E$8,Konstanta!$E$9))))</f>
        <v>5</v>
      </c>
      <c r="CV647" t="b">
        <f t="shared" si="182"/>
        <v>1</v>
      </c>
      <c r="CW647" s="74">
        <f ca="1">IF(CD647&lt;=Konstanta!$B$5,Konstanta!$A$5,IF(CD647&lt;=Konstanta!$B$6,Konstanta!$A$6,IF(CD647&lt;=Konstanta!$B$7,Konstanta!$A$7,IF(CD647&lt;=Konstanta!$B$8,Konstanta!$A$8,IF(CD647&lt;=Konstanta!$B$9,Konstanta!$A$9,IF(CD647&lt;=Konstanta!$B$10,Konstanta!$A$10,IF(CD647&lt;=Konstanta!$B$11,Konstanta!$A$11,Konstanta!$A$12)))))))</f>
        <v>8</v>
      </c>
      <c r="CX647" t="b">
        <f>LEN(_xlfn.IFNA(VLOOKUP(AA647,Konstanta!$AD:$AD,1,FALSE),""))=0</f>
        <v>1</v>
      </c>
      <c r="CY647" s="67">
        <f t="shared" si="183"/>
        <v>0</v>
      </c>
      <c r="CZ647" s="67">
        <f t="shared" si="184"/>
        <v>0</v>
      </c>
      <c r="DA647" s="67">
        <f t="shared" si="185"/>
        <v>0</v>
      </c>
      <c r="DB647" t="b">
        <f t="shared" ca="1" si="186"/>
        <v>0</v>
      </c>
      <c r="DC647" s="67" t="b">
        <f>DA647&lt;=Konstanta!$AH$3</f>
        <v>1</v>
      </c>
      <c r="DD647" t="b">
        <f>CY647&lt;=Konstanta!$AH$4</f>
        <v>1</v>
      </c>
      <c r="DE647" t="b">
        <f>CY647&lt;=Konstanta!$AH$5</f>
        <v>1</v>
      </c>
      <c r="DF647" t="b">
        <f>CY647&lt;=Konstanta!$AH$6</f>
        <v>1</v>
      </c>
      <c r="DG647" t="b">
        <f ca="1">TEXT(BL647,"YYYYMMDD")=TEXT(Konstanta!$B$1,"YYYYMMDD")</f>
        <v>0</v>
      </c>
      <c r="DH647" t="b">
        <f t="shared" si="187"/>
        <v>0</v>
      </c>
      <c r="DI647" s="67">
        <f ca="1">Konstanta!$C$4-Data!CD647</f>
        <v>-1096658.666275</v>
      </c>
      <c r="DJ647">
        <f ca="1">IF(Data!DI647&gt;=Konstanta!$B$14,Konstanta!$A$14,IF(Data!DI647&gt;=Konstanta!$B$15,Konstanta!$A$15,IF(Data!DI647&gt;=Konstanta!$B$16,Konstanta!$A$16,IF(Data!DI647&gt;=Konstanta!$B$17,Konstanta!$A$17,IF(Data!DI647&gt;=Konstanta!$B$18,Konstanta!$A$18,Konstanta!$A$19)))))</f>
        <v>6</v>
      </c>
      <c r="DK647" t="b">
        <f t="shared" si="188"/>
        <v>0</v>
      </c>
      <c r="DL647" t="b">
        <f>COUNTIFS(A$1:A646,A647)=0</f>
        <v>1</v>
      </c>
    </row>
    <row r="648" spans="1:116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70" t="str">
        <f t="shared" si="173"/>
        <v/>
      </c>
      <c r="CA648" s="71">
        <f t="shared" ca="1" si="174"/>
        <v>1096694.666013889</v>
      </c>
      <c r="CB648" s="70" t="b">
        <f ca="1">AND(LEN(BZ648)&gt;0,TEXT(BZ648,"YYYY-MM-DD")=TEXT(Konstanta!$B$1,"YYYY-MM-DD"))</f>
        <v>0</v>
      </c>
      <c r="CC648" s="70" t="str">
        <f t="shared" si="175"/>
        <v/>
      </c>
      <c r="CD648" s="72">
        <f ca="1">(Konstanta!$B$2-D648)*24</f>
        <v>1096694.666275</v>
      </c>
      <c r="CE648" t="b">
        <f t="shared" si="176"/>
        <v>0</v>
      </c>
      <c r="CF648" t="b">
        <f>LEN(_xlfn.IFNA(VLOOKUP(H648,Konstanta!$M:$M,1,FALSE),""))&gt;0</f>
        <v>0</v>
      </c>
      <c r="CG648" t="b">
        <f>LEN(_xlfn.IFNA(VLOOKUP(G648,Konstanta!$T:$T,1,FALSE),""))&gt;0</f>
        <v>0</v>
      </c>
      <c r="CH648" t="b">
        <f>_xlfn.IFNA(VLOOKUP(U648,Konstanta!$O:$O,1,FALSE),"-")&lt;&gt;"-"</f>
        <v>0</v>
      </c>
      <c r="CI648" t="b">
        <f>LEN(_xlfn.IFNA(VLOOKUP(AX648,Konstanta!$X:$X,1,FALSE),""))&gt;0</f>
        <v>0</v>
      </c>
      <c r="CJ648" t="b">
        <f>OR(LEN(_xlfn.IFNA(VLOOKUP(Y648,Konstanta!$Q:$Q,1,FALSE),""))&gt;0,LEN(Y648)=0)</f>
        <v>1</v>
      </c>
      <c r="CK648" t="b">
        <f t="shared" si="177"/>
        <v>1</v>
      </c>
      <c r="CL648" t="b">
        <f>OR(LEN(_xlfn.IFNA(VLOOKUP(BK648,Konstanta!$Z:$Z,1,FALSE),""))&gt;0,LEN(BK648)=0)</f>
        <v>1</v>
      </c>
      <c r="CM648" t="b">
        <f t="shared" si="178"/>
        <v>1</v>
      </c>
      <c r="CN648" t="b">
        <f t="shared" si="179"/>
        <v>0</v>
      </c>
      <c r="CO648" t="b">
        <f>LEN(_xlfn.IFNA(VLOOKUP(Data!K648,Konstanta!$AB:$AB,1,FALSE),""))&gt;0</f>
        <v>0</v>
      </c>
      <c r="CP648" s="12" t="b">
        <f t="shared" si="180"/>
        <v>0</v>
      </c>
      <c r="CQ648" s="12" t="b">
        <f t="shared" si="181"/>
        <v>0</v>
      </c>
      <c r="CR648" t="b">
        <f>ISNUMBER(SEARCH(Konstanta!$Q$5,Y648))</f>
        <v>0</v>
      </c>
      <c r="CS648">
        <f ca="1">IF(CD648&lt;=Konstanta!$J$5,Konstanta!$I$5,IF(CD648&lt;=Konstanta!$J$6,Konstanta!$I$6,IF(CD648&lt;=Konstanta!$J$7,Konstanta!$I$7,Konstanta!$I$8)))</f>
        <v>4</v>
      </c>
      <c r="CT648" t="b">
        <f>ISNUMBER(SEARCH(Konstanta!$Q$6,Y648))</f>
        <v>0</v>
      </c>
      <c r="CU648">
        <f ca="1">IF(CD648&lt;=Konstanta!$F$5,Konstanta!$E$5,IF(CD648&lt;=Konstanta!$F$6,Konstanta!$E$6,IF(CD648&lt;=Konstanta!$F$7,Konstanta!$E$7,IF(CD648&lt;=Konstanta!$F$8,Konstanta!$E$8,Konstanta!$E$9))))</f>
        <v>5</v>
      </c>
      <c r="CV648" t="b">
        <f t="shared" si="182"/>
        <v>1</v>
      </c>
      <c r="CW648" s="74">
        <f ca="1">IF(CD648&lt;=Konstanta!$B$5,Konstanta!$A$5,IF(CD648&lt;=Konstanta!$B$6,Konstanta!$A$6,IF(CD648&lt;=Konstanta!$B$7,Konstanta!$A$7,IF(CD648&lt;=Konstanta!$B$8,Konstanta!$A$8,IF(CD648&lt;=Konstanta!$B$9,Konstanta!$A$9,IF(CD648&lt;=Konstanta!$B$10,Konstanta!$A$10,IF(CD648&lt;=Konstanta!$B$11,Konstanta!$A$11,Konstanta!$A$12)))))))</f>
        <v>8</v>
      </c>
      <c r="CX648" t="b">
        <f>LEN(_xlfn.IFNA(VLOOKUP(AA648,Konstanta!$AD:$AD,1,FALSE),""))=0</f>
        <v>1</v>
      </c>
      <c r="CY648" s="67">
        <f t="shared" si="183"/>
        <v>0</v>
      </c>
      <c r="CZ648" s="67">
        <f t="shared" si="184"/>
        <v>0</v>
      </c>
      <c r="DA648" s="67">
        <f t="shared" si="185"/>
        <v>0</v>
      </c>
      <c r="DB648" t="b">
        <f t="shared" ca="1" si="186"/>
        <v>0</v>
      </c>
      <c r="DC648" s="67" t="b">
        <f>DA648&lt;=Konstanta!$AH$3</f>
        <v>1</v>
      </c>
      <c r="DD648" t="b">
        <f>CY648&lt;=Konstanta!$AH$4</f>
        <v>1</v>
      </c>
      <c r="DE648" t="b">
        <f>CY648&lt;=Konstanta!$AH$5</f>
        <v>1</v>
      </c>
      <c r="DF648" t="b">
        <f>CY648&lt;=Konstanta!$AH$6</f>
        <v>1</v>
      </c>
      <c r="DG648" t="b">
        <f ca="1">TEXT(BL648,"YYYYMMDD")=TEXT(Konstanta!$B$1,"YYYYMMDD")</f>
        <v>0</v>
      </c>
      <c r="DH648" t="b">
        <f t="shared" si="187"/>
        <v>0</v>
      </c>
      <c r="DI648" s="67">
        <f ca="1">Konstanta!$C$4-Data!CD648</f>
        <v>-1096658.666275</v>
      </c>
      <c r="DJ648">
        <f ca="1">IF(Data!DI648&gt;=Konstanta!$B$14,Konstanta!$A$14,IF(Data!DI648&gt;=Konstanta!$B$15,Konstanta!$A$15,IF(Data!DI648&gt;=Konstanta!$B$16,Konstanta!$A$16,IF(Data!DI648&gt;=Konstanta!$B$17,Konstanta!$A$17,IF(Data!DI648&gt;=Konstanta!$B$18,Konstanta!$A$18,Konstanta!$A$19)))))</f>
        <v>6</v>
      </c>
      <c r="DK648" t="b">
        <f t="shared" si="188"/>
        <v>0</v>
      </c>
      <c r="DL648" t="b">
        <f>COUNTIFS(A$1:A647,A648)=0</f>
        <v>1</v>
      </c>
    </row>
    <row r="649" spans="1:116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70" t="str">
        <f t="shared" si="173"/>
        <v/>
      </c>
      <c r="CA649" s="71">
        <f t="shared" ca="1" si="174"/>
        <v>1096694.6664083335</v>
      </c>
      <c r="CB649" s="70" t="b">
        <f ca="1">AND(LEN(BZ649)&gt;0,TEXT(BZ649,"YYYY-MM-DD")=TEXT(Konstanta!$B$1,"YYYY-MM-DD"))</f>
        <v>0</v>
      </c>
      <c r="CC649" s="70" t="str">
        <f t="shared" si="175"/>
        <v/>
      </c>
      <c r="CD649" s="72">
        <f ca="1">(Konstanta!$B$2-D649)*24</f>
        <v>1096694.666275</v>
      </c>
      <c r="CE649" t="b">
        <f t="shared" si="176"/>
        <v>0</v>
      </c>
      <c r="CF649" t="b">
        <f>LEN(_xlfn.IFNA(VLOOKUP(H649,Konstanta!$M:$M,1,FALSE),""))&gt;0</f>
        <v>0</v>
      </c>
      <c r="CG649" t="b">
        <f>LEN(_xlfn.IFNA(VLOOKUP(G649,Konstanta!$T:$T,1,FALSE),""))&gt;0</f>
        <v>0</v>
      </c>
      <c r="CH649" t="b">
        <f>_xlfn.IFNA(VLOOKUP(U649,Konstanta!$O:$O,1,FALSE),"-")&lt;&gt;"-"</f>
        <v>0</v>
      </c>
      <c r="CI649" t="b">
        <f>LEN(_xlfn.IFNA(VLOOKUP(AX649,Konstanta!$X:$X,1,FALSE),""))&gt;0</f>
        <v>0</v>
      </c>
      <c r="CJ649" t="b">
        <f>OR(LEN(_xlfn.IFNA(VLOOKUP(Y649,Konstanta!$Q:$Q,1,FALSE),""))&gt;0,LEN(Y649)=0)</f>
        <v>1</v>
      </c>
      <c r="CK649" t="b">
        <f t="shared" si="177"/>
        <v>1</v>
      </c>
      <c r="CL649" t="b">
        <f>OR(LEN(_xlfn.IFNA(VLOOKUP(BK649,Konstanta!$Z:$Z,1,FALSE),""))&gt;0,LEN(BK649)=0)</f>
        <v>1</v>
      </c>
      <c r="CM649" t="b">
        <f t="shared" si="178"/>
        <v>1</v>
      </c>
      <c r="CN649" t="b">
        <f t="shared" si="179"/>
        <v>0</v>
      </c>
      <c r="CO649" t="b">
        <f>LEN(_xlfn.IFNA(VLOOKUP(Data!K649,Konstanta!$AB:$AB,1,FALSE),""))&gt;0</f>
        <v>0</v>
      </c>
      <c r="CP649" s="12" t="b">
        <f t="shared" si="180"/>
        <v>0</v>
      </c>
      <c r="CQ649" s="12" t="b">
        <f t="shared" si="181"/>
        <v>0</v>
      </c>
      <c r="CR649" t="b">
        <f>ISNUMBER(SEARCH(Konstanta!$Q$5,Y649))</f>
        <v>0</v>
      </c>
      <c r="CS649">
        <f ca="1">IF(CD649&lt;=Konstanta!$J$5,Konstanta!$I$5,IF(CD649&lt;=Konstanta!$J$6,Konstanta!$I$6,IF(CD649&lt;=Konstanta!$J$7,Konstanta!$I$7,Konstanta!$I$8)))</f>
        <v>4</v>
      </c>
      <c r="CT649" t="b">
        <f>ISNUMBER(SEARCH(Konstanta!$Q$6,Y649))</f>
        <v>0</v>
      </c>
      <c r="CU649">
        <f ca="1">IF(CD649&lt;=Konstanta!$F$5,Konstanta!$E$5,IF(CD649&lt;=Konstanta!$F$6,Konstanta!$E$6,IF(CD649&lt;=Konstanta!$F$7,Konstanta!$E$7,IF(CD649&lt;=Konstanta!$F$8,Konstanta!$E$8,Konstanta!$E$9))))</f>
        <v>5</v>
      </c>
      <c r="CV649" t="b">
        <f t="shared" si="182"/>
        <v>1</v>
      </c>
      <c r="CW649" s="74">
        <f ca="1">IF(CD649&lt;=Konstanta!$B$5,Konstanta!$A$5,IF(CD649&lt;=Konstanta!$B$6,Konstanta!$A$6,IF(CD649&lt;=Konstanta!$B$7,Konstanta!$A$7,IF(CD649&lt;=Konstanta!$B$8,Konstanta!$A$8,IF(CD649&lt;=Konstanta!$B$9,Konstanta!$A$9,IF(CD649&lt;=Konstanta!$B$10,Konstanta!$A$10,IF(CD649&lt;=Konstanta!$B$11,Konstanta!$A$11,Konstanta!$A$12)))))))</f>
        <v>8</v>
      </c>
      <c r="CX649" t="b">
        <f>LEN(_xlfn.IFNA(VLOOKUP(AA649,Konstanta!$AD:$AD,1,FALSE),""))=0</f>
        <v>1</v>
      </c>
      <c r="CY649" s="67">
        <f t="shared" si="183"/>
        <v>0</v>
      </c>
      <c r="CZ649" s="67">
        <f t="shared" si="184"/>
        <v>0</v>
      </c>
      <c r="DA649" s="67">
        <f t="shared" si="185"/>
        <v>0</v>
      </c>
      <c r="DB649" t="b">
        <f t="shared" ca="1" si="186"/>
        <v>0</v>
      </c>
      <c r="DC649" s="67" t="b">
        <f>DA649&lt;=Konstanta!$AH$3</f>
        <v>1</v>
      </c>
      <c r="DD649" t="b">
        <f>CY649&lt;=Konstanta!$AH$4</f>
        <v>1</v>
      </c>
      <c r="DE649" t="b">
        <f>CY649&lt;=Konstanta!$AH$5</f>
        <v>1</v>
      </c>
      <c r="DF649" t="b">
        <f>CY649&lt;=Konstanta!$AH$6</f>
        <v>1</v>
      </c>
      <c r="DG649" t="b">
        <f ca="1">TEXT(BL649,"YYYYMMDD")=TEXT(Konstanta!$B$1,"YYYYMMDD")</f>
        <v>0</v>
      </c>
      <c r="DH649" t="b">
        <f t="shared" si="187"/>
        <v>0</v>
      </c>
      <c r="DI649" s="67">
        <f ca="1">Konstanta!$C$4-Data!CD649</f>
        <v>-1096658.666275</v>
      </c>
      <c r="DJ649">
        <f ca="1">IF(Data!DI649&gt;=Konstanta!$B$14,Konstanta!$A$14,IF(Data!DI649&gt;=Konstanta!$B$15,Konstanta!$A$15,IF(Data!DI649&gt;=Konstanta!$B$16,Konstanta!$A$16,IF(Data!DI649&gt;=Konstanta!$B$17,Konstanta!$A$17,IF(Data!DI649&gt;=Konstanta!$B$18,Konstanta!$A$18,Konstanta!$A$19)))))</f>
        <v>6</v>
      </c>
      <c r="DK649" t="b">
        <f t="shared" si="188"/>
        <v>0</v>
      </c>
      <c r="DL649" t="b">
        <f>COUNTIFS(A$1:A648,A649)=0</f>
        <v>1</v>
      </c>
    </row>
    <row r="650" spans="1:116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70" t="str">
        <f t="shared" si="173"/>
        <v/>
      </c>
      <c r="CA650" s="71">
        <f t="shared" ca="1" si="174"/>
        <v>1096694.666013889</v>
      </c>
      <c r="CB650" s="70" t="b">
        <f ca="1">AND(LEN(BZ650)&gt;0,TEXT(BZ650,"YYYY-MM-DD")=TEXT(Konstanta!$B$1,"YYYY-MM-DD"))</f>
        <v>0</v>
      </c>
      <c r="CC650" s="70" t="str">
        <f t="shared" si="175"/>
        <v/>
      </c>
      <c r="CD650" s="72">
        <f ca="1">(Konstanta!$B$2-D650)*24</f>
        <v>1096694.666275</v>
      </c>
      <c r="CE650" t="b">
        <f t="shared" si="176"/>
        <v>0</v>
      </c>
      <c r="CF650" t="b">
        <f>LEN(_xlfn.IFNA(VLOOKUP(H650,Konstanta!$M:$M,1,FALSE),""))&gt;0</f>
        <v>0</v>
      </c>
      <c r="CG650" t="b">
        <f>LEN(_xlfn.IFNA(VLOOKUP(G650,Konstanta!$T:$T,1,FALSE),""))&gt;0</f>
        <v>0</v>
      </c>
      <c r="CH650" t="b">
        <f>_xlfn.IFNA(VLOOKUP(U650,Konstanta!$O:$O,1,FALSE),"-")&lt;&gt;"-"</f>
        <v>0</v>
      </c>
      <c r="CI650" t="b">
        <f>LEN(_xlfn.IFNA(VLOOKUP(AX650,Konstanta!$X:$X,1,FALSE),""))&gt;0</f>
        <v>0</v>
      </c>
      <c r="CJ650" t="b">
        <f>OR(LEN(_xlfn.IFNA(VLOOKUP(Y650,Konstanta!$Q:$Q,1,FALSE),""))&gt;0,LEN(Y650)=0)</f>
        <v>1</v>
      </c>
      <c r="CK650" t="b">
        <f t="shared" si="177"/>
        <v>1</v>
      </c>
      <c r="CL650" t="b">
        <f>OR(LEN(_xlfn.IFNA(VLOOKUP(BK650,Konstanta!$Z:$Z,1,FALSE),""))&gt;0,LEN(BK650)=0)</f>
        <v>1</v>
      </c>
      <c r="CM650" t="b">
        <f t="shared" si="178"/>
        <v>1</v>
      </c>
      <c r="CN650" t="b">
        <f t="shared" si="179"/>
        <v>0</v>
      </c>
      <c r="CO650" t="b">
        <f>LEN(_xlfn.IFNA(VLOOKUP(Data!K650,Konstanta!$AB:$AB,1,FALSE),""))&gt;0</f>
        <v>0</v>
      </c>
      <c r="CP650" s="12" t="b">
        <f t="shared" si="180"/>
        <v>0</v>
      </c>
      <c r="CQ650" s="12" t="b">
        <f t="shared" si="181"/>
        <v>0</v>
      </c>
      <c r="CR650" t="b">
        <f>ISNUMBER(SEARCH(Konstanta!$Q$5,Y650))</f>
        <v>0</v>
      </c>
      <c r="CS650">
        <f ca="1">IF(CD650&lt;=Konstanta!$J$5,Konstanta!$I$5,IF(CD650&lt;=Konstanta!$J$6,Konstanta!$I$6,IF(CD650&lt;=Konstanta!$J$7,Konstanta!$I$7,Konstanta!$I$8)))</f>
        <v>4</v>
      </c>
      <c r="CT650" t="b">
        <f>ISNUMBER(SEARCH(Konstanta!$Q$6,Y650))</f>
        <v>0</v>
      </c>
      <c r="CU650">
        <f ca="1">IF(CD650&lt;=Konstanta!$F$5,Konstanta!$E$5,IF(CD650&lt;=Konstanta!$F$6,Konstanta!$E$6,IF(CD650&lt;=Konstanta!$F$7,Konstanta!$E$7,IF(CD650&lt;=Konstanta!$F$8,Konstanta!$E$8,Konstanta!$E$9))))</f>
        <v>5</v>
      </c>
      <c r="CV650" t="b">
        <f t="shared" si="182"/>
        <v>1</v>
      </c>
      <c r="CW650" s="74">
        <f ca="1">IF(CD650&lt;=Konstanta!$B$5,Konstanta!$A$5,IF(CD650&lt;=Konstanta!$B$6,Konstanta!$A$6,IF(CD650&lt;=Konstanta!$B$7,Konstanta!$A$7,IF(CD650&lt;=Konstanta!$B$8,Konstanta!$A$8,IF(CD650&lt;=Konstanta!$B$9,Konstanta!$A$9,IF(CD650&lt;=Konstanta!$B$10,Konstanta!$A$10,IF(CD650&lt;=Konstanta!$B$11,Konstanta!$A$11,Konstanta!$A$12)))))))</f>
        <v>8</v>
      </c>
      <c r="CX650" t="b">
        <f>LEN(_xlfn.IFNA(VLOOKUP(AA650,Konstanta!$AD:$AD,1,FALSE),""))=0</f>
        <v>1</v>
      </c>
      <c r="CY650" s="67">
        <f t="shared" si="183"/>
        <v>0</v>
      </c>
      <c r="CZ650" s="67">
        <f t="shared" si="184"/>
        <v>0</v>
      </c>
      <c r="DA650" s="67">
        <f t="shared" si="185"/>
        <v>0</v>
      </c>
      <c r="DB650" t="b">
        <f t="shared" ca="1" si="186"/>
        <v>0</v>
      </c>
      <c r="DC650" s="67" t="b">
        <f>DA650&lt;=Konstanta!$AH$3</f>
        <v>1</v>
      </c>
      <c r="DD650" t="b">
        <f>CY650&lt;=Konstanta!$AH$4</f>
        <v>1</v>
      </c>
      <c r="DE650" t="b">
        <f>CY650&lt;=Konstanta!$AH$5</f>
        <v>1</v>
      </c>
      <c r="DF650" t="b">
        <f>CY650&lt;=Konstanta!$AH$6</f>
        <v>1</v>
      </c>
      <c r="DG650" t="b">
        <f ca="1">TEXT(BL650,"YYYYMMDD")=TEXT(Konstanta!$B$1,"YYYYMMDD")</f>
        <v>0</v>
      </c>
      <c r="DH650" t="b">
        <f t="shared" si="187"/>
        <v>0</v>
      </c>
      <c r="DI650" s="67">
        <f ca="1">Konstanta!$C$4-Data!CD650</f>
        <v>-1096658.666275</v>
      </c>
      <c r="DJ650">
        <f ca="1">IF(Data!DI650&gt;=Konstanta!$B$14,Konstanta!$A$14,IF(Data!DI650&gt;=Konstanta!$B$15,Konstanta!$A$15,IF(Data!DI650&gt;=Konstanta!$B$16,Konstanta!$A$16,IF(Data!DI650&gt;=Konstanta!$B$17,Konstanta!$A$17,IF(Data!DI650&gt;=Konstanta!$B$18,Konstanta!$A$18,Konstanta!$A$19)))))</f>
        <v>6</v>
      </c>
      <c r="DK650" t="b">
        <f t="shared" si="188"/>
        <v>0</v>
      </c>
      <c r="DL650" t="b">
        <f>COUNTIFS(A$1:A649,A650)=0</f>
        <v>1</v>
      </c>
    </row>
    <row r="651" spans="1:116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70" t="str">
        <f t="shared" si="173"/>
        <v/>
      </c>
      <c r="CA651" s="71">
        <f t="shared" ca="1" si="174"/>
        <v>1096694.6664083335</v>
      </c>
      <c r="CB651" s="70" t="b">
        <f ca="1">AND(LEN(BZ651)&gt;0,TEXT(BZ651,"YYYY-MM-DD")=TEXT(Konstanta!$B$1,"YYYY-MM-DD"))</f>
        <v>0</v>
      </c>
      <c r="CC651" s="70" t="str">
        <f t="shared" si="175"/>
        <v/>
      </c>
      <c r="CD651" s="72">
        <f ca="1">(Konstanta!$B$2-D651)*24</f>
        <v>1096694.666275</v>
      </c>
      <c r="CE651" t="b">
        <f t="shared" si="176"/>
        <v>0</v>
      </c>
      <c r="CF651" t="b">
        <f>LEN(_xlfn.IFNA(VLOOKUP(H651,Konstanta!$M:$M,1,FALSE),""))&gt;0</f>
        <v>0</v>
      </c>
      <c r="CG651" t="b">
        <f>LEN(_xlfn.IFNA(VLOOKUP(G651,Konstanta!$T:$T,1,FALSE),""))&gt;0</f>
        <v>0</v>
      </c>
      <c r="CH651" t="b">
        <f>_xlfn.IFNA(VLOOKUP(U651,Konstanta!$O:$O,1,FALSE),"-")&lt;&gt;"-"</f>
        <v>0</v>
      </c>
      <c r="CI651" t="b">
        <f>LEN(_xlfn.IFNA(VLOOKUP(AX651,Konstanta!$X:$X,1,FALSE),""))&gt;0</f>
        <v>0</v>
      </c>
      <c r="CJ651" t="b">
        <f>OR(LEN(_xlfn.IFNA(VLOOKUP(Y651,Konstanta!$Q:$Q,1,FALSE),""))&gt;0,LEN(Y651)=0)</f>
        <v>1</v>
      </c>
      <c r="CK651" t="b">
        <f t="shared" si="177"/>
        <v>1</v>
      </c>
      <c r="CL651" t="b">
        <f>OR(LEN(_xlfn.IFNA(VLOOKUP(BK651,Konstanta!$Z:$Z,1,FALSE),""))&gt;0,LEN(BK651)=0)</f>
        <v>1</v>
      </c>
      <c r="CM651" t="b">
        <f t="shared" si="178"/>
        <v>1</v>
      </c>
      <c r="CN651" t="b">
        <f t="shared" si="179"/>
        <v>0</v>
      </c>
      <c r="CO651" t="b">
        <f>LEN(_xlfn.IFNA(VLOOKUP(Data!K651,Konstanta!$AB:$AB,1,FALSE),""))&gt;0</f>
        <v>0</v>
      </c>
      <c r="CP651" s="12" t="b">
        <f t="shared" si="180"/>
        <v>0</v>
      </c>
      <c r="CQ651" s="12" t="b">
        <f t="shared" si="181"/>
        <v>0</v>
      </c>
      <c r="CR651" t="b">
        <f>ISNUMBER(SEARCH(Konstanta!$Q$5,Y651))</f>
        <v>0</v>
      </c>
      <c r="CS651">
        <f ca="1">IF(CD651&lt;=Konstanta!$J$5,Konstanta!$I$5,IF(CD651&lt;=Konstanta!$J$6,Konstanta!$I$6,IF(CD651&lt;=Konstanta!$J$7,Konstanta!$I$7,Konstanta!$I$8)))</f>
        <v>4</v>
      </c>
      <c r="CT651" t="b">
        <f>ISNUMBER(SEARCH(Konstanta!$Q$6,Y651))</f>
        <v>0</v>
      </c>
      <c r="CU651">
        <f ca="1">IF(CD651&lt;=Konstanta!$F$5,Konstanta!$E$5,IF(CD651&lt;=Konstanta!$F$6,Konstanta!$E$6,IF(CD651&lt;=Konstanta!$F$7,Konstanta!$E$7,IF(CD651&lt;=Konstanta!$F$8,Konstanta!$E$8,Konstanta!$E$9))))</f>
        <v>5</v>
      </c>
      <c r="CV651" t="b">
        <f t="shared" si="182"/>
        <v>1</v>
      </c>
      <c r="CW651" s="74">
        <f ca="1">IF(CD651&lt;=Konstanta!$B$5,Konstanta!$A$5,IF(CD651&lt;=Konstanta!$B$6,Konstanta!$A$6,IF(CD651&lt;=Konstanta!$B$7,Konstanta!$A$7,IF(CD651&lt;=Konstanta!$B$8,Konstanta!$A$8,IF(CD651&lt;=Konstanta!$B$9,Konstanta!$A$9,IF(CD651&lt;=Konstanta!$B$10,Konstanta!$A$10,IF(CD651&lt;=Konstanta!$B$11,Konstanta!$A$11,Konstanta!$A$12)))))))</f>
        <v>8</v>
      </c>
      <c r="CX651" t="b">
        <f>LEN(_xlfn.IFNA(VLOOKUP(AA651,Konstanta!$AD:$AD,1,FALSE),""))=0</f>
        <v>1</v>
      </c>
      <c r="CY651" s="67">
        <f t="shared" si="183"/>
        <v>0</v>
      </c>
      <c r="CZ651" s="67">
        <f t="shared" si="184"/>
        <v>0</v>
      </c>
      <c r="DA651" s="67">
        <f t="shared" si="185"/>
        <v>0</v>
      </c>
      <c r="DB651" t="b">
        <f t="shared" ca="1" si="186"/>
        <v>0</v>
      </c>
      <c r="DC651" s="67" t="b">
        <f>DA651&lt;=Konstanta!$AH$3</f>
        <v>1</v>
      </c>
      <c r="DD651" t="b">
        <f>CY651&lt;=Konstanta!$AH$4</f>
        <v>1</v>
      </c>
      <c r="DE651" t="b">
        <f>CY651&lt;=Konstanta!$AH$5</f>
        <v>1</v>
      </c>
      <c r="DF651" t="b">
        <f>CY651&lt;=Konstanta!$AH$6</f>
        <v>1</v>
      </c>
      <c r="DG651" t="b">
        <f ca="1">TEXT(BL651,"YYYYMMDD")=TEXT(Konstanta!$B$1,"YYYYMMDD")</f>
        <v>0</v>
      </c>
      <c r="DH651" t="b">
        <f t="shared" si="187"/>
        <v>0</v>
      </c>
      <c r="DI651" s="67">
        <f ca="1">Konstanta!$C$4-Data!CD651</f>
        <v>-1096658.666275</v>
      </c>
      <c r="DJ651">
        <f ca="1">IF(Data!DI651&gt;=Konstanta!$B$14,Konstanta!$A$14,IF(Data!DI651&gt;=Konstanta!$B$15,Konstanta!$A$15,IF(Data!DI651&gt;=Konstanta!$B$16,Konstanta!$A$16,IF(Data!DI651&gt;=Konstanta!$B$17,Konstanta!$A$17,IF(Data!DI651&gt;=Konstanta!$B$18,Konstanta!$A$18,Konstanta!$A$19)))))</f>
        <v>6</v>
      </c>
      <c r="DK651" t="b">
        <f t="shared" si="188"/>
        <v>0</v>
      </c>
      <c r="DL651" t="b">
        <f>COUNTIFS(A$1:A650,A651)=0</f>
        <v>1</v>
      </c>
    </row>
    <row r="652" spans="1:116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70" t="str">
        <f t="shared" si="173"/>
        <v/>
      </c>
      <c r="CA652" s="71">
        <f t="shared" ca="1" si="174"/>
        <v>1096694.6664083335</v>
      </c>
      <c r="CB652" s="70" t="b">
        <f ca="1">AND(LEN(BZ652)&gt;0,TEXT(BZ652,"YYYY-MM-DD")=TEXT(Konstanta!$B$1,"YYYY-MM-DD"))</f>
        <v>0</v>
      </c>
      <c r="CC652" s="70" t="str">
        <f t="shared" si="175"/>
        <v/>
      </c>
      <c r="CD652" s="72">
        <f ca="1">(Konstanta!$B$2-D652)*24</f>
        <v>1096694.666275</v>
      </c>
      <c r="CE652" t="b">
        <f t="shared" si="176"/>
        <v>0</v>
      </c>
      <c r="CF652" t="b">
        <f>LEN(_xlfn.IFNA(VLOOKUP(H652,Konstanta!$M:$M,1,FALSE),""))&gt;0</f>
        <v>0</v>
      </c>
      <c r="CG652" t="b">
        <f>LEN(_xlfn.IFNA(VLOOKUP(G652,Konstanta!$T:$T,1,FALSE),""))&gt;0</f>
        <v>0</v>
      </c>
      <c r="CH652" t="b">
        <f>_xlfn.IFNA(VLOOKUP(U652,Konstanta!$O:$O,1,FALSE),"-")&lt;&gt;"-"</f>
        <v>0</v>
      </c>
      <c r="CI652" t="b">
        <f>LEN(_xlfn.IFNA(VLOOKUP(AX652,Konstanta!$X:$X,1,FALSE),""))&gt;0</f>
        <v>0</v>
      </c>
      <c r="CJ652" t="b">
        <f>OR(LEN(_xlfn.IFNA(VLOOKUP(Y652,Konstanta!$Q:$Q,1,FALSE),""))&gt;0,LEN(Y652)=0)</f>
        <v>1</v>
      </c>
      <c r="CK652" t="b">
        <f t="shared" si="177"/>
        <v>1</v>
      </c>
      <c r="CL652" t="b">
        <f>OR(LEN(_xlfn.IFNA(VLOOKUP(BK652,Konstanta!$Z:$Z,1,FALSE),""))&gt;0,LEN(BK652)=0)</f>
        <v>1</v>
      </c>
      <c r="CM652" t="b">
        <f t="shared" si="178"/>
        <v>1</v>
      </c>
      <c r="CN652" t="b">
        <f t="shared" si="179"/>
        <v>0</v>
      </c>
      <c r="CO652" t="b">
        <f>LEN(_xlfn.IFNA(VLOOKUP(Data!K652,Konstanta!$AB:$AB,1,FALSE),""))&gt;0</f>
        <v>0</v>
      </c>
      <c r="CP652" s="12" t="b">
        <f t="shared" si="180"/>
        <v>0</v>
      </c>
      <c r="CQ652" s="12" t="b">
        <f t="shared" si="181"/>
        <v>0</v>
      </c>
      <c r="CR652" t="b">
        <f>ISNUMBER(SEARCH(Konstanta!$Q$5,Y652))</f>
        <v>0</v>
      </c>
      <c r="CS652">
        <f ca="1">IF(CD652&lt;=Konstanta!$J$5,Konstanta!$I$5,IF(CD652&lt;=Konstanta!$J$6,Konstanta!$I$6,IF(CD652&lt;=Konstanta!$J$7,Konstanta!$I$7,Konstanta!$I$8)))</f>
        <v>4</v>
      </c>
      <c r="CT652" t="b">
        <f>ISNUMBER(SEARCH(Konstanta!$Q$6,Y652))</f>
        <v>0</v>
      </c>
      <c r="CU652">
        <f ca="1">IF(CD652&lt;=Konstanta!$F$5,Konstanta!$E$5,IF(CD652&lt;=Konstanta!$F$6,Konstanta!$E$6,IF(CD652&lt;=Konstanta!$F$7,Konstanta!$E$7,IF(CD652&lt;=Konstanta!$F$8,Konstanta!$E$8,Konstanta!$E$9))))</f>
        <v>5</v>
      </c>
      <c r="CV652" t="b">
        <f t="shared" si="182"/>
        <v>1</v>
      </c>
      <c r="CW652" s="74">
        <f ca="1">IF(CD652&lt;=Konstanta!$B$5,Konstanta!$A$5,IF(CD652&lt;=Konstanta!$B$6,Konstanta!$A$6,IF(CD652&lt;=Konstanta!$B$7,Konstanta!$A$7,IF(CD652&lt;=Konstanta!$B$8,Konstanta!$A$8,IF(CD652&lt;=Konstanta!$B$9,Konstanta!$A$9,IF(CD652&lt;=Konstanta!$B$10,Konstanta!$A$10,IF(CD652&lt;=Konstanta!$B$11,Konstanta!$A$11,Konstanta!$A$12)))))))</f>
        <v>8</v>
      </c>
      <c r="CX652" t="b">
        <f>LEN(_xlfn.IFNA(VLOOKUP(AA652,Konstanta!$AD:$AD,1,FALSE),""))=0</f>
        <v>1</v>
      </c>
      <c r="CY652" s="67">
        <f t="shared" si="183"/>
        <v>0</v>
      </c>
      <c r="CZ652" s="67">
        <f t="shared" si="184"/>
        <v>0</v>
      </c>
      <c r="DA652" s="67">
        <f t="shared" si="185"/>
        <v>0</v>
      </c>
      <c r="DB652" t="b">
        <f t="shared" ca="1" si="186"/>
        <v>0</v>
      </c>
      <c r="DC652" s="67" t="b">
        <f>DA652&lt;=Konstanta!$AH$3</f>
        <v>1</v>
      </c>
      <c r="DD652" t="b">
        <f>CY652&lt;=Konstanta!$AH$4</f>
        <v>1</v>
      </c>
      <c r="DE652" t="b">
        <f>CY652&lt;=Konstanta!$AH$5</f>
        <v>1</v>
      </c>
      <c r="DF652" t="b">
        <f>CY652&lt;=Konstanta!$AH$6</f>
        <v>1</v>
      </c>
      <c r="DG652" t="b">
        <f ca="1">TEXT(BL652,"YYYYMMDD")=TEXT(Konstanta!$B$1,"YYYYMMDD")</f>
        <v>0</v>
      </c>
      <c r="DH652" t="b">
        <f t="shared" si="187"/>
        <v>0</v>
      </c>
      <c r="DI652" s="67">
        <f ca="1">Konstanta!$C$4-Data!CD652</f>
        <v>-1096658.666275</v>
      </c>
      <c r="DJ652">
        <f ca="1">IF(Data!DI652&gt;=Konstanta!$B$14,Konstanta!$A$14,IF(Data!DI652&gt;=Konstanta!$B$15,Konstanta!$A$15,IF(Data!DI652&gt;=Konstanta!$B$16,Konstanta!$A$16,IF(Data!DI652&gt;=Konstanta!$B$17,Konstanta!$A$17,IF(Data!DI652&gt;=Konstanta!$B$18,Konstanta!$A$18,Konstanta!$A$19)))))</f>
        <v>6</v>
      </c>
      <c r="DK652" t="b">
        <f t="shared" si="188"/>
        <v>0</v>
      </c>
      <c r="DL652" t="b">
        <f>COUNTIFS(A$1:A651,A652)=0</f>
        <v>1</v>
      </c>
    </row>
    <row r="653" spans="1:116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70" t="str">
        <f t="shared" si="173"/>
        <v/>
      </c>
      <c r="CA653" s="71">
        <f t="shared" ca="1" si="174"/>
        <v>1096694.6664055556</v>
      </c>
      <c r="CB653" s="70" t="b">
        <f ca="1">AND(LEN(BZ653)&gt;0,TEXT(BZ653,"YYYY-MM-DD")=TEXT(Konstanta!$B$1,"YYYY-MM-DD"))</f>
        <v>0</v>
      </c>
      <c r="CC653" s="70" t="str">
        <f t="shared" si="175"/>
        <v/>
      </c>
      <c r="CD653" s="72">
        <f ca="1">(Konstanta!$B$2-D653)*24</f>
        <v>1096694.666275</v>
      </c>
      <c r="CE653" t="b">
        <f t="shared" si="176"/>
        <v>0</v>
      </c>
      <c r="CF653" t="b">
        <f>LEN(_xlfn.IFNA(VLOOKUP(H653,Konstanta!$M:$M,1,FALSE),""))&gt;0</f>
        <v>0</v>
      </c>
      <c r="CG653" t="b">
        <f>LEN(_xlfn.IFNA(VLOOKUP(G653,Konstanta!$T:$T,1,FALSE),""))&gt;0</f>
        <v>0</v>
      </c>
      <c r="CH653" t="b">
        <f>_xlfn.IFNA(VLOOKUP(U653,Konstanta!$O:$O,1,FALSE),"-")&lt;&gt;"-"</f>
        <v>0</v>
      </c>
      <c r="CI653" t="b">
        <f>LEN(_xlfn.IFNA(VLOOKUP(AX653,Konstanta!$X:$X,1,FALSE),""))&gt;0</f>
        <v>0</v>
      </c>
      <c r="CJ653" t="b">
        <f>OR(LEN(_xlfn.IFNA(VLOOKUP(Y653,Konstanta!$Q:$Q,1,FALSE),""))&gt;0,LEN(Y653)=0)</f>
        <v>1</v>
      </c>
      <c r="CK653" t="b">
        <f t="shared" si="177"/>
        <v>1</v>
      </c>
      <c r="CL653" t="b">
        <f>OR(LEN(_xlfn.IFNA(VLOOKUP(BK653,Konstanta!$Z:$Z,1,FALSE),""))&gt;0,LEN(BK653)=0)</f>
        <v>1</v>
      </c>
      <c r="CM653" t="b">
        <f t="shared" si="178"/>
        <v>1</v>
      </c>
      <c r="CN653" t="b">
        <f t="shared" si="179"/>
        <v>0</v>
      </c>
      <c r="CO653" t="b">
        <f>LEN(_xlfn.IFNA(VLOOKUP(Data!K653,Konstanta!$AB:$AB,1,FALSE),""))&gt;0</f>
        <v>0</v>
      </c>
      <c r="CP653" s="12" t="b">
        <f t="shared" si="180"/>
        <v>0</v>
      </c>
      <c r="CQ653" s="12" t="b">
        <f t="shared" si="181"/>
        <v>0</v>
      </c>
      <c r="CR653" t="b">
        <f>ISNUMBER(SEARCH(Konstanta!$Q$5,Y653))</f>
        <v>0</v>
      </c>
      <c r="CS653">
        <f ca="1">IF(CD653&lt;=Konstanta!$J$5,Konstanta!$I$5,IF(CD653&lt;=Konstanta!$J$6,Konstanta!$I$6,IF(CD653&lt;=Konstanta!$J$7,Konstanta!$I$7,Konstanta!$I$8)))</f>
        <v>4</v>
      </c>
      <c r="CT653" t="b">
        <f>ISNUMBER(SEARCH(Konstanta!$Q$6,Y653))</f>
        <v>0</v>
      </c>
      <c r="CU653">
        <f ca="1">IF(CD653&lt;=Konstanta!$F$5,Konstanta!$E$5,IF(CD653&lt;=Konstanta!$F$6,Konstanta!$E$6,IF(CD653&lt;=Konstanta!$F$7,Konstanta!$E$7,IF(CD653&lt;=Konstanta!$F$8,Konstanta!$E$8,Konstanta!$E$9))))</f>
        <v>5</v>
      </c>
      <c r="CV653" t="b">
        <f t="shared" si="182"/>
        <v>1</v>
      </c>
      <c r="CW653" s="74">
        <f ca="1">IF(CD653&lt;=Konstanta!$B$5,Konstanta!$A$5,IF(CD653&lt;=Konstanta!$B$6,Konstanta!$A$6,IF(CD653&lt;=Konstanta!$B$7,Konstanta!$A$7,IF(CD653&lt;=Konstanta!$B$8,Konstanta!$A$8,IF(CD653&lt;=Konstanta!$B$9,Konstanta!$A$9,IF(CD653&lt;=Konstanta!$B$10,Konstanta!$A$10,IF(CD653&lt;=Konstanta!$B$11,Konstanta!$A$11,Konstanta!$A$12)))))))</f>
        <v>8</v>
      </c>
      <c r="CX653" t="b">
        <f>LEN(_xlfn.IFNA(VLOOKUP(AA653,Konstanta!$AD:$AD,1,FALSE),""))=0</f>
        <v>1</v>
      </c>
      <c r="CY653" s="67">
        <f t="shared" si="183"/>
        <v>0</v>
      </c>
      <c r="CZ653" s="67">
        <f t="shared" si="184"/>
        <v>0</v>
      </c>
      <c r="DA653" s="67">
        <f t="shared" si="185"/>
        <v>0</v>
      </c>
      <c r="DB653" t="b">
        <f t="shared" ca="1" si="186"/>
        <v>0</v>
      </c>
      <c r="DC653" s="67" t="b">
        <f>DA653&lt;=Konstanta!$AH$3</f>
        <v>1</v>
      </c>
      <c r="DD653" t="b">
        <f>CY653&lt;=Konstanta!$AH$4</f>
        <v>1</v>
      </c>
      <c r="DE653" t="b">
        <f>CY653&lt;=Konstanta!$AH$5</f>
        <v>1</v>
      </c>
      <c r="DF653" t="b">
        <f>CY653&lt;=Konstanta!$AH$6</f>
        <v>1</v>
      </c>
      <c r="DG653" t="b">
        <f ca="1">TEXT(BL653,"YYYYMMDD")=TEXT(Konstanta!$B$1,"YYYYMMDD")</f>
        <v>0</v>
      </c>
      <c r="DH653" t="b">
        <f t="shared" si="187"/>
        <v>0</v>
      </c>
      <c r="DI653" s="67">
        <f ca="1">Konstanta!$C$4-Data!CD653</f>
        <v>-1096658.666275</v>
      </c>
      <c r="DJ653">
        <f ca="1">IF(Data!DI653&gt;=Konstanta!$B$14,Konstanta!$A$14,IF(Data!DI653&gt;=Konstanta!$B$15,Konstanta!$A$15,IF(Data!DI653&gt;=Konstanta!$B$16,Konstanta!$A$16,IF(Data!DI653&gt;=Konstanta!$B$17,Konstanta!$A$17,IF(Data!DI653&gt;=Konstanta!$B$18,Konstanta!$A$18,Konstanta!$A$19)))))</f>
        <v>6</v>
      </c>
      <c r="DK653" t="b">
        <f t="shared" si="188"/>
        <v>0</v>
      </c>
      <c r="DL653" t="b">
        <f>COUNTIFS(A$1:A652,A653)=0</f>
        <v>1</v>
      </c>
    </row>
    <row r="654" spans="1:116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70" t="str">
        <f t="shared" si="173"/>
        <v/>
      </c>
      <c r="CA654" s="71">
        <f t="shared" ca="1" si="174"/>
        <v>1096694.6659916667</v>
      </c>
      <c r="CB654" s="70" t="b">
        <f ca="1">AND(LEN(BZ654)&gt;0,TEXT(BZ654,"YYYY-MM-DD")=TEXT(Konstanta!$B$1,"YYYY-MM-DD"))</f>
        <v>0</v>
      </c>
      <c r="CC654" s="70" t="str">
        <f t="shared" si="175"/>
        <v/>
      </c>
      <c r="CD654" s="72">
        <f ca="1">(Konstanta!$B$2-D654)*24</f>
        <v>1096694.666275</v>
      </c>
      <c r="CE654" t="b">
        <f t="shared" si="176"/>
        <v>0</v>
      </c>
      <c r="CF654" t="b">
        <f>LEN(_xlfn.IFNA(VLOOKUP(H654,Konstanta!$M:$M,1,FALSE),""))&gt;0</f>
        <v>0</v>
      </c>
      <c r="CG654" t="b">
        <f>LEN(_xlfn.IFNA(VLOOKUP(G654,Konstanta!$T:$T,1,FALSE),""))&gt;0</f>
        <v>0</v>
      </c>
      <c r="CH654" t="b">
        <f>_xlfn.IFNA(VLOOKUP(U654,Konstanta!$O:$O,1,FALSE),"-")&lt;&gt;"-"</f>
        <v>0</v>
      </c>
      <c r="CI654" t="b">
        <f>LEN(_xlfn.IFNA(VLOOKUP(AX654,Konstanta!$X:$X,1,FALSE),""))&gt;0</f>
        <v>0</v>
      </c>
      <c r="CJ654" t="b">
        <f>OR(LEN(_xlfn.IFNA(VLOOKUP(Y654,Konstanta!$Q:$Q,1,FALSE),""))&gt;0,LEN(Y654)=0)</f>
        <v>1</v>
      </c>
      <c r="CK654" t="b">
        <f t="shared" si="177"/>
        <v>1</v>
      </c>
      <c r="CL654" t="b">
        <f>OR(LEN(_xlfn.IFNA(VLOOKUP(BK654,Konstanta!$Z:$Z,1,FALSE),""))&gt;0,LEN(BK654)=0)</f>
        <v>1</v>
      </c>
      <c r="CM654" t="b">
        <f t="shared" si="178"/>
        <v>1</v>
      </c>
      <c r="CN654" t="b">
        <f t="shared" si="179"/>
        <v>0</v>
      </c>
      <c r="CO654" t="b">
        <f>LEN(_xlfn.IFNA(VLOOKUP(Data!K654,Konstanta!$AB:$AB,1,FALSE),""))&gt;0</f>
        <v>0</v>
      </c>
      <c r="CP654" s="12" t="b">
        <f t="shared" si="180"/>
        <v>0</v>
      </c>
      <c r="CQ654" s="12" t="b">
        <f t="shared" si="181"/>
        <v>0</v>
      </c>
      <c r="CR654" t="b">
        <f>ISNUMBER(SEARCH(Konstanta!$Q$5,Y654))</f>
        <v>0</v>
      </c>
      <c r="CS654">
        <f ca="1">IF(CD654&lt;=Konstanta!$J$5,Konstanta!$I$5,IF(CD654&lt;=Konstanta!$J$6,Konstanta!$I$6,IF(CD654&lt;=Konstanta!$J$7,Konstanta!$I$7,Konstanta!$I$8)))</f>
        <v>4</v>
      </c>
      <c r="CT654" t="b">
        <f>ISNUMBER(SEARCH(Konstanta!$Q$6,Y654))</f>
        <v>0</v>
      </c>
      <c r="CU654">
        <f ca="1">IF(CD654&lt;=Konstanta!$F$5,Konstanta!$E$5,IF(CD654&lt;=Konstanta!$F$6,Konstanta!$E$6,IF(CD654&lt;=Konstanta!$F$7,Konstanta!$E$7,IF(CD654&lt;=Konstanta!$F$8,Konstanta!$E$8,Konstanta!$E$9))))</f>
        <v>5</v>
      </c>
      <c r="CV654" t="b">
        <f t="shared" si="182"/>
        <v>1</v>
      </c>
      <c r="CW654" s="74">
        <f ca="1">IF(CD654&lt;=Konstanta!$B$5,Konstanta!$A$5,IF(CD654&lt;=Konstanta!$B$6,Konstanta!$A$6,IF(CD654&lt;=Konstanta!$B$7,Konstanta!$A$7,IF(CD654&lt;=Konstanta!$B$8,Konstanta!$A$8,IF(CD654&lt;=Konstanta!$B$9,Konstanta!$A$9,IF(CD654&lt;=Konstanta!$B$10,Konstanta!$A$10,IF(CD654&lt;=Konstanta!$B$11,Konstanta!$A$11,Konstanta!$A$12)))))))</f>
        <v>8</v>
      </c>
      <c r="CX654" t="b">
        <f>LEN(_xlfn.IFNA(VLOOKUP(AA654,Konstanta!$AD:$AD,1,FALSE),""))=0</f>
        <v>1</v>
      </c>
      <c r="CY654" s="67">
        <f t="shared" si="183"/>
        <v>0</v>
      </c>
      <c r="CZ654" s="67">
        <f t="shared" si="184"/>
        <v>0</v>
      </c>
      <c r="DA654" s="67">
        <f t="shared" si="185"/>
        <v>0</v>
      </c>
      <c r="DB654" t="b">
        <f t="shared" ca="1" si="186"/>
        <v>0</v>
      </c>
      <c r="DC654" s="67" t="b">
        <f>DA654&lt;=Konstanta!$AH$3</f>
        <v>1</v>
      </c>
      <c r="DD654" t="b">
        <f>CY654&lt;=Konstanta!$AH$4</f>
        <v>1</v>
      </c>
      <c r="DE654" t="b">
        <f>CY654&lt;=Konstanta!$AH$5</f>
        <v>1</v>
      </c>
      <c r="DF654" t="b">
        <f>CY654&lt;=Konstanta!$AH$6</f>
        <v>1</v>
      </c>
      <c r="DG654" t="b">
        <f ca="1">TEXT(BL654,"YYYYMMDD")=TEXT(Konstanta!$B$1,"YYYYMMDD")</f>
        <v>0</v>
      </c>
      <c r="DH654" t="b">
        <f t="shared" si="187"/>
        <v>0</v>
      </c>
      <c r="DI654" s="67">
        <f ca="1">Konstanta!$C$4-Data!CD654</f>
        <v>-1096658.666275</v>
      </c>
      <c r="DJ654">
        <f ca="1">IF(Data!DI654&gt;=Konstanta!$B$14,Konstanta!$A$14,IF(Data!DI654&gt;=Konstanta!$B$15,Konstanta!$A$15,IF(Data!DI654&gt;=Konstanta!$B$16,Konstanta!$A$16,IF(Data!DI654&gt;=Konstanta!$B$17,Konstanta!$A$17,IF(Data!DI654&gt;=Konstanta!$B$18,Konstanta!$A$18,Konstanta!$A$19)))))</f>
        <v>6</v>
      </c>
      <c r="DK654" t="b">
        <f t="shared" si="188"/>
        <v>0</v>
      </c>
      <c r="DL654" t="b">
        <f>COUNTIFS(A$1:A653,A654)=0</f>
        <v>1</v>
      </c>
    </row>
    <row r="655" spans="1:116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70" t="str">
        <f t="shared" si="173"/>
        <v/>
      </c>
      <c r="CA655" s="71">
        <f t="shared" ca="1" si="174"/>
        <v>1096694.6662277777</v>
      </c>
      <c r="CB655" s="70" t="b">
        <f ca="1">AND(LEN(BZ655)&gt;0,TEXT(BZ655,"YYYY-MM-DD")=TEXT(Konstanta!$B$1,"YYYY-MM-DD"))</f>
        <v>0</v>
      </c>
      <c r="CC655" s="70" t="str">
        <f t="shared" si="175"/>
        <v/>
      </c>
      <c r="CD655" s="72">
        <f ca="1">(Konstanta!$B$2-D655)*24</f>
        <v>1096694.666275</v>
      </c>
      <c r="CE655" t="b">
        <f t="shared" si="176"/>
        <v>0</v>
      </c>
      <c r="CF655" t="b">
        <f>LEN(_xlfn.IFNA(VLOOKUP(H655,Konstanta!$M:$M,1,FALSE),""))&gt;0</f>
        <v>0</v>
      </c>
      <c r="CG655" t="b">
        <f>LEN(_xlfn.IFNA(VLOOKUP(G655,Konstanta!$T:$T,1,FALSE),""))&gt;0</f>
        <v>0</v>
      </c>
      <c r="CH655" t="b">
        <f>_xlfn.IFNA(VLOOKUP(U655,Konstanta!$O:$O,1,FALSE),"-")&lt;&gt;"-"</f>
        <v>0</v>
      </c>
      <c r="CI655" t="b">
        <f>LEN(_xlfn.IFNA(VLOOKUP(AX655,Konstanta!$X:$X,1,FALSE),""))&gt;0</f>
        <v>0</v>
      </c>
      <c r="CJ655" t="b">
        <f>OR(LEN(_xlfn.IFNA(VLOOKUP(Y655,Konstanta!$Q:$Q,1,FALSE),""))&gt;0,LEN(Y655)=0)</f>
        <v>1</v>
      </c>
      <c r="CK655" t="b">
        <f t="shared" si="177"/>
        <v>1</v>
      </c>
      <c r="CL655" t="b">
        <f>OR(LEN(_xlfn.IFNA(VLOOKUP(BK655,Konstanta!$Z:$Z,1,FALSE),""))&gt;0,LEN(BK655)=0)</f>
        <v>1</v>
      </c>
      <c r="CM655" t="b">
        <f t="shared" si="178"/>
        <v>1</v>
      </c>
      <c r="CN655" t="b">
        <f t="shared" si="179"/>
        <v>0</v>
      </c>
      <c r="CO655" t="b">
        <f>LEN(_xlfn.IFNA(VLOOKUP(Data!K655,Konstanta!$AB:$AB,1,FALSE),""))&gt;0</f>
        <v>0</v>
      </c>
      <c r="CP655" s="12" t="b">
        <f t="shared" si="180"/>
        <v>0</v>
      </c>
      <c r="CQ655" s="12" t="b">
        <f t="shared" si="181"/>
        <v>0</v>
      </c>
      <c r="CR655" t="b">
        <f>ISNUMBER(SEARCH(Konstanta!$Q$5,Y655))</f>
        <v>0</v>
      </c>
      <c r="CS655">
        <f ca="1">IF(CD655&lt;=Konstanta!$J$5,Konstanta!$I$5,IF(CD655&lt;=Konstanta!$J$6,Konstanta!$I$6,IF(CD655&lt;=Konstanta!$J$7,Konstanta!$I$7,Konstanta!$I$8)))</f>
        <v>4</v>
      </c>
      <c r="CT655" t="b">
        <f>ISNUMBER(SEARCH(Konstanta!$Q$6,Y655))</f>
        <v>0</v>
      </c>
      <c r="CU655">
        <f ca="1">IF(CD655&lt;=Konstanta!$F$5,Konstanta!$E$5,IF(CD655&lt;=Konstanta!$F$6,Konstanta!$E$6,IF(CD655&lt;=Konstanta!$F$7,Konstanta!$E$7,IF(CD655&lt;=Konstanta!$F$8,Konstanta!$E$8,Konstanta!$E$9))))</f>
        <v>5</v>
      </c>
      <c r="CV655" t="b">
        <f t="shared" si="182"/>
        <v>1</v>
      </c>
      <c r="CW655" s="74">
        <f ca="1">IF(CD655&lt;=Konstanta!$B$5,Konstanta!$A$5,IF(CD655&lt;=Konstanta!$B$6,Konstanta!$A$6,IF(CD655&lt;=Konstanta!$B$7,Konstanta!$A$7,IF(CD655&lt;=Konstanta!$B$8,Konstanta!$A$8,IF(CD655&lt;=Konstanta!$B$9,Konstanta!$A$9,IF(CD655&lt;=Konstanta!$B$10,Konstanta!$A$10,IF(CD655&lt;=Konstanta!$B$11,Konstanta!$A$11,Konstanta!$A$12)))))))</f>
        <v>8</v>
      </c>
      <c r="CX655" t="b">
        <f>LEN(_xlfn.IFNA(VLOOKUP(AA655,Konstanta!$AD:$AD,1,FALSE),""))=0</f>
        <v>1</v>
      </c>
      <c r="CY655" s="67">
        <f t="shared" si="183"/>
        <v>0</v>
      </c>
      <c r="CZ655" s="67">
        <f t="shared" si="184"/>
        <v>0</v>
      </c>
      <c r="DA655" s="67">
        <f t="shared" si="185"/>
        <v>0</v>
      </c>
      <c r="DB655" t="b">
        <f t="shared" ca="1" si="186"/>
        <v>0</v>
      </c>
      <c r="DC655" s="67" t="b">
        <f>DA655&lt;=Konstanta!$AH$3</f>
        <v>1</v>
      </c>
      <c r="DD655" t="b">
        <f>CY655&lt;=Konstanta!$AH$4</f>
        <v>1</v>
      </c>
      <c r="DE655" t="b">
        <f>CY655&lt;=Konstanta!$AH$5</f>
        <v>1</v>
      </c>
      <c r="DF655" t="b">
        <f>CY655&lt;=Konstanta!$AH$6</f>
        <v>1</v>
      </c>
      <c r="DG655" t="b">
        <f ca="1">TEXT(BL655,"YYYYMMDD")=TEXT(Konstanta!$B$1,"YYYYMMDD")</f>
        <v>0</v>
      </c>
      <c r="DH655" t="b">
        <f t="shared" si="187"/>
        <v>0</v>
      </c>
      <c r="DI655" s="67">
        <f ca="1">Konstanta!$C$4-Data!CD655</f>
        <v>-1096658.666275</v>
      </c>
      <c r="DJ655">
        <f ca="1">IF(Data!DI655&gt;=Konstanta!$B$14,Konstanta!$A$14,IF(Data!DI655&gt;=Konstanta!$B$15,Konstanta!$A$15,IF(Data!DI655&gt;=Konstanta!$B$16,Konstanta!$A$16,IF(Data!DI655&gt;=Konstanta!$B$17,Konstanta!$A$17,IF(Data!DI655&gt;=Konstanta!$B$18,Konstanta!$A$18,Konstanta!$A$19)))))</f>
        <v>6</v>
      </c>
      <c r="DK655" t="b">
        <f t="shared" si="188"/>
        <v>0</v>
      </c>
      <c r="DL655" t="b">
        <f>COUNTIFS(A$1:A654,A655)=0</f>
        <v>1</v>
      </c>
    </row>
    <row r="656" spans="1:11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70" t="str">
        <f t="shared" si="173"/>
        <v/>
      </c>
      <c r="CA656" s="71">
        <f t="shared" ca="1" si="174"/>
        <v>1096694.6659972221</v>
      </c>
      <c r="CB656" s="70" t="b">
        <f ca="1">AND(LEN(BZ656)&gt;0,TEXT(BZ656,"YYYY-MM-DD")=TEXT(Konstanta!$B$1,"YYYY-MM-DD"))</f>
        <v>0</v>
      </c>
      <c r="CC656" s="70" t="str">
        <f t="shared" si="175"/>
        <v/>
      </c>
      <c r="CD656" s="72">
        <f ca="1">(Konstanta!$B$2-D656)*24</f>
        <v>1096694.666275</v>
      </c>
      <c r="CE656" t="b">
        <f t="shared" si="176"/>
        <v>0</v>
      </c>
      <c r="CF656" t="b">
        <f>LEN(_xlfn.IFNA(VLOOKUP(H656,Konstanta!$M:$M,1,FALSE),""))&gt;0</f>
        <v>0</v>
      </c>
      <c r="CG656" t="b">
        <f>LEN(_xlfn.IFNA(VLOOKUP(G656,Konstanta!$T:$T,1,FALSE),""))&gt;0</f>
        <v>0</v>
      </c>
      <c r="CH656" t="b">
        <f>_xlfn.IFNA(VLOOKUP(U656,Konstanta!$O:$O,1,FALSE),"-")&lt;&gt;"-"</f>
        <v>0</v>
      </c>
      <c r="CI656" t="b">
        <f>LEN(_xlfn.IFNA(VLOOKUP(AX656,Konstanta!$X:$X,1,FALSE),""))&gt;0</f>
        <v>0</v>
      </c>
      <c r="CJ656" t="b">
        <f>OR(LEN(_xlfn.IFNA(VLOOKUP(Y656,Konstanta!$Q:$Q,1,FALSE),""))&gt;0,LEN(Y656)=0)</f>
        <v>1</v>
      </c>
      <c r="CK656" t="b">
        <f t="shared" si="177"/>
        <v>1</v>
      </c>
      <c r="CL656" t="b">
        <f>OR(LEN(_xlfn.IFNA(VLOOKUP(BK656,Konstanta!$Z:$Z,1,FALSE),""))&gt;0,LEN(BK656)=0)</f>
        <v>1</v>
      </c>
      <c r="CM656" t="b">
        <f t="shared" si="178"/>
        <v>1</v>
      </c>
      <c r="CN656" t="b">
        <f t="shared" si="179"/>
        <v>0</v>
      </c>
      <c r="CO656" t="b">
        <f>LEN(_xlfn.IFNA(VLOOKUP(Data!K656,Konstanta!$AB:$AB,1,FALSE),""))&gt;0</f>
        <v>0</v>
      </c>
      <c r="CP656" s="12" t="b">
        <f t="shared" si="180"/>
        <v>0</v>
      </c>
      <c r="CQ656" s="12" t="b">
        <f t="shared" si="181"/>
        <v>0</v>
      </c>
      <c r="CR656" t="b">
        <f>ISNUMBER(SEARCH(Konstanta!$Q$5,Y656))</f>
        <v>0</v>
      </c>
      <c r="CS656">
        <f ca="1">IF(CD656&lt;=Konstanta!$J$5,Konstanta!$I$5,IF(CD656&lt;=Konstanta!$J$6,Konstanta!$I$6,IF(CD656&lt;=Konstanta!$J$7,Konstanta!$I$7,Konstanta!$I$8)))</f>
        <v>4</v>
      </c>
      <c r="CT656" t="b">
        <f>ISNUMBER(SEARCH(Konstanta!$Q$6,Y656))</f>
        <v>0</v>
      </c>
      <c r="CU656">
        <f ca="1">IF(CD656&lt;=Konstanta!$F$5,Konstanta!$E$5,IF(CD656&lt;=Konstanta!$F$6,Konstanta!$E$6,IF(CD656&lt;=Konstanta!$F$7,Konstanta!$E$7,IF(CD656&lt;=Konstanta!$F$8,Konstanta!$E$8,Konstanta!$E$9))))</f>
        <v>5</v>
      </c>
      <c r="CV656" t="b">
        <f t="shared" si="182"/>
        <v>1</v>
      </c>
      <c r="CW656" s="74">
        <f ca="1">IF(CD656&lt;=Konstanta!$B$5,Konstanta!$A$5,IF(CD656&lt;=Konstanta!$B$6,Konstanta!$A$6,IF(CD656&lt;=Konstanta!$B$7,Konstanta!$A$7,IF(CD656&lt;=Konstanta!$B$8,Konstanta!$A$8,IF(CD656&lt;=Konstanta!$B$9,Konstanta!$A$9,IF(CD656&lt;=Konstanta!$B$10,Konstanta!$A$10,IF(CD656&lt;=Konstanta!$B$11,Konstanta!$A$11,Konstanta!$A$12)))))))</f>
        <v>8</v>
      </c>
      <c r="CX656" t="b">
        <f>LEN(_xlfn.IFNA(VLOOKUP(AA656,Konstanta!$AD:$AD,1,FALSE),""))=0</f>
        <v>1</v>
      </c>
      <c r="CY656" s="67">
        <f t="shared" si="183"/>
        <v>0</v>
      </c>
      <c r="CZ656" s="67">
        <f t="shared" si="184"/>
        <v>0</v>
      </c>
      <c r="DA656" s="67">
        <f t="shared" si="185"/>
        <v>0</v>
      </c>
      <c r="DB656" t="b">
        <f t="shared" ca="1" si="186"/>
        <v>0</v>
      </c>
      <c r="DC656" s="67" t="b">
        <f>DA656&lt;=Konstanta!$AH$3</f>
        <v>1</v>
      </c>
      <c r="DD656" t="b">
        <f>CY656&lt;=Konstanta!$AH$4</f>
        <v>1</v>
      </c>
      <c r="DE656" t="b">
        <f>CY656&lt;=Konstanta!$AH$5</f>
        <v>1</v>
      </c>
      <c r="DF656" t="b">
        <f>CY656&lt;=Konstanta!$AH$6</f>
        <v>1</v>
      </c>
      <c r="DG656" t="b">
        <f ca="1">TEXT(BL656,"YYYYMMDD")=TEXT(Konstanta!$B$1,"YYYYMMDD")</f>
        <v>0</v>
      </c>
      <c r="DH656" t="b">
        <f t="shared" si="187"/>
        <v>0</v>
      </c>
      <c r="DI656" s="67">
        <f ca="1">Konstanta!$C$4-Data!CD656</f>
        <v>-1096658.666275</v>
      </c>
      <c r="DJ656">
        <f ca="1">IF(Data!DI656&gt;=Konstanta!$B$14,Konstanta!$A$14,IF(Data!DI656&gt;=Konstanta!$B$15,Konstanta!$A$15,IF(Data!DI656&gt;=Konstanta!$B$16,Konstanta!$A$16,IF(Data!DI656&gt;=Konstanta!$B$17,Konstanta!$A$17,IF(Data!DI656&gt;=Konstanta!$B$18,Konstanta!$A$18,Konstanta!$A$19)))))</f>
        <v>6</v>
      </c>
      <c r="DK656" t="b">
        <f t="shared" si="188"/>
        <v>0</v>
      </c>
      <c r="DL656" t="b">
        <f>COUNTIFS(A$1:A655,A656)=0</f>
        <v>1</v>
      </c>
    </row>
    <row r="657" spans="1:116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70" t="str">
        <f t="shared" si="173"/>
        <v/>
      </c>
      <c r="CA657" s="71">
        <f t="shared" ca="1" si="174"/>
        <v>1096694.666275</v>
      </c>
      <c r="CB657" s="70" t="b">
        <f ca="1">AND(LEN(BZ657)&gt;0,TEXT(BZ657,"YYYY-MM-DD")=TEXT(Konstanta!$B$1,"YYYY-MM-DD"))</f>
        <v>0</v>
      </c>
      <c r="CC657" s="70" t="str">
        <f t="shared" si="175"/>
        <v/>
      </c>
      <c r="CD657" s="72">
        <f ca="1">(Konstanta!$B$2-D657)*24</f>
        <v>1096694.666275</v>
      </c>
      <c r="CE657" t="b">
        <f t="shared" si="176"/>
        <v>0</v>
      </c>
      <c r="CF657" t="b">
        <f>LEN(_xlfn.IFNA(VLOOKUP(H657,Konstanta!$M:$M,1,FALSE),""))&gt;0</f>
        <v>0</v>
      </c>
      <c r="CG657" t="b">
        <f>LEN(_xlfn.IFNA(VLOOKUP(G657,Konstanta!$T:$T,1,FALSE),""))&gt;0</f>
        <v>0</v>
      </c>
      <c r="CH657" t="b">
        <f>_xlfn.IFNA(VLOOKUP(U657,Konstanta!$O:$O,1,FALSE),"-")&lt;&gt;"-"</f>
        <v>0</v>
      </c>
      <c r="CI657" t="b">
        <f>LEN(_xlfn.IFNA(VLOOKUP(AX657,Konstanta!$X:$X,1,FALSE),""))&gt;0</f>
        <v>0</v>
      </c>
      <c r="CJ657" t="b">
        <f>OR(LEN(_xlfn.IFNA(VLOOKUP(Y657,Konstanta!$Q:$Q,1,FALSE),""))&gt;0,LEN(Y657)=0)</f>
        <v>1</v>
      </c>
      <c r="CK657" t="b">
        <f t="shared" si="177"/>
        <v>1</v>
      </c>
      <c r="CL657" t="b">
        <f>OR(LEN(_xlfn.IFNA(VLOOKUP(BK657,Konstanta!$Z:$Z,1,FALSE),""))&gt;0,LEN(BK657)=0)</f>
        <v>1</v>
      </c>
      <c r="CM657" t="b">
        <f t="shared" si="178"/>
        <v>1</v>
      </c>
      <c r="CN657" t="b">
        <f t="shared" si="179"/>
        <v>0</v>
      </c>
      <c r="CO657" t="b">
        <f>LEN(_xlfn.IFNA(VLOOKUP(Data!K657,Konstanta!$AB:$AB,1,FALSE),""))&gt;0</f>
        <v>0</v>
      </c>
      <c r="CP657" s="12" t="b">
        <f t="shared" si="180"/>
        <v>0</v>
      </c>
      <c r="CQ657" s="12" t="b">
        <f t="shared" si="181"/>
        <v>0</v>
      </c>
      <c r="CR657" t="b">
        <f>ISNUMBER(SEARCH(Konstanta!$Q$5,Y657))</f>
        <v>0</v>
      </c>
      <c r="CS657">
        <f ca="1">IF(CD657&lt;=Konstanta!$J$5,Konstanta!$I$5,IF(CD657&lt;=Konstanta!$J$6,Konstanta!$I$6,IF(CD657&lt;=Konstanta!$J$7,Konstanta!$I$7,Konstanta!$I$8)))</f>
        <v>4</v>
      </c>
      <c r="CT657" t="b">
        <f>ISNUMBER(SEARCH(Konstanta!$Q$6,Y657))</f>
        <v>0</v>
      </c>
      <c r="CU657">
        <f ca="1">IF(CD657&lt;=Konstanta!$F$5,Konstanta!$E$5,IF(CD657&lt;=Konstanta!$F$6,Konstanta!$E$6,IF(CD657&lt;=Konstanta!$F$7,Konstanta!$E$7,IF(CD657&lt;=Konstanta!$F$8,Konstanta!$E$8,Konstanta!$E$9))))</f>
        <v>5</v>
      </c>
      <c r="CV657" t="b">
        <f t="shared" si="182"/>
        <v>1</v>
      </c>
      <c r="CW657" s="74">
        <f ca="1">IF(CD657&lt;=Konstanta!$B$5,Konstanta!$A$5,IF(CD657&lt;=Konstanta!$B$6,Konstanta!$A$6,IF(CD657&lt;=Konstanta!$B$7,Konstanta!$A$7,IF(CD657&lt;=Konstanta!$B$8,Konstanta!$A$8,IF(CD657&lt;=Konstanta!$B$9,Konstanta!$A$9,IF(CD657&lt;=Konstanta!$B$10,Konstanta!$A$10,IF(CD657&lt;=Konstanta!$B$11,Konstanta!$A$11,Konstanta!$A$12)))))))</f>
        <v>8</v>
      </c>
      <c r="CX657" t="b">
        <f>LEN(_xlfn.IFNA(VLOOKUP(AA657,Konstanta!$AD:$AD,1,FALSE),""))=0</f>
        <v>1</v>
      </c>
      <c r="CY657" s="67">
        <f t="shared" si="183"/>
        <v>0</v>
      </c>
      <c r="CZ657" s="67">
        <f t="shared" si="184"/>
        <v>0</v>
      </c>
      <c r="DA657" s="67">
        <f t="shared" si="185"/>
        <v>0</v>
      </c>
      <c r="DB657" t="b">
        <f t="shared" ca="1" si="186"/>
        <v>0</v>
      </c>
      <c r="DC657" s="67" t="b">
        <f>DA657&lt;=Konstanta!$AH$3</f>
        <v>1</v>
      </c>
      <c r="DD657" t="b">
        <f>CY657&lt;=Konstanta!$AH$4</f>
        <v>1</v>
      </c>
      <c r="DE657" t="b">
        <f>CY657&lt;=Konstanta!$AH$5</f>
        <v>1</v>
      </c>
      <c r="DF657" t="b">
        <f>CY657&lt;=Konstanta!$AH$6</f>
        <v>1</v>
      </c>
      <c r="DG657" t="b">
        <f ca="1">TEXT(BL657,"YYYYMMDD")=TEXT(Konstanta!$B$1,"YYYYMMDD")</f>
        <v>0</v>
      </c>
      <c r="DH657" t="b">
        <f t="shared" si="187"/>
        <v>0</v>
      </c>
      <c r="DI657" s="67">
        <f ca="1">Konstanta!$C$4-Data!CD657</f>
        <v>-1096658.666275</v>
      </c>
      <c r="DJ657">
        <f ca="1">IF(Data!DI657&gt;=Konstanta!$B$14,Konstanta!$A$14,IF(Data!DI657&gt;=Konstanta!$B$15,Konstanta!$A$15,IF(Data!DI657&gt;=Konstanta!$B$16,Konstanta!$A$16,IF(Data!DI657&gt;=Konstanta!$B$17,Konstanta!$A$17,IF(Data!DI657&gt;=Konstanta!$B$18,Konstanta!$A$18,Konstanta!$A$19)))))</f>
        <v>6</v>
      </c>
      <c r="DK657" t="b">
        <f t="shared" si="188"/>
        <v>0</v>
      </c>
      <c r="DL657" t="b">
        <f>COUNTIFS(A$1:A656,A657)=0</f>
        <v>1</v>
      </c>
    </row>
    <row r="658" spans="1:116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70" t="str">
        <f t="shared" si="173"/>
        <v/>
      </c>
      <c r="CA658" s="71">
        <f t="shared" ca="1" si="174"/>
        <v>1096694.6662277777</v>
      </c>
      <c r="CB658" s="70" t="b">
        <f ca="1">AND(LEN(BZ658)&gt;0,TEXT(BZ658,"YYYY-MM-DD")=TEXT(Konstanta!$B$1,"YYYY-MM-DD"))</f>
        <v>0</v>
      </c>
      <c r="CC658" s="70" t="str">
        <f t="shared" si="175"/>
        <v/>
      </c>
      <c r="CD658" s="72">
        <f ca="1">(Konstanta!$B$2-D658)*24</f>
        <v>1096694.666275</v>
      </c>
      <c r="CE658" t="b">
        <f t="shared" si="176"/>
        <v>0</v>
      </c>
      <c r="CF658" t="b">
        <f>LEN(_xlfn.IFNA(VLOOKUP(H658,Konstanta!$M:$M,1,FALSE),""))&gt;0</f>
        <v>0</v>
      </c>
      <c r="CG658" t="b">
        <f>LEN(_xlfn.IFNA(VLOOKUP(G658,Konstanta!$T:$T,1,FALSE),""))&gt;0</f>
        <v>0</v>
      </c>
      <c r="CH658" t="b">
        <f>_xlfn.IFNA(VLOOKUP(U658,Konstanta!$O:$O,1,FALSE),"-")&lt;&gt;"-"</f>
        <v>0</v>
      </c>
      <c r="CI658" t="b">
        <f>LEN(_xlfn.IFNA(VLOOKUP(AX658,Konstanta!$X:$X,1,FALSE),""))&gt;0</f>
        <v>0</v>
      </c>
      <c r="CJ658" t="b">
        <f>OR(LEN(_xlfn.IFNA(VLOOKUP(Y658,Konstanta!$Q:$Q,1,FALSE),""))&gt;0,LEN(Y658)=0)</f>
        <v>1</v>
      </c>
      <c r="CK658" t="b">
        <f t="shared" si="177"/>
        <v>1</v>
      </c>
      <c r="CL658" t="b">
        <f>OR(LEN(_xlfn.IFNA(VLOOKUP(BK658,Konstanta!$Z:$Z,1,FALSE),""))&gt;0,LEN(BK658)=0)</f>
        <v>1</v>
      </c>
      <c r="CM658" t="b">
        <f t="shared" si="178"/>
        <v>1</v>
      </c>
      <c r="CN658" t="b">
        <f t="shared" si="179"/>
        <v>0</v>
      </c>
      <c r="CO658" t="b">
        <f>LEN(_xlfn.IFNA(VLOOKUP(Data!K658,Konstanta!$AB:$AB,1,FALSE),""))&gt;0</f>
        <v>0</v>
      </c>
      <c r="CP658" s="12" t="b">
        <f t="shared" si="180"/>
        <v>0</v>
      </c>
      <c r="CQ658" s="12" t="b">
        <f t="shared" si="181"/>
        <v>0</v>
      </c>
      <c r="CR658" t="b">
        <f>ISNUMBER(SEARCH(Konstanta!$Q$5,Y658))</f>
        <v>0</v>
      </c>
      <c r="CS658">
        <f ca="1">IF(CD658&lt;=Konstanta!$J$5,Konstanta!$I$5,IF(CD658&lt;=Konstanta!$J$6,Konstanta!$I$6,IF(CD658&lt;=Konstanta!$J$7,Konstanta!$I$7,Konstanta!$I$8)))</f>
        <v>4</v>
      </c>
      <c r="CT658" t="b">
        <f>ISNUMBER(SEARCH(Konstanta!$Q$6,Y658))</f>
        <v>0</v>
      </c>
      <c r="CU658">
        <f ca="1">IF(CD658&lt;=Konstanta!$F$5,Konstanta!$E$5,IF(CD658&lt;=Konstanta!$F$6,Konstanta!$E$6,IF(CD658&lt;=Konstanta!$F$7,Konstanta!$E$7,IF(CD658&lt;=Konstanta!$F$8,Konstanta!$E$8,Konstanta!$E$9))))</f>
        <v>5</v>
      </c>
      <c r="CV658" t="b">
        <f t="shared" si="182"/>
        <v>1</v>
      </c>
      <c r="CW658" s="74">
        <f ca="1">IF(CD658&lt;=Konstanta!$B$5,Konstanta!$A$5,IF(CD658&lt;=Konstanta!$B$6,Konstanta!$A$6,IF(CD658&lt;=Konstanta!$B$7,Konstanta!$A$7,IF(CD658&lt;=Konstanta!$B$8,Konstanta!$A$8,IF(CD658&lt;=Konstanta!$B$9,Konstanta!$A$9,IF(CD658&lt;=Konstanta!$B$10,Konstanta!$A$10,IF(CD658&lt;=Konstanta!$B$11,Konstanta!$A$11,Konstanta!$A$12)))))))</f>
        <v>8</v>
      </c>
      <c r="CX658" t="b">
        <f>LEN(_xlfn.IFNA(VLOOKUP(AA658,Konstanta!$AD:$AD,1,FALSE),""))=0</f>
        <v>1</v>
      </c>
      <c r="CY658" s="67">
        <f t="shared" si="183"/>
        <v>0</v>
      </c>
      <c r="CZ658" s="67">
        <f t="shared" si="184"/>
        <v>0</v>
      </c>
      <c r="DA658" s="67">
        <f t="shared" si="185"/>
        <v>0</v>
      </c>
      <c r="DB658" t="b">
        <f t="shared" ca="1" si="186"/>
        <v>0</v>
      </c>
      <c r="DC658" s="67" t="b">
        <f>DA658&lt;=Konstanta!$AH$3</f>
        <v>1</v>
      </c>
      <c r="DD658" t="b">
        <f>CY658&lt;=Konstanta!$AH$4</f>
        <v>1</v>
      </c>
      <c r="DE658" t="b">
        <f>CY658&lt;=Konstanta!$AH$5</f>
        <v>1</v>
      </c>
      <c r="DF658" t="b">
        <f>CY658&lt;=Konstanta!$AH$6</f>
        <v>1</v>
      </c>
      <c r="DG658" t="b">
        <f ca="1">TEXT(BL658,"YYYYMMDD")=TEXT(Konstanta!$B$1,"YYYYMMDD")</f>
        <v>0</v>
      </c>
      <c r="DH658" t="b">
        <f t="shared" si="187"/>
        <v>0</v>
      </c>
      <c r="DI658" s="67">
        <f ca="1">Konstanta!$C$4-Data!CD658</f>
        <v>-1096658.666275</v>
      </c>
      <c r="DJ658">
        <f ca="1">IF(Data!DI658&gt;=Konstanta!$B$14,Konstanta!$A$14,IF(Data!DI658&gt;=Konstanta!$B$15,Konstanta!$A$15,IF(Data!DI658&gt;=Konstanta!$B$16,Konstanta!$A$16,IF(Data!DI658&gt;=Konstanta!$B$17,Konstanta!$A$17,IF(Data!DI658&gt;=Konstanta!$B$18,Konstanta!$A$18,Konstanta!$A$19)))))</f>
        <v>6</v>
      </c>
      <c r="DK658" t="b">
        <f t="shared" si="188"/>
        <v>0</v>
      </c>
      <c r="DL658" t="b">
        <f>COUNTIFS(A$1:A657,A658)=0</f>
        <v>1</v>
      </c>
    </row>
    <row r="659" spans="1:116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70" t="str">
        <f t="shared" si="173"/>
        <v/>
      </c>
      <c r="CA659" s="71">
        <f t="shared" ca="1" si="174"/>
        <v>1096694.6662277777</v>
      </c>
      <c r="CB659" s="70" t="b">
        <f ca="1">AND(LEN(BZ659)&gt;0,TEXT(BZ659,"YYYY-MM-DD")=TEXT(Konstanta!$B$1,"YYYY-MM-DD"))</f>
        <v>0</v>
      </c>
      <c r="CC659" s="70" t="str">
        <f t="shared" si="175"/>
        <v/>
      </c>
      <c r="CD659" s="72">
        <f ca="1">(Konstanta!$B$2-D659)*24</f>
        <v>1096694.666275</v>
      </c>
      <c r="CE659" t="b">
        <f t="shared" si="176"/>
        <v>0</v>
      </c>
      <c r="CF659" t="b">
        <f>LEN(_xlfn.IFNA(VLOOKUP(H659,Konstanta!$M:$M,1,FALSE),""))&gt;0</f>
        <v>0</v>
      </c>
      <c r="CG659" t="b">
        <f>LEN(_xlfn.IFNA(VLOOKUP(G659,Konstanta!$T:$T,1,FALSE),""))&gt;0</f>
        <v>0</v>
      </c>
      <c r="CH659" t="b">
        <f>_xlfn.IFNA(VLOOKUP(U659,Konstanta!$O:$O,1,FALSE),"-")&lt;&gt;"-"</f>
        <v>0</v>
      </c>
      <c r="CI659" t="b">
        <f>LEN(_xlfn.IFNA(VLOOKUP(AX659,Konstanta!$X:$X,1,FALSE),""))&gt;0</f>
        <v>0</v>
      </c>
      <c r="CJ659" t="b">
        <f>OR(LEN(_xlfn.IFNA(VLOOKUP(Y659,Konstanta!$Q:$Q,1,FALSE),""))&gt;0,LEN(Y659)=0)</f>
        <v>1</v>
      </c>
      <c r="CK659" t="b">
        <f t="shared" si="177"/>
        <v>1</v>
      </c>
      <c r="CL659" t="b">
        <f>OR(LEN(_xlfn.IFNA(VLOOKUP(BK659,Konstanta!$Z:$Z,1,FALSE),""))&gt;0,LEN(BK659)=0)</f>
        <v>1</v>
      </c>
      <c r="CM659" t="b">
        <f t="shared" si="178"/>
        <v>1</v>
      </c>
      <c r="CN659" t="b">
        <f t="shared" si="179"/>
        <v>0</v>
      </c>
      <c r="CO659" t="b">
        <f>LEN(_xlfn.IFNA(VLOOKUP(Data!K659,Konstanta!$AB:$AB,1,FALSE),""))&gt;0</f>
        <v>0</v>
      </c>
      <c r="CP659" s="12" t="b">
        <f t="shared" si="180"/>
        <v>0</v>
      </c>
      <c r="CQ659" s="12" t="b">
        <f t="shared" si="181"/>
        <v>0</v>
      </c>
      <c r="CR659" t="b">
        <f>ISNUMBER(SEARCH(Konstanta!$Q$5,Y659))</f>
        <v>0</v>
      </c>
      <c r="CS659">
        <f ca="1">IF(CD659&lt;=Konstanta!$J$5,Konstanta!$I$5,IF(CD659&lt;=Konstanta!$J$6,Konstanta!$I$6,IF(CD659&lt;=Konstanta!$J$7,Konstanta!$I$7,Konstanta!$I$8)))</f>
        <v>4</v>
      </c>
      <c r="CT659" t="b">
        <f>ISNUMBER(SEARCH(Konstanta!$Q$6,Y659))</f>
        <v>0</v>
      </c>
      <c r="CU659">
        <f ca="1">IF(CD659&lt;=Konstanta!$F$5,Konstanta!$E$5,IF(CD659&lt;=Konstanta!$F$6,Konstanta!$E$6,IF(CD659&lt;=Konstanta!$F$7,Konstanta!$E$7,IF(CD659&lt;=Konstanta!$F$8,Konstanta!$E$8,Konstanta!$E$9))))</f>
        <v>5</v>
      </c>
      <c r="CV659" t="b">
        <f t="shared" si="182"/>
        <v>1</v>
      </c>
      <c r="CW659" s="74">
        <f ca="1">IF(CD659&lt;=Konstanta!$B$5,Konstanta!$A$5,IF(CD659&lt;=Konstanta!$B$6,Konstanta!$A$6,IF(CD659&lt;=Konstanta!$B$7,Konstanta!$A$7,IF(CD659&lt;=Konstanta!$B$8,Konstanta!$A$8,IF(CD659&lt;=Konstanta!$B$9,Konstanta!$A$9,IF(CD659&lt;=Konstanta!$B$10,Konstanta!$A$10,IF(CD659&lt;=Konstanta!$B$11,Konstanta!$A$11,Konstanta!$A$12)))))))</f>
        <v>8</v>
      </c>
      <c r="CX659" t="b">
        <f>LEN(_xlfn.IFNA(VLOOKUP(AA659,Konstanta!$AD:$AD,1,FALSE),""))=0</f>
        <v>1</v>
      </c>
      <c r="CY659" s="67">
        <f t="shared" si="183"/>
        <v>0</v>
      </c>
      <c r="CZ659" s="67">
        <f t="shared" si="184"/>
        <v>0</v>
      </c>
      <c r="DA659" s="67">
        <f t="shared" si="185"/>
        <v>0</v>
      </c>
      <c r="DB659" t="b">
        <f t="shared" ca="1" si="186"/>
        <v>0</v>
      </c>
      <c r="DC659" s="67" t="b">
        <f>DA659&lt;=Konstanta!$AH$3</f>
        <v>1</v>
      </c>
      <c r="DD659" t="b">
        <f>CY659&lt;=Konstanta!$AH$4</f>
        <v>1</v>
      </c>
      <c r="DE659" t="b">
        <f>CY659&lt;=Konstanta!$AH$5</f>
        <v>1</v>
      </c>
      <c r="DF659" t="b">
        <f>CY659&lt;=Konstanta!$AH$6</f>
        <v>1</v>
      </c>
      <c r="DG659" t="b">
        <f ca="1">TEXT(BL659,"YYYYMMDD")=TEXT(Konstanta!$B$1,"YYYYMMDD")</f>
        <v>0</v>
      </c>
      <c r="DH659" t="b">
        <f t="shared" si="187"/>
        <v>0</v>
      </c>
      <c r="DI659" s="67">
        <f ca="1">Konstanta!$C$4-Data!CD659</f>
        <v>-1096658.666275</v>
      </c>
      <c r="DJ659">
        <f ca="1">IF(Data!DI659&gt;=Konstanta!$B$14,Konstanta!$A$14,IF(Data!DI659&gt;=Konstanta!$B$15,Konstanta!$A$15,IF(Data!DI659&gt;=Konstanta!$B$16,Konstanta!$A$16,IF(Data!DI659&gt;=Konstanta!$B$17,Konstanta!$A$17,IF(Data!DI659&gt;=Konstanta!$B$18,Konstanta!$A$18,Konstanta!$A$19)))))</f>
        <v>6</v>
      </c>
      <c r="DK659" t="b">
        <f t="shared" si="188"/>
        <v>0</v>
      </c>
      <c r="DL659" t="b">
        <f>COUNTIFS(A$1:A658,A659)=0</f>
        <v>1</v>
      </c>
    </row>
    <row r="660" spans="1:116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70" t="str">
        <f t="shared" si="173"/>
        <v/>
      </c>
      <c r="CA660" s="71">
        <f t="shared" ca="1" si="174"/>
        <v>1096694.6659916667</v>
      </c>
      <c r="CB660" s="70" t="b">
        <f ca="1">AND(LEN(BZ660)&gt;0,TEXT(BZ660,"YYYY-MM-DD")=TEXT(Konstanta!$B$1,"YYYY-MM-DD"))</f>
        <v>0</v>
      </c>
      <c r="CC660" s="70" t="str">
        <f t="shared" si="175"/>
        <v/>
      </c>
      <c r="CD660" s="72">
        <f ca="1">(Konstanta!$B$2-D660)*24</f>
        <v>1096694.666275</v>
      </c>
      <c r="CE660" t="b">
        <f t="shared" si="176"/>
        <v>0</v>
      </c>
      <c r="CF660" t="b">
        <f>LEN(_xlfn.IFNA(VLOOKUP(H660,Konstanta!$M:$M,1,FALSE),""))&gt;0</f>
        <v>0</v>
      </c>
      <c r="CG660" t="b">
        <f>LEN(_xlfn.IFNA(VLOOKUP(G660,Konstanta!$T:$T,1,FALSE),""))&gt;0</f>
        <v>0</v>
      </c>
      <c r="CH660" t="b">
        <f>_xlfn.IFNA(VLOOKUP(U660,Konstanta!$O:$O,1,FALSE),"-")&lt;&gt;"-"</f>
        <v>0</v>
      </c>
      <c r="CI660" t="b">
        <f>LEN(_xlfn.IFNA(VLOOKUP(AX660,Konstanta!$X:$X,1,FALSE),""))&gt;0</f>
        <v>0</v>
      </c>
      <c r="CJ660" t="b">
        <f>OR(LEN(_xlfn.IFNA(VLOOKUP(Y660,Konstanta!$Q:$Q,1,FALSE),""))&gt;0,LEN(Y660)=0)</f>
        <v>1</v>
      </c>
      <c r="CK660" t="b">
        <f t="shared" si="177"/>
        <v>1</v>
      </c>
      <c r="CL660" t="b">
        <f>OR(LEN(_xlfn.IFNA(VLOOKUP(BK660,Konstanta!$Z:$Z,1,FALSE),""))&gt;0,LEN(BK660)=0)</f>
        <v>1</v>
      </c>
      <c r="CM660" t="b">
        <f t="shared" si="178"/>
        <v>1</v>
      </c>
      <c r="CN660" t="b">
        <f t="shared" si="179"/>
        <v>0</v>
      </c>
      <c r="CO660" t="b">
        <f>LEN(_xlfn.IFNA(VLOOKUP(Data!K660,Konstanta!$AB:$AB,1,FALSE),""))&gt;0</f>
        <v>0</v>
      </c>
      <c r="CP660" s="12" t="b">
        <f t="shared" si="180"/>
        <v>0</v>
      </c>
      <c r="CQ660" s="12" t="b">
        <f t="shared" si="181"/>
        <v>0</v>
      </c>
      <c r="CR660" t="b">
        <f>ISNUMBER(SEARCH(Konstanta!$Q$5,Y660))</f>
        <v>0</v>
      </c>
      <c r="CS660">
        <f ca="1">IF(CD660&lt;=Konstanta!$J$5,Konstanta!$I$5,IF(CD660&lt;=Konstanta!$J$6,Konstanta!$I$6,IF(CD660&lt;=Konstanta!$J$7,Konstanta!$I$7,Konstanta!$I$8)))</f>
        <v>4</v>
      </c>
      <c r="CT660" t="b">
        <f>ISNUMBER(SEARCH(Konstanta!$Q$6,Y660))</f>
        <v>0</v>
      </c>
      <c r="CU660">
        <f ca="1">IF(CD660&lt;=Konstanta!$F$5,Konstanta!$E$5,IF(CD660&lt;=Konstanta!$F$6,Konstanta!$E$6,IF(CD660&lt;=Konstanta!$F$7,Konstanta!$E$7,IF(CD660&lt;=Konstanta!$F$8,Konstanta!$E$8,Konstanta!$E$9))))</f>
        <v>5</v>
      </c>
      <c r="CV660" t="b">
        <f t="shared" si="182"/>
        <v>1</v>
      </c>
      <c r="CW660" s="74">
        <f ca="1">IF(CD660&lt;=Konstanta!$B$5,Konstanta!$A$5,IF(CD660&lt;=Konstanta!$B$6,Konstanta!$A$6,IF(CD660&lt;=Konstanta!$B$7,Konstanta!$A$7,IF(CD660&lt;=Konstanta!$B$8,Konstanta!$A$8,IF(CD660&lt;=Konstanta!$B$9,Konstanta!$A$9,IF(CD660&lt;=Konstanta!$B$10,Konstanta!$A$10,IF(CD660&lt;=Konstanta!$B$11,Konstanta!$A$11,Konstanta!$A$12)))))))</f>
        <v>8</v>
      </c>
      <c r="CX660" t="b">
        <f>LEN(_xlfn.IFNA(VLOOKUP(AA660,Konstanta!$AD:$AD,1,FALSE),""))=0</f>
        <v>1</v>
      </c>
      <c r="CY660" s="67">
        <f t="shared" si="183"/>
        <v>0</v>
      </c>
      <c r="CZ660" s="67">
        <f t="shared" si="184"/>
        <v>0</v>
      </c>
      <c r="DA660" s="67">
        <f t="shared" si="185"/>
        <v>0</v>
      </c>
      <c r="DB660" t="b">
        <f t="shared" ca="1" si="186"/>
        <v>0</v>
      </c>
      <c r="DC660" s="67" t="b">
        <f>DA660&lt;=Konstanta!$AH$3</f>
        <v>1</v>
      </c>
      <c r="DD660" t="b">
        <f>CY660&lt;=Konstanta!$AH$4</f>
        <v>1</v>
      </c>
      <c r="DE660" t="b">
        <f>CY660&lt;=Konstanta!$AH$5</f>
        <v>1</v>
      </c>
      <c r="DF660" t="b">
        <f>CY660&lt;=Konstanta!$AH$6</f>
        <v>1</v>
      </c>
      <c r="DG660" t="b">
        <f ca="1">TEXT(BL660,"YYYYMMDD")=TEXT(Konstanta!$B$1,"YYYYMMDD")</f>
        <v>0</v>
      </c>
      <c r="DH660" t="b">
        <f t="shared" si="187"/>
        <v>0</v>
      </c>
      <c r="DI660" s="67">
        <f ca="1">Konstanta!$C$4-Data!CD660</f>
        <v>-1096658.666275</v>
      </c>
      <c r="DJ660">
        <f ca="1">IF(Data!DI660&gt;=Konstanta!$B$14,Konstanta!$A$14,IF(Data!DI660&gt;=Konstanta!$B$15,Konstanta!$A$15,IF(Data!DI660&gt;=Konstanta!$B$16,Konstanta!$A$16,IF(Data!DI660&gt;=Konstanta!$B$17,Konstanta!$A$17,IF(Data!DI660&gt;=Konstanta!$B$18,Konstanta!$A$18,Konstanta!$A$19)))))</f>
        <v>6</v>
      </c>
      <c r="DK660" t="b">
        <f t="shared" si="188"/>
        <v>0</v>
      </c>
      <c r="DL660" t="b">
        <f>COUNTIFS(A$1:A659,A660)=0</f>
        <v>1</v>
      </c>
    </row>
    <row r="661" spans="1:116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70" t="str">
        <f t="shared" si="173"/>
        <v/>
      </c>
      <c r="CA661" s="71">
        <f t="shared" ca="1" si="174"/>
        <v>1096694.6664083335</v>
      </c>
      <c r="CB661" s="70" t="b">
        <f ca="1">AND(LEN(BZ661)&gt;0,TEXT(BZ661,"YYYY-MM-DD")=TEXT(Konstanta!$B$1,"YYYY-MM-DD"))</f>
        <v>0</v>
      </c>
      <c r="CC661" s="70" t="str">
        <f t="shared" si="175"/>
        <v/>
      </c>
      <c r="CD661" s="72">
        <f ca="1">(Konstanta!$B$2-D661)*24</f>
        <v>1096694.666275</v>
      </c>
      <c r="CE661" t="b">
        <f t="shared" si="176"/>
        <v>0</v>
      </c>
      <c r="CF661" t="b">
        <f>LEN(_xlfn.IFNA(VLOOKUP(H661,Konstanta!$M:$M,1,FALSE),""))&gt;0</f>
        <v>0</v>
      </c>
      <c r="CG661" t="b">
        <f>LEN(_xlfn.IFNA(VLOOKUP(G661,Konstanta!$T:$T,1,FALSE),""))&gt;0</f>
        <v>0</v>
      </c>
      <c r="CH661" t="b">
        <f>_xlfn.IFNA(VLOOKUP(U661,Konstanta!$O:$O,1,FALSE),"-")&lt;&gt;"-"</f>
        <v>0</v>
      </c>
      <c r="CI661" t="b">
        <f>LEN(_xlfn.IFNA(VLOOKUP(AX661,Konstanta!$X:$X,1,FALSE),""))&gt;0</f>
        <v>0</v>
      </c>
      <c r="CJ661" t="b">
        <f>OR(LEN(_xlfn.IFNA(VLOOKUP(Y661,Konstanta!$Q:$Q,1,FALSE),""))&gt;0,LEN(Y661)=0)</f>
        <v>1</v>
      </c>
      <c r="CK661" t="b">
        <f t="shared" si="177"/>
        <v>1</v>
      </c>
      <c r="CL661" t="b">
        <f>OR(LEN(_xlfn.IFNA(VLOOKUP(BK661,Konstanta!$Z:$Z,1,FALSE),""))&gt;0,LEN(BK661)=0)</f>
        <v>1</v>
      </c>
      <c r="CM661" t="b">
        <f t="shared" si="178"/>
        <v>1</v>
      </c>
      <c r="CN661" t="b">
        <f t="shared" si="179"/>
        <v>0</v>
      </c>
      <c r="CO661" t="b">
        <f>LEN(_xlfn.IFNA(VLOOKUP(Data!K661,Konstanta!$AB:$AB,1,FALSE),""))&gt;0</f>
        <v>0</v>
      </c>
      <c r="CP661" s="12" t="b">
        <f t="shared" si="180"/>
        <v>0</v>
      </c>
      <c r="CQ661" s="12" t="b">
        <f t="shared" si="181"/>
        <v>0</v>
      </c>
      <c r="CR661" t="b">
        <f>ISNUMBER(SEARCH(Konstanta!$Q$5,Y661))</f>
        <v>0</v>
      </c>
      <c r="CS661">
        <f ca="1">IF(CD661&lt;=Konstanta!$J$5,Konstanta!$I$5,IF(CD661&lt;=Konstanta!$J$6,Konstanta!$I$6,IF(CD661&lt;=Konstanta!$J$7,Konstanta!$I$7,Konstanta!$I$8)))</f>
        <v>4</v>
      </c>
      <c r="CT661" t="b">
        <f>ISNUMBER(SEARCH(Konstanta!$Q$6,Y661))</f>
        <v>0</v>
      </c>
      <c r="CU661">
        <f ca="1">IF(CD661&lt;=Konstanta!$F$5,Konstanta!$E$5,IF(CD661&lt;=Konstanta!$F$6,Konstanta!$E$6,IF(CD661&lt;=Konstanta!$F$7,Konstanta!$E$7,IF(CD661&lt;=Konstanta!$F$8,Konstanta!$E$8,Konstanta!$E$9))))</f>
        <v>5</v>
      </c>
      <c r="CV661" t="b">
        <f t="shared" si="182"/>
        <v>1</v>
      </c>
      <c r="CW661" s="74">
        <f ca="1">IF(CD661&lt;=Konstanta!$B$5,Konstanta!$A$5,IF(CD661&lt;=Konstanta!$B$6,Konstanta!$A$6,IF(CD661&lt;=Konstanta!$B$7,Konstanta!$A$7,IF(CD661&lt;=Konstanta!$B$8,Konstanta!$A$8,IF(CD661&lt;=Konstanta!$B$9,Konstanta!$A$9,IF(CD661&lt;=Konstanta!$B$10,Konstanta!$A$10,IF(CD661&lt;=Konstanta!$B$11,Konstanta!$A$11,Konstanta!$A$12)))))))</f>
        <v>8</v>
      </c>
      <c r="CX661" t="b">
        <f>LEN(_xlfn.IFNA(VLOOKUP(AA661,Konstanta!$AD:$AD,1,FALSE),""))=0</f>
        <v>1</v>
      </c>
      <c r="CY661" s="67">
        <f t="shared" si="183"/>
        <v>0</v>
      </c>
      <c r="CZ661" s="67">
        <f t="shared" si="184"/>
        <v>0</v>
      </c>
      <c r="DA661" s="67">
        <f t="shared" si="185"/>
        <v>0</v>
      </c>
      <c r="DB661" t="b">
        <f t="shared" ca="1" si="186"/>
        <v>0</v>
      </c>
      <c r="DC661" s="67" t="b">
        <f>DA661&lt;=Konstanta!$AH$3</f>
        <v>1</v>
      </c>
      <c r="DD661" t="b">
        <f>CY661&lt;=Konstanta!$AH$4</f>
        <v>1</v>
      </c>
      <c r="DE661" t="b">
        <f>CY661&lt;=Konstanta!$AH$5</f>
        <v>1</v>
      </c>
      <c r="DF661" t="b">
        <f>CY661&lt;=Konstanta!$AH$6</f>
        <v>1</v>
      </c>
      <c r="DG661" t="b">
        <f ca="1">TEXT(BL661,"YYYYMMDD")=TEXT(Konstanta!$B$1,"YYYYMMDD")</f>
        <v>0</v>
      </c>
      <c r="DH661" t="b">
        <f t="shared" si="187"/>
        <v>0</v>
      </c>
      <c r="DI661" s="67">
        <f ca="1">Konstanta!$C$4-Data!CD661</f>
        <v>-1096658.666275</v>
      </c>
      <c r="DJ661">
        <f ca="1">IF(Data!DI661&gt;=Konstanta!$B$14,Konstanta!$A$14,IF(Data!DI661&gt;=Konstanta!$B$15,Konstanta!$A$15,IF(Data!DI661&gt;=Konstanta!$B$16,Konstanta!$A$16,IF(Data!DI661&gt;=Konstanta!$B$17,Konstanta!$A$17,IF(Data!DI661&gt;=Konstanta!$B$18,Konstanta!$A$18,Konstanta!$A$19)))))</f>
        <v>6</v>
      </c>
      <c r="DK661" t="b">
        <f t="shared" si="188"/>
        <v>0</v>
      </c>
      <c r="DL661" t="b">
        <f>COUNTIFS(A$1:A660,A661)=0</f>
        <v>1</v>
      </c>
    </row>
    <row r="662" spans="1:116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70" t="str">
        <f t="shared" si="173"/>
        <v/>
      </c>
      <c r="CA662" s="71">
        <f t="shared" ca="1" si="174"/>
        <v>1096694.666013889</v>
      </c>
      <c r="CB662" s="70" t="b">
        <f ca="1">AND(LEN(BZ662)&gt;0,TEXT(BZ662,"YYYY-MM-DD")=TEXT(Konstanta!$B$1,"YYYY-MM-DD"))</f>
        <v>0</v>
      </c>
      <c r="CC662" s="70" t="str">
        <f t="shared" si="175"/>
        <v/>
      </c>
      <c r="CD662" s="72">
        <f ca="1">(Konstanta!$B$2-D662)*24</f>
        <v>1096694.666275</v>
      </c>
      <c r="CE662" t="b">
        <f t="shared" si="176"/>
        <v>0</v>
      </c>
      <c r="CF662" t="b">
        <f>LEN(_xlfn.IFNA(VLOOKUP(H662,Konstanta!$M:$M,1,FALSE),""))&gt;0</f>
        <v>0</v>
      </c>
      <c r="CG662" t="b">
        <f>LEN(_xlfn.IFNA(VLOOKUP(G662,Konstanta!$T:$T,1,FALSE),""))&gt;0</f>
        <v>0</v>
      </c>
      <c r="CH662" t="b">
        <f>_xlfn.IFNA(VLOOKUP(U662,Konstanta!$O:$O,1,FALSE),"-")&lt;&gt;"-"</f>
        <v>0</v>
      </c>
      <c r="CI662" t="b">
        <f>LEN(_xlfn.IFNA(VLOOKUP(AX662,Konstanta!$X:$X,1,FALSE),""))&gt;0</f>
        <v>0</v>
      </c>
      <c r="CJ662" t="b">
        <f>OR(LEN(_xlfn.IFNA(VLOOKUP(Y662,Konstanta!$Q:$Q,1,FALSE),""))&gt;0,LEN(Y662)=0)</f>
        <v>1</v>
      </c>
      <c r="CK662" t="b">
        <f t="shared" si="177"/>
        <v>1</v>
      </c>
      <c r="CL662" t="b">
        <f>OR(LEN(_xlfn.IFNA(VLOOKUP(BK662,Konstanta!$Z:$Z,1,FALSE),""))&gt;0,LEN(BK662)=0)</f>
        <v>1</v>
      </c>
      <c r="CM662" t="b">
        <f t="shared" si="178"/>
        <v>1</v>
      </c>
      <c r="CN662" t="b">
        <f t="shared" si="179"/>
        <v>0</v>
      </c>
      <c r="CO662" t="b">
        <f>LEN(_xlfn.IFNA(VLOOKUP(Data!K662,Konstanta!$AB:$AB,1,FALSE),""))&gt;0</f>
        <v>0</v>
      </c>
      <c r="CP662" s="12" t="b">
        <f t="shared" si="180"/>
        <v>0</v>
      </c>
      <c r="CQ662" s="12" t="b">
        <f t="shared" si="181"/>
        <v>0</v>
      </c>
      <c r="CR662" t="b">
        <f>ISNUMBER(SEARCH(Konstanta!$Q$5,Y662))</f>
        <v>0</v>
      </c>
      <c r="CS662">
        <f ca="1">IF(CD662&lt;=Konstanta!$J$5,Konstanta!$I$5,IF(CD662&lt;=Konstanta!$J$6,Konstanta!$I$6,IF(CD662&lt;=Konstanta!$J$7,Konstanta!$I$7,Konstanta!$I$8)))</f>
        <v>4</v>
      </c>
      <c r="CT662" t="b">
        <f>ISNUMBER(SEARCH(Konstanta!$Q$6,Y662))</f>
        <v>0</v>
      </c>
      <c r="CU662">
        <f ca="1">IF(CD662&lt;=Konstanta!$F$5,Konstanta!$E$5,IF(CD662&lt;=Konstanta!$F$6,Konstanta!$E$6,IF(CD662&lt;=Konstanta!$F$7,Konstanta!$E$7,IF(CD662&lt;=Konstanta!$F$8,Konstanta!$E$8,Konstanta!$E$9))))</f>
        <v>5</v>
      </c>
      <c r="CV662" t="b">
        <f t="shared" si="182"/>
        <v>1</v>
      </c>
      <c r="CW662" s="74">
        <f ca="1">IF(CD662&lt;=Konstanta!$B$5,Konstanta!$A$5,IF(CD662&lt;=Konstanta!$B$6,Konstanta!$A$6,IF(CD662&lt;=Konstanta!$B$7,Konstanta!$A$7,IF(CD662&lt;=Konstanta!$B$8,Konstanta!$A$8,IF(CD662&lt;=Konstanta!$B$9,Konstanta!$A$9,IF(CD662&lt;=Konstanta!$B$10,Konstanta!$A$10,IF(CD662&lt;=Konstanta!$B$11,Konstanta!$A$11,Konstanta!$A$12)))))))</f>
        <v>8</v>
      </c>
      <c r="CX662" t="b">
        <f>LEN(_xlfn.IFNA(VLOOKUP(AA662,Konstanta!$AD:$AD,1,FALSE),""))=0</f>
        <v>1</v>
      </c>
      <c r="CY662" s="67">
        <f t="shared" si="183"/>
        <v>0</v>
      </c>
      <c r="CZ662" s="67">
        <f t="shared" si="184"/>
        <v>0</v>
      </c>
      <c r="DA662" s="67">
        <f t="shared" si="185"/>
        <v>0</v>
      </c>
      <c r="DB662" t="b">
        <f t="shared" ca="1" si="186"/>
        <v>0</v>
      </c>
      <c r="DC662" s="67" t="b">
        <f>DA662&lt;=Konstanta!$AH$3</f>
        <v>1</v>
      </c>
      <c r="DD662" t="b">
        <f>CY662&lt;=Konstanta!$AH$4</f>
        <v>1</v>
      </c>
      <c r="DE662" t="b">
        <f>CY662&lt;=Konstanta!$AH$5</f>
        <v>1</v>
      </c>
      <c r="DF662" t="b">
        <f>CY662&lt;=Konstanta!$AH$6</f>
        <v>1</v>
      </c>
      <c r="DG662" t="b">
        <f ca="1">TEXT(BL662,"YYYYMMDD")=TEXT(Konstanta!$B$1,"YYYYMMDD")</f>
        <v>0</v>
      </c>
      <c r="DH662" t="b">
        <f t="shared" si="187"/>
        <v>0</v>
      </c>
      <c r="DI662" s="67">
        <f ca="1">Konstanta!$C$4-Data!CD662</f>
        <v>-1096658.666275</v>
      </c>
      <c r="DJ662">
        <f ca="1">IF(Data!DI662&gt;=Konstanta!$B$14,Konstanta!$A$14,IF(Data!DI662&gt;=Konstanta!$B$15,Konstanta!$A$15,IF(Data!DI662&gt;=Konstanta!$B$16,Konstanta!$A$16,IF(Data!DI662&gt;=Konstanta!$B$17,Konstanta!$A$17,IF(Data!DI662&gt;=Konstanta!$B$18,Konstanta!$A$18,Konstanta!$A$19)))))</f>
        <v>6</v>
      </c>
      <c r="DK662" t="b">
        <f t="shared" si="188"/>
        <v>0</v>
      </c>
      <c r="DL662" t="b">
        <f>COUNTIFS(A$1:A661,A662)=0</f>
        <v>1</v>
      </c>
    </row>
    <row r="663" spans="1:116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70" t="str">
        <f t="shared" si="173"/>
        <v/>
      </c>
      <c r="CA663" s="71">
        <f t="shared" ca="1" si="174"/>
        <v>1096694.6664083335</v>
      </c>
      <c r="CB663" s="70" t="b">
        <f ca="1">AND(LEN(BZ663)&gt;0,TEXT(BZ663,"YYYY-MM-DD")=TEXT(Konstanta!$B$1,"YYYY-MM-DD"))</f>
        <v>0</v>
      </c>
      <c r="CC663" s="70" t="str">
        <f t="shared" si="175"/>
        <v/>
      </c>
      <c r="CD663" s="72">
        <f ca="1">(Konstanta!$B$2-D663)*24</f>
        <v>1096694.666275</v>
      </c>
      <c r="CE663" t="b">
        <f t="shared" si="176"/>
        <v>0</v>
      </c>
      <c r="CF663" t="b">
        <f>LEN(_xlfn.IFNA(VLOOKUP(H663,Konstanta!$M:$M,1,FALSE),""))&gt;0</f>
        <v>0</v>
      </c>
      <c r="CG663" t="b">
        <f>LEN(_xlfn.IFNA(VLOOKUP(G663,Konstanta!$T:$T,1,FALSE),""))&gt;0</f>
        <v>0</v>
      </c>
      <c r="CH663" t="b">
        <f>_xlfn.IFNA(VLOOKUP(U663,Konstanta!$O:$O,1,FALSE),"-")&lt;&gt;"-"</f>
        <v>0</v>
      </c>
      <c r="CI663" t="b">
        <f>LEN(_xlfn.IFNA(VLOOKUP(AX663,Konstanta!$X:$X,1,FALSE),""))&gt;0</f>
        <v>0</v>
      </c>
      <c r="CJ663" t="b">
        <f>OR(LEN(_xlfn.IFNA(VLOOKUP(Y663,Konstanta!$Q:$Q,1,FALSE),""))&gt;0,LEN(Y663)=0)</f>
        <v>1</v>
      </c>
      <c r="CK663" t="b">
        <f t="shared" si="177"/>
        <v>1</v>
      </c>
      <c r="CL663" t="b">
        <f>OR(LEN(_xlfn.IFNA(VLOOKUP(BK663,Konstanta!$Z:$Z,1,FALSE),""))&gt;0,LEN(BK663)=0)</f>
        <v>1</v>
      </c>
      <c r="CM663" t="b">
        <f t="shared" si="178"/>
        <v>1</v>
      </c>
      <c r="CN663" t="b">
        <f t="shared" si="179"/>
        <v>0</v>
      </c>
      <c r="CO663" t="b">
        <f>LEN(_xlfn.IFNA(VLOOKUP(Data!K663,Konstanta!$AB:$AB,1,FALSE),""))&gt;0</f>
        <v>0</v>
      </c>
      <c r="CP663" s="12" t="b">
        <f t="shared" si="180"/>
        <v>0</v>
      </c>
      <c r="CQ663" s="12" t="b">
        <f t="shared" si="181"/>
        <v>0</v>
      </c>
      <c r="CR663" t="b">
        <f>ISNUMBER(SEARCH(Konstanta!$Q$5,Y663))</f>
        <v>0</v>
      </c>
      <c r="CS663">
        <f ca="1">IF(CD663&lt;=Konstanta!$J$5,Konstanta!$I$5,IF(CD663&lt;=Konstanta!$J$6,Konstanta!$I$6,IF(CD663&lt;=Konstanta!$J$7,Konstanta!$I$7,Konstanta!$I$8)))</f>
        <v>4</v>
      </c>
      <c r="CT663" t="b">
        <f>ISNUMBER(SEARCH(Konstanta!$Q$6,Y663))</f>
        <v>0</v>
      </c>
      <c r="CU663">
        <f ca="1">IF(CD663&lt;=Konstanta!$F$5,Konstanta!$E$5,IF(CD663&lt;=Konstanta!$F$6,Konstanta!$E$6,IF(CD663&lt;=Konstanta!$F$7,Konstanta!$E$7,IF(CD663&lt;=Konstanta!$F$8,Konstanta!$E$8,Konstanta!$E$9))))</f>
        <v>5</v>
      </c>
      <c r="CV663" t="b">
        <f t="shared" si="182"/>
        <v>1</v>
      </c>
      <c r="CW663" s="74">
        <f ca="1">IF(CD663&lt;=Konstanta!$B$5,Konstanta!$A$5,IF(CD663&lt;=Konstanta!$B$6,Konstanta!$A$6,IF(CD663&lt;=Konstanta!$B$7,Konstanta!$A$7,IF(CD663&lt;=Konstanta!$B$8,Konstanta!$A$8,IF(CD663&lt;=Konstanta!$B$9,Konstanta!$A$9,IF(CD663&lt;=Konstanta!$B$10,Konstanta!$A$10,IF(CD663&lt;=Konstanta!$B$11,Konstanta!$A$11,Konstanta!$A$12)))))))</f>
        <v>8</v>
      </c>
      <c r="CX663" t="b">
        <f>LEN(_xlfn.IFNA(VLOOKUP(AA663,Konstanta!$AD:$AD,1,FALSE),""))=0</f>
        <v>1</v>
      </c>
      <c r="CY663" s="67">
        <f t="shared" si="183"/>
        <v>0</v>
      </c>
      <c r="CZ663" s="67">
        <f t="shared" si="184"/>
        <v>0</v>
      </c>
      <c r="DA663" s="67">
        <f t="shared" si="185"/>
        <v>0</v>
      </c>
      <c r="DB663" t="b">
        <f t="shared" ca="1" si="186"/>
        <v>0</v>
      </c>
      <c r="DC663" s="67" t="b">
        <f>DA663&lt;=Konstanta!$AH$3</f>
        <v>1</v>
      </c>
      <c r="DD663" t="b">
        <f>CY663&lt;=Konstanta!$AH$4</f>
        <v>1</v>
      </c>
      <c r="DE663" t="b">
        <f>CY663&lt;=Konstanta!$AH$5</f>
        <v>1</v>
      </c>
      <c r="DF663" t="b">
        <f>CY663&lt;=Konstanta!$AH$6</f>
        <v>1</v>
      </c>
      <c r="DG663" t="b">
        <f ca="1">TEXT(BL663,"YYYYMMDD")=TEXT(Konstanta!$B$1,"YYYYMMDD")</f>
        <v>0</v>
      </c>
      <c r="DH663" t="b">
        <f t="shared" si="187"/>
        <v>0</v>
      </c>
      <c r="DI663" s="67">
        <f ca="1">Konstanta!$C$4-Data!CD663</f>
        <v>-1096658.666275</v>
      </c>
      <c r="DJ663">
        <f ca="1">IF(Data!DI663&gt;=Konstanta!$B$14,Konstanta!$A$14,IF(Data!DI663&gt;=Konstanta!$B$15,Konstanta!$A$15,IF(Data!DI663&gt;=Konstanta!$B$16,Konstanta!$A$16,IF(Data!DI663&gt;=Konstanta!$B$17,Konstanta!$A$17,IF(Data!DI663&gt;=Konstanta!$B$18,Konstanta!$A$18,Konstanta!$A$19)))))</f>
        <v>6</v>
      </c>
      <c r="DK663" t="b">
        <f t="shared" si="188"/>
        <v>0</v>
      </c>
      <c r="DL663" t="b">
        <f>COUNTIFS(A$1:A662,A663)=0</f>
        <v>1</v>
      </c>
    </row>
    <row r="664" spans="1:116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70" t="str">
        <f t="shared" si="173"/>
        <v/>
      </c>
      <c r="CA664" s="71">
        <f t="shared" ca="1" si="174"/>
        <v>1096694.6660166667</v>
      </c>
      <c r="CB664" s="70" t="b">
        <f ca="1">AND(LEN(BZ664)&gt;0,TEXT(BZ664,"YYYY-MM-DD")=TEXT(Konstanta!$B$1,"YYYY-MM-DD"))</f>
        <v>0</v>
      </c>
      <c r="CC664" s="70" t="str">
        <f t="shared" si="175"/>
        <v/>
      </c>
      <c r="CD664" s="72">
        <f ca="1">(Konstanta!$B$2-D664)*24</f>
        <v>1096694.666275</v>
      </c>
      <c r="CE664" t="b">
        <f t="shared" si="176"/>
        <v>0</v>
      </c>
      <c r="CF664" t="b">
        <f>LEN(_xlfn.IFNA(VLOOKUP(H664,Konstanta!$M:$M,1,FALSE),""))&gt;0</f>
        <v>0</v>
      </c>
      <c r="CG664" t="b">
        <f>LEN(_xlfn.IFNA(VLOOKUP(G664,Konstanta!$T:$T,1,FALSE),""))&gt;0</f>
        <v>0</v>
      </c>
      <c r="CH664" t="b">
        <f>_xlfn.IFNA(VLOOKUP(U664,Konstanta!$O:$O,1,FALSE),"-")&lt;&gt;"-"</f>
        <v>0</v>
      </c>
      <c r="CI664" t="b">
        <f>LEN(_xlfn.IFNA(VLOOKUP(AX664,Konstanta!$X:$X,1,FALSE),""))&gt;0</f>
        <v>0</v>
      </c>
      <c r="CJ664" t="b">
        <f>OR(LEN(_xlfn.IFNA(VLOOKUP(Y664,Konstanta!$Q:$Q,1,FALSE),""))&gt;0,LEN(Y664)=0)</f>
        <v>1</v>
      </c>
      <c r="CK664" t="b">
        <f t="shared" si="177"/>
        <v>1</v>
      </c>
      <c r="CL664" t="b">
        <f>OR(LEN(_xlfn.IFNA(VLOOKUP(BK664,Konstanta!$Z:$Z,1,FALSE),""))&gt;0,LEN(BK664)=0)</f>
        <v>1</v>
      </c>
      <c r="CM664" t="b">
        <f t="shared" si="178"/>
        <v>1</v>
      </c>
      <c r="CN664" t="b">
        <f t="shared" si="179"/>
        <v>0</v>
      </c>
      <c r="CO664" t="b">
        <f>LEN(_xlfn.IFNA(VLOOKUP(Data!K664,Konstanta!$AB:$AB,1,FALSE),""))&gt;0</f>
        <v>0</v>
      </c>
      <c r="CP664" s="12" t="b">
        <f t="shared" si="180"/>
        <v>0</v>
      </c>
      <c r="CQ664" s="12" t="b">
        <f t="shared" si="181"/>
        <v>0</v>
      </c>
      <c r="CR664" t="b">
        <f>ISNUMBER(SEARCH(Konstanta!$Q$5,Y664))</f>
        <v>0</v>
      </c>
      <c r="CS664">
        <f ca="1">IF(CD664&lt;=Konstanta!$J$5,Konstanta!$I$5,IF(CD664&lt;=Konstanta!$J$6,Konstanta!$I$6,IF(CD664&lt;=Konstanta!$J$7,Konstanta!$I$7,Konstanta!$I$8)))</f>
        <v>4</v>
      </c>
      <c r="CT664" t="b">
        <f>ISNUMBER(SEARCH(Konstanta!$Q$6,Y664))</f>
        <v>0</v>
      </c>
      <c r="CU664">
        <f ca="1">IF(CD664&lt;=Konstanta!$F$5,Konstanta!$E$5,IF(CD664&lt;=Konstanta!$F$6,Konstanta!$E$6,IF(CD664&lt;=Konstanta!$F$7,Konstanta!$E$7,IF(CD664&lt;=Konstanta!$F$8,Konstanta!$E$8,Konstanta!$E$9))))</f>
        <v>5</v>
      </c>
      <c r="CV664" t="b">
        <f t="shared" si="182"/>
        <v>1</v>
      </c>
      <c r="CW664" s="74">
        <f ca="1">IF(CD664&lt;=Konstanta!$B$5,Konstanta!$A$5,IF(CD664&lt;=Konstanta!$B$6,Konstanta!$A$6,IF(CD664&lt;=Konstanta!$B$7,Konstanta!$A$7,IF(CD664&lt;=Konstanta!$B$8,Konstanta!$A$8,IF(CD664&lt;=Konstanta!$B$9,Konstanta!$A$9,IF(CD664&lt;=Konstanta!$B$10,Konstanta!$A$10,IF(CD664&lt;=Konstanta!$B$11,Konstanta!$A$11,Konstanta!$A$12)))))))</f>
        <v>8</v>
      </c>
      <c r="CX664" t="b">
        <f>LEN(_xlfn.IFNA(VLOOKUP(AA664,Konstanta!$AD:$AD,1,FALSE),""))=0</f>
        <v>1</v>
      </c>
      <c r="CY664" s="67">
        <f t="shared" si="183"/>
        <v>0</v>
      </c>
      <c r="CZ664" s="67">
        <f t="shared" si="184"/>
        <v>0</v>
      </c>
      <c r="DA664" s="67">
        <f t="shared" si="185"/>
        <v>0</v>
      </c>
      <c r="DB664" t="b">
        <f t="shared" ca="1" si="186"/>
        <v>0</v>
      </c>
      <c r="DC664" s="67" t="b">
        <f>DA664&lt;=Konstanta!$AH$3</f>
        <v>1</v>
      </c>
      <c r="DD664" t="b">
        <f>CY664&lt;=Konstanta!$AH$4</f>
        <v>1</v>
      </c>
      <c r="DE664" t="b">
        <f>CY664&lt;=Konstanta!$AH$5</f>
        <v>1</v>
      </c>
      <c r="DF664" t="b">
        <f>CY664&lt;=Konstanta!$AH$6</f>
        <v>1</v>
      </c>
      <c r="DG664" t="b">
        <f ca="1">TEXT(BL664,"YYYYMMDD")=TEXT(Konstanta!$B$1,"YYYYMMDD")</f>
        <v>0</v>
      </c>
      <c r="DH664" t="b">
        <f t="shared" si="187"/>
        <v>0</v>
      </c>
      <c r="DI664" s="67">
        <f ca="1">Konstanta!$C$4-Data!CD664</f>
        <v>-1096658.666275</v>
      </c>
      <c r="DJ664">
        <f ca="1">IF(Data!DI664&gt;=Konstanta!$B$14,Konstanta!$A$14,IF(Data!DI664&gt;=Konstanta!$B$15,Konstanta!$A$15,IF(Data!DI664&gt;=Konstanta!$B$16,Konstanta!$A$16,IF(Data!DI664&gt;=Konstanta!$B$17,Konstanta!$A$17,IF(Data!DI664&gt;=Konstanta!$B$18,Konstanta!$A$18,Konstanta!$A$19)))))</f>
        <v>6</v>
      </c>
      <c r="DK664" t="b">
        <f t="shared" si="188"/>
        <v>0</v>
      </c>
      <c r="DL664" t="b">
        <f>COUNTIFS(A$1:A663,A664)=0</f>
        <v>1</v>
      </c>
    </row>
    <row r="665" spans="1:116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70" t="str">
        <f t="shared" si="173"/>
        <v/>
      </c>
      <c r="CA665" s="71">
        <f t="shared" ca="1" si="174"/>
        <v>1096694.6659916667</v>
      </c>
      <c r="CB665" s="70" t="b">
        <f ca="1">AND(LEN(BZ665)&gt;0,TEXT(BZ665,"YYYY-MM-DD")=TEXT(Konstanta!$B$1,"YYYY-MM-DD"))</f>
        <v>0</v>
      </c>
      <c r="CC665" s="70" t="str">
        <f t="shared" si="175"/>
        <v/>
      </c>
      <c r="CD665" s="72">
        <f ca="1">(Konstanta!$B$2-D665)*24</f>
        <v>1096694.666275</v>
      </c>
      <c r="CE665" t="b">
        <f t="shared" si="176"/>
        <v>0</v>
      </c>
      <c r="CF665" t="b">
        <f>LEN(_xlfn.IFNA(VLOOKUP(H665,Konstanta!$M:$M,1,FALSE),""))&gt;0</f>
        <v>0</v>
      </c>
      <c r="CG665" t="b">
        <f>LEN(_xlfn.IFNA(VLOOKUP(G665,Konstanta!$T:$T,1,FALSE),""))&gt;0</f>
        <v>0</v>
      </c>
      <c r="CH665" t="b">
        <f>_xlfn.IFNA(VLOOKUP(U665,Konstanta!$O:$O,1,FALSE),"-")&lt;&gt;"-"</f>
        <v>0</v>
      </c>
      <c r="CI665" t="b">
        <f>LEN(_xlfn.IFNA(VLOOKUP(AX665,Konstanta!$X:$X,1,FALSE),""))&gt;0</f>
        <v>0</v>
      </c>
      <c r="CJ665" t="b">
        <f>OR(LEN(_xlfn.IFNA(VLOOKUP(Y665,Konstanta!$Q:$Q,1,FALSE),""))&gt;0,LEN(Y665)=0)</f>
        <v>1</v>
      </c>
      <c r="CK665" t="b">
        <f t="shared" si="177"/>
        <v>1</v>
      </c>
      <c r="CL665" t="b">
        <f>OR(LEN(_xlfn.IFNA(VLOOKUP(BK665,Konstanta!$Z:$Z,1,FALSE),""))&gt;0,LEN(BK665)=0)</f>
        <v>1</v>
      </c>
      <c r="CM665" t="b">
        <f t="shared" si="178"/>
        <v>1</v>
      </c>
      <c r="CN665" t="b">
        <f t="shared" si="179"/>
        <v>0</v>
      </c>
      <c r="CO665" t="b">
        <f>LEN(_xlfn.IFNA(VLOOKUP(Data!K665,Konstanta!$AB:$AB,1,FALSE),""))&gt;0</f>
        <v>0</v>
      </c>
      <c r="CP665" s="12" t="b">
        <f t="shared" si="180"/>
        <v>0</v>
      </c>
      <c r="CQ665" s="12" t="b">
        <f t="shared" si="181"/>
        <v>0</v>
      </c>
      <c r="CR665" t="b">
        <f>ISNUMBER(SEARCH(Konstanta!$Q$5,Y665))</f>
        <v>0</v>
      </c>
      <c r="CS665">
        <f ca="1">IF(CD665&lt;=Konstanta!$J$5,Konstanta!$I$5,IF(CD665&lt;=Konstanta!$J$6,Konstanta!$I$6,IF(CD665&lt;=Konstanta!$J$7,Konstanta!$I$7,Konstanta!$I$8)))</f>
        <v>4</v>
      </c>
      <c r="CT665" t="b">
        <f>ISNUMBER(SEARCH(Konstanta!$Q$6,Y665))</f>
        <v>0</v>
      </c>
      <c r="CU665">
        <f ca="1">IF(CD665&lt;=Konstanta!$F$5,Konstanta!$E$5,IF(CD665&lt;=Konstanta!$F$6,Konstanta!$E$6,IF(CD665&lt;=Konstanta!$F$7,Konstanta!$E$7,IF(CD665&lt;=Konstanta!$F$8,Konstanta!$E$8,Konstanta!$E$9))))</f>
        <v>5</v>
      </c>
      <c r="CV665" t="b">
        <f t="shared" si="182"/>
        <v>1</v>
      </c>
      <c r="CW665" s="74">
        <f ca="1">IF(CD665&lt;=Konstanta!$B$5,Konstanta!$A$5,IF(CD665&lt;=Konstanta!$B$6,Konstanta!$A$6,IF(CD665&lt;=Konstanta!$B$7,Konstanta!$A$7,IF(CD665&lt;=Konstanta!$B$8,Konstanta!$A$8,IF(CD665&lt;=Konstanta!$B$9,Konstanta!$A$9,IF(CD665&lt;=Konstanta!$B$10,Konstanta!$A$10,IF(CD665&lt;=Konstanta!$B$11,Konstanta!$A$11,Konstanta!$A$12)))))))</f>
        <v>8</v>
      </c>
      <c r="CX665" t="b">
        <f>LEN(_xlfn.IFNA(VLOOKUP(AA665,Konstanta!$AD:$AD,1,FALSE),""))=0</f>
        <v>1</v>
      </c>
      <c r="CY665" s="67">
        <f t="shared" si="183"/>
        <v>0</v>
      </c>
      <c r="CZ665" s="67">
        <f t="shared" si="184"/>
        <v>0</v>
      </c>
      <c r="DA665" s="67">
        <f t="shared" si="185"/>
        <v>0</v>
      </c>
      <c r="DB665" t="b">
        <f t="shared" ca="1" si="186"/>
        <v>0</v>
      </c>
      <c r="DC665" s="67" t="b">
        <f>DA665&lt;=Konstanta!$AH$3</f>
        <v>1</v>
      </c>
      <c r="DD665" t="b">
        <f>CY665&lt;=Konstanta!$AH$4</f>
        <v>1</v>
      </c>
      <c r="DE665" t="b">
        <f>CY665&lt;=Konstanta!$AH$5</f>
        <v>1</v>
      </c>
      <c r="DF665" t="b">
        <f>CY665&lt;=Konstanta!$AH$6</f>
        <v>1</v>
      </c>
      <c r="DG665" t="b">
        <f ca="1">TEXT(BL665,"YYYYMMDD")=TEXT(Konstanta!$B$1,"YYYYMMDD")</f>
        <v>0</v>
      </c>
      <c r="DH665" t="b">
        <f t="shared" si="187"/>
        <v>0</v>
      </c>
      <c r="DI665" s="67">
        <f ca="1">Konstanta!$C$4-Data!CD665</f>
        <v>-1096658.666275</v>
      </c>
      <c r="DJ665">
        <f ca="1">IF(Data!DI665&gt;=Konstanta!$B$14,Konstanta!$A$14,IF(Data!DI665&gt;=Konstanta!$B$15,Konstanta!$A$15,IF(Data!DI665&gt;=Konstanta!$B$16,Konstanta!$A$16,IF(Data!DI665&gt;=Konstanta!$B$17,Konstanta!$A$17,IF(Data!DI665&gt;=Konstanta!$B$18,Konstanta!$A$18,Konstanta!$A$19)))))</f>
        <v>6</v>
      </c>
      <c r="DK665" t="b">
        <f t="shared" si="188"/>
        <v>0</v>
      </c>
      <c r="DL665" t="b">
        <f>COUNTIFS(A$1:A664,A665)=0</f>
        <v>1</v>
      </c>
    </row>
    <row r="666" spans="1:11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70" t="str">
        <f t="shared" si="173"/>
        <v/>
      </c>
      <c r="CA666" s="71">
        <f t="shared" ca="1" si="174"/>
        <v>1096694.666275</v>
      </c>
      <c r="CB666" s="70" t="b">
        <f ca="1">AND(LEN(BZ666)&gt;0,TEXT(BZ666,"YYYY-MM-DD")=TEXT(Konstanta!$B$1,"YYYY-MM-DD"))</f>
        <v>0</v>
      </c>
      <c r="CC666" s="70" t="str">
        <f t="shared" si="175"/>
        <v/>
      </c>
      <c r="CD666" s="72">
        <f ca="1">(Konstanta!$B$2-D666)*24</f>
        <v>1096694.666275</v>
      </c>
      <c r="CE666" t="b">
        <f t="shared" si="176"/>
        <v>0</v>
      </c>
      <c r="CF666" t="b">
        <f>LEN(_xlfn.IFNA(VLOOKUP(H666,Konstanta!$M:$M,1,FALSE),""))&gt;0</f>
        <v>0</v>
      </c>
      <c r="CG666" t="b">
        <f>LEN(_xlfn.IFNA(VLOOKUP(G666,Konstanta!$T:$T,1,FALSE),""))&gt;0</f>
        <v>0</v>
      </c>
      <c r="CH666" t="b">
        <f>_xlfn.IFNA(VLOOKUP(U666,Konstanta!$O:$O,1,FALSE),"-")&lt;&gt;"-"</f>
        <v>0</v>
      </c>
      <c r="CI666" t="b">
        <f>LEN(_xlfn.IFNA(VLOOKUP(AX666,Konstanta!$X:$X,1,FALSE),""))&gt;0</f>
        <v>0</v>
      </c>
      <c r="CJ666" t="b">
        <f>OR(LEN(_xlfn.IFNA(VLOOKUP(Y666,Konstanta!$Q:$Q,1,FALSE),""))&gt;0,LEN(Y666)=0)</f>
        <v>1</v>
      </c>
      <c r="CK666" t="b">
        <f t="shared" si="177"/>
        <v>1</v>
      </c>
      <c r="CL666" t="b">
        <f>OR(LEN(_xlfn.IFNA(VLOOKUP(BK666,Konstanta!$Z:$Z,1,FALSE),""))&gt;0,LEN(BK666)=0)</f>
        <v>1</v>
      </c>
      <c r="CM666" t="b">
        <f t="shared" si="178"/>
        <v>1</v>
      </c>
      <c r="CN666" t="b">
        <f t="shared" si="179"/>
        <v>0</v>
      </c>
      <c r="CO666" t="b">
        <f>LEN(_xlfn.IFNA(VLOOKUP(Data!K666,Konstanta!$AB:$AB,1,FALSE),""))&gt;0</f>
        <v>0</v>
      </c>
      <c r="CP666" s="12" t="b">
        <f t="shared" si="180"/>
        <v>0</v>
      </c>
      <c r="CQ666" s="12" t="b">
        <f t="shared" si="181"/>
        <v>0</v>
      </c>
      <c r="CR666" t="b">
        <f>ISNUMBER(SEARCH(Konstanta!$Q$5,Y666))</f>
        <v>0</v>
      </c>
      <c r="CS666">
        <f ca="1">IF(CD666&lt;=Konstanta!$J$5,Konstanta!$I$5,IF(CD666&lt;=Konstanta!$J$6,Konstanta!$I$6,IF(CD666&lt;=Konstanta!$J$7,Konstanta!$I$7,Konstanta!$I$8)))</f>
        <v>4</v>
      </c>
      <c r="CT666" t="b">
        <f>ISNUMBER(SEARCH(Konstanta!$Q$6,Y666))</f>
        <v>0</v>
      </c>
      <c r="CU666">
        <f ca="1">IF(CD666&lt;=Konstanta!$F$5,Konstanta!$E$5,IF(CD666&lt;=Konstanta!$F$6,Konstanta!$E$6,IF(CD666&lt;=Konstanta!$F$7,Konstanta!$E$7,IF(CD666&lt;=Konstanta!$F$8,Konstanta!$E$8,Konstanta!$E$9))))</f>
        <v>5</v>
      </c>
      <c r="CV666" t="b">
        <f t="shared" si="182"/>
        <v>1</v>
      </c>
      <c r="CW666" s="74">
        <f ca="1">IF(CD666&lt;=Konstanta!$B$5,Konstanta!$A$5,IF(CD666&lt;=Konstanta!$B$6,Konstanta!$A$6,IF(CD666&lt;=Konstanta!$B$7,Konstanta!$A$7,IF(CD666&lt;=Konstanta!$B$8,Konstanta!$A$8,IF(CD666&lt;=Konstanta!$B$9,Konstanta!$A$9,IF(CD666&lt;=Konstanta!$B$10,Konstanta!$A$10,IF(CD666&lt;=Konstanta!$B$11,Konstanta!$A$11,Konstanta!$A$12)))))))</f>
        <v>8</v>
      </c>
      <c r="CX666" t="b">
        <f>LEN(_xlfn.IFNA(VLOOKUP(AA666,Konstanta!$AD:$AD,1,FALSE),""))=0</f>
        <v>1</v>
      </c>
      <c r="CY666" s="67">
        <f t="shared" si="183"/>
        <v>0</v>
      </c>
      <c r="CZ666" s="67">
        <f t="shared" si="184"/>
        <v>0</v>
      </c>
      <c r="DA666" s="67">
        <f t="shared" si="185"/>
        <v>0</v>
      </c>
      <c r="DB666" t="b">
        <f t="shared" ca="1" si="186"/>
        <v>0</v>
      </c>
      <c r="DC666" s="67" t="b">
        <f>DA666&lt;=Konstanta!$AH$3</f>
        <v>1</v>
      </c>
      <c r="DD666" t="b">
        <f>CY666&lt;=Konstanta!$AH$4</f>
        <v>1</v>
      </c>
      <c r="DE666" t="b">
        <f>CY666&lt;=Konstanta!$AH$5</f>
        <v>1</v>
      </c>
      <c r="DF666" t="b">
        <f>CY666&lt;=Konstanta!$AH$6</f>
        <v>1</v>
      </c>
      <c r="DG666" t="b">
        <f ca="1">TEXT(BL666,"YYYYMMDD")=TEXT(Konstanta!$B$1,"YYYYMMDD")</f>
        <v>0</v>
      </c>
      <c r="DH666" t="b">
        <f t="shared" si="187"/>
        <v>0</v>
      </c>
      <c r="DI666" s="67">
        <f ca="1">Konstanta!$C$4-Data!CD666</f>
        <v>-1096658.666275</v>
      </c>
      <c r="DJ666">
        <f ca="1">IF(Data!DI666&gt;=Konstanta!$B$14,Konstanta!$A$14,IF(Data!DI666&gt;=Konstanta!$B$15,Konstanta!$A$15,IF(Data!DI666&gt;=Konstanta!$B$16,Konstanta!$A$16,IF(Data!DI666&gt;=Konstanta!$B$17,Konstanta!$A$17,IF(Data!DI666&gt;=Konstanta!$B$18,Konstanta!$A$18,Konstanta!$A$19)))))</f>
        <v>6</v>
      </c>
      <c r="DK666" t="b">
        <f t="shared" si="188"/>
        <v>0</v>
      </c>
      <c r="DL666" t="b">
        <f>COUNTIFS(A$1:A665,A666)=0</f>
        <v>1</v>
      </c>
    </row>
    <row r="667" spans="1:116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70" t="str">
        <f t="shared" si="173"/>
        <v/>
      </c>
      <c r="CA667" s="71">
        <f t="shared" ca="1" si="174"/>
        <v>1096694.6659944444</v>
      </c>
      <c r="CB667" s="70" t="b">
        <f ca="1">AND(LEN(BZ667)&gt;0,TEXT(BZ667,"YYYY-MM-DD")=TEXT(Konstanta!$B$1,"YYYY-MM-DD"))</f>
        <v>0</v>
      </c>
      <c r="CC667" s="70" t="str">
        <f t="shared" si="175"/>
        <v/>
      </c>
      <c r="CD667" s="72">
        <f ca="1">(Konstanta!$B$2-D667)*24</f>
        <v>1096694.666275</v>
      </c>
      <c r="CE667" t="b">
        <f t="shared" si="176"/>
        <v>0</v>
      </c>
      <c r="CF667" t="b">
        <f>LEN(_xlfn.IFNA(VLOOKUP(H667,Konstanta!$M:$M,1,FALSE),""))&gt;0</f>
        <v>0</v>
      </c>
      <c r="CG667" t="b">
        <f>LEN(_xlfn.IFNA(VLOOKUP(G667,Konstanta!$T:$T,1,FALSE),""))&gt;0</f>
        <v>0</v>
      </c>
      <c r="CH667" t="b">
        <f>_xlfn.IFNA(VLOOKUP(U667,Konstanta!$O:$O,1,FALSE),"-")&lt;&gt;"-"</f>
        <v>0</v>
      </c>
      <c r="CI667" t="b">
        <f>LEN(_xlfn.IFNA(VLOOKUP(AX667,Konstanta!$X:$X,1,FALSE),""))&gt;0</f>
        <v>0</v>
      </c>
      <c r="CJ667" t="b">
        <f>OR(LEN(_xlfn.IFNA(VLOOKUP(Y667,Konstanta!$Q:$Q,1,FALSE),""))&gt;0,LEN(Y667)=0)</f>
        <v>1</v>
      </c>
      <c r="CK667" t="b">
        <f t="shared" si="177"/>
        <v>1</v>
      </c>
      <c r="CL667" t="b">
        <f>OR(LEN(_xlfn.IFNA(VLOOKUP(BK667,Konstanta!$Z:$Z,1,FALSE),""))&gt;0,LEN(BK667)=0)</f>
        <v>1</v>
      </c>
      <c r="CM667" t="b">
        <f t="shared" si="178"/>
        <v>1</v>
      </c>
      <c r="CN667" t="b">
        <f t="shared" si="179"/>
        <v>0</v>
      </c>
      <c r="CO667" t="b">
        <f>LEN(_xlfn.IFNA(VLOOKUP(Data!K667,Konstanta!$AB:$AB,1,FALSE),""))&gt;0</f>
        <v>0</v>
      </c>
      <c r="CP667" s="12" t="b">
        <f t="shared" si="180"/>
        <v>0</v>
      </c>
      <c r="CQ667" s="12" t="b">
        <f t="shared" si="181"/>
        <v>0</v>
      </c>
      <c r="CR667" t="b">
        <f>ISNUMBER(SEARCH(Konstanta!$Q$5,Y667))</f>
        <v>0</v>
      </c>
      <c r="CS667">
        <f ca="1">IF(CD667&lt;=Konstanta!$J$5,Konstanta!$I$5,IF(CD667&lt;=Konstanta!$J$6,Konstanta!$I$6,IF(CD667&lt;=Konstanta!$J$7,Konstanta!$I$7,Konstanta!$I$8)))</f>
        <v>4</v>
      </c>
      <c r="CT667" t="b">
        <f>ISNUMBER(SEARCH(Konstanta!$Q$6,Y667))</f>
        <v>0</v>
      </c>
      <c r="CU667">
        <f ca="1">IF(CD667&lt;=Konstanta!$F$5,Konstanta!$E$5,IF(CD667&lt;=Konstanta!$F$6,Konstanta!$E$6,IF(CD667&lt;=Konstanta!$F$7,Konstanta!$E$7,IF(CD667&lt;=Konstanta!$F$8,Konstanta!$E$8,Konstanta!$E$9))))</f>
        <v>5</v>
      </c>
      <c r="CV667" t="b">
        <f t="shared" si="182"/>
        <v>1</v>
      </c>
      <c r="CW667" s="74">
        <f ca="1">IF(CD667&lt;=Konstanta!$B$5,Konstanta!$A$5,IF(CD667&lt;=Konstanta!$B$6,Konstanta!$A$6,IF(CD667&lt;=Konstanta!$B$7,Konstanta!$A$7,IF(CD667&lt;=Konstanta!$B$8,Konstanta!$A$8,IF(CD667&lt;=Konstanta!$B$9,Konstanta!$A$9,IF(CD667&lt;=Konstanta!$B$10,Konstanta!$A$10,IF(CD667&lt;=Konstanta!$B$11,Konstanta!$A$11,Konstanta!$A$12)))))))</f>
        <v>8</v>
      </c>
      <c r="CX667" t="b">
        <f>LEN(_xlfn.IFNA(VLOOKUP(AA667,Konstanta!$AD:$AD,1,FALSE),""))=0</f>
        <v>1</v>
      </c>
      <c r="CY667" s="67">
        <f t="shared" si="183"/>
        <v>0</v>
      </c>
      <c r="CZ667" s="67">
        <f t="shared" si="184"/>
        <v>0</v>
      </c>
      <c r="DA667" s="67">
        <f t="shared" si="185"/>
        <v>0</v>
      </c>
      <c r="DB667" t="b">
        <f t="shared" ca="1" si="186"/>
        <v>0</v>
      </c>
      <c r="DC667" s="67" t="b">
        <f>DA667&lt;=Konstanta!$AH$3</f>
        <v>1</v>
      </c>
      <c r="DD667" t="b">
        <f>CY667&lt;=Konstanta!$AH$4</f>
        <v>1</v>
      </c>
      <c r="DE667" t="b">
        <f>CY667&lt;=Konstanta!$AH$5</f>
        <v>1</v>
      </c>
      <c r="DF667" t="b">
        <f>CY667&lt;=Konstanta!$AH$6</f>
        <v>1</v>
      </c>
      <c r="DG667" t="b">
        <f ca="1">TEXT(BL667,"YYYYMMDD")=TEXT(Konstanta!$B$1,"YYYYMMDD")</f>
        <v>0</v>
      </c>
      <c r="DH667" t="b">
        <f t="shared" si="187"/>
        <v>0</v>
      </c>
      <c r="DI667" s="67">
        <f ca="1">Konstanta!$C$4-Data!CD667</f>
        <v>-1096658.666275</v>
      </c>
      <c r="DJ667">
        <f ca="1">IF(Data!DI667&gt;=Konstanta!$B$14,Konstanta!$A$14,IF(Data!DI667&gt;=Konstanta!$B$15,Konstanta!$A$15,IF(Data!DI667&gt;=Konstanta!$B$16,Konstanta!$A$16,IF(Data!DI667&gt;=Konstanta!$B$17,Konstanta!$A$17,IF(Data!DI667&gt;=Konstanta!$B$18,Konstanta!$A$18,Konstanta!$A$19)))))</f>
        <v>6</v>
      </c>
      <c r="DK667" t="b">
        <f t="shared" si="188"/>
        <v>0</v>
      </c>
      <c r="DL667" t="b">
        <f>COUNTIFS(A$1:A666,A667)=0</f>
        <v>1</v>
      </c>
    </row>
    <row r="668" spans="1:116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70" t="str">
        <f t="shared" si="173"/>
        <v/>
      </c>
      <c r="CA668" s="71">
        <f t="shared" ca="1" si="174"/>
        <v>1096694.666275</v>
      </c>
      <c r="CB668" s="70" t="b">
        <f ca="1">AND(LEN(BZ668)&gt;0,TEXT(BZ668,"YYYY-MM-DD")=TEXT(Konstanta!$B$1,"YYYY-MM-DD"))</f>
        <v>0</v>
      </c>
      <c r="CC668" s="70" t="str">
        <f t="shared" si="175"/>
        <v/>
      </c>
      <c r="CD668" s="72">
        <f ca="1">(Konstanta!$B$2-D668)*24</f>
        <v>1096694.666275</v>
      </c>
      <c r="CE668" t="b">
        <f t="shared" si="176"/>
        <v>0</v>
      </c>
      <c r="CF668" t="b">
        <f>LEN(_xlfn.IFNA(VLOOKUP(H668,Konstanta!$M:$M,1,FALSE),""))&gt;0</f>
        <v>0</v>
      </c>
      <c r="CG668" t="b">
        <f>LEN(_xlfn.IFNA(VLOOKUP(G668,Konstanta!$T:$T,1,FALSE),""))&gt;0</f>
        <v>0</v>
      </c>
      <c r="CH668" t="b">
        <f>_xlfn.IFNA(VLOOKUP(U668,Konstanta!$O:$O,1,FALSE),"-")&lt;&gt;"-"</f>
        <v>0</v>
      </c>
      <c r="CI668" t="b">
        <f>LEN(_xlfn.IFNA(VLOOKUP(AX668,Konstanta!$X:$X,1,FALSE),""))&gt;0</f>
        <v>0</v>
      </c>
      <c r="CJ668" t="b">
        <f>OR(LEN(_xlfn.IFNA(VLOOKUP(Y668,Konstanta!$Q:$Q,1,FALSE),""))&gt;0,LEN(Y668)=0)</f>
        <v>1</v>
      </c>
      <c r="CK668" t="b">
        <f t="shared" si="177"/>
        <v>1</v>
      </c>
      <c r="CL668" t="b">
        <f>OR(LEN(_xlfn.IFNA(VLOOKUP(BK668,Konstanta!$Z:$Z,1,FALSE),""))&gt;0,LEN(BK668)=0)</f>
        <v>1</v>
      </c>
      <c r="CM668" t="b">
        <f t="shared" si="178"/>
        <v>1</v>
      </c>
      <c r="CN668" t="b">
        <f t="shared" si="179"/>
        <v>0</v>
      </c>
      <c r="CO668" t="b">
        <f>LEN(_xlfn.IFNA(VLOOKUP(Data!K668,Konstanta!$AB:$AB,1,FALSE),""))&gt;0</f>
        <v>0</v>
      </c>
      <c r="CP668" s="12" t="b">
        <f t="shared" si="180"/>
        <v>0</v>
      </c>
      <c r="CQ668" s="12" t="b">
        <f t="shared" si="181"/>
        <v>0</v>
      </c>
      <c r="CR668" t="b">
        <f>ISNUMBER(SEARCH(Konstanta!$Q$5,Y668))</f>
        <v>0</v>
      </c>
      <c r="CS668">
        <f ca="1">IF(CD668&lt;=Konstanta!$J$5,Konstanta!$I$5,IF(CD668&lt;=Konstanta!$J$6,Konstanta!$I$6,IF(CD668&lt;=Konstanta!$J$7,Konstanta!$I$7,Konstanta!$I$8)))</f>
        <v>4</v>
      </c>
      <c r="CT668" t="b">
        <f>ISNUMBER(SEARCH(Konstanta!$Q$6,Y668))</f>
        <v>0</v>
      </c>
      <c r="CU668">
        <f ca="1">IF(CD668&lt;=Konstanta!$F$5,Konstanta!$E$5,IF(CD668&lt;=Konstanta!$F$6,Konstanta!$E$6,IF(CD668&lt;=Konstanta!$F$7,Konstanta!$E$7,IF(CD668&lt;=Konstanta!$F$8,Konstanta!$E$8,Konstanta!$E$9))))</f>
        <v>5</v>
      </c>
      <c r="CV668" t="b">
        <f t="shared" si="182"/>
        <v>1</v>
      </c>
      <c r="CW668" s="74">
        <f ca="1">IF(CD668&lt;=Konstanta!$B$5,Konstanta!$A$5,IF(CD668&lt;=Konstanta!$B$6,Konstanta!$A$6,IF(CD668&lt;=Konstanta!$B$7,Konstanta!$A$7,IF(CD668&lt;=Konstanta!$B$8,Konstanta!$A$8,IF(CD668&lt;=Konstanta!$B$9,Konstanta!$A$9,IF(CD668&lt;=Konstanta!$B$10,Konstanta!$A$10,IF(CD668&lt;=Konstanta!$B$11,Konstanta!$A$11,Konstanta!$A$12)))))))</f>
        <v>8</v>
      </c>
      <c r="CX668" t="b">
        <f>LEN(_xlfn.IFNA(VLOOKUP(AA668,Konstanta!$AD:$AD,1,FALSE),""))=0</f>
        <v>1</v>
      </c>
      <c r="CY668" s="67">
        <f t="shared" si="183"/>
        <v>0</v>
      </c>
      <c r="CZ668" s="67">
        <f t="shared" si="184"/>
        <v>0</v>
      </c>
      <c r="DA668" s="67">
        <f t="shared" si="185"/>
        <v>0</v>
      </c>
      <c r="DB668" t="b">
        <f t="shared" ca="1" si="186"/>
        <v>0</v>
      </c>
      <c r="DC668" s="67" t="b">
        <f>DA668&lt;=Konstanta!$AH$3</f>
        <v>1</v>
      </c>
      <c r="DD668" t="b">
        <f>CY668&lt;=Konstanta!$AH$4</f>
        <v>1</v>
      </c>
      <c r="DE668" t="b">
        <f>CY668&lt;=Konstanta!$AH$5</f>
        <v>1</v>
      </c>
      <c r="DF668" t="b">
        <f>CY668&lt;=Konstanta!$AH$6</f>
        <v>1</v>
      </c>
      <c r="DG668" t="b">
        <f ca="1">TEXT(BL668,"YYYYMMDD")=TEXT(Konstanta!$B$1,"YYYYMMDD")</f>
        <v>0</v>
      </c>
      <c r="DH668" t="b">
        <f t="shared" si="187"/>
        <v>0</v>
      </c>
      <c r="DI668" s="67">
        <f ca="1">Konstanta!$C$4-Data!CD668</f>
        <v>-1096658.666275</v>
      </c>
      <c r="DJ668">
        <f ca="1">IF(Data!DI668&gt;=Konstanta!$B$14,Konstanta!$A$14,IF(Data!DI668&gt;=Konstanta!$B$15,Konstanta!$A$15,IF(Data!DI668&gt;=Konstanta!$B$16,Konstanta!$A$16,IF(Data!DI668&gt;=Konstanta!$B$17,Konstanta!$A$17,IF(Data!DI668&gt;=Konstanta!$B$18,Konstanta!$A$18,Konstanta!$A$19)))))</f>
        <v>6</v>
      </c>
      <c r="DK668" t="b">
        <f t="shared" si="188"/>
        <v>0</v>
      </c>
      <c r="DL668" t="b">
        <f>COUNTIFS(A$1:A667,A668)=0</f>
        <v>1</v>
      </c>
    </row>
    <row r="669" spans="1:116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70" t="str">
        <f t="shared" si="173"/>
        <v/>
      </c>
      <c r="CA669" s="71">
        <f t="shared" ca="1" si="174"/>
        <v>1096694.6662277777</v>
      </c>
      <c r="CB669" s="70" t="b">
        <f ca="1">AND(LEN(BZ669)&gt;0,TEXT(BZ669,"YYYY-MM-DD")=TEXT(Konstanta!$B$1,"YYYY-MM-DD"))</f>
        <v>0</v>
      </c>
      <c r="CC669" s="70" t="str">
        <f t="shared" si="175"/>
        <v/>
      </c>
      <c r="CD669" s="72">
        <f ca="1">(Konstanta!$B$2-D669)*24</f>
        <v>1096694.666275</v>
      </c>
      <c r="CE669" t="b">
        <f t="shared" si="176"/>
        <v>0</v>
      </c>
      <c r="CF669" t="b">
        <f>LEN(_xlfn.IFNA(VLOOKUP(H669,Konstanta!$M:$M,1,FALSE),""))&gt;0</f>
        <v>0</v>
      </c>
      <c r="CG669" t="b">
        <f>LEN(_xlfn.IFNA(VLOOKUP(G669,Konstanta!$T:$T,1,FALSE),""))&gt;0</f>
        <v>0</v>
      </c>
      <c r="CH669" t="b">
        <f>_xlfn.IFNA(VLOOKUP(U669,Konstanta!$O:$O,1,FALSE),"-")&lt;&gt;"-"</f>
        <v>0</v>
      </c>
      <c r="CI669" t="b">
        <f>LEN(_xlfn.IFNA(VLOOKUP(AX669,Konstanta!$X:$X,1,FALSE),""))&gt;0</f>
        <v>0</v>
      </c>
      <c r="CJ669" t="b">
        <f>OR(LEN(_xlfn.IFNA(VLOOKUP(Y669,Konstanta!$Q:$Q,1,FALSE),""))&gt;0,LEN(Y669)=0)</f>
        <v>1</v>
      </c>
      <c r="CK669" t="b">
        <f t="shared" si="177"/>
        <v>1</v>
      </c>
      <c r="CL669" t="b">
        <f>OR(LEN(_xlfn.IFNA(VLOOKUP(BK669,Konstanta!$Z:$Z,1,FALSE),""))&gt;0,LEN(BK669)=0)</f>
        <v>1</v>
      </c>
      <c r="CM669" t="b">
        <f t="shared" si="178"/>
        <v>1</v>
      </c>
      <c r="CN669" t="b">
        <f t="shared" si="179"/>
        <v>0</v>
      </c>
      <c r="CO669" t="b">
        <f>LEN(_xlfn.IFNA(VLOOKUP(Data!K669,Konstanta!$AB:$AB,1,FALSE),""))&gt;0</f>
        <v>0</v>
      </c>
      <c r="CP669" s="12" t="b">
        <f t="shared" si="180"/>
        <v>0</v>
      </c>
      <c r="CQ669" s="12" t="b">
        <f t="shared" si="181"/>
        <v>0</v>
      </c>
      <c r="CR669" t="b">
        <f>ISNUMBER(SEARCH(Konstanta!$Q$5,Y669))</f>
        <v>0</v>
      </c>
      <c r="CS669">
        <f ca="1">IF(CD669&lt;=Konstanta!$J$5,Konstanta!$I$5,IF(CD669&lt;=Konstanta!$J$6,Konstanta!$I$6,IF(CD669&lt;=Konstanta!$J$7,Konstanta!$I$7,Konstanta!$I$8)))</f>
        <v>4</v>
      </c>
      <c r="CT669" t="b">
        <f>ISNUMBER(SEARCH(Konstanta!$Q$6,Y669))</f>
        <v>0</v>
      </c>
      <c r="CU669">
        <f ca="1">IF(CD669&lt;=Konstanta!$F$5,Konstanta!$E$5,IF(CD669&lt;=Konstanta!$F$6,Konstanta!$E$6,IF(CD669&lt;=Konstanta!$F$7,Konstanta!$E$7,IF(CD669&lt;=Konstanta!$F$8,Konstanta!$E$8,Konstanta!$E$9))))</f>
        <v>5</v>
      </c>
      <c r="CV669" t="b">
        <f t="shared" si="182"/>
        <v>1</v>
      </c>
      <c r="CW669" s="74">
        <f ca="1">IF(CD669&lt;=Konstanta!$B$5,Konstanta!$A$5,IF(CD669&lt;=Konstanta!$B$6,Konstanta!$A$6,IF(CD669&lt;=Konstanta!$B$7,Konstanta!$A$7,IF(CD669&lt;=Konstanta!$B$8,Konstanta!$A$8,IF(CD669&lt;=Konstanta!$B$9,Konstanta!$A$9,IF(CD669&lt;=Konstanta!$B$10,Konstanta!$A$10,IF(CD669&lt;=Konstanta!$B$11,Konstanta!$A$11,Konstanta!$A$12)))))))</f>
        <v>8</v>
      </c>
      <c r="CX669" t="b">
        <f>LEN(_xlfn.IFNA(VLOOKUP(AA669,Konstanta!$AD:$AD,1,FALSE),""))=0</f>
        <v>1</v>
      </c>
      <c r="CY669" s="67">
        <f t="shared" si="183"/>
        <v>0</v>
      </c>
      <c r="CZ669" s="67">
        <f t="shared" si="184"/>
        <v>0</v>
      </c>
      <c r="DA669" s="67">
        <f t="shared" si="185"/>
        <v>0</v>
      </c>
      <c r="DB669" t="b">
        <f t="shared" ca="1" si="186"/>
        <v>0</v>
      </c>
      <c r="DC669" s="67" t="b">
        <f>DA669&lt;=Konstanta!$AH$3</f>
        <v>1</v>
      </c>
      <c r="DD669" t="b">
        <f>CY669&lt;=Konstanta!$AH$4</f>
        <v>1</v>
      </c>
      <c r="DE669" t="b">
        <f>CY669&lt;=Konstanta!$AH$5</f>
        <v>1</v>
      </c>
      <c r="DF669" t="b">
        <f>CY669&lt;=Konstanta!$AH$6</f>
        <v>1</v>
      </c>
      <c r="DG669" t="b">
        <f ca="1">TEXT(BL669,"YYYYMMDD")=TEXT(Konstanta!$B$1,"YYYYMMDD")</f>
        <v>0</v>
      </c>
      <c r="DH669" t="b">
        <f t="shared" si="187"/>
        <v>0</v>
      </c>
      <c r="DI669" s="67">
        <f ca="1">Konstanta!$C$4-Data!CD669</f>
        <v>-1096658.666275</v>
      </c>
      <c r="DJ669">
        <f ca="1">IF(Data!DI669&gt;=Konstanta!$B$14,Konstanta!$A$14,IF(Data!DI669&gt;=Konstanta!$B$15,Konstanta!$A$15,IF(Data!DI669&gt;=Konstanta!$B$16,Konstanta!$A$16,IF(Data!DI669&gt;=Konstanta!$B$17,Konstanta!$A$17,IF(Data!DI669&gt;=Konstanta!$B$18,Konstanta!$A$18,Konstanta!$A$19)))))</f>
        <v>6</v>
      </c>
      <c r="DK669" t="b">
        <f t="shared" si="188"/>
        <v>0</v>
      </c>
      <c r="DL669" t="b">
        <f>COUNTIFS(A$1:A668,A669)=0</f>
        <v>1</v>
      </c>
    </row>
    <row r="670" spans="1:116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70" t="str">
        <f t="shared" si="173"/>
        <v/>
      </c>
      <c r="CA670" s="71">
        <f t="shared" ca="1" si="174"/>
        <v>1096694.6659916667</v>
      </c>
      <c r="CB670" s="70" t="b">
        <f ca="1">AND(LEN(BZ670)&gt;0,TEXT(BZ670,"YYYY-MM-DD")=TEXT(Konstanta!$B$1,"YYYY-MM-DD"))</f>
        <v>0</v>
      </c>
      <c r="CC670" s="70" t="str">
        <f t="shared" si="175"/>
        <v/>
      </c>
      <c r="CD670" s="72">
        <f ca="1">(Konstanta!$B$2-D670)*24</f>
        <v>1096694.666275</v>
      </c>
      <c r="CE670" t="b">
        <f t="shared" si="176"/>
        <v>0</v>
      </c>
      <c r="CF670" t="b">
        <f>LEN(_xlfn.IFNA(VLOOKUP(H670,Konstanta!$M:$M,1,FALSE),""))&gt;0</f>
        <v>0</v>
      </c>
      <c r="CG670" t="b">
        <f>LEN(_xlfn.IFNA(VLOOKUP(G670,Konstanta!$T:$T,1,FALSE),""))&gt;0</f>
        <v>0</v>
      </c>
      <c r="CH670" t="b">
        <f>_xlfn.IFNA(VLOOKUP(U670,Konstanta!$O:$O,1,FALSE),"-")&lt;&gt;"-"</f>
        <v>0</v>
      </c>
      <c r="CI670" t="b">
        <f>LEN(_xlfn.IFNA(VLOOKUP(AX670,Konstanta!$X:$X,1,FALSE),""))&gt;0</f>
        <v>0</v>
      </c>
      <c r="CJ670" t="b">
        <f>OR(LEN(_xlfn.IFNA(VLOOKUP(Y670,Konstanta!$Q:$Q,1,FALSE),""))&gt;0,LEN(Y670)=0)</f>
        <v>1</v>
      </c>
      <c r="CK670" t="b">
        <f t="shared" si="177"/>
        <v>1</v>
      </c>
      <c r="CL670" t="b">
        <f>OR(LEN(_xlfn.IFNA(VLOOKUP(BK670,Konstanta!$Z:$Z,1,FALSE),""))&gt;0,LEN(BK670)=0)</f>
        <v>1</v>
      </c>
      <c r="CM670" t="b">
        <f t="shared" si="178"/>
        <v>1</v>
      </c>
      <c r="CN670" t="b">
        <f t="shared" si="179"/>
        <v>0</v>
      </c>
      <c r="CO670" t="b">
        <f>LEN(_xlfn.IFNA(VLOOKUP(Data!K670,Konstanta!$AB:$AB,1,FALSE),""))&gt;0</f>
        <v>0</v>
      </c>
      <c r="CP670" s="12" t="b">
        <f t="shared" si="180"/>
        <v>0</v>
      </c>
      <c r="CQ670" s="12" t="b">
        <f t="shared" si="181"/>
        <v>0</v>
      </c>
      <c r="CR670" t="b">
        <f>ISNUMBER(SEARCH(Konstanta!$Q$5,Y670))</f>
        <v>0</v>
      </c>
      <c r="CS670">
        <f ca="1">IF(CD670&lt;=Konstanta!$J$5,Konstanta!$I$5,IF(CD670&lt;=Konstanta!$J$6,Konstanta!$I$6,IF(CD670&lt;=Konstanta!$J$7,Konstanta!$I$7,Konstanta!$I$8)))</f>
        <v>4</v>
      </c>
      <c r="CT670" t="b">
        <f>ISNUMBER(SEARCH(Konstanta!$Q$6,Y670))</f>
        <v>0</v>
      </c>
      <c r="CU670">
        <f ca="1">IF(CD670&lt;=Konstanta!$F$5,Konstanta!$E$5,IF(CD670&lt;=Konstanta!$F$6,Konstanta!$E$6,IF(CD670&lt;=Konstanta!$F$7,Konstanta!$E$7,IF(CD670&lt;=Konstanta!$F$8,Konstanta!$E$8,Konstanta!$E$9))))</f>
        <v>5</v>
      </c>
      <c r="CV670" t="b">
        <f t="shared" si="182"/>
        <v>1</v>
      </c>
      <c r="CW670" s="74">
        <f ca="1">IF(CD670&lt;=Konstanta!$B$5,Konstanta!$A$5,IF(CD670&lt;=Konstanta!$B$6,Konstanta!$A$6,IF(CD670&lt;=Konstanta!$B$7,Konstanta!$A$7,IF(CD670&lt;=Konstanta!$B$8,Konstanta!$A$8,IF(CD670&lt;=Konstanta!$B$9,Konstanta!$A$9,IF(CD670&lt;=Konstanta!$B$10,Konstanta!$A$10,IF(CD670&lt;=Konstanta!$B$11,Konstanta!$A$11,Konstanta!$A$12)))))))</f>
        <v>8</v>
      </c>
      <c r="CX670" t="b">
        <f>LEN(_xlfn.IFNA(VLOOKUP(AA670,Konstanta!$AD:$AD,1,FALSE),""))=0</f>
        <v>1</v>
      </c>
      <c r="CY670" s="67">
        <f t="shared" si="183"/>
        <v>0</v>
      </c>
      <c r="CZ670" s="67">
        <f t="shared" si="184"/>
        <v>0</v>
      </c>
      <c r="DA670" s="67">
        <f t="shared" si="185"/>
        <v>0</v>
      </c>
      <c r="DB670" t="b">
        <f t="shared" ca="1" si="186"/>
        <v>0</v>
      </c>
      <c r="DC670" s="67" t="b">
        <f>DA670&lt;=Konstanta!$AH$3</f>
        <v>1</v>
      </c>
      <c r="DD670" t="b">
        <f>CY670&lt;=Konstanta!$AH$4</f>
        <v>1</v>
      </c>
      <c r="DE670" t="b">
        <f>CY670&lt;=Konstanta!$AH$5</f>
        <v>1</v>
      </c>
      <c r="DF670" t="b">
        <f>CY670&lt;=Konstanta!$AH$6</f>
        <v>1</v>
      </c>
      <c r="DG670" t="b">
        <f ca="1">TEXT(BL670,"YYYYMMDD")=TEXT(Konstanta!$B$1,"YYYYMMDD")</f>
        <v>0</v>
      </c>
      <c r="DH670" t="b">
        <f t="shared" si="187"/>
        <v>0</v>
      </c>
      <c r="DI670" s="67">
        <f ca="1">Konstanta!$C$4-Data!CD670</f>
        <v>-1096658.666275</v>
      </c>
      <c r="DJ670">
        <f ca="1">IF(Data!DI670&gt;=Konstanta!$B$14,Konstanta!$A$14,IF(Data!DI670&gt;=Konstanta!$B$15,Konstanta!$A$15,IF(Data!DI670&gt;=Konstanta!$B$16,Konstanta!$A$16,IF(Data!DI670&gt;=Konstanta!$B$17,Konstanta!$A$17,IF(Data!DI670&gt;=Konstanta!$B$18,Konstanta!$A$18,Konstanta!$A$19)))))</f>
        <v>6</v>
      </c>
      <c r="DK670" t="b">
        <f t="shared" si="188"/>
        <v>0</v>
      </c>
      <c r="DL670" t="b">
        <f>COUNTIFS(A$1:A669,A670)=0</f>
        <v>1</v>
      </c>
    </row>
    <row r="671" spans="1:116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70" t="str">
        <f t="shared" si="173"/>
        <v/>
      </c>
      <c r="CA671" s="71">
        <f t="shared" ca="1" si="174"/>
        <v>1096694.6659916667</v>
      </c>
      <c r="CB671" s="70" t="b">
        <f ca="1">AND(LEN(BZ671)&gt;0,TEXT(BZ671,"YYYY-MM-DD")=TEXT(Konstanta!$B$1,"YYYY-MM-DD"))</f>
        <v>0</v>
      </c>
      <c r="CC671" s="70" t="str">
        <f t="shared" si="175"/>
        <v/>
      </c>
      <c r="CD671" s="72">
        <f ca="1">(Konstanta!$B$2-D671)*24</f>
        <v>1096694.666275</v>
      </c>
      <c r="CE671" t="b">
        <f t="shared" si="176"/>
        <v>0</v>
      </c>
      <c r="CF671" t="b">
        <f>LEN(_xlfn.IFNA(VLOOKUP(H671,Konstanta!$M:$M,1,FALSE),""))&gt;0</f>
        <v>0</v>
      </c>
      <c r="CG671" t="b">
        <f>LEN(_xlfn.IFNA(VLOOKUP(G671,Konstanta!$T:$T,1,FALSE),""))&gt;0</f>
        <v>0</v>
      </c>
      <c r="CH671" t="b">
        <f>_xlfn.IFNA(VLOOKUP(U671,Konstanta!$O:$O,1,FALSE),"-")&lt;&gt;"-"</f>
        <v>0</v>
      </c>
      <c r="CI671" t="b">
        <f>LEN(_xlfn.IFNA(VLOOKUP(AX671,Konstanta!$X:$X,1,FALSE),""))&gt;0</f>
        <v>0</v>
      </c>
      <c r="CJ671" t="b">
        <f>OR(LEN(_xlfn.IFNA(VLOOKUP(Y671,Konstanta!$Q:$Q,1,FALSE),""))&gt;0,LEN(Y671)=0)</f>
        <v>1</v>
      </c>
      <c r="CK671" t="b">
        <f t="shared" si="177"/>
        <v>1</v>
      </c>
      <c r="CL671" t="b">
        <f>OR(LEN(_xlfn.IFNA(VLOOKUP(BK671,Konstanta!$Z:$Z,1,FALSE),""))&gt;0,LEN(BK671)=0)</f>
        <v>1</v>
      </c>
      <c r="CM671" t="b">
        <f t="shared" si="178"/>
        <v>1</v>
      </c>
      <c r="CN671" t="b">
        <f t="shared" si="179"/>
        <v>0</v>
      </c>
      <c r="CO671" t="b">
        <f>LEN(_xlfn.IFNA(VLOOKUP(Data!K671,Konstanta!$AB:$AB,1,FALSE),""))&gt;0</f>
        <v>0</v>
      </c>
      <c r="CP671" s="12" t="b">
        <f t="shared" si="180"/>
        <v>0</v>
      </c>
      <c r="CQ671" s="12" t="b">
        <f t="shared" si="181"/>
        <v>0</v>
      </c>
      <c r="CR671" t="b">
        <f>ISNUMBER(SEARCH(Konstanta!$Q$5,Y671))</f>
        <v>0</v>
      </c>
      <c r="CS671">
        <f ca="1">IF(CD671&lt;=Konstanta!$J$5,Konstanta!$I$5,IF(CD671&lt;=Konstanta!$J$6,Konstanta!$I$6,IF(CD671&lt;=Konstanta!$J$7,Konstanta!$I$7,Konstanta!$I$8)))</f>
        <v>4</v>
      </c>
      <c r="CT671" t="b">
        <f>ISNUMBER(SEARCH(Konstanta!$Q$6,Y671))</f>
        <v>0</v>
      </c>
      <c r="CU671">
        <f ca="1">IF(CD671&lt;=Konstanta!$F$5,Konstanta!$E$5,IF(CD671&lt;=Konstanta!$F$6,Konstanta!$E$6,IF(CD671&lt;=Konstanta!$F$7,Konstanta!$E$7,IF(CD671&lt;=Konstanta!$F$8,Konstanta!$E$8,Konstanta!$E$9))))</f>
        <v>5</v>
      </c>
      <c r="CV671" t="b">
        <f t="shared" si="182"/>
        <v>1</v>
      </c>
      <c r="CW671" s="74">
        <f ca="1">IF(CD671&lt;=Konstanta!$B$5,Konstanta!$A$5,IF(CD671&lt;=Konstanta!$B$6,Konstanta!$A$6,IF(CD671&lt;=Konstanta!$B$7,Konstanta!$A$7,IF(CD671&lt;=Konstanta!$B$8,Konstanta!$A$8,IF(CD671&lt;=Konstanta!$B$9,Konstanta!$A$9,IF(CD671&lt;=Konstanta!$B$10,Konstanta!$A$10,IF(CD671&lt;=Konstanta!$B$11,Konstanta!$A$11,Konstanta!$A$12)))))))</f>
        <v>8</v>
      </c>
      <c r="CX671" t="b">
        <f>LEN(_xlfn.IFNA(VLOOKUP(AA671,Konstanta!$AD:$AD,1,FALSE),""))=0</f>
        <v>1</v>
      </c>
      <c r="CY671" s="67">
        <f t="shared" si="183"/>
        <v>0</v>
      </c>
      <c r="CZ671" s="67">
        <f t="shared" si="184"/>
        <v>0</v>
      </c>
      <c r="DA671" s="67">
        <f t="shared" si="185"/>
        <v>0</v>
      </c>
      <c r="DB671" t="b">
        <f t="shared" ca="1" si="186"/>
        <v>0</v>
      </c>
      <c r="DC671" s="67" t="b">
        <f>DA671&lt;=Konstanta!$AH$3</f>
        <v>1</v>
      </c>
      <c r="DD671" t="b">
        <f>CY671&lt;=Konstanta!$AH$4</f>
        <v>1</v>
      </c>
      <c r="DE671" t="b">
        <f>CY671&lt;=Konstanta!$AH$5</f>
        <v>1</v>
      </c>
      <c r="DF671" t="b">
        <f>CY671&lt;=Konstanta!$AH$6</f>
        <v>1</v>
      </c>
      <c r="DG671" t="b">
        <f ca="1">TEXT(BL671,"YYYYMMDD")=TEXT(Konstanta!$B$1,"YYYYMMDD")</f>
        <v>0</v>
      </c>
      <c r="DH671" t="b">
        <f t="shared" si="187"/>
        <v>0</v>
      </c>
      <c r="DI671" s="67">
        <f ca="1">Konstanta!$C$4-Data!CD671</f>
        <v>-1096658.666275</v>
      </c>
      <c r="DJ671">
        <f ca="1">IF(Data!DI671&gt;=Konstanta!$B$14,Konstanta!$A$14,IF(Data!DI671&gt;=Konstanta!$B$15,Konstanta!$A$15,IF(Data!DI671&gt;=Konstanta!$B$16,Konstanta!$A$16,IF(Data!DI671&gt;=Konstanta!$B$17,Konstanta!$A$17,IF(Data!DI671&gt;=Konstanta!$B$18,Konstanta!$A$18,Konstanta!$A$19)))))</f>
        <v>6</v>
      </c>
      <c r="DK671" t="b">
        <f t="shared" si="188"/>
        <v>0</v>
      </c>
      <c r="DL671" t="b">
        <f>COUNTIFS(A$1:A670,A671)=0</f>
        <v>1</v>
      </c>
    </row>
    <row r="672" spans="1:116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70" t="str">
        <f t="shared" si="173"/>
        <v/>
      </c>
      <c r="CA672" s="71">
        <f t="shared" ca="1" si="174"/>
        <v>1096694.666013889</v>
      </c>
      <c r="CB672" s="70" t="b">
        <f ca="1">AND(LEN(BZ672)&gt;0,TEXT(BZ672,"YYYY-MM-DD")=TEXT(Konstanta!$B$1,"YYYY-MM-DD"))</f>
        <v>0</v>
      </c>
      <c r="CC672" s="70" t="str">
        <f t="shared" si="175"/>
        <v/>
      </c>
      <c r="CD672" s="72">
        <f ca="1">(Konstanta!$B$2-D672)*24</f>
        <v>1096694.666275</v>
      </c>
      <c r="CE672" t="b">
        <f t="shared" si="176"/>
        <v>0</v>
      </c>
      <c r="CF672" t="b">
        <f>LEN(_xlfn.IFNA(VLOOKUP(H672,Konstanta!$M:$M,1,FALSE),""))&gt;0</f>
        <v>0</v>
      </c>
      <c r="CG672" t="b">
        <f>LEN(_xlfn.IFNA(VLOOKUP(G672,Konstanta!$T:$T,1,FALSE),""))&gt;0</f>
        <v>0</v>
      </c>
      <c r="CH672" t="b">
        <f>_xlfn.IFNA(VLOOKUP(U672,Konstanta!$O:$O,1,FALSE),"-")&lt;&gt;"-"</f>
        <v>0</v>
      </c>
      <c r="CI672" t="b">
        <f>LEN(_xlfn.IFNA(VLOOKUP(AX672,Konstanta!$X:$X,1,FALSE),""))&gt;0</f>
        <v>0</v>
      </c>
      <c r="CJ672" t="b">
        <f>OR(LEN(_xlfn.IFNA(VLOOKUP(Y672,Konstanta!$Q:$Q,1,FALSE),""))&gt;0,LEN(Y672)=0)</f>
        <v>1</v>
      </c>
      <c r="CK672" t="b">
        <f t="shared" si="177"/>
        <v>1</v>
      </c>
      <c r="CL672" t="b">
        <f>OR(LEN(_xlfn.IFNA(VLOOKUP(BK672,Konstanta!$Z:$Z,1,FALSE),""))&gt;0,LEN(BK672)=0)</f>
        <v>1</v>
      </c>
      <c r="CM672" t="b">
        <f t="shared" si="178"/>
        <v>1</v>
      </c>
      <c r="CN672" t="b">
        <f t="shared" si="179"/>
        <v>0</v>
      </c>
      <c r="CO672" t="b">
        <f>LEN(_xlfn.IFNA(VLOOKUP(Data!K672,Konstanta!$AB:$AB,1,FALSE),""))&gt;0</f>
        <v>0</v>
      </c>
      <c r="CP672" s="12" t="b">
        <f t="shared" si="180"/>
        <v>0</v>
      </c>
      <c r="CQ672" s="12" t="b">
        <f t="shared" si="181"/>
        <v>0</v>
      </c>
      <c r="CR672" t="b">
        <f>ISNUMBER(SEARCH(Konstanta!$Q$5,Y672))</f>
        <v>0</v>
      </c>
      <c r="CS672">
        <f ca="1">IF(CD672&lt;=Konstanta!$J$5,Konstanta!$I$5,IF(CD672&lt;=Konstanta!$J$6,Konstanta!$I$6,IF(CD672&lt;=Konstanta!$J$7,Konstanta!$I$7,Konstanta!$I$8)))</f>
        <v>4</v>
      </c>
      <c r="CT672" t="b">
        <f>ISNUMBER(SEARCH(Konstanta!$Q$6,Y672))</f>
        <v>0</v>
      </c>
      <c r="CU672">
        <f ca="1">IF(CD672&lt;=Konstanta!$F$5,Konstanta!$E$5,IF(CD672&lt;=Konstanta!$F$6,Konstanta!$E$6,IF(CD672&lt;=Konstanta!$F$7,Konstanta!$E$7,IF(CD672&lt;=Konstanta!$F$8,Konstanta!$E$8,Konstanta!$E$9))))</f>
        <v>5</v>
      </c>
      <c r="CV672" t="b">
        <f t="shared" si="182"/>
        <v>1</v>
      </c>
      <c r="CW672" s="74">
        <f ca="1">IF(CD672&lt;=Konstanta!$B$5,Konstanta!$A$5,IF(CD672&lt;=Konstanta!$B$6,Konstanta!$A$6,IF(CD672&lt;=Konstanta!$B$7,Konstanta!$A$7,IF(CD672&lt;=Konstanta!$B$8,Konstanta!$A$8,IF(CD672&lt;=Konstanta!$B$9,Konstanta!$A$9,IF(CD672&lt;=Konstanta!$B$10,Konstanta!$A$10,IF(CD672&lt;=Konstanta!$B$11,Konstanta!$A$11,Konstanta!$A$12)))))))</f>
        <v>8</v>
      </c>
      <c r="CX672" t="b">
        <f>LEN(_xlfn.IFNA(VLOOKUP(AA672,Konstanta!$AD:$AD,1,FALSE),""))=0</f>
        <v>1</v>
      </c>
      <c r="CY672" s="67">
        <f t="shared" si="183"/>
        <v>0</v>
      </c>
      <c r="CZ672" s="67">
        <f t="shared" si="184"/>
        <v>0</v>
      </c>
      <c r="DA672" s="67">
        <f t="shared" si="185"/>
        <v>0</v>
      </c>
      <c r="DB672" t="b">
        <f t="shared" ca="1" si="186"/>
        <v>0</v>
      </c>
      <c r="DC672" s="67" t="b">
        <f>DA672&lt;=Konstanta!$AH$3</f>
        <v>1</v>
      </c>
      <c r="DD672" t="b">
        <f>CY672&lt;=Konstanta!$AH$4</f>
        <v>1</v>
      </c>
      <c r="DE672" t="b">
        <f>CY672&lt;=Konstanta!$AH$5</f>
        <v>1</v>
      </c>
      <c r="DF672" t="b">
        <f>CY672&lt;=Konstanta!$AH$6</f>
        <v>1</v>
      </c>
      <c r="DG672" t="b">
        <f ca="1">TEXT(BL672,"YYYYMMDD")=TEXT(Konstanta!$B$1,"YYYYMMDD")</f>
        <v>0</v>
      </c>
      <c r="DH672" t="b">
        <f t="shared" si="187"/>
        <v>0</v>
      </c>
      <c r="DI672" s="67">
        <f ca="1">Konstanta!$C$4-Data!CD672</f>
        <v>-1096658.666275</v>
      </c>
      <c r="DJ672">
        <f ca="1">IF(Data!DI672&gt;=Konstanta!$B$14,Konstanta!$A$14,IF(Data!DI672&gt;=Konstanta!$B$15,Konstanta!$A$15,IF(Data!DI672&gt;=Konstanta!$B$16,Konstanta!$A$16,IF(Data!DI672&gt;=Konstanta!$B$17,Konstanta!$A$17,IF(Data!DI672&gt;=Konstanta!$B$18,Konstanta!$A$18,Konstanta!$A$19)))))</f>
        <v>6</v>
      </c>
      <c r="DK672" t="b">
        <f t="shared" si="188"/>
        <v>0</v>
      </c>
      <c r="DL672" t="b">
        <f>COUNTIFS(A$1:A671,A672)=0</f>
        <v>1</v>
      </c>
    </row>
    <row r="673" spans="1:116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70" t="str">
        <f t="shared" si="173"/>
        <v/>
      </c>
      <c r="CA673" s="71">
        <f t="shared" ca="1" si="174"/>
        <v>1096694.6659916667</v>
      </c>
      <c r="CB673" s="70" t="b">
        <f ca="1">AND(LEN(BZ673)&gt;0,TEXT(BZ673,"YYYY-MM-DD")=TEXT(Konstanta!$B$1,"YYYY-MM-DD"))</f>
        <v>0</v>
      </c>
      <c r="CC673" s="70" t="str">
        <f t="shared" si="175"/>
        <v/>
      </c>
      <c r="CD673" s="72">
        <f ca="1">(Konstanta!$B$2-D673)*24</f>
        <v>1096694.666275</v>
      </c>
      <c r="CE673" t="b">
        <f t="shared" si="176"/>
        <v>0</v>
      </c>
      <c r="CF673" t="b">
        <f>LEN(_xlfn.IFNA(VLOOKUP(H673,Konstanta!$M:$M,1,FALSE),""))&gt;0</f>
        <v>0</v>
      </c>
      <c r="CG673" t="b">
        <f>LEN(_xlfn.IFNA(VLOOKUP(G673,Konstanta!$T:$T,1,FALSE),""))&gt;0</f>
        <v>0</v>
      </c>
      <c r="CH673" t="b">
        <f>_xlfn.IFNA(VLOOKUP(U673,Konstanta!$O:$O,1,FALSE),"-")&lt;&gt;"-"</f>
        <v>0</v>
      </c>
      <c r="CI673" t="b">
        <f>LEN(_xlfn.IFNA(VLOOKUP(AX673,Konstanta!$X:$X,1,FALSE),""))&gt;0</f>
        <v>0</v>
      </c>
      <c r="CJ673" t="b">
        <f>OR(LEN(_xlfn.IFNA(VLOOKUP(Y673,Konstanta!$Q:$Q,1,FALSE),""))&gt;0,LEN(Y673)=0)</f>
        <v>1</v>
      </c>
      <c r="CK673" t="b">
        <f t="shared" si="177"/>
        <v>1</v>
      </c>
      <c r="CL673" t="b">
        <f>OR(LEN(_xlfn.IFNA(VLOOKUP(BK673,Konstanta!$Z:$Z,1,FALSE),""))&gt;0,LEN(BK673)=0)</f>
        <v>1</v>
      </c>
      <c r="CM673" t="b">
        <f t="shared" si="178"/>
        <v>1</v>
      </c>
      <c r="CN673" t="b">
        <f t="shared" si="179"/>
        <v>0</v>
      </c>
      <c r="CO673" t="b">
        <f>LEN(_xlfn.IFNA(VLOOKUP(Data!K673,Konstanta!$AB:$AB,1,FALSE),""))&gt;0</f>
        <v>0</v>
      </c>
      <c r="CP673" s="12" t="b">
        <f t="shared" si="180"/>
        <v>0</v>
      </c>
      <c r="CQ673" s="12" t="b">
        <f t="shared" si="181"/>
        <v>0</v>
      </c>
      <c r="CR673" t="b">
        <f>ISNUMBER(SEARCH(Konstanta!$Q$5,Y673))</f>
        <v>0</v>
      </c>
      <c r="CS673">
        <f ca="1">IF(CD673&lt;=Konstanta!$J$5,Konstanta!$I$5,IF(CD673&lt;=Konstanta!$J$6,Konstanta!$I$6,IF(CD673&lt;=Konstanta!$J$7,Konstanta!$I$7,Konstanta!$I$8)))</f>
        <v>4</v>
      </c>
      <c r="CT673" t="b">
        <f>ISNUMBER(SEARCH(Konstanta!$Q$6,Y673))</f>
        <v>0</v>
      </c>
      <c r="CU673">
        <f ca="1">IF(CD673&lt;=Konstanta!$F$5,Konstanta!$E$5,IF(CD673&lt;=Konstanta!$F$6,Konstanta!$E$6,IF(CD673&lt;=Konstanta!$F$7,Konstanta!$E$7,IF(CD673&lt;=Konstanta!$F$8,Konstanta!$E$8,Konstanta!$E$9))))</f>
        <v>5</v>
      </c>
      <c r="CV673" t="b">
        <f t="shared" si="182"/>
        <v>1</v>
      </c>
      <c r="CW673" s="74">
        <f ca="1">IF(CD673&lt;=Konstanta!$B$5,Konstanta!$A$5,IF(CD673&lt;=Konstanta!$B$6,Konstanta!$A$6,IF(CD673&lt;=Konstanta!$B$7,Konstanta!$A$7,IF(CD673&lt;=Konstanta!$B$8,Konstanta!$A$8,IF(CD673&lt;=Konstanta!$B$9,Konstanta!$A$9,IF(CD673&lt;=Konstanta!$B$10,Konstanta!$A$10,IF(CD673&lt;=Konstanta!$B$11,Konstanta!$A$11,Konstanta!$A$12)))))))</f>
        <v>8</v>
      </c>
      <c r="CX673" t="b">
        <f>LEN(_xlfn.IFNA(VLOOKUP(AA673,Konstanta!$AD:$AD,1,FALSE),""))=0</f>
        <v>1</v>
      </c>
      <c r="CY673" s="67">
        <f t="shared" si="183"/>
        <v>0</v>
      </c>
      <c r="CZ673" s="67">
        <f t="shared" si="184"/>
        <v>0</v>
      </c>
      <c r="DA673" s="67">
        <f t="shared" si="185"/>
        <v>0</v>
      </c>
      <c r="DB673" t="b">
        <f t="shared" ca="1" si="186"/>
        <v>0</v>
      </c>
      <c r="DC673" s="67" t="b">
        <f>DA673&lt;=Konstanta!$AH$3</f>
        <v>1</v>
      </c>
      <c r="DD673" t="b">
        <f>CY673&lt;=Konstanta!$AH$4</f>
        <v>1</v>
      </c>
      <c r="DE673" t="b">
        <f>CY673&lt;=Konstanta!$AH$5</f>
        <v>1</v>
      </c>
      <c r="DF673" t="b">
        <f>CY673&lt;=Konstanta!$AH$6</f>
        <v>1</v>
      </c>
      <c r="DG673" t="b">
        <f ca="1">TEXT(BL673,"YYYYMMDD")=TEXT(Konstanta!$B$1,"YYYYMMDD")</f>
        <v>0</v>
      </c>
      <c r="DH673" t="b">
        <f t="shared" si="187"/>
        <v>0</v>
      </c>
      <c r="DI673" s="67">
        <f ca="1">Konstanta!$C$4-Data!CD673</f>
        <v>-1096658.666275</v>
      </c>
      <c r="DJ673">
        <f ca="1">IF(Data!DI673&gt;=Konstanta!$B$14,Konstanta!$A$14,IF(Data!DI673&gt;=Konstanta!$B$15,Konstanta!$A$15,IF(Data!DI673&gt;=Konstanta!$B$16,Konstanta!$A$16,IF(Data!DI673&gt;=Konstanta!$B$17,Konstanta!$A$17,IF(Data!DI673&gt;=Konstanta!$B$18,Konstanta!$A$18,Konstanta!$A$19)))))</f>
        <v>6</v>
      </c>
      <c r="DK673" t="b">
        <f t="shared" si="188"/>
        <v>0</v>
      </c>
      <c r="DL673" t="b">
        <f>COUNTIFS(A$1:A672,A673)=0</f>
        <v>1</v>
      </c>
    </row>
    <row r="674" spans="1:116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70" t="str">
        <f t="shared" si="173"/>
        <v/>
      </c>
      <c r="CA674" s="71">
        <f t="shared" ca="1" si="174"/>
        <v>1096694.6664055556</v>
      </c>
      <c r="CB674" s="70" t="b">
        <f ca="1">AND(LEN(BZ674)&gt;0,TEXT(BZ674,"YYYY-MM-DD")=TEXT(Konstanta!$B$1,"YYYY-MM-DD"))</f>
        <v>0</v>
      </c>
      <c r="CC674" s="70" t="str">
        <f t="shared" si="175"/>
        <v/>
      </c>
      <c r="CD674" s="72">
        <f ca="1">(Konstanta!$B$2-D674)*24</f>
        <v>1096694.666275</v>
      </c>
      <c r="CE674" t="b">
        <f t="shared" si="176"/>
        <v>0</v>
      </c>
      <c r="CF674" t="b">
        <f>LEN(_xlfn.IFNA(VLOOKUP(H674,Konstanta!$M:$M,1,FALSE),""))&gt;0</f>
        <v>0</v>
      </c>
      <c r="CG674" t="b">
        <f>LEN(_xlfn.IFNA(VLOOKUP(G674,Konstanta!$T:$T,1,FALSE),""))&gt;0</f>
        <v>0</v>
      </c>
      <c r="CH674" t="b">
        <f>_xlfn.IFNA(VLOOKUP(U674,Konstanta!$O:$O,1,FALSE),"-")&lt;&gt;"-"</f>
        <v>0</v>
      </c>
      <c r="CI674" t="b">
        <f>LEN(_xlfn.IFNA(VLOOKUP(AX674,Konstanta!$X:$X,1,FALSE),""))&gt;0</f>
        <v>0</v>
      </c>
      <c r="CJ674" t="b">
        <f>OR(LEN(_xlfn.IFNA(VLOOKUP(Y674,Konstanta!$Q:$Q,1,FALSE),""))&gt;0,LEN(Y674)=0)</f>
        <v>1</v>
      </c>
      <c r="CK674" t="b">
        <f t="shared" si="177"/>
        <v>1</v>
      </c>
      <c r="CL674" t="b">
        <f>OR(LEN(_xlfn.IFNA(VLOOKUP(BK674,Konstanta!$Z:$Z,1,FALSE),""))&gt;0,LEN(BK674)=0)</f>
        <v>1</v>
      </c>
      <c r="CM674" t="b">
        <f t="shared" si="178"/>
        <v>1</v>
      </c>
      <c r="CN674" t="b">
        <f t="shared" si="179"/>
        <v>0</v>
      </c>
      <c r="CO674" t="b">
        <f>LEN(_xlfn.IFNA(VLOOKUP(Data!K674,Konstanta!$AB:$AB,1,FALSE),""))&gt;0</f>
        <v>0</v>
      </c>
      <c r="CP674" s="12" t="b">
        <f t="shared" si="180"/>
        <v>0</v>
      </c>
      <c r="CQ674" s="12" t="b">
        <f t="shared" si="181"/>
        <v>0</v>
      </c>
      <c r="CR674" t="b">
        <f>ISNUMBER(SEARCH(Konstanta!$Q$5,Y674))</f>
        <v>0</v>
      </c>
      <c r="CS674">
        <f ca="1">IF(CD674&lt;=Konstanta!$J$5,Konstanta!$I$5,IF(CD674&lt;=Konstanta!$J$6,Konstanta!$I$6,IF(CD674&lt;=Konstanta!$J$7,Konstanta!$I$7,Konstanta!$I$8)))</f>
        <v>4</v>
      </c>
      <c r="CT674" t="b">
        <f>ISNUMBER(SEARCH(Konstanta!$Q$6,Y674))</f>
        <v>0</v>
      </c>
      <c r="CU674">
        <f ca="1">IF(CD674&lt;=Konstanta!$F$5,Konstanta!$E$5,IF(CD674&lt;=Konstanta!$F$6,Konstanta!$E$6,IF(CD674&lt;=Konstanta!$F$7,Konstanta!$E$7,IF(CD674&lt;=Konstanta!$F$8,Konstanta!$E$8,Konstanta!$E$9))))</f>
        <v>5</v>
      </c>
      <c r="CV674" t="b">
        <f t="shared" si="182"/>
        <v>1</v>
      </c>
      <c r="CW674" s="74">
        <f ca="1">IF(CD674&lt;=Konstanta!$B$5,Konstanta!$A$5,IF(CD674&lt;=Konstanta!$B$6,Konstanta!$A$6,IF(CD674&lt;=Konstanta!$B$7,Konstanta!$A$7,IF(CD674&lt;=Konstanta!$B$8,Konstanta!$A$8,IF(CD674&lt;=Konstanta!$B$9,Konstanta!$A$9,IF(CD674&lt;=Konstanta!$B$10,Konstanta!$A$10,IF(CD674&lt;=Konstanta!$B$11,Konstanta!$A$11,Konstanta!$A$12)))))))</f>
        <v>8</v>
      </c>
      <c r="CX674" t="b">
        <f>LEN(_xlfn.IFNA(VLOOKUP(AA674,Konstanta!$AD:$AD,1,FALSE),""))=0</f>
        <v>1</v>
      </c>
      <c r="CY674" s="67">
        <f t="shared" si="183"/>
        <v>0</v>
      </c>
      <c r="CZ674" s="67">
        <f t="shared" si="184"/>
        <v>0</v>
      </c>
      <c r="DA674" s="67">
        <f t="shared" si="185"/>
        <v>0</v>
      </c>
      <c r="DB674" t="b">
        <f t="shared" ca="1" si="186"/>
        <v>0</v>
      </c>
      <c r="DC674" s="67" t="b">
        <f>DA674&lt;=Konstanta!$AH$3</f>
        <v>1</v>
      </c>
      <c r="DD674" t="b">
        <f>CY674&lt;=Konstanta!$AH$4</f>
        <v>1</v>
      </c>
      <c r="DE674" t="b">
        <f>CY674&lt;=Konstanta!$AH$5</f>
        <v>1</v>
      </c>
      <c r="DF674" t="b">
        <f>CY674&lt;=Konstanta!$AH$6</f>
        <v>1</v>
      </c>
      <c r="DG674" t="b">
        <f ca="1">TEXT(BL674,"YYYYMMDD")=TEXT(Konstanta!$B$1,"YYYYMMDD")</f>
        <v>0</v>
      </c>
      <c r="DH674" t="b">
        <f t="shared" si="187"/>
        <v>0</v>
      </c>
      <c r="DI674" s="67">
        <f ca="1">Konstanta!$C$4-Data!CD674</f>
        <v>-1096658.666275</v>
      </c>
      <c r="DJ674">
        <f ca="1">IF(Data!DI674&gt;=Konstanta!$B$14,Konstanta!$A$14,IF(Data!DI674&gt;=Konstanta!$B$15,Konstanta!$A$15,IF(Data!DI674&gt;=Konstanta!$B$16,Konstanta!$A$16,IF(Data!DI674&gt;=Konstanta!$B$17,Konstanta!$A$17,IF(Data!DI674&gt;=Konstanta!$B$18,Konstanta!$A$18,Konstanta!$A$19)))))</f>
        <v>6</v>
      </c>
      <c r="DK674" t="b">
        <f t="shared" si="188"/>
        <v>0</v>
      </c>
      <c r="DL674" t="b">
        <f>COUNTIFS(A$1:A673,A674)=0</f>
        <v>1</v>
      </c>
    </row>
    <row r="675" spans="1:116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70" t="str">
        <f t="shared" si="173"/>
        <v/>
      </c>
      <c r="CA675" s="71">
        <f t="shared" ca="1" si="174"/>
        <v>1096694.6659916667</v>
      </c>
      <c r="CB675" s="70" t="b">
        <f ca="1">AND(LEN(BZ675)&gt;0,TEXT(BZ675,"YYYY-MM-DD")=TEXT(Konstanta!$B$1,"YYYY-MM-DD"))</f>
        <v>0</v>
      </c>
      <c r="CC675" s="70" t="str">
        <f t="shared" si="175"/>
        <v/>
      </c>
      <c r="CD675" s="72">
        <f ca="1">(Konstanta!$B$2-D675)*24</f>
        <v>1096694.666275</v>
      </c>
      <c r="CE675" t="b">
        <f t="shared" si="176"/>
        <v>0</v>
      </c>
      <c r="CF675" t="b">
        <f>LEN(_xlfn.IFNA(VLOOKUP(H675,Konstanta!$M:$M,1,FALSE),""))&gt;0</f>
        <v>0</v>
      </c>
      <c r="CG675" t="b">
        <f>LEN(_xlfn.IFNA(VLOOKUP(G675,Konstanta!$T:$T,1,FALSE),""))&gt;0</f>
        <v>0</v>
      </c>
      <c r="CH675" t="b">
        <f>_xlfn.IFNA(VLOOKUP(U675,Konstanta!$O:$O,1,FALSE),"-")&lt;&gt;"-"</f>
        <v>0</v>
      </c>
      <c r="CI675" t="b">
        <f>LEN(_xlfn.IFNA(VLOOKUP(AX675,Konstanta!$X:$X,1,FALSE),""))&gt;0</f>
        <v>0</v>
      </c>
      <c r="CJ675" t="b">
        <f>OR(LEN(_xlfn.IFNA(VLOOKUP(Y675,Konstanta!$Q:$Q,1,FALSE),""))&gt;0,LEN(Y675)=0)</f>
        <v>1</v>
      </c>
      <c r="CK675" t="b">
        <f t="shared" si="177"/>
        <v>1</v>
      </c>
      <c r="CL675" t="b">
        <f>OR(LEN(_xlfn.IFNA(VLOOKUP(BK675,Konstanta!$Z:$Z,1,FALSE),""))&gt;0,LEN(BK675)=0)</f>
        <v>1</v>
      </c>
      <c r="CM675" t="b">
        <f t="shared" si="178"/>
        <v>1</v>
      </c>
      <c r="CN675" t="b">
        <f t="shared" si="179"/>
        <v>0</v>
      </c>
      <c r="CO675" t="b">
        <f>LEN(_xlfn.IFNA(VLOOKUP(Data!K675,Konstanta!$AB:$AB,1,FALSE),""))&gt;0</f>
        <v>0</v>
      </c>
      <c r="CP675" s="12" t="b">
        <f t="shared" si="180"/>
        <v>0</v>
      </c>
      <c r="CQ675" s="12" t="b">
        <f t="shared" si="181"/>
        <v>0</v>
      </c>
      <c r="CR675" t="b">
        <f>ISNUMBER(SEARCH(Konstanta!$Q$5,Y675))</f>
        <v>0</v>
      </c>
      <c r="CS675">
        <f ca="1">IF(CD675&lt;=Konstanta!$J$5,Konstanta!$I$5,IF(CD675&lt;=Konstanta!$J$6,Konstanta!$I$6,IF(CD675&lt;=Konstanta!$J$7,Konstanta!$I$7,Konstanta!$I$8)))</f>
        <v>4</v>
      </c>
      <c r="CT675" t="b">
        <f>ISNUMBER(SEARCH(Konstanta!$Q$6,Y675))</f>
        <v>0</v>
      </c>
      <c r="CU675">
        <f ca="1">IF(CD675&lt;=Konstanta!$F$5,Konstanta!$E$5,IF(CD675&lt;=Konstanta!$F$6,Konstanta!$E$6,IF(CD675&lt;=Konstanta!$F$7,Konstanta!$E$7,IF(CD675&lt;=Konstanta!$F$8,Konstanta!$E$8,Konstanta!$E$9))))</f>
        <v>5</v>
      </c>
      <c r="CV675" t="b">
        <f t="shared" si="182"/>
        <v>1</v>
      </c>
      <c r="CW675" s="74">
        <f ca="1">IF(CD675&lt;=Konstanta!$B$5,Konstanta!$A$5,IF(CD675&lt;=Konstanta!$B$6,Konstanta!$A$6,IF(CD675&lt;=Konstanta!$B$7,Konstanta!$A$7,IF(CD675&lt;=Konstanta!$B$8,Konstanta!$A$8,IF(CD675&lt;=Konstanta!$B$9,Konstanta!$A$9,IF(CD675&lt;=Konstanta!$B$10,Konstanta!$A$10,IF(CD675&lt;=Konstanta!$B$11,Konstanta!$A$11,Konstanta!$A$12)))))))</f>
        <v>8</v>
      </c>
      <c r="CX675" t="b">
        <f>LEN(_xlfn.IFNA(VLOOKUP(AA675,Konstanta!$AD:$AD,1,FALSE),""))=0</f>
        <v>1</v>
      </c>
      <c r="CY675" s="67">
        <f t="shared" si="183"/>
        <v>0</v>
      </c>
      <c r="CZ675" s="67">
        <f t="shared" si="184"/>
        <v>0</v>
      </c>
      <c r="DA675" s="67">
        <f t="shared" si="185"/>
        <v>0</v>
      </c>
      <c r="DB675" t="b">
        <f t="shared" ca="1" si="186"/>
        <v>0</v>
      </c>
      <c r="DC675" s="67" t="b">
        <f>DA675&lt;=Konstanta!$AH$3</f>
        <v>1</v>
      </c>
      <c r="DD675" t="b">
        <f>CY675&lt;=Konstanta!$AH$4</f>
        <v>1</v>
      </c>
      <c r="DE675" t="b">
        <f>CY675&lt;=Konstanta!$AH$5</f>
        <v>1</v>
      </c>
      <c r="DF675" t="b">
        <f>CY675&lt;=Konstanta!$AH$6</f>
        <v>1</v>
      </c>
      <c r="DG675" t="b">
        <f ca="1">TEXT(BL675,"YYYYMMDD")=TEXT(Konstanta!$B$1,"YYYYMMDD")</f>
        <v>0</v>
      </c>
      <c r="DH675" t="b">
        <f t="shared" si="187"/>
        <v>0</v>
      </c>
      <c r="DI675" s="67">
        <f ca="1">Konstanta!$C$4-Data!CD675</f>
        <v>-1096658.666275</v>
      </c>
      <c r="DJ675">
        <f ca="1">IF(Data!DI675&gt;=Konstanta!$B$14,Konstanta!$A$14,IF(Data!DI675&gt;=Konstanta!$B$15,Konstanta!$A$15,IF(Data!DI675&gt;=Konstanta!$B$16,Konstanta!$A$16,IF(Data!DI675&gt;=Konstanta!$B$17,Konstanta!$A$17,IF(Data!DI675&gt;=Konstanta!$B$18,Konstanta!$A$18,Konstanta!$A$19)))))</f>
        <v>6</v>
      </c>
      <c r="DK675" t="b">
        <f t="shared" si="188"/>
        <v>0</v>
      </c>
      <c r="DL675" t="b">
        <f>COUNTIFS(A$1:A674,A675)=0</f>
        <v>1</v>
      </c>
    </row>
    <row r="676" spans="1:11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70" t="str">
        <f t="shared" si="173"/>
        <v/>
      </c>
      <c r="CA676" s="71">
        <f t="shared" ca="1" si="174"/>
        <v>1096694.6659916667</v>
      </c>
      <c r="CB676" s="70" t="b">
        <f ca="1">AND(LEN(BZ676)&gt;0,TEXT(BZ676,"YYYY-MM-DD")=TEXT(Konstanta!$B$1,"YYYY-MM-DD"))</f>
        <v>0</v>
      </c>
      <c r="CC676" s="70" t="str">
        <f t="shared" si="175"/>
        <v/>
      </c>
      <c r="CD676" s="72">
        <f ca="1">(Konstanta!$B$2-D676)*24</f>
        <v>1096694.666275</v>
      </c>
      <c r="CE676" t="b">
        <f t="shared" si="176"/>
        <v>0</v>
      </c>
      <c r="CF676" t="b">
        <f>LEN(_xlfn.IFNA(VLOOKUP(H676,Konstanta!$M:$M,1,FALSE),""))&gt;0</f>
        <v>0</v>
      </c>
      <c r="CG676" t="b">
        <f>LEN(_xlfn.IFNA(VLOOKUP(G676,Konstanta!$T:$T,1,FALSE),""))&gt;0</f>
        <v>0</v>
      </c>
      <c r="CH676" t="b">
        <f>_xlfn.IFNA(VLOOKUP(U676,Konstanta!$O:$O,1,FALSE),"-")&lt;&gt;"-"</f>
        <v>0</v>
      </c>
      <c r="CI676" t="b">
        <f>LEN(_xlfn.IFNA(VLOOKUP(AX676,Konstanta!$X:$X,1,FALSE),""))&gt;0</f>
        <v>0</v>
      </c>
      <c r="CJ676" t="b">
        <f>OR(LEN(_xlfn.IFNA(VLOOKUP(Y676,Konstanta!$Q:$Q,1,FALSE),""))&gt;0,LEN(Y676)=0)</f>
        <v>1</v>
      </c>
      <c r="CK676" t="b">
        <f t="shared" si="177"/>
        <v>1</v>
      </c>
      <c r="CL676" t="b">
        <f>OR(LEN(_xlfn.IFNA(VLOOKUP(BK676,Konstanta!$Z:$Z,1,FALSE),""))&gt;0,LEN(BK676)=0)</f>
        <v>1</v>
      </c>
      <c r="CM676" t="b">
        <f t="shared" si="178"/>
        <v>1</v>
      </c>
      <c r="CN676" t="b">
        <f t="shared" si="179"/>
        <v>0</v>
      </c>
      <c r="CO676" t="b">
        <f>LEN(_xlfn.IFNA(VLOOKUP(Data!K676,Konstanta!$AB:$AB,1,FALSE),""))&gt;0</f>
        <v>0</v>
      </c>
      <c r="CP676" s="12" t="b">
        <f t="shared" si="180"/>
        <v>0</v>
      </c>
      <c r="CQ676" s="12" t="b">
        <f t="shared" si="181"/>
        <v>0</v>
      </c>
      <c r="CR676" t="b">
        <f>ISNUMBER(SEARCH(Konstanta!$Q$5,Y676))</f>
        <v>0</v>
      </c>
      <c r="CS676">
        <f ca="1">IF(CD676&lt;=Konstanta!$J$5,Konstanta!$I$5,IF(CD676&lt;=Konstanta!$J$6,Konstanta!$I$6,IF(CD676&lt;=Konstanta!$J$7,Konstanta!$I$7,Konstanta!$I$8)))</f>
        <v>4</v>
      </c>
      <c r="CT676" t="b">
        <f>ISNUMBER(SEARCH(Konstanta!$Q$6,Y676))</f>
        <v>0</v>
      </c>
      <c r="CU676">
        <f ca="1">IF(CD676&lt;=Konstanta!$F$5,Konstanta!$E$5,IF(CD676&lt;=Konstanta!$F$6,Konstanta!$E$6,IF(CD676&lt;=Konstanta!$F$7,Konstanta!$E$7,IF(CD676&lt;=Konstanta!$F$8,Konstanta!$E$8,Konstanta!$E$9))))</f>
        <v>5</v>
      </c>
      <c r="CV676" t="b">
        <f t="shared" si="182"/>
        <v>1</v>
      </c>
      <c r="CW676" s="74">
        <f ca="1">IF(CD676&lt;=Konstanta!$B$5,Konstanta!$A$5,IF(CD676&lt;=Konstanta!$B$6,Konstanta!$A$6,IF(CD676&lt;=Konstanta!$B$7,Konstanta!$A$7,IF(CD676&lt;=Konstanta!$B$8,Konstanta!$A$8,IF(CD676&lt;=Konstanta!$B$9,Konstanta!$A$9,IF(CD676&lt;=Konstanta!$B$10,Konstanta!$A$10,IF(CD676&lt;=Konstanta!$B$11,Konstanta!$A$11,Konstanta!$A$12)))))))</f>
        <v>8</v>
      </c>
      <c r="CX676" t="b">
        <f>LEN(_xlfn.IFNA(VLOOKUP(AA676,Konstanta!$AD:$AD,1,FALSE),""))=0</f>
        <v>1</v>
      </c>
      <c r="CY676" s="67">
        <f t="shared" si="183"/>
        <v>0</v>
      </c>
      <c r="CZ676" s="67">
        <f t="shared" si="184"/>
        <v>0</v>
      </c>
      <c r="DA676" s="67">
        <f t="shared" si="185"/>
        <v>0</v>
      </c>
      <c r="DB676" t="b">
        <f t="shared" ca="1" si="186"/>
        <v>0</v>
      </c>
      <c r="DC676" s="67" t="b">
        <f>DA676&lt;=Konstanta!$AH$3</f>
        <v>1</v>
      </c>
      <c r="DD676" t="b">
        <f>CY676&lt;=Konstanta!$AH$4</f>
        <v>1</v>
      </c>
      <c r="DE676" t="b">
        <f>CY676&lt;=Konstanta!$AH$5</f>
        <v>1</v>
      </c>
      <c r="DF676" t="b">
        <f>CY676&lt;=Konstanta!$AH$6</f>
        <v>1</v>
      </c>
      <c r="DG676" t="b">
        <f ca="1">TEXT(BL676,"YYYYMMDD")=TEXT(Konstanta!$B$1,"YYYYMMDD")</f>
        <v>0</v>
      </c>
      <c r="DH676" t="b">
        <f t="shared" si="187"/>
        <v>0</v>
      </c>
      <c r="DI676" s="67">
        <f ca="1">Konstanta!$C$4-Data!CD676</f>
        <v>-1096658.666275</v>
      </c>
      <c r="DJ676">
        <f ca="1">IF(Data!DI676&gt;=Konstanta!$B$14,Konstanta!$A$14,IF(Data!DI676&gt;=Konstanta!$B$15,Konstanta!$A$15,IF(Data!DI676&gt;=Konstanta!$B$16,Konstanta!$A$16,IF(Data!DI676&gt;=Konstanta!$B$17,Konstanta!$A$17,IF(Data!DI676&gt;=Konstanta!$B$18,Konstanta!$A$18,Konstanta!$A$19)))))</f>
        <v>6</v>
      </c>
      <c r="DK676" t="b">
        <f t="shared" si="188"/>
        <v>0</v>
      </c>
      <c r="DL676" t="b">
        <f>COUNTIFS(A$1:A675,A676)=0</f>
        <v>1</v>
      </c>
    </row>
    <row r="677" spans="1:116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70" t="str">
        <f t="shared" si="173"/>
        <v/>
      </c>
      <c r="CA677" s="71">
        <f t="shared" ca="1" si="174"/>
        <v>1096694.6659944444</v>
      </c>
      <c r="CB677" s="70" t="b">
        <f ca="1">AND(LEN(BZ677)&gt;0,TEXT(BZ677,"YYYY-MM-DD")=TEXT(Konstanta!$B$1,"YYYY-MM-DD"))</f>
        <v>0</v>
      </c>
      <c r="CC677" s="70" t="str">
        <f t="shared" si="175"/>
        <v/>
      </c>
      <c r="CD677" s="72">
        <f ca="1">(Konstanta!$B$2-D677)*24</f>
        <v>1096694.666275</v>
      </c>
      <c r="CE677" t="b">
        <f t="shared" si="176"/>
        <v>0</v>
      </c>
      <c r="CF677" t="b">
        <f>LEN(_xlfn.IFNA(VLOOKUP(H677,Konstanta!$M:$M,1,FALSE),""))&gt;0</f>
        <v>0</v>
      </c>
      <c r="CG677" t="b">
        <f>LEN(_xlfn.IFNA(VLOOKUP(G677,Konstanta!$T:$T,1,FALSE),""))&gt;0</f>
        <v>0</v>
      </c>
      <c r="CH677" t="b">
        <f>_xlfn.IFNA(VLOOKUP(U677,Konstanta!$O:$O,1,FALSE),"-")&lt;&gt;"-"</f>
        <v>0</v>
      </c>
      <c r="CI677" t="b">
        <f>LEN(_xlfn.IFNA(VLOOKUP(AX677,Konstanta!$X:$X,1,FALSE),""))&gt;0</f>
        <v>0</v>
      </c>
      <c r="CJ677" t="b">
        <f>OR(LEN(_xlfn.IFNA(VLOOKUP(Y677,Konstanta!$Q:$Q,1,FALSE),""))&gt;0,LEN(Y677)=0)</f>
        <v>1</v>
      </c>
      <c r="CK677" t="b">
        <f t="shared" si="177"/>
        <v>1</v>
      </c>
      <c r="CL677" t="b">
        <f>OR(LEN(_xlfn.IFNA(VLOOKUP(BK677,Konstanta!$Z:$Z,1,FALSE),""))&gt;0,LEN(BK677)=0)</f>
        <v>1</v>
      </c>
      <c r="CM677" t="b">
        <f t="shared" si="178"/>
        <v>1</v>
      </c>
      <c r="CN677" t="b">
        <f t="shared" si="179"/>
        <v>0</v>
      </c>
      <c r="CO677" t="b">
        <f>LEN(_xlfn.IFNA(VLOOKUP(Data!K677,Konstanta!$AB:$AB,1,FALSE),""))&gt;0</f>
        <v>0</v>
      </c>
      <c r="CP677" s="12" t="b">
        <f t="shared" si="180"/>
        <v>0</v>
      </c>
      <c r="CQ677" s="12" t="b">
        <f t="shared" si="181"/>
        <v>0</v>
      </c>
      <c r="CR677" t="b">
        <f>ISNUMBER(SEARCH(Konstanta!$Q$5,Y677))</f>
        <v>0</v>
      </c>
      <c r="CS677">
        <f ca="1">IF(CD677&lt;=Konstanta!$J$5,Konstanta!$I$5,IF(CD677&lt;=Konstanta!$J$6,Konstanta!$I$6,IF(CD677&lt;=Konstanta!$J$7,Konstanta!$I$7,Konstanta!$I$8)))</f>
        <v>4</v>
      </c>
      <c r="CT677" t="b">
        <f>ISNUMBER(SEARCH(Konstanta!$Q$6,Y677))</f>
        <v>0</v>
      </c>
      <c r="CU677">
        <f ca="1">IF(CD677&lt;=Konstanta!$F$5,Konstanta!$E$5,IF(CD677&lt;=Konstanta!$F$6,Konstanta!$E$6,IF(CD677&lt;=Konstanta!$F$7,Konstanta!$E$7,IF(CD677&lt;=Konstanta!$F$8,Konstanta!$E$8,Konstanta!$E$9))))</f>
        <v>5</v>
      </c>
      <c r="CV677" t="b">
        <f t="shared" si="182"/>
        <v>1</v>
      </c>
      <c r="CW677" s="74">
        <f ca="1">IF(CD677&lt;=Konstanta!$B$5,Konstanta!$A$5,IF(CD677&lt;=Konstanta!$B$6,Konstanta!$A$6,IF(CD677&lt;=Konstanta!$B$7,Konstanta!$A$7,IF(CD677&lt;=Konstanta!$B$8,Konstanta!$A$8,IF(CD677&lt;=Konstanta!$B$9,Konstanta!$A$9,IF(CD677&lt;=Konstanta!$B$10,Konstanta!$A$10,IF(CD677&lt;=Konstanta!$B$11,Konstanta!$A$11,Konstanta!$A$12)))))))</f>
        <v>8</v>
      </c>
      <c r="CX677" t="b">
        <f>LEN(_xlfn.IFNA(VLOOKUP(AA677,Konstanta!$AD:$AD,1,FALSE),""))=0</f>
        <v>1</v>
      </c>
      <c r="CY677" s="67">
        <f t="shared" si="183"/>
        <v>0</v>
      </c>
      <c r="CZ677" s="67">
        <f t="shared" si="184"/>
        <v>0</v>
      </c>
      <c r="DA677" s="67">
        <f t="shared" si="185"/>
        <v>0</v>
      </c>
      <c r="DB677" t="b">
        <f t="shared" ca="1" si="186"/>
        <v>0</v>
      </c>
      <c r="DC677" s="67" t="b">
        <f>DA677&lt;=Konstanta!$AH$3</f>
        <v>1</v>
      </c>
      <c r="DD677" t="b">
        <f>CY677&lt;=Konstanta!$AH$4</f>
        <v>1</v>
      </c>
      <c r="DE677" t="b">
        <f>CY677&lt;=Konstanta!$AH$5</f>
        <v>1</v>
      </c>
      <c r="DF677" t="b">
        <f>CY677&lt;=Konstanta!$AH$6</f>
        <v>1</v>
      </c>
      <c r="DG677" t="b">
        <f ca="1">TEXT(BL677,"YYYYMMDD")=TEXT(Konstanta!$B$1,"YYYYMMDD")</f>
        <v>0</v>
      </c>
      <c r="DH677" t="b">
        <f t="shared" si="187"/>
        <v>0</v>
      </c>
      <c r="DI677" s="67">
        <f ca="1">Konstanta!$C$4-Data!CD677</f>
        <v>-1096658.666275</v>
      </c>
      <c r="DJ677">
        <f ca="1">IF(Data!DI677&gt;=Konstanta!$B$14,Konstanta!$A$14,IF(Data!DI677&gt;=Konstanta!$B$15,Konstanta!$A$15,IF(Data!DI677&gt;=Konstanta!$B$16,Konstanta!$A$16,IF(Data!DI677&gt;=Konstanta!$B$17,Konstanta!$A$17,IF(Data!DI677&gt;=Konstanta!$B$18,Konstanta!$A$18,Konstanta!$A$19)))))</f>
        <v>6</v>
      </c>
      <c r="DK677" t="b">
        <f t="shared" si="188"/>
        <v>0</v>
      </c>
      <c r="DL677" t="b">
        <f>COUNTIFS(A$1:A676,A677)=0</f>
        <v>1</v>
      </c>
    </row>
    <row r="678" spans="1:116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70" t="str">
        <f t="shared" si="173"/>
        <v/>
      </c>
      <c r="CA678" s="71">
        <f t="shared" ca="1" si="174"/>
        <v>1096694.666275</v>
      </c>
      <c r="CB678" s="70" t="b">
        <f ca="1">AND(LEN(BZ678)&gt;0,TEXT(BZ678,"YYYY-MM-DD")=TEXT(Konstanta!$B$1,"YYYY-MM-DD"))</f>
        <v>0</v>
      </c>
      <c r="CC678" s="70" t="str">
        <f t="shared" si="175"/>
        <v/>
      </c>
      <c r="CD678" s="72">
        <f ca="1">(Konstanta!$B$2-D678)*24</f>
        <v>1096694.666275</v>
      </c>
      <c r="CE678" t="b">
        <f t="shared" si="176"/>
        <v>0</v>
      </c>
      <c r="CF678" t="b">
        <f>LEN(_xlfn.IFNA(VLOOKUP(H678,Konstanta!$M:$M,1,FALSE),""))&gt;0</f>
        <v>0</v>
      </c>
      <c r="CG678" t="b">
        <f>LEN(_xlfn.IFNA(VLOOKUP(G678,Konstanta!$T:$T,1,FALSE),""))&gt;0</f>
        <v>0</v>
      </c>
      <c r="CH678" t="b">
        <f>_xlfn.IFNA(VLOOKUP(U678,Konstanta!$O:$O,1,FALSE),"-")&lt;&gt;"-"</f>
        <v>0</v>
      </c>
      <c r="CI678" t="b">
        <f>LEN(_xlfn.IFNA(VLOOKUP(AX678,Konstanta!$X:$X,1,FALSE),""))&gt;0</f>
        <v>0</v>
      </c>
      <c r="CJ678" t="b">
        <f>OR(LEN(_xlfn.IFNA(VLOOKUP(Y678,Konstanta!$Q:$Q,1,FALSE),""))&gt;0,LEN(Y678)=0)</f>
        <v>1</v>
      </c>
      <c r="CK678" t="b">
        <f t="shared" si="177"/>
        <v>1</v>
      </c>
      <c r="CL678" t="b">
        <f>OR(LEN(_xlfn.IFNA(VLOOKUP(BK678,Konstanta!$Z:$Z,1,FALSE),""))&gt;0,LEN(BK678)=0)</f>
        <v>1</v>
      </c>
      <c r="CM678" t="b">
        <f t="shared" si="178"/>
        <v>1</v>
      </c>
      <c r="CN678" t="b">
        <f t="shared" si="179"/>
        <v>0</v>
      </c>
      <c r="CO678" t="b">
        <f>LEN(_xlfn.IFNA(VLOOKUP(Data!K678,Konstanta!$AB:$AB,1,FALSE),""))&gt;0</f>
        <v>0</v>
      </c>
      <c r="CP678" s="12" t="b">
        <f t="shared" si="180"/>
        <v>0</v>
      </c>
      <c r="CQ678" s="12" t="b">
        <f t="shared" si="181"/>
        <v>0</v>
      </c>
      <c r="CR678" t="b">
        <f>ISNUMBER(SEARCH(Konstanta!$Q$5,Y678))</f>
        <v>0</v>
      </c>
      <c r="CS678">
        <f ca="1">IF(CD678&lt;=Konstanta!$J$5,Konstanta!$I$5,IF(CD678&lt;=Konstanta!$J$6,Konstanta!$I$6,IF(CD678&lt;=Konstanta!$J$7,Konstanta!$I$7,Konstanta!$I$8)))</f>
        <v>4</v>
      </c>
      <c r="CT678" t="b">
        <f>ISNUMBER(SEARCH(Konstanta!$Q$6,Y678))</f>
        <v>0</v>
      </c>
      <c r="CU678">
        <f ca="1">IF(CD678&lt;=Konstanta!$F$5,Konstanta!$E$5,IF(CD678&lt;=Konstanta!$F$6,Konstanta!$E$6,IF(CD678&lt;=Konstanta!$F$7,Konstanta!$E$7,IF(CD678&lt;=Konstanta!$F$8,Konstanta!$E$8,Konstanta!$E$9))))</f>
        <v>5</v>
      </c>
      <c r="CV678" t="b">
        <f t="shared" si="182"/>
        <v>1</v>
      </c>
      <c r="CW678" s="74">
        <f ca="1">IF(CD678&lt;=Konstanta!$B$5,Konstanta!$A$5,IF(CD678&lt;=Konstanta!$B$6,Konstanta!$A$6,IF(CD678&lt;=Konstanta!$B$7,Konstanta!$A$7,IF(CD678&lt;=Konstanta!$B$8,Konstanta!$A$8,IF(CD678&lt;=Konstanta!$B$9,Konstanta!$A$9,IF(CD678&lt;=Konstanta!$B$10,Konstanta!$A$10,IF(CD678&lt;=Konstanta!$B$11,Konstanta!$A$11,Konstanta!$A$12)))))))</f>
        <v>8</v>
      </c>
      <c r="CX678" t="b">
        <f>LEN(_xlfn.IFNA(VLOOKUP(AA678,Konstanta!$AD:$AD,1,FALSE),""))=0</f>
        <v>1</v>
      </c>
      <c r="CY678" s="67">
        <f t="shared" si="183"/>
        <v>0</v>
      </c>
      <c r="CZ678" s="67">
        <f t="shared" si="184"/>
        <v>0</v>
      </c>
      <c r="DA678" s="67">
        <f t="shared" si="185"/>
        <v>0</v>
      </c>
      <c r="DB678" t="b">
        <f t="shared" ca="1" si="186"/>
        <v>0</v>
      </c>
      <c r="DC678" s="67" t="b">
        <f>DA678&lt;=Konstanta!$AH$3</f>
        <v>1</v>
      </c>
      <c r="DD678" t="b">
        <f>CY678&lt;=Konstanta!$AH$4</f>
        <v>1</v>
      </c>
      <c r="DE678" t="b">
        <f>CY678&lt;=Konstanta!$AH$5</f>
        <v>1</v>
      </c>
      <c r="DF678" t="b">
        <f>CY678&lt;=Konstanta!$AH$6</f>
        <v>1</v>
      </c>
      <c r="DG678" t="b">
        <f ca="1">TEXT(BL678,"YYYYMMDD")=TEXT(Konstanta!$B$1,"YYYYMMDD")</f>
        <v>0</v>
      </c>
      <c r="DH678" t="b">
        <f t="shared" si="187"/>
        <v>0</v>
      </c>
      <c r="DI678" s="67">
        <f ca="1">Konstanta!$C$4-Data!CD678</f>
        <v>-1096658.666275</v>
      </c>
      <c r="DJ678">
        <f ca="1">IF(Data!DI678&gt;=Konstanta!$B$14,Konstanta!$A$14,IF(Data!DI678&gt;=Konstanta!$B$15,Konstanta!$A$15,IF(Data!DI678&gt;=Konstanta!$B$16,Konstanta!$A$16,IF(Data!DI678&gt;=Konstanta!$B$17,Konstanta!$A$17,IF(Data!DI678&gt;=Konstanta!$B$18,Konstanta!$A$18,Konstanta!$A$19)))))</f>
        <v>6</v>
      </c>
      <c r="DK678" t="b">
        <f t="shared" si="188"/>
        <v>0</v>
      </c>
      <c r="DL678" t="b">
        <f>COUNTIFS(A$1:A677,A678)=0</f>
        <v>1</v>
      </c>
    </row>
    <row r="679" spans="1:116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70" t="str">
        <f t="shared" si="173"/>
        <v/>
      </c>
      <c r="CA679" s="71">
        <f t="shared" ca="1" si="174"/>
        <v>1096694.6659916667</v>
      </c>
      <c r="CB679" s="70" t="b">
        <f ca="1">AND(LEN(BZ679)&gt;0,TEXT(BZ679,"YYYY-MM-DD")=TEXT(Konstanta!$B$1,"YYYY-MM-DD"))</f>
        <v>0</v>
      </c>
      <c r="CC679" s="70" t="str">
        <f t="shared" si="175"/>
        <v/>
      </c>
      <c r="CD679" s="72">
        <f ca="1">(Konstanta!$B$2-D679)*24</f>
        <v>1096694.666275</v>
      </c>
      <c r="CE679" t="b">
        <f t="shared" si="176"/>
        <v>0</v>
      </c>
      <c r="CF679" t="b">
        <f>LEN(_xlfn.IFNA(VLOOKUP(H679,Konstanta!$M:$M,1,FALSE),""))&gt;0</f>
        <v>0</v>
      </c>
      <c r="CG679" t="b">
        <f>LEN(_xlfn.IFNA(VLOOKUP(G679,Konstanta!$T:$T,1,FALSE),""))&gt;0</f>
        <v>0</v>
      </c>
      <c r="CH679" t="b">
        <f>_xlfn.IFNA(VLOOKUP(U679,Konstanta!$O:$O,1,FALSE),"-")&lt;&gt;"-"</f>
        <v>0</v>
      </c>
      <c r="CI679" t="b">
        <f>LEN(_xlfn.IFNA(VLOOKUP(AX679,Konstanta!$X:$X,1,FALSE),""))&gt;0</f>
        <v>0</v>
      </c>
      <c r="CJ679" t="b">
        <f>OR(LEN(_xlfn.IFNA(VLOOKUP(Y679,Konstanta!$Q:$Q,1,FALSE),""))&gt;0,LEN(Y679)=0)</f>
        <v>1</v>
      </c>
      <c r="CK679" t="b">
        <f t="shared" si="177"/>
        <v>1</v>
      </c>
      <c r="CL679" t="b">
        <f>OR(LEN(_xlfn.IFNA(VLOOKUP(BK679,Konstanta!$Z:$Z,1,FALSE),""))&gt;0,LEN(BK679)=0)</f>
        <v>1</v>
      </c>
      <c r="CM679" t="b">
        <f t="shared" si="178"/>
        <v>1</v>
      </c>
      <c r="CN679" t="b">
        <f t="shared" si="179"/>
        <v>0</v>
      </c>
      <c r="CO679" t="b">
        <f>LEN(_xlfn.IFNA(VLOOKUP(Data!K679,Konstanta!$AB:$AB,1,FALSE),""))&gt;0</f>
        <v>0</v>
      </c>
      <c r="CP679" s="12" t="b">
        <f t="shared" si="180"/>
        <v>0</v>
      </c>
      <c r="CQ679" s="12" t="b">
        <f t="shared" si="181"/>
        <v>0</v>
      </c>
      <c r="CR679" t="b">
        <f>ISNUMBER(SEARCH(Konstanta!$Q$5,Y679))</f>
        <v>0</v>
      </c>
      <c r="CS679">
        <f ca="1">IF(CD679&lt;=Konstanta!$J$5,Konstanta!$I$5,IF(CD679&lt;=Konstanta!$J$6,Konstanta!$I$6,IF(CD679&lt;=Konstanta!$J$7,Konstanta!$I$7,Konstanta!$I$8)))</f>
        <v>4</v>
      </c>
      <c r="CT679" t="b">
        <f>ISNUMBER(SEARCH(Konstanta!$Q$6,Y679))</f>
        <v>0</v>
      </c>
      <c r="CU679">
        <f ca="1">IF(CD679&lt;=Konstanta!$F$5,Konstanta!$E$5,IF(CD679&lt;=Konstanta!$F$6,Konstanta!$E$6,IF(CD679&lt;=Konstanta!$F$7,Konstanta!$E$7,IF(CD679&lt;=Konstanta!$F$8,Konstanta!$E$8,Konstanta!$E$9))))</f>
        <v>5</v>
      </c>
      <c r="CV679" t="b">
        <f t="shared" si="182"/>
        <v>1</v>
      </c>
      <c r="CW679" s="74">
        <f ca="1">IF(CD679&lt;=Konstanta!$B$5,Konstanta!$A$5,IF(CD679&lt;=Konstanta!$B$6,Konstanta!$A$6,IF(CD679&lt;=Konstanta!$B$7,Konstanta!$A$7,IF(CD679&lt;=Konstanta!$B$8,Konstanta!$A$8,IF(CD679&lt;=Konstanta!$B$9,Konstanta!$A$9,IF(CD679&lt;=Konstanta!$B$10,Konstanta!$A$10,IF(CD679&lt;=Konstanta!$B$11,Konstanta!$A$11,Konstanta!$A$12)))))))</f>
        <v>8</v>
      </c>
      <c r="CX679" t="b">
        <f>LEN(_xlfn.IFNA(VLOOKUP(AA679,Konstanta!$AD:$AD,1,FALSE),""))=0</f>
        <v>1</v>
      </c>
      <c r="CY679" s="67">
        <f t="shared" si="183"/>
        <v>0</v>
      </c>
      <c r="CZ679" s="67">
        <f t="shared" si="184"/>
        <v>0</v>
      </c>
      <c r="DA679" s="67">
        <f t="shared" si="185"/>
        <v>0</v>
      </c>
      <c r="DB679" t="b">
        <f t="shared" ca="1" si="186"/>
        <v>0</v>
      </c>
      <c r="DC679" s="67" t="b">
        <f>DA679&lt;=Konstanta!$AH$3</f>
        <v>1</v>
      </c>
      <c r="DD679" t="b">
        <f>CY679&lt;=Konstanta!$AH$4</f>
        <v>1</v>
      </c>
      <c r="DE679" t="b">
        <f>CY679&lt;=Konstanta!$AH$5</f>
        <v>1</v>
      </c>
      <c r="DF679" t="b">
        <f>CY679&lt;=Konstanta!$AH$6</f>
        <v>1</v>
      </c>
      <c r="DG679" t="b">
        <f ca="1">TEXT(BL679,"YYYYMMDD")=TEXT(Konstanta!$B$1,"YYYYMMDD")</f>
        <v>0</v>
      </c>
      <c r="DH679" t="b">
        <f t="shared" si="187"/>
        <v>0</v>
      </c>
      <c r="DI679" s="67">
        <f ca="1">Konstanta!$C$4-Data!CD679</f>
        <v>-1096658.666275</v>
      </c>
      <c r="DJ679">
        <f ca="1">IF(Data!DI679&gt;=Konstanta!$B$14,Konstanta!$A$14,IF(Data!DI679&gt;=Konstanta!$B$15,Konstanta!$A$15,IF(Data!DI679&gt;=Konstanta!$B$16,Konstanta!$A$16,IF(Data!DI679&gt;=Konstanta!$B$17,Konstanta!$A$17,IF(Data!DI679&gt;=Konstanta!$B$18,Konstanta!$A$18,Konstanta!$A$19)))))</f>
        <v>6</v>
      </c>
      <c r="DK679" t="b">
        <f t="shared" si="188"/>
        <v>0</v>
      </c>
      <c r="DL679" t="b">
        <f>COUNTIFS(A$1:A678,A679)=0</f>
        <v>1</v>
      </c>
    </row>
    <row r="680" spans="1:116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70" t="str">
        <f t="shared" si="173"/>
        <v/>
      </c>
      <c r="CA680" s="71">
        <f t="shared" ca="1" si="174"/>
        <v>1096694.6664083335</v>
      </c>
      <c r="CB680" s="70" t="b">
        <f ca="1">AND(LEN(BZ680)&gt;0,TEXT(BZ680,"YYYY-MM-DD")=TEXT(Konstanta!$B$1,"YYYY-MM-DD"))</f>
        <v>0</v>
      </c>
      <c r="CC680" s="70" t="str">
        <f t="shared" si="175"/>
        <v/>
      </c>
      <c r="CD680" s="72">
        <f ca="1">(Konstanta!$B$2-D680)*24</f>
        <v>1096694.666275</v>
      </c>
      <c r="CE680" t="b">
        <f t="shared" si="176"/>
        <v>0</v>
      </c>
      <c r="CF680" t="b">
        <f>LEN(_xlfn.IFNA(VLOOKUP(H680,Konstanta!$M:$M,1,FALSE),""))&gt;0</f>
        <v>0</v>
      </c>
      <c r="CG680" t="b">
        <f>LEN(_xlfn.IFNA(VLOOKUP(G680,Konstanta!$T:$T,1,FALSE),""))&gt;0</f>
        <v>0</v>
      </c>
      <c r="CH680" t="b">
        <f>_xlfn.IFNA(VLOOKUP(U680,Konstanta!$O:$O,1,FALSE),"-")&lt;&gt;"-"</f>
        <v>0</v>
      </c>
      <c r="CI680" t="b">
        <f>LEN(_xlfn.IFNA(VLOOKUP(AX680,Konstanta!$X:$X,1,FALSE),""))&gt;0</f>
        <v>0</v>
      </c>
      <c r="CJ680" t="b">
        <f>OR(LEN(_xlfn.IFNA(VLOOKUP(Y680,Konstanta!$Q:$Q,1,FALSE),""))&gt;0,LEN(Y680)=0)</f>
        <v>1</v>
      </c>
      <c r="CK680" t="b">
        <f t="shared" si="177"/>
        <v>1</v>
      </c>
      <c r="CL680" t="b">
        <f>OR(LEN(_xlfn.IFNA(VLOOKUP(BK680,Konstanta!$Z:$Z,1,FALSE),""))&gt;0,LEN(BK680)=0)</f>
        <v>1</v>
      </c>
      <c r="CM680" t="b">
        <f t="shared" si="178"/>
        <v>1</v>
      </c>
      <c r="CN680" t="b">
        <f t="shared" si="179"/>
        <v>0</v>
      </c>
      <c r="CO680" t="b">
        <f>LEN(_xlfn.IFNA(VLOOKUP(Data!K680,Konstanta!$AB:$AB,1,FALSE),""))&gt;0</f>
        <v>0</v>
      </c>
      <c r="CP680" s="12" t="b">
        <f t="shared" si="180"/>
        <v>0</v>
      </c>
      <c r="CQ680" s="12" t="b">
        <f t="shared" si="181"/>
        <v>0</v>
      </c>
      <c r="CR680" t="b">
        <f>ISNUMBER(SEARCH(Konstanta!$Q$5,Y680))</f>
        <v>0</v>
      </c>
      <c r="CS680">
        <f ca="1">IF(CD680&lt;=Konstanta!$J$5,Konstanta!$I$5,IF(CD680&lt;=Konstanta!$J$6,Konstanta!$I$6,IF(CD680&lt;=Konstanta!$J$7,Konstanta!$I$7,Konstanta!$I$8)))</f>
        <v>4</v>
      </c>
      <c r="CT680" t="b">
        <f>ISNUMBER(SEARCH(Konstanta!$Q$6,Y680))</f>
        <v>0</v>
      </c>
      <c r="CU680">
        <f ca="1">IF(CD680&lt;=Konstanta!$F$5,Konstanta!$E$5,IF(CD680&lt;=Konstanta!$F$6,Konstanta!$E$6,IF(CD680&lt;=Konstanta!$F$7,Konstanta!$E$7,IF(CD680&lt;=Konstanta!$F$8,Konstanta!$E$8,Konstanta!$E$9))))</f>
        <v>5</v>
      </c>
      <c r="CV680" t="b">
        <f t="shared" si="182"/>
        <v>1</v>
      </c>
      <c r="CW680" s="74">
        <f ca="1">IF(CD680&lt;=Konstanta!$B$5,Konstanta!$A$5,IF(CD680&lt;=Konstanta!$B$6,Konstanta!$A$6,IF(CD680&lt;=Konstanta!$B$7,Konstanta!$A$7,IF(CD680&lt;=Konstanta!$B$8,Konstanta!$A$8,IF(CD680&lt;=Konstanta!$B$9,Konstanta!$A$9,IF(CD680&lt;=Konstanta!$B$10,Konstanta!$A$10,IF(CD680&lt;=Konstanta!$B$11,Konstanta!$A$11,Konstanta!$A$12)))))))</f>
        <v>8</v>
      </c>
      <c r="CX680" t="b">
        <f>LEN(_xlfn.IFNA(VLOOKUP(AA680,Konstanta!$AD:$AD,1,FALSE),""))=0</f>
        <v>1</v>
      </c>
      <c r="CY680" s="67">
        <f t="shared" si="183"/>
        <v>0</v>
      </c>
      <c r="CZ680" s="67">
        <f t="shared" si="184"/>
        <v>0</v>
      </c>
      <c r="DA680" s="67">
        <f t="shared" si="185"/>
        <v>0</v>
      </c>
      <c r="DB680" t="b">
        <f t="shared" ca="1" si="186"/>
        <v>0</v>
      </c>
      <c r="DC680" s="67" t="b">
        <f>DA680&lt;=Konstanta!$AH$3</f>
        <v>1</v>
      </c>
      <c r="DD680" t="b">
        <f>CY680&lt;=Konstanta!$AH$4</f>
        <v>1</v>
      </c>
      <c r="DE680" t="b">
        <f>CY680&lt;=Konstanta!$AH$5</f>
        <v>1</v>
      </c>
      <c r="DF680" t="b">
        <f>CY680&lt;=Konstanta!$AH$6</f>
        <v>1</v>
      </c>
      <c r="DG680" t="b">
        <f ca="1">TEXT(BL680,"YYYYMMDD")=TEXT(Konstanta!$B$1,"YYYYMMDD")</f>
        <v>0</v>
      </c>
      <c r="DH680" t="b">
        <f t="shared" si="187"/>
        <v>0</v>
      </c>
      <c r="DI680" s="67">
        <f ca="1">Konstanta!$C$4-Data!CD680</f>
        <v>-1096658.666275</v>
      </c>
      <c r="DJ680">
        <f ca="1">IF(Data!DI680&gt;=Konstanta!$B$14,Konstanta!$A$14,IF(Data!DI680&gt;=Konstanta!$B$15,Konstanta!$A$15,IF(Data!DI680&gt;=Konstanta!$B$16,Konstanta!$A$16,IF(Data!DI680&gt;=Konstanta!$B$17,Konstanta!$A$17,IF(Data!DI680&gt;=Konstanta!$B$18,Konstanta!$A$18,Konstanta!$A$19)))))</f>
        <v>6</v>
      </c>
      <c r="DK680" t="b">
        <f t="shared" si="188"/>
        <v>0</v>
      </c>
      <c r="DL680" t="b">
        <f>COUNTIFS(A$1:A679,A680)=0</f>
        <v>1</v>
      </c>
    </row>
    <row r="681" spans="1:116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70" t="str">
        <f t="shared" si="173"/>
        <v/>
      </c>
      <c r="CA681" s="71">
        <f t="shared" ca="1" si="174"/>
        <v>1096694.6664305555</v>
      </c>
      <c r="CB681" s="70" t="b">
        <f ca="1">AND(LEN(BZ681)&gt;0,TEXT(BZ681,"YYYY-MM-DD")=TEXT(Konstanta!$B$1,"YYYY-MM-DD"))</f>
        <v>0</v>
      </c>
      <c r="CC681" s="70" t="str">
        <f t="shared" si="175"/>
        <v/>
      </c>
      <c r="CD681" s="72">
        <f ca="1">(Konstanta!$B$2-D681)*24</f>
        <v>1096694.666275</v>
      </c>
      <c r="CE681" t="b">
        <f t="shared" si="176"/>
        <v>0</v>
      </c>
      <c r="CF681" t="b">
        <f>LEN(_xlfn.IFNA(VLOOKUP(H681,Konstanta!$M:$M,1,FALSE),""))&gt;0</f>
        <v>0</v>
      </c>
      <c r="CG681" t="b">
        <f>LEN(_xlfn.IFNA(VLOOKUP(G681,Konstanta!$T:$T,1,FALSE),""))&gt;0</f>
        <v>0</v>
      </c>
      <c r="CH681" t="b">
        <f>_xlfn.IFNA(VLOOKUP(U681,Konstanta!$O:$O,1,FALSE),"-")&lt;&gt;"-"</f>
        <v>0</v>
      </c>
      <c r="CI681" t="b">
        <f>LEN(_xlfn.IFNA(VLOOKUP(AX681,Konstanta!$X:$X,1,FALSE),""))&gt;0</f>
        <v>0</v>
      </c>
      <c r="CJ681" t="b">
        <f>OR(LEN(_xlfn.IFNA(VLOOKUP(Y681,Konstanta!$Q:$Q,1,FALSE),""))&gt;0,LEN(Y681)=0)</f>
        <v>1</v>
      </c>
      <c r="CK681" t="b">
        <f t="shared" si="177"/>
        <v>1</v>
      </c>
      <c r="CL681" t="b">
        <f>OR(LEN(_xlfn.IFNA(VLOOKUP(BK681,Konstanta!$Z:$Z,1,FALSE),""))&gt;0,LEN(BK681)=0)</f>
        <v>1</v>
      </c>
      <c r="CM681" t="b">
        <f t="shared" si="178"/>
        <v>1</v>
      </c>
      <c r="CN681" t="b">
        <f t="shared" si="179"/>
        <v>0</v>
      </c>
      <c r="CO681" t="b">
        <f>LEN(_xlfn.IFNA(VLOOKUP(Data!K681,Konstanta!$AB:$AB,1,FALSE),""))&gt;0</f>
        <v>0</v>
      </c>
      <c r="CP681" s="12" t="b">
        <f t="shared" si="180"/>
        <v>0</v>
      </c>
      <c r="CQ681" s="12" t="b">
        <f t="shared" si="181"/>
        <v>0</v>
      </c>
      <c r="CR681" t="b">
        <f>ISNUMBER(SEARCH(Konstanta!$Q$5,Y681))</f>
        <v>0</v>
      </c>
      <c r="CS681">
        <f ca="1">IF(CD681&lt;=Konstanta!$J$5,Konstanta!$I$5,IF(CD681&lt;=Konstanta!$J$6,Konstanta!$I$6,IF(CD681&lt;=Konstanta!$J$7,Konstanta!$I$7,Konstanta!$I$8)))</f>
        <v>4</v>
      </c>
      <c r="CT681" t="b">
        <f>ISNUMBER(SEARCH(Konstanta!$Q$6,Y681))</f>
        <v>0</v>
      </c>
      <c r="CU681">
        <f ca="1">IF(CD681&lt;=Konstanta!$F$5,Konstanta!$E$5,IF(CD681&lt;=Konstanta!$F$6,Konstanta!$E$6,IF(CD681&lt;=Konstanta!$F$7,Konstanta!$E$7,IF(CD681&lt;=Konstanta!$F$8,Konstanta!$E$8,Konstanta!$E$9))))</f>
        <v>5</v>
      </c>
      <c r="CV681" t="b">
        <f t="shared" si="182"/>
        <v>1</v>
      </c>
      <c r="CW681" s="74">
        <f ca="1">IF(CD681&lt;=Konstanta!$B$5,Konstanta!$A$5,IF(CD681&lt;=Konstanta!$B$6,Konstanta!$A$6,IF(CD681&lt;=Konstanta!$B$7,Konstanta!$A$7,IF(CD681&lt;=Konstanta!$B$8,Konstanta!$A$8,IF(CD681&lt;=Konstanta!$B$9,Konstanta!$A$9,IF(CD681&lt;=Konstanta!$B$10,Konstanta!$A$10,IF(CD681&lt;=Konstanta!$B$11,Konstanta!$A$11,Konstanta!$A$12)))))))</f>
        <v>8</v>
      </c>
      <c r="CX681" t="b">
        <f>LEN(_xlfn.IFNA(VLOOKUP(AA681,Konstanta!$AD:$AD,1,FALSE),""))=0</f>
        <v>1</v>
      </c>
      <c r="CY681" s="67">
        <f t="shared" si="183"/>
        <v>0</v>
      </c>
      <c r="CZ681" s="67">
        <f t="shared" si="184"/>
        <v>0</v>
      </c>
      <c r="DA681" s="67">
        <f t="shared" si="185"/>
        <v>0</v>
      </c>
      <c r="DB681" t="b">
        <f t="shared" ca="1" si="186"/>
        <v>0</v>
      </c>
      <c r="DC681" s="67" t="b">
        <f>DA681&lt;=Konstanta!$AH$3</f>
        <v>1</v>
      </c>
      <c r="DD681" t="b">
        <f>CY681&lt;=Konstanta!$AH$4</f>
        <v>1</v>
      </c>
      <c r="DE681" t="b">
        <f>CY681&lt;=Konstanta!$AH$5</f>
        <v>1</v>
      </c>
      <c r="DF681" t="b">
        <f>CY681&lt;=Konstanta!$AH$6</f>
        <v>1</v>
      </c>
      <c r="DG681" t="b">
        <f ca="1">TEXT(BL681,"YYYYMMDD")=TEXT(Konstanta!$B$1,"YYYYMMDD")</f>
        <v>0</v>
      </c>
      <c r="DH681" t="b">
        <f t="shared" si="187"/>
        <v>0</v>
      </c>
      <c r="DI681" s="67">
        <f ca="1">Konstanta!$C$4-Data!CD681</f>
        <v>-1096658.666275</v>
      </c>
      <c r="DJ681">
        <f ca="1">IF(Data!DI681&gt;=Konstanta!$B$14,Konstanta!$A$14,IF(Data!DI681&gt;=Konstanta!$B$15,Konstanta!$A$15,IF(Data!DI681&gt;=Konstanta!$B$16,Konstanta!$A$16,IF(Data!DI681&gt;=Konstanta!$B$17,Konstanta!$A$17,IF(Data!DI681&gt;=Konstanta!$B$18,Konstanta!$A$18,Konstanta!$A$19)))))</f>
        <v>6</v>
      </c>
      <c r="DK681" t="b">
        <f t="shared" si="188"/>
        <v>0</v>
      </c>
      <c r="DL681" t="b">
        <f>COUNTIFS(A$1:A680,A681)=0</f>
        <v>1</v>
      </c>
    </row>
    <row r="682" spans="1:116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70" t="str">
        <f t="shared" si="173"/>
        <v/>
      </c>
      <c r="CA682" s="71">
        <f t="shared" ca="1" si="174"/>
        <v>1096694.6664083335</v>
      </c>
      <c r="CB682" s="70" t="b">
        <f ca="1">AND(LEN(BZ682)&gt;0,TEXT(BZ682,"YYYY-MM-DD")=TEXT(Konstanta!$B$1,"YYYY-MM-DD"))</f>
        <v>0</v>
      </c>
      <c r="CC682" s="70" t="str">
        <f t="shared" si="175"/>
        <v/>
      </c>
      <c r="CD682" s="72">
        <f ca="1">(Konstanta!$B$2-D682)*24</f>
        <v>1096694.666275</v>
      </c>
      <c r="CE682" t="b">
        <f t="shared" si="176"/>
        <v>0</v>
      </c>
      <c r="CF682" t="b">
        <f>LEN(_xlfn.IFNA(VLOOKUP(H682,Konstanta!$M:$M,1,FALSE),""))&gt;0</f>
        <v>0</v>
      </c>
      <c r="CG682" t="b">
        <f>LEN(_xlfn.IFNA(VLOOKUP(G682,Konstanta!$T:$T,1,FALSE),""))&gt;0</f>
        <v>0</v>
      </c>
      <c r="CH682" t="b">
        <f>_xlfn.IFNA(VLOOKUP(U682,Konstanta!$O:$O,1,FALSE),"-")&lt;&gt;"-"</f>
        <v>0</v>
      </c>
      <c r="CI682" t="b">
        <f>LEN(_xlfn.IFNA(VLOOKUP(AX682,Konstanta!$X:$X,1,FALSE),""))&gt;0</f>
        <v>0</v>
      </c>
      <c r="CJ682" t="b">
        <f>OR(LEN(_xlfn.IFNA(VLOOKUP(Y682,Konstanta!$Q:$Q,1,FALSE),""))&gt;0,LEN(Y682)=0)</f>
        <v>1</v>
      </c>
      <c r="CK682" t="b">
        <f t="shared" si="177"/>
        <v>1</v>
      </c>
      <c r="CL682" t="b">
        <f>OR(LEN(_xlfn.IFNA(VLOOKUP(BK682,Konstanta!$Z:$Z,1,FALSE),""))&gt;0,LEN(BK682)=0)</f>
        <v>1</v>
      </c>
      <c r="CM682" t="b">
        <f t="shared" si="178"/>
        <v>1</v>
      </c>
      <c r="CN682" t="b">
        <f t="shared" si="179"/>
        <v>0</v>
      </c>
      <c r="CO682" t="b">
        <f>LEN(_xlfn.IFNA(VLOOKUP(Data!K682,Konstanta!$AB:$AB,1,FALSE),""))&gt;0</f>
        <v>0</v>
      </c>
      <c r="CP682" s="12" t="b">
        <f t="shared" si="180"/>
        <v>0</v>
      </c>
      <c r="CQ682" s="12" t="b">
        <f t="shared" si="181"/>
        <v>0</v>
      </c>
      <c r="CR682" t="b">
        <f>ISNUMBER(SEARCH(Konstanta!$Q$5,Y682))</f>
        <v>0</v>
      </c>
      <c r="CS682">
        <f ca="1">IF(CD682&lt;=Konstanta!$J$5,Konstanta!$I$5,IF(CD682&lt;=Konstanta!$J$6,Konstanta!$I$6,IF(CD682&lt;=Konstanta!$J$7,Konstanta!$I$7,Konstanta!$I$8)))</f>
        <v>4</v>
      </c>
      <c r="CT682" t="b">
        <f>ISNUMBER(SEARCH(Konstanta!$Q$6,Y682))</f>
        <v>0</v>
      </c>
      <c r="CU682">
        <f ca="1">IF(CD682&lt;=Konstanta!$F$5,Konstanta!$E$5,IF(CD682&lt;=Konstanta!$F$6,Konstanta!$E$6,IF(CD682&lt;=Konstanta!$F$7,Konstanta!$E$7,IF(CD682&lt;=Konstanta!$F$8,Konstanta!$E$8,Konstanta!$E$9))))</f>
        <v>5</v>
      </c>
      <c r="CV682" t="b">
        <f t="shared" si="182"/>
        <v>1</v>
      </c>
      <c r="CW682" s="74">
        <f ca="1">IF(CD682&lt;=Konstanta!$B$5,Konstanta!$A$5,IF(CD682&lt;=Konstanta!$B$6,Konstanta!$A$6,IF(CD682&lt;=Konstanta!$B$7,Konstanta!$A$7,IF(CD682&lt;=Konstanta!$B$8,Konstanta!$A$8,IF(CD682&lt;=Konstanta!$B$9,Konstanta!$A$9,IF(CD682&lt;=Konstanta!$B$10,Konstanta!$A$10,IF(CD682&lt;=Konstanta!$B$11,Konstanta!$A$11,Konstanta!$A$12)))))))</f>
        <v>8</v>
      </c>
      <c r="CX682" t="b">
        <f>LEN(_xlfn.IFNA(VLOOKUP(AA682,Konstanta!$AD:$AD,1,FALSE),""))=0</f>
        <v>1</v>
      </c>
      <c r="CY682" s="67">
        <f t="shared" si="183"/>
        <v>0</v>
      </c>
      <c r="CZ682" s="67">
        <f t="shared" si="184"/>
        <v>0</v>
      </c>
      <c r="DA682" s="67">
        <f t="shared" si="185"/>
        <v>0</v>
      </c>
      <c r="DB682" t="b">
        <f t="shared" ca="1" si="186"/>
        <v>0</v>
      </c>
      <c r="DC682" s="67" t="b">
        <f>DA682&lt;=Konstanta!$AH$3</f>
        <v>1</v>
      </c>
      <c r="DD682" t="b">
        <f>CY682&lt;=Konstanta!$AH$4</f>
        <v>1</v>
      </c>
      <c r="DE682" t="b">
        <f>CY682&lt;=Konstanta!$AH$5</f>
        <v>1</v>
      </c>
      <c r="DF682" t="b">
        <f>CY682&lt;=Konstanta!$AH$6</f>
        <v>1</v>
      </c>
      <c r="DG682" t="b">
        <f ca="1">TEXT(BL682,"YYYYMMDD")=TEXT(Konstanta!$B$1,"YYYYMMDD")</f>
        <v>0</v>
      </c>
      <c r="DH682" t="b">
        <f t="shared" si="187"/>
        <v>0</v>
      </c>
      <c r="DI682" s="67">
        <f ca="1">Konstanta!$C$4-Data!CD682</f>
        <v>-1096658.666275</v>
      </c>
      <c r="DJ682">
        <f ca="1">IF(Data!DI682&gt;=Konstanta!$B$14,Konstanta!$A$14,IF(Data!DI682&gt;=Konstanta!$B$15,Konstanta!$A$15,IF(Data!DI682&gt;=Konstanta!$B$16,Konstanta!$A$16,IF(Data!DI682&gt;=Konstanta!$B$17,Konstanta!$A$17,IF(Data!DI682&gt;=Konstanta!$B$18,Konstanta!$A$18,Konstanta!$A$19)))))</f>
        <v>6</v>
      </c>
      <c r="DK682" t="b">
        <f t="shared" si="188"/>
        <v>0</v>
      </c>
      <c r="DL682" t="b">
        <f>COUNTIFS(A$1:A681,A682)=0</f>
        <v>1</v>
      </c>
    </row>
    <row r="683" spans="1:116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70" t="str">
        <f t="shared" si="173"/>
        <v/>
      </c>
      <c r="CA683" s="71">
        <f t="shared" ca="1" si="174"/>
        <v>1096694.6664055556</v>
      </c>
      <c r="CB683" s="70" t="b">
        <f ca="1">AND(LEN(BZ683)&gt;0,TEXT(BZ683,"YYYY-MM-DD")=TEXT(Konstanta!$B$1,"YYYY-MM-DD"))</f>
        <v>0</v>
      </c>
      <c r="CC683" s="70" t="str">
        <f t="shared" si="175"/>
        <v/>
      </c>
      <c r="CD683" s="72">
        <f ca="1">(Konstanta!$B$2-D683)*24</f>
        <v>1096694.666275</v>
      </c>
      <c r="CE683" t="b">
        <f t="shared" si="176"/>
        <v>0</v>
      </c>
      <c r="CF683" t="b">
        <f>LEN(_xlfn.IFNA(VLOOKUP(H683,Konstanta!$M:$M,1,FALSE),""))&gt;0</f>
        <v>0</v>
      </c>
      <c r="CG683" t="b">
        <f>LEN(_xlfn.IFNA(VLOOKUP(G683,Konstanta!$T:$T,1,FALSE),""))&gt;0</f>
        <v>0</v>
      </c>
      <c r="CH683" t="b">
        <f>_xlfn.IFNA(VLOOKUP(U683,Konstanta!$O:$O,1,FALSE),"-")&lt;&gt;"-"</f>
        <v>0</v>
      </c>
      <c r="CI683" t="b">
        <f>LEN(_xlfn.IFNA(VLOOKUP(AX683,Konstanta!$X:$X,1,FALSE),""))&gt;0</f>
        <v>0</v>
      </c>
      <c r="CJ683" t="b">
        <f>OR(LEN(_xlfn.IFNA(VLOOKUP(Y683,Konstanta!$Q:$Q,1,FALSE),""))&gt;0,LEN(Y683)=0)</f>
        <v>1</v>
      </c>
      <c r="CK683" t="b">
        <f t="shared" si="177"/>
        <v>1</v>
      </c>
      <c r="CL683" t="b">
        <f>OR(LEN(_xlfn.IFNA(VLOOKUP(BK683,Konstanta!$Z:$Z,1,FALSE),""))&gt;0,LEN(BK683)=0)</f>
        <v>1</v>
      </c>
      <c r="CM683" t="b">
        <f t="shared" si="178"/>
        <v>1</v>
      </c>
      <c r="CN683" t="b">
        <f t="shared" si="179"/>
        <v>0</v>
      </c>
      <c r="CO683" t="b">
        <f>LEN(_xlfn.IFNA(VLOOKUP(Data!K683,Konstanta!$AB:$AB,1,FALSE),""))&gt;0</f>
        <v>0</v>
      </c>
      <c r="CP683" s="12" t="b">
        <f t="shared" si="180"/>
        <v>0</v>
      </c>
      <c r="CQ683" s="12" t="b">
        <f t="shared" si="181"/>
        <v>0</v>
      </c>
      <c r="CR683" t="b">
        <f>ISNUMBER(SEARCH(Konstanta!$Q$5,Y683))</f>
        <v>0</v>
      </c>
      <c r="CS683">
        <f ca="1">IF(CD683&lt;=Konstanta!$J$5,Konstanta!$I$5,IF(CD683&lt;=Konstanta!$J$6,Konstanta!$I$6,IF(CD683&lt;=Konstanta!$J$7,Konstanta!$I$7,Konstanta!$I$8)))</f>
        <v>4</v>
      </c>
      <c r="CT683" t="b">
        <f>ISNUMBER(SEARCH(Konstanta!$Q$6,Y683))</f>
        <v>0</v>
      </c>
      <c r="CU683">
        <f ca="1">IF(CD683&lt;=Konstanta!$F$5,Konstanta!$E$5,IF(CD683&lt;=Konstanta!$F$6,Konstanta!$E$6,IF(CD683&lt;=Konstanta!$F$7,Konstanta!$E$7,IF(CD683&lt;=Konstanta!$F$8,Konstanta!$E$8,Konstanta!$E$9))))</f>
        <v>5</v>
      </c>
      <c r="CV683" t="b">
        <f t="shared" si="182"/>
        <v>1</v>
      </c>
      <c r="CW683" s="74">
        <f ca="1">IF(CD683&lt;=Konstanta!$B$5,Konstanta!$A$5,IF(CD683&lt;=Konstanta!$B$6,Konstanta!$A$6,IF(CD683&lt;=Konstanta!$B$7,Konstanta!$A$7,IF(CD683&lt;=Konstanta!$B$8,Konstanta!$A$8,IF(CD683&lt;=Konstanta!$B$9,Konstanta!$A$9,IF(CD683&lt;=Konstanta!$B$10,Konstanta!$A$10,IF(CD683&lt;=Konstanta!$B$11,Konstanta!$A$11,Konstanta!$A$12)))))))</f>
        <v>8</v>
      </c>
      <c r="CX683" t="b">
        <f>LEN(_xlfn.IFNA(VLOOKUP(AA683,Konstanta!$AD:$AD,1,FALSE),""))=0</f>
        <v>1</v>
      </c>
      <c r="CY683" s="67">
        <f t="shared" si="183"/>
        <v>0</v>
      </c>
      <c r="CZ683" s="67">
        <f t="shared" si="184"/>
        <v>0</v>
      </c>
      <c r="DA683" s="67">
        <f t="shared" si="185"/>
        <v>0</v>
      </c>
      <c r="DB683" t="b">
        <f t="shared" ca="1" si="186"/>
        <v>0</v>
      </c>
      <c r="DC683" s="67" t="b">
        <f>DA683&lt;=Konstanta!$AH$3</f>
        <v>1</v>
      </c>
      <c r="DD683" t="b">
        <f>CY683&lt;=Konstanta!$AH$4</f>
        <v>1</v>
      </c>
      <c r="DE683" t="b">
        <f>CY683&lt;=Konstanta!$AH$5</f>
        <v>1</v>
      </c>
      <c r="DF683" t="b">
        <f>CY683&lt;=Konstanta!$AH$6</f>
        <v>1</v>
      </c>
      <c r="DG683" t="b">
        <f ca="1">TEXT(BL683,"YYYYMMDD")=TEXT(Konstanta!$B$1,"YYYYMMDD")</f>
        <v>0</v>
      </c>
      <c r="DH683" t="b">
        <f t="shared" si="187"/>
        <v>0</v>
      </c>
      <c r="DI683" s="67">
        <f ca="1">Konstanta!$C$4-Data!CD683</f>
        <v>-1096658.666275</v>
      </c>
      <c r="DJ683">
        <f ca="1">IF(Data!DI683&gt;=Konstanta!$B$14,Konstanta!$A$14,IF(Data!DI683&gt;=Konstanta!$B$15,Konstanta!$A$15,IF(Data!DI683&gt;=Konstanta!$B$16,Konstanta!$A$16,IF(Data!DI683&gt;=Konstanta!$B$17,Konstanta!$A$17,IF(Data!DI683&gt;=Konstanta!$B$18,Konstanta!$A$18,Konstanta!$A$19)))))</f>
        <v>6</v>
      </c>
      <c r="DK683" t="b">
        <f t="shared" si="188"/>
        <v>0</v>
      </c>
      <c r="DL683" t="b">
        <f>COUNTIFS(A$1:A682,A683)=0</f>
        <v>1</v>
      </c>
    </row>
    <row r="684" spans="1:116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70" t="str">
        <f t="shared" si="173"/>
        <v/>
      </c>
      <c r="CA684" s="71">
        <f t="shared" ca="1" si="174"/>
        <v>1096694.6659916667</v>
      </c>
      <c r="CB684" s="70" t="b">
        <f ca="1">AND(LEN(BZ684)&gt;0,TEXT(BZ684,"YYYY-MM-DD")=TEXT(Konstanta!$B$1,"YYYY-MM-DD"))</f>
        <v>0</v>
      </c>
      <c r="CC684" s="70" t="str">
        <f t="shared" si="175"/>
        <v/>
      </c>
      <c r="CD684" s="72">
        <f ca="1">(Konstanta!$B$2-D684)*24</f>
        <v>1096694.666275</v>
      </c>
      <c r="CE684" t="b">
        <f t="shared" si="176"/>
        <v>0</v>
      </c>
      <c r="CF684" t="b">
        <f>LEN(_xlfn.IFNA(VLOOKUP(H684,Konstanta!$M:$M,1,FALSE),""))&gt;0</f>
        <v>0</v>
      </c>
      <c r="CG684" t="b">
        <f>LEN(_xlfn.IFNA(VLOOKUP(G684,Konstanta!$T:$T,1,FALSE),""))&gt;0</f>
        <v>0</v>
      </c>
      <c r="CH684" t="b">
        <f>_xlfn.IFNA(VLOOKUP(U684,Konstanta!$O:$O,1,FALSE),"-")&lt;&gt;"-"</f>
        <v>0</v>
      </c>
      <c r="CI684" t="b">
        <f>LEN(_xlfn.IFNA(VLOOKUP(AX684,Konstanta!$X:$X,1,FALSE),""))&gt;0</f>
        <v>0</v>
      </c>
      <c r="CJ684" t="b">
        <f>OR(LEN(_xlfn.IFNA(VLOOKUP(Y684,Konstanta!$Q:$Q,1,FALSE),""))&gt;0,LEN(Y684)=0)</f>
        <v>1</v>
      </c>
      <c r="CK684" t="b">
        <f t="shared" si="177"/>
        <v>1</v>
      </c>
      <c r="CL684" t="b">
        <f>OR(LEN(_xlfn.IFNA(VLOOKUP(BK684,Konstanta!$Z:$Z,1,FALSE),""))&gt;0,LEN(BK684)=0)</f>
        <v>1</v>
      </c>
      <c r="CM684" t="b">
        <f t="shared" si="178"/>
        <v>1</v>
      </c>
      <c r="CN684" t="b">
        <f t="shared" si="179"/>
        <v>0</v>
      </c>
      <c r="CO684" t="b">
        <f>LEN(_xlfn.IFNA(VLOOKUP(Data!K684,Konstanta!$AB:$AB,1,FALSE),""))&gt;0</f>
        <v>0</v>
      </c>
      <c r="CP684" s="12" t="b">
        <f t="shared" si="180"/>
        <v>0</v>
      </c>
      <c r="CQ684" s="12" t="b">
        <f t="shared" si="181"/>
        <v>0</v>
      </c>
      <c r="CR684" t="b">
        <f>ISNUMBER(SEARCH(Konstanta!$Q$5,Y684))</f>
        <v>0</v>
      </c>
      <c r="CS684">
        <f ca="1">IF(CD684&lt;=Konstanta!$J$5,Konstanta!$I$5,IF(CD684&lt;=Konstanta!$J$6,Konstanta!$I$6,IF(CD684&lt;=Konstanta!$J$7,Konstanta!$I$7,Konstanta!$I$8)))</f>
        <v>4</v>
      </c>
      <c r="CT684" t="b">
        <f>ISNUMBER(SEARCH(Konstanta!$Q$6,Y684))</f>
        <v>0</v>
      </c>
      <c r="CU684">
        <f ca="1">IF(CD684&lt;=Konstanta!$F$5,Konstanta!$E$5,IF(CD684&lt;=Konstanta!$F$6,Konstanta!$E$6,IF(CD684&lt;=Konstanta!$F$7,Konstanta!$E$7,IF(CD684&lt;=Konstanta!$F$8,Konstanta!$E$8,Konstanta!$E$9))))</f>
        <v>5</v>
      </c>
      <c r="CV684" t="b">
        <f t="shared" si="182"/>
        <v>1</v>
      </c>
      <c r="CW684" s="74">
        <f ca="1">IF(CD684&lt;=Konstanta!$B$5,Konstanta!$A$5,IF(CD684&lt;=Konstanta!$B$6,Konstanta!$A$6,IF(CD684&lt;=Konstanta!$B$7,Konstanta!$A$7,IF(CD684&lt;=Konstanta!$B$8,Konstanta!$A$8,IF(CD684&lt;=Konstanta!$B$9,Konstanta!$A$9,IF(CD684&lt;=Konstanta!$B$10,Konstanta!$A$10,IF(CD684&lt;=Konstanta!$B$11,Konstanta!$A$11,Konstanta!$A$12)))))))</f>
        <v>8</v>
      </c>
      <c r="CX684" t="b">
        <f>LEN(_xlfn.IFNA(VLOOKUP(AA684,Konstanta!$AD:$AD,1,FALSE),""))=0</f>
        <v>1</v>
      </c>
      <c r="CY684" s="67">
        <f t="shared" si="183"/>
        <v>0</v>
      </c>
      <c r="CZ684" s="67">
        <f t="shared" si="184"/>
        <v>0</v>
      </c>
      <c r="DA684" s="67">
        <f t="shared" si="185"/>
        <v>0</v>
      </c>
      <c r="DB684" t="b">
        <f t="shared" ca="1" si="186"/>
        <v>0</v>
      </c>
      <c r="DC684" s="67" t="b">
        <f>DA684&lt;=Konstanta!$AH$3</f>
        <v>1</v>
      </c>
      <c r="DD684" t="b">
        <f>CY684&lt;=Konstanta!$AH$4</f>
        <v>1</v>
      </c>
      <c r="DE684" t="b">
        <f>CY684&lt;=Konstanta!$AH$5</f>
        <v>1</v>
      </c>
      <c r="DF684" t="b">
        <f>CY684&lt;=Konstanta!$AH$6</f>
        <v>1</v>
      </c>
      <c r="DG684" t="b">
        <f ca="1">TEXT(BL684,"YYYYMMDD")=TEXT(Konstanta!$B$1,"YYYYMMDD")</f>
        <v>0</v>
      </c>
      <c r="DH684" t="b">
        <f t="shared" si="187"/>
        <v>0</v>
      </c>
      <c r="DI684" s="67">
        <f ca="1">Konstanta!$C$4-Data!CD684</f>
        <v>-1096658.666275</v>
      </c>
      <c r="DJ684">
        <f ca="1">IF(Data!DI684&gt;=Konstanta!$B$14,Konstanta!$A$14,IF(Data!DI684&gt;=Konstanta!$B$15,Konstanta!$A$15,IF(Data!DI684&gt;=Konstanta!$B$16,Konstanta!$A$16,IF(Data!DI684&gt;=Konstanta!$B$17,Konstanta!$A$17,IF(Data!DI684&gt;=Konstanta!$B$18,Konstanta!$A$18,Konstanta!$A$19)))))</f>
        <v>6</v>
      </c>
      <c r="DK684" t="b">
        <f t="shared" si="188"/>
        <v>0</v>
      </c>
      <c r="DL684" t="b">
        <f>COUNTIFS(A$1:A683,A684)=0</f>
        <v>1</v>
      </c>
    </row>
    <row r="685" spans="1:116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70" t="str">
        <f t="shared" si="173"/>
        <v/>
      </c>
      <c r="CA685" s="71">
        <f t="shared" ca="1" si="174"/>
        <v>1096694.6659916667</v>
      </c>
      <c r="CB685" s="70" t="b">
        <f ca="1">AND(LEN(BZ685)&gt;0,TEXT(BZ685,"YYYY-MM-DD")=TEXT(Konstanta!$B$1,"YYYY-MM-DD"))</f>
        <v>0</v>
      </c>
      <c r="CC685" s="70" t="str">
        <f t="shared" si="175"/>
        <v/>
      </c>
      <c r="CD685" s="72">
        <f ca="1">(Konstanta!$B$2-D685)*24</f>
        <v>1096694.666275</v>
      </c>
      <c r="CE685" t="b">
        <f t="shared" si="176"/>
        <v>0</v>
      </c>
      <c r="CF685" t="b">
        <f>LEN(_xlfn.IFNA(VLOOKUP(H685,Konstanta!$M:$M,1,FALSE),""))&gt;0</f>
        <v>0</v>
      </c>
      <c r="CG685" t="b">
        <f>LEN(_xlfn.IFNA(VLOOKUP(G685,Konstanta!$T:$T,1,FALSE),""))&gt;0</f>
        <v>0</v>
      </c>
      <c r="CH685" t="b">
        <f>_xlfn.IFNA(VLOOKUP(U685,Konstanta!$O:$O,1,FALSE),"-")&lt;&gt;"-"</f>
        <v>0</v>
      </c>
      <c r="CI685" t="b">
        <f>LEN(_xlfn.IFNA(VLOOKUP(AX685,Konstanta!$X:$X,1,FALSE),""))&gt;0</f>
        <v>0</v>
      </c>
      <c r="CJ685" t="b">
        <f>OR(LEN(_xlfn.IFNA(VLOOKUP(Y685,Konstanta!$Q:$Q,1,FALSE),""))&gt;0,LEN(Y685)=0)</f>
        <v>1</v>
      </c>
      <c r="CK685" t="b">
        <f t="shared" si="177"/>
        <v>1</v>
      </c>
      <c r="CL685" t="b">
        <f>OR(LEN(_xlfn.IFNA(VLOOKUP(BK685,Konstanta!$Z:$Z,1,FALSE),""))&gt;0,LEN(BK685)=0)</f>
        <v>1</v>
      </c>
      <c r="CM685" t="b">
        <f t="shared" si="178"/>
        <v>1</v>
      </c>
      <c r="CN685" t="b">
        <f t="shared" si="179"/>
        <v>0</v>
      </c>
      <c r="CO685" t="b">
        <f>LEN(_xlfn.IFNA(VLOOKUP(Data!K685,Konstanta!$AB:$AB,1,FALSE),""))&gt;0</f>
        <v>0</v>
      </c>
      <c r="CP685" s="12" t="b">
        <f t="shared" si="180"/>
        <v>0</v>
      </c>
      <c r="CQ685" s="12" t="b">
        <f t="shared" si="181"/>
        <v>0</v>
      </c>
      <c r="CR685" t="b">
        <f>ISNUMBER(SEARCH(Konstanta!$Q$5,Y685))</f>
        <v>0</v>
      </c>
      <c r="CS685">
        <f ca="1">IF(CD685&lt;=Konstanta!$J$5,Konstanta!$I$5,IF(CD685&lt;=Konstanta!$J$6,Konstanta!$I$6,IF(CD685&lt;=Konstanta!$J$7,Konstanta!$I$7,Konstanta!$I$8)))</f>
        <v>4</v>
      </c>
      <c r="CT685" t="b">
        <f>ISNUMBER(SEARCH(Konstanta!$Q$6,Y685))</f>
        <v>0</v>
      </c>
      <c r="CU685">
        <f ca="1">IF(CD685&lt;=Konstanta!$F$5,Konstanta!$E$5,IF(CD685&lt;=Konstanta!$F$6,Konstanta!$E$6,IF(CD685&lt;=Konstanta!$F$7,Konstanta!$E$7,IF(CD685&lt;=Konstanta!$F$8,Konstanta!$E$8,Konstanta!$E$9))))</f>
        <v>5</v>
      </c>
      <c r="CV685" t="b">
        <f t="shared" si="182"/>
        <v>1</v>
      </c>
      <c r="CW685" s="74">
        <f ca="1">IF(CD685&lt;=Konstanta!$B$5,Konstanta!$A$5,IF(CD685&lt;=Konstanta!$B$6,Konstanta!$A$6,IF(CD685&lt;=Konstanta!$B$7,Konstanta!$A$7,IF(CD685&lt;=Konstanta!$B$8,Konstanta!$A$8,IF(CD685&lt;=Konstanta!$B$9,Konstanta!$A$9,IF(CD685&lt;=Konstanta!$B$10,Konstanta!$A$10,IF(CD685&lt;=Konstanta!$B$11,Konstanta!$A$11,Konstanta!$A$12)))))))</f>
        <v>8</v>
      </c>
      <c r="CX685" t="b">
        <f>LEN(_xlfn.IFNA(VLOOKUP(AA685,Konstanta!$AD:$AD,1,FALSE),""))=0</f>
        <v>1</v>
      </c>
      <c r="CY685" s="67">
        <f t="shared" si="183"/>
        <v>0</v>
      </c>
      <c r="CZ685" s="67">
        <f t="shared" si="184"/>
        <v>0</v>
      </c>
      <c r="DA685" s="67">
        <f t="shared" si="185"/>
        <v>0</v>
      </c>
      <c r="DB685" t="b">
        <f t="shared" ca="1" si="186"/>
        <v>0</v>
      </c>
      <c r="DC685" s="67" t="b">
        <f>DA685&lt;=Konstanta!$AH$3</f>
        <v>1</v>
      </c>
      <c r="DD685" t="b">
        <f>CY685&lt;=Konstanta!$AH$4</f>
        <v>1</v>
      </c>
      <c r="DE685" t="b">
        <f>CY685&lt;=Konstanta!$AH$5</f>
        <v>1</v>
      </c>
      <c r="DF685" t="b">
        <f>CY685&lt;=Konstanta!$AH$6</f>
        <v>1</v>
      </c>
      <c r="DG685" t="b">
        <f ca="1">TEXT(BL685,"YYYYMMDD")=TEXT(Konstanta!$B$1,"YYYYMMDD")</f>
        <v>0</v>
      </c>
      <c r="DH685" t="b">
        <f t="shared" si="187"/>
        <v>0</v>
      </c>
      <c r="DI685" s="67">
        <f ca="1">Konstanta!$C$4-Data!CD685</f>
        <v>-1096658.666275</v>
      </c>
      <c r="DJ685">
        <f ca="1">IF(Data!DI685&gt;=Konstanta!$B$14,Konstanta!$A$14,IF(Data!DI685&gt;=Konstanta!$B$15,Konstanta!$A$15,IF(Data!DI685&gt;=Konstanta!$B$16,Konstanta!$A$16,IF(Data!DI685&gt;=Konstanta!$B$17,Konstanta!$A$17,IF(Data!DI685&gt;=Konstanta!$B$18,Konstanta!$A$18,Konstanta!$A$19)))))</f>
        <v>6</v>
      </c>
      <c r="DK685" t="b">
        <f t="shared" si="188"/>
        <v>0</v>
      </c>
      <c r="DL685" t="b">
        <f>COUNTIFS(A$1:A684,A685)=0</f>
        <v>1</v>
      </c>
    </row>
    <row r="686" spans="1:11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70" t="str">
        <f t="shared" si="173"/>
        <v/>
      </c>
      <c r="CA686" s="71">
        <f t="shared" ca="1" si="174"/>
        <v>1096694.6662138889</v>
      </c>
      <c r="CB686" s="70" t="b">
        <f ca="1">AND(LEN(BZ686)&gt;0,TEXT(BZ686,"YYYY-MM-DD")=TEXT(Konstanta!$B$1,"YYYY-MM-DD"))</f>
        <v>0</v>
      </c>
      <c r="CC686" s="70" t="str">
        <f t="shared" si="175"/>
        <v/>
      </c>
      <c r="CD686" s="72">
        <f ca="1">(Konstanta!$B$2-D686)*24</f>
        <v>1096694.666275</v>
      </c>
      <c r="CE686" t="b">
        <f t="shared" si="176"/>
        <v>0</v>
      </c>
      <c r="CF686" t="b">
        <f>LEN(_xlfn.IFNA(VLOOKUP(H686,Konstanta!$M:$M,1,FALSE),""))&gt;0</f>
        <v>0</v>
      </c>
      <c r="CG686" t="b">
        <f>LEN(_xlfn.IFNA(VLOOKUP(G686,Konstanta!$T:$T,1,FALSE),""))&gt;0</f>
        <v>0</v>
      </c>
      <c r="CH686" t="b">
        <f>_xlfn.IFNA(VLOOKUP(U686,Konstanta!$O:$O,1,FALSE),"-")&lt;&gt;"-"</f>
        <v>0</v>
      </c>
      <c r="CI686" t="b">
        <f>LEN(_xlfn.IFNA(VLOOKUP(AX686,Konstanta!$X:$X,1,FALSE),""))&gt;0</f>
        <v>0</v>
      </c>
      <c r="CJ686" t="b">
        <f>OR(LEN(_xlfn.IFNA(VLOOKUP(Y686,Konstanta!$Q:$Q,1,FALSE),""))&gt;0,LEN(Y686)=0)</f>
        <v>1</v>
      </c>
      <c r="CK686" t="b">
        <f t="shared" si="177"/>
        <v>1</v>
      </c>
      <c r="CL686" t="b">
        <f>OR(LEN(_xlfn.IFNA(VLOOKUP(BK686,Konstanta!$Z:$Z,1,FALSE),""))&gt;0,LEN(BK686)=0)</f>
        <v>1</v>
      </c>
      <c r="CM686" t="b">
        <f t="shared" si="178"/>
        <v>1</v>
      </c>
      <c r="CN686" t="b">
        <f t="shared" si="179"/>
        <v>0</v>
      </c>
      <c r="CO686" t="b">
        <f>LEN(_xlfn.IFNA(VLOOKUP(Data!K686,Konstanta!$AB:$AB,1,FALSE),""))&gt;0</f>
        <v>0</v>
      </c>
      <c r="CP686" s="12" t="b">
        <f t="shared" si="180"/>
        <v>0</v>
      </c>
      <c r="CQ686" s="12" t="b">
        <f t="shared" si="181"/>
        <v>0</v>
      </c>
      <c r="CR686" t="b">
        <f>ISNUMBER(SEARCH(Konstanta!$Q$5,Y686))</f>
        <v>0</v>
      </c>
      <c r="CS686">
        <f ca="1">IF(CD686&lt;=Konstanta!$J$5,Konstanta!$I$5,IF(CD686&lt;=Konstanta!$J$6,Konstanta!$I$6,IF(CD686&lt;=Konstanta!$J$7,Konstanta!$I$7,Konstanta!$I$8)))</f>
        <v>4</v>
      </c>
      <c r="CT686" t="b">
        <f>ISNUMBER(SEARCH(Konstanta!$Q$6,Y686))</f>
        <v>0</v>
      </c>
      <c r="CU686">
        <f ca="1">IF(CD686&lt;=Konstanta!$F$5,Konstanta!$E$5,IF(CD686&lt;=Konstanta!$F$6,Konstanta!$E$6,IF(CD686&lt;=Konstanta!$F$7,Konstanta!$E$7,IF(CD686&lt;=Konstanta!$F$8,Konstanta!$E$8,Konstanta!$E$9))))</f>
        <v>5</v>
      </c>
      <c r="CV686" t="b">
        <f t="shared" si="182"/>
        <v>1</v>
      </c>
      <c r="CW686" s="74">
        <f ca="1">IF(CD686&lt;=Konstanta!$B$5,Konstanta!$A$5,IF(CD686&lt;=Konstanta!$B$6,Konstanta!$A$6,IF(CD686&lt;=Konstanta!$B$7,Konstanta!$A$7,IF(CD686&lt;=Konstanta!$B$8,Konstanta!$A$8,IF(CD686&lt;=Konstanta!$B$9,Konstanta!$A$9,IF(CD686&lt;=Konstanta!$B$10,Konstanta!$A$10,IF(CD686&lt;=Konstanta!$B$11,Konstanta!$A$11,Konstanta!$A$12)))))))</f>
        <v>8</v>
      </c>
      <c r="CX686" t="b">
        <f>LEN(_xlfn.IFNA(VLOOKUP(AA686,Konstanta!$AD:$AD,1,FALSE),""))=0</f>
        <v>1</v>
      </c>
      <c r="CY686" s="67">
        <f t="shared" si="183"/>
        <v>0</v>
      </c>
      <c r="CZ686" s="67">
        <f t="shared" si="184"/>
        <v>0</v>
      </c>
      <c r="DA686" s="67">
        <f t="shared" si="185"/>
        <v>0</v>
      </c>
      <c r="DB686" t="b">
        <f t="shared" ca="1" si="186"/>
        <v>0</v>
      </c>
      <c r="DC686" s="67" t="b">
        <f>DA686&lt;=Konstanta!$AH$3</f>
        <v>1</v>
      </c>
      <c r="DD686" t="b">
        <f>CY686&lt;=Konstanta!$AH$4</f>
        <v>1</v>
      </c>
      <c r="DE686" t="b">
        <f>CY686&lt;=Konstanta!$AH$5</f>
        <v>1</v>
      </c>
      <c r="DF686" t="b">
        <f>CY686&lt;=Konstanta!$AH$6</f>
        <v>1</v>
      </c>
      <c r="DG686" t="b">
        <f ca="1">TEXT(BL686,"YYYYMMDD")=TEXT(Konstanta!$B$1,"YYYYMMDD")</f>
        <v>0</v>
      </c>
      <c r="DH686" t="b">
        <f t="shared" si="187"/>
        <v>0</v>
      </c>
      <c r="DI686" s="67">
        <f ca="1">Konstanta!$C$4-Data!CD686</f>
        <v>-1096658.666275</v>
      </c>
      <c r="DJ686">
        <f ca="1">IF(Data!DI686&gt;=Konstanta!$B$14,Konstanta!$A$14,IF(Data!DI686&gt;=Konstanta!$B$15,Konstanta!$A$15,IF(Data!DI686&gt;=Konstanta!$B$16,Konstanta!$A$16,IF(Data!DI686&gt;=Konstanta!$B$17,Konstanta!$A$17,IF(Data!DI686&gt;=Konstanta!$B$18,Konstanta!$A$18,Konstanta!$A$19)))))</f>
        <v>6</v>
      </c>
      <c r="DK686" t="b">
        <f t="shared" si="188"/>
        <v>0</v>
      </c>
      <c r="DL686" t="b">
        <f>COUNTIFS(A$1:A685,A686)=0</f>
        <v>1</v>
      </c>
    </row>
    <row r="687" spans="1:116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70" t="str">
        <f t="shared" si="173"/>
        <v/>
      </c>
      <c r="CA687" s="71">
        <f t="shared" ca="1" si="174"/>
        <v>1096694.6660055555</v>
      </c>
      <c r="CB687" s="70" t="b">
        <f ca="1">AND(LEN(BZ687)&gt;0,TEXT(BZ687,"YYYY-MM-DD")=TEXT(Konstanta!$B$1,"YYYY-MM-DD"))</f>
        <v>0</v>
      </c>
      <c r="CC687" s="70" t="str">
        <f t="shared" si="175"/>
        <v/>
      </c>
      <c r="CD687" s="72">
        <f ca="1">(Konstanta!$B$2-D687)*24</f>
        <v>1096694.666275</v>
      </c>
      <c r="CE687" t="b">
        <f t="shared" si="176"/>
        <v>0</v>
      </c>
      <c r="CF687" t="b">
        <f>LEN(_xlfn.IFNA(VLOOKUP(H687,Konstanta!$M:$M,1,FALSE),""))&gt;0</f>
        <v>0</v>
      </c>
      <c r="CG687" t="b">
        <f>LEN(_xlfn.IFNA(VLOOKUP(G687,Konstanta!$T:$T,1,FALSE),""))&gt;0</f>
        <v>0</v>
      </c>
      <c r="CH687" t="b">
        <f>_xlfn.IFNA(VLOOKUP(U687,Konstanta!$O:$O,1,FALSE),"-")&lt;&gt;"-"</f>
        <v>0</v>
      </c>
      <c r="CI687" t="b">
        <f>LEN(_xlfn.IFNA(VLOOKUP(AX687,Konstanta!$X:$X,1,FALSE),""))&gt;0</f>
        <v>0</v>
      </c>
      <c r="CJ687" t="b">
        <f>OR(LEN(_xlfn.IFNA(VLOOKUP(Y687,Konstanta!$Q:$Q,1,FALSE),""))&gt;0,LEN(Y687)=0)</f>
        <v>1</v>
      </c>
      <c r="CK687" t="b">
        <f t="shared" si="177"/>
        <v>1</v>
      </c>
      <c r="CL687" t="b">
        <f>OR(LEN(_xlfn.IFNA(VLOOKUP(BK687,Konstanta!$Z:$Z,1,FALSE),""))&gt;0,LEN(BK687)=0)</f>
        <v>1</v>
      </c>
      <c r="CM687" t="b">
        <f t="shared" si="178"/>
        <v>1</v>
      </c>
      <c r="CN687" t="b">
        <f t="shared" si="179"/>
        <v>0</v>
      </c>
      <c r="CO687" t="b">
        <f>LEN(_xlfn.IFNA(VLOOKUP(Data!K687,Konstanta!$AB:$AB,1,FALSE),""))&gt;0</f>
        <v>0</v>
      </c>
      <c r="CP687" s="12" t="b">
        <f t="shared" si="180"/>
        <v>0</v>
      </c>
      <c r="CQ687" s="12" t="b">
        <f t="shared" si="181"/>
        <v>0</v>
      </c>
      <c r="CR687" t="b">
        <f>ISNUMBER(SEARCH(Konstanta!$Q$5,Y687))</f>
        <v>0</v>
      </c>
      <c r="CS687">
        <f ca="1">IF(CD687&lt;=Konstanta!$J$5,Konstanta!$I$5,IF(CD687&lt;=Konstanta!$J$6,Konstanta!$I$6,IF(CD687&lt;=Konstanta!$J$7,Konstanta!$I$7,Konstanta!$I$8)))</f>
        <v>4</v>
      </c>
      <c r="CT687" t="b">
        <f>ISNUMBER(SEARCH(Konstanta!$Q$6,Y687))</f>
        <v>0</v>
      </c>
      <c r="CU687">
        <f ca="1">IF(CD687&lt;=Konstanta!$F$5,Konstanta!$E$5,IF(CD687&lt;=Konstanta!$F$6,Konstanta!$E$6,IF(CD687&lt;=Konstanta!$F$7,Konstanta!$E$7,IF(CD687&lt;=Konstanta!$F$8,Konstanta!$E$8,Konstanta!$E$9))))</f>
        <v>5</v>
      </c>
      <c r="CV687" t="b">
        <f t="shared" si="182"/>
        <v>1</v>
      </c>
      <c r="CW687" s="74">
        <f ca="1">IF(CD687&lt;=Konstanta!$B$5,Konstanta!$A$5,IF(CD687&lt;=Konstanta!$B$6,Konstanta!$A$6,IF(CD687&lt;=Konstanta!$B$7,Konstanta!$A$7,IF(CD687&lt;=Konstanta!$B$8,Konstanta!$A$8,IF(CD687&lt;=Konstanta!$B$9,Konstanta!$A$9,IF(CD687&lt;=Konstanta!$B$10,Konstanta!$A$10,IF(CD687&lt;=Konstanta!$B$11,Konstanta!$A$11,Konstanta!$A$12)))))))</f>
        <v>8</v>
      </c>
      <c r="CX687" t="b">
        <f>LEN(_xlfn.IFNA(VLOOKUP(AA687,Konstanta!$AD:$AD,1,FALSE),""))=0</f>
        <v>1</v>
      </c>
      <c r="CY687" s="67">
        <f t="shared" si="183"/>
        <v>0</v>
      </c>
      <c r="CZ687" s="67">
        <f t="shared" si="184"/>
        <v>0</v>
      </c>
      <c r="DA687" s="67">
        <f t="shared" si="185"/>
        <v>0</v>
      </c>
      <c r="DB687" t="b">
        <f t="shared" ca="1" si="186"/>
        <v>0</v>
      </c>
      <c r="DC687" s="67" t="b">
        <f>DA687&lt;=Konstanta!$AH$3</f>
        <v>1</v>
      </c>
      <c r="DD687" t="b">
        <f>CY687&lt;=Konstanta!$AH$4</f>
        <v>1</v>
      </c>
      <c r="DE687" t="b">
        <f>CY687&lt;=Konstanta!$AH$5</f>
        <v>1</v>
      </c>
      <c r="DF687" t="b">
        <f>CY687&lt;=Konstanta!$AH$6</f>
        <v>1</v>
      </c>
      <c r="DG687" t="b">
        <f ca="1">TEXT(BL687,"YYYYMMDD")=TEXT(Konstanta!$B$1,"YYYYMMDD")</f>
        <v>0</v>
      </c>
      <c r="DH687" t="b">
        <f t="shared" si="187"/>
        <v>0</v>
      </c>
      <c r="DI687" s="67">
        <f ca="1">Konstanta!$C$4-Data!CD687</f>
        <v>-1096658.666275</v>
      </c>
      <c r="DJ687">
        <f ca="1">IF(Data!DI687&gt;=Konstanta!$B$14,Konstanta!$A$14,IF(Data!DI687&gt;=Konstanta!$B$15,Konstanta!$A$15,IF(Data!DI687&gt;=Konstanta!$B$16,Konstanta!$A$16,IF(Data!DI687&gt;=Konstanta!$B$17,Konstanta!$A$17,IF(Data!DI687&gt;=Konstanta!$B$18,Konstanta!$A$18,Konstanta!$A$19)))))</f>
        <v>6</v>
      </c>
      <c r="DK687" t="b">
        <f t="shared" si="188"/>
        <v>0</v>
      </c>
      <c r="DL687" t="b">
        <f>COUNTIFS(A$1:A686,A687)=0</f>
        <v>1</v>
      </c>
    </row>
    <row r="688" spans="1:116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70" t="str">
        <f t="shared" si="173"/>
        <v/>
      </c>
      <c r="CA688" s="71">
        <f t="shared" ca="1" si="174"/>
        <v>1096694.6659916667</v>
      </c>
      <c r="CB688" s="70" t="b">
        <f ca="1">AND(LEN(BZ688)&gt;0,TEXT(BZ688,"YYYY-MM-DD")=TEXT(Konstanta!$B$1,"YYYY-MM-DD"))</f>
        <v>0</v>
      </c>
      <c r="CC688" s="70" t="str">
        <f t="shared" si="175"/>
        <v/>
      </c>
      <c r="CD688" s="72">
        <f ca="1">(Konstanta!$B$2-D688)*24</f>
        <v>1096694.666275</v>
      </c>
      <c r="CE688" t="b">
        <f t="shared" si="176"/>
        <v>0</v>
      </c>
      <c r="CF688" t="b">
        <f>LEN(_xlfn.IFNA(VLOOKUP(H688,Konstanta!$M:$M,1,FALSE),""))&gt;0</f>
        <v>0</v>
      </c>
      <c r="CG688" t="b">
        <f>LEN(_xlfn.IFNA(VLOOKUP(G688,Konstanta!$T:$T,1,FALSE),""))&gt;0</f>
        <v>0</v>
      </c>
      <c r="CH688" t="b">
        <f>_xlfn.IFNA(VLOOKUP(U688,Konstanta!$O:$O,1,FALSE),"-")&lt;&gt;"-"</f>
        <v>0</v>
      </c>
      <c r="CI688" t="b">
        <f>LEN(_xlfn.IFNA(VLOOKUP(AX688,Konstanta!$X:$X,1,FALSE),""))&gt;0</f>
        <v>0</v>
      </c>
      <c r="CJ688" t="b">
        <f>OR(LEN(_xlfn.IFNA(VLOOKUP(Y688,Konstanta!$Q:$Q,1,FALSE),""))&gt;0,LEN(Y688)=0)</f>
        <v>1</v>
      </c>
      <c r="CK688" t="b">
        <f t="shared" si="177"/>
        <v>1</v>
      </c>
      <c r="CL688" t="b">
        <f>OR(LEN(_xlfn.IFNA(VLOOKUP(BK688,Konstanta!$Z:$Z,1,FALSE),""))&gt;0,LEN(BK688)=0)</f>
        <v>1</v>
      </c>
      <c r="CM688" t="b">
        <f t="shared" si="178"/>
        <v>1</v>
      </c>
      <c r="CN688" t="b">
        <f t="shared" si="179"/>
        <v>0</v>
      </c>
      <c r="CO688" t="b">
        <f>LEN(_xlfn.IFNA(VLOOKUP(Data!K688,Konstanta!$AB:$AB,1,FALSE),""))&gt;0</f>
        <v>0</v>
      </c>
      <c r="CP688" s="12" t="b">
        <f t="shared" si="180"/>
        <v>0</v>
      </c>
      <c r="CQ688" s="12" t="b">
        <f t="shared" si="181"/>
        <v>0</v>
      </c>
      <c r="CR688" t="b">
        <f>ISNUMBER(SEARCH(Konstanta!$Q$5,Y688))</f>
        <v>0</v>
      </c>
      <c r="CS688">
        <f ca="1">IF(CD688&lt;=Konstanta!$J$5,Konstanta!$I$5,IF(CD688&lt;=Konstanta!$J$6,Konstanta!$I$6,IF(CD688&lt;=Konstanta!$J$7,Konstanta!$I$7,Konstanta!$I$8)))</f>
        <v>4</v>
      </c>
      <c r="CT688" t="b">
        <f>ISNUMBER(SEARCH(Konstanta!$Q$6,Y688))</f>
        <v>0</v>
      </c>
      <c r="CU688">
        <f ca="1">IF(CD688&lt;=Konstanta!$F$5,Konstanta!$E$5,IF(CD688&lt;=Konstanta!$F$6,Konstanta!$E$6,IF(CD688&lt;=Konstanta!$F$7,Konstanta!$E$7,IF(CD688&lt;=Konstanta!$F$8,Konstanta!$E$8,Konstanta!$E$9))))</f>
        <v>5</v>
      </c>
      <c r="CV688" t="b">
        <f t="shared" si="182"/>
        <v>1</v>
      </c>
      <c r="CW688" s="74">
        <f ca="1">IF(CD688&lt;=Konstanta!$B$5,Konstanta!$A$5,IF(CD688&lt;=Konstanta!$B$6,Konstanta!$A$6,IF(CD688&lt;=Konstanta!$B$7,Konstanta!$A$7,IF(CD688&lt;=Konstanta!$B$8,Konstanta!$A$8,IF(CD688&lt;=Konstanta!$B$9,Konstanta!$A$9,IF(CD688&lt;=Konstanta!$B$10,Konstanta!$A$10,IF(CD688&lt;=Konstanta!$B$11,Konstanta!$A$11,Konstanta!$A$12)))))))</f>
        <v>8</v>
      </c>
      <c r="CX688" t="b">
        <f>LEN(_xlfn.IFNA(VLOOKUP(AA688,Konstanta!$AD:$AD,1,FALSE),""))=0</f>
        <v>1</v>
      </c>
      <c r="CY688" s="67">
        <f t="shared" si="183"/>
        <v>0</v>
      </c>
      <c r="CZ688" s="67">
        <f t="shared" si="184"/>
        <v>0</v>
      </c>
      <c r="DA688" s="67">
        <f t="shared" si="185"/>
        <v>0</v>
      </c>
      <c r="DB688" t="b">
        <f t="shared" ca="1" si="186"/>
        <v>0</v>
      </c>
      <c r="DC688" s="67" t="b">
        <f>DA688&lt;=Konstanta!$AH$3</f>
        <v>1</v>
      </c>
      <c r="DD688" t="b">
        <f>CY688&lt;=Konstanta!$AH$4</f>
        <v>1</v>
      </c>
      <c r="DE688" t="b">
        <f>CY688&lt;=Konstanta!$AH$5</f>
        <v>1</v>
      </c>
      <c r="DF688" t="b">
        <f>CY688&lt;=Konstanta!$AH$6</f>
        <v>1</v>
      </c>
      <c r="DG688" t="b">
        <f ca="1">TEXT(BL688,"YYYYMMDD")=TEXT(Konstanta!$B$1,"YYYYMMDD")</f>
        <v>0</v>
      </c>
      <c r="DH688" t="b">
        <f t="shared" si="187"/>
        <v>0</v>
      </c>
      <c r="DI688" s="67">
        <f ca="1">Konstanta!$C$4-Data!CD688</f>
        <v>-1096658.666275</v>
      </c>
      <c r="DJ688">
        <f ca="1">IF(Data!DI688&gt;=Konstanta!$B$14,Konstanta!$A$14,IF(Data!DI688&gt;=Konstanta!$B$15,Konstanta!$A$15,IF(Data!DI688&gt;=Konstanta!$B$16,Konstanta!$A$16,IF(Data!DI688&gt;=Konstanta!$B$17,Konstanta!$A$17,IF(Data!DI688&gt;=Konstanta!$B$18,Konstanta!$A$18,Konstanta!$A$19)))))</f>
        <v>6</v>
      </c>
      <c r="DK688" t="b">
        <f t="shared" si="188"/>
        <v>0</v>
      </c>
      <c r="DL688" t="b">
        <f>COUNTIFS(A$1:A687,A688)=0</f>
        <v>1</v>
      </c>
    </row>
    <row r="689" spans="1:116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70" t="str">
        <f t="shared" si="173"/>
        <v/>
      </c>
      <c r="CA689" s="71">
        <f t="shared" ca="1" si="174"/>
        <v>1096694.6664083335</v>
      </c>
      <c r="CB689" s="70" t="b">
        <f ca="1">AND(LEN(BZ689)&gt;0,TEXT(BZ689,"YYYY-MM-DD")=TEXT(Konstanta!$B$1,"YYYY-MM-DD"))</f>
        <v>0</v>
      </c>
      <c r="CC689" s="70" t="str">
        <f t="shared" si="175"/>
        <v/>
      </c>
      <c r="CD689" s="72">
        <f ca="1">(Konstanta!$B$2-D689)*24</f>
        <v>1096694.666275</v>
      </c>
      <c r="CE689" t="b">
        <f t="shared" si="176"/>
        <v>0</v>
      </c>
      <c r="CF689" t="b">
        <f>LEN(_xlfn.IFNA(VLOOKUP(H689,Konstanta!$M:$M,1,FALSE),""))&gt;0</f>
        <v>0</v>
      </c>
      <c r="CG689" t="b">
        <f>LEN(_xlfn.IFNA(VLOOKUP(G689,Konstanta!$T:$T,1,FALSE),""))&gt;0</f>
        <v>0</v>
      </c>
      <c r="CH689" t="b">
        <f>_xlfn.IFNA(VLOOKUP(U689,Konstanta!$O:$O,1,FALSE),"-")&lt;&gt;"-"</f>
        <v>0</v>
      </c>
      <c r="CI689" t="b">
        <f>LEN(_xlfn.IFNA(VLOOKUP(AX689,Konstanta!$X:$X,1,FALSE),""))&gt;0</f>
        <v>0</v>
      </c>
      <c r="CJ689" t="b">
        <f>OR(LEN(_xlfn.IFNA(VLOOKUP(Y689,Konstanta!$Q:$Q,1,FALSE),""))&gt;0,LEN(Y689)=0)</f>
        <v>1</v>
      </c>
      <c r="CK689" t="b">
        <f t="shared" si="177"/>
        <v>1</v>
      </c>
      <c r="CL689" t="b">
        <f>OR(LEN(_xlfn.IFNA(VLOOKUP(BK689,Konstanta!$Z:$Z,1,FALSE),""))&gt;0,LEN(BK689)=0)</f>
        <v>1</v>
      </c>
      <c r="CM689" t="b">
        <f t="shared" si="178"/>
        <v>1</v>
      </c>
      <c r="CN689" t="b">
        <f t="shared" si="179"/>
        <v>0</v>
      </c>
      <c r="CO689" t="b">
        <f>LEN(_xlfn.IFNA(VLOOKUP(Data!K689,Konstanta!$AB:$AB,1,FALSE),""))&gt;0</f>
        <v>0</v>
      </c>
      <c r="CP689" s="12" t="b">
        <f t="shared" si="180"/>
        <v>0</v>
      </c>
      <c r="CQ689" s="12" t="b">
        <f t="shared" si="181"/>
        <v>0</v>
      </c>
      <c r="CR689" t="b">
        <f>ISNUMBER(SEARCH(Konstanta!$Q$5,Y689))</f>
        <v>0</v>
      </c>
      <c r="CS689">
        <f ca="1">IF(CD689&lt;=Konstanta!$J$5,Konstanta!$I$5,IF(CD689&lt;=Konstanta!$J$6,Konstanta!$I$6,IF(CD689&lt;=Konstanta!$J$7,Konstanta!$I$7,Konstanta!$I$8)))</f>
        <v>4</v>
      </c>
      <c r="CT689" t="b">
        <f>ISNUMBER(SEARCH(Konstanta!$Q$6,Y689))</f>
        <v>0</v>
      </c>
      <c r="CU689">
        <f ca="1">IF(CD689&lt;=Konstanta!$F$5,Konstanta!$E$5,IF(CD689&lt;=Konstanta!$F$6,Konstanta!$E$6,IF(CD689&lt;=Konstanta!$F$7,Konstanta!$E$7,IF(CD689&lt;=Konstanta!$F$8,Konstanta!$E$8,Konstanta!$E$9))))</f>
        <v>5</v>
      </c>
      <c r="CV689" t="b">
        <f t="shared" si="182"/>
        <v>1</v>
      </c>
      <c r="CW689" s="74">
        <f ca="1">IF(CD689&lt;=Konstanta!$B$5,Konstanta!$A$5,IF(CD689&lt;=Konstanta!$B$6,Konstanta!$A$6,IF(CD689&lt;=Konstanta!$B$7,Konstanta!$A$7,IF(CD689&lt;=Konstanta!$B$8,Konstanta!$A$8,IF(CD689&lt;=Konstanta!$B$9,Konstanta!$A$9,IF(CD689&lt;=Konstanta!$B$10,Konstanta!$A$10,IF(CD689&lt;=Konstanta!$B$11,Konstanta!$A$11,Konstanta!$A$12)))))))</f>
        <v>8</v>
      </c>
      <c r="CX689" t="b">
        <f>LEN(_xlfn.IFNA(VLOOKUP(AA689,Konstanta!$AD:$AD,1,FALSE),""))=0</f>
        <v>1</v>
      </c>
      <c r="CY689" s="67">
        <f t="shared" si="183"/>
        <v>0</v>
      </c>
      <c r="CZ689" s="67">
        <f t="shared" si="184"/>
        <v>0</v>
      </c>
      <c r="DA689" s="67">
        <f t="shared" si="185"/>
        <v>0</v>
      </c>
      <c r="DB689" t="b">
        <f t="shared" ca="1" si="186"/>
        <v>0</v>
      </c>
      <c r="DC689" s="67" t="b">
        <f>DA689&lt;=Konstanta!$AH$3</f>
        <v>1</v>
      </c>
      <c r="DD689" t="b">
        <f>CY689&lt;=Konstanta!$AH$4</f>
        <v>1</v>
      </c>
      <c r="DE689" t="b">
        <f>CY689&lt;=Konstanta!$AH$5</f>
        <v>1</v>
      </c>
      <c r="DF689" t="b">
        <f>CY689&lt;=Konstanta!$AH$6</f>
        <v>1</v>
      </c>
      <c r="DG689" t="b">
        <f ca="1">TEXT(BL689,"YYYYMMDD")=TEXT(Konstanta!$B$1,"YYYYMMDD")</f>
        <v>0</v>
      </c>
      <c r="DH689" t="b">
        <f t="shared" si="187"/>
        <v>0</v>
      </c>
      <c r="DI689" s="67">
        <f ca="1">Konstanta!$C$4-Data!CD689</f>
        <v>-1096658.666275</v>
      </c>
      <c r="DJ689">
        <f ca="1">IF(Data!DI689&gt;=Konstanta!$B$14,Konstanta!$A$14,IF(Data!DI689&gt;=Konstanta!$B$15,Konstanta!$A$15,IF(Data!DI689&gt;=Konstanta!$B$16,Konstanta!$A$16,IF(Data!DI689&gt;=Konstanta!$B$17,Konstanta!$A$17,IF(Data!DI689&gt;=Konstanta!$B$18,Konstanta!$A$18,Konstanta!$A$19)))))</f>
        <v>6</v>
      </c>
      <c r="DK689" t="b">
        <f t="shared" si="188"/>
        <v>0</v>
      </c>
      <c r="DL689" t="b">
        <f>COUNTIFS(A$1:A688,A689)=0</f>
        <v>1</v>
      </c>
    </row>
    <row r="690" spans="1:116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70" t="str">
        <f t="shared" si="173"/>
        <v/>
      </c>
      <c r="CA690" s="71">
        <f t="shared" ca="1" si="174"/>
        <v>1096694.6664305555</v>
      </c>
      <c r="CB690" s="70" t="b">
        <f ca="1">AND(LEN(BZ690)&gt;0,TEXT(BZ690,"YYYY-MM-DD")=TEXT(Konstanta!$B$1,"YYYY-MM-DD"))</f>
        <v>0</v>
      </c>
      <c r="CC690" s="70" t="str">
        <f t="shared" si="175"/>
        <v/>
      </c>
      <c r="CD690" s="72">
        <f ca="1">(Konstanta!$B$2-D690)*24</f>
        <v>1096694.666275</v>
      </c>
      <c r="CE690" t="b">
        <f t="shared" si="176"/>
        <v>0</v>
      </c>
      <c r="CF690" t="b">
        <f>LEN(_xlfn.IFNA(VLOOKUP(H690,Konstanta!$M:$M,1,FALSE),""))&gt;0</f>
        <v>0</v>
      </c>
      <c r="CG690" t="b">
        <f>LEN(_xlfn.IFNA(VLOOKUP(G690,Konstanta!$T:$T,1,FALSE),""))&gt;0</f>
        <v>0</v>
      </c>
      <c r="CH690" t="b">
        <f>_xlfn.IFNA(VLOOKUP(U690,Konstanta!$O:$O,1,FALSE),"-")&lt;&gt;"-"</f>
        <v>0</v>
      </c>
      <c r="CI690" t="b">
        <f>LEN(_xlfn.IFNA(VLOOKUP(AX690,Konstanta!$X:$X,1,FALSE),""))&gt;0</f>
        <v>0</v>
      </c>
      <c r="CJ690" t="b">
        <f>OR(LEN(_xlfn.IFNA(VLOOKUP(Y690,Konstanta!$Q:$Q,1,FALSE),""))&gt;0,LEN(Y690)=0)</f>
        <v>1</v>
      </c>
      <c r="CK690" t="b">
        <f t="shared" si="177"/>
        <v>1</v>
      </c>
      <c r="CL690" t="b">
        <f>OR(LEN(_xlfn.IFNA(VLOOKUP(BK690,Konstanta!$Z:$Z,1,FALSE),""))&gt;0,LEN(BK690)=0)</f>
        <v>1</v>
      </c>
      <c r="CM690" t="b">
        <f t="shared" si="178"/>
        <v>1</v>
      </c>
      <c r="CN690" t="b">
        <f t="shared" si="179"/>
        <v>0</v>
      </c>
      <c r="CO690" t="b">
        <f>LEN(_xlfn.IFNA(VLOOKUP(Data!K690,Konstanta!$AB:$AB,1,FALSE),""))&gt;0</f>
        <v>0</v>
      </c>
      <c r="CP690" s="12" t="b">
        <f t="shared" si="180"/>
        <v>0</v>
      </c>
      <c r="CQ690" s="12" t="b">
        <f t="shared" si="181"/>
        <v>0</v>
      </c>
      <c r="CR690" t="b">
        <f>ISNUMBER(SEARCH(Konstanta!$Q$5,Y690))</f>
        <v>0</v>
      </c>
      <c r="CS690">
        <f ca="1">IF(CD690&lt;=Konstanta!$J$5,Konstanta!$I$5,IF(CD690&lt;=Konstanta!$J$6,Konstanta!$I$6,IF(CD690&lt;=Konstanta!$J$7,Konstanta!$I$7,Konstanta!$I$8)))</f>
        <v>4</v>
      </c>
      <c r="CT690" t="b">
        <f>ISNUMBER(SEARCH(Konstanta!$Q$6,Y690))</f>
        <v>0</v>
      </c>
      <c r="CU690">
        <f ca="1">IF(CD690&lt;=Konstanta!$F$5,Konstanta!$E$5,IF(CD690&lt;=Konstanta!$F$6,Konstanta!$E$6,IF(CD690&lt;=Konstanta!$F$7,Konstanta!$E$7,IF(CD690&lt;=Konstanta!$F$8,Konstanta!$E$8,Konstanta!$E$9))))</f>
        <v>5</v>
      </c>
      <c r="CV690" t="b">
        <f t="shared" si="182"/>
        <v>1</v>
      </c>
      <c r="CW690" s="74">
        <f ca="1">IF(CD690&lt;=Konstanta!$B$5,Konstanta!$A$5,IF(CD690&lt;=Konstanta!$B$6,Konstanta!$A$6,IF(CD690&lt;=Konstanta!$B$7,Konstanta!$A$7,IF(CD690&lt;=Konstanta!$B$8,Konstanta!$A$8,IF(CD690&lt;=Konstanta!$B$9,Konstanta!$A$9,IF(CD690&lt;=Konstanta!$B$10,Konstanta!$A$10,IF(CD690&lt;=Konstanta!$B$11,Konstanta!$A$11,Konstanta!$A$12)))))))</f>
        <v>8</v>
      </c>
      <c r="CX690" t="b">
        <f>LEN(_xlfn.IFNA(VLOOKUP(AA690,Konstanta!$AD:$AD,1,FALSE),""))=0</f>
        <v>1</v>
      </c>
      <c r="CY690" s="67">
        <f t="shared" si="183"/>
        <v>0</v>
      </c>
      <c r="CZ690" s="67">
        <f t="shared" si="184"/>
        <v>0</v>
      </c>
      <c r="DA690" s="67">
        <f t="shared" si="185"/>
        <v>0</v>
      </c>
      <c r="DB690" t="b">
        <f t="shared" ca="1" si="186"/>
        <v>0</v>
      </c>
      <c r="DC690" s="67" t="b">
        <f>DA690&lt;=Konstanta!$AH$3</f>
        <v>1</v>
      </c>
      <c r="DD690" t="b">
        <f>CY690&lt;=Konstanta!$AH$4</f>
        <v>1</v>
      </c>
      <c r="DE690" t="b">
        <f>CY690&lt;=Konstanta!$AH$5</f>
        <v>1</v>
      </c>
      <c r="DF690" t="b">
        <f>CY690&lt;=Konstanta!$AH$6</f>
        <v>1</v>
      </c>
      <c r="DG690" t="b">
        <f ca="1">TEXT(BL690,"YYYYMMDD")=TEXT(Konstanta!$B$1,"YYYYMMDD")</f>
        <v>0</v>
      </c>
      <c r="DH690" t="b">
        <f t="shared" si="187"/>
        <v>0</v>
      </c>
      <c r="DI690" s="67">
        <f ca="1">Konstanta!$C$4-Data!CD690</f>
        <v>-1096658.666275</v>
      </c>
      <c r="DJ690">
        <f ca="1">IF(Data!DI690&gt;=Konstanta!$B$14,Konstanta!$A$14,IF(Data!DI690&gt;=Konstanta!$B$15,Konstanta!$A$15,IF(Data!DI690&gt;=Konstanta!$B$16,Konstanta!$A$16,IF(Data!DI690&gt;=Konstanta!$B$17,Konstanta!$A$17,IF(Data!DI690&gt;=Konstanta!$B$18,Konstanta!$A$18,Konstanta!$A$19)))))</f>
        <v>6</v>
      </c>
      <c r="DK690" t="b">
        <f t="shared" si="188"/>
        <v>0</v>
      </c>
      <c r="DL690" t="b">
        <f>COUNTIFS(A$1:A689,A690)=0</f>
        <v>1</v>
      </c>
    </row>
    <row r="691" spans="1:116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70" t="str">
        <f t="shared" si="173"/>
        <v/>
      </c>
      <c r="CA691" s="71">
        <f t="shared" ca="1" si="174"/>
        <v>1096694.6664083335</v>
      </c>
      <c r="CB691" s="70" t="b">
        <f ca="1">AND(LEN(BZ691)&gt;0,TEXT(BZ691,"YYYY-MM-DD")=TEXT(Konstanta!$B$1,"YYYY-MM-DD"))</f>
        <v>0</v>
      </c>
      <c r="CC691" s="70" t="str">
        <f t="shared" si="175"/>
        <v/>
      </c>
      <c r="CD691" s="72">
        <f ca="1">(Konstanta!$B$2-D691)*24</f>
        <v>1096694.666275</v>
      </c>
      <c r="CE691" t="b">
        <f t="shared" si="176"/>
        <v>0</v>
      </c>
      <c r="CF691" t="b">
        <f>LEN(_xlfn.IFNA(VLOOKUP(H691,Konstanta!$M:$M,1,FALSE),""))&gt;0</f>
        <v>0</v>
      </c>
      <c r="CG691" t="b">
        <f>LEN(_xlfn.IFNA(VLOOKUP(G691,Konstanta!$T:$T,1,FALSE),""))&gt;0</f>
        <v>0</v>
      </c>
      <c r="CH691" t="b">
        <f>_xlfn.IFNA(VLOOKUP(U691,Konstanta!$O:$O,1,FALSE),"-")&lt;&gt;"-"</f>
        <v>0</v>
      </c>
      <c r="CI691" t="b">
        <f>LEN(_xlfn.IFNA(VLOOKUP(AX691,Konstanta!$X:$X,1,FALSE),""))&gt;0</f>
        <v>0</v>
      </c>
      <c r="CJ691" t="b">
        <f>OR(LEN(_xlfn.IFNA(VLOOKUP(Y691,Konstanta!$Q:$Q,1,FALSE),""))&gt;0,LEN(Y691)=0)</f>
        <v>1</v>
      </c>
      <c r="CK691" t="b">
        <f t="shared" si="177"/>
        <v>1</v>
      </c>
      <c r="CL691" t="b">
        <f>OR(LEN(_xlfn.IFNA(VLOOKUP(BK691,Konstanta!$Z:$Z,1,FALSE),""))&gt;0,LEN(BK691)=0)</f>
        <v>1</v>
      </c>
      <c r="CM691" t="b">
        <f t="shared" si="178"/>
        <v>1</v>
      </c>
      <c r="CN691" t="b">
        <f t="shared" si="179"/>
        <v>0</v>
      </c>
      <c r="CO691" t="b">
        <f>LEN(_xlfn.IFNA(VLOOKUP(Data!K691,Konstanta!$AB:$AB,1,FALSE),""))&gt;0</f>
        <v>0</v>
      </c>
      <c r="CP691" s="12" t="b">
        <f t="shared" si="180"/>
        <v>0</v>
      </c>
      <c r="CQ691" s="12" t="b">
        <f t="shared" si="181"/>
        <v>0</v>
      </c>
      <c r="CR691" t="b">
        <f>ISNUMBER(SEARCH(Konstanta!$Q$5,Y691))</f>
        <v>0</v>
      </c>
      <c r="CS691">
        <f ca="1">IF(CD691&lt;=Konstanta!$J$5,Konstanta!$I$5,IF(CD691&lt;=Konstanta!$J$6,Konstanta!$I$6,IF(CD691&lt;=Konstanta!$J$7,Konstanta!$I$7,Konstanta!$I$8)))</f>
        <v>4</v>
      </c>
      <c r="CT691" t="b">
        <f>ISNUMBER(SEARCH(Konstanta!$Q$6,Y691))</f>
        <v>0</v>
      </c>
      <c r="CU691">
        <f ca="1">IF(CD691&lt;=Konstanta!$F$5,Konstanta!$E$5,IF(CD691&lt;=Konstanta!$F$6,Konstanta!$E$6,IF(CD691&lt;=Konstanta!$F$7,Konstanta!$E$7,IF(CD691&lt;=Konstanta!$F$8,Konstanta!$E$8,Konstanta!$E$9))))</f>
        <v>5</v>
      </c>
      <c r="CV691" t="b">
        <f t="shared" si="182"/>
        <v>1</v>
      </c>
      <c r="CW691" s="74">
        <f ca="1">IF(CD691&lt;=Konstanta!$B$5,Konstanta!$A$5,IF(CD691&lt;=Konstanta!$B$6,Konstanta!$A$6,IF(CD691&lt;=Konstanta!$B$7,Konstanta!$A$7,IF(CD691&lt;=Konstanta!$B$8,Konstanta!$A$8,IF(CD691&lt;=Konstanta!$B$9,Konstanta!$A$9,IF(CD691&lt;=Konstanta!$B$10,Konstanta!$A$10,IF(CD691&lt;=Konstanta!$B$11,Konstanta!$A$11,Konstanta!$A$12)))))))</f>
        <v>8</v>
      </c>
      <c r="CX691" t="b">
        <f>LEN(_xlfn.IFNA(VLOOKUP(AA691,Konstanta!$AD:$AD,1,FALSE),""))=0</f>
        <v>1</v>
      </c>
      <c r="CY691" s="67">
        <f t="shared" si="183"/>
        <v>0</v>
      </c>
      <c r="CZ691" s="67">
        <f t="shared" si="184"/>
        <v>0</v>
      </c>
      <c r="DA691" s="67">
        <f t="shared" si="185"/>
        <v>0</v>
      </c>
      <c r="DB691" t="b">
        <f t="shared" ca="1" si="186"/>
        <v>0</v>
      </c>
      <c r="DC691" s="67" t="b">
        <f>DA691&lt;=Konstanta!$AH$3</f>
        <v>1</v>
      </c>
      <c r="DD691" t="b">
        <f>CY691&lt;=Konstanta!$AH$4</f>
        <v>1</v>
      </c>
      <c r="DE691" t="b">
        <f>CY691&lt;=Konstanta!$AH$5</f>
        <v>1</v>
      </c>
      <c r="DF691" t="b">
        <f>CY691&lt;=Konstanta!$AH$6</f>
        <v>1</v>
      </c>
      <c r="DG691" t="b">
        <f ca="1">TEXT(BL691,"YYYYMMDD")=TEXT(Konstanta!$B$1,"YYYYMMDD")</f>
        <v>0</v>
      </c>
      <c r="DH691" t="b">
        <f t="shared" si="187"/>
        <v>0</v>
      </c>
      <c r="DI691" s="67">
        <f ca="1">Konstanta!$C$4-Data!CD691</f>
        <v>-1096658.666275</v>
      </c>
      <c r="DJ691">
        <f ca="1">IF(Data!DI691&gt;=Konstanta!$B$14,Konstanta!$A$14,IF(Data!DI691&gt;=Konstanta!$B$15,Konstanta!$A$15,IF(Data!DI691&gt;=Konstanta!$B$16,Konstanta!$A$16,IF(Data!DI691&gt;=Konstanta!$B$17,Konstanta!$A$17,IF(Data!DI691&gt;=Konstanta!$B$18,Konstanta!$A$18,Konstanta!$A$19)))))</f>
        <v>6</v>
      </c>
      <c r="DK691" t="b">
        <f t="shared" si="188"/>
        <v>0</v>
      </c>
      <c r="DL691" t="b">
        <f>COUNTIFS(A$1:A690,A691)=0</f>
        <v>1</v>
      </c>
    </row>
    <row r="692" spans="1:116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70" t="str">
        <f t="shared" si="173"/>
        <v/>
      </c>
      <c r="CA692" s="71">
        <f t="shared" ca="1" si="174"/>
        <v>1096694.6660166667</v>
      </c>
      <c r="CB692" s="70" t="b">
        <f ca="1">AND(LEN(BZ692)&gt;0,TEXT(BZ692,"YYYY-MM-DD")=TEXT(Konstanta!$B$1,"YYYY-MM-DD"))</f>
        <v>0</v>
      </c>
      <c r="CC692" s="70" t="str">
        <f t="shared" si="175"/>
        <v/>
      </c>
      <c r="CD692" s="72">
        <f ca="1">(Konstanta!$B$2-D692)*24</f>
        <v>1096694.666275</v>
      </c>
      <c r="CE692" t="b">
        <f t="shared" si="176"/>
        <v>0</v>
      </c>
      <c r="CF692" t="b">
        <f>LEN(_xlfn.IFNA(VLOOKUP(H692,Konstanta!$M:$M,1,FALSE),""))&gt;0</f>
        <v>0</v>
      </c>
      <c r="CG692" t="b">
        <f>LEN(_xlfn.IFNA(VLOOKUP(G692,Konstanta!$T:$T,1,FALSE),""))&gt;0</f>
        <v>0</v>
      </c>
      <c r="CH692" t="b">
        <f>_xlfn.IFNA(VLOOKUP(U692,Konstanta!$O:$O,1,FALSE),"-")&lt;&gt;"-"</f>
        <v>0</v>
      </c>
      <c r="CI692" t="b">
        <f>LEN(_xlfn.IFNA(VLOOKUP(AX692,Konstanta!$X:$X,1,FALSE),""))&gt;0</f>
        <v>0</v>
      </c>
      <c r="CJ692" t="b">
        <f>OR(LEN(_xlfn.IFNA(VLOOKUP(Y692,Konstanta!$Q:$Q,1,FALSE),""))&gt;0,LEN(Y692)=0)</f>
        <v>1</v>
      </c>
      <c r="CK692" t="b">
        <f t="shared" si="177"/>
        <v>1</v>
      </c>
      <c r="CL692" t="b">
        <f>OR(LEN(_xlfn.IFNA(VLOOKUP(BK692,Konstanta!$Z:$Z,1,FALSE),""))&gt;0,LEN(BK692)=0)</f>
        <v>1</v>
      </c>
      <c r="CM692" t="b">
        <f t="shared" si="178"/>
        <v>1</v>
      </c>
      <c r="CN692" t="b">
        <f t="shared" si="179"/>
        <v>0</v>
      </c>
      <c r="CO692" t="b">
        <f>LEN(_xlfn.IFNA(VLOOKUP(Data!K692,Konstanta!$AB:$AB,1,FALSE),""))&gt;0</f>
        <v>0</v>
      </c>
      <c r="CP692" s="12" t="b">
        <f t="shared" si="180"/>
        <v>0</v>
      </c>
      <c r="CQ692" s="12" t="b">
        <f t="shared" si="181"/>
        <v>0</v>
      </c>
      <c r="CR692" t="b">
        <f>ISNUMBER(SEARCH(Konstanta!$Q$5,Y692))</f>
        <v>0</v>
      </c>
      <c r="CS692">
        <f ca="1">IF(CD692&lt;=Konstanta!$J$5,Konstanta!$I$5,IF(CD692&lt;=Konstanta!$J$6,Konstanta!$I$6,IF(CD692&lt;=Konstanta!$J$7,Konstanta!$I$7,Konstanta!$I$8)))</f>
        <v>4</v>
      </c>
      <c r="CT692" t="b">
        <f>ISNUMBER(SEARCH(Konstanta!$Q$6,Y692))</f>
        <v>0</v>
      </c>
      <c r="CU692">
        <f ca="1">IF(CD692&lt;=Konstanta!$F$5,Konstanta!$E$5,IF(CD692&lt;=Konstanta!$F$6,Konstanta!$E$6,IF(CD692&lt;=Konstanta!$F$7,Konstanta!$E$7,IF(CD692&lt;=Konstanta!$F$8,Konstanta!$E$8,Konstanta!$E$9))))</f>
        <v>5</v>
      </c>
      <c r="CV692" t="b">
        <f t="shared" si="182"/>
        <v>1</v>
      </c>
      <c r="CW692" s="74">
        <f ca="1">IF(CD692&lt;=Konstanta!$B$5,Konstanta!$A$5,IF(CD692&lt;=Konstanta!$B$6,Konstanta!$A$6,IF(CD692&lt;=Konstanta!$B$7,Konstanta!$A$7,IF(CD692&lt;=Konstanta!$B$8,Konstanta!$A$8,IF(CD692&lt;=Konstanta!$B$9,Konstanta!$A$9,IF(CD692&lt;=Konstanta!$B$10,Konstanta!$A$10,IF(CD692&lt;=Konstanta!$B$11,Konstanta!$A$11,Konstanta!$A$12)))))))</f>
        <v>8</v>
      </c>
      <c r="CX692" t="b">
        <f>LEN(_xlfn.IFNA(VLOOKUP(AA692,Konstanta!$AD:$AD,1,FALSE),""))=0</f>
        <v>1</v>
      </c>
      <c r="CY692" s="67">
        <f t="shared" si="183"/>
        <v>0</v>
      </c>
      <c r="CZ692" s="67">
        <f t="shared" si="184"/>
        <v>0</v>
      </c>
      <c r="DA692" s="67">
        <f t="shared" si="185"/>
        <v>0</v>
      </c>
      <c r="DB692" t="b">
        <f t="shared" ca="1" si="186"/>
        <v>0</v>
      </c>
      <c r="DC692" s="67" t="b">
        <f>DA692&lt;=Konstanta!$AH$3</f>
        <v>1</v>
      </c>
      <c r="DD692" t="b">
        <f>CY692&lt;=Konstanta!$AH$4</f>
        <v>1</v>
      </c>
      <c r="DE692" t="b">
        <f>CY692&lt;=Konstanta!$AH$5</f>
        <v>1</v>
      </c>
      <c r="DF692" t="b">
        <f>CY692&lt;=Konstanta!$AH$6</f>
        <v>1</v>
      </c>
      <c r="DG692" t="b">
        <f ca="1">TEXT(BL692,"YYYYMMDD")=TEXT(Konstanta!$B$1,"YYYYMMDD")</f>
        <v>0</v>
      </c>
      <c r="DH692" t="b">
        <f t="shared" si="187"/>
        <v>0</v>
      </c>
      <c r="DI692" s="67">
        <f ca="1">Konstanta!$C$4-Data!CD692</f>
        <v>-1096658.666275</v>
      </c>
      <c r="DJ692">
        <f ca="1">IF(Data!DI692&gt;=Konstanta!$B$14,Konstanta!$A$14,IF(Data!DI692&gt;=Konstanta!$B$15,Konstanta!$A$15,IF(Data!DI692&gt;=Konstanta!$B$16,Konstanta!$A$16,IF(Data!DI692&gt;=Konstanta!$B$17,Konstanta!$A$17,IF(Data!DI692&gt;=Konstanta!$B$18,Konstanta!$A$18,Konstanta!$A$19)))))</f>
        <v>6</v>
      </c>
      <c r="DK692" t="b">
        <f t="shared" si="188"/>
        <v>0</v>
      </c>
      <c r="DL692" t="b">
        <f>COUNTIFS(A$1:A691,A692)=0</f>
        <v>1</v>
      </c>
    </row>
    <row r="693" spans="1:116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70" t="str">
        <f t="shared" si="173"/>
        <v/>
      </c>
      <c r="CA693" s="71">
        <f t="shared" ca="1" si="174"/>
        <v>1096694.666275</v>
      </c>
      <c r="CB693" s="70" t="b">
        <f ca="1">AND(LEN(BZ693)&gt;0,TEXT(BZ693,"YYYY-MM-DD")=TEXT(Konstanta!$B$1,"YYYY-MM-DD"))</f>
        <v>0</v>
      </c>
      <c r="CC693" s="70" t="str">
        <f t="shared" si="175"/>
        <v/>
      </c>
      <c r="CD693" s="72">
        <f ca="1">(Konstanta!$B$2-D693)*24</f>
        <v>1096694.666275</v>
      </c>
      <c r="CE693" t="b">
        <f t="shared" si="176"/>
        <v>0</v>
      </c>
      <c r="CF693" t="b">
        <f>LEN(_xlfn.IFNA(VLOOKUP(H693,Konstanta!$M:$M,1,FALSE),""))&gt;0</f>
        <v>0</v>
      </c>
      <c r="CG693" t="b">
        <f>LEN(_xlfn.IFNA(VLOOKUP(G693,Konstanta!$T:$T,1,FALSE),""))&gt;0</f>
        <v>0</v>
      </c>
      <c r="CH693" t="b">
        <f>_xlfn.IFNA(VLOOKUP(U693,Konstanta!$O:$O,1,FALSE),"-")&lt;&gt;"-"</f>
        <v>0</v>
      </c>
      <c r="CI693" t="b">
        <f>LEN(_xlfn.IFNA(VLOOKUP(AX693,Konstanta!$X:$X,1,FALSE),""))&gt;0</f>
        <v>0</v>
      </c>
      <c r="CJ693" t="b">
        <f>OR(LEN(_xlfn.IFNA(VLOOKUP(Y693,Konstanta!$Q:$Q,1,FALSE),""))&gt;0,LEN(Y693)=0)</f>
        <v>1</v>
      </c>
      <c r="CK693" t="b">
        <f t="shared" si="177"/>
        <v>1</v>
      </c>
      <c r="CL693" t="b">
        <f>OR(LEN(_xlfn.IFNA(VLOOKUP(BK693,Konstanta!$Z:$Z,1,FALSE),""))&gt;0,LEN(BK693)=0)</f>
        <v>1</v>
      </c>
      <c r="CM693" t="b">
        <f t="shared" si="178"/>
        <v>1</v>
      </c>
      <c r="CN693" t="b">
        <f t="shared" si="179"/>
        <v>0</v>
      </c>
      <c r="CO693" t="b">
        <f>LEN(_xlfn.IFNA(VLOOKUP(Data!K693,Konstanta!$AB:$AB,1,FALSE),""))&gt;0</f>
        <v>0</v>
      </c>
      <c r="CP693" s="12" t="b">
        <f t="shared" si="180"/>
        <v>0</v>
      </c>
      <c r="CQ693" s="12" t="b">
        <f t="shared" si="181"/>
        <v>0</v>
      </c>
      <c r="CR693" t="b">
        <f>ISNUMBER(SEARCH(Konstanta!$Q$5,Y693))</f>
        <v>0</v>
      </c>
      <c r="CS693">
        <f ca="1">IF(CD693&lt;=Konstanta!$J$5,Konstanta!$I$5,IF(CD693&lt;=Konstanta!$J$6,Konstanta!$I$6,IF(CD693&lt;=Konstanta!$J$7,Konstanta!$I$7,Konstanta!$I$8)))</f>
        <v>4</v>
      </c>
      <c r="CT693" t="b">
        <f>ISNUMBER(SEARCH(Konstanta!$Q$6,Y693))</f>
        <v>0</v>
      </c>
      <c r="CU693">
        <f ca="1">IF(CD693&lt;=Konstanta!$F$5,Konstanta!$E$5,IF(CD693&lt;=Konstanta!$F$6,Konstanta!$E$6,IF(CD693&lt;=Konstanta!$F$7,Konstanta!$E$7,IF(CD693&lt;=Konstanta!$F$8,Konstanta!$E$8,Konstanta!$E$9))))</f>
        <v>5</v>
      </c>
      <c r="CV693" t="b">
        <f t="shared" si="182"/>
        <v>1</v>
      </c>
      <c r="CW693" s="74">
        <f ca="1">IF(CD693&lt;=Konstanta!$B$5,Konstanta!$A$5,IF(CD693&lt;=Konstanta!$B$6,Konstanta!$A$6,IF(CD693&lt;=Konstanta!$B$7,Konstanta!$A$7,IF(CD693&lt;=Konstanta!$B$8,Konstanta!$A$8,IF(CD693&lt;=Konstanta!$B$9,Konstanta!$A$9,IF(CD693&lt;=Konstanta!$B$10,Konstanta!$A$10,IF(CD693&lt;=Konstanta!$B$11,Konstanta!$A$11,Konstanta!$A$12)))))))</f>
        <v>8</v>
      </c>
      <c r="CX693" t="b">
        <f>LEN(_xlfn.IFNA(VLOOKUP(AA693,Konstanta!$AD:$AD,1,FALSE),""))=0</f>
        <v>1</v>
      </c>
      <c r="CY693" s="67">
        <f t="shared" si="183"/>
        <v>0</v>
      </c>
      <c r="CZ693" s="67">
        <f t="shared" si="184"/>
        <v>0</v>
      </c>
      <c r="DA693" s="67">
        <f t="shared" si="185"/>
        <v>0</v>
      </c>
      <c r="DB693" t="b">
        <f t="shared" ca="1" si="186"/>
        <v>0</v>
      </c>
      <c r="DC693" s="67" t="b">
        <f>DA693&lt;=Konstanta!$AH$3</f>
        <v>1</v>
      </c>
      <c r="DD693" t="b">
        <f>CY693&lt;=Konstanta!$AH$4</f>
        <v>1</v>
      </c>
      <c r="DE693" t="b">
        <f>CY693&lt;=Konstanta!$AH$5</f>
        <v>1</v>
      </c>
      <c r="DF693" t="b">
        <f>CY693&lt;=Konstanta!$AH$6</f>
        <v>1</v>
      </c>
      <c r="DG693" t="b">
        <f ca="1">TEXT(BL693,"YYYYMMDD")=TEXT(Konstanta!$B$1,"YYYYMMDD")</f>
        <v>0</v>
      </c>
      <c r="DH693" t="b">
        <f t="shared" si="187"/>
        <v>0</v>
      </c>
      <c r="DI693" s="67">
        <f ca="1">Konstanta!$C$4-Data!CD693</f>
        <v>-1096658.666275</v>
      </c>
      <c r="DJ693">
        <f ca="1">IF(Data!DI693&gt;=Konstanta!$B$14,Konstanta!$A$14,IF(Data!DI693&gt;=Konstanta!$B$15,Konstanta!$A$15,IF(Data!DI693&gt;=Konstanta!$B$16,Konstanta!$A$16,IF(Data!DI693&gt;=Konstanta!$B$17,Konstanta!$A$17,IF(Data!DI693&gt;=Konstanta!$B$18,Konstanta!$A$18,Konstanta!$A$19)))))</f>
        <v>6</v>
      </c>
      <c r="DK693" t="b">
        <f t="shared" si="188"/>
        <v>0</v>
      </c>
      <c r="DL693" t="b">
        <f>COUNTIFS(A$1:A692,A693)=0</f>
        <v>1</v>
      </c>
    </row>
    <row r="694" spans="1:116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70" t="str">
        <f t="shared" si="173"/>
        <v/>
      </c>
      <c r="CA694" s="71">
        <f t="shared" ca="1" si="174"/>
        <v>1096694.6662277777</v>
      </c>
      <c r="CB694" s="70" t="b">
        <f ca="1">AND(LEN(BZ694)&gt;0,TEXT(BZ694,"YYYY-MM-DD")=TEXT(Konstanta!$B$1,"YYYY-MM-DD"))</f>
        <v>0</v>
      </c>
      <c r="CC694" s="70" t="str">
        <f t="shared" si="175"/>
        <v/>
      </c>
      <c r="CD694" s="72">
        <f ca="1">(Konstanta!$B$2-D694)*24</f>
        <v>1096694.666275</v>
      </c>
      <c r="CE694" t="b">
        <f t="shared" si="176"/>
        <v>0</v>
      </c>
      <c r="CF694" t="b">
        <f>LEN(_xlfn.IFNA(VLOOKUP(H694,Konstanta!$M:$M,1,FALSE),""))&gt;0</f>
        <v>0</v>
      </c>
      <c r="CG694" t="b">
        <f>LEN(_xlfn.IFNA(VLOOKUP(G694,Konstanta!$T:$T,1,FALSE),""))&gt;0</f>
        <v>0</v>
      </c>
      <c r="CH694" t="b">
        <f>_xlfn.IFNA(VLOOKUP(U694,Konstanta!$O:$O,1,FALSE),"-")&lt;&gt;"-"</f>
        <v>0</v>
      </c>
      <c r="CI694" t="b">
        <f>LEN(_xlfn.IFNA(VLOOKUP(AX694,Konstanta!$X:$X,1,FALSE),""))&gt;0</f>
        <v>0</v>
      </c>
      <c r="CJ694" t="b">
        <f>OR(LEN(_xlfn.IFNA(VLOOKUP(Y694,Konstanta!$Q:$Q,1,FALSE),""))&gt;0,LEN(Y694)=0)</f>
        <v>1</v>
      </c>
      <c r="CK694" t="b">
        <f t="shared" si="177"/>
        <v>1</v>
      </c>
      <c r="CL694" t="b">
        <f>OR(LEN(_xlfn.IFNA(VLOOKUP(BK694,Konstanta!$Z:$Z,1,FALSE),""))&gt;0,LEN(BK694)=0)</f>
        <v>1</v>
      </c>
      <c r="CM694" t="b">
        <f t="shared" si="178"/>
        <v>1</v>
      </c>
      <c r="CN694" t="b">
        <f t="shared" si="179"/>
        <v>0</v>
      </c>
      <c r="CO694" t="b">
        <f>LEN(_xlfn.IFNA(VLOOKUP(Data!K694,Konstanta!$AB:$AB,1,FALSE),""))&gt;0</f>
        <v>0</v>
      </c>
      <c r="CP694" s="12" t="b">
        <f t="shared" si="180"/>
        <v>0</v>
      </c>
      <c r="CQ694" s="12" t="b">
        <f t="shared" si="181"/>
        <v>0</v>
      </c>
      <c r="CR694" t="b">
        <f>ISNUMBER(SEARCH(Konstanta!$Q$5,Y694))</f>
        <v>0</v>
      </c>
      <c r="CS694">
        <f ca="1">IF(CD694&lt;=Konstanta!$J$5,Konstanta!$I$5,IF(CD694&lt;=Konstanta!$J$6,Konstanta!$I$6,IF(CD694&lt;=Konstanta!$J$7,Konstanta!$I$7,Konstanta!$I$8)))</f>
        <v>4</v>
      </c>
      <c r="CT694" t="b">
        <f>ISNUMBER(SEARCH(Konstanta!$Q$6,Y694))</f>
        <v>0</v>
      </c>
      <c r="CU694">
        <f ca="1">IF(CD694&lt;=Konstanta!$F$5,Konstanta!$E$5,IF(CD694&lt;=Konstanta!$F$6,Konstanta!$E$6,IF(CD694&lt;=Konstanta!$F$7,Konstanta!$E$7,IF(CD694&lt;=Konstanta!$F$8,Konstanta!$E$8,Konstanta!$E$9))))</f>
        <v>5</v>
      </c>
      <c r="CV694" t="b">
        <f t="shared" si="182"/>
        <v>1</v>
      </c>
      <c r="CW694" s="74">
        <f ca="1">IF(CD694&lt;=Konstanta!$B$5,Konstanta!$A$5,IF(CD694&lt;=Konstanta!$B$6,Konstanta!$A$6,IF(CD694&lt;=Konstanta!$B$7,Konstanta!$A$7,IF(CD694&lt;=Konstanta!$B$8,Konstanta!$A$8,IF(CD694&lt;=Konstanta!$B$9,Konstanta!$A$9,IF(CD694&lt;=Konstanta!$B$10,Konstanta!$A$10,IF(CD694&lt;=Konstanta!$B$11,Konstanta!$A$11,Konstanta!$A$12)))))))</f>
        <v>8</v>
      </c>
      <c r="CX694" t="b">
        <f>LEN(_xlfn.IFNA(VLOOKUP(AA694,Konstanta!$AD:$AD,1,FALSE),""))=0</f>
        <v>1</v>
      </c>
      <c r="CY694" s="67">
        <f t="shared" si="183"/>
        <v>0</v>
      </c>
      <c r="CZ694" s="67">
        <f t="shared" si="184"/>
        <v>0</v>
      </c>
      <c r="DA694" s="67">
        <f t="shared" si="185"/>
        <v>0</v>
      </c>
      <c r="DB694" t="b">
        <f t="shared" ca="1" si="186"/>
        <v>0</v>
      </c>
      <c r="DC694" s="67" t="b">
        <f>DA694&lt;=Konstanta!$AH$3</f>
        <v>1</v>
      </c>
      <c r="DD694" t="b">
        <f>CY694&lt;=Konstanta!$AH$4</f>
        <v>1</v>
      </c>
      <c r="DE694" t="b">
        <f>CY694&lt;=Konstanta!$AH$5</f>
        <v>1</v>
      </c>
      <c r="DF694" t="b">
        <f>CY694&lt;=Konstanta!$AH$6</f>
        <v>1</v>
      </c>
      <c r="DG694" t="b">
        <f ca="1">TEXT(BL694,"YYYYMMDD")=TEXT(Konstanta!$B$1,"YYYYMMDD")</f>
        <v>0</v>
      </c>
      <c r="DH694" t="b">
        <f t="shared" si="187"/>
        <v>0</v>
      </c>
      <c r="DI694" s="67">
        <f ca="1">Konstanta!$C$4-Data!CD694</f>
        <v>-1096658.666275</v>
      </c>
      <c r="DJ694">
        <f ca="1">IF(Data!DI694&gt;=Konstanta!$B$14,Konstanta!$A$14,IF(Data!DI694&gt;=Konstanta!$B$15,Konstanta!$A$15,IF(Data!DI694&gt;=Konstanta!$B$16,Konstanta!$A$16,IF(Data!DI694&gt;=Konstanta!$B$17,Konstanta!$A$17,IF(Data!DI694&gt;=Konstanta!$B$18,Konstanta!$A$18,Konstanta!$A$19)))))</f>
        <v>6</v>
      </c>
      <c r="DK694" t="b">
        <f t="shared" si="188"/>
        <v>0</v>
      </c>
      <c r="DL694" t="b">
        <f>COUNTIFS(A$1:A693,A694)=0</f>
        <v>1</v>
      </c>
    </row>
    <row r="695" spans="1:116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70" t="str">
        <f t="shared" si="173"/>
        <v/>
      </c>
      <c r="CA695" s="71">
        <f t="shared" ca="1" si="174"/>
        <v>1096694.6662138889</v>
      </c>
      <c r="CB695" s="70" t="b">
        <f ca="1">AND(LEN(BZ695)&gt;0,TEXT(BZ695,"YYYY-MM-DD")=TEXT(Konstanta!$B$1,"YYYY-MM-DD"))</f>
        <v>0</v>
      </c>
      <c r="CC695" s="70" t="str">
        <f t="shared" si="175"/>
        <v/>
      </c>
      <c r="CD695" s="72">
        <f ca="1">(Konstanta!$B$2-D695)*24</f>
        <v>1096694.666275</v>
      </c>
      <c r="CE695" t="b">
        <f t="shared" si="176"/>
        <v>0</v>
      </c>
      <c r="CF695" t="b">
        <f>LEN(_xlfn.IFNA(VLOOKUP(H695,Konstanta!$M:$M,1,FALSE),""))&gt;0</f>
        <v>0</v>
      </c>
      <c r="CG695" t="b">
        <f>LEN(_xlfn.IFNA(VLOOKUP(G695,Konstanta!$T:$T,1,FALSE),""))&gt;0</f>
        <v>0</v>
      </c>
      <c r="CH695" t="b">
        <f>_xlfn.IFNA(VLOOKUP(U695,Konstanta!$O:$O,1,FALSE),"-")&lt;&gt;"-"</f>
        <v>0</v>
      </c>
      <c r="CI695" t="b">
        <f>LEN(_xlfn.IFNA(VLOOKUP(AX695,Konstanta!$X:$X,1,FALSE),""))&gt;0</f>
        <v>0</v>
      </c>
      <c r="CJ695" t="b">
        <f>OR(LEN(_xlfn.IFNA(VLOOKUP(Y695,Konstanta!$Q:$Q,1,FALSE),""))&gt;0,LEN(Y695)=0)</f>
        <v>1</v>
      </c>
      <c r="CK695" t="b">
        <f t="shared" si="177"/>
        <v>1</v>
      </c>
      <c r="CL695" t="b">
        <f>OR(LEN(_xlfn.IFNA(VLOOKUP(BK695,Konstanta!$Z:$Z,1,FALSE),""))&gt;0,LEN(BK695)=0)</f>
        <v>1</v>
      </c>
      <c r="CM695" t="b">
        <f t="shared" si="178"/>
        <v>1</v>
      </c>
      <c r="CN695" t="b">
        <f t="shared" si="179"/>
        <v>0</v>
      </c>
      <c r="CO695" t="b">
        <f>LEN(_xlfn.IFNA(VLOOKUP(Data!K695,Konstanta!$AB:$AB,1,FALSE),""))&gt;0</f>
        <v>0</v>
      </c>
      <c r="CP695" s="12" t="b">
        <f t="shared" si="180"/>
        <v>0</v>
      </c>
      <c r="CQ695" s="12" t="b">
        <f t="shared" si="181"/>
        <v>0</v>
      </c>
      <c r="CR695" t="b">
        <f>ISNUMBER(SEARCH(Konstanta!$Q$5,Y695))</f>
        <v>0</v>
      </c>
      <c r="CS695">
        <f ca="1">IF(CD695&lt;=Konstanta!$J$5,Konstanta!$I$5,IF(CD695&lt;=Konstanta!$J$6,Konstanta!$I$6,IF(CD695&lt;=Konstanta!$J$7,Konstanta!$I$7,Konstanta!$I$8)))</f>
        <v>4</v>
      </c>
      <c r="CT695" t="b">
        <f>ISNUMBER(SEARCH(Konstanta!$Q$6,Y695))</f>
        <v>0</v>
      </c>
      <c r="CU695">
        <f ca="1">IF(CD695&lt;=Konstanta!$F$5,Konstanta!$E$5,IF(CD695&lt;=Konstanta!$F$6,Konstanta!$E$6,IF(CD695&lt;=Konstanta!$F$7,Konstanta!$E$7,IF(CD695&lt;=Konstanta!$F$8,Konstanta!$E$8,Konstanta!$E$9))))</f>
        <v>5</v>
      </c>
      <c r="CV695" t="b">
        <f t="shared" si="182"/>
        <v>1</v>
      </c>
      <c r="CW695" s="74">
        <f ca="1">IF(CD695&lt;=Konstanta!$B$5,Konstanta!$A$5,IF(CD695&lt;=Konstanta!$B$6,Konstanta!$A$6,IF(CD695&lt;=Konstanta!$B$7,Konstanta!$A$7,IF(CD695&lt;=Konstanta!$B$8,Konstanta!$A$8,IF(CD695&lt;=Konstanta!$B$9,Konstanta!$A$9,IF(CD695&lt;=Konstanta!$B$10,Konstanta!$A$10,IF(CD695&lt;=Konstanta!$B$11,Konstanta!$A$11,Konstanta!$A$12)))))))</f>
        <v>8</v>
      </c>
      <c r="CX695" t="b">
        <f>LEN(_xlfn.IFNA(VLOOKUP(AA695,Konstanta!$AD:$AD,1,FALSE),""))=0</f>
        <v>1</v>
      </c>
      <c r="CY695" s="67">
        <f t="shared" si="183"/>
        <v>0</v>
      </c>
      <c r="CZ695" s="67">
        <f t="shared" si="184"/>
        <v>0</v>
      </c>
      <c r="DA695" s="67">
        <f t="shared" si="185"/>
        <v>0</v>
      </c>
      <c r="DB695" t="b">
        <f t="shared" ca="1" si="186"/>
        <v>0</v>
      </c>
      <c r="DC695" s="67" t="b">
        <f>DA695&lt;=Konstanta!$AH$3</f>
        <v>1</v>
      </c>
      <c r="DD695" t="b">
        <f>CY695&lt;=Konstanta!$AH$4</f>
        <v>1</v>
      </c>
      <c r="DE695" t="b">
        <f>CY695&lt;=Konstanta!$AH$5</f>
        <v>1</v>
      </c>
      <c r="DF695" t="b">
        <f>CY695&lt;=Konstanta!$AH$6</f>
        <v>1</v>
      </c>
      <c r="DG695" t="b">
        <f ca="1">TEXT(BL695,"YYYYMMDD")=TEXT(Konstanta!$B$1,"YYYYMMDD")</f>
        <v>0</v>
      </c>
      <c r="DH695" t="b">
        <f t="shared" si="187"/>
        <v>0</v>
      </c>
      <c r="DI695" s="67">
        <f ca="1">Konstanta!$C$4-Data!CD695</f>
        <v>-1096658.666275</v>
      </c>
      <c r="DJ695">
        <f ca="1">IF(Data!DI695&gt;=Konstanta!$B$14,Konstanta!$A$14,IF(Data!DI695&gt;=Konstanta!$B$15,Konstanta!$A$15,IF(Data!DI695&gt;=Konstanta!$B$16,Konstanta!$A$16,IF(Data!DI695&gt;=Konstanta!$B$17,Konstanta!$A$17,IF(Data!DI695&gt;=Konstanta!$B$18,Konstanta!$A$18,Konstanta!$A$19)))))</f>
        <v>6</v>
      </c>
      <c r="DK695" t="b">
        <f t="shared" si="188"/>
        <v>0</v>
      </c>
      <c r="DL695" t="b">
        <f>COUNTIFS(A$1:A694,A695)=0</f>
        <v>1</v>
      </c>
    </row>
    <row r="696" spans="1:11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70" t="str">
        <f t="shared" si="173"/>
        <v/>
      </c>
      <c r="CA696" s="71">
        <f t="shared" ca="1" si="174"/>
        <v>1096694.6659944444</v>
      </c>
      <c r="CB696" s="70" t="b">
        <f ca="1">AND(LEN(BZ696)&gt;0,TEXT(BZ696,"YYYY-MM-DD")=TEXT(Konstanta!$B$1,"YYYY-MM-DD"))</f>
        <v>0</v>
      </c>
      <c r="CC696" s="70" t="str">
        <f t="shared" si="175"/>
        <v/>
      </c>
      <c r="CD696" s="72">
        <f ca="1">(Konstanta!$B$2-D696)*24</f>
        <v>1096694.666275</v>
      </c>
      <c r="CE696" t="b">
        <f t="shared" si="176"/>
        <v>0</v>
      </c>
      <c r="CF696" t="b">
        <f>LEN(_xlfn.IFNA(VLOOKUP(H696,Konstanta!$M:$M,1,FALSE),""))&gt;0</f>
        <v>0</v>
      </c>
      <c r="CG696" t="b">
        <f>LEN(_xlfn.IFNA(VLOOKUP(G696,Konstanta!$T:$T,1,FALSE),""))&gt;0</f>
        <v>0</v>
      </c>
      <c r="CH696" t="b">
        <f>_xlfn.IFNA(VLOOKUP(U696,Konstanta!$O:$O,1,FALSE),"-")&lt;&gt;"-"</f>
        <v>0</v>
      </c>
      <c r="CI696" t="b">
        <f>LEN(_xlfn.IFNA(VLOOKUP(AX696,Konstanta!$X:$X,1,FALSE),""))&gt;0</f>
        <v>0</v>
      </c>
      <c r="CJ696" t="b">
        <f>OR(LEN(_xlfn.IFNA(VLOOKUP(Y696,Konstanta!$Q:$Q,1,FALSE),""))&gt;0,LEN(Y696)=0)</f>
        <v>1</v>
      </c>
      <c r="CK696" t="b">
        <f t="shared" si="177"/>
        <v>1</v>
      </c>
      <c r="CL696" t="b">
        <f>OR(LEN(_xlfn.IFNA(VLOOKUP(BK696,Konstanta!$Z:$Z,1,FALSE),""))&gt;0,LEN(BK696)=0)</f>
        <v>1</v>
      </c>
      <c r="CM696" t="b">
        <f t="shared" si="178"/>
        <v>1</v>
      </c>
      <c r="CN696" t="b">
        <f t="shared" si="179"/>
        <v>0</v>
      </c>
      <c r="CO696" t="b">
        <f>LEN(_xlfn.IFNA(VLOOKUP(Data!K696,Konstanta!$AB:$AB,1,FALSE),""))&gt;0</f>
        <v>0</v>
      </c>
      <c r="CP696" s="12" t="b">
        <f t="shared" si="180"/>
        <v>0</v>
      </c>
      <c r="CQ696" s="12" t="b">
        <f t="shared" si="181"/>
        <v>0</v>
      </c>
      <c r="CR696" t="b">
        <f>ISNUMBER(SEARCH(Konstanta!$Q$5,Y696))</f>
        <v>0</v>
      </c>
      <c r="CS696">
        <f ca="1">IF(CD696&lt;=Konstanta!$J$5,Konstanta!$I$5,IF(CD696&lt;=Konstanta!$J$6,Konstanta!$I$6,IF(CD696&lt;=Konstanta!$J$7,Konstanta!$I$7,Konstanta!$I$8)))</f>
        <v>4</v>
      </c>
      <c r="CT696" t="b">
        <f>ISNUMBER(SEARCH(Konstanta!$Q$6,Y696))</f>
        <v>0</v>
      </c>
      <c r="CU696">
        <f ca="1">IF(CD696&lt;=Konstanta!$F$5,Konstanta!$E$5,IF(CD696&lt;=Konstanta!$F$6,Konstanta!$E$6,IF(CD696&lt;=Konstanta!$F$7,Konstanta!$E$7,IF(CD696&lt;=Konstanta!$F$8,Konstanta!$E$8,Konstanta!$E$9))))</f>
        <v>5</v>
      </c>
      <c r="CV696" t="b">
        <f t="shared" si="182"/>
        <v>1</v>
      </c>
      <c r="CW696" s="74">
        <f ca="1">IF(CD696&lt;=Konstanta!$B$5,Konstanta!$A$5,IF(CD696&lt;=Konstanta!$B$6,Konstanta!$A$6,IF(CD696&lt;=Konstanta!$B$7,Konstanta!$A$7,IF(CD696&lt;=Konstanta!$B$8,Konstanta!$A$8,IF(CD696&lt;=Konstanta!$B$9,Konstanta!$A$9,IF(CD696&lt;=Konstanta!$B$10,Konstanta!$A$10,IF(CD696&lt;=Konstanta!$B$11,Konstanta!$A$11,Konstanta!$A$12)))))))</f>
        <v>8</v>
      </c>
      <c r="CX696" t="b">
        <f>LEN(_xlfn.IFNA(VLOOKUP(AA696,Konstanta!$AD:$AD,1,FALSE),""))=0</f>
        <v>1</v>
      </c>
      <c r="CY696" s="67">
        <f t="shared" si="183"/>
        <v>0</v>
      </c>
      <c r="CZ696" s="67">
        <f t="shared" si="184"/>
        <v>0</v>
      </c>
      <c r="DA696" s="67">
        <f t="shared" si="185"/>
        <v>0</v>
      </c>
      <c r="DB696" t="b">
        <f t="shared" ca="1" si="186"/>
        <v>0</v>
      </c>
      <c r="DC696" s="67" t="b">
        <f>DA696&lt;=Konstanta!$AH$3</f>
        <v>1</v>
      </c>
      <c r="DD696" t="b">
        <f>CY696&lt;=Konstanta!$AH$4</f>
        <v>1</v>
      </c>
      <c r="DE696" t="b">
        <f>CY696&lt;=Konstanta!$AH$5</f>
        <v>1</v>
      </c>
      <c r="DF696" t="b">
        <f>CY696&lt;=Konstanta!$AH$6</f>
        <v>1</v>
      </c>
      <c r="DG696" t="b">
        <f ca="1">TEXT(BL696,"YYYYMMDD")=TEXT(Konstanta!$B$1,"YYYYMMDD")</f>
        <v>0</v>
      </c>
      <c r="DH696" t="b">
        <f t="shared" si="187"/>
        <v>0</v>
      </c>
      <c r="DI696" s="67">
        <f ca="1">Konstanta!$C$4-Data!CD696</f>
        <v>-1096658.666275</v>
      </c>
      <c r="DJ696">
        <f ca="1">IF(Data!DI696&gt;=Konstanta!$B$14,Konstanta!$A$14,IF(Data!DI696&gt;=Konstanta!$B$15,Konstanta!$A$15,IF(Data!DI696&gt;=Konstanta!$B$16,Konstanta!$A$16,IF(Data!DI696&gt;=Konstanta!$B$17,Konstanta!$A$17,IF(Data!DI696&gt;=Konstanta!$B$18,Konstanta!$A$18,Konstanta!$A$19)))))</f>
        <v>6</v>
      </c>
      <c r="DK696" t="b">
        <f t="shared" si="188"/>
        <v>0</v>
      </c>
      <c r="DL696" t="b">
        <f>COUNTIFS(A$1:A695,A696)=0</f>
        <v>1</v>
      </c>
    </row>
    <row r="697" spans="1:116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70" t="str">
        <f t="shared" si="173"/>
        <v/>
      </c>
      <c r="CA697" s="71">
        <f t="shared" ca="1" si="174"/>
        <v>1096694.6659972221</v>
      </c>
      <c r="CB697" s="70" t="b">
        <f ca="1">AND(LEN(BZ697)&gt;0,TEXT(BZ697,"YYYY-MM-DD")=TEXT(Konstanta!$B$1,"YYYY-MM-DD"))</f>
        <v>0</v>
      </c>
      <c r="CC697" s="70" t="str">
        <f t="shared" si="175"/>
        <v/>
      </c>
      <c r="CD697" s="72">
        <f ca="1">(Konstanta!$B$2-D697)*24</f>
        <v>1096694.666275</v>
      </c>
      <c r="CE697" t="b">
        <f t="shared" si="176"/>
        <v>0</v>
      </c>
      <c r="CF697" t="b">
        <f>LEN(_xlfn.IFNA(VLOOKUP(H697,Konstanta!$M:$M,1,FALSE),""))&gt;0</f>
        <v>0</v>
      </c>
      <c r="CG697" t="b">
        <f>LEN(_xlfn.IFNA(VLOOKUP(G697,Konstanta!$T:$T,1,FALSE),""))&gt;0</f>
        <v>0</v>
      </c>
      <c r="CH697" t="b">
        <f>_xlfn.IFNA(VLOOKUP(U697,Konstanta!$O:$O,1,FALSE),"-")&lt;&gt;"-"</f>
        <v>0</v>
      </c>
      <c r="CI697" t="b">
        <f>LEN(_xlfn.IFNA(VLOOKUP(AX697,Konstanta!$X:$X,1,FALSE),""))&gt;0</f>
        <v>0</v>
      </c>
      <c r="CJ697" t="b">
        <f>OR(LEN(_xlfn.IFNA(VLOOKUP(Y697,Konstanta!$Q:$Q,1,FALSE),""))&gt;0,LEN(Y697)=0)</f>
        <v>1</v>
      </c>
      <c r="CK697" t="b">
        <f t="shared" si="177"/>
        <v>1</v>
      </c>
      <c r="CL697" t="b">
        <f>OR(LEN(_xlfn.IFNA(VLOOKUP(BK697,Konstanta!$Z:$Z,1,FALSE),""))&gt;0,LEN(BK697)=0)</f>
        <v>1</v>
      </c>
      <c r="CM697" t="b">
        <f t="shared" si="178"/>
        <v>1</v>
      </c>
      <c r="CN697" t="b">
        <f t="shared" si="179"/>
        <v>0</v>
      </c>
      <c r="CO697" t="b">
        <f>LEN(_xlfn.IFNA(VLOOKUP(Data!K697,Konstanta!$AB:$AB,1,FALSE),""))&gt;0</f>
        <v>0</v>
      </c>
      <c r="CP697" s="12" t="b">
        <f t="shared" si="180"/>
        <v>0</v>
      </c>
      <c r="CQ697" s="12" t="b">
        <f t="shared" si="181"/>
        <v>0</v>
      </c>
      <c r="CR697" t="b">
        <f>ISNUMBER(SEARCH(Konstanta!$Q$5,Y697))</f>
        <v>0</v>
      </c>
      <c r="CS697">
        <f ca="1">IF(CD697&lt;=Konstanta!$J$5,Konstanta!$I$5,IF(CD697&lt;=Konstanta!$J$6,Konstanta!$I$6,IF(CD697&lt;=Konstanta!$J$7,Konstanta!$I$7,Konstanta!$I$8)))</f>
        <v>4</v>
      </c>
      <c r="CT697" t="b">
        <f>ISNUMBER(SEARCH(Konstanta!$Q$6,Y697))</f>
        <v>0</v>
      </c>
      <c r="CU697">
        <f ca="1">IF(CD697&lt;=Konstanta!$F$5,Konstanta!$E$5,IF(CD697&lt;=Konstanta!$F$6,Konstanta!$E$6,IF(CD697&lt;=Konstanta!$F$7,Konstanta!$E$7,IF(CD697&lt;=Konstanta!$F$8,Konstanta!$E$8,Konstanta!$E$9))))</f>
        <v>5</v>
      </c>
      <c r="CV697" t="b">
        <f t="shared" si="182"/>
        <v>1</v>
      </c>
      <c r="CW697" s="74">
        <f ca="1">IF(CD697&lt;=Konstanta!$B$5,Konstanta!$A$5,IF(CD697&lt;=Konstanta!$B$6,Konstanta!$A$6,IF(CD697&lt;=Konstanta!$B$7,Konstanta!$A$7,IF(CD697&lt;=Konstanta!$B$8,Konstanta!$A$8,IF(CD697&lt;=Konstanta!$B$9,Konstanta!$A$9,IF(CD697&lt;=Konstanta!$B$10,Konstanta!$A$10,IF(CD697&lt;=Konstanta!$B$11,Konstanta!$A$11,Konstanta!$A$12)))))))</f>
        <v>8</v>
      </c>
      <c r="CX697" t="b">
        <f>LEN(_xlfn.IFNA(VLOOKUP(AA697,Konstanta!$AD:$AD,1,FALSE),""))=0</f>
        <v>1</v>
      </c>
      <c r="CY697" s="67">
        <f t="shared" si="183"/>
        <v>0</v>
      </c>
      <c r="CZ697" s="67">
        <f t="shared" si="184"/>
        <v>0</v>
      </c>
      <c r="DA697" s="67">
        <f t="shared" si="185"/>
        <v>0</v>
      </c>
      <c r="DB697" t="b">
        <f t="shared" ca="1" si="186"/>
        <v>0</v>
      </c>
      <c r="DC697" s="67" t="b">
        <f>DA697&lt;=Konstanta!$AH$3</f>
        <v>1</v>
      </c>
      <c r="DD697" t="b">
        <f>CY697&lt;=Konstanta!$AH$4</f>
        <v>1</v>
      </c>
      <c r="DE697" t="b">
        <f>CY697&lt;=Konstanta!$AH$5</f>
        <v>1</v>
      </c>
      <c r="DF697" t="b">
        <f>CY697&lt;=Konstanta!$AH$6</f>
        <v>1</v>
      </c>
      <c r="DG697" t="b">
        <f ca="1">TEXT(BL697,"YYYYMMDD")=TEXT(Konstanta!$B$1,"YYYYMMDD")</f>
        <v>0</v>
      </c>
      <c r="DH697" t="b">
        <f t="shared" si="187"/>
        <v>0</v>
      </c>
      <c r="DI697" s="67">
        <f ca="1">Konstanta!$C$4-Data!CD697</f>
        <v>-1096658.666275</v>
      </c>
      <c r="DJ697">
        <f ca="1">IF(Data!DI697&gt;=Konstanta!$B$14,Konstanta!$A$14,IF(Data!DI697&gt;=Konstanta!$B$15,Konstanta!$A$15,IF(Data!DI697&gt;=Konstanta!$B$16,Konstanta!$A$16,IF(Data!DI697&gt;=Konstanta!$B$17,Konstanta!$A$17,IF(Data!DI697&gt;=Konstanta!$B$18,Konstanta!$A$18,Konstanta!$A$19)))))</f>
        <v>6</v>
      </c>
      <c r="DK697" t="b">
        <f t="shared" si="188"/>
        <v>0</v>
      </c>
      <c r="DL697" t="b">
        <f>COUNTIFS(A$1:A696,A697)=0</f>
        <v>1</v>
      </c>
    </row>
    <row r="698" spans="1:116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70" t="str">
        <f t="shared" si="173"/>
        <v/>
      </c>
      <c r="CA698" s="71">
        <f t="shared" ca="1" si="174"/>
        <v>1096694.6659972221</v>
      </c>
      <c r="CB698" s="70" t="b">
        <f ca="1">AND(LEN(BZ698)&gt;0,TEXT(BZ698,"YYYY-MM-DD")=TEXT(Konstanta!$B$1,"YYYY-MM-DD"))</f>
        <v>0</v>
      </c>
      <c r="CC698" s="70" t="str">
        <f t="shared" si="175"/>
        <v/>
      </c>
      <c r="CD698" s="72">
        <f ca="1">(Konstanta!$B$2-D698)*24</f>
        <v>1096694.666275</v>
      </c>
      <c r="CE698" t="b">
        <f t="shared" si="176"/>
        <v>0</v>
      </c>
      <c r="CF698" t="b">
        <f>LEN(_xlfn.IFNA(VLOOKUP(H698,Konstanta!$M:$M,1,FALSE),""))&gt;0</f>
        <v>0</v>
      </c>
      <c r="CG698" t="b">
        <f>LEN(_xlfn.IFNA(VLOOKUP(G698,Konstanta!$T:$T,1,FALSE),""))&gt;0</f>
        <v>0</v>
      </c>
      <c r="CH698" t="b">
        <f>_xlfn.IFNA(VLOOKUP(U698,Konstanta!$O:$O,1,FALSE),"-")&lt;&gt;"-"</f>
        <v>0</v>
      </c>
      <c r="CI698" t="b">
        <f>LEN(_xlfn.IFNA(VLOOKUP(AX698,Konstanta!$X:$X,1,FALSE),""))&gt;0</f>
        <v>0</v>
      </c>
      <c r="CJ698" t="b">
        <f>OR(LEN(_xlfn.IFNA(VLOOKUP(Y698,Konstanta!$Q:$Q,1,FALSE),""))&gt;0,LEN(Y698)=0)</f>
        <v>1</v>
      </c>
      <c r="CK698" t="b">
        <f t="shared" si="177"/>
        <v>1</v>
      </c>
      <c r="CL698" t="b">
        <f>OR(LEN(_xlfn.IFNA(VLOOKUP(BK698,Konstanta!$Z:$Z,1,FALSE),""))&gt;0,LEN(BK698)=0)</f>
        <v>1</v>
      </c>
      <c r="CM698" t="b">
        <f t="shared" si="178"/>
        <v>1</v>
      </c>
      <c r="CN698" t="b">
        <f t="shared" si="179"/>
        <v>0</v>
      </c>
      <c r="CO698" t="b">
        <f>LEN(_xlfn.IFNA(VLOOKUP(Data!K698,Konstanta!$AB:$AB,1,FALSE),""))&gt;0</f>
        <v>0</v>
      </c>
      <c r="CP698" s="12" t="b">
        <f t="shared" si="180"/>
        <v>0</v>
      </c>
      <c r="CQ698" s="12" t="b">
        <f t="shared" si="181"/>
        <v>0</v>
      </c>
      <c r="CR698" t="b">
        <f>ISNUMBER(SEARCH(Konstanta!$Q$5,Y698))</f>
        <v>0</v>
      </c>
      <c r="CS698">
        <f ca="1">IF(CD698&lt;=Konstanta!$J$5,Konstanta!$I$5,IF(CD698&lt;=Konstanta!$J$6,Konstanta!$I$6,IF(CD698&lt;=Konstanta!$J$7,Konstanta!$I$7,Konstanta!$I$8)))</f>
        <v>4</v>
      </c>
      <c r="CT698" t="b">
        <f>ISNUMBER(SEARCH(Konstanta!$Q$6,Y698))</f>
        <v>0</v>
      </c>
      <c r="CU698">
        <f ca="1">IF(CD698&lt;=Konstanta!$F$5,Konstanta!$E$5,IF(CD698&lt;=Konstanta!$F$6,Konstanta!$E$6,IF(CD698&lt;=Konstanta!$F$7,Konstanta!$E$7,IF(CD698&lt;=Konstanta!$F$8,Konstanta!$E$8,Konstanta!$E$9))))</f>
        <v>5</v>
      </c>
      <c r="CV698" t="b">
        <f t="shared" si="182"/>
        <v>1</v>
      </c>
      <c r="CW698" s="74">
        <f ca="1">IF(CD698&lt;=Konstanta!$B$5,Konstanta!$A$5,IF(CD698&lt;=Konstanta!$B$6,Konstanta!$A$6,IF(CD698&lt;=Konstanta!$B$7,Konstanta!$A$7,IF(CD698&lt;=Konstanta!$B$8,Konstanta!$A$8,IF(CD698&lt;=Konstanta!$B$9,Konstanta!$A$9,IF(CD698&lt;=Konstanta!$B$10,Konstanta!$A$10,IF(CD698&lt;=Konstanta!$B$11,Konstanta!$A$11,Konstanta!$A$12)))))))</f>
        <v>8</v>
      </c>
      <c r="CX698" t="b">
        <f>LEN(_xlfn.IFNA(VLOOKUP(AA698,Konstanta!$AD:$AD,1,FALSE),""))=0</f>
        <v>1</v>
      </c>
      <c r="CY698" s="67">
        <f t="shared" si="183"/>
        <v>0</v>
      </c>
      <c r="CZ698" s="67">
        <f t="shared" si="184"/>
        <v>0</v>
      </c>
      <c r="DA698" s="67">
        <f t="shared" si="185"/>
        <v>0</v>
      </c>
      <c r="DB698" t="b">
        <f t="shared" ca="1" si="186"/>
        <v>0</v>
      </c>
      <c r="DC698" s="67" t="b">
        <f>DA698&lt;=Konstanta!$AH$3</f>
        <v>1</v>
      </c>
      <c r="DD698" t="b">
        <f>CY698&lt;=Konstanta!$AH$4</f>
        <v>1</v>
      </c>
      <c r="DE698" t="b">
        <f>CY698&lt;=Konstanta!$AH$5</f>
        <v>1</v>
      </c>
      <c r="DF698" t="b">
        <f>CY698&lt;=Konstanta!$AH$6</f>
        <v>1</v>
      </c>
      <c r="DG698" t="b">
        <f ca="1">TEXT(BL698,"YYYYMMDD")=TEXT(Konstanta!$B$1,"YYYYMMDD")</f>
        <v>0</v>
      </c>
      <c r="DH698" t="b">
        <f t="shared" si="187"/>
        <v>0</v>
      </c>
      <c r="DI698" s="67">
        <f ca="1">Konstanta!$C$4-Data!CD698</f>
        <v>-1096658.666275</v>
      </c>
      <c r="DJ698">
        <f ca="1">IF(Data!DI698&gt;=Konstanta!$B$14,Konstanta!$A$14,IF(Data!DI698&gt;=Konstanta!$B$15,Konstanta!$A$15,IF(Data!DI698&gt;=Konstanta!$B$16,Konstanta!$A$16,IF(Data!DI698&gt;=Konstanta!$B$17,Konstanta!$A$17,IF(Data!DI698&gt;=Konstanta!$B$18,Konstanta!$A$18,Konstanta!$A$19)))))</f>
        <v>6</v>
      </c>
      <c r="DK698" t="b">
        <f t="shared" si="188"/>
        <v>0</v>
      </c>
      <c r="DL698" t="b">
        <f>COUNTIFS(A$1:A697,A698)=0</f>
        <v>1</v>
      </c>
    </row>
    <row r="699" spans="1:116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70" t="str">
        <f t="shared" si="173"/>
        <v/>
      </c>
      <c r="CA699" s="71">
        <f t="shared" ca="1" si="174"/>
        <v>1096694.6660055555</v>
      </c>
      <c r="CB699" s="70" t="b">
        <f ca="1">AND(LEN(BZ699)&gt;0,TEXT(BZ699,"YYYY-MM-DD")=TEXT(Konstanta!$B$1,"YYYY-MM-DD"))</f>
        <v>0</v>
      </c>
      <c r="CC699" s="70" t="str">
        <f t="shared" si="175"/>
        <v/>
      </c>
      <c r="CD699" s="72">
        <f ca="1">(Konstanta!$B$2-D699)*24</f>
        <v>1096694.666275</v>
      </c>
      <c r="CE699" t="b">
        <f t="shared" si="176"/>
        <v>0</v>
      </c>
      <c r="CF699" t="b">
        <f>LEN(_xlfn.IFNA(VLOOKUP(H699,Konstanta!$M:$M,1,FALSE),""))&gt;0</f>
        <v>0</v>
      </c>
      <c r="CG699" t="b">
        <f>LEN(_xlfn.IFNA(VLOOKUP(G699,Konstanta!$T:$T,1,FALSE),""))&gt;0</f>
        <v>0</v>
      </c>
      <c r="CH699" t="b">
        <f>_xlfn.IFNA(VLOOKUP(U699,Konstanta!$O:$O,1,FALSE),"-")&lt;&gt;"-"</f>
        <v>0</v>
      </c>
      <c r="CI699" t="b">
        <f>LEN(_xlfn.IFNA(VLOOKUP(AX699,Konstanta!$X:$X,1,FALSE),""))&gt;0</f>
        <v>0</v>
      </c>
      <c r="CJ699" t="b">
        <f>OR(LEN(_xlfn.IFNA(VLOOKUP(Y699,Konstanta!$Q:$Q,1,FALSE),""))&gt;0,LEN(Y699)=0)</f>
        <v>1</v>
      </c>
      <c r="CK699" t="b">
        <f t="shared" si="177"/>
        <v>1</v>
      </c>
      <c r="CL699" t="b">
        <f>OR(LEN(_xlfn.IFNA(VLOOKUP(BK699,Konstanta!$Z:$Z,1,FALSE),""))&gt;0,LEN(BK699)=0)</f>
        <v>1</v>
      </c>
      <c r="CM699" t="b">
        <f t="shared" si="178"/>
        <v>1</v>
      </c>
      <c r="CN699" t="b">
        <f t="shared" si="179"/>
        <v>0</v>
      </c>
      <c r="CO699" t="b">
        <f>LEN(_xlfn.IFNA(VLOOKUP(Data!K699,Konstanta!$AB:$AB,1,FALSE),""))&gt;0</f>
        <v>0</v>
      </c>
      <c r="CP699" s="12" t="b">
        <f t="shared" si="180"/>
        <v>0</v>
      </c>
      <c r="CQ699" s="12" t="b">
        <f t="shared" si="181"/>
        <v>0</v>
      </c>
      <c r="CR699" t="b">
        <f>ISNUMBER(SEARCH(Konstanta!$Q$5,Y699))</f>
        <v>0</v>
      </c>
      <c r="CS699">
        <f ca="1">IF(CD699&lt;=Konstanta!$J$5,Konstanta!$I$5,IF(CD699&lt;=Konstanta!$J$6,Konstanta!$I$6,IF(CD699&lt;=Konstanta!$J$7,Konstanta!$I$7,Konstanta!$I$8)))</f>
        <v>4</v>
      </c>
      <c r="CT699" t="b">
        <f>ISNUMBER(SEARCH(Konstanta!$Q$6,Y699))</f>
        <v>0</v>
      </c>
      <c r="CU699">
        <f ca="1">IF(CD699&lt;=Konstanta!$F$5,Konstanta!$E$5,IF(CD699&lt;=Konstanta!$F$6,Konstanta!$E$6,IF(CD699&lt;=Konstanta!$F$7,Konstanta!$E$7,IF(CD699&lt;=Konstanta!$F$8,Konstanta!$E$8,Konstanta!$E$9))))</f>
        <v>5</v>
      </c>
      <c r="CV699" t="b">
        <f t="shared" si="182"/>
        <v>1</v>
      </c>
      <c r="CW699" s="74">
        <f ca="1">IF(CD699&lt;=Konstanta!$B$5,Konstanta!$A$5,IF(CD699&lt;=Konstanta!$B$6,Konstanta!$A$6,IF(CD699&lt;=Konstanta!$B$7,Konstanta!$A$7,IF(CD699&lt;=Konstanta!$B$8,Konstanta!$A$8,IF(CD699&lt;=Konstanta!$B$9,Konstanta!$A$9,IF(CD699&lt;=Konstanta!$B$10,Konstanta!$A$10,IF(CD699&lt;=Konstanta!$B$11,Konstanta!$A$11,Konstanta!$A$12)))))))</f>
        <v>8</v>
      </c>
      <c r="CX699" t="b">
        <f>LEN(_xlfn.IFNA(VLOOKUP(AA699,Konstanta!$AD:$AD,1,FALSE),""))=0</f>
        <v>1</v>
      </c>
      <c r="CY699" s="67">
        <f t="shared" si="183"/>
        <v>0</v>
      </c>
      <c r="CZ699" s="67">
        <f t="shared" si="184"/>
        <v>0</v>
      </c>
      <c r="DA699" s="67">
        <f t="shared" si="185"/>
        <v>0</v>
      </c>
      <c r="DB699" t="b">
        <f t="shared" ca="1" si="186"/>
        <v>0</v>
      </c>
      <c r="DC699" s="67" t="b">
        <f>DA699&lt;=Konstanta!$AH$3</f>
        <v>1</v>
      </c>
      <c r="DD699" t="b">
        <f>CY699&lt;=Konstanta!$AH$4</f>
        <v>1</v>
      </c>
      <c r="DE699" t="b">
        <f>CY699&lt;=Konstanta!$AH$5</f>
        <v>1</v>
      </c>
      <c r="DF699" t="b">
        <f>CY699&lt;=Konstanta!$AH$6</f>
        <v>1</v>
      </c>
      <c r="DG699" t="b">
        <f ca="1">TEXT(BL699,"YYYYMMDD")=TEXT(Konstanta!$B$1,"YYYYMMDD")</f>
        <v>0</v>
      </c>
      <c r="DH699" t="b">
        <f t="shared" si="187"/>
        <v>0</v>
      </c>
      <c r="DI699" s="67">
        <f ca="1">Konstanta!$C$4-Data!CD699</f>
        <v>-1096658.666275</v>
      </c>
      <c r="DJ699">
        <f ca="1">IF(Data!DI699&gt;=Konstanta!$B$14,Konstanta!$A$14,IF(Data!DI699&gt;=Konstanta!$B$15,Konstanta!$A$15,IF(Data!DI699&gt;=Konstanta!$B$16,Konstanta!$A$16,IF(Data!DI699&gt;=Konstanta!$B$17,Konstanta!$A$17,IF(Data!DI699&gt;=Konstanta!$B$18,Konstanta!$A$18,Konstanta!$A$19)))))</f>
        <v>6</v>
      </c>
      <c r="DK699" t="b">
        <f t="shared" si="188"/>
        <v>0</v>
      </c>
      <c r="DL699" t="b">
        <f>COUNTIFS(A$1:A698,A699)=0</f>
        <v>1</v>
      </c>
    </row>
    <row r="700" spans="1:116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70" t="str">
        <f t="shared" si="173"/>
        <v/>
      </c>
      <c r="CA700" s="71">
        <f t="shared" ca="1" si="174"/>
        <v>1096694.6662277777</v>
      </c>
      <c r="CB700" s="70" t="b">
        <f ca="1">AND(LEN(BZ700)&gt;0,TEXT(BZ700,"YYYY-MM-DD")=TEXT(Konstanta!$B$1,"YYYY-MM-DD"))</f>
        <v>0</v>
      </c>
      <c r="CC700" s="70" t="str">
        <f t="shared" si="175"/>
        <v/>
      </c>
      <c r="CD700" s="72">
        <f ca="1">(Konstanta!$B$2-D700)*24</f>
        <v>1096694.666275</v>
      </c>
      <c r="CE700" t="b">
        <f t="shared" si="176"/>
        <v>0</v>
      </c>
      <c r="CF700" t="b">
        <f>LEN(_xlfn.IFNA(VLOOKUP(H700,Konstanta!$M:$M,1,FALSE),""))&gt;0</f>
        <v>0</v>
      </c>
      <c r="CG700" t="b">
        <f>LEN(_xlfn.IFNA(VLOOKUP(G700,Konstanta!$T:$T,1,FALSE),""))&gt;0</f>
        <v>0</v>
      </c>
      <c r="CH700" t="b">
        <f>_xlfn.IFNA(VLOOKUP(U700,Konstanta!$O:$O,1,FALSE),"-")&lt;&gt;"-"</f>
        <v>0</v>
      </c>
      <c r="CI700" t="b">
        <f>LEN(_xlfn.IFNA(VLOOKUP(AX700,Konstanta!$X:$X,1,FALSE),""))&gt;0</f>
        <v>0</v>
      </c>
      <c r="CJ700" t="b">
        <f>OR(LEN(_xlfn.IFNA(VLOOKUP(Y700,Konstanta!$Q:$Q,1,FALSE),""))&gt;0,LEN(Y700)=0)</f>
        <v>1</v>
      </c>
      <c r="CK700" t="b">
        <f t="shared" si="177"/>
        <v>1</v>
      </c>
      <c r="CL700" t="b">
        <f>OR(LEN(_xlfn.IFNA(VLOOKUP(BK700,Konstanta!$Z:$Z,1,FALSE),""))&gt;0,LEN(BK700)=0)</f>
        <v>1</v>
      </c>
      <c r="CM700" t="b">
        <f t="shared" si="178"/>
        <v>1</v>
      </c>
      <c r="CN700" t="b">
        <f t="shared" si="179"/>
        <v>0</v>
      </c>
      <c r="CO700" t="b">
        <f>LEN(_xlfn.IFNA(VLOOKUP(Data!K700,Konstanta!$AB:$AB,1,FALSE),""))&gt;0</f>
        <v>0</v>
      </c>
      <c r="CP700" s="12" t="b">
        <f t="shared" si="180"/>
        <v>0</v>
      </c>
      <c r="CQ700" s="12" t="b">
        <f t="shared" si="181"/>
        <v>0</v>
      </c>
      <c r="CR700" t="b">
        <f>ISNUMBER(SEARCH(Konstanta!$Q$5,Y700))</f>
        <v>0</v>
      </c>
      <c r="CS700">
        <f ca="1">IF(CD700&lt;=Konstanta!$J$5,Konstanta!$I$5,IF(CD700&lt;=Konstanta!$J$6,Konstanta!$I$6,IF(CD700&lt;=Konstanta!$J$7,Konstanta!$I$7,Konstanta!$I$8)))</f>
        <v>4</v>
      </c>
      <c r="CT700" t="b">
        <f>ISNUMBER(SEARCH(Konstanta!$Q$6,Y700))</f>
        <v>0</v>
      </c>
      <c r="CU700">
        <f ca="1">IF(CD700&lt;=Konstanta!$F$5,Konstanta!$E$5,IF(CD700&lt;=Konstanta!$F$6,Konstanta!$E$6,IF(CD700&lt;=Konstanta!$F$7,Konstanta!$E$7,IF(CD700&lt;=Konstanta!$F$8,Konstanta!$E$8,Konstanta!$E$9))))</f>
        <v>5</v>
      </c>
      <c r="CV700" t="b">
        <f t="shared" si="182"/>
        <v>1</v>
      </c>
      <c r="CW700" s="74">
        <f ca="1">IF(CD700&lt;=Konstanta!$B$5,Konstanta!$A$5,IF(CD700&lt;=Konstanta!$B$6,Konstanta!$A$6,IF(CD700&lt;=Konstanta!$B$7,Konstanta!$A$7,IF(CD700&lt;=Konstanta!$B$8,Konstanta!$A$8,IF(CD700&lt;=Konstanta!$B$9,Konstanta!$A$9,IF(CD700&lt;=Konstanta!$B$10,Konstanta!$A$10,IF(CD700&lt;=Konstanta!$B$11,Konstanta!$A$11,Konstanta!$A$12)))))))</f>
        <v>8</v>
      </c>
      <c r="CX700" t="b">
        <f>LEN(_xlfn.IFNA(VLOOKUP(AA700,Konstanta!$AD:$AD,1,FALSE),""))=0</f>
        <v>1</v>
      </c>
      <c r="CY700" s="67">
        <f t="shared" si="183"/>
        <v>0</v>
      </c>
      <c r="CZ700" s="67">
        <f t="shared" si="184"/>
        <v>0</v>
      </c>
      <c r="DA700" s="67">
        <f t="shared" si="185"/>
        <v>0</v>
      </c>
      <c r="DB700" t="b">
        <f t="shared" ca="1" si="186"/>
        <v>0</v>
      </c>
      <c r="DC700" s="67" t="b">
        <f>DA700&lt;=Konstanta!$AH$3</f>
        <v>1</v>
      </c>
      <c r="DD700" t="b">
        <f>CY700&lt;=Konstanta!$AH$4</f>
        <v>1</v>
      </c>
      <c r="DE700" t="b">
        <f>CY700&lt;=Konstanta!$AH$5</f>
        <v>1</v>
      </c>
      <c r="DF700" t="b">
        <f>CY700&lt;=Konstanta!$AH$6</f>
        <v>1</v>
      </c>
      <c r="DG700" t="b">
        <f ca="1">TEXT(BL700,"YYYYMMDD")=TEXT(Konstanta!$B$1,"YYYYMMDD")</f>
        <v>0</v>
      </c>
      <c r="DH700" t="b">
        <f t="shared" si="187"/>
        <v>0</v>
      </c>
      <c r="DI700" s="67">
        <f ca="1">Konstanta!$C$4-Data!CD700</f>
        <v>-1096658.666275</v>
      </c>
      <c r="DJ700">
        <f ca="1">IF(Data!DI700&gt;=Konstanta!$B$14,Konstanta!$A$14,IF(Data!DI700&gt;=Konstanta!$B$15,Konstanta!$A$15,IF(Data!DI700&gt;=Konstanta!$B$16,Konstanta!$A$16,IF(Data!DI700&gt;=Konstanta!$B$17,Konstanta!$A$17,IF(Data!DI700&gt;=Konstanta!$B$18,Konstanta!$A$18,Konstanta!$A$19)))))</f>
        <v>6</v>
      </c>
      <c r="DK700" t="b">
        <f t="shared" si="188"/>
        <v>0</v>
      </c>
      <c r="DL700" t="b">
        <f>COUNTIFS(A$1:A699,A700)=0</f>
        <v>1</v>
      </c>
    </row>
    <row r="701" spans="1:116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70" t="str">
        <f t="shared" si="173"/>
        <v/>
      </c>
      <c r="CA701" s="71">
        <f t="shared" ca="1" si="174"/>
        <v>1096694.6659916667</v>
      </c>
      <c r="CB701" s="70" t="b">
        <f ca="1">AND(LEN(BZ701)&gt;0,TEXT(BZ701,"YYYY-MM-DD")=TEXT(Konstanta!$B$1,"YYYY-MM-DD"))</f>
        <v>0</v>
      </c>
      <c r="CC701" s="70" t="str">
        <f t="shared" si="175"/>
        <v/>
      </c>
      <c r="CD701" s="72">
        <f ca="1">(Konstanta!$B$2-D701)*24</f>
        <v>1096694.666275</v>
      </c>
      <c r="CE701" t="b">
        <f t="shared" si="176"/>
        <v>0</v>
      </c>
      <c r="CF701" t="b">
        <f>LEN(_xlfn.IFNA(VLOOKUP(H701,Konstanta!$M:$M,1,FALSE),""))&gt;0</f>
        <v>0</v>
      </c>
      <c r="CG701" t="b">
        <f>LEN(_xlfn.IFNA(VLOOKUP(G701,Konstanta!$T:$T,1,FALSE),""))&gt;0</f>
        <v>0</v>
      </c>
      <c r="CH701" t="b">
        <f>_xlfn.IFNA(VLOOKUP(U701,Konstanta!$O:$O,1,FALSE),"-")&lt;&gt;"-"</f>
        <v>0</v>
      </c>
      <c r="CI701" t="b">
        <f>LEN(_xlfn.IFNA(VLOOKUP(AX701,Konstanta!$X:$X,1,FALSE),""))&gt;0</f>
        <v>0</v>
      </c>
      <c r="CJ701" t="b">
        <f>OR(LEN(_xlfn.IFNA(VLOOKUP(Y701,Konstanta!$Q:$Q,1,FALSE),""))&gt;0,LEN(Y701)=0)</f>
        <v>1</v>
      </c>
      <c r="CK701" t="b">
        <f t="shared" si="177"/>
        <v>1</v>
      </c>
      <c r="CL701" t="b">
        <f>OR(LEN(_xlfn.IFNA(VLOOKUP(BK701,Konstanta!$Z:$Z,1,FALSE),""))&gt;0,LEN(BK701)=0)</f>
        <v>1</v>
      </c>
      <c r="CM701" t="b">
        <f t="shared" si="178"/>
        <v>1</v>
      </c>
      <c r="CN701" t="b">
        <f t="shared" si="179"/>
        <v>0</v>
      </c>
      <c r="CO701" t="b">
        <f>LEN(_xlfn.IFNA(VLOOKUP(Data!K701,Konstanta!$AB:$AB,1,FALSE),""))&gt;0</f>
        <v>0</v>
      </c>
      <c r="CP701" s="12" t="b">
        <f t="shared" si="180"/>
        <v>0</v>
      </c>
      <c r="CQ701" s="12" t="b">
        <f t="shared" si="181"/>
        <v>0</v>
      </c>
      <c r="CR701" t="b">
        <f>ISNUMBER(SEARCH(Konstanta!$Q$5,Y701))</f>
        <v>0</v>
      </c>
      <c r="CS701">
        <f ca="1">IF(CD701&lt;=Konstanta!$J$5,Konstanta!$I$5,IF(CD701&lt;=Konstanta!$J$6,Konstanta!$I$6,IF(CD701&lt;=Konstanta!$J$7,Konstanta!$I$7,Konstanta!$I$8)))</f>
        <v>4</v>
      </c>
      <c r="CT701" t="b">
        <f>ISNUMBER(SEARCH(Konstanta!$Q$6,Y701))</f>
        <v>0</v>
      </c>
      <c r="CU701">
        <f ca="1">IF(CD701&lt;=Konstanta!$F$5,Konstanta!$E$5,IF(CD701&lt;=Konstanta!$F$6,Konstanta!$E$6,IF(CD701&lt;=Konstanta!$F$7,Konstanta!$E$7,IF(CD701&lt;=Konstanta!$F$8,Konstanta!$E$8,Konstanta!$E$9))))</f>
        <v>5</v>
      </c>
      <c r="CV701" t="b">
        <f t="shared" si="182"/>
        <v>1</v>
      </c>
      <c r="CW701" s="74">
        <f ca="1">IF(CD701&lt;=Konstanta!$B$5,Konstanta!$A$5,IF(CD701&lt;=Konstanta!$B$6,Konstanta!$A$6,IF(CD701&lt;=Konstanta!$B$7,Konstanta!$A$7,IF(CD701&lt;=Konstanta!$B$8,Konstanta!$A$8,IF(CD701&lt;=Konstanta!$B$9,Konstanta!$A$9,IF(CD701&lt;=Konstanta!$B$10,Konstanta!$A$10,IF(CD701&lt;=Konstanta!$B$11,Konstanta!$A$11,Konstanta!$A$12)))))))</f>
        <v>8</v>
      </c>
      <c r="CX701" t="b">
        <f>LEN(_xlfn.IFNA(VLOOKUP(AA701,Konstanta!$AD:$AD,1,FALSE),""))=0</f>
        <v>1</v>
      </c>
      <c r="CY701" s="67">
        <f t="shared" si="183"/>
        <v>0</v>
      </c>
      <c r="CZ701" s="67">
        <f t="shared" si="184"/>
        <v>0</v>
      </c>
      <c r="DA701" s="67">
        <f t="shared" si="185"/>
        <v>0</v>
      </c>
      <c r="DB701" t="b">
        <f t="shared" ca="1" si="186"/>
        <v>0</v>
      </c>
      <c r="DC701" s="67" t="b">
        <f>DA701&lt;=Konstanta!$AH$3</f>
        <v>1</v>
      </c>
      <c r="DD701" t="b">
        <f>CY701&lt;=Konstanta!$AH$4</f>
        <v>1</v>
      </c>
      <c r="DE701" t="b">
        <f>CY701&lt;=Konstanta!$AH$5</f>
        <v>1</v>
      </c>
      <c r="DF701" t="b">
        <f>CY701&lt;=Konstanta!$AH$6</f>
        <v>1</v>
      </c>
      <c r="DG701" t="b">
        <f ca="1">TEXT(BL701,"YYYYMMDD")=TEXT(Konstanta!$B$1,"YYYYMMDD")</f>
        <v>0</v>
      </c>
      <c r="DH701" t="b">
        <f t="shared" si="187"/>
        <v>0</v>
      </c>
      <c r="DI701" s="67">
        <f ca="1">Konstanta!$C$4-Data!CD701</f>
        <v>-1096658.666275</v>
      </c>
      <c r="DJ701">
        <f ca="1">IF(Data!DI701&gt;=Konstanta!$B$14,Konstanta!$A$14,IF(Data!DI701&gt;=Konstanta!$B$15,Konstanta!$A$15,IF(Data!DI701&gt;=Konstanta!$B$16,Konstanta!$A$16,IF(Data!DI701&gt;=Konstanta!$B$17,Konstanta!$A$17,IF(Data!DI701&gt;=Konstanta!$B$18,Konstanta!$A$18,Konstanta!$A$19)))))</f>
        <v>6</v>
      </c>
      <c r="DK701" t="b">
        <f t="shared" si="188"/>
        <v>0</v>
      </c>
      <c r="DL701" t="b">
        <f>COUNTIFS(A$1:A700,A701)=0</f>
        <v>1</v>
      </c>
    </row>
    <row r="702" spans="1:116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70" t="str">
        <f t="shared" si="173"/>
        <v/>
      </c>
      <c r="CA702" s="71">
        <f t="shared" ca="1" si="174"/>
        <v>1096694.6664083335</v>
      </c>
      <c r="CB702" s="70" t="b">
        <f ca="1">AND(LEN(BZ702)&gt;0,TEXT(BZ702,"YYYY-MM-DD")=TEXT(Konstanta!$B$1,"YYYY-MM-DD"))</f>
        <v>0</v>
      </c>
      <c r="CC702" s="70" t="str">
        <f t="shared" si="175"/>
        <v/>
      </c>
      <c r="CD702" s="72">
        <f ca="1">(Konstanta!$B$2-D702)*24</f>
        <v>1096694.666275</v>
      </c>
      <c r="CE702" t="b">
        <f t="shared" si="176"/>
        <v>0</v>
      </c>
      <c r="CF702" t="b">
        <f>LEN(_xlfn.IFNA(VLOOKUP(H702,Konstanta!$M:$M,1,FALSE),""))&gt;0</f>
        <v>0</v>
      </c>
      <c r="CG702" t="b">
        <f>LEN(_xlfn.IFNA(VLOOKUP(G702,Konstanta!$T:$T,1,FALSE),""))&gt;0</f>
        <v>0</v>
      </c>
      <c r="CH702" t="b">
        <f>_xlfn.IFNA(VLOOKUP(U702,Konstanta!$O:$O,1,FALSE),"-")&lt;&gt;"-"</f>
        <v>0</v>
      </c>
      <c r="CI702" t="b">
        <f>LEN(_xlfn.IFNA(VLOOKUP(AX702,Konstanta!$X:$X,1,FALSE),""))&gt;0</f>
        <v>0</v>
      </c>
      <c r="CJ702" t="b">
        <f>OR(LEN(_xlfn.IFNA(VLOOKUP(Y702,Konstanta!$Q:$Q,1,FALSE),""))&gt;0,LEN(Y702)=0)</f>
        <v>1</v>
      </c>
      <c r="CK702" t="b">
        <f t="shared" si="177"/>
        <v>1</v>
      </c>
      <c r="CL702" t="b">
        <f>OR(LEN(_xlfn.IFNA(VLOOKUP(BK702,Konstanta!$Z:$Z,1,FALSE),""))&gt;0,LEN(BK702)=0)</f>
        <v>1</v>
      </c>
      <c r="CM702" t="b">
        <f t="shared" si="178"/>
        <v>1</v>
      </c>
      <c r="CN702" t="b">
        <f t="shared" si="179"/>
        <v>0</v>
      </c>
      <c r="CO702" t="b">
        <f>LEN(_xlfn.IFNA(VLOOKUP(Data!K702,Konstanta!$AB:$AB,1,FALSE),""))&gt;0</f>
        <v>0</v>
      </c>
      <c r="CP702" s="12" t="b">
        <f t="shared" si="180"/>
        <v>0</v>
      </c>
      <c r="CQ702" s="12" t="b">
        <f t="shared" si="181"/>
        <v>0</v>
      </c>
      <c r="CR702" t="b">
        <f>ISNUMBER(SEARCH(Konstanta!$Q$5,Y702))</f>
        <v>0</v>
      </c>
      <c r="CS702">
        <f ca="1">IF(CD702&lt;=Konstanta!$J$5,Konstanta!$I$5,IF(CD702&lt;=Konstanta!$J$6,Konstanta!$I$6,IF(CD702&lt;=Konstanta!$J$7,Konstanta!$I$7,Konstanta!$I$8)))</f>
        <v>4</v>
      </c>
      <c r="CT702" t="b">
        <f>ISNUMBER(SEARCH(Konstanta!$Q$6,Y702))</f>
        <v>0</v>
      </c>
      <c r="CU702">
        <f ca="1">IF(CD702&lt;=Konstanta!$F$5,Konstanta!$E$5,IF(CD702&lt;=Konstanta!$F$6,Konstanta!$E$6,IF(CD702&lt;=Konstanta!$F$7,Konstanta!$E$7,IF(CD702&lt;=Konstanta!$F$8,Konstanta!$E$8,Konstanta!$E$9))))</f>
        <v>5</v>
      </c>
      <c r="CV702" t="b">
        <f t="shared" si="182"/>
        <v>1</v>
      </c>
      <c r="CW702" s="74">
        <f ca="1">IF(CD702&lt;=Konstanta!$B$5,Konstanta!$A$5,IF(CD702&lt;=Konstanta!$B$6,Konstanta!$A$6,IF(CD702&lt;=Konstanta!$B$7,Konstanta!$A$7,IF(CD702&lt;=Konstanta!$B$8,Konstanta!$A$8,IF(CD702&lt;=Konstanta!$B$9,Konstanta!$A$9,IF(CD702&lt;=Konstanta!$B$10,Konstanta!$A$10,IF(CD702&lt;=Konstanta!$B$11,Konstanta!$A$11,Konstanta!$A$12)))))))</f>
        <v>8</v>
      </c>
      <c r="CX702" t="b">
        <f>LEN(_xlfn.IFNA(VLOOKUP(AA702,Konstanta!$AD:$AD,1,FALSE),""))=0</f>
        <v>1</v>
      </c>
      <c r="CY702" s="67">
        <f t="shared" si="183"/>
        <v>0</v>
      </c>
      <c r="CZ702" s="67">
        <f t="shared" si="184"/>
        <v>0</v>
      </c>
      <c r="DA702" s="67">
        <f t="shared" si="185"/>
        <v>0</v>
      </c>
      <c r="DB702" t="b">
        <f t="shared" ca="1" si="186"/>
        <v>0</v>
      </c>
      <c r="DC702" s="67" t="b">
        <f>DA702&lt;=Konstanta!$AH$3</f>
        <v>1</v>
      </c>
      <c r="DD702" t="b">
        <f>CY702&lt;=Konstanta!$AH$4</f>
        <v>1</v>
      </c>
      <c r="DE702" t="b">
        <f>CY702&lt;=Konstanta!$AH$5</f>
        <v>1</v>
      </c>
      <c r="DF702" t="b">
        <f>CY702&lt;=Konstanta!$AH$6</f>
        <v>1</v>
      </c>
      <c r="DG702" t="b">
        <f ca="1">TEXT(BL702,"YYYYMMDD")=TEXT(Konstanta!$B$1,"YYYYMMDD")</f>
        <v>0</v>
      </c>
      <c r="DH702" t="b">
        <f t="shared" si="187"/>
        <v>0</v>
      </c>
      <c r="DI702" s="67">
        <f ca="1">Konstanta!$C$4-Data!CD702</f>
        <v>-1096658.666275</v>
      </c>
      <c r="DJ702">
        <f ca="1">IF(Data!DI702&gt;=Konstanta!$B$14,Konstanta!$A$14,IF(Data!DI702&gt;=Konstanta!$B$15,Konstanta!$A$15,IF(Data!DI702&gt;=Konstanta!$B$16,Konstanta!$A$16,IF(Data!DI702&gt;=Konstanta!$B$17,Konstanta!$A$17,IF(Data!DI702&gt;=Konstanta!$B$18,Konstanta!$A$18,Konstanta!$A$19)))))</f>
        <v>6</v>
      </c>
      <c r="DK702" t="b">
        <f t="shared" si="188"/>
        <v>0</v>
      </c>
      <c r="DL702" t="b">
        <f>COUNTIFS(A$1:A701,A702)=0</f>
        <v>1</v>
      </c>
    </row>
    <row r="703" spans="1:116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70" t="str">
        <f t="shared" si="173"/>
        <v/>
      </c>
      <c r="CA703" s="71">
        <f t="shared" ca="1" si="174"/>
        <v>1096694.6660166667</v>
      </c>
      <c r="CB703" s="70" t="b">
        <f ca="1">AND(LEN(BZ703)&gt;0,TEXT(BZ703,"YYYY-MM-DD")=TEXT(Konstanta!$B$1,"YYYY-MM-DD"))</f>
        <v>0</v>
      </c>
      <c r="CC703" s="70" t="str">
        <f t="shared" si="175"/>
        <v/>
      </c>
      <c r="CD703" s="72">
        <f ca="1">(Konstanta!$B$2-D703)*24</f>
        <v>1096694.666275</v>
      </c>
      <c r="CE703" t="b">
        <f t="shared" si="176"/>
        <v>0</v>
      </c>
      <c r="CF703" t="b">
        <f>LEN(_xlfn.IFNA(VLOOKUP(H703,Konstanta!$M:$M,1,FALSE),""))&gt;0</f>
        <v>0</v>
      </c>
      <c r="CG703" t="b">
        <f>LEN(_xlfn.IFNA(VLOOKUP(G703,Konstanta!$T:$T,1,FALSE),""))&gt;0</f>
        <v>0</v>
      </c>
      <c r="CH703" t="b">
        <f>_xlfn.IFNA(VLOOKUP(U703,Konstanta!$O:$O,1,FALSE),"-")&lt;&gt;"-"</f>
        <v>0</v>
      </c>
      <c r="CI703" t="b">
        <f>LEN(_xlfn.IFNA(VLOOKUP(AX703,Konstanta!$X:$X,1,FALSE),""))&gt;0</f>
        <v>0</v>
      </c>
      <c r="CJ703" t="b">
        <f>OR(LEN(_xlfn.IFNA(VLOOKUP(Y703,Konstanta!$Q:$Q,1,FALSE),""))&gt;0,LEN(Y703)=0)</f>
        <v>1</v>
      </c>
      <c r="CK703" t="b">
        <f t="shared" si="177"/>
        <v>1</v>
      </c>
      <c r="CL703" t="b">
        <f>OR(LEN(_xlfn.IFNA(VLOOKUP(BK703,Konstanta!$Z:$Z,1,FALSE),""))&gt;0,LEN(BK703)=0)</f>
        <v>1</v>
      </c>
      <c r="CM703" t="b">
        <f t="shared" si="178"/>
        <v>1</v>
      </c>
      <c r="CN703" t="b">
        <f t="shared" si="179"/>
        <v>0</v>
      </c>
      <c r="CO703" t="b">
        <f>LEN(_xlfn.IFNA(VLOOKUP(Data!K703,Konstanta!$AB:$AB,1,FALSE),""))&gt;0</f>
        <v>0</v>
      </c>
      <c r="CP703" s="12" t="b">
        <f t="shared" si="180"/>
        <v>0</v>
      </c>
      <c r="CQ703" s="12" t="b">
        <f t="shared" si="181"/>
        <v>0</v>
      </c>
      <c r="CR703" t="b">
        <f>ISNUMBER(SEARCH(Konstanta!$Q$5,Y703))</f>
        <v>0</v>
      </c>
      <c r="CS703">
        <f ca="1">IF(CD703&lt;=Konstanta!$J$5,Konstanta!$I$5,IF(CD703&lt;=Konstanta!$J$6,Konstanta!$I$6,IF(CD703&lt;=Konstanta!$J$7,Konstanta!$I$7,Konstanta!$I$8)))</f>
        <v>4</v>
      </c>
      <c r="CT703" t="b">
        <f>ISNUMBER(SEARCH(Konstanta!$Q$6,Y703))</f>
        <v>0</v>
      </c>
      <c r="CU703">
        <f ca="1">IF(CD703&lt;=Konstanta!$F$5,Konstanta!$E$5,IF(CD703&lt;=Konstanta!$F$6,Konstanta!$E$6,IF(CD703&lt;=Konstanta!$F$7,Konstanta!$E$7,IF(CD703&lt;=Konstanta!$F$8,Konstanta!$E$8,Konstanta!$E$9))))</f>
        <v>5</v>
      </c>
      <c r="CV703" t="b">
        <f t="shared" si="182"/>
        <v>1</v>
      </c>
      <c r="CW703" s="74">
        <f ca="1">IF(CD703&lt;=Konstanta!$B$5,Konstanta!$A$5,IF(CD703&lt;=Konstanta!$B$6,Konstanta!$A$6,IF(CD703&lt;=Konstanta!$B$7,Konstanta!$A$7,IF(CD703&lt;=Konstanta!$B$8,Konstanta!$A$8,IF(CD703&lt;=Konstanta!$B$9,Konstanta!$A$9,IF(CD703&lt;=Konstanta!$B$10,Konstanta!$A$10,IF(CD703&lt;=Konstanta!$B$11,Konstanta!$A$11,Konstanta!$A$12)))))))</f>
        <v>8</v>
      </c>
      <c r="CX703" t="b">
        <f>LEN(_xlfn.IFNA(VLOOKUP(AA703,Konstanta!$AD:$AD,1,FALSE),""))=0</f>
        <v>1</v>
      </c>
      <c r="CY703" s="67">
        <f t="shared" si="183"/>
        <v>0</v>
      </c>
      <c r="CZ703" s="67">
        <f t="shared" si="184"/>
        <v>0</v>
      </c>
      <c r="DA703" s="67">
        <f t="shared" si="185"/>
        <v>0</v>
      </c>
      <c r="DB703" t="b">
        <f t="shared" ca="1" si="186"/>
        <v>0</v>
      </c>
      <c r="DC703" s="67" t="b">
        <f>DA703&lt;=Konstanta!$AH$3</f>
        <v>1</v>
      </c>
      <c r="DD703" t="b">
        <f>CY703&lt;=Konstanta!$AH$4</f>
        <v>1</v>
      </c>
      <c r="DE703" t="b">
        <f>CY703&lt;=Konstanta!$AH$5</f>
        <v>1</v>
      </c>
      <c r="DF703" t="b">
        <f>CY703&lt;=Konstanta!$AH$6</f>
        <v>1</v>
      </c>
      <c r="DG703" t="b">
        <f ca="1">TEXT(BL703,"YYYYMMDD")=TEXT(Konstanta!$B$1,"YYYYMMDD")</f>
        <v>0</v>
      </c>
      <c r="DH703" t="b">
        <f t="shared" si="187"/>
        <v>0</v>
      </c>
      <c r="DI703" s="67">
        <f ca="1">Konstanta!$C$4-Data!CD703</f>
        <v>-1096658.666275</v>
      </c>
      <c r="DJ703">
        <f ca="1">IF(Data!DI703&gt;=Konstanta!$B$14,Konstanta!$A$14,IF(Data!DI703&gt;=Konstanta!$B$15,Konstanta!$A$15,IF(Data!DI703&gt;=Konstanta!$B$16,Konstanta!$A$16,IF(Data!DI703&gt;=Konstanta!$B$17,Konstanta!$A$17,IF(Data!DI703&gt;=Konstanta!$B$18,Konstanta!$A$18,Konstanta!$A$19)))))</f>
        <v>6</v>
      </c>
      <c r="DK703" t="b">
        <f t="shared" si="188"/>
        <v>0</v>
      </c>
      <c r="DL703" t="b">
        <f>COUNTIFS(A$1:A702,A703)=0</f>
        <v>1</v>
      </c>
    </row>
    <row r="704" spans="1:116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70" t="str">
        <f t="shared" si="173"/>
        <v/>
      </c>
      <c r="CA704" s="71">
        <f t="shared" ca="1" si="174"/>
        <v>1096694.6659916667</v>
      </c>
      <c r="CB704" s="70" t="b">
        <f ca="1">AND(LEN(BZ704)&gt;0,TEXT(BZ704,"YYYY-MM-DD")=TEXT(Konstanta!$B$1,"YYYY-MM-DD"))</f>
        <v>0</v>
      </c>
      <c r="CC704" s="70" t="str">
        <f t="shared" si="175"/>
        <v/>
      </c>
      <c r="CD704" s="72">
        <f ca="1">(Konstanta!$B$2-D704)*24</f>
        <v>1096694.666275</v>
      </c>
      <c r="CE704" t="b">
        <f t="shared" si="176"/>
        <v>0</v>
      </c>
      <c r="CF704" t="b">
        <f>LEN(_xlfn.IFNA(VLOOKUP(H704,Konstanta!$M:$M,1,FALSE),""))&gt;0</f>
        <v>0</v>
      </c>
      <c r="CG704" t="b">
        <f>LEN(_xlfn.IFNA(VLOOKUP(G704,Konstanta!$T:$T,1,FALSE),""))&gt;0</f>
        <v>0</v>
      </c>
      <c r="CH704" t="b">
        <f>_xlfn.IFNA(VLOOKUP(U704,Konstanta!$O:$O,1,FALSE),"-")&lt;&gt;"-"</f>
        <v>0</v>
      </c>
      <c r="CI704" t="b">
        <f>LEN(_xlfn.IFNA(VLOOKUP(AX704,Konstanta!$X:$X,1,FALSE),""))&gt;0</f>
        <v>0</v>
      </c>
      <c r="CJ704" t="b">
        <f>OR(LEN(_xlfn.IFNA(VLOOKUP(Y704,Konstanta!$Q:$Q,1,FALSE),""))&gt;0,LEN(Y704)=0)</f>
        <v>1</v>
      </c>
      <c r="CK704" t="b">
        <f t="shared" si="177"/>
        <v>1</v>
      </c>
      <c r="CL704" t="b">
        <f>OR(LEN(_xlfn.IFNA(VLOOKUP(BK704,Konstanta!$Z:$Z,1,FALSE),""))&gt;0,LEN(BK704)=0)</f>
        <v>1</v>
      </c>
      <c r="CM704" t="b">
        <f t="shared" si="178"/>
        <v>1</v>
      </c>
      <c r="CN704" t="b">
        <f t="shared" si="179"/>
        <v>0</v>
      </c>
      <c r="CO704" t="b">
        <f>LEN(_xlfn.IFNA(VLOOKUP(Data!K704,Konstanta!$AB:$AB,1,FALSE),""))&gt;0</f>
        <v>0</v>
      </c>
      <c r="CP704" s="12" t="b">
        <f t="shared" si="180"/>
        <v>0</v>
      </c>
      <c r="CQ704" s="12" t="b">
        <f t="shared" si="181"/>
        <v>0</v>
      </c>
      <c r="CR704" t="b">
        <f>ISNUMBER(SEARCH(Konstanta!$Q$5,Y704))</f>
        <v>0</v>
      </c>
      <c r="CS704">
        <f ca="1">IF(CD704&lt;=Konstanta!$J$5,Konstanta!$I$5,IF(CD704&lt;=Konstanta!$J$6,Konstanta!$I$6,IF(CD704&lt;=Konstanta!$J$7,Konstanta!$I$7,Konstanta!$I$8)))</f>
        <v>4</v>
      </c>
      <c r="CT704" t="b">
        <f>ISNUMBER(SEARCH(Konstanta!$Q$6,Y704))</f>
        <v>0</v>
      </c>
      <c r="CU704">
        <f ca="1">IF(CD704&lt;=Konstanta!$F$5,Konstanta!$E$5,IF(CD704&lt;=Konstanta!$F$6,Konstanta!$E$6,IF(CD704&lt;=Konstanta!$F$7,Konstanta!$E$7,IF(CD704&lt;=Konstanta!$F$8,Konstanta!$E$8,Konstanta!$E$9))))</f>
        <v>5</v>
      </c>
      <c r="CV704" t="b">
        <f t="shared" si="182"/>
        <v>1</v>
      </c>
      <c r="CW704" s="74">
        <f ca="1">IF(CD704&lt;=Konstanta!$B$5,Konstanta!$A$5,IF(CD704&lt;=Konstanta!$B$6,Konstanta!$A$6,IF(CD704&lt;=Konstanta!$B$7,Konstanta!$A$7,IF(CD704&lt;=Konstanta!$B$8,Konstanta!$A$8,IF(CD704&lt;=Konstanta!$B$9,Konstanta!$A$9,IF(CD704&lt;=Konstanta!$B$10,Konstanta!$A$10,IF(CD704&lt;=Konstanta!$B$11,Konstanta!$A$11,Konstanta!$A$12)))))))</f>
        <v>8</v>
      </c>
      <c r="CX704" t="b">
        <f>LEN(_xlfn.IFNA(VLOOKUP(AA704,Konstanta!$AD:$AD,1,FALSE),""))=0</f>
        <v>1</v>
      </c>
      <c r="CY704" s="67">
        <f t="shared" si="183"/>
        <v>0</v>
      </c>
      <c r="CZ704" s="67">
        <f t="shared" si="184"/>
        <v>0</v>
      </c>
      <c r="DA704" s="67">
        <f t="shared" si="185"/>
        <v>0</v>
      </c>
      <c r="DB704" t="b">
        <f t="shared" ca="1" si="186"/>
        <v>0</v>
      </c>
      <c r="DC704" s="67" t="b">
        <f>DA704&lt;=Konstanta!$AH$3</f>
        <v>1</v>
      </c>
      <c r="DD704" t="b">
        <f>CY704&lt;=Konstanta!$AH$4</f>
        <v>1</v>
      </c>
      <c r="DE704" t="b">
        <f>CY704&lt;=Konstanta!$AH$5</f>
        <v>1</v>
      </c>
      <c r="DF704" t="b">
        <f>CY704&lt;=Konstanta!$AH$6</f>
        <v>1</v>
      </c>
      <c r="DG704" t="b">
        <f ca="1">TEXT(BL704,"YYYYMMDD")=TEXT(Konstanta!$B$1,"YYYYMMDD")</f>
        <v>0</v>
      </c>
      <c r="DH704" t="b">
        <f t="shared" si="187"/>
        <v>0</v>
      </c>
      <c r="DI704" s="67">
        <f ca="1">Konstanta!$C$4-Data!CD704</f>
        <v>-1096658.666275</v>
      </c>
      <c r="DJ704">
        <f ca="1">IF(Data!DI704&gt;=Konstanta!$B$14,Konstanta!$A$14,IF(Data!DI704&gt;=Konstanta!$B$15,Konstanta!$A$15,IF(Data!DI704&gt;=Konstanta!$B$16,Konstanta!$A$16,IF(Data!DI704&gt;=Konstanta!$B$17,Konstanta!$A$17,IF(Data!DI704&gt;=Konstanta!$B$18,Konstanta!$A$18,Konstanta!$A$19)))))</f>
        <v>6</v>
      </c>
      <c r="DK704" t="b">
        <f t="shared" si="188"/>
        <v>0</v>
      </c>
      <c r="DL704" t="b">
        <f>COUNTIFS(A$1:A703,A704)=0</f>
        <v>1</v>
      </c>
    </row>
    <row r="705" spans="1:116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70" t="str">
        <f t="shared" si="173"/>
        <v/>
      </c>
      <c r="CA705" s="71">
        <f t="shared" ca="1" si="174"/>
        <v>1096694.6659916667</v>
      </c>
      <c r="CB705" s="70" t="b">
        <f ca="1">AND(LEN(BZ705)&gt;0,TEXT(BZ705,"YYYY-MM-DD")=TEXT(Konstanta!$B$1,"YYYY-MM-DD"))</f>
        <v>0</v>
      </c>
      <c r="CC705" s="70" t="str">
        <f t="shared" si="175"/>
        <v/>
      </c>
      <c r="CD705" s="72">
        <f ca="1">(Konstanta!$B$2-D705)*24</f>
        <v>1096694.666275</v>
      </c>
      <c r="CE705" t="b">
        <f t="shared" si="176"/>
        <v>0</v>
      </c>
      <c r="CF705" t="b">
        <f>LEN(_xlfn.IFNA(VLOOKUP(H705,Konstanta!$M:$M,1,FALSE),""))&gt;0</f>
        <v>0</v>
      </c>
      <c r="CG705" t="b">
        <f>LEN(_xlfn.IFNA(VLOOKUP(G705,Konstanta!$T:$T,1,FALSE),""))&gt;0</f>
        <v>0</v>
      </c>
      <c r="CH705" t="b">
        <f>_xlfn.IFNA(VLOOKUP(U705,Konstanta!$O:$O,1,FALSE),"-")&lt;&gt;"-"</f>
        <v>0</v>
      </c>
      <c r="CI705" t="b">
        <f>LEN(_xlfn.IFNA(VLOOKUP(AX705,Konstanta!$X:$X,1,FALSE),""))&gt;0</f>
        <v>0</v>
      </c>
      <c r="CJ705" t="b">
        <f>OR(LEN(_xlfn.IFNA(VLOOKUP(Y705,Konstanta!$Q:$Q,1,FALSE),""))&gt;0,LEN(Y705)=0)</f>
        <v>1</v>
      </c>
      <c r="CK705" t="b">
        <f t="shared" si="177"/>
        <v>1</v>
      </c>
      <c r="CL705" t="b">
        <f>OR(LEN(_xlfn.IFNA(VLOOKUP(BK705,Konstanta!$Z:$Z,1,FALSE),""))&gt;0,LEN(BK705)=0)</f>
        <v>1</v>
      </c>
      <c r="CM705" t="b">
        <f t="shared" si="178"/>
        <v>1</v>
      </c>
      <c r="CN705" t="b">
        <f t="shared" si="179"/>
        <v>0</v>
      </c>
      <c r="CO705" t="b">
        <f>LEN(_xlfn.IFNA(VLOOKUP(Data!K705,Konstanta!$AB:$AB,1,FALSE),""))&gt;0</f>
        <v>0</v>
      </c>
      <c r="CP705" s="12" t="b">
        <f t="shared" si="180"/>
        <v>0</v>
      </c>
      <c r="CQ705" s="12" t="b">
        <f t="shared" si="181"/>
        <v>0</v>
      </c>
      <c r="CR705" t="b">
        <f>ISNUMBER(SEARCH(Konstanta!$Q$5,Y705))</f>
        <v>0</v>
      </c>
      <c r="CS705">
        <f ca="1">IF(CD705&lt;=Konstanta!$J$5,Konstanta!$I$5,IF(CD705&lt;=Konstanta!$J$6,Konstanta!$I$6,IF(CD705&lt;=Konstanta!$J$7,Konstanta!$I$7,Konstanta!$I$8)))</f>
        <v>4</v>
      </c>
      <c r="CT705" t="b">
        <f>ISNUMBER(SEARCH(Konstanta!$Q$6,Y705))</f>
        <v>0</v>
      </c>
      <c r="CU705">
        <f ca="1">IF(CD705&lt;=Konstanta!$F$5,Konstanta!$E$5,IF(CD705&lt;=Konstanta!$F$6,Konstanta!$E$6,IF(CD705&lt;=Konstanta!$F$7,Konstanta!$E$7,IF(CD705&lt;=Konstanta!$F$8,Konstanta!$E$8,Konstanta!$E$9))))</f>
        <v>5</v>
      </c>
      <c r="CV705" t="b">
        <f t="shared" si="182"/>
        <v>1</v>
      </c>
      <c r="CW705" s="74">
        <f ca="1">IF(CD705&lt;=Konstanta!$B$5,Konstanta!$A$5,IF(CD705&lt;=Konstanta!$B$6,Konstanta!$A$6,IF(CD705&lt;=Konstanta!$B$7,Konstanta!$A$7,IF(CD705&lt;=Konstanta!$B$8,Konstanta!$A$8,IF(CD705&lt;=Konstanta!$B$9,Konstanta!$A$9,IF(CD705&lt;=Konstanta!$B$10,Konstanta!$A$10,IF(CD705&lt;=Konstanta!$B$11,Konstanta!$A$11,Konstanta!$A$12)))))))</f>
        <v>8</v>
      </c>
      <c r="CX705" t="b">
        <f>LEN(_xlfn.IFNA(VLOOKUP(AA705,Konstanta!$AD:$AD,1,FALSE),""))=0</f>
        <v>1</v>
      </c>
      <c r="CY705" s="67">
        <f t="shared" si="183"/>
        <v>0</v>
      </c>
      <c r="CZ705" s="67">
        <f t="shared" si="184"/>
        <v>0</v>
      </c>
      <c r="DA705" s="67">
        <f t="shared" si="185"/>
        <v>0</v>
      </c>
      <c r="DB705" t="b">
        <f t="shared" ca="1" si="186"/>
        <v>0</v>
      </c>
      <c r="DC705" s="67" t="b">
        <f>DA705&lt;=Konstanta!$AH$3</f>
        <v>1</v>
      </c>
      <c r="DD705" t="b">
        <f>CY705&lt;=Konstanta!$AH$4</f>
        <v>1</v>
      </c>
      <c r="DE705" t="b">
        <f>CY705&lt;=Konstanta!$AH$5</f>
        <v>1</v>
      </c>
      <c r="DF705" t="b">
        <f>CY705&lt;=Konstanta!$AH$6</f>
        <v>1</v>
      </c>
      <c r="DG705" t="b">
        <f ca="1">TEXT(BL705,"YYYYMMDD")=TEXT(Konstanta!$B$1,"YYYYMMDD")</f>
        <v>0</v>
      </c>
      <c r="DH705" t="b">
        <f t="shared" si="187"/>
        <v>0</v>
      </c>
      <c r="DI705" s="67">
        <f ca="1">Konstanta!$C$4-Data!CD705</f>
        <v>-1096658.666275</v>
      </c>
      <c r="DJ705">
        <f ca="1">IF(Data!DI705&gt;=Konstanta!$B$14,Konstanta!$A$14,IF(Data!DI705&gt;=Konstanta!$B$15,Konstanta!$A$15,IF(Data!DI705&gt;=Konstanta!$B$16,Konstanta!$A$16,IF(Data!DI705&gt;=Konstanta!$B$17,Konstanta!$A$17,IF(Data!DI705&gt;=Konstanta!$B$18,Konstanta!$A$18,Konstanta!$A$19)))))</f>
        <v>6</v>
      </c>
      <c r="DK705" t="b">
        <f t="shared" si="188"/>
        <v>0</v>
      </c>
      <c r="DL705" t="b">
        <f>COUNTIFS(A$1:A704,A705)=0</f>
        <v>1</v>
      </c>
    </row>
    <row r="706" spans="1:11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70" t="str">
        <f t="shared" si="173"/>
        <v/>
      </c>
      <c r="CA706" s="71">
        <f t="shared" ca="1" si="174"/>
        <v>1096694.6659944444</v>
      </c>
      <c r="CB706" s="70" t="b">
        <f ca="1">AND(LEN(BZ706)&gt;0,TEXT(BZ706,"YYYY-MM-DD")=TEXT(Konstanta!$B$1,"YYYY-MM-DD"))</f>
        <v>0</v>
      </c>
      <c r="CC706" s="70" t="str">
        <f t="shared" si="175"/>
        <v/>
      </c>
      <c r="CD706" s="72">
        <f ca="1">(Konstanta!$B$2-D706)*24</f>
        <v>1096694.666275</v>
      </c>
      <c r="CE706" t="b">
        <f t="shared" si="176"/>
        <v>0</v>
      </c>
      <c r="CF706" t="b">
        <f>LEN(_xlfn.IFNA(VLOOKUP(H706,Konstanta!$M:$M,1,FALSE),""))&gt;0</f>
        <v>0</v>
      </c>
      <c r="CG706" t="b">
        <f>LEN(_xlfn.IFNA(VLOOKUP(G706,Konstanta!$T:$T,1,FALSE),""))&gt;0</f>
        <v>0</v>
      </c>
      <c r="CH706" t="b">
        <f>_xlfn.IFNA(VLOOKUP(U706,Konstanta!$O:$O,1,FALSE),"-")&lt;&gt;"-"</f>
        <v>0</v>
      </c>
      <c r="CI706" t="b">
        <f>LEN(_xlfn.IFNA(VLOOKUP(AX706,Konstanta!$X:$X,1,FALSE),""))&gt;0</f>
        <v>0</v>
      </c>
      <c r="CJ706" t="b">
        <f>OR(LEN(_xlfn.IFNA(VLOOKUP(Y706,Konstanta!$Q:$Q,1,FALSE),""))&gt;0,LEN(Y706)=0)</f>
        <v>1</v>
      </c>
      <c r="CK706" t="b">
        <f t="shared" si="177"/>
        <v>1</v>
      </c>
      <c r="CL706" t="b">
        <f>OR(LEN(_xlfn.IFNA(VLOOKUP(BK706,Konstanta!$Z:$Z,1,FALSE),""))&gt;0,LEN(BK706)=0)</f>
        <v>1</v>
      </c>
      <c r="CM706" t="b">
        <f t="shared" si="178"/>
        <v>1</v>
      </c>
      <c r="CN706" t="b">
        <f t="shared" si="179"/>
        <v>0</v>
      </c>
      <c r="CO706" t="b">
        <f>LEN(_xlfn.IFNA(VLOOKUP(Data!K706,Konstanta!$AB:$AB,1,FALSE),""))&gt;0</f>
        <v>0</v>
      </c>
      <c r="CP706" s="12" t="b">
        <f t="shared" si="180"/>
        <v>0</v>
      </c>
      <c r="CQ706" s="12" t="b">
        <f t="shared" si="181"/>
        <v>0</v>
      </c>
      <c r="CR706" t="b">
        <f>ISNUMBER(SEARCH(Konstanta!$Q$5,Y706))</f>
        <v>0</v>
      </c>
      <c r="CS706">
        <f ca="1">IF(CD706&lt;=Konstanta!$J$5,Konstanta!$I$5,IF(CD706&lt;=Konstanta!$J$6,Konstanta!$I$6,IF(CD706&lt;=Konstanta!$J$7,Konstanta!$I$7,Konstanta!$I$8)))</f>
        <v>4</v>
      </c>
      <c r="CT706" t="b">
        <f>ISNUMBER(SEARCH(Konstanta!$Q$6,Y706))</f>
        <v>0</v>
      </c>
      <c r="CU706">
        <f ca="1">IF(CD706&lt;=Konstanta!$F$5,Konstanta!$E$5,IF(CD706&lt;=Konstanta!$F$6,Konstanta!$E$6,IF(CD706&lt;=Konstanta!$F$7,Konstanta!$E$7,IF(CD706&lt;=Konstanta!$F$8,Konstanta!$E$8,Konstanta!$E$9))))</f>
        <v>5</v>
      </c>
      <c r="CV706" t="b">
        <f t="shared" si="182"/>
        <v>1</v>
      </c>
      <c r="CW706" s="74">
        <f ca="1">IF(CD706&lt;=Konstanta!$B$5,Konstanta!$A$5,IF(CD706&lt;=Konstanta!$B$6,Konstanta!$A$6,IF(CD706&lt;=Konstanta!$B$7,Konstanta!$A$7,IF(CD706&lt;=Konstanta!$B$8,Konstanta!$A$8,IF(CD706&lt;=Konstanta!$B$9,Konstanta!$A$9,IF(CD706&lt;=Konstanta!$B$10,Konstanta!$A$10,IF(CD706&lt;=Konstanta!$B$11,Konstanta!$A$11,Konstanta!$A$12)))))))</f>
        <v>8</v>
      </c>
      <c r="CX706" t="b">
        <f>LEN(_xlfn.IFNA(VLOOKUP(AA706,Konstanta!$AD:$AD,1,FALSE),""))=0</f>
        <v>1</v>
      </c>
      <c r="CY706" s="67">
        <f t="shared" si="183"/>
        <v>0</v>
      </c>
      <c r="CZ706" s="67">
        <f t="shared" si="184"/>
        <v>0</v>
      </c>
      <c r="DA706" s="67">
        <f t="shared" si="185"/>
        <v>0</v>
      </c>
      <c r="DB706" t="b">
        <f t="shared" ca="1" si="186"/>
        <v>0</v>
      </c>
      <c r="DC706" s="67" t="b">
        <f>DA706&lt;=Konstanta!$AH$3</f>
        <v>1</v>
      </c>
      <c r="DD706" t="b">
        <f>CY706&lt;=Konstanta!$AH$4</f>
        <v>1</v>
      </c>
      <c r="DE706" t="b">
        <f>CY706&lt;=Konstanta!$AH$5</f>
        <v>1</v>
      </c>
      <c r="DF706" t="b">
        <f>CY706&lt;=Konstanta!$AH$6</f>
        <v>1</v>
      </c>
      <c r="DG706" t="b">
        <f ca="1">TEXT(BL706,"YYYYMMDD")=TEXT(Konstanta!$B$1,"YYYYMMDD")</f>
        <v>0</v>
      </c>
      <c r="DH706" t="b">
        <f t="shared" si="187"/>
        <v>0</v>
      </c>
      <c r="DI706" s="67">
        <f ca="1">Konstanta!$C$4-Data!CD706</f>
        <v>-1096658.666275</v>
      </c>
      <c r="DJ706">
        <f ca="1">IF(Data!DI706&gt;=Konstanta!$B$14,Konstanta!$A$14,IF(Data!DI706&gt;=Konstanta!$B$15,Konstanta!$A$15,IF(Data!DI706&gt;=Konstanta!$B$16,Konstanta!$A$16,IF(Data!DI706&gt;=Konstanta!$B$17,Konstanta!$A$17,IF(Data!DI706&gt;=Konstanta!$B$18,Konstanta!$A$18,Konstanta!$A$19)))))</f>
        <v>6</v>
      </c>
      <c r="DK706" t="b">
        <f t="shared" si="188"/>
        <v>0</v>
      </c>
      <c r="DL706" t="b">
        <f>COUNTIFS(A$1:A705,A706)=0</f>
        <v>1</v>
      </c>
    </row>
    <row r="707" spans="1:116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70" t="str">
        <f t="shared" ref="BZ707:BZ770" si="189">LEFT(R707,19)</f>
        <v/>
      </c>
      <c r="CA707" s="71">
        <f t="shared" ref="CA707:CA770" ca="1" si="190">(NOW()-R707)*24</f>
        <v>1096694.6659972221</v>
      </c>
      <c r="CB707" s="70" t="b">
        <f ca="1">AND(LEN(BZ707)&gt;0,TEXT(BZ707,"YYYY-MM-DD")=TEXT(Konstanta!$B$1,"YYYY-MM-DD"))</f>
        <v>0</v>
      </c>
      <c r="CC707" s="70" t="str">
        <f t="shared" ref="CC707:CC770" si="191">TEXT(BZ707,"HH")</f>
        <v/>
      </c>
      <c r="CD707" s="72">
        <f ca="1">(Konstanta!$B$2-D707)*24</f>
        <v>1096694.666275</v>
      </c>
      <c r="CE707" t="b">
        <f t="shared" ref="CE707:CE770" si="192">AN707=$CE$1</f>
        <v>0</v>
      </c>
      <c r="CF707" t="b">
        <f>LEN(_xlfn.IFNA(VLOOKUP(H707,Konstanta!$M:$M,1,FALSE),""))&gt;0</f>
        <v>0</v>
      </c>
      <c r="CG707" t="b">
        <f>LEN(_xlfn.IFNA(VLOOKUP(G707,Konstanta!$T:$T,1,FALSE),""))&gt;0</f>
        <v>0</v>
      </c>
      <c r="CH707" t="b">
        <f>_xlfn.IFNA(VLOOKUP(U707,Konstanta!$O:$O,1,FALSE),"-")&lt;&gt;"-"</f>
        <v>0</v>
      </c>
      <c r="CI707" t="b">
        <f>LEN(_xlfn.IFNA(VLOOKUP(AX707,Konstanta!$X:$X,1,FALSE),""))&gt;0</f>
        <v>0</v>
      </c>
      <c r="CJ707" t="b">
        <f>OR(LEN(_xlfn.IFNA(VLOOKUP(Y707,Konstanta!$Q:$Q,1,FALSE),""))&gt;0,LEN(Y707)=0)</f>
        <v>1</v>
      </c>
      <c r="CK707" t="b">
        <f t="shared" ref="CK707:CK770" si="193">NOT(ISNUMBER(SEARCH($CK$1,AO707)))</f>
        <v>1</v>
      </c>
      <c r="CL707" t="b">
        <f>OR(LEN(_xlfn.IFNA(VLOOKUP(BK707,Konstanta!$Z:$Z,1,FALSE),""))&gt;0,LEN(BK707)=0)</f>
        <v>1</v>
      </c>
      <c r="CM707" t="b">
        <f t="shared" ref="CM707:CM770" si="194">NOT(CO707)</f>
        <v>1</v>
      </c>
      <c r="CN707" t="b">
        <f t="shared" ref="CN707:CN770" si="195">BK707=$CN$1</f>
        <v>0</v>
      </c>
      <c r="CO707" t="b">
        <f>LEN(_xlfn.IFNA(VLOOKUP(Data!K707,Konstanta!$AB:$AB,1,FALSE),""))&gt;0</f>
        <v>0</v>
      </c>
      <c r="CP707" s="12" t="b">
        <f t="shared" ref="CP707:CP770" si="196">AND(CE707:CK707,CL707,CM707)</f>
        <v>0</v>
      </c>
      <c r="CQ707" s="12" t="b">
        <f t="shared" ref="CQ707:CQ770" si="197">AND(CE707:CL707,CO707)</f>
        <v>0</v>
      </c>
      <c r="CR707" t="b">
        <f>ISNUMBER(SEARCH(Konstanta!$Q$5,Y707))</f>
        <v>0</v>
      </c>
      <c r="CS707">
        <f ca="1">IF(CD707&lt;=Konstanta!$J$5,Konstanta!$I$5,IF(CD707&lt;=Konstanta!$J$6,Konstanta!$I$6,IF(CD707&lt;=Konstanta!$J$7,Konstanta!$I$7,Konstanta!$I$8)))</f>
        <v>4</v>
      </c>
      <c r="CT707" t="b">
        <f>ISNUMBER(SEARCH(Konstanta!$Q$6,Y707))</f>
        <v>0</v>
      </c>
      <c r="CU707">
        <f ca="1">IF(CD707&lt;=Konstanta!$F$5,Konstanta!$E$5,IF(CD707&lt;=Konstanta!$F$6,Konstanta!$E$6,IF(CD707&lt;=Konstanta!$F$7,Konstanta!$E$7,IF(CD707&lt;=Konstanta!$F$8,Konstanta!$E$8,Konstanta!$E$9))))</f>
        <v>5</v>
      </c>
      <c r="CV707" t="b">
        <f t="shared" ref="CV707:CV770" si="198">AND(NOT(CR707),NOT(CT707))</f>
        <v>1</v>
      </c>
      <c r="CW707" s="74">
        <f ca="1">IF(CD707&lt;=Konstanta!$B$5,Konstanta!$A$5,IF(CD707&lt;=Konstanta!$B$6,Konstanta!$A$6,IF(CD707&lt;=Konstanta!$B$7,Konstanta!$A$7,IF(CD707&lt;=Konstanta!$B$8,Konstanta!$A$8,IF(CD707&lt;=Konstanta!$B$9,Konstanta!$A$9,IF(CD707&lt;=Konstanta!$B$10,Konstanta!$A$10,IF(CD707&lt;=Konstanta!$B$11,Konstanta!$A$11,Konstanta!$A$12)))))))</f>
        <v>8</v>
      </c>
      <c r="CX707" t="b">
        <f>LEN(_xlfn.IFNA(VLOOKUP(AA707,Konstanta!$AD:$AD,1,FALSE),""))=0</f>
        <v>1</v>
      </c>
      <c r="CY707" s="67">
        <f t="shared" ref="CY707:CY770" si="199">IF(LEN(BL707)&gt;0,BL707-D707,0)*24</f>
        <v>0</v>
      </c>
      <c r="CZ707" s="67">
        <f t="shared" ref="CZ707:CZ770" si="200">IF(LEN(R707)&gt;19,VALUE(LEFT(R707,19)),R707)</f>
        <v>0</v>
      </c>
      <c r="DA707" s="67">
        <f t="shared" ref="DA707:DA770" si="201">(IF(LEN(BL707)&gt;0,BL707,0)-IF(LEN(CZ707)&gt;0,CZ707,0))*24</f>
        <v>0</v>
      </c>
      <c r="DB707" t="b">
        <f t="shared" ref="DB707:DB770" ca="1" si="202">AND(CO707,CQ707,CX707,DG707,DL707)</f>
        <v>0</v>
      </c>
      <c r="DC707" s="67" t="b">
        <f>DA707&lt;=Konstanta!$AH$3</f>
        <v>1</v>
      </c>
      <c r="DD707" t="b">
        <f>CY707&lt;=Konstanta!$AH$4</f>
        <v>1</v>
      </c>
      <c r="DE707" t="b">
        <f>CY707&lt;=Konstanta!$AH$5</f>
        <v>1</v>
      </c>
      <c r="DF707" t="b">
        <f>CY707&lt;=Konstanta!$AH$6</f>
        <v>1</v>
      </c>
      <c r="DG707" t="b">
        <f ca="1">TEXT(BL707,"YYYYMMDD")=TEXT(Konstanta!$B$1,"YYYYMMDD")</f>
        <v>0</v>
      </c>
      <c r="DH707" t="b">
        <f t="shared" ref="DH707:DH770" si="203">LEN(R707)&gt;0</f>
        <v>0</v>
      </c>
      <c r="DI707" s="67">
        <f ca="1">Konstanta!$C$4-Data!CD707</f>
        <v>-1096658.666275</v>
      </c>
      <c r="DJ707">
        <f ca="1">IF(Data!DI707&gt;=Konstanta!$B$14,Konstanta!$A$14,IF(Data!DI707&gt;=Konstanta!$B$15,Konstanta!$A$15,IF(Data!DI707&gt;=Konstanta!$B$16,Konstanta!$A$16,IF(Data!DI707&gt;=Konstanta!$B$17,Konstanta!$A$17,IF(Data!DI707&gt;=Konstanta!$B$18,Konstanta!$A$18,Konstanta!$A$19)))))</f>
        <v>6</v>
      </c>
      <c r="DK707" t="b">
        <f t="shared" ref="DK707:DK770" si="204">LEN(M707)&gt;0</f>
        <v>0</v>
      </c>
      <c r="DL707" t="b">
        <f>COUNTIFS(A$1:A706,A707)=0</f>
        <v>1</v>
      </c>
    </row>
    <row r="708" spans="1:116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70" t="str">
        <f t="shared" si="189"/>
        <v/>
      </c>
      <c r="CA708" s="71">
        <f t="shared" ca="1" si="190"/>
        <v>1096694.6662277777</v>
      </c>
      <c r="CB708" s="70" t="b">
        <f ca="1">AND(LEN(BZ708)&gt;0,TEXT(BZ708,"YYYY-MM-DD")=TEXT(Konstanta!$B$1,"YYYY-MM-DD"))</f>
        <v>0</v>
      </c>
      <c r="CC708" s="70" t="str">
        <f t="shared" si="191"/>
        <v/>
      </c>
      <c r="CD708" s="72">
        <f ca="1">(Konstanta!$B$2-D708)*24</f>
        <v>1096694.666275</v>
      </c>
      <c r="CE708" t="b">
        <f t="shared" si="192"/>
        <v>0</v>
      </c>
      <c r="CF708" t="b">
        <f>LEN(_xlfn.IFNA(VLOOKUP(H708,Konstanta!$M:$M,1,FALSE),""))&gt;0</f>
        <v>0</v>
      </c>
      <c r="CG708" t="b">
        <f>LEN(_xlfn.IFNA(VLOOKUP(G708,Konstanta!$T:$T,1,FALSE),""))&gt;0</f>
        <v>0</v>
      </c>
      <c r="CH708" t="b">
        <f>_xlfn.IFNA(VLOOKUP(U708,Konstanta!$O:$O,1,FALSE),"-")&lt;&gt;"-"</f>
        <v>0</v>
      </c>
      <c r="CI708" t="b">
        <f>LEN(_xlfn.IFNA(VLOOKUP(AX708,Konstanta!$X:$X,1,FALSE),""))&gt;0</f>
        <v>0</v>
      </c>
      <c r="CJ708" t="b">
        <f>OR(LEN(_xlfn.IFNA(VLOOKUP(Y708,Konstanta!$Q:$Q,1,FALSE),""))&gt;0,LEN(Y708)=0)</f>
        <v>1</v>
      </c>
      <c r="CK708" t="b">
        <f t="shared" si="193"/>
        <v>1</v>
      </c>
      <c r="CL708" t="b">
        <f>OR(LEN(_xlfn.IFNA(VLOOKUP(BK708,Konstanta!$Z:$Z,1,FALSE),""))&gt;0,LEN(BK708)=0)</f>
        <v>1</v>
      </c>
      <c r="CM708" t="b">
        <f t="shared" si="194"/>
        <v>1</v>
      </c>
      <c r="CN708" t="b">
        <f t="shared" si="195"/>
        <v>0</v>
      </c>
      <c r="CO708" t="b">
        <f>LEN(_xlfn.IFNA(VLOOKUP(Data!K708,Konstanta!$AB:$AB,1,FALSE),""))&gt;0</f>
        <v>0</v>
      </c>
      <c r="CP708" s="12" t="b">
        <f t="shared" si="196"/>
        <v>0</v>
      </c>
      <c r="CQ708" s="12" t="b">
        <f t="shared" si="197"/>
        <v>0</v>
      </c>
      <c r="CR708" t="b">
        <f>ISNUMBER(SEARCH(Konstanta!$Q$5,Y708))</f>
        <v>0</v>
      </c>
      <c r="CS708">
        <f ca="1">IF(CD708&lt;=Konstanta!$J$5,Konstanta!$I$5,IF(CD708&lt;=Konstanta!$J$6,Konstanta!$I$6,IF(CD708&lt;=Konstanta!$J$7,Konstanta!$I$7,Konstanta!$I$8)))</f>
        <v>4</v>
      </c>
      <c r="CT708" t="b">
        <f>ISNUMBER(SEARCH(Konstanta!$Q$6,Y708))</f>
        <v>0</v>
      </c>
      <c r="CU708">
        <f ca="1">IF(CD708&lt;=Konstanta!$F$5,Konstanta!$E$5,IF(CD708&lt;=Konstanta!$F$6,Konstanta!$E$6,IF(CD708&lt;=Konstanta!$F$7,Konstanta!$E$7,IF(CD708&lt;=Konstanta!$F$8,Konstanta!$E$8,Konstanta!$E$9))))</f>
        <v>5</v>
      </c>
      <c r="CV708" t="b">
        <f t="shared" si="198"/>
        <v>1</v>
      </c>
      <c r="CW708" s="74">
        <f ca="1">IF(CD708&lt;=Konstanta!$B$5,Konstanta!$A$5,IF(CD708&lt;=Konstanta!$B$6,Konstanta!$A$6,IF(CD708&lt;=Konstanta!$B$7,Konstanta!$A$7,IF(CD708&lt;=Konstanta!$B$8,Konstanta!$A$8,IF(CD708&lt;=Konstanta!$B$9,Konstanta!$A$9,IF(CD708&lt;=Konstanta!$B$10,Konstanta!$A$10,IF(CD708&lt;=Konstanta!$B$11,Konstanta!$A$11,Konstanta!$A$12)))))))</f>
        <v>8</v>
      </c>
      <c r="CX708" t="b">
        <f>LEN(_xlfn.IFNA(VLOOKUP(AA708,Konstanta!$AD:$AD,1,FALSE),""))=0</f>
        <v>1</v>
      </c>
      <c r="CY708" s="67">
        <f t="shared" si="199"/>
        <v>0</v>
      </c>
      <c r="CZ708" s="67">
        <f t="shared" si="200"/>
        <v>0</v>
      </c>
      <c r="DA708" s="67">
        <f t="shared" si="201"/>
        <v>0</v>
      </c>
      <c r="DB708" t="b">
        <f t="shared" ca="1" si="202"/>
        <v>0</v>
      </c>
      <c r="DC708" s="67" t="b">
        <f>DA708&lt;=Konstanta!$AH$3</f>
        <v>1</v>
      </c>
      <c r="DD708" t="b">
        <f>CY708&lt;=Konstanta!$AH$4</f>
        <v>1</v>
      </c>
      <c r="DE708" t="b">
        <f>CY708&lt;=Konstanta!$AH$5</f>
        <v>1</v>
      </c>
      <c r="DF708" t="b">
        <f>CY708&lt;=Konstanta!$AH$6</f>
        <v>1</v>
      </c>
      <c r="DG708" t="b">
        <f ca="1">TEXT(BL708,"YYYYMMDD")=TEXT(Konstanta!$B$1,"YYYYMMDD")</f>
        <v>0</v>
      </c>
      <c r="DH708" t="b">
        <f t="shared" si="203"/>
        <v>0</v>
      </c>
      <c r="DI708" s="67">
        <f ca="1">Konstanta!$C$4-Data!CD708</f>
        <v>-1096658.666275</v>
      </c>
      <c r="DJ708">
        <f ca="1">IF(Data!DI708&gt;=Konstanta!$B$14,Konstanta!$A$14,IF(Data!DI708&gt;=Konstanta!$B$15,Konstanta!$A$15,IF(Data!DI708&gt;=Konstanta!$B$16,Konstanta!$A$16,IF(Data!DI708&gt;=Konstanta!$B$17,Konstanta!$A$17,IF(Data!DI708&gt;=Konstanta!$B$18,Konstanta!$A$18,Konstanta!$A$19)))))</f>
        <v>6</v>
      </c>
      <c r="DK708" t="b">
        <f t="shared" si="204"/>
        <v>0</v>
      </c>
      <c r="DL708" t="b">
        <f>COUNTIFS(A$1:A707,A708)=0</f>
        <v>1</v>
      </c>
    </row>
    <row r="709" spans="1:116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70" t="str">
        <f t="shared" si="189"/>
        <v/>
      </c>
      <c r="CA709" s="71">
        <f t="shared" ca="1" si="190"/>
        <v>1096694.6662277777</v>
      </c>
      <c r="CB709" s="70" t="b">
        <f ca="1">AND(LEN(BZ709)&gt;0,TEXT(BZ709,"YYYY-MM-DD")=TEXT(Konstanta!$B$1,"YYYY-MM-DD"))</f>
        <v>0</v>
      </c>
      <c r="CC709" s="70" t="str">
        <f t="shared" si="191"/>
        <v/>
      </c>
      <c r="CD709" s="72">
        <f ca="1">(Konstanta!$B$2-D709)*24</f>
        <v>1096694.666275</v>
      </c>
      <c r="CE709" t="b">
        <f t="shared" si="192"/>
        <v>0</v>
      </c>
      <c r="CF709" t="b">
        <f>LEN(_xlfn.IFNA(VLOOKUP(H709,Konstanta!$M:$M,1,FALSE),""))&gt;0</f>
        <v>0</v>
      </c>
      <c r="CG709" t="b">
        <f>LEN(_xlfn.IFNA(VLOOKUP(G709,Konstanta!$T:$T,1,FALSE),""))&gt;0</f>
        <v>0</v>
      </c>
      <c r="CH709" t="b">
        <f>_xlfn.IFNA(VLOOKUP(U709,Konstanta!$O:$O,1,FALSE),"-")&lt;&gt;"-"</f>
        <v>0</v>
      </c>
      <c r="CI709" t="b">
        <f>LEN(_xlfn.IFNA(VLOOKUP(AX709,Konstanta!$X:$X,1,FALSE),""))&gt;0</f>
        <v>0</v>
      </c>
      <c r="CJ709" t="b">
        <f>OR(LEN(_xlfn.IFNA(VLOOKUP(Y709,Konstanta!$Q:$Q,1,FALSE),""))&gt;0,LEN(Y709)=0)</f>
        <v>1</v>
      </c>
      <c r="CK709" t="b">
        <f t="shared" si="193"/>
        <v>1</v>
      </c>
      <c r="CL709" t="b">
        <f>OR(LEN(_xlfn.IFNA(VLOOKUP(BK709,Konstanta!$Z:$Z,1,FALSE),""))&gt;0,LEN(BK709)=0)</f>
        <v>1</v>
      </c>
      <c r="CM709" t="b">
        <f t="shared" si="194"/>
        <v>1</v>
      </c>
      <c r="CN709" t="b">
        <f t="shared" si="195"/>
        <v>0</v>
      </c>
      <c r="CO709" t="b">
        <f>LEN(_xlfn.IFNA(VLOOKUP(Data!K709,Konstanta!$AB:$AB,1,FALSE),""))&gt;0</f>
        <v>0</v>
      </c>
      <c r="CP709" s="12" t="b">
        <f t="shared" si="196"/>
        <v>0</v>
      </c>
      <c r="CQ709" s="12" t="b">
        <f t="shared" si="197"/>
        <v>0</v>
      </c>
      <c r="CR709" t="b">
        <f>ISNUMBER(SEARCH(Konstanta!$Q$5,Y709))</f>
        <v>0</v>
      </c>
      <c r="CS709">
        <f ca="1">IF(CD709&lt;=Konstanta!$J$5,Konstanta!$I$5,IF(CD709&lt;=Konstanta!$J$6,Konstanta!$I$6,IF(CD709&lt;=Konstanta!$J$7,Konstanta!$I$7,Konstanta!$I$8)))</f>
        <v>4</v>
      </c>
      <c r="CT709" t="b">
        <f>ISNUMBER(SEARCH(Konstanta!$Q$6,Y709))</f>
        <v>0</v>
      </c>
      <c r="CU709">
        <f ca="1">IF(CD709&lt;=Konstanta!$F$5,Konstanta!$E$5,IF(CD709&lt;=Konstanta!$F$6,Konstanta!$E$6,IF(CD709&lt;=Konstanta!$F$7,Konstanta!$E$7,IF(CD709&lt;=Konstanta!$F$8,Konstanta!$E$8,Konstanta!$E$9))))</f>
        <v>5</v>
      </c>
      <c r="CV709" t="b">
        <f t="shared" si="198"/>
        <v>1</v>
      </c>
      <c r="CW709" s="74">
        <f ca="1">IF(CD709&lt;=Konstanta!$B$5,Konstanta!$A$5,IF(CD709&lt;=Konstanta!$B$6,Konstanta!$A$6,IF(CD709&lt;=Konstanta!$B$7,Konstanta!$A$7,IF(CD709&lt;=Konstanta!$B$8,Konstanta!$A$8,IF(CD709&lt;=Konstanta!$B$9,Konstanta!$A$9,IF(CD709&lt;=Konstanta!$B$10,Konstanta!$A$10,IF(CD709&lt;=Konstanta!$B$11,Konstanta!$A$11,Konstanta!$A$12)))))))</f>
        <v>8</v>
      </c>
      <c r="CX709" t="b">
        <f>LEN(_xlfn.IFNA(VLOOKUP(AA709,Konstanta!$AD:$AD,1,FALSE),""))=0</f>
        <v>1</v>
      </c>
      <c r="CY709" s="67">
        <f t="shared" si="199"/>
        <v>0</v>
      </c>
      <c r="CZ709" s="67">
        <f t="shared" si="200"/>
        <v>0</v>
      </c>
      <c r="DA709" s="67">
        <f t="shared" si="201"/>
        <v>0</v>
      </c>
      <c r="DB709" t="b">
        <f t="shared" ca="1" si="202"/>
        <v>0</v>
      </c>
      <c r="DC709" s="67" t="b">
        <f>DA709&lt;=Konstanta!$AH$3</f>
        <v>1</v>
      </c>
      <c r="DD709" t="b">
        <f>CY709&lt;=Konstanta!$AH$4</f>
        <v>1</v>
      </c>
      <c r="DE709" t="b">
        <f>CY709&lt;=Konstanta!$AH$5</f>
        <v>1</v>
      </c>
      <c r="DF709" t="b">
        <f>CY709&lt;=Konstanta!$AH$6</f>
        <v>1</v>
      </c>
      <c r="DG709" t="b">
        <f ca="1">TEXT(BL709,"YYYYMMDD")=TEXT(Konstanta!$B$1,"YYYYMMDD")</f>
        <v>0</v>
      </c>
      <c r="DH709" t="b">
        <f t="shared" si="203"/>
        <v>0</v>
      </c>
      <c r="DI709" s="67">
        <f ca="1">Konstanta!$C$4-Data!CD709</f>
        <v>-1096658.666275</v>
      </c>
      <c r="DJ709">
        <f ca="1">IF(Data!DI709&gt;=Konstanta!$B$14,Konstanta!$A$14,IF(Data!DI709&gt;=Konstanta!$B$15,Konstanta!$A$15,IF(Data!DI709&gt;=Konstanta!$B$16,Konstanta!$A$16,IF(Data!DI709&gt;=Konstanta!$B$17,Konstanta!$A$17,IF(Data!DI709&gt;=Konstanta!$B$18,Konstanta!$A$18,Konstanta!$A$19)))))</f>
        <v>6</v>
      </c>
      <c r="DK709" t="b">
        <f t="shared" si="204"/>
        <v>0</v>
      </c>
      <c r="DL709" t="b">
        <f>COUNTIFS(A$1:A708,A709)=0</f>
        <v>1</v>
      </c>
    </row>
    <row r="710" spans="1:116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70" t="str">
        <f t="shared" si="189"/>
        <v/>
      </c>
      <c r="CA710" s="71">
        <f t="shared" ca="1" si="190"/>
        <v>1096694.6664083335</v>
      </c>
      <c r="CB710" s="70" t="b">
        <f ca="1">AND(LEN(BZ710)&gt;0,TEXT(BZ710,"YYYY-MM-DD")=TEXT(Konstanta!$B$1,"YYYY-MM-DD"))</f>
        <v>0</v>
      </c>
      <c r="CC710" s="70" t="str">
        <f t="shared" si="191"/>
        <v/>
      </c>
      <c r="CD710" s="72">
        <f ca="1">(Konstanta!$B$2-D710)*24</f>
        <v>1096694.666275</v>
      </c>
      <c r="CE710" t="b">
        <f t="shared" si="192"/>
        <v>0</v>
      </c>
      <c r="CF710" t="b">
        <f>LEN(_xlfn.IFNA(VLOOKUP(H710,Konstanta!$M:$M,1,FALSE),""))&gt;0</f>
        <v>0</v>
      </c>
      <c r="CG710" t="b">
        <f>LEN(_xlfn.IFNA(VLOOKUP(G710,Konstanta!$T:$T,1,FALSE),""))&gt;0</f>
        <v>0</v>
      </c>
      <c r="CH710" t="b">
        <f>_xlfn.IFNA(VLOOKUP(U710,Konstanta!$O:$O,1,FALSE),"-")&lt;&gt;"-"</f>
        <v>0</v>
      </c>
      <c r="CI710" t="b">
        <f>LEN(_xlfn.IFNA(VLOOKUP(AX710,Konstanta!$X:$X,1,FALSE),""))&gt;0</f>
        <v>0</v>
      </c>
      <c r="CJ710" t="b">
        <f>OR(LEN(_xlfn.IFNA(VLOOKUP(Y710,Konstanta!$Q:$Q,1,FALSE),""))&gt;0,LEN(Y710)=0)</f>
        <v>1</v>
      </c>
      <c r="CK710" t="b">
        <f t="shared" si="193"/>
        <v>1</v>
      </c>
      <c r="CL710" t="b">
        <f>OR(LEN(_xlfn.IFNA(VLOOKUP(BK710,Konstanta!$Z:$Z,1,FALSE),""))&gt;0,LEN(BK710)=0)</f>
        <v>1</v>
      </c>
      <c r="CM710" t="b">
        <f t="shared" si="194"/>
        <v>1</v>
      </c>
      <c r="CN710" t="b">
        <f t="shared" si="195"/>
        <v>0</v>
      </c>
      <c r="CO710" t="b">
        <f>LEN(_xlfn.IFNA(VLOOKUP(Data!K710,Konstanta!$AB:$AB,1,FALSE),""))&gt;0</f>
        <v>0</v>
      </c>
      <c r="CP710" s="12" t="b">
        <f t="shared" si="196"/>
        <v>0</v>
      </c>
      <c r="CQ710" s="12" t="b">
        <f t="shared" si="197"/>
        <v>0</v>
      </c>
      <c r="CR710" t="b">
        <f>ISNUMBER(SEARCH(Konstanta!$Q$5,Y710))</f>
        <v>0</v>
      </c>
      <c r="CS710">
        <f ca="1">IF(CD710&lt;=Konstanta!$J$5,Konstanta!$I$5,IF(CD710&lt;=Konstanta!$J$6,Konstanta!$I$6,IF(CD710&lt;=Konstanta!$J$7,Konstanta!$I$7,Konstanta!$I$8)))</f>
        <v>4</v>
      </c>
      <c r="CT710" t="b">
        <f>ISNUMBER(SEARCH(Konstanta!$Q$6,Y710))</f>
        <v>0</v>
      </c>
      <c r="CU710">
        <f ca="1">IF(CD710&lt;=Konstanta!$F$5,Konstanta!$E$5,IF(CD710&lt;=Konstanta!$F$6,Konstanta!$E$6,IF(CD710&lt;=Konstanta!$F$7,Konstanta!$E$7,IF(CD710&lt;=Konstanta!$F$8,Konstanta!$E$8,Konstanta!$E$9))))</f>
        <v>5</v>
      </c>
      <c r="CV710" t="b">
        <f t="shared" si="198"/>
        <v>1</v>
      </c>
      <c r="CW710" s="74">
        <f ca="1">IF(CD710&lt;=Konstanta!$B$5,Konstanta!$A$5,IF(CD710&lt;=Konstanta!$B$6,Konstanta!$A$6,IF(CD710&lt;=Konstanta!$B$7,Konstanta!$A$7,IF(CD710&lt;=Konstanta!$B$8,Konstanta!$A$8,IF(CD710&lt;=Konstanta!$B$9,Konstanta!$A$9,IF(CD710&lt;=Konstanta!$B$10,Konstanta!$A$10,IF(CD710&lt;=Konstanta!$B$11,Konstanta!$A$11,Konstanta!$A$12)))))))</f>
        <v>8</v>
      </c>
      <c r="CX710" t="b">
        <f>LEN(_xlfn.IFNA(VLOOKUP(AA710,Konstanta!$AD:$AD,1,FALSE),""))=0</f>
        <v>1</v>
      </c>
      <c r="CY710" s="67">
        <f t="shared" si="199"/>
        <v>0</v>
      </c>
      <c r="CZ710" s="67">
        <f t="shared" si="200"/>
        <v>0</v>
      </c>
      <c r="DA710" s="67">
        <f t="shared" si="201"/>
        <v>0</v>
      </c>
      <c r="DB710" t="b">
        <f t="shared" ca="1" si="202"/>
        <v>0</v>
      </c>
      <c r="DC710" s="67" t="b">
        <f>DA710&lt;=Konstanta!$AH$3</f>
        <v>1</v>
      </c>
      <c r="DD710" t="b">
        <f>CY710&lt;=Konstanta!$AH$4</f>
        <v>1</v>
      </c>
      <c r="DE710" t="b">
        <f>CY710&lt;=Konstanta!$AH$5</f>
        <v>1</v>
      </c>
      <c r="DF710" t="b">
        <f>CY710&lt;=Konstanta!$AH$6</f>
        <v>1</v>
      </c>
      <c r="DG710" t="b">
        <f ca="1">TEXT(BL710,"YYYYMMDD")=TEXT(Konstanta!$B$1,"YYYYMMDD")</f>
        <v>0</v>
      </c>
      <c r="DH710" t="b">
        <f t="shared" si="203"/>
        <v>0</v>
      </c>
      <c r="DI710" s="67">
        <f ca="1">Konstanta!$C$4-Data!CD710</f>
        <v>-1096658.666275</v>
      </c>
      <c r="DJ710">
        <f ca="1">IF(Data!DI710&gt;=Konstanta!$B$14,Konstanta!$A$14,IF(Data!DI710&gt;=Konstanta!$B$15,Konstanta!$A$15,IF(Data!DI710&gt;=Konstanta!$B$16,Konstanta!$A$16,IF(Data!DI710&gt;=Konstanta!$B$17,Konstanta!$A$17,IF(Data!DI710&gt;=Konstanta!$B$18,Konstanta!$A$18,Konstanta!$A$19)))))</f>
        <v>6</v>
      </c>
      <c r="DK710" t="b">
        <f t="shared" si="204"/>
        <v>0</v>
      </c>
      <c r="DL710" t="b">
        <f>COUNTIFS(A$1:A709,A710)=0</f>
        <v>1</v>
      </c>
    </row>
    <row r="711" spans="1:116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70" t="str">
        <f t="shared" si="189"/>
        <v/>
      </c>
      <c r="CA711" s="71">
        <f t="shared" ca="1" si="190"/>
        <v>1096694.666013889</v>
      </c>
      <c r="CB711" s="70" t="b">
        <f ca="1">AND(LEN(BZ711)&gt;0,TEXT(BZ711,"YYYY-MM-DD")=TEXT(Konstanta!$B$1,"YYYY-MM-DD"))</f>
        <v>0</v>
      </c>
      <c r="CC711" s="70" t="str">
        <f t="shared" si="191"/>
        <v/>
      </c>
      <c r="CD711" s="72">
        <f ca="1">(Konstanta!$B$2-D711)*24</f>
        <v>1096694.666275</v>
      </c>
      <c r="CE711" t="b">
        <f t="shared" si="192"/>
        <v>0</v>
      </c>
      <c r="CF711" t="b">
        <f>LEN(_xlfn.IFNA(VLOOKUP(H711,Konstanta!$M:$M,1,FALSE),""))&gt;0</f>
        <v>0</v>
      </c>
      <c r="CG711" t="b">
        <f>LEN(_xlfn.IFNA(VLOOKUP(G711,Konstanta!$T:$T,1,FALSE),""))&gt;0</f>
        <v>0</v>
      </c>
      <c r="CH711" t="b">
        <f>_xlfn.IFNA(VLOOKUP(U711,Konstanta!$O:$O,1,FALSE),"-")&lt;&gt;"-"</f>
        <v>0</v>
      </c>
      <c r="CI711" t="b">
        <f>LEN(_xlfn.IFNA(VLOOKUP(AX711,Konstanta!$X:$X,1,FALSE),""))&gt;0</f>
        <v>0</v>
      </c>
      <c r="CJ711" t="b">
        <f>OR(LEN(_xlfn.IFNA(VLOOKUP(Y711,Konstanta!$Q:$Q,1,FALSE),""))&gt;0,LEN(Y711)=0)</f>
        <v>1</v>
      </c>
      <c r="CK711" t="b">
        <f t="shared" si="193"/>
        <v>1</v>
      </c>
      <c r="CL711" t="b">
        <f>OR(LEN(_xlfn.IFNA(VLOOKUP(BK711,Konstanta!$Z:$Z,1,FALSE),""))&gt;0,LEN(BK711)=0)</f>
        <v>1</v>
      </c>
      <c r="CM711" t="b">
        <f t="shared" si="194"/>
        <v>1</v>
      </c>
      <c r="CN711" t="b">
        <f t="shared" si="195"/>
        <v>0</v>
      </c>
      <c r="CO711" t="b">
        <f>LEN(_xlfn.IFNA(VLOOKUP(Data!K711,Konstanta!$AB:$AB,1,FALSE),""))&gt;0</f>
        <v>0</v>
      </c>
      <c r="CP711" s="12" t="b">
        <f t="shared" si="196"/>
        <v>0</v>
      </c>
      <c r="CQ711" s="12" t="b">
        <f t="shared" si="197"/>
        <v>0</v>
      </c>
      <c r="CR711" t="b">
        <f>ISNUMBER(SEARCH(Konstanta!$Q$5,Y711))</f>
        <v>0</v>
      </c>
      <c r="CS711">
        <f ca="1">IF(CD711&lt;=Konstanta!$J$5,Konstanta!$I$5,IF(CD711&lt;=Konstanta!$J$6,Konstanta!$I$6,IF(CD711&lt;=Konstanta!$J$7,Konstanta!$I$7,Konstanta!$I$8)))</f>
        <v>4</v>
      </c>
      <c r="CT711" t="b">
        <f>ISNUMBER(SEARCH(Konstanta!$Q$6,Y711))</f>
        <v>0</v>
      </c>
      <c r="CU711">
        <f ca="1">IF(CD711&lt;=Konstanta!$F$5,Konstanta!$E$5,IF(CD711&lt;=Konstanta!$F$6,Konstanta!$E$6,IF(CD711&lt;=Konstanta!$F$7,Konstanta!$E$7,IF(CD711&lt;=Konstanta!$F$8,Konstanta!$E$8,Konstanta!$E$9))))</f>
        <v>5</v>
      </c>
      <c r="CV711" t="b">
        <f t="shared" si="198"/>
        <v>1</v>
      </c>
      <c r="CW711" s="74">
        <f ca="1">IF(CD711&lt;=Konstanta!$B$5,Konstanta!$A$5,IF(CD711&lt;=Konstanta!$B$6,Konstanta!$A$6,IF(CD711&lt;=Konstanta!$B$7,Konstanta!$A$7,IF(CD711&lt;=Konstanta!$B$8,Konstanta!$A$8,IF(CD711&lt;=Konstanta!$B$9,Konstanta!$A$9,IF(CD711&lt;=Konstanta!$B$10,Konstanta!$A$10,IF(CD711&lt;=Konstanta!$B$11,Konstanta!$A$11,Konstanta!$A$12)))))))</f>
        <v>8</v>
      </c>
      <c r="CX711" t="b">
        <f>LEN(_xlfn.IFNA(VLOOKUP(AA711,Konstanta!$AD:$AD,1,FALSE),""))=0</f>
        <v>1</v>
      </c>
      <c r="CY711" s="67">
        <f t="shared" si="199"/>
        <v>0</v>
      </c>
      <c r="CZ711" s="67">
        <f t="shared" si="200"/>
        <v>0</v>
      </c>
      <c r="DA711" s="67">
        <f t="shared" si="201"/>
        <v>0</v>
      </c>
      <c r="DB711" t="b">
        <f t="shared" ca="1" si="202"/>
        <v>0</v>
      </c>
      <c r="DC711" s="67" t="b">
        <f>DA711&lt;=Konstanta!$AH$3</f>
        <v>1</v>
      </c>
      <c r="DD711" t="b">
        <f>CY711&lt;=Konstanta!$AH$4</f>
        <v>1</v>
      </c>
      <c r="DE711" t="b">
        <f>CY711&lt;=Konstanta!$AH$5</f>
        <v>1</v>
      </c>
      <c r="DF711" t="b">
        <f>CY711&lt;=Konstanta!$AH$6</f>
        <v>1</v>
      </c>
      <c r="DG711" t="b">
        <f ca="1">TEXT(BL711,"YYYYMMDD")=TEXT(Konstanta!$B$1,"YYYYMMDD")</f>
        <v>0</v>
      </c>
      <c r="DH711" t="b">
        <f t="shared" si="203"/>
        <v>0</v>
      </c>
      <c r="DI711" s="67">
        <f ca="1">Konstanta!$C$4-Data!CD711</f>
        <v>-1096658.666275</v>
      </c>
      <c r="DJ711">
        <f ca="1">IF(Data!DI711&gt;=Konstanta!$B$14,Konstanta!$A$14,IF(Data!DI711&gt;=Konstanta!$B$15,Konstanta!$A$15,IF(Data!DI711&gt;=Konstanta!$B$16,Konstanta!$A$16,IF(Data!DI711&gt;=Konstanta!$B$17,Konstanta!$A$17,IF(Data!DI711&gt;=Konstanta!$B$18,Konstanta!$A$18,Konstanta!$A$19)))))</f>
        <v>6</v>
      </c>
      <c r="DK711" t="b">
        <f t="shared" si="204"/>
        <v>0</v>
      </c>
      <c r="DL711" t="b">
        <f>COUNTIFS(A$1:A710,A711)=0</f>
        <v>1</v>
      </c>
    </row>
    <row r="712" spans="1:116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70" t="str">
        <f t="shared" si="189"/>
        <v/>
      </c>
      <c r="CA712" s="71">
        <f t="shared" ca="1" si="190"/>
        <v>1096694.6664055556</v>
      </c>
      <c r="CB712" s="70" t="b">
        <f ca="1">AND(LEN(BZ712)&gt;0,TEXT(BZ712,"YYYY-MM-DD")=TEXT(Konstanta!$B$1,"YYYY-MM-DD"))</f>
        <v>0</v>
      </c>
      <c r="CC712" s="70" t="str">
        <f t="shared" si="191"/>
        <v/>
      </c>
      <c r="CD712" s="72">
        <f ca="1">(Konstanta!$B$2-D712)*24</f>
        <v>1096694.666275</v>
      </c>
      <c r="CE712" t="b">
        <f t="shared" si="192"/>
        <v>0</v>
      </c>
      <c r="CF712" t="b">
        <f>LEN(_xlfn.IFNA(VLOOKUP(H712,Konstanta!$M:$M,1,FALSE),""))&gt;0</f>
        <v>0</v>
      </c>
      <c r="CG712" t="b">
        <f>LEN(_xlfn.IFNA(VLOOKUP(G712,Konstanta!$T:$T,1,FALSE),""))&gt;0</f>
        <v>0</v>
      </c>
      <c r="CH712" t="b">
        <f>_xlfn.IFNA(VLOOKUP(U712,Konstanta!$O:$O,1,FALSE),"-")&lt;&gt;"-"</f>
        <v>0</v>
      </c>
      <c r="CI712" t="b">
        <f>LEN(_xlfn.IFNA(VLOOKUP(AX712,Konstanta!$X:$X,1,FALSE),""))&gt;0</f>
        <v>0</v>
      </c>
      <c r="CJ712" t="b">
        <f>OR(LEN(_xlfn.IFNA(VLOOKUP(Y712,Konstanta!$Q:$Q,1,FALSE),""))&gt;0,LEN(Y712)=0)</f>
        <v>1</v>
      </c>
      <c r="CK712" t="b">
        <f t="shared" si="193"/>
        <v>1</v>
      </c>
      <c r="CL712" t="b">
        <f>OR(LEN(_xlfn.IFNA(VLOOKUP(BK712,Konstanta!$Z:$Z,1,FALSE),""))&gt;0,LEN(BK712)=0)</f>
        <v>1</v>
      </c>
      <c r="CM712" t="b">
        <f t="shared" si="194"/>
        <v>1</v>
      </c>
      <c r="CN712" t="b">
        <f t="shared" si="195"/>
        <v>0</v>
      </c>
      <c r="CO712" t="b">
        <f>LEN(_xlfn.IFNA(VLOOKUP(Data!K712,Konstanta!$AB:$AB,1,FALSE),""))&gt;0</f>
        <v>0</v>
      </c>
      <c r="CP712" s="12" t="b">
        <f t="shared" si="196"/>
        <v>0</v>
      </c>
      <c r="CQ712" s="12" t="b">
        <f t="shared" si="197"/>
        <v>0</v>
      </c>
      <c r="CR712" t="b">
        <f>ISNUMBER(SEARCH(Konstanta!$Q$5,Y712))</f>
        <v>0</v>
      </c>
      <c r="CS712">
        <f ca="1">IF(CD712&lt;=Konstanta!$J$5,Konstanta!$I$5,IF(CD712&lt;=Konstanta!$J$6,Konstanta!$I$6,IF(CD712&lt;=Konstanta!$J$7,Konstanta!$I$7,Konstanta!$I$8)))</f>
        <v>4</v>
      </c>
      <c r="CT712" t="b">
        <f>ISNUMBER(SEARCH(Konstanta!$Q$6,Y712))</f>
        <v>0</v>
      </c>
      <c r="CU712">
        <f ca="1">IF(CD712&lt;=Konstanta!$F$5,Konstanta!$E$5,IF(CD712&lt;=Konstanta!$F$6,Konstanta!$E$6,IF(CD712&lt;=Konstanta!$F$7,Konstanta!$E$7,IF(CD712&lt;=Konstanta!$F$8,Konstanta!$E$8,Konstanta!$E$9))))</f>
        <v>5</v>
      </c>
      <c r="CV712" t="b">
        <f t="shared" si="198"/>
        <v>1</v>
      </c>
      <c r="CW712" s="74">
        <f ca="1">IF(CD712&lt;=Konstanta!$B$5,Konstanta!$A$5,IF(CD712&lt;=Konstanta!$B$6,Konstanta!$A$6,IF(CD712&lt;=Konstanta!$B$7,Konstanta!$A$7,IF(CD712&lt;=Konstanta!$B$8,Konstanta!$A$8,IF(CD712&lt;=Konstanta!$B$9,Konstanta!$A$9,IF(CD712&lt;=Konstanta!$B$10,Konstanta!$A$10,IF(CD712&lt;=Konstanta!$B$11,Konstanta!$A$11,Konstanta!$A$12)))))))</f>
        <v>8</v>
      </c>
      <c r="CX712" t="b">
        <f>LEN(_xlfn.IFNA(VLOOKUP(AA712,Konstanta!$AD:$AD,1,FALSE),""))=0</f>
        <v>1</v>
      </c>
      <c r="CY712" s="67">
        <f t="shared" si="199"/>
        <v>0</v>
      </c>
      <c r="CZ712" s="67">
        <f t="shared" si="200"/>
        <v>0</v>
      </c>
      <c r="DA712" s="67">
        <f t="shared" si="201"/>
        <v>0</v>
      </c>
      <c r="DB712" t="b">
        <f t="shared" ca="1" si="202"/>
        <v>0</v>
      </c>
      <c r="DC712" s="67" t="b">
        <f>DA712&lt;=Konstanta!$AH$3</f>
        <v>1</v>
      </c>
      <c r="DD712" t="b">
        <f>CY712&lt;=Konstanta!$AH$4</f>
        <v>1</v>
      </c>
      <c r="DE712" t="b">
        <f>CY712&lt;=Konstanta!$AH$5</f>
        <v>1</v>
      </c>
      <c r="DF712" t="b">
        <f>CY712&lt;=Konstanta!$AH$6</f>
        <v>1</v>
      </c>
      <c r="DG712" t="b">
        <f ca="1">TEXT(BL712,"YYYYMMDD")=TEXT(Konstanta!$B$1,"YYYYMMDD")</f>
        <v>0</v>
      </c>
      <c r="DH712" t="b">
        <f t="shared" si="203"/>
        <v>0</v>
      </c>
      <c r="DI712" s="67">
        <f ca="1">Konstanta!$C$4-Data!CD712</f>
        <v>-1096658.666275</v>
      </c>
      <c r="DJ712">
        <f ca="1">IF(Data!DI712&gt;=Konstanta!$B$14,Konstanta!$A$14,IF(Data!DI712&gt;=Konstanta!$B$15,Konstanta!$A$15,IF(Data!DI712&gt;=Konstanta!$B$16,Konstanta!$A$16,IF(Data!DI712&gt;=Konstanta!$B$17,Konstanta!$A$17,IF(Data!DI712&gt;=Konstanta!$B$18,Konstanta!$A$18,Konstanta!$A$19)))))</f>
        <v>6</v>
      </c>
      <c r="DK712" t="b">
        <f t="shared" si="204"/>
        <v>0</v>
      </c>
      <c r="DL712" t="b">
        <f>COUNTIFS(A$1:A711,A712)=0</f>
        <v>1</v>
      </c>
    </row>
    <row r="713" spans="1:116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70" t="str">
        <f t="shared" si="189"/>
        <v/>
      </c>
      <c r="CA713" s="71">
        <f t="shared" ca="1" si="190"/>
        <v>1096694.6659916667</v>
      </c>
      <c r="CB713" s="70" t="b">
        <f ca="1">AND(LEN(BZ713)&gt;0,TEXT(BZ713,"YYYY-MM-DD")=TEXT(Konstanta!$B$1,"YYYY-MM-DD"))</f>
        <v>0</v>
      </c>
      <c r="CC713" s="70" t="str">
        <f t="shared" si="191"/>
        <v/>
      </c>
      <c r="CD713" s="72">
        <f ca="1">(Konstanta!$B$2-D713)*24</f>
        <v>1096694.666275</v>
      </c>
      <c r="CE713" t="b">
        <f t="shared" si="192"/>
        <v>0</v>
      </c>
      <c r="CF713" t="b">
        <f>LEN(_xlfn.IFNA(VLOOKUP(H713,Konstanta!$M:$M,1,FALSE),""))&gt;0</f>
        <v>0</v>
      </c>
      <c r="CG713" t="b">
        <f>LEN(_xlfn.IFNA(VLOOKUP(G713,Konstanta!$T:$T,1,FALSE),""))&gt;0</f>
        <v>0</v>
      </c>
      <c r="CH713" t="b">
        <f>_xlfn.IFNA(VLOOKUP(U713,Konstanta!$O:$O,1,FALSE),"-")&lt;&gt;"-"</f>
        <v>0</v>
      </c>
      <c r="CI713" t="b">
        <f>LEN(_xlfn.IFNA(VLOOKUP(AX713,Konstanta!$X:$X,1,FALSE),""))&gt;0</f>
        <v>0</v>
      </c>
      <c r="CJ713" t="b">
        <f>OR(LEN(_xlfn.IFNA(VLOOKUP(Y713,Konstanta!$Q:$Q,1,FALSE),""))&gt;0,LEN(Y713)=0)</f>
        <v>1</v>
      </c>
      <c r="CK713" t="b">
        <f t="shared" si="193"/>
        <v>1</v>
      </c>
      <c r="CL713" t="b">
        <f>OR(LEN(_xlfn.IFNA(VLOOKUP(BK713,Konstanta!$Z:$Z,1,FALSE),""))&gt;0,LEN(BK713)=0)</f>
        <v>1</v>
      </c>
      <c r="CM713" t="b">
        <f t="shared" si="194"/>
        <v>1</v>
      </c>
      <c r="CN713" t="b">
        <f t="shared" si="195"/>
        <v>0</v>
      </c>
      <c r="CO713" t="b">
        <f>LEN(_xlfn.IFNA(VLOOKUP(Data!K713,Konstanta!$AB:$AB,1,FALSE),""))&gt;0</f>
        <v>0</v>
      </c>
      <c r="CP713" s="12" t="b">
        <f t="shared" si="196"/>
        <v>0</v>
      </c>
      <c r="CQ713" s="12" t="b">
        <f t="shared" si="197"/>
        <v>0</v>
      </c>
      <c r="CR713" t="b">
        <f>ISNUMBER(SEARCH(Konstanta!$Q$5,Y713))</f>
        <v>0</v>
      </c>
      <c r="CS713">
        <f ca="1">IF(CD713&lt;=Konstanta!$J$5,Konstanta!$I$5,IF(CD713&lt;=Konstanta!$J$6,Konstanta!$I$6,IF(CD713&lt;=Konstanta!$J$7,Konstanta!$I$7,Konstanta!$I$8)))</f>
        <v>4</v>
      </c>
      <c r="CT713" t="b">
        <f>ISNUMBER(SEARCH(Konstanta!$Q$6,Y713))</f>
        <v>0</v>
      </c>
      <c r="CU713">
        <f ca="1">IF(CD713&lt;=Konstanta!$F$5,Konstanta!$E$5,IF(CD713&lt;=Konstanta!$F$6,Konstanta!$E$6,IF(CD713&lt;=Konstanta!$F$7,Konstanta!$E$7,IF(CD713&lt;=Konstanta!$F$8,Konstanta!$E$8,Konstanta!$E$9))))</f>
        <v>5</v>
      </c>
      <c r="CV713" t="b">
        <f t="shared" si="198"/>
        <v>1</v>
      </c>
      <c r="CW713" s="74">
        <f ca="1">IF(CD713&lt;=Konstanta!$B$5,Konstanta!$A$5,IF(CD713&lt;=Konstanta!$B$6,Konstanta!$A$6,IF(CD713&lt;=Konstanta!$B$7,Konstanta!$A$7,IF(CD713&lt;=Konstanta!$B$8,Konstanta!$A$8,IF(CD713&lt;=Konstanta!$B$9,Konstanta!$A$9,IF(CD713&lt;=Konstanta!$B$10,Konstanta!$A$10,IF(CD713&lt;=Konstanta!$B$11,Konstanta!$A$11,Konstanta!$A$12)))))))</f>
        <v>8</v>
      </c>
      <c r="CX713" t="b">
        <f>LEN(_xlfn.IFNA(VLOOKUP(AA713,Konstanta!$AD:$AD,1,FALSE),""))=0</f>
        <v>1</v>
      </c>
      <c r="CY713" s="67">
        <f t="shared" si="199"/>
        <v>0</v>
      </c>
      <c r="CZ713" s="67">
        <f t="shared" si="200"/>
        <v>0</v>
      </c>
      <c r="DA713" s="67">
        <f t="shared" si="201"/>
        <v>0</v>
      </c>
      <c r="DB713" t="b">
        <f t="shared" ca="1" si="202"/>
        <v>0</v>
      </c>
      <c r="DC713" s="67" t="b">
        <f>DA713&lt;=Konstanta!$AH$3</f>
        <v>1</v>
      </c>
      <c r="DD713" t="b">
        <f>CY713&lt;=Konstanta!$AH$4</f>
        <v>1</v>
      </c>
      <c r="DE713" t="b">
        <f>CY713&lt;=Konstanta!$AH$5</f>
        <v>1</v>
      </c>
      <c r="DF713" t="b">
        <f>CY713&lt;=Konstanta!$AH$6</f>
        <v>1</v>
      </c>
      <c r="DG713" t="b">
        <f ca="1">TEXT(BL713,"YYYYMMDD")=TEXT(Konstanta!$B$1,"YYYYMMDD")</f>
        <v>0</v>
      </c>
      <c r="DH713" t="b">
        <f t="shared" si="203"/>
        <v>0</v>
      </c>
      <c r="DI713" s="67">
        <f ca="1">Konstanta!$C$4-Data!CD713</f>
        <v>-1096658.666275</v>
      </c>
      <c r="DJ713">
        <f ca="1">IF(Data!DI713&gt;=Konstanta!$B$14,Konstanta!$A$14,IF(Data!DI713&gt;=Konstanta!$B$15,Konstanta!$A$15,IF(Data!DI713&gt;=Konstanta!$B$16,Konstanta!$A$16,IF(Data!DI713&gt;=Konstanta!$B$17,Konstanta!$A$17,IF(Data!DI713&gt;=Konstanta!$B$18,Konstanta!$A$18,Konstanta!$A$19)))))</f>
        <v>6</v>
      </c>
      <c r="DK713" t="b">
        <f t="shared" si="204"/>
        <v>0</v>
      </c>
      <c r="DL713" t="b">
        <f>COUNTIFS(A$1:A712,A713)=0</f>
        <v>1</v>
      </c>
    </row>
    <row r="714" spans="1:116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70" t="str">
        <f t="shared" si="189"/>
        <v/>
      </c>
      <c r="CA714" s="71">
        <f t="shared" ca="1" si="190"/>
        <v>1096694.6659916667</v>
      </c>
      <c r="CB714" s="70" t="b">
        <f ca="1">AND(LEN(BZ714)&gt;0,TEXT(BZ714,"YYYY-MM-DD")=TEXT(Konstanta!$B$1,"YYYY-MM-DD"))</f>
        <v>0</v>
      </c>
      <c r="CC714" s="70" t="str">
        <f t="shared" si="191"/>
        <v/>
      </c>
      <c r="CD714" s="72">
        <f ca="1">(Konstanta!$B$2-D714)*24</f>
        <v>1096694.666275</v>
      </c>
      <c r="CE714" t="b">
        <f t="shared" si="192"/>
        <v>0</v>
      </c>
      <c r="CF714" t="b">
        <f>LEN(_xlfn.IFNA(VLOOKUP(H714,Konstanta!$M:$M,1,FALSE),""))&gt;0</f>
        <v>0</v>
      </c>
      <c r="CG714" t="b">
        <f>LEN(_xlfn.IFNA(VLOOKUP(G714,Konstanta!$T:$T,1,FALSE),""))&gt;0</f>
        <v>0</v>
      </c>
      <c r="CH714" t="b">
        <f>_xlfn.IFNA(VLOOKUP(U714,Konstanta!$O:$O,1,FALSE),"-")&lt;&gt;"-"</f>
        <v>0</v>
      </c>
      <c r="CI714" t="b">
        <f>LEN(_xlfn.IFNA(VLOOKUP(AX714,Konstanta!$X:$X,1,FALSE),""))&gt;0</f>
        <v>0</v>
      </c>
      <c r="CJ714" t="b">
        <f>OR(LEN(_xlfn.IFNA(VLOOKUP(Y714,Konstanta!$Q:$Q,1,FALSE),""))&gt;0,LEN(Y714)=0)</f>
        <v>1</v>
      </c>
      <c r="CK714" t="b">
        <f t="shared" si="193"/>
        <v>1</v>
      </c>
      <c r="CL714" t="b">
        <f>OR(LEN(_xlfn.IFNA(VLOOKUP(BK714,Konstanta!$Z:$Z,1,FALSE),""))&gt;0,LEN(BK714)=0)</f>
        <v>1</v>
      </c>
      <c r="CM714" t="b">
        <f t="shared" si="194"/>
        <v>1</v>
      </c>
      <c r="CN714" t="b">
        <f t="shared" si="195"/>
        <v>0</v>
      </c>
      <c r="CO714" t="b">
        <f>LEN(_xlfn.IFNA(VLOOKUP(Data!K714,Konstanta!$AB:$AB,1,FALSE),""))&gt;0</f>
        <v>0</v>
      </c>
      <c r="CP714" s="12" t="b">
        <f t="shared" si="196"/>
        <v>0</v>
      </c>
      <c r="CQ714" s="12" t="b">
        <f t="shared" si="197"/>
        <v>0</v>
      </c>
      <c r="CR714" t="b">
        <f>ISNUMBER(SEARCH(Konstanta!$Q$5,Y714))</f>
        <v>0</v>
      </c>
      <c r="CS714">
        <f ca="1">IF(CD714&lt;=Konstanta!$J$5,Konstanta!$I$5,IF(CD714&lt;=Konstanta!$J$6,Konstanta!$I$6,IF(CD714&lt;=Konstanta!$J$7,Konstanta!$I$7,Konstanta!$I$8)))</f>
        <v>4</v>
      </c>
      <c r="CT714" t="b">
        <f>ISNUMBER(SEARCH(Konstanta!$Q$6,Y714))</f>
        <v>0</v>
      </c>
      <c r="CU714">
        <f ca="1">IF(CD714&lt;=Konstanta!$F$5,Konstanta!$E$5,IF(CD714&lt;=Konstanta!$F$6,Konstanta!$E$6,IF(CD714&lt;=Konstanta!$F$7,Konstanta!$E$7,IF(CD714&lt;=Konstanta!$F$8,Konstanta!$E$8,Konstanta!$E$9))))</f>
        <v>5</v>
      </c>
      <c r="CV714" t="b">
        <f t="shared" si="198"/>
        <v>1</v>
      </c>
      <c r="CW714" s="74">
        <f ca="1">IF(CD714&lt;=Konstanta!$B$5,Konstanta!$A$5,IF(CD714&lt;=Konstanta!$B$6,Konstanta!$A$6,IF(CD714&lt;=Konstanta!$B$7,Konstanta!$A$7,IF(CD714&lt;=Konstanta!$B$8,Konstanta!$A$8,IF(CD714&lt;=Konstanta!$B$9,Konstanta!$A$9,IF(CD714&lt;=Konstanta!$B$10,Konstanta!$A$10,IF(CD714&lt;=Konstanta!$B$11,Konstanta!$A$11,Konstanta!$A$12)))))))</f>
        <v>8</v>
      </c>
      <c r="CX714" t="b">
        <f>LEN(_xlfn.IFNA(VLOOKUP(AA714,Konstanta!$AD:$AD,1,FALSE),""))=0</f>
        <v>1</v>
      </c>
      <c r="CY714" s="67">
        <f t="shared" si="199"/>
        <v>0</v>
      </c>
      <c r="CZ714" s="67">
        <f t="shared" si="200"/>
        <v>0</v>
      </c>
      <c r="DA714" s="67">
        <f t="shared" si="201"/>
        <v>0</v>
      </c>
      <c r="DB714" t="b">
        <f t="shared" ca="1" si="202"/>
        <v>0</v>
      </c>
      <c r="DC714" s="67" t="b">
        <f>DA714&lt;=Konstanta!$AH$3</f>
        <v>1</v>
      </c>
      <c r="DD714" t="b">
        <f>CY714&lt;=Konstanta!$AH$4</f>
        <v>1</v>
      </c>
      <c r="DE714" t="b">
        <f>CY714&lt;=Konstanta!$AH$5</f>
        <v>1</v>
      </c>
      <c r="DF714" t="b">
        <f>CY714&lt;=Konstanta!$AH$6</f>
        <v>1</v>
      </c>
      <c r="DG714" t="b">
        <f ca="1">TEXT(BL714,"YYYYMMDD")=TEXT(Konstanta!$B$1,"YYYYMMDD")</f>
        <v>0</v>
      </c>
      <c r="DH714" t="b">
        <f t="shared" si="203"/>
        <v>0</v>
      </c>
      <c r="DI714" s="67">
        <f ca="1">Konstanta!$C$4-Data!CD714</f>
        <v>-1096658.666275</v>
      </c>
      <c r="DJ714">
        <f ca="1">IF(Data!DI714&gt;=Konstanta!$B$14,Konstanta!$A$14,IF(Data!DI714&gt;=Konstanta!$B$15,Konstanta!$A$15,IF(Data!DI714&gt;=Konstanta!$B$16,Konstanta!$A$16,IF(Data!DI714&gt;=Konstanta!$B$17,Konstanta!$A$17,IF(Data!DI714&gt;=Konstanta!$B$18,Konstanta!$A$18,Konstanta!$A$19)))))</f>
        <v>6</v>
      </c>
      <c r="DK714" t="b">
        <f t="shared" si="204"/>
        <v>0</v>
      </c>
      <c r="DL714" t="b">
        <f>COUNTIFS(A$1:A713,A714)=0</f>
        <v>1</v>
      </c>
    </row>
    <row r="715" spans="1:116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70" t="str">
        <f t="shared" si="189"/>
        <v/>
      </c>
      <c r="CA715" s="71">
        <f t="shared" ca="1" si="190"/>
        <v>1096694.666275</v>
      </c>
      <c r="CB715" s="70" t="b">
        <f ca="1">AND(LEN(BZ715)&gt;0,TEXT(BZ715,"YYYY-MM-DD")=TEXT(Konstanta!$B$1,"YYYY-MM-DD"))</f>
        <v>0</v>
      </c>
      <c r="CC715" s="70" t="str">
        <f t="shared" si="191"/>
        <v/>
      </c>
      <c r="CD715" s="72">
        <f ca="1">(Konstanta!$B$2-D715)*24</f>
        <v>1096694.666275</v>
      </c>
      <c r="CE715" t="b">
        <f t="shared" si="192"/>
        <v>0</v>
      </c>
      <c r="CF715" t="b">
        <f>LEN(_xlfn.IFNA(VLOOKUP(H715,Konstanta!$M:$M,1,FALSE),""))&gt;0</f>
        <v>0</v>
      </c>
      <c r="CG715" t="b">
        <f>LEN(_xlfn.IFNA(VLOOKUP(G715,Konstanta!$T:$T,1,FALSE),""))&gt;0</f>
        <v>0</v>
      </c>
      <c r="CH715" t="b">
        <f>_xlfn.IFNA(VLOOKUP(U715,Konstanta!$O:$O,1,FALSE),"-")&lt;&gt;"-"</f>
        <v>0</v>
      </c>
      <c r="CI715" t="b">
        <f>LEN(_xlfn.IFNA(VLOOKUP(AX715,Konstanta!$X:$X,1,FALSE),""))&gt;0</f>
        <v>0</v>
      </c>
      <c r="CJ715" t="b">
        <f>OR(LEN(_xlfn.IFNA(VLOOKUP(Y715,Konstanta!$Q:$Q,1,FALSE),""))&gt;0,LEN(Y715)=0)</f>
        <v>1</v>
      </c>
      <c r="CK715" t="b">
        <f t="shared" si="193"/>
        <v>1</v>
      </c>
      <c r="CL715" t="b">
        <f>OR(LEN(_xlfn.IFNA(VLOOKUP(BK715,Konstanta!$Z:$Z,1,FALSE),""))&gt;0,LEN(BK715)=0)</f>
        <v>1</v>
      </c>
      <c r="CM715" t="b">
        <f t="shared" si="194"/>
        <v>1</v>
      </c>
      <c r="CN715" t="b">
        <f t="shared" si="195"/>
        <v>0</v>
      </c>
      <c r="CO715" t="b">
        <f>LEN(_xlfn.IFNA(VLOOKUP(Data!K715,Konstanta!$AB:$AB,1,FALSE),""))&gt;0</f>
        <v>0</v>
      </c>
      <c r="CP715" s="12" t="b">
        <f t="shared" si="196"/>
        <v>0</v>
      </c>
      <c r="CQ715" s="12" t="b">
        <f t="shared" si="197"/>
        <v>0</v>
      </c>
      <c r="CR715" t="b">
        <f>ISNUMBER(SEARCH(Konstanta!$Q$5,Y715))</f>
        <v>0</v>
      </c>
      <c r="CS715">
        <f ca="1">IF(CD715&lt;=Konstanta!$J$5,Konstanta!$I$5,IF(CD715&lt;=Konstanta!$J$6,Konstanta!$I$6,IF(CD715&lt;=Konstanta!$J$7,Konstanta!$I$7,Konstanta!$I$8)))</f>
        <v>4</v>
      </c>
      <c r="CT715" t="b">
        <f>ISNUMBER(SEARCH(Konstanta!$Q$6,Y715))</f>
        <v>0</v>
      </c>
      <c r="CU715">
        <f ca="1">IF(CD715&lt;=Konstanta!$F$5,Konstanta!$E$5,IF(CD715&lt;=Konstanta!$F$6,Konstanta!$E$6,IF(CD715&lt;=Konstanta!$F$7,Konstanta!$E$7,IF(CD715&lt;=Konstanta!$F$8,Konstanta!$E$8,Konstanta!$E$9))))</f>
        <v>5</v>
      </c>
      <c r="CV715" t="b">
        <f t="shared" si="198"/>
        <v>1</v>
      </c>
      <c r="CW715" s="74">
        <f ca="1">IF(CD715&lt;=Konstanta!$B$5,Konstanta!$A$5,IF(CD715&lt;=Konstanta!$B$6,Konstanta!$A$6,IF(CD715&lt;=Konstanta!$B$7,Konstanta!$A$7,IF(CD715&lt;=Konstanta!$B$8,Konstanta!$A$8,IF(CD715&lt;=Konstanta!$B$9,Konstanta!$A$9,IF(CD715&lt;=Konstanta!$B$10,Konstanta!$A$10,IF(CD715&lt;=Konstanta!$B$11,Konstanta!$A$11,Konstanta!$A$12)))))))</f>
        <v>8</v>
      </c>
      <c r="CX715" t="b">
        <f>LEN(_xlfn.IFNA(VLOOKUP(AA715,Konstanta!$AD:$AD,1,FALSE),""))=0</f>
        <v>1</v>
      </c>
      <c r="CY715" s="67">
        <f t="shared" si="199"/>
        <v>0</v>
      </c>
      <c r="CZ715" s="67">
        <f t="shared" si="200"/>
        <v>0</v>
      </c>
      <c r="DA715" s="67">
        <f t="shared" si="201"/>
        <v>0</v>
      </c>
      <c r="DB715" t="b">
        <f t="shared" ca="1" si="202"/>
        <v>0</v>
      </c>
      <c r="DC715" s="67" t="b">
        <f>DA715&lt;=Konstanta!$AH$3</f>
        <v>1</v>
      </c>
      <c r="DD715" t="b">
        <f>CY715&lt;=Konstanta!$AH$4</f>
        <v>1</v>
      </c>
      <c r="DE715" t="b">
        <f>CY715&lt;=Konstanta!$AH$5</f>
        <v>1</v>
      </c>
      <c r="DF715" t="b">
        <f>CY715&lt;=Konstanta!$AH$6</f>
        <v>1</v>
      </c>
      <c r="DG715" t="b">
        <f ca="1">TEXT(BL715,"YYYYMMDD")=TEXT(Konstanta!$B$1,"YYYYMMDD")</f>
        <v>0</v>
      </c>
      <c r="DH715" t="b">
        <f t="shared" si="203"/>
        <v>0</v>
      </c>
      <c r="DI715" s="67">
        <f ca="1">Konstanta!$C$4-Data!CD715</f>
        <v>-1096658.666275</v>
      </c>
      <c r="DJ715">
        <f ca="1">IF(Data!DI715&gt;=Konstanta!$B$14,Konstanta!$A$14,IF(Data!DI715&gt;=Konstanta!$B$15,Konstanta!$A$15,IF(Data!DI715&gt;=Konstanta!$B$16,Konstanta!$A$16,IF(Data!DI715&gt;=Konstanta!$B$17,Konstanta!$A$17,IF(Data!DI715&gt;=Konstanta!$B$18,Konstanta!$A$18,Konstanta!$A$19)))))</f>
        <v>6</v>
      </c>
      <c r="DK715" t="b">
        <f t="shared" si="204"/>
        <v>0</v>
      </c>
      <c r="DL715" t="b">
        <f>COUNTIFS(A$1:A714,A715)=0</f>
        <v>1</v>
      </c>
    </row>
    <row r="716" spans="1:1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70" t="str">
        <f t="shared" si="189"/>
        <v/>
      </c>
      <c r="CA716" s="71">
        <f t="shared" ca="1" si="190"/>
        <v>1096694.6659916667</v>
      </c>
      <c r="CB716" s="70" t="b">
        <f ca="1">AND(LEN(BZ716)&gt;0,TEXT(BZ716,"YYYY-MM-DD")=TEXT(Konstanta!$B$1,"YYYY-MM-DD"))</f>
        <v>0</v>
      </c>
      <c r="CC716" s="70" t="str">
        <f t="shared" si="191"/>
        <v/>
      </c>
      <c r="CD716" s="72">
        <f ca="1">(Konstanta!$B$2-D716)*24</f>
        <v>1096694.666275</v>
      </c>
      <c r="CE716" t="b">
        <f t="shared" si="192"/>
        <v>0</v>
      </c>
      <c r="CF716" t="b">
        <f>LEN(_xlfn.IFNA(VLOOKUP(H716,Konstanta!$M:$M,1,FALSE),""))&gt;0</f>
        <v>0</v>
      </c>
      <c r="CG716" t="b">
        <f>LEN(_xlfn.IFNA(VLOOKUP(G716,Konstanta!$T:$T,1,FALSE),""))&gt;0</f>
        <v>0</v>
      </c>
      <c r="CH716" t="b">
        <f>_xlfn.IFNA(VLOOKUP(U716,Konstanta!$O:$O,1,FALSE),"-")&lt;&gt;"-"</f>
        <v>0</v>
      </c>
      <c r="CI716" t="b">
        <f>LEN(_xlfn.IFNA(VLOOKUP(AX716,Konstanta!$X:$X,1,FALSE),""))&gt;0</f>
        <v>0</v>
      </c>
      <c r="CJ716" t="b">
        <f>OR(LEN(_xlfn.IFNA(VLOOKUP(Y716,Konstanta!$Q:$Q,1,FALSE),""))&gt;0,LEN(Y716)=0)</f>
        <v>1</v>
      </c>
      <c r="CK716" t="b">
        <f t="shared" si="193"/>
        <v>1</v>
      </c>
      <c r="CL716" t="b">
        <f>OR(LEN(_xlfn.IFNA(VLOOKUP(BK716,Konstanta!$Z:$Z,1,FALSE),""))&gt;0,LEN(BK716)=0)</f>
        <v>1</v>
      </c>
      <c r="CM716" t="b">
        <f t="shared" si="194"/>
        <v>1</v>
      </c>
      <c r="CN716" t="b">
        <f t="shared" si="195"/>
        <v>0</v>
      </c>
      <c r="CO716" t="b">
        <f>LEN(_xlfn.IFNA(VLOOKUP(Data!K716,Konstanta!$AB:$AB,1,FALSE),""))&gt;0</f>
        <v>0</v>
      </c>
      <c r="CP716" s="12" t="b">
        <f t="shared" si="196"/>
        <v>0</v>
      </c>
      <c r="CQ716" s="12" t="b">
        <f t="shared" si="197"/>
        <v>0</v>
      </c>
      <c r="CR716" t="b">
        <f>ISNUMBER(SEARCH(Konstanta!$Q$5,Y716))</f>
        <v>0</v>
      </c>
      <c r="CS716">
        <f ca="1">IF(CD716&lt;=Konstanta!$J$5,Konstanta!$I$5,IF(CD716&lt;=Konstanta!$J$6,Konstanta!$I$6,IF(CD716&lt;=Konstanta!$J$7,Konstanta!$I$7,Konstanta!$I$8)))</f>
        <v>4</v>
      </c>
      <c r="CT716" t="b">
        <f>ISNUMBER(SEARCH(Konstanta!$Q$6,Y716))</f>
        <v>0</v>
      </c>
      <c r="CU716">
        <f ca="1">IF(CD716&lt;=Konstanta!$F$5,Konstanta!$E$5,IF(CD716&lt;=Konstanta!$F$6,Konstanta!$E$6,IF(CD716&lt;=Konstanta!$F$7,Konstanta!$E$7,IF(CD716&lt;=Konstanta!$F$8,Konstanta!$E$8,Konstanta!$E$9))))</f>
        <v>5</v>
      </c>
      <c r="CV716" t="b">
        <f t="shared" si="198"/>
        <v>1</v>
      </c>
      <c r="CW716" s="74">
        <f ca="1">IF(CD716&lt;=Konstanta!$B$5,Konstanta!$A$5,IF(CD716&lt;=Konstanta!$B$6,Konstanta!$A$6,IF(CD716&lt;=Konstanta!$B$7,Konstanta!$A$7,IF(CD716&lt;=Konstanta!$B$8,Konstanta!$A$8,IF(CD716&lt;=Konstanta!$B$9,Konstanta!$A$9,IF(CD716&lt;=Konstanta!$B$10,Konstanta!$A$10,IF(CD716&lt;=Konstanta!$B$11,Konstanta!$A$11,Konstanta!$A$12)))))))</f>
        <v>8</v>
      </c>
      <c r="CX716" t="b">
        <f>LEN(_xlfn.IFNA(VLOOKUP(AA716,Konstanta!$AD:$AD,1,FALSE),""))=0</f>
        <v>1</v>
      </c>
      <c r="CY716" s="67">
        <f t="shared" si="199"/>
        <v>0</v>
      </c>
      <c r="CZ716" s="67">
        <f t="shared" si="200"/>
        <v>0</v>
      </c>
      <c r="DA716" s="67">
        <f t="shared" si="201"/>
        <v>0</v>
      </c>
      <c r="DB716" t="b">
        <f t="shared" ca="1" si="202"/>
        <v>0</v>
      </c>
      <c r="DC716" s="67" t="b">
        <f>DA716&lt;=Konstanta!$AH$3</f>
        <v>1</v>
      </c>
      <c r="DD716" t="b">
        <f>CY716&lt;=Konstanta!$AH$4</f>
        <v>1</v>
      </c>
      <c r="DE716" t="b">
        <f>CY716&lt;=Konstanta!$AH$5</f>
        <v>1</v>
      </c>
      <c r="DF716" t="b">
        <f>CY716&lt;=Konstanta!$AH$6</f>
        <v>1</v>
      </c>
      <c r="DG716" t="b">
        <f ca="1">TEXT(BL716,"YYYYMMDD")=TEXT(Konstanta!$B$1,"YYYYMMDD")</f>
        <v>0</v>
      </c>
      <c r="DH716" t="b">
        <f t="shared" si="203"/>
        <v>0</v>
      </c>
      <c r="DI716" s="67">
        <f ca="1">Konstanta!$C$4-Data!CD716</f>
        <v>-1096658.666275</v>
      </c>
      <c r="DJ716">
        <f ca="1">IF(Data!DI716&gt;=Konstanta!$B$14,Konstanta!$A$14,IF(Data!DI716&gt;=Konstanta!$B$15,Konstanta!$A$15,IF(Data!DI716&gt;=Konstanta!$B$16,Konstanta!$A$16,IF(Data!DI716&gt;=Konstanta!$B$17,Konstanta!$A$17,IF(Data!DI716&gt;=Konstanta!$B$18,Konstanta!$A$18,Konstanta!$A$19)))))</f>
        <v>6</v>
      </c>
      <c r="DK716" t="b">
        <f t="shared" si="204"/>
        <v>0</v>
      </c>
      <c r="DL716" t="b">
        <f>COUNTIFS(A$1:A715,A716)=0</f>
        <v>1</v>
      </c>
    </row>
    <row r="717" spans="1:116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70" t="str">
        <f t="shared" si="189"/>
        <v/>
      </c>
      <c r="CA717" s="71">
        <f t="shared" ca="1" si="190"/>
        <v>1096694.666275</v>
      </c>
      <c r="CB717" s="70" t="b">
        <f ca="1">AND(LEN(BZ717)&gt;0,TEXT(BZ717,"YYYY-MM-DD")=TEXT(Konstanta!$B$1,"YYYY-MM-DD"))</f>
        <v>0</v>
      </c>
      <c r="CC717" s="70" t="str">
        <f t="shared" si="191"/>
        <v/>
      </c>
      <c r="CD717" s="72">
        <f ca="1">(Konstanta!$B$2-D717)*24</f>
        <v>1096694.666275</v>
      </c>
      <c r="CE717" t="b">
        <f t="shared" si="192"/>
        <v>0</v>
      </c>
      <c r="CF717" t="b">
        <f>LEN(_xlfn.IFNA(VLOOKUP(H717,Konstanta!$M:$M,1,FALSE),""))&gt;0</f>
        <v>0</v>
      </c>
      <c r="CG717" t="b">
        <f>LEN(_xlfn.IFNA(VLOOKUP(G717,Konstanta!$T:$T,1,FALSE),""))&gt;0</f>
        <v>0</v>
      </c>
      <c r="CH717" t="b">
        <f>_xlfn.IFNA(VLOOKUP(U717,Konstanta!$O:$O,1,FALSE),"-")&lt;&gt;"-"</f>
        <v>0</v>
      </c>
      <c r="CI717" t="b">
        <f>LEN(_xlfn.IFNA(VLOOKUP(AX717,Konstanta!$X:$X,1,FALSE),""))&gt;0</f>
        <v>0</v>
      </c>
      <c r="CJ717" t="b">
        <f>OR(LEN(_xlfn.IFNA(VLOOKUP(Y717,Konstanta!$Q:$Q,1,FALSE),""))&gt;0,LEN(Y717)=0)</f>
        <v>1</v>
      </c>
      <c r="CK717" t="b">
        <f t="shared" si="193"/>
        <v>1</v>
      </c>
      <c r="CL717" t="b">
        <f>OR(LEN(_xlfn.IFNA(VLOOKUP(BK717,Konstanta!$Z:$Z,1,FALSE),""))&gt;0,LEN(BK717)=0)</f>
        <v>1</v>
      </c>
      <c r="CM717" t="b">
        <f t="shared" si="194"/>
        <v>1</v>
      </c>
      <c r="CN717" t="b">
        <f t="shared" si="195"/>
        <v>0</v>
      </c>
      <c r="CO717" t="b">
        <f>LEN(_xlfn.IFNA(VLOOKUP(Data!K717,Konstanta!$AB:$AB,1,FALSE),""))&gt;0</f>
        <v>0</v>
      </c>
      <c r="CP717" s="12" t="b">
        <f t="shared" si="196"/>
        <v>0</v>
      </c>
      <c r="CQ717" s="12" t="b">
        <f t="shared" si="197"/>
        <v>0</v>
      </c>
      <c r="CR717" t="b">
        <f>ISNUMBER(SEARCH(Konstanta!$Q$5,Y717))</f>
        <v>0</v>
      </c>
      <c r="CS717">
        <f ca="1">IF(CD717&lt;=Konstanta!$J$5,Konstanta!$I$5,IF(CD717&lt;=Konstanta!$J$6,Konstanta!$I$6,IF(CD717&lt;=Konstanta!$J$7,Konstanta!$I$7,Konstanta!$I$8)))</f>
        <v>4</v>
      </c>
      <c r="CT717" t="b">
        <f>ISNUMBER(SEARCH(Konstanta!$Q$6,Y717))</f>
        <v>0</v>
      </c>
      <c r="CU717">
        <f ca="1">IF(CD717&lt;=Konstanta!$F$5,Konstanta!$E$5,IF(CD717&lt;=Konstanta!$F$6,Konstanta!$E$6,IF(CD717&lt;=Konstanta!$F$7,Konstanta!$E$7,IF(CD717&lt;=Konstanta!$F$8,Konstanta!$E$8,Konstanta!$E$9))))</f>
        <v>5</v>
      </c>
      <c r="CV717" t="b">
        <f t="shared" si="198"/>
        <v>1</v>
      </c>
      <c r="CW717" s="74">
        <f ca="1">IF(CD717&lt;=Konstanta!$B$5,Konstanta!$A$5,IF(CD717&lt;=Konstanta!$B$6,Konstanta!$A$6,IF(CD717&lt;=Konstanta!$B$7,Konstanta!$A$7,IF(CD717&lt;=Konstanta!$B$8,Konstanta!$A$8,IF(CD717&lt;=Konstanta!$B$9,Konstanta!$A$9,IF(CD717&lt;=Konstanta!$B$10,Konstanta!$A$10,IF(CD717&lt;=Konstanta!$B$11,Konstanta!$A$11,Konstanta!$A$12)))))))</f>
        <v>8</v>
      </c>
      <c r="CX717" t="b">
        <f>LEN(_xlfn.IFNA(VLOOKUP(AA717,Konstanta!$AD:$AD,1,FALSE),""))=0</f>
        <v>1</v>
      </c>
      <c r="CY717" s="67">
        <f t="shared" si="199"/>
        <v>0</v>
      </c>
      <c r="CZ717" s="67">
        <f t="shared" si="200"/>
        <v>0</v>
      </c>
      <c r="DA717" s="67">
        <f t="shared" si="201"/>
        <v>0</v>
      </c>
      <c r="DB717" t="b">
        <f t="shared" ca="1" si="202"/>
        <v>0</v>
      </c>
      <c r="DC717" s="67" t="b">
        <f>DA717&lt;=Konstanta!$AH$3</f>
        <v>1</v>
      </c>
      <c r="DD717" t="b">
        <f>CY717&lt;=Konstanta!$AH$4</f>
        <v>1</v>
      </c>
      <c r="DE717" t="b">
        <f>CY717&lt;=Konstanta!$AH$5</f>
        <v>1</v>
      </c>
      <c r="DF717" t="b">
        <f>CY717&lt;=Konstanta!$AH$6</f>
        <v>1</v>
      </c>
      <c r="DG717" t="b">
        <f ca="1">TEXT(BL717,"YYYYMMDD")=TEXT(Konstanta!$B$1,"YYYYMMDD")</f>
        <v>0</v>
      </c>
      <c r="DH717" t="b">
        <f t="shared" si="203"/>
        <v>0</v>
      </c>
      <c r="DI717" s="67">
        <f ca="1">Konstanta!$C$4-Data!CD717</f>
        <v>-1096658.666275</v>
      </c>
      <c r="DJ717">
        <f ca="1">IF(Data!DI717&gt;=Konstanta!$B$14,Konstanta!$A$14,IF(Data!DI717&gt;=Konstanta!$B$15,Konstanta!$A$15,IF(Data!DI717&gt;=Konstanta!$B$16,Konstanta!$A$16,IF(Data!DI717&gt;=Konstanta!$B$17,Konstanta!$A$17,IF(Data!DI717&gt;=Konstanta!$B$18,Konstanta!$A$18,Konstanta!$A$19)))))</f>
        <v>6</v>
      </c>
      <c r="DK717" t="b">
        <f t="shared" si="204"/>
        <v>0</v>
      </c>
      <c r="DL717" t="b">
        <f>COUNTIFS(A$1:A716,A717)=0</f>
        <v>1</v>
      </c>
    </row>
    <row r="718" spans="1:116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70" t="str">
        <f t="shared" si="189"/>
        <v/>
      </c>
      <c r="CA718" s="71">
        <f t="shared" ca="1" si="190"/>
        <v>1096694.666275</v>
      </c>
      <c r="CB718" s="70" t="b">
        <f ca="1">AND(LEN(BZ718)&gt;0,TEXT(BZ718,"YYYY-MM-DD")=TEXT(Konstanta!$B$1,"YYYY-MM-DD"))</f>
        <v>0</v>
      </c>
      <c r="CC718" s="70" t="str">
        <f t="shared" si="191"/>
        <v/>
      </c>
      <c r="CD718" s="72">
        <f ca="1">(Konstanta!$B$2-D718)*24</f>
        <v>1096694.666275</v>
      </c>
      <c r="CE718" t="b">
        <f t="shared" si="192"/>
        <v>0</v>
      </c>
      <c r="CF718" t="b">
        <f>LEN(_xlfn.IFNA(VLOOKUP(H718,Konstanta!$M:$M,1,FALSE),""))&gt;0</f>
        <v>0</v>
      </c>
      <c r="CG718" t="b">
        <f>LEN(_xlfn.IFNA(VLOOKUP(G718,Konstanta!$T:$T,1,FALSE),""))&gt;0</f>
        <v>0</v>
      </c>
      <c r="CH718" t="b">
        <f>_xlfn.IFNA(VLOOKUP(U718,Konstanta!$O:$O,1,FALSE),"-")&lt;&gt;"-"</f>
        <v>0</v>
      </c>
      <c r="CI718" t="b">
        <f>LEN(_xlfn.IFNA(VLOOKUP(AX718,Konstanta!$X:$X,1,FALSE),""))&gt;0</f>
        <v>0</v>
      </c>
      <c r="CJ718" t="b">
        <f>OR(LEN(_xlfn.IFNA(VLOOKUP(Y718,Konstanta!$Q:$Q,1,FALSE),""))&gt;0,LEN(Y718)=0)</f>
        <v>1</v>
      </c>
      <c r="CK718" t="b">
        <f t="shared" si="193"/>
        <v>1</v>
      </c>
      <c r="CL718" t="b">
        <f>OR(LEN(_xlfn.IFNA(VLOOKUP(BK718,Konstanta!$Z:$Z,1,FALSE),""))&gt;0,LEN(BK718)=0)</f>
        <v>1</v>
      </c>
      <c r="CM718" t="b">
        <f t="shared" si="194"/>
        <v>1</v>
      </c>
      <c r="CN718" t="b">
        <f t="shared" si="195"/>
        <v>0</v>
      </c>
      <c r="CO718" t="b">
        <f>LEN(_xlfn.IFNA(VLOOKUP(Data!K718,Konstanta!$AB:$AB,1,FALSE),""))&gt;0</f>
        <v>0</v>
      </c>
      <c r="CP718" s="12" t="b">
        <f t="shared" si="196"/>
        <v>0</v>
      </c>
      <c r="CQ718" s="12" t="b">
        <f t="shared" si="197"/>
        <v>0</v>
      </c>
      <c r="CR718" t="b">
        <f>ISNUMBER(SEARCH(Konstanta!$Q$5,Y718))</f>
        <v>0</v>
      </c>
      <c r="CS718">
        <f ca="1">IF(CD718&lt;=Konstanta!$J$5,Konstanta!$I$5,IF(CD718&lt;=Konstanta!$J$6,Konstanta!$I$6,IF(CD718&lt;=Konstanta!$J$7,Konstanta!$I$7,Konstanta!$I$8)))</f>
        <v>4</v>
      </c>
      <c r="CT718" t="b">
        <f>ISNUMBER(SEARCH(Konstanta!$Q$6,Y718))</f>
        <v>0</v>
      </c>
      <c r="CU718">
        <f ca="1">IF(CD718&lt;=Konstanta!$F$5,Konstanta!$E$5,IF(CD718&lt;=Konstanta!$F$6,Konstanta!$E$6,IF(CD718&lt;=Konstanta!$F$7,Konstanta!$E$7,IF(CD718&lt;=Konstanta!$F$8,Konstanta!$E$8,Konstanta!$E$9))))</f>
        <v>5</v>
      </c>
      <c r="CV718" t="b">
        <f t="shared" si="198"/>
        <v>1</v>
      </c>
      <c r="CW718" s="74">
        <f ca="1">IF(CD718&lt;=Konstanta!$B$5,Konstanta!$A$5,IF(CD718&lt;=Konstanta!$B$6,Konstanta!$A$6,IF(CD718&lt;=Konstanta!$B$7,Konstanta!$A$7,IF(CD718&lt;=Konstanta!$B$8,Konstanta!$A$8,IF(CD718&lt;=Konstanta!$B$9,Konstanta!$A$9,IF(CD718&lt;=Konstanta!$B$10,Konstanta!$A$10,IF(CD718&lt;=Konstanta!$B$11,Konstanta!$A$11,Konstanta!$A$12)))))))</f>
        <v>8</v>
      </c>
      <c r="CX718" t="b">
        <f>LEN(_xlfn.IFNA(VLOOKUP(AA718,Konstanta!$AD:$AD,1,FALSE),""))=0</f>
        <v>1</v>
      </c>
      <c r="CY718" s="67">
        <f t="shared" si="199"/>
        <v>0</v>
      </c>
      <c r="CZ718" s="67">
        <f t="shared" si="200"/>
        <v>0</v>
      </c>
      <c r="DA718" s="67">
        <f t="shared" si="201"/>
        <v>0</v>
      </c>
      <c r="DB718" t="b">
        <f t="shared" ca="1" si="202"/>
        <v>0</v>
      </c>
      <c r="DC718" s="67" t="b">
        <f>DA718&lt;=Konstanta!$AH$3</f>
        <v>1</v>
      </c>
      <c r="DD718" t="b">
        <f>CY718&lt;=Konstanta!$AH$4</f>
        <v>1</v>
      </c>
      <c r="DE718" t="b">
        <f>CY718&lt;=Konstanta!$AH$5</f>
        <v>1</v>
      </c>
      <c r="DF718" t="b">
        <f>CY718&lt;=Konstanta!$AH$6</f>
        <v>1</v>
      </c>
      <c r="DG718" t="b">
        <f ca="1">TEXT(BL718,"YYYYMMDD")=TEXT(Konstanta!$B$1,"YYYYMMDD")</f>
        <v>0</v>
      </c>
      <c r="DH718" t="b">
        <f t="shared" si="203"/>
        <v>0</v>
      </c>
      <c r="DI718" s="67">
        <f ca="1">Konstanta!$C$4-Data!CD718</f>
        <v>-1096658.666275</v>
      </c>
      <c r="DJ718">
        <f ca="1">IF(Data!DI718&gt;=Konstanta!$B$14,Konstanta!$A$14,IF(Data!DI718&gt;=Konstanta!$B$15,Konstanta!$A$15,IF(Data!DI718&gt;=Konstanta!$B$16,Konstanta!$A$16,IF(Data!DI718&gt;=Konstanta!$B$17,Konstanta!$A$17,IF(Data!DI718&gt;=Konstanta!$B$18,Konstanta!$A$18,Konstanta!$A$19)))))</f>
        <v>6</v>
      </c>
      <c r="DK718" t="b">
        <f t="shared" si="204"/>
        <v>0</v>
      </c>
      <c r="DL718" t="b">
        <f>COUNTIFS(A$1:A717,A718)=0</f>
        <v>1</v>
      </c>
    </row>
    <row r="719" spans="1:116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70" t="str">
        <f t="shared" si="189"/>
        <v/>
      </c>
      <c r="CA719" s="71">
        <f t="shared" ca="1" si="190"/>
        <v>1096694.6659944444</v>
      </c>
      <c r="CB719" s="70" t="b">
        <f ca="1">AND(LEN(BZ719)&gt;0,TEXT(BZ719,"YYYY-MM-DD")=TEXT(Konstanta!$B$1,"YYYY-MM-DD"))</f>
        <v>0</v>
      </c>
      <c r="CC719" s="70" t="str">
        <f t="shared" si="191"/>
        <v/>
      </c>
      <c r="CD719" s="72">
        <f ca="1">(Konstanta!$B$2-D719)*24</f>
        <v>1096694.666275</v>
      </c>
      <c r="CE719" t="b">
        <f t="shared" si="192"/>
        <v>0</v>
      </c>
      <c r="CF719" t="b">
        <f>LEN(_xlfn.IFNA(VLOOKUP(H719,Konstanta!$M:$M,1,FALSE),""))&gt;0</f>
        <v>0</v>
      </c>
      <c r="CG719" t="b">
        <f>LEN(_xlfn.IFNA(VLOOKUP(G719,Konstanta!$T:$T,1,FALSE),""))&gt;0</f>
        <v>0</v>
      </c>
      <c r="CH719" t="b">
        <f>_xlfn.IFNA(VLOOKUP(U719,Konstanta!$O:$O,1,FALSE),"-")&lt;&gt;"-"</f>
        <v>0</v>
      </c>
      <c r="CI719" t="b">
        <f>LEN(_xlfn.IFNA(VLOOKUP(AX719,Konstanta!$X:$X,1,FALSE),""))&gt;0</f>
        <v>0</v>
      </c>
      <c r="CJ719" t="b">
        <f>OR(LEN(_xlfn.IFNA(VLOOKUP(Y719,Konstanta!$Q:$Q,1,FALSE),""))&gt;0,LEN(Y719)=0)</f>
        <v>1</v>
      </c>
      <c r="CK719" t="b">
        <f t="shared" si="193"/>
        <v>1</v>
      </c>
      <c r="CL719" t="b">
        <f>OR(LEN(_xlfn.IFNA(VLOOKUP(BK719,Konstanta!$Z:$Z,1,FALSE),""))&gt;0,LEN(BK719)=0)</f>
        <v>1</v>
      </c>
      <c r="CM719" t="b">
        <f t="shared" si="194"/>
        <v>1</v>
      </c>
      <c r="CN719" t="b">
        <f t="shared" si="195"/>
        <v>0</v>
      </c>
      <c r="CO719" t="b">
        <f>LEN(_xlfn.IFNA(VLOOKUP(Data!K719,Konstanta!$AB:$AB,1,FALSE),""))&gt;0</f>
        <v>0</v>
      </c>
      <c r="CP719" s="12" t="b">
        <f t="shared" si="196"/>
        <v>0</v>
      </c>
      <c r="CQ719" s="12" t="b">
        <f t="shared" si="197"/>
        <v>0</v>
      </c>
      <c r="CR719" t="b">
        <f>ISNUMBER(SEARCH(Konstanta!$Q$5,Y719))</f>
        <v>0</v>
      </c>
      <c r="CS719">
        <f ca="1">IF(CD719&lt;=Konstanta!$J$5,Konstanta!$I$5,IF(CD719&lt;=Konstanta!$J$6,Konstanta!$I$6,IF(CD719&lt;=Konstanta!$J$7,Konstanta!$I$7,Konstanta!$I$8)))</f>
        <v>4</v>
      </c>
      <c r="CT719" t="b">
        <f>ISNUMBER(SEARCH(Konstanta!$Q$6,Y719))</f>
        <v>0</v>
      </c>
      <c r="CU719">
        <f ca="1">IF(CD719&lt;=Konstanta!$F$5,Konstanta!$E$5,IF(CD719&lt;=Konstanta!$F$6,Konstanta!$E$6,IF(CD719&lt;=Konstanta!$F$7,Konstanta!$E$7,IF(CD719&lt;=Konstanta!$F$8,Konstanta!$E$8,Konstanta!$E$9))))</f>
        <v>5</v>
      </c>
      <c r="CV719" t="b">
        <f t="shared" si="198"/>
        <v>1</v>
      </c>
      <c r="CW719" s="74">
        <f ca="1">IF(CD719&lt;=Konstanta!$B$5,Konstanta!$A$5,IF(CD719&lt;=Konstanta!$B$6,Konstanta!$A$6,IF(CD719&lt;=Konstanta!$B$7,Konstanta!$A$7,IF(CD719&lt;=Konstanta!$B$8,Konstanta!$A$8,IF(CD719&lt;=Konstanta!$B$9,Konstanta!$A$9,IF(CD719&lt;=Konstanta!$B$10,Konstanta!$A$10,IF(CD719&lt;=Konstanta!$B$11,Konstanta!$A$11,Konstanta!$A$12)))))))</f>
        <v>8</v>
      </c>
      <c r="CX719" t="b">
        <f>LEN(_xlfn.IFNA(VLOOKUP(AA719,Konstanta!$AD:$AD,1,FALSE),""))=0</f>
        <v>1</v>
      </c>
      <c r="CY719" s="67">
        <f t="shared" si="199"/>
        <v>0</v>
      </c>
      <c r="CZ719" s="67">
        <f t="shared" si="200"/>
        <v>0</v>
      </c>
      <c r="DA719" s="67">
        <f t="shared" si="201"/>
        <v>0</v>
      </c>
      <c r="DB719" t="b">
        <f t="shared" ca="1" si="202"/>
        <v>0</v>
      </c>
      <c r="DC719" s="67" t="b">
        <f>DA719&lt;=Konstanta!$AH$3</f>
        <v>1</v>
      </c>
      <c r="DD719" t="b">
        <f>CY719&lt;=Konstanta!$AH$4</f>
        <v>1</v>
      </c>
      <c r="DE719" t="b">
        <f>CY719&lt;=Konstanta!$AH$5</f>
        <v>1</v>
      </c>
      <c r="DF719" t="b">
        <f>CY719&lt;=Konstanta!$AH$6</f>
        <v>1</v>
      </c>
      <c r="DG719" t="b">
        <f ca="1">TEXT(BL719,"YYYYMMDD")=TEXT(Konstanta!$B$1,"YYYYMMDD")</f>
        <v>0</v>
      </c>
      <c r="DH719" t="b">
        <f t="shared" si="203"/>
        <v>0</v>
      </c>
      <c r="DI719" s="67">
        <f ca="1">Konstanta!$C$4-Data!CD719</f>
        <v>-1096658.666275</v>
      </c>
      <c r="DJ719">
        <f ca="1">IF(Data!DI719&gt;=Konstanta!$B$14,Konstanta!$A$14,IF(Data!DI719&gt;=Konstanta!$B$15,Konstanta!$A$15,IF(Data!DI719&gt;=Konstanta!$B$16,Konstanta!$A$16,IF(Data!DI719&gt;=Konstanta!$B$17,Konstanta!$A$17,IF(Data!DI719&gt;=Konstanta!$B$18,Konstanta!$A$18,Konstanta!$A$19)))))</f>
        <v>6</v>
      </c>
      <c r="DK719" t="b">
        <f t="shared" si="204"/>
        <v>0</v>
      </c>
      <c r="DL719" t="b">
        <f>COUNTIFS(A$1:A718,A719)=0</f>
        <v>1</v>
      </c>
    </row>
    <row r="720" spans="1:116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70" t="str">
        <f t="shared" si="189"/>
        <v/>
      </c>
      <c r="CA720" s="71">
        <f t="shared" ca="1" si="190"/>
        <v>1096694.6659972221</v>
      </c>
      <c r="CB720" s="70" t="b">
        <f ca="1">AND(LEN(BZ720)&gt;0,TEXT(BZ720,"YYYY-MM-DD")=TEXT(Konstanta!$B$1,"YYYY-MM-DD"))</f>
        <v>0</v>
      </c>
      <c r="CC720" s="70" t="str">
        <f t="shared" si="191"/>
        <v/>
      </c>
      <c r="CD720" s="72">
        <f ca="1">(Konstanta!$B$2-D720)*24</f>
        <v>1096694.666275</v>
      </c>
      <c r="CE720" t="b">
        <f t="shared" si="192"/>
        <v>0</v>
      </c>
      <c r="CF720" t="b">
        <f>LEN(_xlfn.IFNA(VLOOKUP(H720,Konstanta!$M:$M,1,FALSE),""))&gt;0</f>
        <v>0</v>
      </c>
      <c r="CG720" t="b">
        <f>LEN(_xlfn.IFNA(VLOOKUP(G720,Konstanta!$T:$T,1,FALSE),""))&gt;0</f>
        <v>0</v>
      </c>
      <c r="CH720" t="b">
        <f>_xlfn.IFNA(VLOOKUP(U720,Konstanta!$O:$O,1,FALSE),"-")&lt;&gt;"-"</f>
        <v>0</v>
      </c>
      <c r="CI720" t="b">
        <f>LEN(_xlfn.IFNA(VLOOKUP(AX720,Konstanta!$X:$X,1,FALSE),""))&gt;0</f>
        <v>0</v>
      </c>
      <c r="CJ720" t="b">
        <f>OR(LEN(_xlfn.IFNA(VLOOKUP(Y720,Konstanta!$Q:$Q,1,FALSE),""))&gt;0,LEN(Y720)=0)</f>
        <v>1</v>
      </c>
      <c r="CK720" t="b">
        <f t="shared" si="193"/>
        <v>1</v>
      </c>
      <c r="CL720" t="b">
        <f>OR(LEN(_xlfn.IFNA(VLOOKUP(BK720,Konstanta!$Z:$Z,1,FALSE),""))&gt;0,LEN(BK720)=0)</f>
        <v>1</v>
      </c>
      <c r="CM720" t="b">
        <f t="shared" si="194"/>
        <v>1</v>
      </c>
      <c r="CN720" t="b">
        <f t="shared" si="195"/>
        <v>0</v>
      </c>
      <c r="CO720" t="b">
        <f>LEN(_xlfn.IFNA(VLOOKUP(Data!K720,Konstanta!$AB:$AB,1,FALSE),""))&gt;0</f>
        <v>0</v>
      </c>
      <c r="CP720" s="12" t="b">
        <f t="shared" si="196"/>
        <v>0</v>
      </c>
      <c r="CQ720" s="12" t="b">
        <f t="shared" si="197"/>
        <v>0</v>
      </c>
      <c r="CR720" t="b">
        <f>ISNUMBER(SEARCH(Konstanta!$Q$5,Y720))</f>
        <v>0</v>
      </c>
      <c r="CS720">
        <f ca="1">IF(CD720&lt;=Konstanta!$J$5,Konstanta!$I$5,IF(CD720&lt;=Konstanta!$J$6,Konstanta!$I$6,IF(CD720&lt;=Konstanta!$J$7,Konstanta!$I$7,Konstanta!$I$8)))</f>
        <v>4</v>
      </c>
      <c r="CT720" t="b">
        <f>ISNUMBER(SEARCH(Konstanta!$Q$6,Y720))</f>
        <v>0</v>
      </c>
      <c r="CU720">
        <f ca="1">IF(CD720&lt;=Konstanta!$F$5,Konstanta!$E$5,IF(CD720&lt;=Konstanta!$F$6,Konstanta!$E$6,IF(CD720&lt;=Konstanta!$F$7,Konstanta!$E$7,IF(CD720&lt;=Konstanta!$F$8,Konstanta!$E$8,Konstanta!$E$9))))</f>
        <v>5</v>
      </c>
      <c r="CV720" t="b">
        <f t="shared" si="198"/>
        <v>1</v>
      </c>
      <c r="CW720" s="74">
        <f ca="1">IF(CD720&lt;=Konstanta!$B$5,Konstanta!$A$5,IF(CD720&lt;=Konstanta!$B$6,Konstanta!$A$6,IF(CD720&lt;=Konstanta!$B$7,Konstanta!$A$7,IF(CD720&lt;=Konstanta!$B$8,Konstanta!$A$8,IF(CD720&lt;=Konstanta!$B$9,Konstanta!$A$9,IF(CD720&lt;=Konstanta!$B$10,Konstanta!$A$10,IF(CD720&lt;=Konstanta!$B$11,Konstanta!$A$11,Konstanta!$A$12)))))))</f>
        <v>8</v>
      </c>
      <c r="CX720" t="b">
        <f>LEN(_xlfn.IFNA(VLOOKUP(AA720,Konstanta!$AD:$AD,1,FALSE),""))=0</f>
        <v>1</v>
      </c>
      <c r="CY720" s="67">
        <f t="shared" si="199"/>
        <v>0</v>
      </c>
      <c r="CZ720" s="67">
        <f t="shared" si="200"/>
        <v>0</v>
      </c>
      <c r="DA720" s="67">
        <f t="shared" si="201"/>
        <v>0</v>
      </c>
      <c r="DB720" t="b">
        <f t="shared" ca="1" si="202"/>
        <v>0</v>
      </c>
      <c r="DC720" s="67" t="b">
        <f>DA720&lt;=Konstanta!$AH$3</f>
        <v>1</v>
      </c>
      <c r="DD720" t="b">
        <f>CY720&lt;=Konstanta!$AH$4</f>
        <v>1</v>
      </c>
      <c r="DE720" t="b">
        <f>CY720&lt;=Konstanta!$AH$5</f>
        <v>1</v>
      </c>
      <c r="DF720" t="b">
        <f>CY720&lt;=Konstanta!$AH$6</f>
        <v>1</v>
      </c>
      <c r="DG720" t="b">
        <f ca="1">TEXT(BL720,"YYYYMMDD")=TEXT(Konstanta!$B$1,"YYYYMMDD")</f>
        <v>0</v>
      </c>
      <c r="DH720" t="b">
        <f t="shared" si="203"/>
        <v>0</v>
      </c>
      <c r="DI720" s="67">
        <f ca="1">Konstanta!$C$4-Data!CD720</f>
        <v>-1096658.666275</v>
      </c>
      <c r="DJ720">
        <f ca="1">IF(Data!DI720&gt;=Konstanta!$B$14,Konstanta!$A$14,IF(Data!DI720&gt;=Konstanta!$B$15,Konstanta!$A$15,IF(Data!DI720&gt;=Konstanta!$B$16,Konstanta!$A$16,IF(Data!DI720&gt;=Konstanta!$B$17,Konstanta!$A$17,IF(Data!DI720&gt;=Konstanta!$B$18,Konstanta!$A$18,Konstanta!$A$19)))))</f>
        <v>6</v>
      </c>
      <c r="DK720" t="b">
        <f t="shared" si="204"/>
        <v>0</v>
      </c>
      <c r="DL720" t="b">
        <f>COUNTIFS(A$1:A719,A720)=0</f>
        <v>1</v>
      </c>
    </row>
    <row r="721" spans="1:116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70" t="str">
        <f t="shared" si="189"/>
        <v/>
      </c>
      <c r="CA721" s="71">
        <f t="shared" ca="1" si="190"/>
        <v>1096694.6660055555</v>
      </c>
      <c r="CB721" s="70" t="b">
        <f ca="1">AND(LEN(BZ721)&gt;0,TEXT(BZ721,"YYYY-MM-DD")=TEXT(Konstanta!$B$1,"YYYY-MM-DD"))</f>
        <v>0</v>
      </c>
      <c r="CC721" s="70" t="str">
        <f t="shared" si="191"/>
        <v/>
      </c>
      <c r="CD721" s="72">
        <f ca="1">(Konstanta!$B$2-D721)*24</f>
        <v>1096694.666275</v>
      </c>
      <c r="CE721" t="b">
        <f t="shared" si="192"/>
        <v>0</v>
      </c>
      <c r="CF721" t="b">
        <f>LEN(_xlfn.IFNA(VLOOKUP(H721,Konstanta!$M:$M,1,FALSE),""))&gt;0</f>
        <v>0</v>
      </c>
      <c r="CG721" t="b">
        <f>LEN(_xlfn.IFNA(VLOOKUP(G721,Konstanta!$T:$T,1,FALSE),""))&gt;0</f>
        <v>0</v>
      </c>
      <c r="CH721" t="b">
        <f>_xlfn.IFNA(VLOOKUP(U721,Konstanta!$O:$O,1,FALSE),"-")&lt;&gt;"-"</f>
        <v>0</v>
      </c>
      <c r="CI721" t="b">
        <f>LEN(_xlfn.IFNA(VLOOKUP(AX721,Konstanta!$X:$X,1,FALSE),""))&gt;0</f>
        <v>0</v>
      </c>
      <c r="CJ721" t="b">
        <f>OR(LEN(_xlfn.IFNA(VLOOKUP(Y721,Konstanta!$Q:$Q,1,FALSE),""))&gt;0,LEN(Y721)=0)</f>
        <v>1</v>
      </c>
      <c r="CK721" t="b">
        <f t="shared" si="193"/>
        <v>1</v>
      </c>
      <c r="CL721" t="b">
        <f>OR(LEN(_xlfn.IFNA(VLOOKUP(BK721,Konstanta!$Z:$Z,1,FALSE),""))&gt;0,LEN(BK721)=0)</f>
        <v>1</v>
      </c>
      <c r="CM721" t="b">
        <f t="shared" si="194"/>
        <v>1</v>
      </c>
      <c r="CN721" t="b">
        <f t="shared" si="195"/>
        <v>0</v>
      </c>
      <c r="CO721" t="b">
        <f>LEN(_xlfn.IFNA(VLOOKUP(Data!K721,Konstanta!$AB:$AB,1,FALSE),""))&gt;0</f>
        <v>0</v>
      </c>
      <c r="CP721" s="12" t="b">
        <f t="shared" si="196"/>
        <v>0</v>
      </c>
      <c r="CQ721" s="12" t="b">
        <f t="shared" si="197"/>
        <v>0</v>
      </c>
      <c r="CR721" t="b">
        <f>ISNUMBER(SEARCH(Konstanta!$Q$5,Y721))</f>
        <v>0</v>
      </c>
      <c r="CS721">
        <f ca="1">IF(CD721&lt;=Konstanta!$J$5,Konstanta!$I$5,IF(CD721&lt;=Konstanta!$J$6,Konstanta!$I$6,IF(CD721&lt;=Konstanta!$J$7,Konstanta!$I$7,Konstanta!$I$8)))</f>
        <v>4</v>
      </c>
      <c r="CT721" t="b">
        <f>ISNUMBER(SEARCH(Konstanta!$Q$6,Y721))</f>
        <v>0</v>
      </c>
      <c r="CU721">
        <f ca="1">IF(CD721&lt;=Konstanta!$F$5,Konstanta!$E$5,IF(CD721&lt;=Konstanta!$F$6,Konstanta!$E$6,IF(CD721&lt;=Konstanta!$F$7,Konstanta!$E$7,IF(CD721&lt;=Konstanta!$F$8,Konstanta!$E$8,Konstanta!$E$9))))</f>
        <v>5</v>
      </c>
      <c r="CV721" t="b">
        <f t="shared" si="198"/>
        <v>1</v>
      </c>
      <c r="CW721" s="74">
        <f ca="1">IF(CD721&lt;=Konstanta!$B$5,Konstanta!$A$5,IF(CD721&lt;=Konstanta!$B$6,Konstanta!$A$6,IF(CD721&lt;=Konstanta!$B$7,Konstanta!$A$7,IF(CD721&lt;=Konstanta!$B$8,Konstanta!$A$8,IF(CD721&lt;=Konstanta!$B$9,Konstanta!$A$9,IF(CD721&lt;=Konstanta!$B$10,Konstanta!$A$10,IF(CD721&lt;=Konstanta!$B$11,Konstanta!$A$11,Konstanta!$A$12)))))))</f>
        <v>8</v>
      </c>
      <c r="CX721" t="b">
        <f>LEN(_xlfn.IFNA(VLOOKUP(AA721,Konstanta!$AD:$AD,1,FALSE),""))=0</f>
        <v>1</v>
      </c>
      <c r="CY721" s="67">
        <f t="shared" si="199"/>
        <v>0</v>
      </c>
      <c r="CZ721" s="67">
        <f t="shared" si="200"/>
        <v>0</v>
      </c>
      <c r="DA721" s="67">
        <f t="shared" si="201"/>
        <v>0</v>
      </c>
      <c r="DB721" t="b">
        <f t="shared" ca="1" si="202"/>
        <v>0</v>
      </c>
      <c r="DC721" s="67" t="b">
        <f>DA721&lt;=Konstanta!$AH$3</f>
        <v>1</v>
      </c>
      <c r="DD721" t="b">
        <f>CY721&lt;=Konstanta!$AH$4</f>
        <v>1</v>
      </c>
      <c r="DE721" t="b">
        <f>CY721&lt;=Konstanta!$AH$5</f>
        <v>1</v>
      </c>
      <c r="DF721" t="b">
        <f>CY721&lt;=Konstanta!$AH$6</f>
        <v>1</v>
      </c>
      <c r="DG721" t="b">
        <f ca="1">TEXT(BL721,"YYYYMMDD")=TEXT(Konstanta!$B$1,"YYYYMMDD")</f>
        <v>0</v>
      </c>
      <c r="DH721" t="b">
        <f t="shared" si="203"/>
        <v>0</v>
      </c>
      <c r="DI721" s="67">
        <f ca="1">Konstanta!$C$4-Data!CD721</f>
        <v>-1096658.666275</v>
      </c>
      <c r="DJ721">
        <f ca="1">IF(Data!DI721&gt;=Konstanta!$B$14,Konstanta!$A$14,IF(Data!DI721&gt;=Konstanta!$B$15,Konstanta!$A$15,IF(Data!DI721&gt;=Konstanta!$B$16,Konstanta!$A$16,IF(Data!DI721&gt;=Konstanta!$B$17,Konstanta!$A$17,IF(Data!DI721&gt;=Konstanta!$B$18,Konstanta!$A$18,Konstanta!$A$19)))))</f>
        <v>6</v>
      </c>
      <c r="DK721" t="b">
        <f t="shared" si="204"/>
        <v>0</v>
      </c>
      <c r="DL721" t="b">
        <f>COUNTIFS(A$1:A720,A721)=0</f>
        <v>1</v>
      </c>
    </row>
    <row r="722" spans="1:116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70" t="str">
        <f t="shared" si="189"/>
        <v/>
      </c>
      <c r="CA722" s="71">
        <f t="shared" ca="1" si="190"/>
        <v>1096694.6659916667</v>
      </c>
      <c r="CB722" s="70" t="b">
        <f ca="1">AND(LEN(BZ722)&gt;0,TEXT(BZ722,"YYYY-MM-DD")=TEXT(Konstanta!$B$1,"YYYY-MM-DD"))</f>
        <v>0</v>
      </c>
      <c r="CC722" s="70" t="str">
        <f t="shared" si="191"/>
        <v/>
      </c>
      <c r="CD722" s="72">
        <f ca="1">(Konstanta!$B$2-D722)*24</f>
        <v>1096694.666275</v>
      </c>
      <c r="CE722" t="b">
        <f t="shared" si="192"/>
        <v>0</v>
      </c>
      <c r="CF722" t="b">
        <f>LEN(_xlfn.IFNA(VLOOKUP(H722,Konstanta!$M:$M,1,FALSE),""))&gt;0</f>
        <v>0</v>
      </c>
      <c r="CG722" t="b">
        <f>LEN(_xlfn.IFNA(VLOOKUP(G722,Konstanta!$T:$T,1,FALSE),""))&gt;0</f>
        <v>0</v>
      </c>
      <c r="CH722" t="b">
        <f>_xlfn.IFNA(VLOOKUP(U722,Konstanta!$O:$O,1,FALSE),"-")&lt;&gt;"-"</f>
        <v>0</v>
      </c>
      <c r="CI722" t="b">
        <f>LEN(_xlfn.IFNA(VLOOKUP(AX722,Konstanta!$X:$X,1,FALSE),""))&gt;0</f>
        <v>0</v>
      </c>
      <c r="CJ722" t="b">
        <f>OR(LEN(_xlfn.IFNA(VLOOKUP(Y722,Konstanta!$Q:$Q,1,FALSE),""))&gt;0,LEN(Y722)=0)</f>
        <v>1</v>
      </c>
      <c r="CK722" t="b">
        <f t="shared" si="193"/>
        <v>1</v>
      </c>
      <c r="CL722" t="b">
        <f>OR(LEN(_xlfn.IFNA(VLOOKUP(BK722,Konstanta!$Z:$Z,1,FALSE),""))&gt;0,LEN(BK722)=0)</f>
        <v>1</v>
      </c>
      <c r="CM722" t="b">
        <f t="shared" si="194"/>
        <v>1</v>
      </c>
      <c r="CN722" t="b">
        <f t="shared" si="195"/>
        <v>0</v>
      </c>
      <c r="CO722" t="b">
        <f>LEN(_xlfn.IFNA(VLOOKUP(Data!K722,Konstanta!$AB:$AB,1,FALSE),""))&gt;0</f>
        <v>0</v>
      </c>
      <c r="CP722" s="12" t="b">
        <f t="shared" si="196"/>
        <v>0</v>
      </c>
      <c r="CQ722" s="12" t="b">
        <f t="shared" si="197"/>
        <v>0</v>
      </c>
      <c r="CR722" t="b">
        <f>ISNUMBER(SEARCH(Konstanta!$Q$5,Y722))</f>
        <v>0</v>
      </c>
      <c r="CS722">
        <f ca="1">IF(CD722&lt;=Konstanta!$J$5,Konstanta!$I$5,IF(CD722&lt;=Konstanta!$J$6,Konstanta!$I$6,IF(CD722&lt;=Konstanta!$J$7,Konstanta!$I$7,Konstanta!$I$8)))</f>
        <v>4</v>
      </c>
      <c r="CT722" t="b">
        <f>ISNUMBER(SEARCH(Konstanta!$Q$6,Y722))</f>
        <v>0</v>
      </c>
      <c r="CU722">
        <f ca="1">IF(CD722&lt;=Konstanta!$F$5,Konstanta!$E$5,IF(CD722&lt;=Konstanta!$F$6,Konstanta!$E$6,IF(CD722&lt;=Konstanta!$F$7,Konstanta!$E$7,IF(CD722&lt;=Konstanta!$F$8,Konstanta!$E$8,Konstanta!$E$9))))</f>
        <v>5</v>
      </c>
      <c r="CV722" t="b">
        <f t="shared" si="198"/>
        <v>1</v>
      </c>
      <c r="CW722" s="74">
        <f ca="1">IF(CD722&lt;=Konstanta!$B$5,Konstanta!$A$5,IF(CD722&lt;=Konstanta!$B$6,Konstanta!$A$6,IF(CD722&lt;=Konstanta!$B$7,Konstanta!$A$7,IF(CD722&lt;=Konstanta!$B$8,Konstanta!$A$8,IF(CD722&lt;=Konstanta!$B$9,Konstanta!$A$9,IF(CD722&lt;=Konstanta!$B$10,Konstanta!$A$10,IF(CD722&lt;=Konstanta!$B$11,Konstanta!$A$11,Konstanta!$A$12)))))))</f>
        <v>8</v>
      </c>
      <c r="CX722" t="b">
        <f>LEN(_xlfn.IFNA(VLOOKUP(AA722,Konstanta!$AD:$AD,1,FALSE),""))=0</f>
        <v>1</v>
      </c>
      <c r="CY722" s="67">
        <f t="shared" si="199"/>
        <v>0</v>
      </c>
      <c r="CZ722" s="67">
        <f t="shared" si="200"/>
        <v>0</v>
      </c>
      <c r="DA722" s="67">
        <f t="shared" si="201"/>
        <v>0</v>
      </c>
      <c r="DB722" t="b">
        <f t="shared" ca="1" si="202"/>
        <v>0</v>
      </c>
      <c r="DC722" s="67" t="b">
        <f>DA722&lt;=Konstanta!$AH$3</f>
        <v>1</v>
      </c>
      <c r="DD722" t="b">
        <f>CY722&lt;=Konstanta!$AH$4</f>
        <v>1</v>
      </c>
      <c r="DE722" t="b">
        <f>CY722&lt;=Konstanta!$AH$5</f>
        <v>1</v>
      </c>
      <c r="DF722" t="b">
        <f>CY722&lt;=Konstanta!$AH$6</f>
        <v>1</v>
      </c>
      <c r="DG722" t="b">
        <f ca="1">TEXT(BL722,"YYYYMMDD")=TEXT(Konstanta!$B$1,"YYYYMMDD")</f>
        <v>0</v>
      </c>
      <c r="DH722" t="b">
        <f t="shared" si="203"/>
        <v>0</v>
      </c>
      <c r="DI722" s="67">
        <f ca="1">Konstanta!$C$4-Data!CD722</f>
        <v>-1096658.666275</v>
      </c>
      <c r="DJ722">
        <f ca="1">IF(Data!DI722&gt;=Konstanta!$B$14,Konstanta!$A$14,IF(Data!DI722&gt;=Konstanta!$B$15,Konstanta!$A$15,IF(Data!DI722&gt;=Konstanta!$B$16,Konstanta!$A$16,IF(Data!DI722&gt;=Konstanta!$B$17,Konstanta!$A$17,IF(Data!DI722&gt;=Konstanta!$B$18,Konstanta!$A$18,Konstanta!$A$19)))))</f>
        <v>6</v>
      </c>
      <c r="DK722" t="b">
        <f t="shared" si="204"/>
        <v>0</v>
      </c>
      <c r="DL722" t="b">
        <f>COUNTIFS(A$1:A721,A722)=0</f>
        <v>1</v>
      </c>
    </row>
    <row r="723" spans="1:116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70" t="str">
        <f t="shared" si="189"/>
        <v/>
      </c>
      <c r="CA723" s="71">
        <f t="shared" ca="1" si="190"/>
        <v>1096694.6664083335</v>
      </c>
      <c r="CB723" s="70" t="b">
        <f ca="1">AND(LEN(BZ723)&gt;0,TEXT(BZ723,"YYYY-MM-DD")=TEXT(Konstanta!$B$1,"YYYY-MM-DD"))</f>
        <v>0</v>
      </c>
      <c r="CC723" s="70" t="str">
        <f t="shared" si="191"/>
        <v/>
      </c>
      <c r="CD723" s="72">
        <f ca="1">(Konstanta!$B$2-D723)*24</f>
        <v>1096694.666275</v>
      </c>
      <c r="CE723" t="b">
        <f t="shared" si="192"/>
        <v>0</v>
      </c>
      <c r="CF723" t="b">
        <f>LEN(_xlfn.IFNA(VLOOKUP(H723,Konstanta!$M:$M,1,FALSE),""))&gt;0</f>
        <v>0</v>
      </c>
      <c r="CG723" t="b">
        <f>LEN(_xlfn.IFNA(VLOOKUP(G723,Konstanta!$T:$T,1,FALSE),""))&gt;0</f>
        <v>0</v>
      </c>
      <c r="CH723" t="b">
        <f>_xlfn.IFNA(VLOOKUP(U723,Konstanta!$O:$O,1,FALSE),"-")&lt;&gt;"-"</f>
        <v>0</v>
      </c>
      <c r="CI723" t="b">
        <f>LEN(_xlfn.IFNA(VLOOKUP(AX723,Konstanta!$X:$X,1,FALSE),""))&gt;0</f>
        <v>0</v>
      </c>
      <c r="CJ723" t="b">
        <f>OR(LEN(_xlfn.IFNA(VLOOKUP(Y723,Konstanta!$Q:$Q,1,FALSE),""))&gt;0,LEN(Y723)=0)</f>
        <v>1</v>
      </c>
      <c r="CK723" t="b">
        <f t="shared" si="193"/>
        <v>1</v>
      </c>
      <c r="CL723" t="b">
        <f>OR(LEN(_xlfn.IFNA(VLOOKUP(BK723,Konstanta!$Z:$Z,1,FALSE),""))&gt;0,LEN(BK723)=0)</f>
        <v>1</v>
      </c>
      <c r="CM723" t="b">
        <f t="shared" si="194"/>
        <v>1</v>
      </c>
      <c r="CN723" t="b">
        <f t="shared" si="195"/>
        <v>0</v>
      </c>
      <c r="CO723" t="b">
        <f>LEN(_xlfn.IFNA(VLOOKUP(Data!K723,Konstanta!$AB:$AB,1,FALSE),""))&gt;0</f>
        <v>0</v>
      </c>
      <c r="CP723" s="12" t="b">
        <f t="shared" si="196"/>
        <v>0</v>
      </c>
      <c r="CQ723" s="12" t="b">
        <f t="shared" si="197"/>
        <v>0</v>
      </c>
      <c r="CR723" t="b">
        <f>ISNUMBER(SEARCH(Konstanta!$Q$5,Y723))</f>
        <v>0</v>
      </c>
      <c r="CS723">
        <f ca="1">IF(CD723&lt;=Konstanta!$J$5,Konstanta!$I$5,IF(CD723&lt;=Konstanta!$J$6,Konstanta!$I$6,IF(CD723&lt;=Konstanta!$J$7,Konstanta!$I$7,Konstanta!$I$8)))</f>
        <v>4</v>
      </c>
      <c r="CT723" t="b">
        <f>ISNUMBER(SEARCH(Konstanta!$Q$6,Y723))</f>
        <v>0</v>
      </c>
      <c r="CU723">
        <f ca="1">IF(CD723&lt;=Konstanta!$F$5,Konstanta!$E$5,IF(CD723&lt;=Konstanta!$F$6,Konstanta!$E$6,IF(CD723&lt;=Konstanta!$F$7,Konstanta!$E$7,IF(CD723&lt;=Konstanta!$F$8,Konstanta!$E$8,Konstanta!$E$9))))</f>
        <v>5</v>
      </c>
      <c r="CV723" t="b">
        <f t="shared" si="198"/>
        <v>1</v>
      </c>
      <c r="CW723" s="74">
        <f ca="1">IF(CD723&lt;=Konstanta!$B$5,Konstanta!$A$5,IF(CD723&lt;=Konstanta!$B$6,Konstanta!$A$6,IF(CD723&lt;=Konstanta!$B$7,Konstanta!$A$7,IF(CD723&lt;=Konstanta!$B$8,Konstanta!$A$8,IF(CD723&lt;=Konstanta!$B$9,Konstanta!$A$9,IF(CD723&lt;=Konstanta!$B$10,Konstanta!$A$10,IF(CD723&lt;=Konstanta!$B$11,Konstanta!$A$11,Konstanta!$A$12)))))))</f>
        <v>8</v>
      </c>
      <c r="CX723" t="b">
        <f>LEN(_xlfn.IFNA(VLOOKUP(AA723,Konstanta!$AD:$AD,1,FALSE),""))=0</f>
        <v>1</v>
      </c>
      <c r="CY723" s="67">
        <f t="shared" si="199"/>
        <v>0</v>
      </c>
      <c r="CZ723" s="67">
        <f t="shared" si="200"/>
        <v>0</v>
      </c>
      <c r="DA723" s="67">
        <f t="shared" si="201"/>
        <v>0</v>
      </c>
      <c r="DB723" t="b">
        <f t="shared" ca="1" si="202"/>
        <v>0</v>
      </c>
      <c r="DC723" s="67" t="b">
        <f>DA723&lt;=Konstanta!$AH$3</f>
        <v>1</v>
      </c>
      <c r="DD723" t="b">
        <f>CY723&lt;=Konstanta!$AH$4</f>
        <v>1</v>
      </c>
      <c r="DE723" t="b">
        <f>CY723&lt;=Konstanta!$AH$5</f>
        <v>1</v>
      </c>
      <c r="DF723" t="b">
        <f>CY723&lt;=Konstanta!$AH$6</f>
        <v>1</v>
      </c>
      <c r="DG723" t="b">
        <f ca="1">TEXT(BL723,"YYYYMMDD")=TEXT(Konstanta!$B$1,"YYYYMMDD")</f>
        <v>0</v>
      </c>
      <c r="DH723" t="b">
        <f t="shared" si="203"/>
        <v>0</v>
      </c>
      <c r="DI723" s="67">
        <f ca="1">Konstanta!$C$4-Data!CD723</f>
        <v>-1096658.666275</v>
      </c>
      <c r="DJ723">
        <f ca="1">IF(Data!DI723&gt;=Konstanta!$B$14,Konstanta!$A$14,IF(Data!DI723&gt;=Konstanta!$B$15,Konstanta!$A$15,IF(Data!DI723&gt;=Konstanta!$B$16,Konstanta!$A$16,IF(Data!DI723&gt;=Konstanta!$B$17,Konstanta!$A$17,IF(Data!DI723&gt;=Konstanta!$B$18,Konstanta!$A$18,Konstanta!$A$19)))))</f>
        <v>6</v>
      </c>
      <c r="DK723" t="b">
        <f t="shared" si="204"/>
        <v>0</v>
      </c>
      <c r="DL723" t="b">
        <f>COUNTIFS(A$1:A722,A723)=0</f>
        <v>1</v>
      </c>
    </row>
    <row r="724" spans="1:116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70" t="str">
        <f t="shared" si="189"/>
        <v/>
      </c>
      <c r="CA724" s="71">
        <f t="shared" ca="1" si="190"/>
        <v>1096694.6659916667</v>
      </c>
      <c r="CB724" s="70" t="b">
        <f ca="1">AND(LEN(BZ724)&gt;0,TEXT(BZ724,"YYYY-MM-DD")=TEXT(Konstanta!$B$1,"YYYY-MM-DD"))</f>
        <v>0</v>
      </c>
      <c r="CC724" s="70" t="str">
        <f t="shared" si="191"/>
        <v/>
      </c>
      <c r="CD724" s="72">
        <f ca="1">(Konstanta!$B$2-D724)*24</f>
        <v>1096694.666275</v>
      </c>
      <c r="CE724" t="b">
        <f t="shared" si="192"/>
        <v>0</v>
      </c>
      <c r="CF724" t="b">
        <f>LEN(_xlfn.IFNA(VLOOKUP(H724,Konstanta!$M:$M,1,FALSE),""))&gt;0</f>
        <v>0</v>
      </c>
      <c r="CG724" t="b">
        <f>LEN(_xlfn.IFNA(VLOOKUP(G724,Konstanta!$T:$T,1,FALSE),""))&gt;0</f>
        <v>0</v>
      </c>
      <c r="CH724" t="b">
        <f>_xlfn.IFNA(VLOOKUP(U724,Konstanta!$O:$O,1,FALSE),"-")&lt;&gt;"-"</f>
        <v>0</v>
      </c>
      <c r="CI724" t="b">
        <f>LEN(_xlfn.IFNA(VLOOKUP(AX724,Konstanta!$X:$X,1,FALSE),""))&gt;0</f>
        <v>0</v>
      </c>
      <c r="CJ724" t="b">
        <f>OR(LEN(_xlfn.IFNA(VLOOKUP(Y724,Konstanta!$Q:$Q,1,FALSE),""))&gt;0,LEN(Y724)=0)</f>
        <v>1</v>
      </c>
      <c r="CK724" t="b">
        <f t="shared" si="193"/>
        <v>1</v>
      </c>
      <c r="CL724" t="b">
        <f>OR(LEN(_xlfn.IFNA(VLOOKUP(BK724,Konstanta!$Z:$Z,1,FALSE),""))&gt;0,LEN(BK724)=0)</f>
        <v>1</v>
      </c>
      <c r="CM724" t="b">
        <f t="shared" si="194"/>
        <v>1</v>
      </c>
      <c r="CN724" t="b">
        <f t="shared" si="195"/>
        <v>0</v>
      </c>
      <c r="CO724" t="b">
        <f>LEN(_xlfn.IFNA(VLOOKUP(Data!K724,Konstanta!$AB:$AB,1,FALSE),""))&gt;0</f>
        <v>0</v>
      </c>
      <c r="CP724" s="12" t="b">
        <f t="shared" si="196"/>
        <v>0</v>
      </c>
      <c r="CQ724" s="12" t="b">
        <f t="shared" si="197"/>
        <v>0</v>
      </c>
      <c r="CR724" t="b">
        <f>ISNUMBER(SEARCH(Konstanta!$Q$5,Y724))</f>
        <v>0</v>
      </c>
      <c r="CS724">
        <f ca="1">IF(CD724&lt;=Konstanta!$J$5,Konstanta!$I$5,IF(CD724&lt;=Konstanta!$J$6,Konstanta!$I$6,IF(CD724&lt;=Konstanta!$J$7,Konstanta!$I$7,Konstanta!$I$8)))</f>
        <v>4</v>
      </c>
      <c r="CT724" t="b">
        <f>ISNUMBER(SEARCH(Konstanta!$Q$6,Y724))</f>
        <v>0</v>
      </c>
      <c r="CU724">
        <f ca="1">IF(CD724&lt;=Konstanta!$F$5,Konstanta!$E$5,IF(CD724&lt;=Konstanta!$F$6,Konstanta!$E$6,IF(CD724&lt;=Konstanta!$F$7,Konstanta!$E$7,IF(CD724&lt;=Konstanta!$F$8,Konstanta!$E$8,Konstanta!$E$9))))</f>
        <v>5</v>
      </c>
      <c r="CV724" t="b">
        <f t="shared" si="198"/>
        <v>1</v>
      </c>
      <c r="CW724" s="74">
        <f ca="1">IF(CD724&lt;=Konstanta!$B$5,Konstanta!$A$5,IF(CD724&lt;=Konstanta!$B$6,Konstanta!$A$6,IF(CD724&lt;=Konstanta!$B$7,Konstanta!$A$7,IF(CD724&lt;=Konstanta!$B$8,Konstanta!$A$8,IF(CD724&lt;=Konstanta!$B$9,Konstanta!$A$9,IF(CD724&lt;=Konstanta!$B$10,Konstanta!$A$10,IF(CD724&lt;=Konstanta!$B$11,Konstanta!$A$11,Konstanta!$A$12)))))))</f>
        <v>8</v>
      </c>
      <c r="CX724" t="b">
        <f>LEN(_xlfn.IFNA(VLOOKUP(AA724,Konstanta!$AD:$AD,1,FALSE),""))=0</f>
        <v>1</v>
      </c>
      <c r="CY724" s="67">
        <f t="shared" si="199"/>
        <v>0</v>
      </c>
      <c r="CZ724" s="67">
        <f t="shared" si="200"/>
        <v>0</v>
      </c>
      <c r="DA724" s="67">
        <f t="shared" si="201"/>
        <v>0</v>
      </c>
      <c r="DB724" t="b">
        <f t="shared" ca="1" si="202"/>
        <v>0</v>
      </c>
      <c r="DC724" s="67" t="b">
        <f>DA724&lt;=Konstanta!$AH$3</f>
        <v>1</v>
      </c>
      <c r="DD724" t="b">
        <f>CY724&lt;=Konstanta!$AH$4</f>
        <v>1</v>
      </c>
      <c r="DE724" t="b">
        <f>CY724&lt;=Konstanta!$AH$5</f>
        <v>1</v>
      </c>
      <c r="DF724" t="b">
        <f>CY724&lt;=Konstanta!$AH$6</f>
        <v>1</v>
      </c>
      <c r="DG724" t="b">
        <f ca="1">TEXT(BL724,"YYYYMMDD")=TEXT(Konstanta!$B$1,"YYYYMMDD")</f>
        <v>0</v>
      </c>
      <c r="DH724" t="b">
        <f t="shared" si="203"/>
        <v>0</v>
      </c>
      <c r="DI724" s="67">
        <f ca="1">Konstanta!$C$4-Data!CD724</f>
        <v>-1096658.666275</v>
      </c>
      <c r="DJ724">
        <f ca="1">IF(Data!DI724&gt;=Konstanta!$B$14,Konstanta!$A$14,IF(Data!DI724&gt;=Konstanta!$B$15,Konstanta!$A$15,IF(Data!DI724&gt;=Konstanta!$B$16,Konstanta!$A$16,IF(Data!DI724&gt;=Konstanta!$B$17,Konstanta!$A$17,IF(Data!DI724&gt;=Konstanta!$B$18,Konstanta!$A$18,Konstanta!$A$19)))))</f>
        <v>6</v>
      </c>
      <c r="DK724" t="b">
        <f t="shared" si="204"/>
        <v>0</v>
      </c>
      <c r="DL724" t="b">
        <f>COUNTIFS(A$1:A723,A724)=0</f>
        <v>1</v>
      </c>
    </row>
    <row r="725" spans="1:116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  <c r="BY725" s="68"/>
      <c r="BZ725" s="70" t="str">
        <f t="shared" si="189"/>
        <v/>
      </c>
      <c r="CA725" s="71">
        <f t="shared" ca="1" si="190"/>
        <v>1096694.6664083335</v>
      </c>
      <c r="CB725" s="70" t="b">
        <f ca="1">AND(LEN(BZ725)&gt;0,TEXT(BZ725,"YYYY-MM-DD")=TEXT(Konstanta!$B$1,"YYYY-MM-DD"))</f>
        <v>0</v>
      </c>
      <c r="CC725" s="70" t="str">
        <f t="shared" si="191"/>
        <v/>
      </c>
      <c r="CD725" s="72">
        <f ca="1">(Konstanta!$B$2-D725)*24</f>
        <v>1096694.666275</v>
      </c>
      <c r="CE725" t="b">
        <f t="shared" si="192"/>
        <v>0</v>
      </c>
      <c r="CF725" t="b">
        <f>LEN(_xlfn.IFNA(VLOOKUP(H725,Konstanta!$M:$M,1,FALSE),""))&gt;0</f>
        <v>0</v>
      </c>
      <c r="CG725" t="b">
        <f>LEN(_xlfn.IFNA(VLOOKUP(G725,Konstanta!$T:$T,1,FALSE),""))&gt;0</f>
        <v>0</v>
      </c>
      <c r="CH725" t="b">
        <f>_xlfn.IFNA(VLOOKUP(U725,Konstanta!$O:$O,1,FALSE),"-")&lt;&gt;"-"</f>
        <v>0</v>
      </c>
      <c r="CI725" t="b">
        <f>LEN(_xlfn.IFNA(VLOOKUP(AX725,Konstanta!$X:$X,1,FALSE),""))&gt;0</f>
        <v>0</v>
      </c>
      <c r="CJ725" t="b">
        <f>OR(LEN(_xlfn.IFNA(VLOOKUP(Y725,Konstanta!$Q:$Q,1,FALSE),""))&gt;0,LEN(Y725)=0)</f>
        <v>1</v>
      </c>
      <c r="CK725" t="b">
        <f t="shared" si="193"/>
        <v>1</v>
      </c>
      <c r="CL725" t="b">
        <f>OR(LEN(_xlfn.IFNA(VLOOKUP(BK725,Konstanta!$Z:$Z,1,FALSE),""))&gt;0,LEN(BK725)=0)</f>
        <v>1</v>
      </c>
      <c r="CM725" t="b">
        <f t="shared" si="194"/>
        <v>1</v>
      </c>
      <c r="CN725" t="b">
        <f t="shared" si="195"/>
        <v>0</v>
      </c>
      <c r="CO725" t="b">
        <f>LEN(_xlfn.IFNA(VLOOKUP(Data!K725,Konstanta!$AB:$AB,1,FALSE),""))&gt;0</f>
        <v>0</v>
      </c>
      <c r="CP725" s="12" t="b">
        <f t="shared" si="196"/>
        <v>0</v>
      </c>
      <c r="CQ725" s="12" t="b">
        <f t="shared" si="197"/>
        <v>0</v>
      </c>
      <c r="CR725" t="b">
        <f>ISNUMBER(SEARCH(Konstanta!$Q$5,Y725))</f>
        <v>0</v>
      </c>
      <c r="CS725">
        <f ca="1">IF(CD725&lt;=Konstanta!$J$5,Konstanta!$I$5,IF(CD725&lt;=Konstanta!$J$6,Konstanta!$I$6,IF(CD725&lt;=Konstanta!$J$7,Konstanta!$I$7,Konstanta!$I$8)))</f>
        <v>4</v>
      </c>
      <c r="CT725" t="b">
        <f>ISNUMBER(SEARCH(Konstanta!$Q$6,Y725))</f>
        <v>0</v>
      </c>
      <c r="CU725">
        <f ca="1">IF(CD725&lt;=Konstanta!$F$5,Konstanta!$E$5,IF(CD725&lt;=Konstanta!$F$6,Konstanta!$E$6,IF(CD725&lt;=Konstanta!$F$7,Konstanta!$E$7,IF(CD725&lt;=Konstanta!$F$8,Konstanta!$E$8,Konstanta!$E$9))))</f>
        <v>5</v>
      </c>
      <c r="CV725" t="b">
        <f t="shared" si="198"/>
        <v>1</v>
      </c>
      <c r="CW725" s="74">
        <f ca="1">IF(CD725&lt;=Konstanta!$B$5,Konstanta!$A$5,IF(CD725&lt;=Konstanta!$B$6,Konstanta!$A$6,IF(CD725&lt;=Konstanta!$B$7,Konstanta!$A$7,IF(CD725&lt;=Konstanta!$B$8,Konstanta!$A$8,IF(CD725&lt;=Konstanta!$B$9,Konstanta!$A$9,IF(CD725&lt;=Konstanta!$B$10,Konstanta!$A$10,IF(CD725&lt;=Konstanta!$B$11,Konstanta!$A$11,Konstanta!$A$12)))))))</f>
        <v>8</v>
      </c>
      <c r="CX725" t="b">
        <f>LEN(_xlfn.IFNA(VLOOKUP(AA725,Konstanta!$AD:$AD,1,FALSE),""))=0</f>
        <v>1</v>
      </c>
      <c r="CY725" s="67">
        <f t="shared" si="199"/>
        <v>0</v>
      </c>
      <c r="CZ725" s="67">
        <f t="shared" si="200"/>
        <v>0</v>
      </c>
      <c r="DA725" s="67">
        <f t="shared" si="201"/>
        <v>0</v>
      </c>
      <c r="DB725" t="b">
        <f t="shared" ca="1" si="202"/>
        <v>0</v>
      </c>
      <c r="DC725" s="67" t="b">
        <f>DA725&lt;=Konstanta!$AH$3</f>
        <v>1</v>
      </c>
      <c r="DD725" t="b">
        <f>CY725&lt;=Konstanta!$AH$4</f>
        <v>1</v>
      </c>
      <c r="DE725" t="b">
        <f>CY725&lt;=Konstanta!$AH$5</f>
        <v>1</v>
      </c>
      <c r="DF725" t="b">
        <f>CY725&lt;=Konstanta!$AH$6</f>
        <v>1</v>
      </c>
      <c r="DG725" t="b">
        <f ca="1">TEXT(BL725,"YYYYMMDD")=TEXT(Konstanta!$B$1,"YYYYMMDD")</f>
        <v>0</v>
      </c>
      <c r="DH725" t="b">
        <f t="shared" si="203"/>
        <v>0</v>
      </c>
      <c r="DI725" s="67">
        <f ca="1">Konstanta!$C$4-Data!CD725</f>
        <v>-1096658.666275</v>
      </c>
      <c r="DJ725">
        <f ca="1">IF(Data!DI725&gt;=Konstanta!$B$14,Konstanta!$A$14,IF(Data!DI725&gt;=Konstanta!$B$15,Konstanta!$A$15,IF(Data!DI725&gt;=Konstanta!$B$16,Konstanta!$A$16,IF(Data!DI725&gt;=Konstanta!$B$17,Konstanta!$A$17,IF(Data!DI725&gt;=Konstanta!$B$18,Konstanta!$A$18,Konstanta!$A$19)))))</f>
        <v>6</v>
      </c>
      <c r="DK725" t="b">
        <f t="shared" si="204"/>
        <v>0</v>
      </c>
      <c r="DL725" t="b">
        <f>COUNTIFS(A$1:A724,A725)=0</f>
        <v>1</v>
      </c>
    </row>
    <row r="726" spans="1:11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70" t="str">
        <f t="shared" si="189"/>
        <v/>
      </c>
      <c r="CA726" s="71">
        <f t="shared" ca="1" si="190"/>
        <v>1096694.6660166667</v>
      </c>
      <c r="CB726" s="70" t="b">
        <f ca="1">AND(LEN(BZ726)&gt;0,TEXT(BZ726,"YYYY-MM-DD")=TEXT(Konstanta!$B$1,"YYYY-MM-DD"))</f>
        <v>0</v>
      </c>
      <c r="CC726" s="70" t="str">
        <f t="shared" si="191"/>
        <v/>
      </c>
      <c r="CD726" s="72">
        <f ca="1">(Konstanta!$B$2-D726)*24</f>
        <v>1096694.666275</v>
      </c>
      <c r="CE726" t="b">
        <f t="shared" si="192"/>
        <v>0</v>
      </c>
      <c r="CF726" t="b">
        <f>LEN(_xlfn.IFNA(VLOOKUP(H726,Konstanta!$M:$M,1,FALSE),""))&gt;0</f>
        <v>0</v>
      </c>
      <c r="CG726" t="b">
        <f>LEN(_xlfn.IFNA(VLOOKUP(G726,Konstanta!$T:$T,1,FALSE),""))&gt;0</f>
        <v>0</v>
      </c>
      <c r="CH726" t="b">
        <f>_xlfn.IFNA(VLOOKUP(U726,Konstanta!$O:$O,1,FALSE),"-")&lt;&gt;"-"</f>
        <v>0</v>
      </c>
      <c r="CI726" t="b">
        <f>LEN(_xlfn.IFNA(VLOOKUP(AX726,Konstanta!$X:$X,1,FALSE),""))&gt;0</f>
        <v>0</v>
      </c>
      <c r="CJ726" t="b">
        <f>OR(LEN(_xlfn.IFNA(VLOOKUP(Y726,Konstanta!$Q:$Q,1,FALSE),""))&gt;0,LEN(Y726)=0)</f>
        <v>1</v>
      </c>
      <c r="CK726" t="b">
        <f t="shared" si="193"/>
        <v>1</v>
      </c>
      <c r="CL726" t="b">
        <f>OR(LEN(_xlfn.IFNA(VLOOKUP(BK726,Konstanta!$Z:$Z,1,FALSE),""))&gt;0,LEN(BK726)=0)</f>
        <v>1</v>
      </c>
      <c r="CM726" t="b">
        <f t="shared" si="194"/>
        <v>1</v>
      </c>
      <c r="CN726" t="b">
        <f t="shared" si="195"/>
        <v>0</v>
      </c>
      <c r="CO726" t="b">
        <f>LEN(_xlfn.IFNA(VLOOKUP(Data!K726,Konstanta!$AB:$AB,1,FALSE),""))&gt;0</f>
        <v>0</v>
      </c>
      <c r="CP726" s="12" t="b">
        <f t="shared" si="196"/>
        <v>0</v>
      </c>
      <c r="CQ726" s="12" t="b">
        <f t="shared" si="197"/>
        <v>0</v>
      </c>
      <c r="CR726" t="b">
        <f>ISNUMBER(SEARCH(Konstanta!$Q$5,Y726))</f>
        <v>0</v>
      </c>
      <c r="CS726">
        <f ca="1">IF(CD726&lt;=Konstanta!$J$5,Konstanta!$I$5,IF(CD726&lt;=Konstanta!$J$6,Konstanta!$I$6,IF(CD726&lt;=Konstanta!$J$7,Konstanta!$I$7,Konstanta!$I$8)))</f>
        <v>4</v>
      </c>
      <c r="CT726" t="b">
        <f>ISNUMBER(SEARCH(Konstanta!$Q$6,Y726))</f>
        <v>0</v>
      </c>
      <c r="CU726">
        <f ca="1">IF(CD726&lt;=Konstanta!$F$5,Konstanta!$E$5,IF(CD726&lt;=Konstanta!$F$6,Konstanta!$E$6,IF(CD726&lt;=Konstanta!$F$7,Konstanta!$E$7,IF(CD726&lt;=Konstanta!$F$8,Konstanta!$E$8,Konstanta!$E$9))))</f>
        <v>5</v>
      </c>
      <c r="CV726" t="b">
        <f t="shared" si="198"/>
        <v>1</v>
      </c>
      <c r="CW726" s="74">
        <f ca="1">IF(CD726&lt;=Konstanta!$B$5,Konstanta!$A$5,IF(CD726&lt;=Konstanta!$B$6,Konstanta!$A$6,IF(CD726&lt;=Konstanta!$B$7,Konstanta!$A$7,IF(CD726&lt;=Konstanta!$B$8,Konstanta!$A$8,IF(CD726&lt;=Konstanta!$B$9,Konstanta!$A$9,IF(CD726&lt;=Konstanta!$B$10,Konstanta!$A$10,IF(CD726&lt;=Konstanta!$B$11,Konstanta!$A$11,Konstanta!$A$12)))))))</f>
        <v>8</v>
      </c>
      <c r="CX726" t="b">
        <f>LEN(_xlfn.IFNA(VLOOKUP(AA726,Konstanta!$AD:$AD,1,FALSE),""))=0</f>
        <v>1</v>
      </c>
      <c r="CY726" s="67">
        <f t="shared" si="199"/>
        <v>0</v>
      </c>
      <c r="CZ726" s="67">
        <f t="shared" si="200"/>
        <v>0</v>
      </c>
      <c r="DA726" s="67">
        <f t="shared" si="201"/>
        <v>0</v>
      </c>
      <c r="DB726" t="b">
        <f t="shared" ca="1" si="202"/>
        <v>0</v>
      </c>
      <c r="DC726" s="67" t="b">
        <f>DA726&lt;=Konstanta!$AH$3</f>
        <v>1</v>
      </c>
      <c r="DD726" t="b">
        <f>CY726&lt;=Konstanta!$AH$4</f>
        <v>1</v>
      </c>
      <c r="DE726" t="b">
        <f>CY726&lt;=Konstanta!$AH$5</f>
        <v>1</v>
      </c>
      <c r="DF726" t="b">
        <f>CY726&lt;=Konstanta!$AH$6</f>
        <v>1</v>
      </c>
      <c r="DG726" t="b">
        <f ca="1">TEXT(BL726,"YYYYMMDD")=TEXT(Konstanta!$B$1,"YYYYMMDD")</f>
        <v>0</v>
      </c>
      <c r="DH726" t="b">
        <f t="shared" si="203"/>
        <v>0</v>
      </c>
      <c r="DI726" s="67">
        <f ca="1">Konstanta!$C$4-Data!CD726</f>
        <v>-1096658.666275</v>
      </c>
      <c r="DJ726">
        <f ca="1">IF(Data!DI726&gt;=Konstanta!$B$14,Konstanta!$A$14,IF(Data!DI726&gt;=Konstanta!$B$15,Konstanta!$A$15,IF(Data!DI726&gt;=Konstanta!$B$16,Konstanta!$A$16,IF(Data!DI726&gt;=Konstanta!$B$17,Konstanta!$A$17,IF(Data!DI726&gt;=Konstanta!$B$18,Konstanta!$A$18,Konstanta!$A$19)))))</f>
        <v>6</v>
      </c>
      <c r="DK726" t="b">
        <f t="shared" si="204"/>
        <v>0</v>
      </c>
      <c r="DL726" t="b">
        <f>COUNTIFS(A$1:A725,A726)=0</f>
        <v>1</v>
      </c>
    </row>
    <row r="727" spans="1:116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70" t="str">
        <f t="shared" si="189"/>
        <v/>
      </c>
      <c r="CA727" s="71">
        <f t="shared" ca="1" si="190"/>
        <v>1096694.666275</v>
      </c>
      <c r="CB727" s="70" t="b">
        <f ca="1">AND(LEN(BZ727)&gt;0,TEXT(BZ727,"YYYY-MM-DD")=TEXT(Konstanta!$B$1,"YYYY-MM-DD"))</f>
        <v>0</v>
      </c>
      <c r="CC727" s="70" t="str">
        <f t="shared" si="191"/>
        <v/>
      </c>
      <c r="CD727" s="72">
        <f ca="1">(Konstanta!$B$2-D727)*24</f>
        <v>1096694.666275</v>
      </c>
      <c r="CE727" t="b">
        <f t="shared" si="192"/>
        <v>0</v>
      </c>
      <c r="CF727" t="b">
        <f>LEN(_xlfn.IFNA(VLOOKUP(H727,Konstanta!$M:$M,1,FALSE),""))&gt;0</f>
        <v>0</v>
      </c>
      <c r="CG727" t="b">
        <f>LEN(_xlfn.IFNA(VLOOKUP(G727,Konstanta!$T:$T,1,FALSE),""))&gt;0</f>
        <v>0</v>
      </c>
      <c r="CH727" t="b">
        <f>_xlfn.IFNA(VLOOKUP(U727,Konstanta!$O:$O,1,FALSE),"-")&lt;&gt;"-"</f>
        <v>0</v>
      </c>
      <c r="CI727" t="b">
        <f>LEN(_xlfn.IFNA(VLOOKUP(AX727,Konstanta!$X:$X,1,FALSE),""))&gt;0</f>
        <v>0</v>
      </c>
      <c r="CJ727" t="b">
        <f>OR(LEN(_xlfn.IFNA(VLOOKUP(Y727,Konstanta!$Q:$Q,1,FALSE),""))&gt;0,LEN(Y727)=0)</f>
        <v>1</v>
      </c>
      <c r="CK727" t="b">
        <f t="shared" si="193"/>
        <v>1</v>
      </c>
      <c r="CL727" t="b">
        <f>OR(LEN(_xlfn.IFNA(VLOOKUP(BK727,Konstanta!$Z:$Z,1,FALSE),""))&gt;0,LEN(BK727)=0)</f>
        <v>1</v>
      </c>
      <c r="CM727" t="b">
        <f t="shared" si="194"/>
        <v>1</v>
      </c>
      <c r="CN727" t="b">
        <f t="shared" si="195"/>
        <v>0</v>
      </c>
      <c r="CO727" t="b">
        <f>LEN(_xlfn.IFNA(VLOOKUP(Data!K727,Konstanta!$AB:$AB,1,FALSE),""))&gt;0</f>
        <v>0</v>
      </c>
      <c r="CP727" s="12" t="b">
        <f t="shared" si="196"/>
        <v>0</v>
      </c>
      <c r="CQ727" s="12" t="b">
        <f t="shared" si="197"/>
        <v>0</v>
      </c>
      <c r="CR727" t="b">
        <f>ISNUMBER(SEARCH(Konstanta!$Q$5,Y727))</f>
        <v>0</v>
      </c>
      <c r="CS727">
        <f ca="1">IF(CD727&lt;=Konstanta!$J$5,Konstanta!$I$5,IF(CD727&lt;=Konstanta!$J$6,Konstanta!$I$6,IF(CD727&lt;=Konstanta!$J$7,Konstanta!$I$7,Konstanta!$I$8)))</f>
        <v>4</v>
      </c>
      <c r="CT727" t="b">
        <f>ISNUMBER(SEARCH(Konstanta!$Q$6,Y727))</f>
        <v>0</v>
      </c>
      <c r="CU727">
        <f ca="1">IF(CD727&lt;=Konstanta!$F$5,Konstanta!$E$5,IF(CD727&lt;=Konstanta!$F$6,Konstanta!$E$6,IF(CD727&lt;=Konstanta!$F$7,Konstanta!$E$7,IF(CD727&lt;=Konstanta!$F$8,Konstanta!$E$8,Konstanta!$E$9))))</f>
        <v>5</v>
      </c>
      <c r="CV727" t="b">
        <f t="shared" si="198"/>
        <v>1</v>
      </c>
      <c r="CW727" s="74">
        <f ca="1">IF(CD727&lt;=Konstanta!$B$5,Konstanta!$A$5,IF(CD727&lt;=Konstanta!$B$6,Konstanta!$A$6,IF(CD727&lt;=Konstanta!$B$7,Konstanta!$A$7,IF(CD727&lt;=Konstanta!$B$8,Konstanta!$A$8,IF(CD727&lt;=Konstanta!$B$9,Konstanta!$A$9,IF(CD727&lt;=Konstanta!$B$10,Konstanta!$A$10,IF(CD727&lt;=Konstanta!$B$11,Konstanta!$A$11,Konstanta!$A$12)))))))</f>
        <v>8</v>
      </c>
      <c r="CX727" t="b">
        <f>LEN(_xlfn.IFNA(VLOOKUP(AA727,Konstanta!$AD:$AD,1,FALSE),""))=0</f>
        <v>1</v>
      </c>
      <c r="CY727" s="67">
        <f t="shared" si="199"/>
        <v>0</v>
      </c>
      <c r="CZ727" s="67">
        <f t="shared" si="200"/>
        <v>0</v>
      </c>
      <c r="DA727" s="67">
        <f t="shared" si="201"/>
        <v>0</v>
      </c>
      <c r="DB727" t="b">
        <f t="shared" ca="1" si="202"/>
        <v>0</v>
      </c>
      <c r="DC727" s="67" t="b">
        <f>DA727&lt;=Konstanta!$AH$3</f>
        <v>1</v>
      </c>
      <c r="DD727" t="b">
        <f>CY727&lt;=Konstanta!$AH$4</f>
        <v>1</v>
      </c>
      <c r="DE727" t="b">
        <f>CY727&lt;=Konstanta!$AH$5</f>
        <v>1</v>
      </c>
      <c r="DF727" t="b">
        <f>CY727&lt;=Konstanta!$AH$6</f>
        <v>1</v>
      </c>
      <c r="DG727" t="b">
        <f ca="1">TEXT(BL727,"YYYYMMDD")=TEXT(Konstanta!$B$1,"YYYYMMDD")</f>
        <v>0</v>
      </c>
      <c r="DH727" t="b">
        <f t="shared" si="203"/>
        <v>0</v>
      </c>
      <c r="DI727" s="67">
        <f ca="1">Konstanta!$C$4-Data!CD727</f>
        <v>-1096658.666275</v>
      </c>
      <c r="DJ727">
        <f ca="1">IF(Data!DI727&gt;=Konstanta!$B$14,Konstanta!$A$14,IF(Data!DI727&gt;=Konstanta!$B$15,Konstanta!$A$15,IF(Data!DI727&gt;=Konstanta!$B$16,Konstanta!$A$16,IF(Data!DI727&gt;=Konstanta!$B$17,Konstanta!$A$17,IF(Data!DI727&gt;=Konstanta!$B$18,Konstanta!$A$18,Konstanta!$A$19)))))</f>
        <v>6</v>
      </c>
      <c r="DK727" t="b">
        <f t="shared" si="204"/>
        <v>0</v>
      </c>
      <c r="DL727" t="b">
        <f>COUNTIFS(A$1:A726,A727)=0</f>
        <v>1</v>
      </c>
    </row>
    <row r="728" spans="1:116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70" t="str">
        <f t="shared" si="189"/>
        <v/>
      </c>
      <c r="CA728" s="71">
        <f t="shared" ca="1" si="190"/>
        <v>1096694.6662277777</v>
      </c>
      <c r="CB728" s="70" t="b">
        <f ca="1">AND(LEN(BZ728)&gt;0,TEXT(BZ728,"YYYY-MM-DD")=TEXT(Konstanta!$B$1,"YYYY-MM-DD"))</f>
        <v>0</v>
      </c>
      <c r="CC728" s="70" t="str">
        <f t="shared" si="191"/>
        <v/>
      </c>
      <c r="CD728" s="72">
        <f ca="1">(Konstanta!$B$2-D728)*24</f>
        <v>1096694.666275</v>
      </c>
      <c r="CE728" t="b">
        <f t="shared" si="192"/>
        <v>0</v>
      </c>
      <c r="CF728" t="b">
        <f>LEN(_xlfn.IFNA(VLOOKUP(H728,Konstanta!$M:$M,1,FALSE),""))&gt;0</f>
        <v>0</v>
      </c>
      <c r="CG728" t="b">
        <f>LEN(_xlfn.IFNA(VLOOKUP(G728,Konstanta!$T:$T,1,FALSE),""))&gt;0</f>
        <v>0</v>
      </c>
      <c r="CH728" t="b">
        <f>_xlfn.IFNA(VLOOKUP(U728,Konstanta!$O:$O,1,FALSE),"-")&lt;&gt;"-"</f>
        <v>0</v>
      </c>
      <c r="CI728" t="b">
        <f>LEN(_xlfn.IFNA(VLOOKUP(AX728,Konstanta!$X:$X,1,FALSE),""))&gt;0</f>
        <v>0</v>
      </c>
      <c r="CJ728" t="b">
        <f>OR(LEN(_xlfn.IFNA(VLOOKUP(Y728,Konstanta!$Q:$Q,1,FALSE),""))&gt;0,LEN(Y728)=0)</f>
        <v>1</v>
      </c>
      <c r="CK728" t="b">
        <f t="shared" si="193"/>
        <v>1</v>
      </c>
      <c r="CL728" t="b">
        <f>OR(LEN(_xlfn.IFNA(VLOOKUP(BK728,Konstanta!$Z:$Z,1,FALSE),""))&gt;0,LEN(BK728)=0)</f>
        <v>1</v>
      </c>
      <c r="CM728" t="b">
        <f t="shared" si="194"/>
        <v>1</v>
      </c>
      <c r="CN728" t="b">
        <f t="shared" si="195"/>
        <v>0</v>
      </c>
      <c r="CO728" t="b">
        <f>LEN(_xlfn.IFNA(VLOOKUP(Data!K728,Konstanta!$AB:$AB,1,FALSE),""))&gt;0</f>
        <v>0</v>
      </c>
      <c r="CP728" s="12" t="b">
        <f t="shared" si="196"/>
        <v>0</v>
      </c>
      <c r="CQ728" s="12" t="b">
        <f t="shared" si="197"/>
        <v>0</v>
      </c>
      <c r="CR728" t="b">
        <f>ISNUMBER(SEARCH(Konstanta!$Q$5,Y728))</f>
        <v>0</v>
      </c>
      <c r="CS728">
        <f ca="1">IF(CD728&lt;=Konstanta!$J$5,Konstanta!$I$5,IF(CD728&lt;=Konstanta!$J$6,Konstanta!$I$6,IF(CD728&lt;=Konstanta!$J$7,Konstanta!$I$7,Konstanta!$I$8)))</f>
        <v>4</v>
      </c>
      <c r="CT728" t="b">
        <f>ISNUMBER(SEARCH(Konstanta!$Q$6,Y728))</f>
        <v>0</v>
      </c>
      <c r="CU728">
        <f ca="1">IF(CD728&lt;=Konstanta!$F$5,Konstanta!$E$5,IF(CD728&lt;=Konstanta!$F$6,Konstanta!$E$6,IF(CD728&lt;=Konstanta!$F$7,Konstanta!$E$7,IF(CD728&lt;=Konstanta!$F$8,Konstanta!$E$8,Konstanta!$E$9))))</f>
        <v>5</v>
      </c>
      <c r="CV728" t="b">
        <f t="shared" si="198"/>
        <v>1</v>
      </c>
      <c r="CW728" s="74">
        <f ca="1">IF(CD728&lt;=Konstanta!$B$5,Konstanta!$A$5,IF(CD728&lt;=Konstanta!$B$6,Konstanta!$A$6,IF(CD728&lt;=Konstanta!$B$7,Konstanta!$A$7,IF(CD728&lt;=Konstanta!$B$8,Konstanta!$A$8,IF(CD728&lt;=Konstanta!$B$9,Konstanta!$A$9,IF(CD728&lt;=Konstanta!$B$10,Konstanta!$A$10,IF(CD728&lt;=Konstanta!$B$11,Konstanta!$A$11,Konstanta!$A$12)))))))</f>
        <v>8</v>
      </c>
      <c r="CX728" t="b">
        <f>LEN(_xlfn.IFNA(VLOOKUP(AA728,Konstanta!$AD:$AD,1,FALSE),""))=0</f>
        <v>1</v>
      </c>
      <c r="CY728" s="67">
        <f t="shared" si="199"/>
        <v>0</v>
      </c>
      <c r="CZ728" s="67">
        <f t="shared" si="200"/>
        <v>0</v>
      </c>
      <c r="DA728" s="67">
        <f t="shared" si="201"/>
        <v>0</v>
      </c>
      <c r="DB728" t="b">
        <f t="shared" ca="1" si="202"/>
        <v>0</v>
      </c>
      <c r="DC728" s="67" t="b">
        <f>DA728&lt;=Konstanta!$AH$3</f>
        <v>1</v>
      </c>
      <c r="DD728" t="b">
        <f>CY728&lt;=Konstanta!$AH$4</f>
        <v>1</v>
      </c>
      <c r="DE728" t="b">
        <f>CY728&lt;=Konstanta!$AH$5</f>
        <v>1</v>
      </c>
      <c r="DF728" t="b">
        <f>CY728&lt;=Konstanta!$AH$6</f>
        <v>1</v>
      </c>
      <c r="DG728" t="b">
        <f ca="1">TEXT(BL728,"YYYYMMDD")=TEXT(Konstanta!$B$1,"YYYYMMDD")</f>
        <v>0</v>
      </c>
      <c r="DH728" t="b">
        <f t="shared" si="203"/>
        <v>0</v>
      </c>
      <c r="DI728" s="67">
        <f ca="1">Konstanta!$C$4-Data!CD728</f>
        <v>-1096658.666275</v>
      </c>
      <c r="DJ728">
        <f ca="1">IF(Data!DI728&gt;=Konstanta!$B$14,Konstanta!$A$14,IF(Data!DI728&gt;=Konstanta!$B$15,Konstanta!$A$15,IF(Data!DI728&gt;=Konstanta!$B$16,Konstanta!$A$16,IF(Data!DI728&gt;=Konstanta!$B$17,Konstanta!$A$17,IF(Data!DI728&gt;=Konstanta!$B$18,Konstanta!$A$18,Konstanta!$A$19)))))</f>
        <v>6</v>
      </c>
      <c r="DK728" t="b">
        <f t="shared" si="204"/>
        <v>0</v>
      </c>
      <c r="DL728" t="b">
        <f>COUNTIFS(A$1:A727,A728)=0</f>
        <v>1</v>
      </c>
    </row>
    <row r="729" spans="1:116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70" t="str">
        <f t="shared" si="189"/>
        <v/>
      </c>
      <c r="CA729" s="71">
        <f t="shared" ca="1" si="190"/>
        <v>1096694.6662138889</v>
      </c>
      <c r="CB729" s="70" t="b">
        <f ca="1">AND(LEN(BZ729)&gt;0,TEXT(BZ729,"YYYY-MM-DD")=TEXT(Konstanta!$B$1,"YYYY-MM-DD"))</f>
        <v>0</v>
      </c>
      <c r="CC729" s="70" t="str">
        <f t="shared" si="191"/>
        <v/>
      </c>
      <c r="CD729" s="72">
        <f ca="1">(Konstanta!$B$2-D729)*24</f>
        <v>1096694.666275</v>
      </c>
      <c r="CE729" t="b">
        <f t="shared" si="192"/>
        <v>0</v>
      </c>
      <c r="CF729" t="b">
        <f>LEN(_xlfn.IFNA(VLOOKUP(H729,Konstanta!$M:$M,1,FALSE),""))&gt;0</f>
        <v>0</v>
      </c>
      <c r="CG729" t="b">
        <f>LEN(_xlfn.IFNA(VLOOKUP(G729,Konstanta!$T:$T,1,FALSE),""))&gt;0</f>
        <v>0</v>
      </c>
      <c r="CH729" t="b">
        <f>_xlfn.IFNA(VLOOKUP(U729,Konstanta!$O:$O,1,FALSE),"-")&lt;&gt;"-"</f>
        <v>0</v>
      </c>
      <c r="CI729" t="b">
        <f>LEN(_xlfn.IFNA(VLOOKUP(AX729,Konstanta!$X:$X,1,FALSE),""))&gt;0</f>
        <v>0</v>
      </c>
      <c r="CJ729" t="b">
        <f>OR(LEN(_xlfn.IFNA(VLOOKUP(Y729,Konstanta!$Q:$Q,1,FALSE),""))&gt;0,LEN(Y729)=0)</f>
        <v>1</v>
      </c>
      <c r="CK729" t="b">
        <f t="shared" si="193"/>
        <v>1</v>
      </c>
      <c r="CL729" t="b">
        <f>OR(LEN(_xlfn.IFNA(VLOOKUP(BK729,Konstanta!$Z:$Z,1,FALSE),""))&gt;0,LEN(BK729)=0)</f>
        <v>1</v>
      </c>
      <c r="CM729" t="b">
        <f t="shared" si="194"/>
        <v>1</v>
      </c>
      <c r="CN729" t="b">
        <f t="shared" si="195"/>
        <v>0</v>
      </c>
      <c r="CO729" t="b">
        <f>LEN(_xlfn.IFNA(VLOOKUP(Data!K729,Konstanta!$AB:$AB,1,FALSE),""))&gt;0</f>
        <v>0</v>
      </c>
      <c r="CP729" s="12" t="b">
        <f t="shared" si="196"/>
        <v>0</v>
      </c>
      <c r="CQ729" s="12" t="b">
        <f t="shared" si="197"/>
        <v>0</v>
      </c>
      <c r="CR729" t="b">
        <f>ISNUMBER(SEARCH(Konstanta!$Q$5,Y729))</f>
        <v>0</v>
      </c>
      <c r="CS729">
        <f ca="1">IF(CD729&lt;=Konstanta!$J$5,Konstanta!$I$5,IF(CD729&lt;=Konstanta!$J$6,Konstanta!$I$6,IF(CD729&lt;=Konstanta!$J$7,Konstanta!$I$7,Konstanta!$I$8)))</f>
        <v>4</v>
      </c>
      <c r="CT729" t="b">
        <f>ISNUMBER(SEARCH(Konstanta!$Q$6,Y729))</f>
        <v>0</v>
      </c>
      <c r="CU729">
        <f ca="1">IF(CD729&lt;=Konstanta!$F$5,Konstanta!$E$5,IF(CD729&lt;=Konstanta!$F$6,Konstanta!$E$6,IF(CD729&lt;=Konstanta!$F$7,Konstanta!$E$7,IF(CD729&lt;=Konstanta!$F$8,Konstanta!$E$8,Konstanta!$E$9))))</f>
        <v>5</v>
      </c>
      <c r="CV729" t="b">
        <f t="shared" si="198"/>
        <v>1</v>
      </c>
      <c r="CW729" s="74">
        <f ca="1">IF(CD729&lt;=Konstanta!$B$5,Konstanta!$A$5,IF(CD729&lt;=Konstanta!$B$6,Konstanta!$A$6,IF(CD729&lt;=Konstanta!$B$7,Konstanta!$A$7,IF(CD729&lt;=Konstanta!$B$8,Konstanta!$A$8,IF(CD729&lt;=Konstanta!$B$9,Konstanta!$A$9,IF(CD729&lt;=Konstanta!$B$10,Konstanta!$A$10,IF(CD729&lt;=Konstanta!$B$11,Konstanta!$A$11,Konstanta!$A$12)))))))</f>
        <v>8</v>
      </c>
      <c r="CX729" t="b">
        <f>LEN(_xlfn.IFNA(VLOOKUP(AA729,Konstanta!$AD:$AD,1,FALSE),""))=0</f>
        <v>1</v>
      </c>
      <c r="CY729" s="67">
        <f t="shared" si="199"/>
        <v>0</v>
      </c>
      <c r="CZ729" s="67">
        <f t="shared" si="200"/>
        <v>0</v>
      </c>
      <c r="DA729" s="67">
        <f t="shared" si="201"/>
        <v>0</v>
      </c>
      <c r="DB729" t="b">
        <f t="shared" ca="1" si="202"/>
        <v>0</v>
      </c>
      <c r="DC729" s="67" t="b">
        <f>DA729&lt;=Konstanta!$AH$3</f>
        <v>1</v>
      </c>
      <c r="DD729" t="b">
        <f>CY729&lt;=Konstanta!$AH$4</f>
        <v>1</v>
      </c>
      <c r="DE729" t="b">
        <f>CY729&lt;=Konstanta!$AH$5</f>
        <v>1</v>
      </c>
      <c r="DF729" t="b">
        <f>CY729&lt;=Konstanta!$AH$6</f>
        <v>1</v>
      </c>
      <c r="DG729" t="b">
        <f ca="1">TEXT(BL729,"YYYYMMDD")=TEXT(Konstanta!$B$1,"YYYYMMDD")</f>
        <v>0</v>
      </c>
      <c r="DH729" t="b">
        <f t="shared" si="203"/>
        <v>0</v>
      </c>
      <c r="DI729" s="67">
        <f ca="1">Konstanta!$C$4-Data!CD729</f>
        <v>-1096658.666275</v>
      </c>
      <c r="DJ729">
        <f ca="1">IF(Data!DI729&gt;=Konstanta!$B$14,Konstanta!$A$14,IF(Data!DI729&gt;=Konstanta!$B$15,Konstanta!$A$15,IF(Data!DI729&gt;=Konstanta!$B$16,Konstanta!$A$16,IF(Data!DI729&gt;=Konstanta!$B$17,Konstanta!$A$17,IF(Data!DI729&gt;=Konstanta!$B$18,Konstanta!$A$18,Konstanta!$A$19)))))</f>
        <v>6</v>
      </c>
      <c r="DK729" t="b">
        <f t="shared" si="204"/>
        <v>0</v>
      </c>
      <c r="DL729" t="b">
        <f>COUNTIFS(A$1:A728,A729)=0</f>
        <v>1</v>
      </c>
    </row>
    <row r="730" spans="1:116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70" t="str">
        <f t="shared" si="189"/>
        <v/>
      </c>
      <c r="CA730" s="71">
        <f t="shared" ca="1" si="190"/>
        <v>1096694.666275</v>
      </c>
      <c r="CB730" s="70" t="b">
        <f ca="1">AND(LEN(BZ730)&gt;0,TEXT(BZ730,"YYYY-MM-DD")=TEXT(Konstanta!$B$1,"YYYY-MM-DD"))</f>
        <v>0</v>
      </c>
      <c r="CC730" s="70" t="str">
        <f t="shared" si="191"/>
        <v/>
      </c>
      <c r="CD730" s="72">
        <f ca="1">(Konstanta!$B$2-D730)*24</f>
        <v>1096694.666275</v>
      </c>
      <c r="CE730" t="b">
        <f t="shared" si="192"/>
        <v>0</v>
      </c>
      <c r="CF730" t="b">
        <f>LEN(_xlfn.IFNA(VLOOKUP(H730,Konstanta!$M:$M,1,FALSE),""))&gt;0</f>
        <v>0</v>
      </c>
      <c r="CG730" t="b">
        <f>LEN(_xlfn.IFNA(VLOOKUP(G730,Konstanta!$T:$T,1,FALSE),""))&gt;0</f>
        <v>0</v>
      </c>
      <c r="CH730" t="b">
        <f>_xlfn.IFNA(VLOOKUP(U730,Konstanta!$O:$O,1,FALSE),"-")&lt;&gt;"-"</f>
        <v>0</v>
      </c>
      <c r="CI730" t="b">
        <f>LEN(_xlfn.IFNA(VLOOKUP(AX730,Konstanta!$X:$X,1,FALSE),""))&gt;0</f>
        <v>0</v>
      </c>
      <c r="CJ730" t="b">
        <f>OR(LEN(_xlfn.IFNA(VLOOKUP(Y730,Konstanta!$Q:$Q,1,FALSE),""))&gt;0,LEN(Y730)=0)</f>
        <v>1</v>
      </c>
      <c r="CK730" t="b">
        <f t="shared" si="193"/>
        <v>1</v>
      </c>
      <c r="CL730" t="b">
        <f>OR(LEN(_xlfn.IFNA(VLOOKUP(BK730,Konstanta!$Z:$Z,1,FALSE),""))&gt;0,LEN(BK730)=0)</f>
        <v>1</v>
      </c>
      <c r="CM730" t="b">
        <f t="shared" si="194"/>
        <v>1</v>
      </c>
      <c r="CN730" t="b">
        <f t="shared" si="195"/>
        <v>0</v>
      </c>
      <c r="CO730" t="b">
        <f>LEN(_xlfn.IFNA(VLOOKUP(Data!K730,Konstanta!$AB:$AB,1,FALSE),""))&gt;0</f>
        <v>0</v>
      </c>
      <c r="CP730" s="12" t="b">
        <f t="shared" si="196"/>
        <v>0</v>
      </c>
      <c r="CQ730" s="12" t="b">
        <f t="shared" si="197"/>
        <v>0</v>
      </c>
      <c r="CR730" t="b">
        <f>ISNUMBER(SEARCH(Konstanta!$Q$5,Y730))</f>
        <v>0</v>
      </c>
      <c r="CS730">
        <f ca="1">IF(CD730&lt;=Konstanta!$J$5,Konstanta!$I$5,IF(CD730&lt;=Konstanta!$J$6,Konstanta!$I$6,IF(CD730&lt;=Konstanta!$J$7,Konstanta!$I$7,Konstanta!$I$8)))</f>
        <v>4</v>
      </c>
      <c r="CT730" t="b">
        <f>ISNUMBER(SEARCH(Konstanta!$Q$6,Y730))</f>
        <v>0</v>
      </c>
      <c r="CU730">
        <f ca="1">IF(CD730&lt;=Konstanta!$F$5,Konstanta!$E$5,IF(CD730&lt;=Konstanta!$F$6,Konstanta!$E$6,IF(CD730&lt;=Konstanta!$F$7,Konstanta!$E$7,IF(CD730&lt;=Konstanta!$F$8,Konstanta!$E$8,Konstanta!$E$9))))</f>
        <v>5</v>
      </c>
      <c r="CV730" t="b">
        <f t="shared" si="198"/>
        <v>1</v>
      </c>
      <c r="CW730" s="74">
        <f ca="1">IF(CD730&lt;=Konstanta!$B$5,Konstanta!$A$5,IF(CD730&lt;=Konstanta!$B$6,Konstanta!$A$6,IF(CD730&lt;=Konstanta!$B$7,Konstanta!$A$7,IF(CD730&lt;=Konstanta!$B$8,Konstanta!$A$8,IF(CD730&lt;=Konstanta!$B$9,Konstanta!$A$9,IF(CD730&lt;=Konstanta!$B$10,Konstanta!$A$10,IF(CD730&lt;=Konstanta!$B$11,Konstanta!$A$11,Konstanta!$A$12)))))))</f>
        <v>8</v>
      </c>
      <c r="CX730" t="b">
        <f>LEN(_xlfn.IFNA(VLOOKUP(AA730,Konstanta!$AD:$AD,1,FALSE),""))=0</f>
        <v>1</v>
      </c>
      <c r="CY730" s="67">
        <f t="shared" si="199"/>
        <v>0</v>
      </c>
      <c r="CZ730" s="67">
        <f t="shared" si="200"/>
        <v>0</v>
      </c>
      <c r="DA730" s="67">
        <f t="shared" si="201"/>
        <v>0</v>
      </c>
      <c r="DB730" t="b">
        <f t="shared" ca="1" si="202"/>
        <v>0</v>
      </c>
      <c r="DC730" s="67" t="b">
        <f>DA730&lt;=Konstanta!$AH$3</f>
        <v>1</v>
      </c>
      <c r="DD730" t="b">
        <f>CY730&lt;=Konstanta!$AH$4</f>
        <v>1</v>
      </c>
      <c r="DE730" t="b">
        <f>CY730&lt;=Konstanta!$AH$5</f>
        <v>1</v>
      </c>
      <c r="DF730" t="b">
        <f>CY730&lt;=Konstanta!$AH$6</f>
        <v>1</v>
      </c>
      <c r="DG730" t="b">
        <f ca="1">TEXT(BL730,"YYYYMMDD")=TEXT(Konstanta!$B$1,"YYYYMMDD")</f>
        <v>0</v>
      </c>
      <c r="DH730" t="b">
        <f t="shared" si="203"/>
        <v>0</v>
      </c>
      <c r="DI730" s="67">
        <f ca="1">Konstanta!$C$4-Data!CD730</f>
        <v>-1096658.666275</v>
      </c>
      <c r="DJ730">
        <f ca="1">IF(Data!DI730&gt;=Konstanta!$B$14,Konstanta!$A$14,IF(Data!DI730&gt;=Konstanta!$B$15,Konstanta!$A$15,IF(Data!DI730&gt;=Konstanta!$B$16,Konstanta!$A$16,IF(Data!DI730&gt;=Konstanta!$B$17,Konstanta!$A$17,IF(Data!DI730&gt;=Konstanta!$B$18,Konstanta!$A$18,Konstanta!$A$19)))))</f>
        <v>6</v>
      </c>
      <c r="DK730" t="b">
        <f t="shared" si="204"/>
        <v>0</v>
      </c>
      <c r="DL730" t="b">
        <f>COUNTIFS(A$1:A729,A730)=0</f>
        <v>1</v>
      </c>
    </row>
    <row r="731" spans="1:116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70" t="str">
        <f t="shared" si="189"/>
        <v/>
      </c>
      <c r="CA731" s="71">
        <f t="shared" ca="1" si="190"/>
        <v>1096694.6659916667</v>
      </c>
      <c r="CB731" s="70" t="b">
        <f ca="1">AND(LEN(BZ731)&gt;0,TEXT(BZ731,"YYYY-MM-DD")=TEXT(Konstanta!$B$1,"YYYY-MM-DD"))</f>
        <v>0</v>
      </c>
      <c r="CC731" s="70" t="str">
        <f t="shared" si="191"/>
        <v/>
      </c>
      <c r="CD731" s="72">
        <f ca="1">(Konstanta!$B$2-D731)*24</f>
        <v>1096694.666275</v>
      </c>
      <c r="CE731" t="b">
        <f t="shared" si="192"/>
        <v>0</v>
      </c>
      <c r="CF731" t="b">
        <f>LEN(_xlfn.IFNA(VLOOKUP(H731,Konstanta!$M:$M,1,FALSE),""))&gt;0</f>
        <v>0</v>
      </c>
      <c r="CG731" t="b">
        <f>LEN(_xlfn.IFNA(VLOOKUP(G731,Konstanta!$T:$T,1,FALSE),""))&gt;0</f>
        <v>0</v>
      </c>
      <c r="CH731" t="b">
        <f>_xlfn.IFNA(VLOOKUP(U731,Konstanta!$O:$O,1,FALSE),"-")&lt;&gt;"-"</f>
        <v>0</v>
      </c>
      <c r="CI731" t="b">
        <f>LEN(_xlfn.IFNA(VLOOKUP(AX731,Konstanta!$X:$X,1,FALSE),""))&gt;0</f>
        <v>0</v>
      </c>
      <c r="CJ731" t="b">
        <f>OR(LEN(_xlfn.IFNA(VLOOKUP(Y731,Konstanta!$Q:$Q,1,FALSE),""))&gt;0,LEN(Y731)=0)</f>
        <v>1</v>
      </c>
      <c r="CK731" t="b">
        <f t="shared" si="193"/>
        <v>1</v>
      </c>
      <c r="CL731" t="b">
        <f>OR(LEN(_xlfn.IFNA(VLOOKUP(BK731,Konstanta!$Z:$Z,1,FALSE),""))&gt;0,LEN(BK731)=0)</f>
        <v>1</v>
      </c>
      <c r="CM731" t="b">
        <f t="shared" si="194"/>
        <v>1</v>
      </c>
      <c r="CN731" t="b">
        <f t="shared" si="195"/>
        <v>0</v>
      </c>
      <c r="CO731" t="b">
        <f>LEN(_xlfn.IFNA(VLOOKUP(Data!K731,Konstanta!$AB:$AB,1,FALSE),""))&gt;0</f>
        <v>0</v>
      </c>
      <c r="CP731" s="12" t="b">
        <f t="shared" si="196"/>
        <v>0</v>
      </c>
      <c r="CQ731" s="12" t="b">
        <f t="shared" si="197"/>
        <v>0</v>
      </c>
      <c r="CR731" t="b">
        <f>ISNUMBER(SEARCH(Konstanta!$Q$5,Y731))</f>
        <v>0</v>
      </c>
      <c r="CS731">
        <f ca="1">IF(CD731&lt;=Konstanta!$J$5,Konstanta!$I$5,IF(CD731&lt;=Konstanta!$J$6,Konstanta!$I$6,IF(CD731&lt;=Konstanta!$J$7,Konstanta!$I$7,Konstanta!$I$8)))</f>
        <v>4</v>
      </c>
      <c r="CT731" t="b">
        <f>ISNUMBER(SEARCH(Konstanta!$Q$6,Y731))</f>
        <v>0</v>
      </c>
      <c r="CU731">
        <f ca="1">IF(CD731&lt;=Konstanta!$F$5,Konstanta!$E$5,IF(CD731&lt;=Konstanta!$F$6,Konstanta!$E$6,IF(CD731&lt;=Konstanta!$F$7,Konstanta!$E$7,IF(CD731&lt;=Konstanta!$F$8,Konstanta!$E$8,Konstanta!$E$9))))</f>
        <v>5</v>
      </c>
      <c r="CV731" t="b">
        <f t="shared" si="198"/>
        <v>1</v>
      </c>
      <c r="CW731" s="74">
        <f ca="1">IF(CD731&lt;=Konstanta!$B$5,Konstanta!$A$5,IF(CD731&lt;=Konstanta!$B$6,Konstanta!$A$6,IF(CD731&lt;=Konstanta!$B$7,Konstanta!$A$7,IF(CD731&lt;=Konstanta!$B$8,Konstanta!$A$8,IF(CD731&lt;=Konstanta!$B$9,Konstanta!$A$9,IF(CD731&lt;=Konstanta!$B$10,Konstanta!$A$10,IF(CD731&lt;=Konstanta!$B$11,Konstanta!$A$11,Konstanta!$A$12)))))))</f>
        <v>8</v>
      </c>
      <c r="CX731" t="b">
        <f>LEN(_xlfn.IFNA(VLOOKUP(AA731,Konstanta!$AD:$AD,1,FALSE),""))=0</f>
        <v>1</v>
      </c>
      <c r="CY731" s="67">
        <f t="shared" si="199"/>
        <v>0</v>
      </c>
      <c r="CZ731" s="67">
        <f t="shared" si="200"/>
        <v>0</v>
      </c>
      <c r="DA731" s="67">
        <f t="shared" si="201"/>
        <v>0</v>
      </c>
      <c r="DB731" t="b">
        <f t="shared" ca="1" si="202"/>
        <v>0</v>
      </c>
      <c r="DC731" s="67" t="b">
        <f>DA731&lt;=Konstanta!$AH$3</f>
        <v>1</v>
      </c>
      <c r="DD731" t="b">
        <f>CY731&lt;=Konstanta!$AH$4</f>
        <v>1</v>
      </c>
      <c r="DE731" t="b">
        <f>CY731&lt;=Konstanta!$AH$5</f>
        <v>1</v>
      </c>
      <c r="DF731" t="b">
        <f>CY731&lt;=Konstanta!$AH$6</f>
        <v>1</v>
      </c>
      <c r="DG731" t="b">
        <f ca="1">TEXT(BL731,"YYYYMMDD")=TEXT(Konstanta!$B$1,"YYYYMMDD")</f>
        <v>0</v>
      </c>
      <c r="DH731" t="b">
        <f t="shared" si="203"/>
        <v>0</v>
      </c>
      <c r="DI731" s="67">
        <f ca="1">Konstanta!$C$4-Data!CD731</f>
        <v>-1096658.666275</v>
      </c>
      <c r="DJ731">
        <f ca="1">IF(Data!DI731&gt;=Konstanta!$B$14,Konstanta!$A$14,IF(Data!DI731&gt;=Konstanta!$B$15,Konstanta!$A$15,IF(Data!DI731&gt;=Konstanta!$B$16,Konstanta!$A$16,IF(Data!DI731&gt;=Konstanta!$B$17,Konstanta!$A$17,IF(Data!DI731&gt;=Konstanta!$B$18,Konstanta!$A$18,Konstanta!$A$19)))))</f>
        <v>6</v>
      </c>
      <c r="DK731" t="b">
        <f t="shared" si="204"/>
        <v>0</v>
      </c>
      <c r="DL731" t="b">
        <f>COUNTIFS(A$1:A730,A731)=0</f>
        <v>1</v>
      </c>
    </row>
    <row r="732" spans="1:116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70" t="str">
        <f t="shared" si="189"/>
        <v/>
      </c>
      <c r="CA732" s="71">
        <f t="shared" ca="1" si="190"/>
        <v>1096694.6659916667</v>
      </c>
      <c r="CB732" s="70" t="b">
        <f ca="1">AND(LEN(BZ732)&gt;0,TEXT(BZ732,"YYYY-MM-DD")=TEXT(Konstanta!$B$1,"YYYY-MM-DD"))</f>
        <v>0</v>
      </c>
      <c r="CC732" s="70" t="str">
        <f t="shared" si="191"/>
        <v/>
      </c>
      <c r="CD732" s="72">
        <f ca="1">(Konstanta!$B$2-D732)*24</f>
        <v>1096694.666275</v>
      </c>
      <c r="CE732" t="b">
        <f t="shared" si="192"/>
        <v>0</v>
      </c>
      <c r="CF732" t="b">
        <f>LEN(_xlfn.IFNA(VLOOKUP(H732,Konstanta!$M:$M,1,FALSE),""))&gt;0</f>
        <v>0</v>
      </c>
      <c r="CG732" t="b">
        <f>LEN(_xlfn.IFNA(VLOOKUP(G732,Konstanta!$T:$T,1,FALSE),""))&gt;0</f>
        <v>0</v>
      </c>
      <c r="CH732" t="b">
        <f>_xlfn.IFNA(VLOOKUP(U732,Konstanta!$O:$O,1,FALSE),"-")&lt;&gt;"-"</f>
        <v>0</v>
      </c>
      <c r="CI732" t="b">
        <f>LEN(_xlfn.IFNA(VLOOKUP(AX732,Konstanta!$X:$X,1,FALSE),""))&gt;0</f>
        <v>0</v>
      </c>
      <c r="CJ732" t="b">
        <f>OR(LEN(_xlfn.IFNA(VLOOKUP(Y732,Konstanta!$Q:$Q,1,FALSE),""))&gt;0,LEN(Y732)=0)</f>
        <v>1</v>
      </c>
      <c r="CK732" t="b">
        <f t="shared" si="193"/>
        <v>1</v>
      </c>
      <c r="CL732" t="b">
        <f>OR(LEN(_xlfn.IFNA(VLOOKUP(BK732,Konstanta!$Z:$Z,1,FALSE),""))&gt;0,LEN(BK732)=0)</f>
        <v>1</v>
      </c>
      <c r="CM732" t="b">
        <f t="shared" si="194"/>
        <v>1</v>
      </c>
      <c r="CN732" t="b">
        <f t="shared" si="195"/>
        <v>0</v>
      </c>
      <c r="CO732" t="b">
        <f>LEN(_xlfn.IFNA(VLOOKUP(Data!K732,Konstanta!$AB:$AB,1,FALSE),""))&gt;0</f>
        <v>0</v>
      </c>
      <c r="CP732" s="12" t="b">
        <f t="shared" si="196"/>
        <v>0</v>
      </c>
      <c r="CQ732" s="12" t="b">
        <f t="shared" si="197"/>
        <v>0</v>
      </c>
      <c r="CR732" t="b">
        <f>ISNUMBER(SEARCH(Konstanta!$Q$5,Y732))</f>
        <v>0</v>
      </c>
      <c r="CS732">
        <f ca="1">IF(CD732&lt;=Konstanta!$J$5,Konstanta!$I$5,IF(CD732&lt;=Konstanta!$J$6,Konstanta!$I$6,IF(CD732&lt;=Konstanta!$J$7,Konstanta!$I$7,Konstanta!$I$8)))</f>
        <v>4</v>
      </c>
      <c r="CT732" t="b">
        <f>ISNUMBER(SEARCH(Konstanta!$Q$6,Y732))</f>
        <v>0</v>
      </c>
      <c r="CU732">
        <f ca="1">IF(CD732&lt;=Konstanta!$F$5,Konstanta!$E$5,IF(CD732&lt;=Konstanta!$F$6,Konstanta!$E$6,IF(CD732&lt;=Konstanta!$F$7,Konstanta!$E$7,IF(CD732&lt;=Konstanta!$F$8,Konstanta!$E$8,Konstanta!$E$9))))</f>
        <v>5</v>
      </c>
      <c r="CV732" t="b">
        <f t="shared" si="198"/>
        <v>1</v>
      </c>
      <c r="CW732" s="74">
        <f ca="1">IF(CD732&lt;=Konstanta!$B$5,Konstanta!$A$5,IF(CD732&lt;=Konstanta!$B$6,Konstanta!$A$6,IF(CD732&lt;=Konstanta!$B$7,Konstanta!$A$7,IF(CD732&lt;=Konstanta!$B$8,Konstanta!$A$8,IF(CD732&lt;=Konstanta!$B$9,Konstanta!$A$9,IF(CD732&lt;=Konstanta!$B$10,Konstanta!$A$10,IF(CD732&lt;=Konstanta!$B$11,Konstanta!$A$11,Konstanta!$A$12)))))))</f>
        <v>8</v>
      </c>
      <c r="CX732" t="b">
        <f>LEN(_xlfn.IFNA(VLOOKUP(AA732,Konstanta!$AD:$AD,1,FALSE),""))=0</f>
        <v>1</v>
      </c>
      <c r="CY732" s="67">
        <f t="shared" si="199"/>
        <v>0</v>
      </c>
      <c r="CZ732" s="67">
        <f t="shared" si="200"/>
        <v>0</v>
      </c>
      <c r="DA732" s="67">
        <f t="shared" si="201"/>
        <v>0</v>
      </c>
      <c r="DB732" t="b">
        <f t="shared" ca="1" si="202"/>
        <v>0</v>
      </c>
      <c r="DC732" s="67" t="b">
        <f>DA732&lt;=Konstanta!$AH$3</f>
        <v>1</v>
      </c>
      <c r="DD732" t="b">
        <f>CY732&lt;=Konstanta!$AH$4</f>
        <v>1</v>
      </c>
      <c r="DE732" t="b">
        <f>CY732&lt;=Konstanta!$AH$5</f>
        <v>1</v>
      </c>
      <c r="DF732" t="b">
        <f>CY732&lt;=Konstanta!$AH$6</f>
        <v>1</v>
      </c>
      <c r="DG732" t="b">
        <f ca="1">TEXT(BL732,"YYYYMMDD")=TEXT(Konstanta!$B$1,"YYYYMMDD")</f>
        <v>0</v>
      </c>
      <c r="DH732" t="b">
        <f t="shared" si="203"/>
        <v>0</v>
      </c>
      <c r="DI732" s="67">
        <f ca="1">Konstanta!$C$4-Data!CD732</f>
        <v>-1096658.666275</v>
      </c>
      <c r="DJ732">
        <f ca="1">IF(Data!DI732&gt;=Konstanta!$B$14,Konstanta!$A$14,IF(Data!DI732&gt;=Konstanta!$B$15,Konstanta!$A$15,IF(Data!DI732&gt;=Konstanta!$B$16,Konstanta!$A$16,IF(Data!DI732&gt;=Konstanta!$B$17,Konstanta!$A$17,IF(Data!DI732&gt;=Konstanta!$B$18,Konstanta!$A$18,Konstanta!$A$19)))))</f>
        <v>6</v>
      </c>
      <c r="DK732" t="b">
        <f t="shared" si="204"/>
        <v>0</v>
      </c>
      <c r="DL732" t="b">
        <f>COUNTIFS(A$1:A731,A732)=0</f>
        <v>1</v>
      </c>
    </row>
    <row r="733" spans="1:116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70" t="str">
        <f t="shared" si="189"/>
        <v/>
      </c>
      <c r="CA733" s="71">
        <f t="shared" ca="1" si="190"/>
        <v>1096694.6659916667</v>
      </c>
      <c r="CB733" s="70" t="b">
        <f ca="1">AND(LEN(BZ733)&gt;0,TEXT(BZ733,"YYYY-MM-DD")=TEXT(Konstanta!$B$1,"YYYY-MM-DD"))</f>
        <v>0</v>
      </c>
      <c r="CC733" s="70" t="str">
        <f t="shared" si="191"/>
        <v/>
      </c>
      <c r="CD733" s="72">
        <f ca="1">(Konstanta!$B$2-D733)*24</f>
        <v>1096694.666275</v>
      </c>
      <c r="CE733" t="b">
        <f t="shared" si="192"/>
        <v>0</v>
      </c>
      <c r="CF733" t="b">
        <f>LEN(_xlfn.IFNA(VLOOKUP(H733,Konstanta!$M:$M,1,FALSE),""))&gt;0</f>
        <v>0</v>
      </c>
      <c r="CG733" t="b">
        <f>LEN(_xlfn.IFNA(VLOOKUP(G733,Konstanta!$T:$T,1,FALSE),""))&gt;0</f>
        <v>0</v>
      </c>
      <c r="CH733" t="b">
        <f>_xlfn.IFNA(VLOOKUP(U733,Konstanta!$O:$O,1,FALSE),"-")&lt;&gt;"-"</f>
        <v>0</v>
      </c>
      <c r="CI733" t="b">
        <f>LEN(_xlfn.IFNA(VLOOKUP(AX733,Konstanta!$X:$X,1,FALSE),""))&gt;0</f>
        <v>0</v>
      </c>
      <c r="CJ733" t="b">
        <f>OR(LEN(_xlfn.IFNA(VLOOKUP(Y733,Konstanta!$Q:$Q,1,FALSE),""))&gt;0,LEN(Y733)=0)</f>
        <v>1</v>
      </c>
      <c r="CK733" t="b">
        <f t="shared" si="193"/>
        <v>1</v>
      </c>
      <c r="CL733" t="b">
        <f>OR(LEN(_xlfn.IFNA(VLOOKUP(BK733,Konstanta!$Z:$Z,1,FALSE),""))&gt;0,LEN(BK733)=0)</f>
        <v>1</v>
      </c>
      <c r="CM733" t="b">
        <f t="shared" si="194"/>
        <v>1</v>
      </c>
      <c r="CN733" t="b">
        <f t="shared" si="195"/>
        <v>0</v>
      </c>
      <c r="CO733" t="b">
        <f>LEN(_xlfn.IFNA(VLOOKUP(Data!K733,Konstanta!$AB:$AB,1,FALSE),""))&gt;0</f>
        <v>0</v>
      </c>
      <c r="CP733" s="12" t="b">
        <f t="shared" si="196"/>
        <v>0</v>
      </c>
      <c r="CQ733" s="12" t="b">
        <f t="shared" si="197"/>
        <v>0</v>
      </c>
      <c r="CR733" t="b">
        <f>ISNUMBER(SEARCH(Konstanta!$Q$5,Y733))</f>
        <v>0</v>
      </c>
      <c r="CS733">
        <f ca="1">IF(CD733&lt;=Konstanta!$J$5,Konstanta!$I$5,IF(CD733&lt;=Konstanta!$J$6,Konstanta!$I$6,IF(CD733&lt;=Konstanta!$J$7,Konstanta!$I$7,Konstanta!$I$8)))</f>
        <v>4</v>
      </c>
      <c r="CT733" t="b">
        <f>ISNUMBER(SEARCH(Konstanta!$Q$6,Y733))</f>
        <v>0</v>
      </c>
      <c r="CU733">
        <f ca="1">IF(CD733&lt;=Konstanta!$F$5,Konstanta!$E$5,IF(CD733&lt;=Konstanta!$F$6,Konstanta!$E$6,IF(CD733&lt;=Konstanta!$F$7,Konstanta!$E$7,IF(CD733&lt;=Konstanta!$F$8,Konstanta!$E$8,Konstanta!$E$9))))</f>
        <v>5</v>
      </c>
      <c r="CV733" t="b">
        <f t="shared" si="198"/>
        <v>1</v>
      </c>
      <c r="CW733" s="74">
        <f ca="1">IF(CD733&lt;=Konstanta!$B$5,Konstanta!$A$5,IF(CD733&lt;=Konstanta!$B$6,Konstanta!$A$6,IF(CD733&lt;=Konstanta!$B$7,Konstanta!$A$7,IF(CD733&lt;=Konstanta!$B$8,Konstanta!$A$8,IF(CD733&lt;=Konstanta!$B$9,Konstanta!$A$9,IF(CD733&lt;=Konstanta!$B$10,Konstanta!$A$10,IF(CD733&lt;=Konstanta!$B$11,Konstanta!$A$11,Konstanta!$A$12)))))))</f>
        <v>8</v>
      </c>
      <c r="CX733" t="b">
        <f>LEN(_xlfn.IFNA(VLOOKUP(AA733,Konstanta!$AD:$AD,1,FALSE),""))=0</f>
        <v>1</v>
      </c>
      <c r="CY733" s="67">
        <f t="shared" si="199"/>
        <v>0</v>
      </c>
      <c r="CZ733" s="67">
        <f t="shared" si="200"/>
        <v>0</v>
      </c>
      <c r="DA733" s="67">
        <f t="shared" si="201"/>
        <v>0</v>
      </c>
      <c r="DB733" t="b">
        <f t="shared" ca="1" si="202"/>
        <v>0</v>
      </c>
      <c r="DC733" s="67" t="b">
        <f>DA733&lt;=Konstanta!$AH$3</f>
        <v>1</v>
      </c>
      <c r="DD733" t="b">
        <f>CY733&lt;=Konstanta!$AH$4</f>
        <v>1</v>
      </c>
      <c r="DE733" t="b">
        <f>CY733&lt;=Konstanta!$AH$5</f>
        <v>1</v>
      </c>
      <c r="DF733" t="b">
        <f>CY733&lt;=Konstanta!$AH$6</f>
        <v>1</v>
      </c>
      <c r="DG733" t="b">
        <f ca="1">TEXT(BL733,"YYYYMMDD")=TEXT(Konstanta!$B$1,"YYYYMMDD")</f>
        <v>0</v>
      </c>
      <c r="DH733" t="b">
        <f t="shared" si="203"/>
        <v>0</v>
      </c>
      <c r="DI733" s="67">
        <f ca="1">Konstanta!$C$4-Data!CD733</f>
        <v>-1096658.666275</v>
      </c>
      <c r="DJ733">
        <f ca="1">IF(Data!DI733&gt;=Konstanta!$B$14,Konstanta!$A$14,IF(Data!DI733&gt;=Konstanta!$B$15,Konstanta!$A$15,IF(Data!DI733&gt;=Konstanta!$B$16,Konstanta!$A$16,IF(Data!DI733&gt;=Konstanta!$B$17,Konstanta!$A$17,IF(Data!DI733&gt;=Konstanta!$B$18,Konstanta!$A$18,Konstanta!$A$19)))))</f>
        <v>6</v>
      </c>
      <c r="DK733" t="b">
        <f t="shared" si="204"/>
        <v>0</v>
      </c>
      <c r="DL733" t="b">
        <f>COUNTIFS(A$1:A732,A733)=0</f>
        <v>1</v>
      </c>
    </row>
    <row r="734" spans="1:116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70" t="str">
        <f t="shared" si="189"/>
        <v/>
      </c>
      <c r="CA734" s="71">
        <f t="shared" ca="1" si="190"/>
        <v>1096694.6659916667</v>
      </c>
      <c r="CB734" s="70" t="b">
        <f ca="1">AND(LEN(BZ734)&gt;0,TEXT(BZ734,"YYYY-MM-DD")=TEXT(Konstanta!$B$1,"YYYY-MM-DD"))</f>
        <v>0</v>
      </c>
      <c r="CC734" s="70" t="str">
        <f t="shared" si="191"/>
        <v/>
      </c>
      <c r="CD734" s="72">
        <f ca="1">(Konstanta!$B$2-D734)*24</f>
        <v>1096694.666275</v>
      </c>
      <c r="CE734" t="b">
        <f t="shared" si="192"/>
        <v>0</v>
      </c>
      <c r="CF734" t="b">
        <f>LEN(_xlfn.IFNA(VLOOKUP(H734,Konstanta!$M:$M,1,FALSE),""))&gt;0</f>
        <v>0</v>
      </c>
      <c r="CG734" t="b">
        <f>LEN(_xlfn.IFNA(VLOOKUP(G734,Konstanta!$T:$T,1,FALSE),""))&gt;0</f>
        <v>0</v>
      </c>
      <c r="CH734" t="b">
        <f>_xlfn.IFNA(VLOOKUP(U734,Konstanta!$O:$O,1,FALSE),"-")&lt;&gt;"-"</f>
        <v>0</v>
      </c>
      <c r="CI734" t="b">
        <f>LEN(_xlfn.IFNA(VLOOKUP(AX734,Konstanta!$X:$X,1,FALSE),""))&gt;0</f>
        <v>0</v>
      </c>
      <c r="CJ734" t="b">
        <f>OR(LEN(_xlfn.IFNA(VLOOKUP(Y734,Konstanta!$Q:$Q,1,FALSE),""))&gt;0,LEN(Y734)=0)</f>
        <v>1</v>
      </c>
      <c r="CK734" t="b">
        <f t="shared" si="193"/>
        <v>1</v>
      </c>
      <c r="CL734" t="b">
        <f>OR(LEN(_xlfn.IFNA(VLOOKUP(BK734,Konstanta!$Z:$Z,1,FALSE),""))&gt;0,LEN(BK734)=0)</f>
        <v>1</v>
      </c>
      <c r="CM734" t="b">
        <f t="shared" si="194"/>
        <v>1</v>
      </c>
      <c r="CN734" t="b">
        <f t="shared" si="195"/>
        <v>0</v>
      </c>
      <c r="CO734" t="b">
        <f>LEN(_xlfn.IFNA(VLOOKUP(Data!K734,Konstanta!$AB:$AB,1,FALSE),""))&gt;0</f>
        <v>0</v>
      </c>
      <c r="CP734" s="12" t="b">
        <f t="shared" si="196"/>
        <v>0</v>
      </c>
      <c r="CQ734" s="12" t="b">
        <f t="shared" si="197"/>
        <v>0</v>
      </c>
      <c r="CR734" t="b">
        <f>ISNUMBER(SEARCH(Konstanta!$Q$5,Y734))</f>
        <v>0</v>
      </c>
      <c r="CS734">
        <f ca="1">IF(CD734&lt;=Konstanta!$J$5,Konstanta!$I$5,IF(CD734&lt;=Konstanta!$J$6,Konstanta!$I$6,IF(CD734&lt;=Konstanta!$J$7,Konstanta!$I$7,Konstanta!$I$8)))</f>
        <v>4</v>
      </c>
      <c r="CT734" t="b">
        <f>ISNUMBER(SEARCH(Konstanta!$Q$6,Y734))</f>
        <v>0</v>
      </c>
      <c r="CU734">
        <f ca="1">IF(CD734&lt;=Konstanta!$F$5,Konstanta!$E$5,IF(CD734&lt;=Konstanta!$F$6,Konstanta!$E$6,IF(CD734&lt;=Konstanta!$F$7,Konstanta!$E$7,IF(CD734&lt;=Konstanta!$F$8,Konstanta!$E$8,Konstanta!$E$9))))</f>
        <v>5</v>
      </c>
      <c r="CV734" t="b">
        <f t="shared" si="198"/>
        <v>1</v>
      </c>
      <c r="CW734" s="74">
        <f ca="1">IF(CD734&lt;=Konstanta!$B$5,Konstanta!$A$5,IF(CD734&lt;=Konstanta!$B$6,Konstanta!$A$6,IF(CD734&lt;=Konstanta!$B$7,Konstanta!$A$7,IF(CD734&lt;=Konstanta!$B$8,Konstanta!$A$8,IF(CD734&lt;=Konstanta!$B$9,Konstanta!$A$9,IF(CD734&lt;=Konstanta!$B$10,Konstanta!$A$10,IF(CD734&lt;=Konstanta!$B$11,Konstanta!$A$11,Konstanta!$A$12)))))))</f>
        <v>8</v>
      </c>
      <c r="CX734" t="b">
        <f>LEN(_xlfn.IFNA(VLOOKUP(AA734,Konstanta!$AD:$AD,1,FALSE),""))=0</f>
        <v>1</v>
      </c>
      <c r="CY734" s="67">
        <f t="shared" si="199"/>
        <v>0</v>
      </c>
      <c r="CZ734" s="67">
        <f t="shared" si="200"/>
        <v>0</v>
      </c>
      <c r="DA734" s="67">
        <f t="shared" si="201"/>
        <v>0</v>
      </c>
      <c r="DB734" t="b">
        <f t="shared" ca="1" si="202"/>
        <v>0</v>
      </c>
      <c r="DC734" s="67" t="b">
        <f>DA734&lt;=Konstanta!$AH$3</f>
        <v>1</v>
      </c>
      <c r="DD734" t="b">
        <f>CY734&lt;=Konstanta!$AH$4</f>
        <v>1</v>
      </c>
      <c r="DE734" t="b">
        <f>CY734&lt;=Konstanta!$AH$5</f>
        <v>1</v>
      </c>
      <c r="DF734" t="b">
        <f>CY734&lt;=Konstanta!$AH$6</f>
        <v>1</v>
      </c>
      <c r="DG734" t="b">
        <f ca="1">TEXT(BL734,"YYYYMMDD")=TEXT(Konstanta!$B$1,"YYYYMMDD")</f>
        <v>0</v>
      </c>
      <c r="DH734" t="b">
        <f t="shared" si="203"/>
        <v>0</v>
      </c>
      <c r="DI734" s="67">
        <f ca="1">Konstanta!$C$4-Data!CD734</f>
        <v>-1096658.666275</v>
      </c>
      <c r="DJ734">
        <f ca="1">IF(Data!DI734&gt;=Konstanta!$B$14,Konstanta!$A$14,IF(Data!DI734&gt;=Konstanta!$B$15,Konstanta!$A$15,IF(Data!DI734&gt;=Konstanta!$B$16,Konstanta!$A$16,IF(Data!DI734&gt;=Konstanta!$B$17,Konstanta!$A$17,IF(Data!DI734&gt;=Konstanta!$B$18,Konstanta!$A$18,Konstanta!$A$19)))))</f>
        <v>6</v>
      </c>
      <c r="DK734" t="b">
        <f t="shared" si="204"/>
        <v>0</v>
      </c>
      <c r="DL734" t="b">
        <f>COUNTIFS(A$1:A733,A734)=0</f>
        <v>1</v>
      </c>
    </row>
    <row r="735" spans="1:116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70" t="str">
        <f t="shared" si="189"/>
        <v/>
      </c>
      <c r="CA735" s="71">
        <f t="shared" ca="1" si="190"/>
        <v>1096694.6659916667</v>
      </c>
      <c r="CB735" s="70" t="b">
        <f ca="1">AND(LEN(BZ735)&gt;0,TEXT(BZ735,"YYYY-MM-DD")=TEXT(Konstanta!$B$1,"YYYY-MM-DD"))</f>
        <v>0</v>
      </c>
      <c r="CC735" s="70" t="str">
        <f t="shared" si="191"/>
        <v/>
      </c>
      <c r="CD735" s="72">
        <f ca="1">(Konstanta!$B$2-D735)*24</f>
        <v>1096694.666275</v>
      </c>
      <c r="CE735" t="b">
        <f t="shared" si="192"/>
        <v>0</v>
      </c>
      <c r="CF735" t="b">
        <f>LEN(_xlfn.IFNA(VLOOKUP(H735,Konstanta!$M:$M,1,FALSE),""))&gt;0</f>
        <v>0</v>
      </c>
      <c r="CG735" t="b">
        <f>LEN(_xlfn.IFNA(VLOOKUP(G735,Konstanta!$T:$T,1,FALSE),""))&gt;0</f>
        <v>0</v>
      </c>
      <c r="CH735" t="b">
        <f>_xlfn.IFNA(VLOOKUP(U735,Konstanta!$O:$O,1,FALSE),"-")&lt;&gt;"-"</f>
        <v>0</v>
      </c>
      <c r="CI735" t="b">
        <f>LEN(_xlfn.IFNA(VLOOKUP(AX735,Konstanta!$X:$X,1,FALSE),""))&gt;0</f>
        <v>0</v>
      </c>
      <c r="CJ735" t="b">
        <f>OR(LEN(_xlfn.IFNA(VLOOKUP(Y735,Konstanta!$Q:$Q,1,FALSE),""))&gt;0,LEN(Y735)=0)</f>
        <v>1</v>
      </c>
      <c r="CK735" t="b">
        <f t="shared" si="193"/>
        <v>1</v>
      </c>
      <c r="CL735" t="b">
        <f>OR(LEN(_xlfn.IFNA(VLOOKUP(BK735,Konstanta!$Z:$Z,1,FALSE),""))&gt;0,LEN(BK735)=0)</f>
        <v>1</v>
      </c>
      <c r="CM735" t="b">
        <f t="shared" si="194"/>
        <v>1</v>
      </c>
      <c r="CN735" t="b">
        <f t="shared" si="195"/>
        <v>0</v>
      </c>
      <c r="CO735" t="b">
        <f>LEN(_xlfn.IFNA(VLOOKUP(Data!K735,Konstanta!$AB:$AB,1,FALSE),""))&gt;0</f>
        <v>0</v>
      </c>
      <c r="CP735" s="12" t="b">
        <f t="shared" si="196"/>
        <v>0</v>
      </c>
      <c r="CQ735" s="12" t="b">
        <f t="shared" si="197"/>
        <v>0</v>
      </c>
      <c r="CR735" t="b">
        <f>ISNUMBER(SEARCH(Konstanta!$Q$5,Y735))</f>
        <v>0</v>
      </c>
      <c r="CS735">
        <f ca="1">IF(CD735&lt;=Konstanta!$J$5,Konstanta!$I$5,IF(CD735&lt;=Konstanta!$J$6,Konstanta!$I$6,IF(CD735&lt;=Konstanta!$J$7,Konstanta!$I$7,Konstanta!$I$8)))</f>
        <v>4</v>
      </c>
      <c r="CT735" t="b">
        <f>ISNUMBER(SEARCH(Konstanta!$Q$6,Y735))</f>
        <v>0</v>
      </c>
      <c r="CU735">
        <f ca="1">IF(CD735&lt;=Konstanta!$F$5,Konstanta!$E$5,IF(CD735&lt;=Konstanta!$F$6,Konstanta!$E$6,IF(CD735&lt;=Konstanta!$F$7,Konstanta!$E$7,IF(CD735&lt;=Konstanta!$F$8,Konstanta!$E$8,Konstanta!$E$9))))</f>
        <v>5</v>
      </c>
      <c r="CV735" t="b">
        <f t="shared" si="198"/>
        <v>1</v>
      </c>
      <c r="CW735" s="74">
        <f ca="1">IF(CD735&lt;=Konstanta!$B$5,Konstanta!$A$5,IF(CD735&lt;=Konstanta!$B$6,Konstanta!$A$6,IF(CD735&lt;=Konstanta!$B$7,Konstanta!$A$7,IF(CD735&lt;=Konstanta!$B$8,Konstanta!$A$8,IF(CD735&lt;=Konstanta!$B$9,Konstanta!$A$9,IF(CD735&lt;=Konstanta!$B$10,Konstanta!$A$10,IF(CD735&lt;=Konstanta!$B$11,Konstanta!$A$11,Konstanta!$A$12)))))))</f>
        <v>8</v>
      </c>
      <c r="CX735" t="b">
        <f>LEN(_xlfn.IFNA(VLOOKUP(AA735,Konstanta!$AD:$AD,1,FALSE),""))=0</f>
        <v>1</v>
      </c>
      <c r="CY735" s="67">
        <f t="shared" si="199"/>
        <v>0</v>
      </c>
      <c r="CZ735" s="67">
        <f t="shared" si="200"/>
        <v>0</v>
      </c>
      <c r="DA735" s="67">
        <f t="shared" si="201"/>
        <v>0</v>
      </c>
      <c r="DB735" t="b">
        <f t="shared" ca="1" si="202"/>
        <v>0</v>
      </c>
      <c r="DC735" s="67" t="b">
        <f>DA735&lt;=Konstanta!$AH$3</f>
        <v>1</v>
      </c>
      <c r="DD735" t="b">
        <f>CY735&lt;=Konstanta!$AH$4</f>
        <v>1</v>
      </c>
      <c r="DE735" t="b">
        <f>CY735&lt;=Konstanta!$AH$5</f>
        <v>1</v>
      </c>
      <c r="DF735" t="b">
        <f>CY735&lt;=Konstanta!$AH$6</f>
        <v>1</v>
      </c>
      <c r="DG735" t="b">
        <f ca="1">TEXT(BL735,"YYYYMMDD")=TEXT(Konstanta!$B$1,"YYYYMMDD")</f>
        <v>0</v>
      </c>
      <c r="DH735" t="b">
        <f t="shared" si="203"/>
        <v>0</v>
      </c>
      <c r="DI735" s="67">
        <f ca="1">Konstanta!$C$4-Data!CD735</f>
        <v>-1096658.666275</v>
      </c>
      <c r="DJ735">
        <f ca="1">IF(Data!DI735&gt;=Konstanta!$B$14,Konstanta!$A$14,IF(Data!DI735&gt;=Konstanta!$B$15,Konstanta!$A$15,IF(Data!DI735&gt;=Konstanta!$B$16,Konstanta!$A$16,IF(Data!DI735&gt;=Konstanta!$B$17,Konstanta!$A$17,IF(Data!DI735&gt;=Konstanta!$B$18,Konstanta!$A$18,Konstanta!$A$19)))))</f>
        <v>6</v>
      </c>
      <c r="DK735" t="b">
        <f t="shared" si="204"/>
        <v>0</v>
      </c>
      <c r="DL735" t="b">
        <f>COUNTIFS(A$1:A734,A735)=0</f>
        <v>1</v>
      </c>
    </row>
    <row r="736" spans="1:11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70" t="str">
        <f t="shared" si="189"/>
        <v/>
      </c>
      <c r="CA736" s="71">
        <f t="shared" ca="1" si="190"/>
        <v>1096694.6664305555</v>
      </c>
      <c r="CB736" s="70" t="b">
        <f ca="1">AND(LEN(BZ736)&gt;0,TEXT(BZ736,"YYYY-MM-DD")=TEXT(Konstanta!$B$1,"YYYY-MM-DD"))</f>
        <v>0</v>
      </c>
      <c r="CC736" s="70" t="str">
        <f t="shared" si="191"/>
        <v/>
      </c>
      <c r="CD736" s="72">
        <f ca="1">(Konstanta!$B$2-D736)*24</f>
        <v>1096694.666275</v>
      </c>
      <c r="CE736" t="b">
        <f t="shared" si="192"/>
        <v>0</v>
      </c>
      <c r="CF736" t="b">
        <f>LEN(_xlfn.IFNA(VLOOKUP(H736,Konstanta!$M:$M,1,FALSE),""))&gt;0</f>
        <v>0</v>
      </c>
      <c r="CG736" t="b">
        <f>LEN(_xlfn.IFNA(VLOOKUP(G736,Konstanta!$T:$T,1,FALSE),""))&gt;0</f>
        <v>0</v>
      </c>
      <c r="CH736" t="b">
        <f>_xlfn.IFNA(VLOOKUP(U736,Konstanta!$O:$O,1,FALSE),"-")&lt;&gt;"-"</f>
        <v>0</v>
      </c>
      <c r="CI736" t="b">
        <f>LEN(_xlfn.IFNA(VLOOKUP(AX736,Konstanta!$X:$X,1,FALSE),""))&gt;0</f>
        <v>0</v>
      </c>
      <c r="CJ736" t="b">
        <f>OR(LEN(_xlfn.IFNA(VLOOKUP(Y736,Konstanta!$Q:$Q,1,FALSE),""))&gt;0,LEN(Y736)=0)</f>
        <v>1</v>
      </c>
      <c r="CK736" t="b">
        <f t="shared" si="193"/>
        <v>1</v>
      </c>
      <c r="CL736" t="b">
        <f>OR(LEN(_xlfn.IFNA(VLOOKUP(BK736,Konstanta!$Z:$Z,1,FALSE),""))&gt;0,LEN(BK736)=0)</f>
        <v>1</v>
      </c>
      <c r="CM736" t="b">
        <f t="shared" si="194"/>
        <v>1</v>
      </c>
      <c r="CN736" t="b">
        <f t="shared" si="195"/>
        <v>0</v>
      </c>
      <c r="CO736" t="b">
        <f>LEN(_xlfn.IFNA(VLOOKUP(Data!K736,Konstanta!$AB:$AB,1,FALSE),""))&gt;0</f>
        <v>0</v>
      </c>
      <c r="CP736" s="12" t="b">
        <f t="shared" si="196"/>
        <v>0</v>
      </c>
      <c r="CQ736" s="12" t="b">
        <f t="shared" si="197"/>
        <v>0</v>
      </c>
      <c r="CR736" t="b">
        <f>ISNUMBER(SEARCH(Konstanta!$Q$5,Y736))</f>
        <v>0</v>
      </c>
      <c r="CS736">
        <f ca="1">IF(CD736&lt;=Konstanta!$J$5,Konstanta!$I$5,IF(CD736&lt;=Konstanta!$J$6,Konstanta!$I$6,IF(CD736&lt;=Konstanta!$J$7,Konstanta!$I$7,Konstanta!$I$8)))</f>
        <v>4</v>
      </c>
      <c r="CT736" t="b">
        <f>ISNUMBER(SEARCH(Konstanta!$Q$6,Y736))</f>
        <v>0</v>
      </c>
      <c r="CU736">
        <f ca="1">IF(CD736&lt;=Konstanta!$F$5,Konstanta!$E$5,IF(CD736&lt;=Konstanta!$F$6,Konstanta!$E$6,IF(CD736&lt;=Konstanta!$F$7,Konstanta!$E$7,IF(CD736&lt;=Konstanta!$F$8,Konstanta!$E$8,Konstanta!$E$9))))</f>
        <v>5</v>
      </c>
      <c r="CV736" t="b">
        <f t="shared" si="198"/>
        <v>1</v>
      </c>
      <c r="CW736" s="74">
        <f ca="1">IF(CD736&lt;=Konstanta!$B$5,Konstanta!$A$5,IF(CD736&lt;=Konstanta!$B$6,Konstanta!$A$6,IF(CD736&lt;=Konstanta!$B$7,Konstanta!$A$7,IF(CD736&lt;=Konstanta!$B$8,Konstanta!$A$8,IF(CD736&lt;=Konstanta!$B$9,Konstanta!$A$9,IF(CD736&lt;=Konstanta!$B$10,Konstanta!$A$10,IF(CD736&lt;=Konstanta!$B$11,Konstanta!$A$11,Konstanta!$A$12)))))))</f>
        <v>8</v>
      </c>
      <c r="CX736" t="b">
        <f>LEN(_xlfn.IFNA(VLOOKUP(AA736,Konstanta!$AD:$AD,1,FALSE),""))=0</f>
        <v>1</v>
      </c>
      <c r="CY736" s="67">
        <f t="shared" si="199"/>
        <v>0</v>
      </c>
      <c r="CZ736" s="67">
        <f t="shared" si="200"/>
        <v>0</v>
      </c>
      <c r="DA736" s="67">
        <f t="shared" si="201"/>
        <v>0</v>
      </c>
      <c r="DB736" t="b">
        <f t="shared" ca="1" si="202"/>
        <v>0</v>
      </c>
      <c r="DC736" s="67" t="b">
        <f>DA736&lt;=Konstanta!$AH$3</f>
        <v>1</v>
      </c>
      <c r="DD736" t="b">
        <f>CY736&lt;=Konstanta!$AH$4</f>
        <v>1</v>
      </c>
      <c r="DE736" t="b">
        <f>CY736&lt;=Konstanta!$AH$5</f>
        <v>1</v>
      </c>
      <c r="DF736" t="b">
        <f>CY736&lt;=Konstanta!$AH$6</f>
        <v>1</v>
      </c>
      <c r="DG736" t="b">
        <f ca="1">TEXT(BL736,"YYYYMMDD")=TEXT(Konstanta!$B$1,"YYYYMMDD")</f>
        <v>0</v>
      </c>
      <c r="DH736" t="b">
        <f t="shared" si="203"/>
        <v>0</v>
      </c>
      <c r="DI736" s="67">
        <f ca="1">Konstanta!$C$4-Data!CD736</f>
        <v>-1096658.666275</v>
      </c>
      <c r="DJ736">
        <f ca="1">IF(Data!DI736&gt;=Konstanta!$B$14,Konstanta!$A$14,IF(Data!DI736&gt;=Konstanta!$B$15,Konstanta!$A$15,IF(Data!DI736&gt;=Konstanta!$B$16,Konstanta!$A$16,IF(Data!DI736&gt;=Konstanta!$B$17,Konstanta!$A$17,IF(Data!DI736&gt;=Konstanta!$B$18,Konstanta!$A$18,Konstanta!$A$19)))))</f>
        <v>6</v>
      </c>
      <c r="DK736" t="b">
        <f t="shared" si="204"/>
        <v>0</v>
      </c>
      <c r="DL736" t="b">
        <f>COUNTIFS(A$1:A735,A736)=0</f>
        <v>1</v>
      </c>
    </row>
    <row r="737" spans="1:116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70" t="str">
        <f t="shared" si="189"/>
        <v/>
      </c>
      <c r="CA737" s="71">
        <f t="shared" ca="1" si="190"/>
        <v>1096694.666013889</v>
      </c>
      <c r="CB737" s="70" t="b">
        <f ca="1">AND(LEN(BZ737)&gt;0,TEXT(BZ737,"YYYY-MM-DD")=TEXT(Konstanta!$B$1,"YYYY-MM-DD"))</f>
        <v>0</v>
      </c>
      <c r="CC737" s="70" t="str">
        <f t="shared" si="191"/>
        <v/>
      </c>
      <c r="CD737" s="72">
        <f ca="1">(Konstanta!$B$2-D737)*24</f>
        <v>1096694.666275</v>
      </c>
      <c r="CE737" t="b">
        <f t="shared" si="192"/>
        <v>0</v>
      </c>
      <c r="CF737" t="b">
        <f>LEN(_xlfn.IFNA(VLOOKUP(H737,Konstanta!$M:$M,1,FALSE),""))&gt;0</f>
        <v>0</v>
      </c>
      <c r="CG737" t="b">
        <f>LEN(_xlfn.IFNA(VLOOKUP(G737,Konstanta!$T:$T,1,FALSE),""))&gt;0</f>
        <v>0</v>
      </c>
      <c r="CH737" t="b">
        <f>_xlfn.IFNA(VLOOKUP(U737,Konstanta!$O:$O,1,FALSE),"-")&lt;&gt;"-"</f>
        <v>0</v>
      </c>
      <c r="CI737" t="b">
        <f>LEN(_xlfn.IFNA(VLOOKUP(AX737,Konstanta!$X:$X,1,FALSE),""))&gt;0</f>
        <v>0</v>
      </c>
      <c r="CJ737" t="b">
        <f>OR(LEN(_xlfn.IFNA(VLOOKUP(Y737,Konstanta!$Q:$Q,1,FALSE),""))&gt;0,LEN(Y737)=0)</f>
        <v>1</v>
      </c>
      <c r="CK737" t="b">
        <f t="shared" si="193"/>
        <v>1</v>
      </c>
      <c r="CL737" t="b">
        <f>OR(LEN(_xlfn.IFNA(VLOOKUP(BK737,Konstanta!$Z:$Z,1,FALSE),""))&gt;0,LEN(BK737)=0)</f>
        <v>1</v>
      </c>
      <c r="CM737" t="b">
        <f t="shared" si="194"/>
        <v>1</v>
      </c>
      <c r="CN737" t="b">
        <f t="shared" si="195"/>
        <v>0</v>
      </c>
      <c r="CO737" t="b">
        <f>LEN(_xlfn.IFNA(VLOOKUP(Data!K737,Konstanta!$AB:$AB,1,FALSE),""))&gt;0</f>
        <v>0</v>
      </c>
      <c r="CP737" s="12" t="b">
        <f t="shared" si="196"/>
        <v>0</v>
      </c>
      <c r="CQ737" s="12" t="b">
        <f t="shared" si="197"/>
        <v>0</v>
      </c>
      <c r="CR737" t="b">
        <f>ISNUMBER(SEARCH(Konstanta!$Q$5,Y737))</f>
        <v>0</v>
      </c>
      <c r="CS737">
        <f ca="1">IF(CD737&lt;=Konstanta!$J$5,Konstanta!$I$5,IF(CD737&lt;=Konstanta!$J$6,Konstanta!$I$6,IF(CD737&lt;=Konstanta!$J$7,Konstanta!$I$7,Konstanta!$I$8)))</f>
        <v>4</v>
      </c>
      <c r="CT737" t="b">
        <f>ISNUMBER(SEARCH(Konstanta!$Q$6,Y737))</f>
        <v>0</v>
      </c>
      <c r="CU737">
        <f ca="1">IF(CD737&lt;=Konstanta!$F$5,Konstanta!$E$5,IF(CD737&lt;=Konstanta!$F$6,Konstanta!$E$6,IF(CD737&lt;=Konstanta!$F$7,Konstanta!$E$7,IF(CD737&lt;=Konstanta!$F$8,Konstanta!$E$8,Konstanta!$E$9))))</f>
        <v>5</v>
      </c>
      <c r="CV737" t="b">
        <f t="shared" si="198"/>
        <v>1</v>
      </c>
      <c r="CW737" s="74">
        <f ca="1">IF(CD737&lt;=Konstanta!$B$5,Konstanta!$A$5,IF(CD737&lt;=Konstanta!$B$6,Konstanta!$A$6,IF(CD737&lt;=Konstanta!$B$7,Konstanta!$A$7,IF(CD737&lt;=Konstanta!$B$8,Konstanta!$A$8,IF(CD737&lt;=Konstanta!$B$9,Konstanta!$A$9,IF(CD737&lt;=Konstanta!$B$10,Konstanta!$A$10,IF(CD737&lt;=Konstanta!$B$11,Konstanta!$A$11,Konstanta!$A$12)))))))</f>
        <v>8</v>
      </c>
      <c r="CX737" t="b">
        <f>LEN(_xlfn.IFNA(VLOOKUP(AA737,Konstanta!$AD:$AD,1,FALSE),""))=0</f>
        <v>1</v>
      </c>
      <c r="CY737" s="67">
        <f t="shared" si="199"/>
        <v>0</v>
      </c>
      <c r="CZ737" s="67">
        <f t="shared" si="200"/>
        <v>0</v>
      </c>
      <c r="DA737" s="67">
        <f t="shared" si="201"/>
        <v>0</v>
      </c>
      <c r="DB737" t="b">
        <f t="shared" ca="1" si="202"/>
        <v>0</v>
      </c>
      <c r="DC737" s="67" t="b">
        <f>DA737&lt;=Konstanta!$AH$3</f>
        <v>1</v>
      </c>
      <c r="DD737" t="b">
        <f>CY737&lt;=Konstanta!$AH$4</f>
        <v>1</v>
      </c>
      <c r="DE737" t="b">
        <f>CY737&lt;=Konstanta!$AH$5</f>
        <v>1</v>
      </c>
      <c r="DF737" t="b">
        <f>CY737&lt;=Konstanta!$AH$6</f>
        <v>1</v>
      </c>
      <c r="DG737" t="b">
        <f ca="1">TEXT(BL737,"YYYYMMDD")=TEXT(Konstanta!$B$1,"YYYYMMDD")</f>
        <v>0</v>
      </c>
      <c r="DH737" t="b">
        <f t="shared" si="203"/>
        <v>0</v>
      </c>
      <c r="DI737" s="67">
        <f ca="1">Konstanta!$C$4-Data!CD737</f>
        <v>-1096658.666275</v>
      </c>
      <c r="DJ737">
        <f ca="1">IF(Data!DI737&gt;=Konstanta!$B$14,Konstanta!$A$14,IF(Data!DI737&gt;=Konstanta!$B$15,Konstanta!$A$15,IF(Data!DI737&gt;=Konstanta!$B$16,Konstanta!$A$16,IF(Data!DI737&gt;=Konstanta!$B$17,Konstanta!$A$17,IF(Data!DI737&gt;=Konstanta!$B$18,Konstanta!$A$18,Konstanta!$A$19)))))</f>
        <v>6</v>
      </c>
      <c r="DK737" t="b">
        <f t="shared" si="204"/>
        <v>0</v>
      </c>
      <c r="DL737" t="b">
        <f>COUNTIFS(A$1:A736,A737)=0</f>
        <v>1</v>
      </c>
    </row>
    <row r="738" spans="1:116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  <c r="BY738" s="68"/>
      <c r="BZ738" s="70" t="str">
        <f t="shared" si="189"/>
        <v/>
      </c>
      <c r="CA738" s="71">
        <f t="shared" ca="1" si="190"/>
        <v>1096694.6659916667</v>
      </c>
      <c r="CB738" s="70" t="b">
        <f ca="1">AND(LEN(BZ738)&gt;0,TEXT(BZ738,"YYYY-MM-DD")=TEXT(Konstanta!$B$1,"YYYY-MM-DD"))</f>
        <v>0</v>
      </c>
      <c r="CC738" s="70" t="str">
        <f t="shared" si="191"/>
        <v/>
      </c>
      <c r="CD738" s="72">
        <f ca="1">(Konstanta!$B$2-D738)*24</f>
        <v>1096694.666275</v>
      </c>
      <c r="CE738" t="b">
        <f t="shared" si="192"/>
        <v>0</v>
      </c>
      <c r="CF738" t="b">
        <f>LEN(_xlfn.IFNA(VLOOKUP(H738,Konstanta!$M:$M,1,FALSE),""))&gt;0</f>
        <v>0</v>
      </c>
      <c r="CG738" t="b">
        <f>LEN(_xlfn.IFNA(VLOOKUP(G738,Konstanta!$T:$T,1,FALSE),""))&gt;0</f>
        <v>0</v>
      </c>
      <c r="CH738" t="b">
        <f>_xlfn.IFNA(VLOOKUP(U738,Konstanta!$O:$O,1,FALSE),"-")&lt;&gt;"-"</f>
        <v>0</v>
      </c>
      <c r="CI738" t="b">
        <f>LEN(_xlfn.IFNA(VLOOKUP(AX738,Konstanta!$X:$X,1,FALSE),""))&gt;0</f>
        <v>0</v>
      </c>
      <c r="CJ738" t="b">
        <f>OR(LEN(_xlfn.IFNA(VLOOKUP(Y738,Konstanta!$Q:$Q,1,FALSE),""))&gt;0,LEN(Y738)=0)</f>
        <v>1</v>
      </c>
      <c r="CK738" t="b">
        <f t="shared" si="193"/>
        <v>1</v>
      </c>
      <c r="CL738" t="b">
        <f>OR(LEN(_xlfn.IFNA(VLOOKUP(BK738,Konstanta!$Z:$Z,1,FALSE),""))&gt;0,LEN(BK738)=0)</f>
        <v>1</v>
      </c>
      <c r="CM738" t="b">
        <f t="shared" si="194"/>
        <v>1</v>
      </c>
      <c r="CN738" t="b">
        <f t="shared" si="195"/>
        <v>0</v>
      </c>
      <c r="CO738" t="b">
        <f>LEN(_xlfn.IFNA(VLOOKUP(Data!K738,Konstanta!$AB:$AB,1,FALSE),""))&gt;0</f>
        <v>0</v>
      </c>
      <c r="CP738" s="12" t="b">
        <f t="shared" si="196"/>
        <v>0</v>
      </c>
      <c r="CQ738" s="12" t="b">
        <f t="shared" si="197"/>
        <v>0</v>
      </c>
      <c r="CR738" t="b">
        <f>ISNUMBER(SEARCH(Konstanta!$Q$5,Y738))</f>
        <v>0</v>
      </c>
      <c r="CS738">
        <f ca="1">IF(CD738&lt;=Konstanta!$J$5,Konstanta!$I$5,IF(CD738&lt;=Konstanta!$J$6,Konstanta!$I$6,IF(CD738&lt;=Konstanta!$J$7,Konstanta!$I$7,Konstanta!$I$8)))</f>
        <v>4</v>
      </c>
      <c r="CT738" t="b">
        <f>ISNUMBER(SEARCH(Konstanta!$Q$6,Y738))</f>
        <v>0</v>
      </c>
      <c r="CU738">
        <f ca="1">IF(CD738&lt;=Konstanta!$F$5,Konstanta!$E$5,IF(CD738&lt;=Konstanta!$F$6,Konstanta!$E$6,IF(CD738&lt;=Konstanta!$F$7,Konstanta!$E$7,IF(CD738&lt;=Konstanta!$F$8,Konstanta!$E$8,Konstanta!$E$9))))</f>
        <v>5</v>
      </c>
      <c r="CV738" t="b">
        <f t="shared" si="198"/>
        <v>1</v>
      </c>
      <c r="CW738" s="74">
        <f ca="1">IF(CD738&lt;=Konstanta!$B$5,Konstanta!$A$5,IF(CD738&lt;=Konstanta!$B$6,Konstanta!$A$6,IF(CD738&lt;=Konstanta!$B$7,Konstanta!$A$7,IF(CD738&lt;=Konstanta!$B$8,Konstanta!$A$8,IF(CD738&lt;=Konstanta!$B$9,Konstanta!$A$9,IF(CD738&lt;=Konstanta!$B$10,Konstanta!$A$10,IF(CD738&lt;=Konstanta!$B$11,Konstanta!$A$11,Konstanta!$A$12)))))))</f>
        <v>8</v>
      </c>
      <c r="CX738" t="b">
        <f>LEN(_xlfn.IFNA(VLOOKUP(AA738,Konstanta!$AD:$AD,1,FALSE),""))=0</f>
        <v>1</v>
      </c>
      <c r="CY738" s="67">
        <f t="shared" si="199"/>
        <v>0</v>
      </c>
      <c r="CZ738" s="67">
        <f t="shared" si="200"/>
        <v>0</v>
      </c>
      <c r="DA738" s="67">
        <f t="shared" si="201"/>
        <v>0</v>
      </c>
      <c r="DB738" t="b">
        <f t="shared" ca="1" si="202"/>
        <v>0</v>
      </c>
      <c r="DC738" s="67" t="b">
        <f>DA738&lt;=Konstanta!$AH$3</f>
        <v>1</v>
      </c>
      <c r="DD738" t="b">
        <f>CY738&lt;=Konstanta!$AH$4</f>
        <v>1</v>
      </c>
      <c r="DE738" t="b">
        <f>CY738&lt;=Konstanta!$AH$5</f>
        <v>1</v>
      </c>
      <c r="DF738" t="b">
        <f>CY738&lt;=Konstanta!$AH$6</f>
        <v>1</v>
      </c>
      <c r="DG738" t="b">
        <f ca="1">TEXT(BL738,"YYYYMMDD")=TEXT(Konstanta!$B$1,"YYYYMMDD")</f>
        <v>0</v>
      </c>
      <c r="DH738" t="b">
        <f t="shared" si="203"/>
        <v>0</v>
      </c>
      <c r="DI738" s="67">
        <f ca="1">Konstanta!$C$4-Data!CD738</f>
        <v>-1096658.666275</v>
      </c>
      <c r="DJ738">
        <f ca="1">IF(Data!DI738&gt;=Konstanta!$B$14,Konstanta!$A$14,IF(Data!DI738&gt;=Konstanta!$B$15,Konstanta!$A$15,IF(Data!DI738&gt;=Konstanta!$B$16,Konstanta!$A$16,IF(Data!DI738&gt;=Konstanta!$B$17,Konstanta!$A$17,IF(Data!DI738&gt;=Konstanta!$B$18,Konstanta!$A$18,Konstanta!$A$19)))))</f>
        <v>6</v>
      </c>
      <c r="DK738" t="b">
        <f t="shared" si="204"/>
        <v>0</v>
      </c>
      <c r="DL738" t="b">
        <f>COUNTIFS(A$1:A737,A738)=0</f>
        <v>1</v>
      </c>
    </row>
    <row r="739" spans="1:116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  <c r="BY739" s="68"/>
      <c r="BZ739" s="70" t="str">
        <f t="shared" si="189"/>
        <v/>
      </c>
      <c r="CA739" s="71">
        <f t="shared" ca="1" si="190"/>
        <v>1096694.6664055556</v>
      </c>
      <c r="CB739" s="70" t="b">
        <f ca="1">AND(LEN(BZ739)&gt;0,TEXT(BZ739,"YYYY-MM-DD")=TEXT(Konstanta!$B$1,"YYYY-MM-DD"))</f>
        <v>0</v>
      </c>
      <c r="CC739" s="70" t="str">
        <f t="shared" si="191"/>
        <v/>
      </c>
      <c r="CD739" s="72">
        <f ca="1">(Konstanta!$B$2-D739)*24</f>
        <v>1096694.666275</v>
      </c>
      <c r="CE739" t="b">
        <f t="shared" si="192"/>
        <v>0</v>
      </c>
      <c r="CF739" t="b">
        <f>LEN(_xlfn.IFNA(VLOOKUP(H739,Konstanta!$M:$M,1,FALSE),""))&gt;0</f>
        <v>0</v>
      </c>
      <c r="CG739" t="b">
        <f>LEN(_xlfn.IFNA(VLOOKUP(G739,Konstanta!$T:$T,1,FALSE),""))&gt;0</f>
        <v>0</v>
      </c>
      <c r="CH739" t="b">
        <f>_xlfn.IFNA(VLOOKUP(U739,Konstanta!$O:$O,1,FALSE),"-")&lt;&gt;"-"</f>
        <v>0</v>
      </c>
      <c r="CI739" t="b">
        <f>LEN(_xlfn.IFNA(VLOOKUP(AX739,Konstanta!$X:$X,1,FALSE),""))&gt;0</f>
        <v>0</v>
      </c>
      <c r="CJ739" t="b">
        <f>OR(LEN(_xlfn.IFNA(VLOOKUP(Y739,Konstanta!$Q:$Q,1,FALSE),""))&gt;0,LEN(Y739)=0)</f>
        <v>1</v>
      </c>
      <c r="CK739" t="b">
        <f t="shared" si="193"/>
        <v>1</v>
      </c>
      <c r="CL739" t="b">
        <f>OR(LEN(_xlfn.IFNA(VLOOKUP(BK739,Konstanta!$Z:$Z,1,FALSE),""))&gt;0,LEN(BK739)=0)</f>
        <v>1</v>
      </c>
      <c r="CM739" t="b">
        <f t="shared" si="194"/>
        <v>1</v>
      </c>
      <c r="CN739" t="b">
        <f t="shared" si="195"/>
        <v>0</v>
      </c>
      <c r="CO739" t="b">
        <f>LEN(_xlfn.IFNA(VLOOKUP(Data!K739,Konstanta!$AB:$AB,1,FALSE),""))&gt;0</f>
        <v>0</v>
      </c>
      <c r="CP739" s="12" t="b">
        <f t="shared" si="196"/>
        <v>0</v>
      </c>
      <c r="CQ739" s="12" t="b">
        <f t="shared" si="197"/>
        <v>0</v>
      </c>
      <c r="CR739" t="b">
        <f>ISNUMBER(SEARCH(Konstanta!$Q$5,Y739))</f>
        <v>0</v>
      </c>
      <c r="CS739">
        <f ca="1">IF(CD739&lt;=Konstanta!$J$5,Konstanta!$I$5,IF(CD739&lt;=Konstanta!$J$6,Konstanta!$I$6,IF(CD739&lt;=Konstanta!$J$7,Konstanta!$I$7,Konstanta!$I$8)))</f>
        <v>4</v>
      </c>
      <c r="CT739" t="b">
        <f>ISNUMBER(SEARCH(Konstanta!$Q$6,Y739))</f>
        <v>0</v>
      </c>
      <c r="CU739">
        <f ca="1">IF(CD739&lt;=Konstanta!$F$5,Konstanta!$E$5,IF(CD739&lt;=Konstanta!$F$6,Konstanta!$E$6,IF(CD739&lt;=Konstanta!$F$7,Konstanta!$E$7,IF(CD739&lt;=Konstanta!$F$8,Konstanta!$E$8,Konstanta!$E$9))))</f>
        <v>5</v>
      </c>
      <c r="CV739" t="b">
        <f t="shared" si="198"/>
        <v>1</v>
      </c>
      <c r="CW739" s="74">
        <f ca="1">IF(CD739&lt;=Konstanta!$B$5,Konstanta!$A$5,IF(CD739&lt;=Konstanta!$B$6,Konstanta!$A$6,IF(CD739&lt;=Konstanta!$B$7,Konstanta!$A$7,IF(CD739&lt;=Konstanta!$B$8,Konstanta!$A$8,IF(CD739&lt;=Konstanta!$B$9,Konstanta!$A$9,IF(CD739&lt;=Konstanta!$B$10,Konstanta!$A$10,IF(CD739&lt;=Konstanta!$B$11,Konstanta!$A$11,Konstanta!$A$12)))))))</f>
        <v>8</v>
      </c>
      <c r="CX739" t="b">
        <f>LEN(_xlfn.IFNA(VLOOKUP(AA739,Konstanta!$AD:$AD,1,FALSE),""))=0</f>
        <v>1</v>
      </c>
      <c r="CY739" s="67">
        <f t="shared" si="199"/>
        <v>0</v>
      </c>
      <c r="CZ739" s="67">
        <f t="shared" si="200"/>
        <v>0</v>
      </c>
      <c r="DA739" s="67">
        <f t="shared" si="201"/>
        <v>0</v>
      </c>
      <c r="DB739" t="b">
        <f t="shared" ca="1" si="202"/>
        <v>0</v>
      </c>
      <c r="DC739" s="67" t="b">
        <f>DA739&lt;=Konstanta!$AH$3</f>
        <v>1</v>
      </c>
      <c r="DD739" t="b">
        <f>CY739&lt;=Konstanta!$AH$4</f>
        <v>1</v>
      </c>
      <c r="DE739" t="b">
        <f>CY739&lt;=Konstanta!$AH$5</f>
        <v>1</v>
      </c>
      <c r="DF739" t="b">
        <f>CY739&lt;=Konstanta!$AH$6</f>
        <v>1</v>
      </c>
      <c r="DG739" t="b">
        <f ca="1">TEXT(BL739,"YYYYMMDD")=TEXT(Konstanta!$B$1,"YYYYMMDD")</f>
        <v>0</v>
      </c>
      <c r="DH739" t="b">
        <f t="shared" si="203"/>
        <v>0</v>
      </c>
      <c r="DI739" s="67">
        <f ca="1">Konstanta!$C$4-Data!CD739</f>
        <v>-1096658.666275</v>
      </c>
      <c r="DJ739">
        <f ca="1">IF(Data!DI739&gt;=Konstanta!$B$14,Konstanta!$A$14,IF(Data!DI739&gt;=Konstanta!$B$15,Konstanta!$A$15,IF(Data!DI739&gt;=Konstanta!$B$16,Konstanta!$A$16,IF(Data!DI739&gt;=Konstanta!$B$17,Konstanta!$A$17,IF(Data!DI739&gt;=Konstanta!$B$18,Konstanta!$A$18,Konstanta!$A$19)))))</f>
        <v>6</v>
      </c>
      <c r="DK739" t="b">
        <f t="shared" si="204"/>
        <v>0</v>
      </c>
      <c r="DL739" t="b">
        <f>COUNTIFS(A$1:A738,A739)=0</f>
        <v>1</v>
      </c>
    </row>
    <row r="740" spans="1:116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70" t="str">
        <f t="shared" si="189"/>
        <v/>
      </c>
      <c r="CA740" s="71">
        <f t="shared" ca="1" si="190"/>
        <v>1096694.6664055556</v>
      </c>
      <c r="CB740" s="70" t="b">
        <f ca="1">AND(LEN(BZ740)&gt;0,TEXT(BZ740,"YYYY-MM-DD")=TEXT(Konstanta!$B$1,"YYYY-MM-DD"))</f>
        <v>0</v>
      </c>
      <c r="CC740" s="70" t="str">
        <f t="shared" si="191"/>
        <v/>
      </c>
      <c r="CD740" s="72">
        <f ca="1">(Konstanta!$B$2-D740)*24</f>
        <v>1096694.666275</v>
      </c>
      <c r="CE740" t="b">
        <f t="shared" si="192"/>
        <v>0</v>
      </c>
      <c r="CF740" t="b">
        <f>LEN(_xlfn.IFNA(VLOOKUP(H740,Konstanta!$M:$M,1,FALSE),""))&gt;0</f>
        <v>0</v>
      </c>
      <c r="CG740" t="b">
        <f>LEN(_xlfn.IFNA(VLOOKUP(G740,Konstanta!$T:$T,1,FALSE),""))&gt;0</f>
        <v>0</v>
      </c>
      <c r="CH740" t="b">
        <f>_xlfn.IFNA(VLOOKUP(U740,Konstanta!$O:$O,1,FALSE),"-")&lt;&gt;"-"</f>
        <v>0</v>
      </c>
      <c r="CI740" t="b">
        <f>LEN(_xlfn.IFNA(VLOOKUP(AX740,Konstanta!$X:$X,1,FALSE),""))&gt;0</f>
        <v>0</v>
      </c>
      <c r="CJ740" t="b">
        <f>OR(LEN(_xlfn.IFNA(VLOOKUP(Y740,Konstanta!$Q:$Q,1,FALSE),""))&gt;0,LEN(Y740)=0)</f>
        <v>1</v>
      </c>
      <c r="CK740" t="b">
        <f t="shared" si="193"/>
        <v>1</v>
      </c>
      <c r="CL740" t="b">
        <f>OR(LEN(_xlfn.IFNA(VLOOKUP(BK740,Konstanta!$Z:$Z,1,FALSE),""))&gt;0,LEN(BK740)=0)</f>
        <v>1</v>
      </c>
      <c r="CM740" t="b">
        <f t="shared" si="194"/>
        <v>1</v>
      </c>
      <c r="CN740" t="b">
        <f t="shared" si="195"/>
        <v>0</v>
      </c>
      <c r="CO740" t="b">
        <f>LEN(_xlfn.IFNA(VLOOKUP(Data!K740,Konstanta!$AB:$AB,1,FALSE),""))&gt;0</f>
        <v>0</v>
      </c>
      <c r="CP740" s="12" t="b">
        <f t="shared" si="196"/>
        <v>0</v>
      </c>
      <c r="CQ740" s="12" t="b">
        <f t="shared" si="197"/>
        <v>0</v>
      </c>
      <c r="CR740" t="b">
        <f>ISNUMBER(SEARCH(Konstanta!$Q$5,Y740))</f>
        <v>0</v>
      </c>
      <c r="CS740">
        <f ca="1">IF(CD740&lt;=Konstanta!$J$5,Konstanta!$I$5,IF(CD740&lt;=Konstanta!$J$6,Konstanta!$I$6,IF(CD740&lt;=Konstanta!$J$7,Konstanta!$I$7,Konstanta!$I$8)))</f>
        <v>4</v>
      </c>
      <c r="CT740" t="b">
        <f>ISNUMBER(SEARCH(Konstanta!$Q$6,Y740))</f>
        <v>0</v>
      </c>
      <c r="CU740">
        <f ca="1">IF(CD740&lt;=Konstanta!$F$5,Konstanta!$E$5,IF(CD740&lt;=Konstanta!$F$6,Konstanta!$E$6,IF(CD740&lt;=Konstanta!$F$7,Konstanta!$E$7,IF(CD740&lt;=Konstanta!$F$8,Konstanta!$E$8,Konstanta!$E$9))))</f>
        <v>5</v>
      </c>
      <c r="CV740" t="b">
        <f t="shared" si="198"/>
        <v>1</v>
      </c>
      <c r="CW740" s="74">
        <f ca="1">IF(CD740&lt;=Konstanta!$B$5,Konstanta!$A$5,IF(CD740&lt;=Konstanta!$B$6,Konstanta!$A$6,IF(CD740&lt;=Konstanta!$B$7,Konstanta!$A$7,IF(CD740&lt;=Konstanta!$B$8,Konstanta!$A$8,IF(CD740&lt;=Konstanta!$B$9,Konstanta!$A$9,IF(CD740&lt;=Konstanta!$B$10,Konstanta!$A$10,IF(CD740&lt;=Konstanta!$B$11,Konstanta!$A$11,Konstanta!$A$12)))))))</f>
        <v>8</v>
      </c>
      <c r="CX740" t="b">
        <f>LEN(_xlfn.IFNA(VLOOKUP(AA740,Konstanta!$AD:$AD,1,FALSE),""))=0</f>
        <v>1</v>
      </c>
      <c r="CY740" s="67">
        <f t="shared" si="199"/>
        <v>0</v>
      </c>
      <c r="CZ740" s="67">
        <f t="shared" si="200"/>
        <v>0</v>
      </c>
      <c r="DA740" s="67">
        <f t="shared" si="201"/>
        <v>0</v>
      </c>
      <c r="DB740" t="b">
        <f t="shared" ca="1" si="202"/>
        <v>0</v>
      </c>
      <c r="DC740" s="67" t="b">
        <f>DA740&lt;=Konstanta!$AH$3</f>
        <v>1</v>
      </c>
      <c r="DD740" t="b">
        <f>CY740&lt;=Konstanta!$AH$4</f>
        <v>1</v>
      </c>
      <c r="DE740" t="b">
        <f>CY740&lt;=Konstanta!$AH$5</f>
        <v>1</v>
      </c>
      <c r="DF740" t="b">
        <f>CY740&lt;=Konstanta!$AH$6</f>
        <v>1</v>
      </c>
      <c r="DG740" t="b">
        <f ca="1">TEXT(BL740,"YYYYMMDD")=TEXT(Konstanta!$B$1,"YYYYMMDD")</f>
        <v>0</v>
      </c>
      <c r="DH740" t="b">
        <f t="shared" si="203"/>
        <v>0</v>
      </c>
      <c r="DI740" s="67">
        <f ca="1">Konstanta!$C$4-Data!CD740</f>
        <v>-1096658.666275</v>
      </c>
      <c r="DJ740">
        <f ca="1">IF(Data!DI740&gt;=Konstanta!$B$14,Konstanta!$A$14,IF(Data!DI740&gt;=Konstanta!$B$15,Konstanta!$A$15,IF(Data!DI740&gt;=Konstanta!$B$16,Konstanta!$A$16,IF(Data!DI740&gt;=Konstanta!$B$17,Konstanta!$A$17,IF(Data!DI740&gt;=Konstanta!$B$18,Konstanta!$A$18,Konstanta!$A$19)))))</f>
        <v>6</v>
      </c>
      <c r="DK740" t="b">
        <f t="shared" si="204"/>
        <v>0</v>
      </c>
      <c r="DL740" t="b">
        <f>COUNTIFS(A$1:A739,A740)=0</f>
        <v>1</v>
      </c>
    </row>
    <row r="741" spans="1:116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  <c r="BY741" s="68"/>
      <c r="BZ741" s="70" t="str">
        <f t="shared" si="189"/>
        <v/>
      </c>
      <c r="CA741" s="71">
        <f t="shared" ca="1" si="190"/>
        <v>1096694.6664</v>
      </c>
      <c r="CB741" s="70" t="b">
        <f ca="1">AND(LEN(BZ741)&gt;0,TEXT(BZ741,"YYYY-MM-DD")=TEXT(Konstanta!$B$1,"YYYY-MM-DD"))</f>
        <v>0</v>
      </c>
      <c r="CC741" s="70" t="str">
        <f t="shared" si="191"/>
        <v/>
      </c>
      <c r="CD741" s="72">
        <f ca="1">(Konstanta!$B$2-D741)*24</f>
        <v>1096694.666275</v>
      </c>
      <c r="CE741" t="b">
        <f t="shared" si="192"/>
        <v>0</v>
      </c>
      <c r="CF741" t="b">
        <f>LEN(_xlfn.IFNA(VLOOKUP(H741,Konstanta!$M:$M,1,FALSE),""))&gt;0</f>
        <v>0</v>
      </c>
      <c r="CG741" t="b">
        <f>LEN(_xlfn.IFNA(VLOOKUP(G741,Konstanta!$T:$T,1,FALSE),""))&gt;0</f>
        <v>0</v>
      </c>
      <c r="CH741" t="b">
        <f>_xlfn.IFNA(VLOOKUP(U741,Konstanta!$O:$O,1,FALSE),"-")&lt;&gt;"-"</f>
        <v>0</v>
      </c>
      <c r="CI741" t="b">
        <f>LEN(_xlfn.IFNA(VLOOKUP(AX741,Konstanta!$X:$X,1,FALSE),""))&gt;0</f>
        <v>0</v>
      </c>
      <c r="CJ741" t="b">
        <f>OR(LEN(_xlfn.IFNA(VLOOKUP(Y741,Konstanta!$Q:$Q,1,FALSE),""))&gt;0,LEN(Y741)=0)</f>
        <v>1</v>
      </c>
      <c r="CK741" t="b">
        <f t="shared" si="193"/>
        <v>1</v>
      </c>
      <c r="CL741" t="b">
        <f>OR(LEN(_xlfn.IFNA(VLOOKUP(BK741,Konstanta!$Z:$Z,1,FALSE),""))&gt;0,LEN(BK741)=0)</f>
        <v>1</v>
      </c>
      <c r="CM741" t="b">
        <f t="shared" si="194"/>
        <v>1</v>
      </c>
      <c r="CN741" t="b">
        <f t="shared" si="195"/>
        <v>0</v>
      </c>
      <c r="CO741" t="b">
        <f>LEN(_xlfn.IFNA(VLOOKUP(Data!K741,Konstanta!$AB:$AB,1,FALSE),""))&gt;0</f>
        <v>0</v>
      </c>
      <c r="CP741" s="12" t="b">
        <f t="shared" si="196"/>
        <v>0</v>
      </c>
      <c r="CQ741" s="12" t="b">
        <f t="shared" si="197"/>
        <v>0</v>
      </c>
      <c r="CR741" t="b">
        <f>ISNUMBER(SEARCH(Konstanta!$Q$5,Y741))</f>
        <v>0</v>
      </c>
      <c r="CS741">
        <f ca="1">IF(CD741&lt;=Konstanta!$J$5,Konstanta!$I$5,IF(CD741&lt;=Konstanta!$J$6,Konstanta!$I$6,IF(CD741&lt;=Konstanta!$J$7,Konstanta!$I$7,Konstanta!$I$8)))</f>
        <v>4</v>
      </c>
      <c r="CT741" t="b">
        <f>ISNUMBER(SEARCH(Konstanta!$Q$6,Y741))</f>
        <v>0</v>
      </c>
      <c r="CU741">
        <f ca="1">IF(CD741&lt;=Konstanta!$F$5,Konstanta!$E$5,IF(CD741&lt;=Konstanta!$F$6,Konstanta!$E$6,IF(CD741&lt;=Konstanta!$F$7,Konstanta!$E$7,IF(CD741&lt;=Konstanta!$F$8,Konstanta!$E$8,Konstanta!$E$9))))</f>
        <v>5</v>
      </c>
      <c r="CV741" t="b">
        <f t="shared" si="198"/>
        <v>1</v>
      </c>
      <c r="CW741" s="74">
        <f ca="1">IF(CD741&lt;=Konstanta!$B$5,Konstanta!$A$5,IF(CD741&lt;=Konstanta!$B$6,Konstanta!$A$6,IF(CD741&lt;=Konstanta!$B$7,Konstanta!$A$7,IF(CD741&lt;=Konstanta!$B$8,Konstanta!$A$8,IF(CD741&lt;=Konstanta!$B$9,Konstanta!$A$9,IF(CD741&lt;=Konstanta!$B$10,Konstanta!$A$10,IF(CD741&lt;=Konstanta!$B$11,Konstanta!$A$11,Konstanta!$A$12)))))))</f>
        <v>8</v>
      </c>
      <c r="CX741" t="b">
        <f>LEN(_xlfn.IFNA(VLOOKUP(AA741,Konstanta!$AD:$AD,1,FALSE),""))=0</f>
        <v>1</v>
      </c>
      <c r="CY741" s="67">
        <f t="shared" si="199"/>
        <v>0</v>
      </c>
      <c r="CZ741" s="67">
        <f t="shared" si="200"/>
        <v>0</v>
      </c>
      <c r="DA741" s="67">
        <f t="shared" si="201"/>
        <v>0</v>
      </c>
      <c r="DB741" t="b">
        <f t="shared" ca="1" si="202"/>
        <v>0</v>
      </c>
      <c r="DC741" s="67" t="b">
        <f>DA741&lt;=Konstanta!$AH$3</f>
        <v>1</v>
      </c>
      <c r="DD741" t="b">
        <f>CY741&lt;=Konstanta!$AH$4</f>
        <v>1</v>
      </c>
      <c r="DE741" t="b">
        <f>CY741&lt;=Konstanta!$AH$5</f>
        <v>1</v>
      </c>
      <c r="DF741" t="b">
        <f>CY741&lt;=Konstanta!$AH$6</f>
        <v>1</v>
      </c>
      <c r="DG741" t="b">
        <f ca="1">TEXT(BL741,"YYYYMMDD")=TEXT(Konstanta!$B$1,"YYYYMMDD")</f>
        <v>0</v>
      </c>
      <c r="DH741" t="b">
        <f t="shared" si="203"/>
        <v>0</v>
      </c>
      <c r="DI741" s="67">
        <f ca="1">Konstanta!$C$4-Data!CD741</f>
        <v>-1096658.666275</v>
      </c>
      <c r="DJ741">
        <f ca="1">IF(Data!DI741&gt;=Konstanta!$B$14,Konstanta!$A$14,IF(Data!DI741&gt;=Konstanta!$B$15,Konstanta!$A$15,IF(Data!DI741&gt;=Konstanta!$B$16,Konstanta!$A$16,IF(Data!DI741&gt;=Konstanta!$B$17,Konstanta!$A$17,IF(Data!DI741&gt;=Konstanta!$B$18,Konstanta!$A$18,Konstanta!$A$19)))))</f>
        <v>6</v>
      </c>
      <c r="DK741" t="b">
        <f t="shared" si="204"/>
        <v>0</v>
      </c>
      <c r="DL741" t="b">
        <f>COUNTIFS(A$1:A740,A741)=0</f>
        <v>1</v>
      </c>
    </row>
    <row r="742" spans="1:116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  <c r="BY742" s="68"/>
      <c r="BZ742" s="70" t="str">
        <f t="shared" si="189"/>
        <v/>
      </c>
      <c r="CA742" s="71">
        <f t="shared" ca="1" si="190"/>
        <v>1096694.6659916667</v>
      </c>
      <c r="CB742" s="70" t="b">
        <f ca="1">AND(LEN(BZ742)&gt;0,TEXT(BZ742,"YYYY-MM-DD")=TEXT(Konstanta!$B$1,"YYYY-MM-DD"))</f>
        <v>0</v>
      </c>
      <c r="CC742" s="70" t="str">
        <f t="shared" si="191"/>
        <v/>
      </c>
      <c r="CD742" s="72">
        <f ca="1">(Konstanta!$B$2-D742)*24</f>
        <v>1096694.666275</v>
      </c>
      <c r="CE742" t="b">
        <f t="shared" si="192"/>
        <v>0</v>
      </c>
      <c r="CF742" t="b">
        <f>LEN(_xlfn.IFNA(VLOOKUP(H742,Konstanta!$M:$M,1,FALSE),""))&gt;0</f>
        <v>0</v>
      </c>
      <c r="CG742" t="b">
        <f>LEN(_xlfn.IFNA(VLOOKUP(G742,Konstanta!$T:$T,1,FALSE),""))&gt;0</f>
        <v>0</v>
      </c>
      <c r="CH742" t="b">
        <f>_xlfn.IFNA(VLOOKUP(U742,Konstanta!$O:$O,1,FALSE),"-")&lt;&gt;"-"</f>
        <v>0</v>
      </c>
      <c r="CI742" t="b">
        <f>LEN(_xlfn.IFNA(VLOOKUP(AX742,Konstanta!$X:$X,1,FALSE),""))&gt;0</f>
        <v>0</v>
      </c>
      <c r="CJ742" t="b">
        <f>OR(LEN(_xlfn.IFNA(VLOOKUP(Y742,Konstanta!$Q:$Q,1,FALSE),""))&gt;0,LEN(Y742)=0)</f>
        <v>1</v>
      </c>
      <c r="CK742" t="b">
        <f t="shared" si="193"/>
        <v>1</v>
      </c>
      <c r="CL742" t="b">
        <f>OR(LEN(_xlfn.IFNA(VLOOKUP(BK742,Konstanta!$Z:$Z,1,FALSE),""))&gt;0,LEN(BK742)=0)</f>
        <v>1</v>
      </c>
      <c r="CM742" t="b">
        <f t="shared" si="194"/>
        <v>1</v>
      </c>
      <c r="CN742" t="b">
        <f t="shared" si="195"/>
        <v>0</v>
      </c>
      <c r="CO742" t="b">
        <f>LEN(_xlfn.IFNA(VLOOKUP(Data!K742,Konstanta!$AB:$AB,1,FALSE),""))&gt;0</f>
        <v>0</v>
      </c>
      <c r="CP742" s="12" t="b">
        <f t="shared" si="196"/>
        <v>0</v>
      </c>
      <c r="CQ742" s="12" t="b">
        <f t="shared" si="197"/>
        <v>0</v>
      </c>
      <c r="CR742" t="b">
        <f>ISNUMBER(SEARCH(Konstanta!$Q$5,Y742))</f>
        <v>0</v>
      </c>
      <c r="CS742">
        <f ca="1">IF(CD742&lt;=Konstanta!$J$5,Konstanta!$I$5,IF(CD742&lt;=Konstanta!$J$6,Konstanta!$I$6,IF(CD742&lt;=Konstanta!$J$7,Konstanta!$I$7,Konstanta!$I$8)))</f>
        <v>4</v>
      </c>
      <c r="CT742" t="b">
        <f>ISNUMBER(SEARCH(Konstanta!$Q$6,Y742))</f>
        <v>0</v>
      </c>
      <c r="CU742">
        <f ca="1">IF(CD742&lt;=Konstanta!$F$5,Konstanta!$E$5,IF(CD742&lt;=Konstanta!$F$6,Konstanta!$E$6,IF(CD742&lt;=Konstanta!$F$7,Konstanta!$E$7,IF(CD742&lt;=Konstanta!$F$8,Konstanta!$E$8,Konstanta!$E$9))))</f>
        <v>5</v>
      </c>
      <c r="CV742" t="b">
        <f t="shared" si="198"/>
        <v>1</v>
      </c>
      <c r="CW742" s="74">
        <f ca="1">IF(CD742&lt;=Konstanta!$B$5,Konstanta!$A$5,IF(CD742&lt;=Konstanta!$B$6,Konstanta!$A$6,IF(CD742&lt;=Konstanta!$B$7,Konstanta!$A$7,IF(CD742&lt;=Konstanta!$B$8,Konstanta!$A$8,IF(CD742&lt;=Konstanta!$B$9,Konstanta!$A$9,IF(CD742&lt;=Konstanta!$B$10,Konstanta!$A$10,IF(CD742&lt;=Konstanta!$B$11,Konstanta!$A$11,Konstanta!$A$12)))))))</f>
        <v>8</v>
      </c>
      <c r="CX742" t="b">
        <f>LEN(_xlfn.IFNA(VLOOKUP(AA742,Konstanta!$AD:$AD,1,FALSE),""))=0</f>
        <v>1</v>
      </c>
      <c r="CY742" s="67">
        <f t="shared" si="199"/>
        <v>0</v>
      </c>
      <c r="CZ742" s="67">
        <f t="shared" si="200"/>
        <v>0</v>
      </c>
      <c r="DA742" s="67">
        <f t="shared" si="201"/>
        <v>0</v>
      </c>
      <c r="DB742" t="b">
        <f t="shared" ca="1" si="202"/>
        <v>0</v>
      </c>
      <c r="DC742" s="67" t="b">
        <f>DA742&lt;=Konstanta!$AH$3</f>
        <v>1</v>
      </c>
      <c r="DD742" t="b">
        <f>CY742&lt;=Konstanta!$AH$4</f>
        <v>1</v>
      </c>
      <c r="DE742" t="b">
        <f>CY742&lt;=Konstanta!$AH$5</f>
        <v>1</v>
      </c>
      <c r="DF742" t="b">
        <f>CY742&lt;=Konstanta!$AH$6</f>
        <v>1</v>
      </c>
      <c r="DG742" t="b">
        <f ca="1">TEXT(BL742,"YYYYMMDD")=TEXT(Konstanta!$B$1,"YYYYMMDD")</f>
        <v>0</v>
      </c>
      <c r="DH742" t="b">
        <f t="shared" si="203"/>
        <v>0</v>
      </c>
      <c r="DI742" s="67">
        <f ca="1">Konstanta!$C$4-Data!CD742</f>
        <v>-1096658.666275</v>
      </c>
      <c r="DJ742">
        <f ca="1">IF(Data!DI742&gt;=Konstanta!$B$14,Konstanta!$A$14,IF(Data!DI742&gt;=Konstanta!$B$15,Konstanta!$A$15,IF(Data!DI742&gt;=Konstanta!$B$16,Konstanta!$A$16,IF(Data!DI742&gt;=Konstanta!$B$17,Konstanta!$A$17,IF(Data!DI742&gt;=Konstanta!$B$18,Konstanta!$A$18,Konstanta!$A$19)))))</f>
        <v>6</v>
      </c>
      <c r="DK742" t="b">
        <f t="shared" si="204"/>
        <v>0</v>
      </c>
      <c r="DL742" t="b">
        <f>COUNTIFS(A$1:A741,A742)=0</f>
        <v>1</v>
      </c>
    </row>
    <row r="743" spans="1:116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70" t="str">
        <f t="shared" si="189"/>
        <v/>
      </c>
      <c r="CA743" s="71">
        <f t="shared" ca="1" si="190"/>
        <v>1096694.6662138889</v>
      </c>
      <c r="CB743" s="70" t="b">
        <f ca="1">AND(LEN(BZ743)&gt;0,TEXT(BZ743,"YYYY-MM-DD")=TEXT(Konstanta!$B$1,"YYYY-MM-DD"))</f>
        <v>0</v>
      </c>
      <c r="CC743" s="70" t="str">
        <f t="shared" si="191"/>
        <v/>
      </c>
      <c r="CD743" s="72">
        <f ca="1">(Konstanta!$B$2-D743)*24</f>
        <v>1096694.666275</v>
      </c>
      <c r="CE743" t="b">
        <f t="shared" si="192"/>
        <v>0</v>
      </c>
      <c r="CF743" t="b">
        <f>LEN(_xlfn.IFNA(VLOOKUP(H743,Konstanta!$M:$M,1,FALSE),""))&gt;0</f>
        <v>0</v>
      </c>
      <c r="CG743" t="b">
        <f>LEN(_xlfn.IFNA(VLOOKUP(G743,Konstanta!$T:$T,1,FALSE),""))&gt;0</f>
        <v>0</v>
      </c>
      <c r="CH743" t="b">
        <f>_xlfn.IFNA(VLOOKUP(U743,Konstanta!$O:$O,1,FALSE),"-")&lt;&gt;"-"</f>
        <v>0</v>
      </c>
      <c r="CI743" t="b">
        <f>LEN(_xlfn.IFNA(VLOOKUP(AX743,Konstanta!$X:$X,1,FALSE),""))&gt;0</f>
        <v>0</v>
      </c>
      <c r="CJ743" t="b">
        <f>OR(LEN(_xlfn.IFNA(VLOOKUP(Y743,Konstanta!$Q:$Q,1,FALSE),""))&gt;0,LEN(Y743)=0)</f>
        <v>1</v>
      </c>
      <c r="CK743" t="b">
        <f t="shared" si="193"/>
        <v>1</v>
      </c>
      <c r="CL743" t="b">
        <f>OR(LEN(_xlfn.IFNA(VLOOKUP(BK743,Konstanta!$Z:$Z,1,FALSE),""))&gt;0,LEN(BK743)=0)</f>
        <v>1</v>
      </c>
      <c r="CM743" t="b">
        <f t="shared" si="194"/>
        <v>1</v>
      </c>
      <c r="CN743" t="b">
        <f t="shared" si="195"/>
        <v>0</v>
      </c>
      <c r="CO743" t="b">
        <f>LEN(_xlfn.IFNA(VLOOKUP(Data!K743,Konstanta!$AB:$AB,1,FALSE),""))&gt;0</f>
        <v>0</v>
      </c>
      <c r="CP743" s="12" t="b">
        <f t="shared" si="196"/>
        <v>0</v>
      </c>
      <c r="CQ743" s="12" t="b">
        <f t="shared" si="197"/>
        <v>0</v>
      </c>
      <c r="CR743" t="b">
        <f>ISNUMBER(SEARCH(Konstanta!$Q$5,Y743))</f>
        <v>0</v>
      </c>
      <c r="CS743">
        <f ca="1">IF(CD743&lt;=Konstanta!$J$5,Konstanta!$I$5,IF(CD743&lt;=Konstanta!$J$6,Konstanta!$I$6,IF(CD743&lt;=Konstanta!$J$7,Konstanta!$I$7,Konstanta!$I$8)))</f>
        <v>4</v>
      </c>
      <c r="CT743" t="b">
        <f>ISNUMBER(SEARCH(Konstanta!$Q$6,Y743))</f>
        <v>0</v>
      </c>
      <c r="CU743">
        <f ca="1">IF(CD743&lt;=Konstanta!$F$5,Konstanta!$E$5,IF(CD743&lt;=Konstanta!$F$6,Konstanta!$E$6,IF(CD743&lt;=Konstanta!$F$7,Konstanta!$E$7,IF(CD743&lt;=Konstanta!$F$8,Konstanta!$E$8,Konstanta!$E$9))))</f>
        <v>5</v>
      </c>
      <c r="CV743" t="b">
        <f t="shared" si="198"/>
        <v>1</v>
      </c>
      <c r="CW743" s="74">
        <f ca="1">IF(CD743&lt;=Konstanta!$B$5,Konstanta!$A$5,IF(CD743&lt;=Konstanta!$B$6,Konstanta!$A$6,IF(CD743&lt;=Konstanta!$B$7,Konstanta!$A$7,IF(CD743&lt;=Konstanta!$B$8,Konstanta!$A$8,IF(CD743&lt;=Konstanta!$B$9,Konstanta!$A$9,IF(CD743&lt;=Konstanta!$B$10,Konstanta!$A$10,IF(CD743&lt;=Konstanta!$B$11,Konstanta!$A$11,Konstanta!$A$12)))))))</f>
        <v>8</v>
      </c>
      <c r="CX743" t="b">
        <f>LEN(_xlfn.IFNA(VLOOKUP(AA743,Konstanta!$AD:$AD,1,FALSE),""))=0</f>
        <v>1</v>
      </c>
      <c r="CY743" s="67">
        <f t="shared" si="199"/>
        <v>0</v>
      </c>
      <c r="CZ743" s="67">
        <f t="shared" si="200"/>
        <v>0</v>
      </c>
      <c r="DA743" s="67">
        <f t="shared" si="201"/>
        <v>0</v>
      </c>
      <c r="DB743" t="b">
        <f t="shared" ca="1" si="202"/>
        <v>0</v>
      </c>
      <c r="DC743" s="67" t="b">
        <f>DA743&lt;=Konstanta!$AH$3</f>
        <v>1</v>
      </c>
      <c r="DD743" t="b">
        <f>CY743&lt;=Konstanta!$AH$4</f>
        <v>1</v>
      </c>
      <c r="DE743" t="b">
        <f>CY743&lt;=Konstanta!$AH$5</f>
        <v>1</v>
      </c>
      <c r="DF743" t="b">
        <f>CY743&lt;=Konstanta!$AH$6</f>
        <v>1</v>
      </c>
      <c r="DG743" t="b">
        <f ca="1">TEXT(BL743,"YYYYMMDD")=TEXT(Konstanta!$B$1,"YYYYMMDD")</f>
        <v>0</v>
      </c>
      <c r="DH743" t="b">
        <f t="shared" si="203"/>
        <v>0</v>
      </c>
      <c r="DI743" s="67">
        <f ca="1">Konstanta!$C$4-Data!CD743</f>
        <v>-1096658.666275</v>
      </c>
      <c r="DJ743">
        <f ca="1">IF(Data!DI743&gt;=Konstanta!$B$14,Konstanta!$A$14,IF(Data!DI743&gt;=Konstanta!$B$15,Konstanta!$A$15,IF(Data!DI743&gt;=Konstanta!$B$16,Konstanta!$A$16,IF(Data!DI743&gt;=Konstanta!$B$17,Konstanta!$A$17,IF(Data!DI743&gt;=Konstanta!$B$18,Konstanta!$A$18,Konstanta!$A$19)))))</f>
        <v>6</v>
      </c>
      <c r="DK743" t="b">
        <f t="shared" si="204"/>
        <v>0</v>
      </c>
      <c r="DL743" t="b">
        <f>COUNTIFS(A$1:A742,A743)=0</f>
        <v>1</v>
      </c>
    </row>
    <row r="744" spans="1:116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  <c r="BY744" s="68"/>
      <c r="BZ744" s="70" t="str">
        <f t="shared" si="189"/>
        <v/>
      </c>
      <c r="CA744" s="71">
        <f t="shared" ca="1" si="190"/>
        <v>1096694.6660055555</v>
      </c>
      <c r="CB744" s="70" t="b">
        <f ca="1">AND(LEN(BZ744)&gt;0,TEXT(BZ744,"YYYY-MM-DD")=TEXT(Konstanta!$B$1,"YYYY-MM-DD"))</f>
        <v>0</v>
      </c>
      <c r="CC744" s="70" t="str">
        <f t="shared" si="191"/>
        <v/>
      </c>
      <c r="CD744" s="72">
        <f ca="1">(Konstanta!$B$2-D744)*24</f>
        <v>1096694.666275</v>
      </c>
      <c r="CE744" t="b">
        <f t="shared" si="192"/>
        <v>0</v>
      </c>
      <c r="CF744" t="b">
        <f>LEN(_xlfn.IFNA(VLOOKUP(H744,Konstanta!$M:$M,1,FALSE),""))&gt;0</f>
        <v>0</v>
      </c>
      <c r="CG744" t="b">
        <f>LEN(_xlfn.IFNA(VLOOKUP(G744,Konstanta!$T:$T,1,FALSE),""))&gt;0</f>
        <v>0</v>
      </c>
      <c r="CH744" t="b">
        <f>_xlfn.IFNA(VLOOKUP(U744,Konstanta!$O:$O,1,FALSE),"-")&lt;&gt;"-"</f>
        <v>0</v>
      </c>
      <c r="CI744" t="b">
        <f>LEN(_xlfn.IFNA(VLOOKUP(AX744,Konstanta!$X:$X,1,FALSE),""))&gt;0</f>
        <v>0</v>
      </c>
      <c r="CJ744" t="b">
        <f>OR(LEN(_xlfn.IFNA(VLOOKUP(Y744,Konstanta!$Q:$Q,1,FALSE),""))&gt;0,LEN(Y744)=0)</f>
        <v>1</v>
      </c>
      <c r="CK744" t="b">
        <f t="shared" si="193"/>
        <v>1</v>
      </c>
      <c r="CL744" t="b">
        <f>OR(LEN(_xlfn.IFNA(VLOOKUP(BK744,Konstanta!$Z:$Z,1,FALSE),""))&gt;0,LEN(BK744)=0)</f>
        <v>1</v>
      </c>
      <c r="CM744" t="b">
        <f t="shared" si="194"/>
        <v>1</v>
      </c>
      <c r="CN744" t="b">
        <f t="shared" si="195"/>
        <v>0</v>
      </c>
      <c r="CO744" t="b">
        <f>LEN(_xlfn.IFNA(VLOOKUP(Data!K744,Konstanta!$AB:$AB,1,FALSE),""))&gt;0</f>
        <v>0</v>
      </c>
      <c r="CP744" s="12" t="b">
        <f t="shared" si="196"/>
        <v>0</v>
      </c>
      <c r="CQ744" s="12" t="b">
        <f t="shared" si="197"/>
        <v>0</v>
      </c>
      <c r="CR744" t="b">
        <f>ISNUMBER(SEARCH(Konstanta!$Q$5,Y744))</f>
        <v>0</v>
      </c>
      <c r="CS744">
        <f ca="1">IF(CD744&lt;=Konstanta!$J$5,Konstanta!$I$5,IF(CD744&lt;=Konstanta!$J$6,Konstanta!$I$6,IF(CD744&lt;=Konstanta!$J$7,Konstanta!$I$7,Konstanta!$I$8)))</f>
        <v>4</v>
      </c>
      <c r="CT744" t="b">
        <f>ISNUMBER(SEARCH(Konstanta!$Q$6,Y744))</f>
        <v>0</v>
      </c>
      <c r="CU744">
        <f ca="1">IF(CD744&lt;=Konstanta!$F$5,Konstanta!$E$5,IF(CD744&lt;=Konstanta!$F$6,Konstanta!$E$6,IF(CD744&lt;=Konstanta!$F$7,Konstanta!$E$7,IF(CD744&lt;=Konstanta!$F$8,Konstanta!$E$8,Konstanta!$E$9))))</f>
        <v>5</v>
      </c>
      <c r="CV744" t="b">
        <f t="shared" si="198"/>
        <v>1</v>
      </c>
      <c r="CW744" s="74">
        <f ca="1">IF(CD744&lt;=Konstanta!$B$5,Konstanta!$A$5,IF(CD744&lt;=Konstanta!$B$6,Konstanta!$A$6,IF(CD744&lt;=Konstanta!$B$7,Konstanta!$A$7,IF(CD744&lt;=Konstanta!$B$8,Konstanta!$A$8,IF(CD744&lt;=Konstanta!$B$9,Konstanta!$A$9,IF(CD744&lt;=Konstanta!$B$10,Konstanta!$A$10,IF(CD744&lt;=Konstanta!$B$11,Konstanta!$A$11,Konstanta!$A$12)))))))</f>
        <v>8</v>
      </c>
      <c r="CX744" t="b">
        <f>LEN(_xlfn.IFNA(VLOOKUP(AA744,Konstanta!$AD:$AD,1,FALSE),""))=0</f>
        <v>1</v>
      </c>
      <c r="CY744" s="67">
        <f t="shared" si="199"/>
        <v>0</v>
      </c>
      <c r="CZ744" s="67">
        <f t="shared" si="200"/>
        <v>0</v>
      </c>
      <c r="DA744" s="67">
        <f t="shared" si="201"/>
        <v>0</v>
      </c>
      <c r="DB744" t="b">
        <f t="shared" ca="1" si="202"/>
        <v>0</v>
      </c>
      <c r="DC744" s="67" t="b">
        <f>DA744&lt;=Konstanta!$AH$3</f>
        <v>1</v>
      </c>
      <c r="DD744" t="b">
        <f>CY744&lt;=Konstanta!$AH$4</f>
        <v>1</v>
      </c>
      <c r="DE744" t="b">
        <f>CY744&lt;=Konstanta!$AH$5</f>
        <v>1</v>
      </c>
      <c r="DF744" t="b">
        <f>CY744&lt;=Konstanta!$AH$6</f>
        <v>1</v>
      </c>
      <c r="DG744" t="b">
        <f ca="1">TEXT(BL744,"YYYYMMDD")=TEXT(Konstanta!$B$1,"YYYYMMDD")</f>
        <v>0</v>
      </c>
      <c r="DH744" t="b">
        <f t="shared" si="203"/>
        <v>0</v>
      </c>
      <c r="DI744" s="67">
        <f ca="1">Konstanta!$C$4-Data!CD744</f>
        <v>-1096658.666275</v>
      </c>
      <c r="DJ744">
        <f ca="1">IF(Data!DI744&gt;=Konstanta!$B$14,Konstanta!$A$14,IF(Data!DI744&gt;=Konstanta!$B$15,Konstanta!$A$15,IF(Data!DI744&gt;=Konstanta!$B$16,Konstanta!$A$16,IF(Data!DI744&gt;=Konstanta!$B$17,Konstanta!$A$17,IF(Data!DI744&gt;=Konstanta!$B$18,Konstanta!$A$18,Konstanta!$A$19)))))</f>
        <v>6</v>
      </c>
      <c r="DK744" t="b">
        <f t="shared" si="204"/>
        <v>0</v>
      </c>
      <c r="DL744" t="b">
        <f>COUNTIFS(A$1:A743,A744)=0</f>
        <v>1</v>
      </c>
    </row>
    <row r="745" spans="1:116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70" t="str">
        <f t="shared" si="189"/>
        <v/>
      </c>
      <c r="CA745" s="71">
        <f t="shared" ca="1" si="190"/>
        <v>1096694.6659916667</v>
      </c>
      <c r="CB745" s="70" t="b">
        <f ca="1">AND(LEN(BZ745)&gt;0,TEXT(BZ745,"YYYY-MM-DD")=TEXT(Konstanta!$B$1,"YYYY-MM-DD"))</f>
        <v>0</v>
      </c>
      <c r="CC745" s="70" t="str">
        <f t="shared" si="191"/>
        <v/>
      </c>
      <c r="CD745" s="72">
        <f ca="1">(Konstanta!$B$2-D745)*24</f>
        <v>1096694.666275</v>
      </c>
      <c r="CE745" t="b">
        <f t="shared" si="192"/>
        <v>0</v>
      </c>
      <c r="CF745" t="b">
        <f>LEN(_xlfn.IFNA(VLOOKUP(H745,Konstanta!$M:$M,1,FALSE),""))&gt;0</f>
        <v>0</v>
      </c>
      <c r="CG745" t="b">
        <f>LEN(_xlfn.IFNA(VLOOKUP(G745,Konstanta!$T:$T,1,FALSE),""))&gt;0</f>
        <v>0</v>
      </c>
      <c r="CH745" t="b">
        <f>_xlfn.IFNA(VLOOKUP(U745,Konstanta!$O:$O,1,FALSE),"-")&lt;&gt;"-"</f>
        <v>0</v>
      </c>
      <c r="CI745" t="b">
        <f>LEN(_xlfn.IFNA(VLOOKUP(AX745,Konstanta!$X:$X,1,FALSE),""))&gt;0</f>
        <v>0</v>
      </c>
      <c r="CJ745" t="b">
        <f>OR(LEN(_xlfn.IFNA(VLOOKUP(Y745,Konstanta!$Q:$Q,1,FALSE),""))&gt;0,LEN(Y745)=0)</f>
        <v>1</v>
      </c>
      <c r="CK745" t="b">
        <f t="shared" si="193"/>
        <v>1</v>
      </c>
      <c r="CL745" t="b">
        <f>OR(LEN(_xlfn.IFNA(VLOOKUP(BK745,Konstanta!$Z:$Z,1,FALSE),""))&gt;0,LEN(BK745)=0)</f>
        <v>1</v>
      </c>
      <c r="CM745" t="b">
        <f t="shared" si="194"/>
        <v>1</v>
      </c>
      <c r="CN745" t="b">
        <f t="shared" si="195"/>
        <v>0</v>
      </c>
      <c r="CO745" t="b">
        <f>LEN(_xlfn.IFNA(VLOOKUP(Data!K745,Konstanta!$AB:$AB,1,FALSE),""))&gt;0</f>
        <v>0</v>
      </c>
      <c r="CP745" s="12" t="b">
        <f t="shared" si="196"/>
        <v>0</v>
      </c>
      <c r="CQ745" s="12" t="b">
        <f t="shared" si="197"/>
        <v>0</v>
      </c>
      <c r="CR745" t="b">
        <f>ISNUMBER(SEARCH(Konstanta!$Q$5,Y745))</f>
        <v>0</v>
      </c>
      <c r="CS745">
        <f ca="1">IF(CD745&lt;=Konstanta!$J$5,Konstanta!$I$5,IF(CD745&lt;=Konstanta!$J$6,Konstanta!$I$6,IF(CD745&lt;=Konstanta!$J$7,Konstanta!$I$7,Konstanta!$I$8)))</f>
        <v>4</v>
      </c>
      <c r="CT745" t="b">
        <f>ISNUMBER(SEARCH(Konstanta!$Q$6,Y745))</f>
        <v>0</v>
      </c>
      <c r="CU745">
        <f ca="1">IF(CD745&lt;=Konstanta!$F$5,Konstanta!$E$5,IF(CD745&lt;=Konstanta!$F$6,Konstanta!$E$6,IF(CD745&lt;=Konstanta!$F$7,Konstanta!$E$7,IF(CD745&lt;=Konstanta!$F$8,Konstanta!$E$8,Konstanta!$E$9))))</f>
        <v>5</v>
      </c>
      <c r="CV745" t="b">
        <f t="shared" si="198"/>
        <v>1</v>
      </c>
      <c r="CW745" s="74">
        <f ca="1">IF(CD745&lt;=Konstanta!$B$5,Konstanta!$A$5,IF(CD745&lt;=Konstanta!$B$6,Konstanta!$A$6,IF(CD745&lt;=Konstanta!$B$7,Konstanta!$A$7,IF(CD745&lt;=Konstanta!$B$8,Konstanta!$A$8,IF(CD745&lt;=Konstanta!$B$9,Konstanta!$A$9,IF(CD745&lt;=Konstanta!$B$10,Konstanta!$A$10,IF(CD745&lt;=Konstanta!$B$11,Konstanta!$A$11,Konstanta!$A$12)))))))</f>
        <v>8</v>
      </c>
      <c r="CX745" t="b">
        <f>LEN(_xlfn.IFNA(VLOOKUP(AA745,Konstanta!$AD:$AD,1,FALSE),""))=0</f>
        <v>1</v>
      </c>
      <c r="CY745" s="67">
        <f t="shared" si="199"/>
        <v>0</v>
      </c>
      <c r="CZ745" s="67">
        <f t="shared" si="200"/>
        <v>0</v>
      </c>
      <c r="DA745" s="67">
        <f t="shared" si="201"/>
        <v>0</v>
      </c>
      <c r="DB745" t="b">
        <f t="shared" ca="1" si="202"/>
        <v>0</v>
      </c>
      <c r="DC745" s="67" t="b">
        <f>DA745&lt;=Konstanta!$AH$3</f>
        <v>1</v>
      </c>
      <c r="DD745" t="b">
        <f>CY745&lt;=Konstanta!$AH$4</f>
        <v>1</v>
      </c>
      <c r="DE745" t="b">
        <f>CY745&lt;=Konstanta!$AH$5</f>
        <v>1</v>
      </c>
      <c r="DF745" t="b">
        <f>CY745&lt;=Konstanta!$AH$6</f>
        <v>1</v>
      </c>
      <c r="DG745" t="b">
        <f ca="1">TEXT(BL745,"YYYYMMDD")=TEXT(Konstanta!$B$1,"YYYYMMDD")</f>
        <v>0</v>
      </c>
      <c r="DH745" t="b">
        <f t="shared" si="203"/>
        <v>0</v>
      </c>
      <c r="DI745" s="67">
        <f ca="1">Konstanta!$C$4-Data!CD745</f>
        <v>-1096658.666275</v>
      </c>
      <c r="DJ745">
        <f ca="1">IF(Data!DI745&gt;=Konstanta!$B$14,Konstanta!$A$14,IF(Data!DI745&gt;=Konstanta!$B$15,Konstanta!$A$15,IF(Data!DI745&gt;=Konstanta!$B$16,Konstanta!$A$16,IF(Data!DI745&gt;=Konstanta!$B$17,Konstanta!$A$17,IF(Data!DI745&gt;=Konstanta!$B$18,Konstanta!$A$18,Konstanta!$A$19)))))</f>
        <v>6</v>
      </c>
      <c r="DK745" t="b">
        <f t="shared" si="204"/>
        <v>0</v>
      </c>
      <c r="DL745" t="b">
        <f>COUNTIFS(A$1:A744,A745)=0</f>
        <v>1</v>
      </c>
    </row>
    <row r="746" spans="1:11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70" t="str">
        <f t="shared" si="189"/>
        <v/>
      </c>
      <c r="CA746" s="71">
        <f t="shared" ca="1" si="190"/>
        <v>1096694.6664083335</v>
      </c>
      <c r="CB746" s="70" t="b">
        <f ca="1">AND(LEN(BZ746)&gt;0,TEXT(BZ746,"YYYY-MM-DD")=TEXT(Konstanta!$B$1,"YYYY-MM-DD"))</f>
        <v>0</v>
      </c>
      <c r="CC746" s="70" t="str">
        <f t="shared" si="191"/>
        <v/>
      </c>
      <c r="CD746" s="72">
        <f ca="1">(Konstanta!$B$2-D746)*24</f>
        <v>1096694.666275</v>
      </c>
      <c r="CE746" t="b">
        <f t="shared" si="192"/>
        <v>0</v>
      </c>
      <c r="CF746" t="b">
        <f>LEN(_xlfn.IFNA(VLOOKUP(H746,Konstanta!$M:$M,1,FALSE),""))&gt;0</f>
        <v>0</v>
      </c>
      <c r="CG746" t="b">
        <f>LEN(_xlfn.IFNA(VLOOKUP(G746,Konstanta!$T:$T,1,FALSE),""))&gt;0</f>
        <v>0</v>
      </c>
      <c r="CH746" t="b">
        <f>_xlfn.IFNA(VLOOKUP(U746,Konstanta!$O:$O,1,FALSE),"-")&lt;&gt;"-"</f>
        <v>0</v>
      </c>
      <c r="CI746" t="b">
        <f>LEN(_xlfn.IFNA(VLOOKUP(AX746,Konstanta!$X:$X,1,FALSE),""))&gt;0</f>
        <v>0</v>
      </c>
      <c r="CJ746" t="b">
        <f>OR(LEN(_xlfn.IFNA(VLOOKUP(Y746,Konstanta!$Q:$Q,1,FALSE),""))&gt;0,LEN(Y746)=0)</f>
        <v>1</v>
      </c>
      <c r="CK746" t="b">
        <f t="shared" si="193"/>
        <v>1</v>
      </c>
      <c r="CL746" t="b">
        <f>OR(LEN(_xlfn.IFNA(VLOOKUP(BK746,Konstanta!$Z:$Z,1,FALSE),""))&gt;0,LEN(BK746)=0)</f>
        <v>1</v>
      </c>
      <c r="CM746" t="b">
        <f t="shared" si="194"/>
        <v>1</v>
      </c>
      <c r="CN746" t="b">
        <f t="shared" si="195"/>
        <v>0</v>
      </c>
      <c r="CO746" t="b">
        <f>LEN(_xlfn.IFNA(VLOOKUP(Data!K746,Konstanta!$AB:$AB,1,FALSE),""))&gt;0</f>
        <v>0</v>
      </c>
      <c r="CP746" s="12" t="b">
        <f t="shared" si="196"/>
        <v>0</v>
      </c>
      <c r="CQ746" s="12" t="b">
        <f t="shared" si="197"/>
        <v>0</v>
      </c>
      <c r="CR746" t="b">
        <f>ISNUMBER(SEARCH(Konstanta!$Q$5,Y746))</f>
        <v>0</v>
      </c>
      <c r="CS746">
        <f ca="1">IF(CD746&lt;=Konstanta!$J$5,Konstanta!$I$5,IF(CD746&lt;=Konstanta!$J$6,Konstanta!$I$6,IF(CD746&lt;=Konstanta!$J$7,Konstanta!$I$7,Konstanta!$I$8)))</f>
        <v>4</v>
      </c>
      <c r="CT746" t="b">
        <f>ISNUMBER(SEARCH(Konstanta!$Q$6,Y746))</f>
        <v>0</v>
      </c>
      <c r="CU746">
        <f ca="1">IF(CD746&lt;=Konstanta!$F$5,Konstanta!$E$5,IF(CD746&lt;=Konstanta!$F$6,Konstanta!$E$6,IF(CD746&lt;=Konstanta!$F$7,Konstanta!$E$7,IF(CD746&lt;=Konstanta!$F$8,Konstanta!$E$8,Konstanta!$E$9))))</f>
        <v>5</v>
      </c>
      <c r="CV746" t="b">
        <f t="shared" si="198"/>
        <v>1</v>
      </c>
      <c r="CW746" s="74">
        <f ca="1">IF(CD746&lt;=Konstanta!$B$5,Konstanta!$A$5,IF(CD746&lt;=Konstanta!$B$6,Konstanta!$A$6,IF(CD746&lt;=Konstanta!$B$7,Konstanta!$A$7,IF(CD746&lt;=Konstanta!$B$8,Konstanta!$A$8,IF(CD746&lt;=Konstanta!$B$9,Konstanta!$A$9,IF(CD746&lt;=Konstanta!$B$10,Konstanta!$A$10,IF(CD746&lt;=Konstanta!$B$11,Konstanta!$A$11,Konstanta!$A$12)))))))</f>
        <v>8</v>
      </c>
      <c r="CX746" t="b">
        <f>LEN(_xlfn.IFNA(VLOOKUP(AA746,Konstanta!$AD:$AD,1,FALSE),""))=0</f>
        <v>1</v>
      </c>
      <c r="CY746" s="67">
        <f t="shared" si="199"/>
        <v>0</v>
      </c>
      <c r="CZ746" s="67">
        <f t="shared" si="200"/>
        <v>0</v>
      </c>
      <c r="DA746" s="67">
        <f t="shared" si="201"/>
        <v>0</v>
      </c>
      <c r="DB746" t="b">
        <f t="shared" ca="1" si="202"/>
        <v>0</v>
      </c>
      <c r="DC746" s="67" t="b">
        <f>DA746&lt;=Konstanta!$AH$3</f>
        <v>1</v>
      </c>
      <c r="DD746" t="b">
        <f>CY746&lt;=Konstanta!$AH$4</f>
        <v>1</v>
      </c>
      <c r="DE746" t="b">
        <f>CY746&lt;=Konstanta!$AH$5</f>
        <v>1</v>
      </c>
      <c r="DF746" t="b">
        <f>CY746&lt;=Konstanta!$AH$6</f>
        <v>1</v>
      </c>
      <c r="DG746" t="b">
        <f ca="1">TEXT(BL746,"YYYYMMDD")=TEXT(Konstanta!$B$1,"YYYYMMDD")</f>
        <v>0</v>
      </c>
      <c r="DH746" t="b">
        <f t="shared" si="203"/>
        <v>0</v>
      </c>
      <c r="DI746" s="67">
        <f ca="1">Konstanta!$C$4-Data!CD746</f>
        <v>-1096658.666275</v>
      </c>
      <c r="DJ746">
        <f ca="1">IF(Data!DI746&gt;=Konstanta!$B$14,Konstanta!$A$14,IF(Data!DI746&gt;=Konstanta!$B$15,Konstanta!$A$15,IF(Data!DI746&gt;=Konstanta!$B$16,Konstanta!$A$16,IF(Data!DI746&gt;=Konstanta!$B$17,Konstanta!$A$17,IF(Data!DI746&gt;=Konstanta!$B$18,Konstanta!$A$18,Konstanta!$A$19)))))</f>
        <v>6</v>
      </c>
      <c r="DK746" t="b">
        <f t="shared" si="204"/>
        <v>0</v>
      </c>
      <c r="DL746" t="b">
        <f>COUNTIFS(A$1:A745,A746)=0</f>
        <v>1</v>
      </c>
    </row>
    <row r="747" spans="1:116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  <c r="BY747" s="68"/>
      <c r="BZ747" s="70" t="str">
        <f t="shared" si="189"/>
        <v/>
      </c>
      <c r="CA747" s="71">
        <f t="shared" ca="1" si="190"/>
        <v>1096694.666013889</v>
      </c>
      <c r="CB747" s="70" t="b">
        <f ca="1">AND(LEN(BZ747)&gt;0,TEXT(BZ747,"YYYY-MM-DD")=TEXT(Konstanta!$B$1,"YYYY-MM-DD"))</f>
        <v>0</v>
      </c>
      <c r="CC747" s="70" t="str">
        <f t="shared" si="191"/>
        <v/>
      </c>
      <c r="CD747" s="72">
        <f ca="1">(Konstanta!$B$2-D747)*24</f>
        <v>1096694.666275</v>
      </c>
      <c r="CE747" t="b">
        <f t="shared" si="192"/>
        <v>0</v>
      </c>
      <c r="CF747" t="b">
        <f>LEN(_xlfn.IFNA(VLOOKUP(H747,Konstanta!$M:$M,1,FALSE),""))&gt;0</f>
        <v>0</v>
      </c>
      <c r="CG747" t="b">
        <f>LEN(_xlfn.IFNA(VLOOKUP(G747,Konstanta!$T:$T,1,FALSE),""))&gt;0</f>
        <v>0</v>
      </c>
      <c r="CH747" t="b">
        <f>_xlfn.IFNA(VLOOKUP(U747,Konstanta!$O:$O,1,FALSE),"-")&lt;&gt;"-"</f>
        <v>0</v>
      </c>
      <c r="CI747" t="b">
        <f>LEN(_xlfn.IFNA(VLOOKUP(AX747,Konstanta!$X:$X,1,FALSE),""))&gt;0</f>
        <v>0</v>
      </c>
      <c r="CJ747" t="b">
        <f>OR(LEN(_xlfn.IFNA(VLOOKUP(Y747,Konstanta!$Q:$Q,1,FALSE),""))&gt;0,LEN(Y747)=0)</f>
        <v>1</v>
      </c>
      <c r="CK747" t="b">
        <f t="shared" si="193"/>
        <v>1</v>
      </c>
      <c r="CL747" t="b">
        <f>OR(LEN(_xlfn.IFNA(VLOOKUP(BK747,Konstanta!$Z:$Z,1,FALSE),""))&gt;0,LEN(BK747)=0)</f>
        <v>1</v>
      </c>
      <c r="CM747" t="b">
        <f t="shared" si="194"/>
        <v>1</v>
      </c>
      <c r="CN747" t="b">
        <f t="shared" si="195"/>
        <v>0</v>
      </c>
      <c r="CO747" t="b">
        <f>LEN(_xlfn.IFNA(VLOOKUP(Data!K747,Konstanta!$AB:$AB,1,FALSE),""))&gt;0</f>
        <v>0</v>
      </c>
      <c r="CP747" s="12" t="b">
        <f t="shared" si="196"/>
        <v>0</v>
      </c>
      <c r="CQ747" s="12" t="b">
        <f t="shared" si="197"/>
        <v>0</v>
      </c>
      <c r="CR747" t="b">
        <f>ISNUMBER(SEARCH(Konstanta!$Q$5,Y747))</f>
        <v>0</v>
      </c>
      <c r="CS747">
        <f ca="1">IF(CD747&lt;=Konstanta!$J$5,Konstanta!$I$5,IF(CD747&lt;=Konstanta!$J$6,Konstanta!$I$6,IF(CD747&lt;=Konstanta!$J$7,Konstanta!$I$7,Konstanta!$I$8)))</f>
        <v>4</v>
      </c>
      <c r="CT747" t="b">
        <f>ISNUMBER(SEARCH(Konstanta!$Q$6,Y747))</f>
        <v>0</v>
      </c>
      <c r="CU747">
        <f ca="1">IF(CD747&lt;=Konstanta!$F$5,Konstanta!$E$5,IF(CD747&lt;=Konstanta!$F$6,Konstanta!$E$6,IF(CD747&lt;=Konstanta!$F$7,Konstanta!$E$7,IF(CD747&lt;=Konstanta!$F$8,Konstanta!$E$8,Konstanta!$E$9))))</f>
        <v>5</v>
      </c>
      <c r="CV747" t="b">
        <f t="shared" si="198"/>
        <v>1</v>
      </c>
      <c r="CW747" s="74">
        <f ca="1">IF(CD747&lt;=Konstanta!$B$5,Konstanta!$A$5,IF(CD747&lt;=Konstanta!$B$6,Konstanta!$A$6,IF(CD747&lt;=Konstanta!$B$7,Konstanta!$A$7,IF(CD747&lt;=Konstanta!$B$8,Konstanta!$A$8,IF(CD747&lt;=Konstanta!$B$9,Konstanta!$A$9,IF(CD747&lt;=Konstanta!$B$10,Konstanta!$A$10,IF(CD747&lt;=Konstanta!$B$11,Konstanta!$A$11,Konstanta!$A$12)))))))</f>
        <v>8</v>
      </c>
      <c r="CX747" t="b">
        <f>LEN(_xlfn.IFNA(VLOOKUP(AA747,Konstanta!$AD:$AD,1,FALSE),""))=0</f>
        <v>1</v>
      </c>
      <c r="CY747" s="67">
        <f t="shared" si="199"/>
        <v>0</v>
      </c>
      <c r="CZ747" s="67">
        <f t="shared" si="200"/>
        <v>0</v>
      </c>
      <c r="DA747" s="67">
        <f t="shared" si="201"/>
        <v>0</v>
      </c>
      <c r="DB747" t="b">
        <f t="shared" ca="1" si="202"/>
        <v>0</v>
      </c>
      <c r="DC747" s="67" t="b">
        <f>DA747&lt;=Konstanta!$AH$3</f>
        <v>1</v>
      </c>
      <c r="DD747" t="b">
        <f>CY747&lt;=Konstanta!$AH$4</f>
        <v>1</v>
      </c>
      <c r="DE747" t="b">
        <f>CY747&lt;=Konstanta!$AH$5</f>
        <v>1</v>
      </c>
      <c r="DF747" t="b">
        <f>CY747&lt;=Konstanta!$AH$6</f>
        <v>1</v>
      </c>
      <c r="DG747" t="b">
        <f ca="1">TEXT(BL747,"YYYYMMDD")=TEXT(Konstanta!$B$1,"YYYYMMDD")</f>
        <v>0</v>
      </c>
      <c r="DH747" t="b">
        <f t="shared" si="203"/>
        <v>0</v>
      </c>
      <c r="DI747" s="67">
        <f ca="1">Konstanta!$C$4-Data!CD747</f>
        <v>-1096658.666275</v>
      </c>
      <c r="DJ747">
        <f ca="1">IF(Data!DI747&gt;=Konstanta!$B$14,Konstanta!$A$14,IF(Data!DI747&gt;=Konstanta!$B$15,Konstanta!$A$15,IF(Data!DI747&gt;=Konstanta!$B$16,Konstanta!$A$16,IF(Data!DI747&gt;=Konstanta!$B$17,Konstanta!$A$17,IF(Data!DI747&gt;=Konstanta!$B$18,Konstanta!$A$18,Konstanta!$A$19)))))</f>
        <v>6</v>
      </c>
      <c r="DK747" t="b">
        <f t="shared" si="204"/>
        <v>0</v>
      </c>
      <c r="DL747" t="b">
        <f>COUNTIFS(A$1:A746,A747)=0</f>
        <v>1</v>
      </c>
    </row>
    <row r="748" spans="1:116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70" t="str">
        <f t="shared" si="189"/>
        <v/>
      </c>
      <c r="CA748" s="71">
        <f t="shared" ca="1" si="190"/>
        <v>1096694.6664055556</v>
      </c>
      <c r="CB748" s="70" t="b">
        <f ca="1">AND(LEN(BZ748)&gt;0,TEXT(BZ748,"YYYY-MM-DD")=TEXT(Konstanta!$B$1,"YYYY-MM-DD"))</f>
        <v>0</v>
      </c>
      <c r="CC748" s="70" t="str">
        <f t="shared" si="191"/>
        <v/>
      </c>
      <c r="CD748" s="72">
        <f ca="1">(Konstanta!$B$2-D748)*24</f>
        <v>1096694.666275</v>
      </c>
      <c r="CE748" t="b">
        <f t="shared" si="192"/>
        <v>0</v>
      </c>
      <c r="CF748" t="b">
        <f>LEN(_xlfn.IFNA(VLOOKUP(H748,Konstanta!$M:$M,1,FALSE),""))&gt;0</f>
        <v>0</v>
      </c>
      <c r="CG748" t="b">
        <f>LEN(_xlfn.IFNA(VLOOKUP(G748,Konstanta!$T:$T,1,FALSE),""))&gt;0</f>
        <v>0</v>
      </c>
      <c r="CH748" t="b">
        <f>_xlfn.IFNA(VLOOKUP(U748,Konstanta!$O:$O,1,FALSE),"-")&lt;&gt;"-"</f>
        <v>0</v>
      </c>
      <c r="CI748" t="b">
        <f>LEN(_xlfn.IFNA(VLOOKUP(AX748,Konstanta!$X:$X,1,FALSE),""))&gt;0</f>
        <v>0</v>
      </c>
      <c r="CJ748" t="b">
        <f>OR(LEN(_xlfn.IFNA(VLOOKUP(Y748,Konstanta!$Q:$Q,1,FALSE),""))&gt;0,LEN(Y748)=0)</f>
        <v>1</v>
      </c>
      <c r="CK748" t="b">
        <f t="shared" si="193"/>
        <v>1</v>
      </c>
      <c r="CL748" t="b">
        <f>OR(LEN(_xlfn.IFNA(VLOOKUP(BK748,Konstanta!$Z:$Z,1,FALSE),""))&gt;0,LEN(BK748)=0)</f>
        <v>1</v>
      </c>
      <c r="CM748" t="b">
        <f t="shared" si="194"/>
        <v>1</v>
      </c>
      <c r="CN748" t="b">
        <f t="shared" si="195"/>
        <v>0</v>
      </c>
      <c r="CO748" t="b">
        <f>LEN(_xlfn.IFNA(VLOOKUP(Data!K748,Konstanta!$AB:$AB,1,FALSE),""))&gt;0</f>
        <v>0</v>
      </c>
      <c r="CP748" s="12" t="b">
        <f t="shared" si="196"/>
        <v>0</v>
      </c>
      <c r="CQ748" s="12" t="b">
        <f t="shared" si="197"/>
        <v>0</v>
      </c>
      <c r="CR748" t="b">
        <f>ISNUMBER(SEARCH(Konstanta!$Q$5,Y748))</f>
        <v>0</v>
      </c>
      <c r="CS748">
        <f ca="1">IF(CD748&lt;=Konstanta!$J$5,Konstanta!$I$5,IF(CD748&lt;=Konstanta!$J$6,Konstanta!$I$6,IF(CD748&lt;=Konstanta!$J$7,Konstanta!$I$7,Konstanta!$I$8)))</f>
        <v>4</v>
      </c>
      <c r="CT748" t="b">
        <f>ISNUMBER(SEARCH(Konstanta!$Q$6,Y748))</f>
        <v>0</v>
      </c>
      <c r="CU748">
        <f ca="1">IF(CD748&lt;=Konstanta!$F$5,Konstanta!$E$5,IF(CD748&lt;=Konstanta!$F$6,Konstanta!$E$6,IF(CD748&lt;=Konstanta!$F$7,Konstanta!$E$7,IF(CD748&lt;=Konstanta!$F$8,Konstanta!$E$8,Konstanta!$E$9))))</f>
        <v>5</v>
      </c>
      <c r="CV748" t="b">
        <f t="shared" si="198"/>
        <v>1</v>
      </c>
      <c r="CW748" s="74">
        <f ca="1">IF(CD748&lt;=Konstanta!$B$5,Konstanta!$A$5,IF(CD748&lt;=Konstanta!$B$6,Konstanta!$A$6,IF(CD748&lt;=Konstanta!$B$7,Konstanta!$A$7,IF(CD748&lt;=Konstanta!$B$8,Konstanta!$A$8,IF(CD748&lt;=Konstanta!$B$9,Konstanta!$A$9,IF(CD748&lt;=Konstanta!$B$10,Konstanta!$A$10,IF(CD748&lt;=Konstanta!$B$11,Konstanta!$A$11,Konstanta!$A$12)))))))</f>
        <v>8</v>
      </c>
      <c r="CX748" t="b">
        <f>LEN(_xlfn.IFNA(VLOOKUP(AA748,Konstanta!$AD:$AD,1,FALSE),""))=0</f>
        <v>1</v>
      </c>
      <c r="CY748" s="67">
        <f t="shared" si="199"/>
        <v>0</v>
      </c>
      <c r="CZ748" s="67">
        <f t="shared" si="200"/>
        <v>0</v>
      </c>
      <c r="DA748" s="67">
        <f t="shared" si="201"/>
        <v>0</v>
      </c>
      <c r="DB748" t="b">
        <f t="shared" ca="1" si="202"/>
        <v>0</v>
      </c>
      <c r="DC748" s="67" t="b">
        <f>DA748&lt;=Konstanta!$AH$3</f>
        <v>1</v>
      </c>
      <c r="DD748" t="b">
        <f>CY748&lt;=Konstanta!$AH$4</f>
        <v>1</v>
      </c>
      <c r="DE748" t="b">
        <f>CY748&lt;=Konstanta!$AH$5</f>
        <v>1</v>
      </c>
      <c r="DF748" t="b">
        <f>CY748&lt;=Konstanta!$AH$6</f>
        <v>1</v>
      </c>
      <c r="DG748" t="b">
        <f ca="1">TEXT(BL748,"YYYYMMDD")=TEXT(Konstanta!$B$1,"YYYYMMDD")</f>
        <v>0</v>
      </c>
      <c r="DH748" t="b">
        <f t="shared" si="203"/>
        <v>0</v>
      </c>
      <c r="DI748" s="67">
        <f ca="1">Konstanta!$C$4-Data!CD748</f>
        <v>-1096658.666275</v>
      </c>
      <c r="DJ748">
        <f ca="1">IF(Data!DI748&gt;=Konstanta!$B$14,Konstanta!$A$14,IF(Data!DI748&gt;=Konstanta!$B$15,Konstanta!$A$15,IF(Data!DI748&gt;=Konstanta!$B$16,Konstanta!$A$16,IF(Data!DI748&gt;=Konstanta!$B$17,Konstanta!$A$17,IF(Data!DI748&gt;=Konstanta!$B$18,Konstanta!$A$18,Konstanta!$A$19)))))</f>
        <v>6</v>
      </c>
      <c r="DK748" t="b">
        <f t="shared" si="204"/>
        <v>0</v>
      </c>
      <c r="DL748" t="b">
        <f>COUNTIFS(A$1:A747,A748)=0</f>
        <v>1</v>
      </c>
    </row>
    <row r="749" spans="1:116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70" t="str">
        <f t="shared" si="189"/>
        <v/>
      </c>
      <c r="CA749" s="71">
        <f t="shared" ca="1" si="190"/>
        <v>1096694.6659916667</v>
      </c>
      <c r="CB749" s="70" t="b">
        <f ca="1">AND(LEN(BZ749)&gt;0,TEXT(BZ749,"YYYY-MM-DD")=TEXT(Konstanta!$B$1,"YYYY-MM-DD"))</f>
        <v>0</v>
      </c>
      <c r="CC749" s="70" t="str">
        <f t="shared" si="191"/>
        <v/>
      </c>
      <c r="CD749" s="72">
        <f ca="1">(Konstanta!$B$2-D749)*24</f>
        <v>1096694.666275</v>
      </c>
      <c r="CE749" t="b">
        <f t="shared" si="192"/>
        <v>0</v>
      </c>
      <c r="CF749" t="b">
        <f>LEN(_xlfn.IFNA(VLOOKUP(H749,Konstanta!$M:$M,1,FALSE),""))&gt;0</f>
        <v>0</v>
      </c>
      <c r="CG749" t="b">
        <f>LEN(_xlfn.IFNA(VLOOKUP(G749,Konstanta!$T:$T,1,FALSE),""))&gt;0</f>
        <v>0</v>
      </c>
      <c r="CH749" t="b">
        <f>_xlfn.IFNA(VLOOKUP(U749,Konstanta!$O:$O,1,FALSE),"-")&lt;&gt;"-"</f>
        <v>0</v>
      </c>
      <c r="CI749" t="b">
        <f>LEN(_xlfn.IFNA(VLOOKUP(AX749,Konstanta!$X:$X,1,FALSE),""))&gt;0</f>
        <v>0</v>
      </c>
      <c r="CJ749" t="b">
        <f>OR(LEN(_xlfn.IFNA(VLOOKUP(Y749,Konstanta!$Q:$Q,1,FALSE),""))&gt;0,LEN(Y749)=0)</f>
        <v>1</v>
      </c>
      <c r="CK749" t="b">
        <f t="shared" si="193"/>
        <v>1</v>
      </c>
      <c r="CL749" t="b">
        <f>OR(LEN(_xlfn.IFNA(VLOOKUP(BK749,Konstanta!$Z:$Z,1,FALSE),""))&gt;0,LEN(BK749)=0)</f>
        <v>1</v>
      </c>
      <c r="CM749" t="b">
        <f t="shared" si="194"/>
        <v>1</v>
      </c>
      <c r="CN749" t="b">
        <f t="shared" si="195"/>
        <v>0</v>
      </c>
      <c r="CO749" t="b">
        <f>LEN(_xlfn.IFNA(VLOOKUP(Data!K749,Konstanta!$AB:$AB,1,FALSE),""))&gt;0</f>
        <v>0</v>
      </c>
      <c r="CP749" s="12" t="b">
        <f t="shared" si="196"/>
        <v>0</v>
      </c>
      <c r="CQ749" s="12" t="b">
        <f t="shared" si="197"/>
        <v>0</v>
      </c>
      <c r="CR749" t="b">
        <f>ISNUMBER(SEARCH(Konstanta!$Q$5,Y749))</f>
        <v>0</v>
      </c>
      <c r="CS749">
        <f ca="1">IF(CD749&lt;=Konstanta!$J$5,Konstanta!$I$5,IF(CD749&lt;=Konstanta!$J$6,Konstanta!$I$6,IF(CD749&lt;=Konstanta!$J$7,Konstanta!$I$7,Konstanta!$I$8)))</f>
        <v>4</v>
      </c>
      <c r="CT749" t="b">
        <f>ISNUMBER(SEARCH(Konstanta!$Q$6,Y749))</f>
        <v>0</v>
      </c>
      <c r="CU749">
        <f ca="1">IF(CD749&lt;=Konstanta!$F$5,Konstanta!$E$5,IF(CD749&lt;=Konstanta!$F$6,Konstanta!$E$6,IF(CD749&lt;=Konstanta!$F$7,Konstanta!$E$7,IF(CD749&lt;=Konstanta!$F$8,Konstanta!$E$8,Konstanta!$E$9))))</f>
        <v>5</v>
      </c>
      <c r="CV749" t="b">
        <f t="shared" si="198"/>
        <v>1</v>
      </c>
      <c r="CW749" s="74">
        <f ca="1">IF(CD749&lt;=Konstanta!$B$5,Konstanta!$A$5,IF(CD749&lt;=Konstanta!$B$6,Konstanta!$A$6,IF(CD749&lt;=Konstanta!$B$7,Konstanta!$A$7,IF(CD749&lt;=Konstanta!$B$8,Konstanta!$A$8,IF(CD749&lt;=Konstanta!$B$9,Konstanta!$A$9,IF(CD749&lt;=Konstanta!$B$10,Konstanta!$A$10,IF(CD749&lt;=Konstanta!$B$11,Konstanta!$A$11,Konstanta!$A$12)))))))</f>
        <v>8</v>
      </c>
      <c r="CX749" t="b">
        <f>LEN(_xlfn.IFNA(VLOOKUP(AA749,Konstanta!$AD:$AD,1,FALSE),""))=0</f>
        <v>1</v>
      </c>
      <c r="CY749" s="67">
        <f t="shared" si="199"/>
        <v>0</v>
      </c>
      <c r="CZ749" s="67">
        <f t="shared" si="200"/>
        <v>0</v>
      </c>
      <c r="DA749" s="67">
        <f t="shared" si="201"/>
        <v>0</v>
      </c>
      <c r="DB749" t="b">
        <f t="shared" ca="1" si="202"/>
        <v>0</v>
      </c>
      <c r="DC749" s="67" t="b">
        <f>DA749&lt;=Konstanta!$AH$3</f>
        <v>1</v>
      </c>
      <c r="DD749" t="b">
        <f>CY749&lt;=Konstanta!$AH$4</f>
        <v>1</v>
      </c>
      <c r="DE749" t="b">
        <f>CY749&lt;=Konstanta!$AH$5</f>
        <v>1</v>
      </c>
      <c r="DF749" t="b">
        <f>CY749&lt;=Konstanta!$AH$6</f>
        <v>1</v>
      </c>
      <c r="DG749" t="b">
        <f ca="1">TEXT(BL749,"YYYYMMDD")=TEXT(Konstanta!$B$1,"YYYYMMDD")</f>
        <v>0</v>
      </c>
      <c r="DH749" t="b">
        <f t="shared" si="203"/>
        <v>0</v>
      </c>
      <c r="DI749" s="67">
        <f ca="1">Konstanta!$C$4-Data!CD749</f>
        <v>-1096658.666275</v>
      </c>
      <c r="DJ749">
        <f ca="1">IF(Data!DI749&gt;=Konstanta!$B$14,Konstanta!$A$14,IF(Data!DI749&gt;=Konstanta!$B$15,Konstanta!$A$15,IF(Data!DI749&gt;=Konstanta!$B$16,Konstanta!$A$16,IF(Data!DI749&gt;=Konstanta!$B$17,Konstanta!$A$17,IF(Data!DI749&gt;=Konstanta!$B$18,Konstanta!$A$18,Konstanta!$A$19)))))</f>
        <v>6</v>
      </c>
      <c r="DK749" t="b">
        <f t="shared" si="204"/>
        <v>0</v>
      </c>
      <c r="DL749" t="b">
        <f>COUNTIFS(A$1:A748,A749)=0</f>
        <v>1</v>
      </c>
    </row>
    <row r="750" spans="1:116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  <c r="BY750" s="68"/>
      <c r="BZ750" s="70" t="str">
        <f t="shared" si="189"/>
        <v/>
      </c>
      <c r="CA750" s="71">
        <f t="shared" ca="1" si="190"/>
        <v>1096694.6662277777</v>
      </c>
      <c r="CB750" s="70" t="b">
        <f ca="1">AND(LEN(BZ750)&gt;0,TEXT(BZ750,"YYYY-MM-DD")=TEXT(Konstanta!$B$1,"YYYY-MM-DD"))</f>
        <v>0</v>
      </c>
      <c r="CC750" s="70" t="str">
        <f t="shared" si="191"/>
        <v/>
      </c>
      <c r="CD750" s="72">
        <f ca="1">(Konstanta!$B$2-D750)*24</f>
        <v>1096694.666275</v>
      </c>
      <c r="CE750" t="b">
        <f t="shared" si="192"/>
        <v>0</v>
      </c>
      <c r="CF750" t="b">
        <f>LEN(_xlfn.IFNA(VLOOKUP(H750,Konstanta!$M:$M,1,FALSE),""))&gt;0</f>
        <v>0</v>
      </c>
      <c r="CG750" t="b">
        <f>LEN(_xlfn.IFNA(VLOOKUP(G750,Konstanta!$T:$T,1,FALSE),""))&gt;0</f>
        <v>0</v>
      </c>
      <c r="CH750" t="b">
        <f>_xlfn.IFNA(VLOOKUP(U750,Konstanta!$O:$O,1,FALSE),"-")&lt;&gt;"-"</f>
        <v>0</v>
      </c>
      <c r="CI750" t="b">
        <f>LEN(_xlfn.IFNA(VLOOKUP(AX750,Konstanta!$X:$X,1,FALSE),""))&gt;0</f>
        <v>0</v>
      </c>
      <c r="CJ750" t="b">
        <f>OR(LEN(_xlfn.IFNA(VLOOKUP(Y750,Konstanta!$Q:$Q,1,FALSE),""))&gt;0,LEN(Y750)=0)</f>
        <v>1</v>
      </c>
      <c r="CK750" t="b">
        <f t="shared" si="193"/>
        <v>1</v>
      </c>
      <c r="CL750" t="b">
        <f>OR(LEN(_xlfn.IFNA(VLOOKUP(BK750,Konstanta!$Z:$Z,1,FALSE),""))&gt;0,LEN(BK750)=0)</f>
        <v>1</v>
      </c>
      <c r="CM750" t="b">
        <f t="shared" si="194"/>
        <v>1</v>
      </c>
      <c r="CN750" t="b">
        <f t="shared" si="195"/>
        <v>0</v>
      </c>
      <c r="CO750" t="b">
        <f>LEN(_xlfn.IFNA(VLOOKUP(Data!K750,Konstanta!$AB:$AB,1,FALSE),""))&gt;0</f>
        <v>0</v>
      </c>
      <c r="CP750" s="12" t="b">
        <f t="shared" si="196"/>
        <v>0</v>
      </c>
      <c r="CQ750" s="12" t="b">
        <f t="shared" si="197"/>
        <v>0</v>
      </c>
      <c r="CR750" t="b">
        <f>ISNUMBER(SEARCH(Konstanta!$Q$5,Y750))</f>
        <v>0</v>
      </c>
      <c r="CS750">
        <f ca="1">IF(CD750&lt;=Konstanta!$J$5,Konstanta!$I$5,IF(CD750&lt;=Konstanta!$J$6,Konstanta!$I$6,IF(CD750&lt;=Konstanta!$J$7,Konstanta!$I$7,Konstanta!$I$8)))</f>
        <v>4</v>
      </c>
      <c r="CT750" t="b">
        <f>ISNUMBER(SEARCH(Konstanta!$Q$6,Y750))</f>
        <v>0</v>
      </c>
      <c r="CU750">
        <f ca="1">IF(CD750&lt;=Konstanta!$F$5,Konstanta!$E$5,IF(CD750&lt;=Konstanta!$F$6,Konstanta!$E$6,IF(CD750&lt;=Konstanta!$F$7,Konstanta!$E$7,IF(CD750&lt;=Konstanta!$F$8,Konstanta!$E$8,Konstanta!$E$9))))</f>
        <v>5</v>
      </c>
      <c r="CV750" t="b">
        <f t="shared" si="198"/>
        <v>1</v>
      </c>
      <c r="CW750" s="74">
        <f ca="1">IF(CD750&lt;=Konstanta!$B$5,Konstanta!$A$5,IF(CD750&lt;=Konstanta!$B$6,Konstanta!$A$6,IF(CD750&lt;=Konstanta!$B$7,Konstanta!$A$7,IF(CD750&lt;=Konstanta!$B$8,Konstanta!$A$8,IF(CD750&lt;=Konstanta!$B$9,Konstanta!$A$9,IF(CD750&lt;=Konstanta!$B$10,Konstanta!$A$10,IF(CD750&lt;=Konstanta!$B$11,Konstanta!$A$11,Konstanta!$A$12)))))))</f>
        <v>8</v>
      </c>
      <c r="CX750" t="b">
        <f>LEN(_xlfn.IFNA(VLOOKUP(AA750,Konstanta!$AD:$AD,1,FALSE),""))=0</f>
        <v>1</v>
      </c>
      <c r="CY750" s="67">
        <f t="shared" si="199"/>
        <v>0</v>
      </c>
      <c r="CZ750" s="67">
        <f t="shared" si="200"/>
        <v>0</v>
      </c>
      <c r="DA750" s="67">
        <f t="shared" si="201"/>
        <v>0</v>
      </c>
      <c r="DB750" t="b">
        <f t="shared" ca="1" si="202"/>
        <v>0</v>
      </c>
      <c r="DC750" s="67" t="b">
        <f>DA750&lt;=Konstanta!$AH$3</f>
        <v>1</v>
      </c>
      <c r="DD750" t="b">
        <f>CY750&lt;=Konstanta!$AH$4</f>
        <v>1</v>
      </c>
      <c r="DE750" t="b">
        <f>CY750&lt;=Konstanta!$AH$5</f>
        <v>1</v>
      </c>
      <c r="DF750" t="b">
        <f>CY750&lt;=Konstanta!$AH$6</f>
        <v>1</v>
      </c>
      <c r="DG750" t="b">
        <f ca="1">TEXT(BL750,"YYYYMMDD")=TEXT(Konstanta!$B$1,"YYYYMMDD")</f>
        <v>0</v>
      </c>
      <c r="DH750" t="b">
        <f t="shared" si="203"/>
        <v>0</v>
      </c>
      <c r="DI750" s="67">
        <f ca="1">Konstanta!$C$4-Data!CD750</f>
        <v>-1096658.666275</v>
      </c>
      <c r="DJ750">
        <f ca="1">IF(Data!DI750&gt;=Konstanta!$B$14,Konstanta!$A$14,IF(Data!DI750&gt;=Konstanta!$B$15,Konstanta!$A$15,IF(Data!DI750&gt;=Konstanta!$B$16,Konstanta!$A$16,IF(Data!DI750&gt;=Konstanta!$B$17,Konstanta!$A$17,IF(Data!DI750&gt;=Konstanta!$B$18,Konstanta!$A$18,Konstanta!$A$19)))))</f>
        <v>6</v>
      </c>
      <c r="DK750" t="b">
        <f t="shared" si="204"/>
        <v>0</v>
      </c>
      <c r="DL750" t="b">
        <f>COUNTIFS(A$1:A749,A750)=0</f>
        <v>1</v>
      </c>
    </row>
    <row r="751" spans="1:116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70" t="str">
        <f t="shared" si="189"/>
        <v/>
      </c>
      <c r="CA751" s="71">
        <f t="shared" ca="1" si="190"/>
        <v>1096694.6662138889</v>
      </c>
      <c r="CB751" s="70" t="b">
        <f ca="1">AND(LEN(BZ751)&gt;0,TEXT(BZ751,"YYYY-MM-DD")=TEXT(Konstanta!$B$1,"YYYY-MM-DD"))</f>
        <v>0</v>
      </c>
      <c r="CC751" s="70" t="str">
        <f t="shared" si="191"/>
        <v/>
      </c>
      <c r="CD751" s="72">
        <f ca="1">(Konstanta!$B$2-D751)*24</f>
        <v>1096694.666275</v>
      </c>
      <c r="CE751" t="b">
        <f t="shared" si="192"/>
        <v>0</v>
      </c>
      <c r="CF751" t="b">
        <f>LEN(_xlfn.IFNA(VLOOKUP(H751,Konstanta!$M:$M,1,FALSE),""))&gt;0</f>
        <v>0</v>
      </c>
      <c r="CG751" t="b">
        <f>LEN(_xlfn.IFNA(VLOOKUP(G751,Konstanta!$T:$T,1,FALSE),""))&gt;0</f>
        <v>0</v>
      </c>
      <c r="CH751" t="b">
        <f>_xlfn.IFNA(VLOOKUP(U751,Konstanta!$O:$O,1,FALSE),"-")&lt;&gt;"-"</f>
        <v>0</v>
      </c>
      <c r="CI751" t="b">
        <f>LEN(_xlfn.IFNA(VLOOKUP(AX751,Konstanta!$X:$X,1,FALSE),""))&gt;0</f>
        <v>0</v>
      </c>
      <c r="CJ751" t="b">
        <f>OR(LEN(_xlfn.IFNA(VLOOKUP(Y751,Konstanta!$Q:$Q,1,FALSE),""))&gt;0,LEN(Y751)=0)</f>
        <v>1</v>
      </c>
      <c r="CK751" t="b">
        <f t="shared" si="193"/>
        <v>1</v>
      </c>
      <c r="CL751" t="b">
        <f>OR(LEN(_xlfn.IFNA(VLOOKUP(BK751,Konstanta!$Z:$Z,1,FALSE),""))&gt;0,LEN(BK751)=0)</f>
        <v>1</v>
      </c>
      <c r="CM751" t="b">
        <f t="shared" si="194"/>
        <v>1</v>
      </c>
      <c r="CN751" t="b">
        <f t="shared" si="195"/>
        <v>0</v>
      </c>
      <c r="CO751" t="b">
        <f>LEN(_xlfn.IFNA(VLOOKUP(Data!K751,Konstanta!$AB:$AB,1,FALSE),""))&gt;0</f>
        <v>0</v>
      </c>
      <c r="CP751" s="12" t="b">
        <f t="shared" si="196"/>
        <v>0</v>
      </c>
      <c r="CQ751" s="12" t="b">
        <f t="shared" si="197"/>
        <v>0</v>
      </c>
      <c r="CR751" t="b">
        <f>ISNUMBER(SEARCH(Konstanta!$Q$5,Y751))</f>
        <v>0</v>
      </c>
      <c r="CS751">
        <f ca="1">IF(CD751&lt;=Konstanta!$J$5,Konstanta!$I$5,IF(CD751&lt;=Konstanta!$J$6,Konstanta!$I$6,IF(CD751&lt;=Konstanta!$J$7,Konstanta!$I$7,Konstanta!$I$8)))</f>
        <v>4</v>
      </c>
      <c r="CT751" t="b">
        <f>ISNUMBER(SEARCH(Konstanta!$Q$6,Y751))</f>
        <v>0</v>
      </c>
      <c r="CU751">
        <f ca="1">IF(CD751&lt;=Konstanta!$F$5,Konstanta!$E$5,IF(CD751&lt;=Konstanta!$F$6,Konstanta!$E$6,IF(CD751&lt;=Konstanta!$F$7,Konstanta!$E$7,IF(CD751&lt;=Konstanta!$F$8,Konstanta!$E$8,Konstanta!$E$9))))</f>
        <v>5</v>
      </c>
      <c r="CV751" t="b">
        <f t="shared" si="198"/>
        <v>1</v>
      </c>
      <c r="CW751" s="74">
        <f ca="1">IF(CD751&lt;=Konstanta!$B$5,Konstanta!$A$5,IF(CD751&lt;=Konstanta!$B$6,Konstanta!$A$6,IF(CD751&lt;=Konstanta!$B$7,Konstanta!$A$7,IF(CD751&lt;=Konstanta!$B$8,Konstanta!$A$8,IF(CD751&lt;=Konstanta!$B$9,Konstanta!$A$9,IF(CD751&lt;=Konstanta!$B$10,Konstanta!$A$10,IF(CD751&lt;=Konstanta!$B$11,Konstanta!$A$11,Konstanta!$A$12)))))))</f>
        <v>8</v>
      </c>
      <c r="CX751" t="b">
        <f>LEN(_xlfn.IFNA(VLOOKUP(AA751,Konstanta!$AD:$AD,1,FALSE),""))=0</f>
        <v>1</v>
      </c>
      <c r="CY751" s="67">
        <f t="shared" si="199"/>
        <v>0</v>
      </c>
      <c r="CZ751" s="67">
        <f t="shared" si="200"/>
        <v>0</v>
      </c>
      <c r="DA751" s="67">
        <f t="shared" si="201"/>
        <v>0</v>
      </c>
      <c r="DB751" t="b">
        <f t="shared" ca="1" si="202"/>
        <v>0</v>
      </c>
      <c r="DC751" s="67" t="b">
        <f>DA751&lt;=Konstanta!$AH$3</f>
        <v>1</v>
      </c>
      <c r="DD751" t="b">
        <f>CY751&lt;=Konstanta!$AH$4</f>
        <v>1</v>
      </c>
      <c r="DE751" t="b">
        <f>CY751&lt;=Konstanta!$AH$5</f>
        <v>1</v>
      </c>
      <c r="DF751" t="b">
        <f>CY751&lt;=Konstanta!$AH$6</f>
        <v>1</v>
      </c>
      <c r="DG751" t="b">
        <f ca="1">TEXT(BL751,"YYYYMMDD")=TEXT(Konstanta!$B$1,"YYYYMMDD")</f>
        <v>0</v>
      </c>
      <c r="DH751" t="b">
        <f t="shared" si="203"/>
        <v>0</v>
      </c>
      <c r="DI751" s="67">
        <f ca="1">Konstanta!$C$4-Data!CD751</f>
        <v>-1096658.666275</v>
      </c>
      <c r="DJ751">
        <f ca="1">IF(Data!DI751&gt;=Konstanta!$B$14,Konstanta!$A$14,IF(Data!DI751&gt;=Konstanta!$B$15,Konstanta!$A$15,IF(Data!DI751&gt;=Konstanta!$B$16,Konstanta!$A$16,IF(Data!DI751&gt;=Konstanta!$B$17,Konstanta!$A$17,IF(Data!DI751&gt;=Konstanta!$B$18,Konstanta!$A$18,Konstanta!$A$19)))))</f>
        <v>6</v>
      </c>
      <c r="DK751" t="b">
        <f t="shared" si="204"/>
        <v>0</v>
      </c>
      <c r="DL751" t="b">
        <f>COUNTIFS(A$1:A750,A751)=0</f>
        <v>1</v>
      </c>
    </row>
    <row r="752" spans="1:116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70" t="str">
        <f t="shared" si="189"/>
        <v/>
      </c>
      <c r="CA752" s="71">
        <f t="shared" ca="1" si="190"/>
        <v>1096694.6660055555</v>
      </c>
      <c r="CB752" s="70" t="b">
        <f ca="1">AND(LEN(BZ752)&gt;0,TEXT(BZ752,"YYYY-MM-DD")=TEXT(Konstanta!$B$1,"YYYY-MM-DD"))</f>
        <v>0</v>
      </c>
      <c r="CC752" s="70" t="str">
        <f t="shared" si="191"/>
        <v/>
      </c>
      <c r="CD752" s="72">
        <f ca="1">(Konstanta!$B$2-D752)*24</f>
        <v>1096694.666275</v>
      </c>
      <c r="CE752" t="b">
        <f t="shared" si="192"/>
        <v>0</v>
      </c>
      <c r="CF752" t="b">
        <f>LEN(_xlfn.IFNA(VLOOKUP(H752,Konstanta!$M:$M,1,FALSE),""))&gt;0</f>
        <v>0</v>
      </c>
      <c r="CG752" t="b">
        <f>LEN(_xlfn.IFNA(VLOOKUP(G752,Konstanta!$T:$T,1,FALSE),""))&gt;0</f>
        <v>0</v>
      </c>
      <c r="CH752" t="b">
        <f>_xlfn.IFNA(VLOOKUP(U752,Konstanta!$O:$O,1,FALSE),"-")&lt;&gt;"-"</f>
        <v>0</v>
      </c>
      <c r="CI752" t="b">
        <f>LEN(_xlfn.IFNA(VLOOKUP(AX752,Konstanta!$X:$X,1,FALSE),""))&gt;0</f>
        <v>0</v>
      </c>
      <c r="CJ752" t="b">
        <f>OR(LEN(_xlfn.IFNA(VLOOKUP(Y752,Konstanta!$Q:$Q,1,FALSE),""))&gt;0,LEN(Y752)=0)</f>
        <v>1</v>
      </c>
      <c r="CK752" t="b">
        <f t="shared" si="193"/>
        <v>1</v>
      </c>
      <c r="CL752" t="b">
        <f>OR(LEN(_xlfn.IFNA(VLOOKUP(BK752,Konstanta!$Z:$Z,1,FALSE),""))&gt;0,LEN(BK752)=0)</f>
        <v>1</v>
      </c>
      <c r="CM752" t="b">
        <f t="shared" si="194"/>
        <v>1</v>
      </c>
      <c r="CN752" t="b">
        <f t="shared" si="195"/>
        <v>0</v>
      </c>
      <c r="CO752" t="b">
        <f>LEN(_xlfn.IFNA(VLOOKUP(Data!K752,Konstanta!$AB:$AB,1,FALSE),""))&gt;0</f>
        <v>0</v>
      </c>
      <c r="CP752" s="12" t="b">
        <f t="shared" si="196"/>
        <v>0</v>
      </c>
      <c r="CQ752" s="12" t="b">
        <f t="shared" si="197"/>
        <v>0</v>
      </c>
      <c r="CR752" t="b">
        <f>ISNUMBER(SEARCH(Konstanta!$Q$5,Y752))</f>
        <v>0</v>
      </c>
      <c r="CS752">
        <f ca="1">IF(CD752&lt;=Konstanta!$J$5,Konstanta!$I$5,IF(CD752&lt;=Konstanta!$J$6,Konstanta!$I$6,IF(CD752&lt;=Konstanta!$J$7,Konstanta!$I$7,Konstanta!$I$8)))</f>
        <v>4</v>
      </c>
      <c r="CT752" t="b">
        <f>ISNUMBER(SEARCH(Konstanta!$Q$6,Y752))</f>
        <v>0</v>
      </c>
      <c r="CU752">
        <f ca="1">IF(CD752&lt;=Konstanta!$F$5,Konstanta!$E$5,IF(CD752&lt;=Konstanta!$F$6,Konstanta!$E$6,IF(CD752&lt;=Konstanta!$F$7,Konstanta!$E$7,IF(CD752&lt;=Konstanta!$F$8,Konstanta!$E$8,Konstanta!$E$9))))</f>
        <v>5</v>
      </c>
      <c r="CV752" t="b">
        <f t="shared" si="198"/>
        <v>1</v>
      </c>
      <c r="CW752" s="74">
        <f ca="1">IF(CD752&lt;=Konstanta!$B$5,Konstanta!$A$5,IF(CD752&lt;=Konstanta!$B$6,Konstanta!$A$6,IF(CD752&lt;=Konstanta!$B$7,Konstanta!$A$7,IF(CD752&lt;=Konstanta!$B$8,Konstanta!$A$8,IF(CD752&lt;=Konstanta!$B$9,Konstanta!$A$9,IF(CD752&lt;=Konstanta!$B$10,Konstanta!$A$10,IF(CD752&lt;=Konstanta!$B$11,Konstanta!$A$11,Konstanta!$A$12)))))))</f>
        <v>8</v>
      </c>
      <c r="CX752" t="b">
        <f>LEN(_xlfn.IFNA(VLOOKUP(AA752,Konstanta!$AD:$AD,1,FALSE),""))=0</f>
        <v>1</v>
      </c>
      <c r="CY752" s="67">
        <f t="shared" si="199"/>
        <v>0</v>
      </c>
      <c r="CZ752" s="67">
        <f t="shared" si="200"/>
        <v>0</v>
      </c>
      <c r="DA752" s="67">
        <f t="shared" si="201"/>
        <v>0</v>
      </c>
      <c r="DB752" t="b">
        <f t="shared" ca="1" si="202"/>
        <v>0</v>
      </c>
      <c r="DC752" s="67" t="b">
        <f>DA752&lt;=Konstanta!$AH$3</f>
        <v>1</v>
      </c>
      <c r="DD752" t="b">
        <f>CY752&lt;=Konstanta!$AH$4</f>
        <v>1</v>
      </c>
      <c r="DE752" t="b">
        <f>CY752&lt;=Konstanta!$AH$5</f>
        <v>1</v>
      </c>
      <c r="DF752" t="b">
        <f>CY752&lt;=Konstanta!$AH$6</f>
        <v>1</v>
      </c>
      <c r="DG752" t="b">
        <f ca="1">TEXT(BL752,"YYYYMMDD")=TEXT(Konstanta!$B$1,"YYYYMMDD")</f>
        <v>0</v>
      </c>
      <c r="DH752" t="b">
        <f t="shared" si="203"/>
        <v>0</v>
      </c>
      <c r="DI752" s="67">
        <f ca="1">Konstanta!$C$4-Data!CD752</f>
        <v>-1096658.666275</v>
      </c>
      <c r="DJ752">
        <f ca="1">IF(Data!DI752&gt;=Konstanta!$B$14,Konstanta!$A$14,IF(Data!DI752&gt;=Konstanta!$B$15,Konstanta!$A$15,IF(Data!DI752&gt;=Konstanta!$B$16,Konstanta!$A$16,IF(Data!DI752&gt;=Konstanta!$B$17,Konstanta!$A$17,IF(Data!DI752&gt;=Konstanta!$B$18,Konstanta!$A$18,Konstanta!$A$19)))))</f>
        <v>6</v>
      </c>
      <c r="DK752" t="b">
        <f t="shared" si="204"/>
        <v>0</v>
      </c>
      <c r="DL752" t="b">
        <f>COUNTIFS(A$1:A751,A752)=0</f>
        <v>1</v>
      </c>
    </row>
    <row r="753" spans="1:116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70" t="str">
        <f t="shared" si="189"/>
        <v/>
      </c>
      <c r="CA753" s="71">
        <f t="shared" ca="1" si="190"/>
        <v>1096694.6662277777</v>
      </c>
      <c r="CB753" s="70" t="b">
        <f ca="1">AND(LEN(BZ753)&gt;0,TEXT(BZ753,"YYYY-MM-DD")=TEXT(Konstanta!$B$1,"YYYY-MM-DD"))</f>
        <v>0</v>
      </c>
      <c r="CC753" s="70" t="str">
        <f t="shared" si="191"/>
        <v/>
      </c>
      <c r="CD753" s="72">
        <f ca="1">(Konstanta!$B$2-D753)*24</f>
        <v>1096694.666275</v>
      </c>
      <c r="CE753" t="b">
        <f t="shared" si="192"/>
        <v>0</v>
      </c>
      <c r="CF753" t="b">
        <f>LEN(_xlfn.IFNA(VLOOKUP(H753,Konstanta!$M:$M,1,FALSE),""))&gt;0</f>
        <v>0</v>
      </c>
      <c r="CG753" t="b">
        <f>LEN(_xlfn.IFNA(VLOOKUP(G753,Konstanta!$T:$T,1,FALSE),""))&gt;0</f>
        <v>0</v>
      </c>
      <c r="CH753" t="b">
        <f>_xlfn.IFNA(VLOOKUP(U753,Konstanta!$O:$O,1,FALSE),"-")&lt;&gt;"-"</f>
        <v>0</v>
      </c>
      <c r="CI753" t="b">
        <f>LEN(_xlfn.IFNA(VLOOKUP(AX753,Konstanta!$X:$X,1,FALSE),""))&gt;0</f>
        <v>0</v>
      </c>
      <c r="CJ753" t="b">
        <f>OR(LEN(_xlfn.IFNA(VLOOKUP(Y753,Konstanta!$Q:$Q,1,FALSE),""))&gt;0,LEN(Y753)=0)</f>
        <v>1</v>
      </c>
      <c r="CK753" t="b">
        <f t="shared" si="193"/>
        <v>1</v>
      </c>
      <c r="CL753" t="b">
        <f>OR(LEN(_xlfn.IFNA(VLOOKUP(BK753,Konstanta!$Z:$Z,1,FALSE),""))&gt;0,LEN(BK753)=0)</f>
        <v>1</v>
      </c>
      <c r="CM753" t="b">
        <f t="shared" si="194"/>
        <v>1</v>
      </c>
      <c r="CN753" t="b">
        <f t="shared" si="195"/>
        <v>0</v>
      </c>
      <c r="CO753" t="b">
        <f>LEN(_xlfn.IFNA(VLOOKUP(Data!K753,Konstanta!$AB:$AB,1,FALSE),""))&gt;0</f>
        <v>0</v>
      </c>
      <c r="CP753" s="12" t="b">
        <f t="shared" si="196"/>
        <v>0</v>
      </c>
      <c r="CQ753" s="12" t="b">
        <f t="shared" si="197"/>
        <v>0</v>
      </c>
      <c r="CR753" t="b">
        <f>ISNUMBER(SEARCH(Konstanta!$Q$5,Y753))</f>
        <v>0</v>
      </c>
      <c r="CS753">
        <f ca="1">IF(CD753&lt;=Konstanta!$J$5,Konstanta!$I$5,IF(CD753&lt;=Konstanta!$J$6,Konstanta!$I$6,IF(CD753&lt;=Konstanta!$J$7,Konstanta!$I$7,Konstanta!$I$8)))</f>
        <v>4</v>
      </c>
      <c r="CT753" t="b">
        <f>ISNUMBER(SEARCH(Konstanta!$Q$6,Y753))</f>
        <v>0</v>
      </c>
      <c r="CU753">
        <f ca="1">IF(CD753&lt;=Konstanta!$F$5,Konstanta!$E$5,IF(CD753&lt;=Konstanta!$F$6,Konstanta!$E$6,IF(CD753&lt;=Konstanta!$F$7,Konstanta!$E$7,IF(CD753&lt;=Konstanta!$F$8,Konstanta!$E$8,Konstanta!$E$9))))</f>
        <v>5</v>
      </c>
      <c r="CV753" t="b">
        <f t="shared" si="198"/>
        <v>1</v>
      </c>
      <c r="CW753" s="74">
        <f ca="1">IF(CD753&lt;=Konstanta!$B$5,Konstanta!$A$5,IF(CD753&lt;=Konstanta!$B$6,Konstanta!$A$6,IF(CD753&lt;=Konstanta!$B$7,Konstanta!$A$7,IF(CD753&lt;=Konstanta!$B$8,Konstanta!$A$8,IF(CD753&lt;=Konstanta!$B$9,Konstanta!$A$9,IF(CD753&lt;=Konstanta!$B$10,Konstanta!$A$10,IF(CD753&lt;=Konstanta!$B$11,Konstanta!$A$11,Konstanta!$A$12)))))))</f>
        <v>8</v>
      </c>
      <c r="CX753" t="b">
        <f>LEN(_xlfn.IFNA(VLOOKUP(AA753,Konstanta!$AD:$AD,1,FALSE),""))=0</f>
        <v>1</v>
      </c>
      <c r="CY753" s="67">
        <f t="shared" si="199"/>
        <v>0</v>
      </c>
      <c r="CZ753" s="67">
        <f t="shared" si="200"/>
        <v>0</v>
      </c>
      <c r="DA753" s="67">
        <f t="shared" si="201"/>
        <v>0</v>
      </c>
      <c r="DB753" t="b">
        <f t="shared" ca="1" si="202"/>
        <v>0</v>
      </c>
      <c r="DC753" s="67" t="b">
        <f>DA753&lt;=Konstanta!$AH$3</f>
        <v>1</v>
      </c>
      <c r="DD753" t="b">
        <f>CY753&lt;=Konstanta!$AH$4</f>
        <v>1</v>
      </c>
      <c r="DE753" t="b">
        <f>CY753&lt;=Konstanta!$AH$5</f>
        <v>1</v>
      </c>
      <c r="DF753" t="b">
        <f>CY753&lt;=Konstanta!$AH$6</f>
        <v>1</v>
      </c>
      <c r="DG753" t="b">
        <f ca="1">TEXT(BL753,"YYYYMMDD")=TEXT(Konstanta!$B$1,"YYYYMMDD")</f>
        <v>0</v>
      </c>
      <c r="DH753" t="b">
        <f t="shared" si="203"/>
        <v>0</v>
      </c>
      <c r="DI753" s="67">
        <f ca="1">Konstanta!$C$4-Data!CD753</f>
        <v>-1096658.666275</v>
      </c>
      <c r="DJ753">
        <f ca="1">IF(Data!DI753&gt;=Konstanta!$B$14,Konstanta!$A$14,IF(Data!DI753&gt;=Konstanta!$B$15,Konstanta!$A$15,IF(Data!DI753&gt;=Konstanta!$B$16,Konstanta!$A$16,IF(Data!DI753&gt;=Konstanta!$B$17,Konstanta!$A$17,IF(Data!DI753&gt;=Konstanta!$B$18,Konstanta!$A$18,Konstanta!$A$19)))))</f>
        <v>6</v>
      </c>
      <c r="DK753" t="b">
        <f t="shared" si="204"/>
        <v>0</v>
      </c>
      <c r="DL753" t="b">
        <f>COUNTIFS(A$1:A752,A753)=0</f>
        <v>1</v>
      </c>
    </row>
    <row r="754" spans="1:116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  <c r="BY754" s="68"/>
      <c r="BZ754" s="70" t="str">
        <f t="shared" si="189"/>
        <v/>
      </c>
      <c r="CA754" s="71">
        <f t="shared" ca="1" si="190"/>
        <v>1096694.6659916667</v>
      </c>
      <c r="CB754" s="70" t="b">
        <f ca="1">AND(LEN(BZ754)&gt;0,TEXT(BZ754,"YYYY-MM-DD")=TEXT(Konstanta!$B$1,"YYYY-MM-DD"))</f>
        <v>0</v>
      </c>
      <c r="CC754" s="70" t="str">
        <f t="shared" si="191"/>
        <v/>
      </c>
      <c r="CD754" s="72">
        <f ca="1">(Konstanta!$B$2-D754)*24</f>
        <v>1096694.666275</v>
      </c>
      <c r="CE754" t="b">
        <f t="shared" si="192"/>
        <v>0</v>
      </c>
      <c r="CF754" t="b">
        <f>LEN(_xlfn.IFNA(VLOOKUP(H754,Konstanta!$M:$M,1,FALSE),""))&gt;0</f>
        <v>0</v>
      </c>
      <c r="CG754" t="b">
        <f>LEN(_xlfn.IFNA(VLOOKUP(G754,Konstanta!$T:$T,1,FALSE),""))&gt;0</f>
        <v>0</v>
      </c>
      <c r="CH754" t="b">
        <f>_xlfn.IFNA(VLOOKUP(U754,Konstanta!$O:$O,1,FALSE),"-")&lt;&gt;"-"</f>
        <v>0</v>
      </c>
      <c r="CI754" t="b">
        <f>LEN(_xlfn.IFNA(VLOOKUP(AX754,Konstanta!$X:$X,1,FALSE),""))&gt;0</f>
        <v>0</v>
      </c>
      <c r="CJ754" t="b">
        <f>OR(LEN(_xlfn.IFNA(VLOOKUP(Y754,Konstanta!$Q:$Q,1,FALSE),""))&gt;0,LEN(Y754)=0)</f>
        <v>1</v>
      </c>
      <c r="CK754" t="b">
        <f t="shared" si="193"/>
        <v>1</v>
      </c>
      <c r="CL754" t="b">
        <f>OR(LEN(_xlfn.IFNA(VLOOKUP(BK754,Konstanta!$Z:$Z,1,FALSE),""))&gt;0,LEN(BK754)=0)</f>
        <v>1</v>
      </c>
      <c r="CM754" t="b">
        <f t="shared" si="194"/>
        <v>1</v>
      </c>
      <c r="CN754" t="b">
        <f t="shared" si="195"/>
        <v>0</v>
      </c>
      <c r="CO754" t="b">
        <f>LEN(_xlfn.IFNA(VLOOKUP(Data!K754,Konstanta!$AB:$AB,1,FALSE),""))&gt;0</f>
        <v>0</v>
      </c>
      <c r="CP754" s="12" t="b">
        <f t="shared" si="196"/>
        <v>0</v>
      </c>
      <c r="CQ754" s="12" t="b">
        <f t="shared" si="197"/>
        <v>0</v>
      </c>
      <c r="CR754" t="b">
        <f>ISNUMBER(SEARCH(Konstanta!$Q$5,Y754))</f>
        <v>0</v>
      </c>
      <c r="CS754">
        <f ca="1">IF(CD754&lt;=Konstanta!$J$5,Konstanta!$I$5,IF(CD754&lt;=Konstanta!$J$6,Konstanta!$I$6,IF(CD754&lt;=Konstanta!$J$7,Konstanta!$I$7,Konstanta!$I$8)))</f>
        <v>4</v>
      </c>
      <c r="CT754" t="b">
        <f>ISNUMBER(SEARCH(Konstanta!$Q$6,Y754))</f>
        <v>0</v>
      </c>
      <c r="CU754">
        <f ca="1">IF(CD754&lt;=Konstanta!$F$5,Konstanta!$E$5,IF(CD754&lt;=Konstanta!$F$6,Konstanta!$E$6,IF(CD754&lt;=Konstanta!$F$7,Konstanta!$E$7,IF(CD754&lt;=Konstanta!$F$8,Konstanta!$E$8,Konstanta!$E$9))))</f>
        <v>5</v>
      </c>
      <c r="CV754" t="b">
        <f t="shared" si="198"/>
        <v>1</v>
      </c>
      <c r="CW754" s="74">
        <f ca="1">IF(CD754&lt;=Konstanta!$B$5,Konstanta!$A$5,IF(CD754&lt;=Konstanta!$B$6,Konstanta!$A$6,IF(CD754&lt;=Konstanta!$B$7,Konstanta!$A$7,IF(CD754&lt;=Konstanta!$B$8,Konstanta!$A$8,IF(CD754&lt;=Konstanta!$B$9,Konstanta!$A$9,IF(CD754&lt;=Konstanta!$B$10,Konstanta!$A$10,IF(CD754&lt;=Konstanta!$B$11,Konstanta!$A$11,Konstanta!$A$12)))))))</f>
        <v>8</v>
      </c>
      <c r="CX754" t="b">
        <f>LEN(_xlfn.IFNA(VLOOKUP(AA754,Konstanta!$AD:$AD,1,FALSE),""))=0</f>
        <v>1</v>
      </c>
      <c r="CY754" s="67">
        <f t="shared" si="199"/>
        <v>0</v>
      </c>
      <c r="CZ754" s="67">
        <f t="shared" si="200"/>
        <v>0</v>
      </c>
      <c r="DA754" s="67">
        <f t="shared" si="201"/>
        <v>0</v>
      </c>
      <c r="DB754" t="b">
        <f t="shared" ca="1" si="202"/>
        <v>0</v>
      </c>
      <c r="DC754" s="67" t="b">
        <f>DA754&lt;=Konstanta!$AH$3</f>
        <v>1</v>
      </c>
      <c r="DD754" t="b">
        <f>CY754&lt;=Konstanta!$AH$4</f>
        <v>1</v>
      </c>
      <c r="DE754" t="b">
        <f>CY754&lt;=Konstanta!$AH$5</f>
        <v>1</v>
      </c>
      <c r="DF754" t="b">
        <f>CY754&lt;=Konstanta!$AH$6</f>
        <v>1</v>
      </c>
      <c r="DG754" t="b">
        <f ca="1">TEXT(BL754,"YYYYMMDD")=TEXT(Konstanta!$B$1,"YYYYMMDD")</f>
        <v>0</v>
      </c>
      <c r="DH754" t="b">
        <f t="shared" si="203"/>
        <v>0</v>
      </c>
      <c r="DI754" s="67">
        <f ca="1">Konstanta!$C$4-Data!CD754</f>
        <v>-1096658.666275</v>
      </c>
      <c r="DJ754">
        <f ca="1">IF(Data!DI754&gt;=Konstanta!$B$14,Konstanta!$A$14,IF(Data!DI754&gt;=Konstanta!$B$15,Konstanta!$A$15,IF(Data!DI754&gt;=Konstanta!$B$16,Konstanta!$A$16,IF(Data!DI754&gt;=Konstanta!$B$17,Konstanta!$A$17,IF(Data!DI754&gt;=Konstanta!$B$18,Konstanta!$A$18,Konstanta!$A$19)))))</f>
        <v>6</v>
      </c>
      <c r="DK754" t="b">
        <f t="shared" si="204"/>
        <v>0</v>
      </c>
      <c r="DL754" t="b">
        <f>COUNTIFS(A$1:A753,A754)=0</f>
        <v>1</v>
      </c>
    </row>
    <row r="755" spans="1:116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  <c r="BY755" s="68"/>
      <c r="BZ755" s="70" t="str">
        <f t="shared" si="189"/>
        <v/>
      </c>
      <c r="CA755" s="71">
        <f t="shared" ca="1" si="190"/>
        <v>1096694.6664083335</v>
      </c>
      <c r="CB755" s="70" t="b">
        <f ca="1">AND(LEN(BZ755)&gt;0,TEXT(BZ755,"YYYY-MM-DD")=TEXT(Konstanta!$B$1,"YYYY-MM-DD"))</f>
        <v>0</v>
      </c>
      <c r="CC755" s="70" t="str">
        <f t="shared" si="191"/>
        <v/>
      </c>
      <c r="CD755" s="72">
        <f ca="1">(Konstanta!$B$2-D755)*24</f>
        <v>1096694.666275</v>
      </c>
      <c r="CE755" t="b">
        <f t="shared" si="192"/>
        <v>0</v>
      </c>
      <c r="CF755" t="b">
        <f>LEN(_xlfn.IFNA(VLOOKUP(H755,Konstanta!$M:$M,1,FALSE),""))&gt;0</f>
        <v>0</v>
      </c>
      <c r="CG755" t="b">
        <f>LEN(_xlfn.IFNA(VLOOKUP(G755,Konstanta!$T:$T,1,FALSE),""))&gt;0</f>
        <v>0</v>
      </c>
      <c r="CH755" t="b">
        <f>_xlfn.IFNA(VLOOKUP(U755,Konstanta!$O:$O,1,FALSE),"-")&lt;&gt;"-"</f>
        <v>0</v>
      </c>
      <c r="CI755" t="b">
        <f>LEN(_xlfn.IFNA(VLOOKUP(AX755,Konstanta!$X:$X,1,FALSE),""))&gt;0</f>
        <v>0</v>
      </c>
      <c r="CJ755" t="b">
        <f>OR(LEN(_xlfn.IFNA(VLOOKUP(Y755,Konstanta!$Q:$Q,1,FALSE),""))&gt;0,LEN(Y755)=0)</f>
        <v>1</v>
      </c>
      <c r="CK755" t="b">
        <f t="shared" si="193"/>
        <v>1</v>
      </c>
      <c r="CL755" t="b">
        <f>OR(LEN(_xlfn.IFNA(VLOOKUP(BK755,Konstanta!$Z:$Z,1,FALSE),""))&gt;0,LEN(BK755)=0)</f>
        <v>1</v>
      </c>
      <c r="CM755" t="b">
        <f t="shared" si="194"/>
        <v>1</v>
      </c>
      <c r="CN755" t="b">
        <f t="shared" si="195"/>
        <v>0</v>
      </c>
      <c r="CO755" t="b">
        <f>LEN(_xlfn.IFNA(VLOOKUP(Data!K755,Konstanta!$AB:$AB,1,FALSE),""))&gt;0</f>
        <v>0</v>
      </c>
      <c r="CP755" s="12" t="b">
        <f t="shared" si="196"/>
        <v>0</v>
      </c>
      <c r="CQ755" s="12" t="b">
        <f t="shared" si="197"/>
        <v>0</v>
      </c>
      <c r="CR755" t="b">
        <f>ISNUMBER(SEARCH(Konstanta!$Q$5,Y755))</f>
        <v>0</v>
      </c>
      <c r="CS755">
        <f ca="1">IF(CD755&lt;=Konstanta!$J$5,Konstanta!$I$5,IF(CD755&lt;=Konstanta!$J$6,Konstanta!$I$6,IF(CD755&lt;=Konstanta!$J$7,Konstanta!$I$7,Konstanta!$I$8)))</f>
        <v>4</v>
      </c>
      <c r="CT755" t="b">
        <f>ISNUMBER(SEARCH(Konstanta!$Q$6,Y755))</f>
        <v>0</v>
      </c>
      <c r="CU755">
        <f ca="1">IF(CD755&lt;=Konstanta!$F$5,Konstanta!$E$5,IF(CD755&lt;=Konstanta!$F$6,Konstanta!$E$6,IF(CD755&lt;=Konstanta!$F$7,Konstanta!$E$7,IF(CD755&lt;=Konstanta!$F$8,Konstanta!$E$8,Konstanta!$E$9))))</f>
        <v>5</v>
      </c>
      <c r="CV755" t="b">
        <f t="shared" si="198"/>
        <v>1</v>
      </c>
      <c r="CW755" s="74">
        <f ca="1">IF(CD755&lt;=Konstanta!$B$5,Konstanta!$A$5,IF(CD755&lt;=Konstanta!$B$6,Konstanta!$A$6,IF(CD755&lt;=Konstanta!$B$7,Konstanta!$A$7,IF(CD755&lt;=Konstanta!$B$8,Konstanta!$A$8,IF(CD755&lt;=Konstanta!$B$9,Konstanta!$A$9,IF(CD755&lt;=Konstanta!$B$10,Konstanta!$A$10,IF(CD755&lt;=Konstanta!$B$11,Konstanta!$A$11,Konstanta!$A$12)))))))</f>
        <v>8</v>
      </c>
      <c r="CX755" t="b">
        <f>LEN(_xlfn.IFNA(VLOOKUP(AA755,Konstanta!$AD:$AD,1,FALSE),""))=0</f>
        <v>1</v>
      </c>
      <c r="CY755" s="67">
        <f t="shared" si="199"/>
        <v>0</v>
      </c>
      <c r="CZ755" s="67">
        <f t="shared" si="200"/>
        <v>0</v>
      </c>
      <c r="DA755" s="67">
        <f t="shared" si="201"/>
        <v>0</v>
      </c>
      <c r="DB755" t="b">
        <f t="shared" ca="1" si="202"/>
        <v>0</v>
      </c>
      <c r="DC755" s="67" t="b">
        <f>DA755&lt;=Konstanta!$AH$3</f>
        <v>1</v>
      </c>
      <c r="DD755" t="b">
        <f>CY755&lt;=Konstanta!$AH$4</f>
        <v>1</v>
      </c>
      <c r="DE755" t="b">
        <f>CY755&lt;=Konstanta!$AH$5</f>
        <v>1</v>
      </c>
      <c r="DF755" t="b">
        <f>CY755&lt;=Konstanta!$AH$6</f>
        <v>1</v>
      </c>
      <c r="DG755" t="b">
        <f ca="1">TEXT(BL755,"YYYYMMDD")=TEXT(Konstanta!$B$1,"YYYYMMDD")</f>
        <v>0</v>
      </c>
      <c r="DH755" t="b">
        <f t="shared" si="203"/>
        <v>0</v>
      </c>
      <c r="DI755" s="67">
        <f ca="1">Konstanta!$C$4-Data!CD755</f>
        <v>-1096658.666275</v>
      </c>
      <c r="DJ755">
        <f ca="1">IF(Data!DI755&gt;=Konstanta!$B$14,Konstanta!$A$14,IF(Data!DI755&gt;=Konstanta!$B$15,Konstanta!$A$15,IF(Data!DI755&gt;=Konstanta!$B$16,Konstanta!$A$16,IF(Data!DI755&gt;=Konstanta!$B$17,Konstanta!$A$17,IF(Data!DI755&gt;=Konstanta!$B$18,Konstanta!$A$18,Konstanta!$A$19)))))</f>
        <v>6</v>
      </c>
      <c r="DK755" t="b">
        <f t="shared" si="204"/>
        <v>0</v>
      </c>
      <c r="DL755" t="b">
        <f>COUNTIFS(A$1:A754,A755)=0</f>
        <v>1</v>
      </c>
    </row>
    <row r="756" spans="1:11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70" t="str">
        <f t="shared" si="189"/>
        <v/>
      </c>
      <c r="CA756" s="71">
        <f t="shared" ca="1" si="190"/>
        <v>1096694.6660166667</v>
      </c>
      <c r="CB756" s="70" t="b">
        <f ca="1">AND(LEN(BZ756)&gt;0,TEXT(BZ756,"YYYY-MM-DD")=TEXT(Konstanta!$B$1,"YYYY-MM-DD"))</f>
        <v>0</v>
      </c>
      <c r="CC756" s="70" t="str">
        <f t="shared" si="191"/>
        <v/>
      </c>
      <c r="CD756" s="72">
        <f ca="1">(Konstanta!$B$2-D756)*24</f>
        <v>1096694.666275</v>
      </c>
      <c r="CE756" t="b">
        <f t="shared" si="192"/>
        <v>0</v>
      </c>
      <c r="CF756" t="b">
        <f>LEN(_xlfn.IFNA(VLOOKUP(H756,Konstanta!$M:$M,1,FALSE),""))&gt;0</f>
        <v>0</v>
      </c>
      <c r="CG756" t="b">
        <f>LEN(_xlfn.IFNA(VLOOKUP(G756,Konstanta!$T:$T,1,FALSE),""))&gt;0</f>
        <v>0</v>
      </c>
      <c r="CH756" t="b">
        <f>_xlfn.IFNA(VLOOKUP(U756,Konstanta!$O:$O,1,FALSE),"-")&lt;&gt;"-"</f>
        <v>0</v>
      </c>
      <c r="CI756" t="b">
        <f>LEN(_xlfn.IFNA(VLOOKUP(AX756,Konstanta!$X:$X,1,FALSE),""))&gt;0</f>
        <v>0</v>
      </c>
      <c r="CJ756" t="b">
        <f>OR(LEN(_xlfn.IFNA(VLOOKUP(Y756,Konstanta!$Q:$Q,1,FALSE),""))&gt;0,LEN(Y756)=0)</f>
        <v>1</v>
      </c>
      <c r="CK756" t="b">
        <f t="shared" si="193"/>
        <v>1</v>
      </c>
      <c r="CL756" t="b">
        <f>OR(LEN(_xlfn.IFNA(VLOOKUP(BK756,Konstanta!$Z:$Z,1,FALSE),""))&gt;0,LEN(BK756)=0)</f>
        <v>1</v>
      </c>
      <c r="CM756" t="b">
        <f t="shared" si="194"/>
        <v>1</v>
      </c>
      <c r="CN756" t="b">
        <f t="shared" si="195"/>
        <v>0</v>
      </c>
      <c r="CO756" t="b">
        <f>LEN(_xlfn.IFNA(VLOOKUP(Data!K756,Konstanta!$AB:$AB,1,FALSE),""))&gt;0</f>
        <v>0</v>
      </c>
      <c r="CP756" s="12" t="b">
        <f t="shared" si="196"/>
        <v>0</v>
      </c>
      <c r="CQ756" s="12" t="b">
        <f t="shared" si="197"/>
        <v>0</v>
      </c>
      <c r="CR756" t="b">
        <f>ISNUMBER(SEARCH(Konstanta!$Q$5,Y756))</f>
        <v>0</v>
      </c>
      <c r="CS756">
        <f ca="1">IF(CD756&lt;=Konstanta!$J$5,Konstanta!$I$5,IF(CD756&lt;=Konstanta!$J$6,Konstanta!$I$6,IF(CD756&lt;=Konstanta!$J$7,Konstanta!$I$7,Konstanta!$I$8)))</f>
        <v>4</v>
      </c>
      <c r="CT756" t="b">
        <f>ISNUMBER(SEARCH(Konstanta!$Q$6,Y756))</f>
        <v>0</v>
      </c>
      <c r="CU756">
        <f ca="1">IF(CD756&lt;=Konstanta!$F$5,Konstanta!$E$5,IF(CD756&lt;=Konstanta!$F$6,Konstanta!$E$6,IF(CD756&lt;=Konstanta!$F$7,Konstanta!$E$7,IF(CD756&lt;=Konstanta!$F$8,Konstanta!$E$8,Konstanta!$E$9))))</f>
        <v>5</v>
      </c>
      <c r="CV756" t="b">
        <f t="shared" si="198"/>
        <v>1</v>
      </c>
      <c r="CW756" s="74">
        <f ca="1">IF(CD756&lt;=Konstanta!$B$5,Konstanta!$A$5,IF(CD756&lt;=Konstanta!$B$6,Konstanta!$A$6,IF(CD756&lt;=Konstanta!$B$7,Konstanta!$A$7,IF(CD756&lt;=Konstanta!$B$8,Konstanta!$A$8,IF(CD756&lt;=Konstanta!$B$9,Konstanta!$A$9,IF(CD756&lt;=Konstanta!$B$10,Konstanta!$A$10,IF(CD756&lt;=Konstanta!$B$11,Konstanta!$A$11,Konstanta!$A$12)))))))</f>
        <v>8</v>
      </c>
      <c r="CX756" t="b">
        <f>LEN(_xlfn.IFNA(VLOOKUP(AA756,Konstanta!$AD:$AD,1,FALSE),""))=0</f>
        <v>1</v>
      </c>
      <c r="CY756" s="67">
        <f t="shared" si="199"/>
        <v>0</v>
      </c>
      <c r="CZ756" s="67">
        <f t="shared" si="200"/>
        <v>0</v>
      </c>
      <c r="DA756" s="67">
        <f t="shared" si="201"/>
        <v>0</v>
      </c>
      <c r="DB756" t="b">
        <f t="shared" ca="1" si="202"/>
        <v>0</v>
      </c>
      <c r="DC756" s="67" t="b">
        <f>DA756&lt;=Konstanta!$AH$3</f>
        <v>1</v>
      </c>
      <c r="DD756" t="b">
        <f>CY756&lt;=Konstanta!$AH$4</f>
        <v>1</v>
      </c>
      <c r="DE756" t="b">
        <f>CY756&lt;=Konstanta!$AH$5</f>
        <v>1</v>
      </c>
      <c r="DF756" t="b">
        <f>CY756&lt;=Konstanta!$AH$6</f>
        <v>1</v>
      </c>
      <c r="DG756" t="b">
        <f ca="1">TEXT(BL756,"YYYYMMDD")=TEXT(Konstanta!$B$1,"YYYYMMDD")</f>
        <v>0</v>
      </c>
      <c r="DH756" t="b">
        <f t="shared" si="203"/>
        <v>0</v>
      </c>
      <c r="DI756" s="67">
        <f ca="1">Konstanta!$C$4-Data!CD756</f>
        <v>-1096658.666275</v>
      </c>
      <c r="DJ756">
        <f ca="1">IF(Data!DI756&gt;=Konstanta!$B$14,Konstanta!$A$14,IF(Data!DI756&gt;=Konstanta!$B$15,Konstanta!$A$15,IF(Data!DI756&gt;=Konstanta!$B$16,Konstanta!$A$16,IF(Data!DI756&gt;=Konstanta!$B$17,Konstanta!$A$17,IF(Data!DI756&gt;=Konstanta!$B$18,Konstanta!$A$18,Konstanta!$A$19)))))</f>
        <v>6</v>
      </c>
      <c r="DK756" t="b">
        <f t="shared" si="204"/>
        <v>0</v>
      </c>
      <c r="DL756" t="b">
        <f>COUNTIFS(A$1:A755,A756)=0</f>
        <v>1</v>
      </c>
    </row>
    <row r="757" spans="1:116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70" t="str">
        <f t="shared" si="189"/>
        <v/>
      </c>
      <c r="CA757" s="71">
        <f t="shared" ca="1" si="190"/>
        <v>1096694.6664</v>
      </c>
      <c r="CB757" s="70" t="b">
        <f ca="1">AND(LEN(BZ757)&gt;0,TEXT(BZ757,"YYYY-MM-DD")=TEXT(Konstanta!$B$1,"YYYY-MM-DD"))</f>
        <v>0</v>
      </c>
      <c r="CC757" s="70" t="str">
        <f t="shared" si="191"/>
        <v/>
      </c>
      <c r="CD757" s="72">
        <f ca="1">(Konstanta!$B$2-D757)*24</f>
        <v>1096694.666275</v>
      </c>
      <c r="CE757" t="b">
        <f t="shared" si="192"/>
        <v>0</v>
      </c>
      <c r="CF757" t="b">
        <f>LEN(_xlfn.IFNA(VLOOKUP(H757,Konstanta!$M:$M,1,FALSE),""))&gt;0</f>
        <v>0</v>
      </c>
      <c r="CG757" t="b">
        <f>LEN(_xlfn.IFNA(VLOOKUP(G757,Konstanta!$T:$T,1,FALSE),""))&gt;0</f>
        <v>0</v>
      </c>
      <c r="CH757" t="b">
        <f>_xlfn.IFNA(VLOOKUP(U757,Konstanta!$O:$O,1,FALSE),"-")&lt;&gt;"-"</f>
        <v>0</v>
      </c>
      <c r="CI757" t="b">
        <f>LEN(_xlfn.IFNA(VLOOKUP(AX757,Konstanta!$X:$X,1,FALSE),""))&gt;0</f>
        <v>0</v>
      </c>
      <c r="CJ757" t="b">
        <f>OR(LEN(_xlfn.IFNA(VLOOKUP(Y757,Konstanta!$Q:$Q,1,FALSE),""))&gt;0,LEN(Y757)=0)</f>
        <v>1</v>
      </c>
      <c r="CK757" t="b">
        <f t="shared" si="193"/>
        <v>1</v>
      </c>
      <c r="CL757" t="b">
        <f>OR(LEN(_xlfn.IFNA(VLOOKUP(BK757,Konstanta!$Z:$Z,1,FALSE),""))&gt;0,LEN(BK757)=0)</f>
        <v>1</v>
      </c>
      <c r="CM757" t="b">
        <f t="shared" si="194"/>
        <v>1</v>
      </c>
      <c r="CN757" t="b">
        <f t="shared" si="195"/>
        <v>0</v>
      </c>
      <c r="CO757" t="b">
        <f>LEN(_xlfn.IFNA(VLOOKUP(Data!K757,Konstanta!$AB:$AB,1,FALSE),""))&gt;0</f>
        <v>0</v>
      </c>
      <c r="CP757" s="12" t="b">
        <f t="shared" si="196"/>
        <v>0</v>
      </c>
      <c r="CQ757" s="12" t="b">
        <f t="shared" si="197"/>
        <v>0</v>
      </c>
      <c r="CR757" t="b">
        <f>ISNUMBER(SEARCH(Konstanta!$Q$5,Y757))</f>
        <v>0</v>
      </c>
      <c r="CS757">
        <f ca="1">IF(CD757&lt;=Konstanta!$J$5,Konstanta!$I$5,IF(CD757&lt;=Konstanta!$J$6,Konstanta!$I$6,IF(CD757&lt;=Konstanta!$J$7,Konstanta!$I$7,Konstanta!$I$8)))</f>
        <v>4</v>
      </c>
      <c r="CT757" t="b">
        <f>ISNUMBER(SEARCH(Konstanta!$Q$6,Y757))</f>
        <v>0</v>
      </c>
      <c r="CU757">
        <f ca="1">IF(CD757&lt;=Konstanta!$F$5,Konstanta!$E$5,IF(CD757&lt;=Konstanta!$F$6,Konstanta!$E$6,IF(CD757&lt;=Konstanta!$F$7,Konstanta!$E$7,IF(CD757&lt;=Konstanta!$F$8,Konstanta!$E$8,Konstanta!$E$9))))</f>
        <v>5</v>
      </c>
      <c r="CV757" t="b">
        <f t="shared" si="198"/>
        <v>1</v>
      </c>
      <c r="CW757" s="74">
        <f ca="1">IF(CD757&lt;=Konstanta!$B$5,Konstanta!$A$5,IF(CD757&lt;=Konstanta!$B$6,Konstanta!$A$6,IF(CD757&lt;=Konstanta!$B$7,Konstanta!$A$7,IF(CD757&lt;=Konstanta!$B$8,Konstanta!$A$8,IF(CD757&lt;=Konstanta!$B$9,Konstanta!$A$9,IF(CD757&lt;=Konstanta!$B$10,Konstanta!$A$10,IF(CD757&lt;=Konstanta!$B$11,Konstanta!$A$11,Konstanta!$A$12)))))))</f>
        <v>8</v>
      </c>
      <c r="CX757" t="b">
        <f>LEN(_xlfn.IFNA(VLOOKUP(AA757,Konstanta!$AD:$AD,1,FALSE),""))=0</f>
        <v>1</v>
      </c>
      <c r="CY757" s="67">
        <f t="shared" si="199"/>
        <v>0</v>
      </c>
      <c r="CZ757" s="67">
        <f t="shared" si="200"/>
        <v>0</v>
      </c>
      <c r="DA757" s="67">
        <f t="shared" si="201"/>
        <v>0</v>
      </c>
      <c r="DB757" t="b">
        <f t="shared" ca="1" si="202"/>
        <v>0</v>
      </c>
      <c r="DC757" s="67" t="b">
        <f>DA757&lt;=Konstanta!$AH$3</f>
        <v>1</v>
      </c>
      <c r="DD757" t="b">
        <f>CY757&lt;=Konstanta!$AH$4</f>
        <v>1</v>
      </c>
      <c r="DE757" t="b">
        <f>CY757&lt;=Konstanta!$AH$5</f>
        <v>1</v>
      </c>
      <c r="DF757" t="b">
        <f>CY757&lt;=Konstanta!$AH$6</f>
        <v>1</v>
      </c>
      <c r="DG757" t="b">
        <f ca="1">TEXT(BL757,"YYYYMMDD")=TEXT(Konstanta!$B$1,"YYYYMMDD")</f>
        <v>0</v>
      </c>
      <c r="DH757" t="b">
        <f t="shared" si="203"/>
        <v>0</v>
      </c>
      <c r="DI757" s="67">
        <f ca="1">Konstanta!$C$4-Data!CD757</f>
        <v>-1096658.666275</v>
      </c>
      <c r="DJ757">
        <f ca="1">IF(Data!DI757&gt;=Konstanta!$B$14,Konstanta!$A$14,IF(Data!DI757&gt;=Konstanta!$B$15,Konstanta!$A$15,IF(Data!DI757&gt;=Konstanta!$B$16,Konstanta!$A$16,IF(Data!DI757&gt;=Konstanta!$B$17,Konstanta!$A$17,IF(Data!DI757&gt;=Konstanta!$B$18,Konstanta!$A$18,Konstanta!$A$19)))))</f>
        <v>6</v>
      </c>
      <c r="DK757" t="b">
        <f t="shared" si="204"/>
        <v>0</v>
      </c>
      <c r="DL757" t="b">
        <f>COUNTIFS(A$1:A756,A757)=0</f>
        <v>1</v>
      </c>
    </row>
    <row r="758" spans="1:116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  <c r="BY758" s="68"/>
      <c r="BZ758" s="70" t="str">
        <f t="shared" si="189"/>
        <v/>
      </c>
      <c r="CA758" s="71">
        <f t="shared" ca="1" si="190"/>
        <v>1096694.666275</v>
      </c>
      <c r="CB758" s="70" t="b">
        <f ca="1">AND(LEN(BZ758)&gt;0,TEXT(BZ758,"YYYY-MM-DD")=TEXT(Konstanta!$B$1,"YYYY-MM-DD"))</f>
        <v>0</v>
      </c>
      <c r="CC758" s="70" t="str">
        <f t="shared" si="191"/>
        <v/>
      </c>
      <c r="CD758" s="72">
        <f ca="1">(Konstanta!$B$2-D758)*24</f>
        <v>1096694.666275</v>
      </c>
      <c r="CE758" t="b">
        <f t="shared" si="192"/>
        <v>0</v>
      </c>
      <c r="CF758" t="b">
        <f>LEN(_xlfn.IFNA(VLOOKUP(H758,Konstanta!$M:$M,1,FALSE),""))&gt;0</f>
        <v>0</v>
      </c>
      <c r="CG758" t="b">
        <f>LEN(_xlfn.IFNA(VLOOKUP(G758,Konstanta!$T:$T,1,FALSE),""))&gt;0</f>
        <v>0</v>
      </c>
      <c r="CH758" t="b">
        <f>_xlfn.IFNA(VLOOKUP(U758,Konstanta!$O:$O,1,FALSE),"-")&lt;&gt;"-"</f>
        <v>0</v>
      </c>
      <c r="CI758" t="b">
        <f>LEN(_xlfn.IFNA(VLOOKUP(AX758,Konstanta!$X:$X,1,FALSE),""))&gt;0</f>
        <v>0</v>
      </c>
      <c r="CJ758" t="b">
        <f>OR(LEN(_xlfn.IFNA(VLOOKUP(Y758,Konstanta!$Q:$Q,1,FALSE),""))&gt;0,LEN(Y758)=0)</f>
        <v>1</v>
      </c>
      <c r="CK758" t="b">
        <f t="shared" si="193"/>
        <v>1</v>
      </c>
      <c r="CL758" t="b">
        <f>OR(LEN(_xlfn.IFNA(VLOOKUP(BK758,Konstanta!$Z:$Z,1,FALSE),""))&gt;0,LEN(BK758)=0)</f>
        <v>1</v>
      </c>
      <c r="CM758" t="b">
        <f t="shared" si="194"/>
        <v>1</v>
      </c>
      <c r="CN758" t="b">
        <f t="shared" si="195"/>
        <v>0</v>
      </c>
      <c r="CO758" t="b">
        <f>LEN(_xlfn.IFNA(VLOOKUP(Data!K758,Konstanta!$AB:$AB,1,FALSE),""))&gt;0</f>
        <v>0</v>
      </c>
      <c r="CP758" s="12" t="b">
        <f t="shared" si="196"/>
        <v>0</v>
      </c>
      <c r="CQ758" s="12" t="b">
        <f t="shared" si="197"/>
        <v>0</v>
      </c>
      <c r="CR758" t="b">
        <f>ISNUMBER(SEARCH(Konstanta!$Q$5,Y758))</f>
        <v>0</v>
      </c>
      <c r="CS758">
        <f ca="1">IF(CD758&lt;=Konstanta!$J$5,Konstanta!$I$5,IF(CD758&lt;=Konstanta!$J$6,Konstanta!$I$6,IF(CD758&lt;=Konstanta!$J$7,Konstanta!$I$7,Konstanta!$I$8)))</f>
        <v>4</v>
      </c>
      <c r="CT758" t="b">
        <f>ISNUMBER(SEARCH(Konstanta!$Q$6,Y758))</f>
        <v>0</v>
      </c>
      <c r="CU758">
        <f ca="1">IF(CD758&lt;=Konstanta!$F$5,Konstanta!$E$5,IF(CD758&lt;=Konstanta!$F$6,Konstanta!$E$6,IF(CD758&lt;=Konstanta!$F$7,Konstanta!$E$7,IF(CD758&lt;=Konstanta!$F$8,Konstanta!$E$8,Konstanta!$E$9))))</f>
        <v>5</v>
      </c>
      <c r="CV758" t="b">
        <f t="shared" si="198"/>
        <v>1</v>
      </c>
      <c r="CW758" s="74">
        <f ca="1">IF(CD758&lt;=Konstanta!$B$5,Konstanta!$A$5,IF(CD758&lt;=Konstanta!$B$6,Konstanta!$A$6,IF(CD758&lt;=Konstanta!$B$7,Konstanta!$A$7,IF(CD758&lt;=Konstanta!$B$8,Konstanta!$A$8,IF(CD758&lt;=Konstanta!$B$9,Konstanta!$A$9,IF(CD758&lt;=Konstanta!$B$10,Konstanta!$A$10,IF(CD758&lt;=Konstanta!$B$11,Konstanta!$A$11,Konstanta!$A$12)))))))</f>
        <v>8</v>
      </c>
      <c r="CX758" t="b">
        <f>LEN(_xlfn.IFNA(VLOOKUP(AA758,Konstanta!$AD:$AD,1,FALSE),""))=0</f>
        <v>1</v>
      </c>
      <c r="CY758" s="67">
        <f t="shared" si="199"/>
        <v>0</v>
      </c>
      <c r="CZ758" s="67">
        <f t="shared" si="200"/>
        <v>0</v>
      </c>
      <c r="DA758" s="67">
        <f t="shared" si="201"/>
        <v>0</v>
      </c>
      <c r="DB758" t="b">
        <f t="shared" ca="1" si="202"/>
        <v>0</v>
      </c>
      <c r="DC758" s="67" t="b">
        <f>DA758&lt;=Konstanta!$AH$3</f>
        <v>1</v>
      </c>
      <c r="DD758" t="b">
        <f>CY758&lt;=Konstanta!$AH$4</f>
        <v>1</v>
      </c>
      <c r="DE758" t="b">
        <f>CY758&lt;=Konstanta!$AH$5</f>
        <v>1</v>
      </c>
      <c r="DF758" t="b">
        <f>CY758&lt;=Konstanta!$AH$6</f>
        <v>1</v>
      </c>
      <c r="DG758" t="b">
        <f ca="1">TEXT(BL758,"YYYYMMDD")=TEXT(Konstanta!$B$1,"YYYYMMDD")</f>
        <v>0</v>
      </c>
      <c r="DH758" t="b">
        <f t="shared" si="203"/>
        <v>0</v>
      </c>
      <c r="DI758" s="67">
        <f ca="1">Konstanta!$C$4-Data!CD758</f>
        <v>-1096658.666275</v>
      </c>
      <c r="DJ758">
        <f ca="1">IF(Data!DI758&gt;=Konstanta!$B$14,Konstanta!$A$14,IF(Data!DI758&gt;=Konstanta!$B$15,Konstanta!$A$15,IF(Data!DI758&gt;=Konstanta!$B$16,Konstanta!$A$16,IF(Data!DI758&gt;=Konstanta!$B$17,Konstanta!$A$17,IF(Data!DI758&gt;=Konstanta!$B$18,Konstanta!$A$18,Konstanta!$A$19)))))</f>
        <v>6</v>
      </c>
      <c r="DK758" t="b">
        <f t="shared" si="204"/>
        <v>0</v>
      </c>
      <c r="DL758" t="b">
        <f>COUNTIFS(A$1:A757,A758)=0</f>
        <v>1</v>
      </c>
    </row>
    <row r="759" spans="1:116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70" t="str">
        <f t="shared" si="189"/>
        <v/>
      </c>
      <c r="CA759" s="71">
        <f t="shared" ca="1" si="190"/>
        <v>1096694.6662277777</v>
      </c>
      <c r="CB759" s="70" t="b">
        <f ca="1">AND(LEN(BZ759)&gt;0,TEXT(BZ759,"YYYY-MM-DD")=TEXT(Konstanta!$B$1,"YYYY-MM-DD"))</f>
        <v>0</v>
      </c>
      <c r="CC759" s="70" t="str">
        <f t="shared" si="191"/>
        <v/>
      </c>
      <c r="CD759" s="72">
        <f ca="1">(Konstanta!$B$2-D759)*24</f>
        <v>1096694.666275</v>
      </c>
      <c r="CE759" t="b">
        <f t="shared" si="192"/>
        <v>0</v>
      </c>
      <c r="CF759" t="b">
        <f>LEN(_xlfn.IFNA(VLOOKUP(H759,Konstanta!$M:$M,1,FALSE),""))&gt;0</f>
        <v>0</v>
      </c>
      <c r="CG759" t="b">
        <f>LEN(_xlfn.IFNA(VLOOKUP(G759,Konstanta!$T:$T,1,FALSE),""))&gt;0</f>
        <v>0</v>
      </c>
      <c r="CH759" t="b">
        <f>_xlfn.IFNA(VLOOKUP(U759,Konstanta!$O:$O,1,FALSE),"-")&lt;&gt;"-"</f>
        <v>0</v>
      </c>
      <c r="CI759" t="b">
        <f>LEN(_xlfn.IFNA(VLOOKUP(AX759,Konstanta!$X:$X,1,FALSE),""))&gt;0</f>
        <v>0</v>
      </c>
      <c r="CJ759" t="b">
        <f>OR(LEN(_xlfn.IFNA(VLOOKUP(Y759,Konstanta!$Q:$Q,1,FALSE),""))&gt;0,LEN(Y759)=0)</f>
        <v>1</v>
      </c>
      <c r="CK759" t="b">
        <f t="shared" si="193"/>
        <v>1</v>
      </c>
      <c r="CL759" t="b">
        <f>OR(LEN(_xlfn.IFNA(VLOOKUP(BK759,Konstanta!$Z:$Z,1,FALSE),""))&gt;0,LEN(BK759)=0)</f>
        <v>1</v>
      </c>
      <c r="CM759" t="b">
        <f t="shared" si="194"/>
        <v>1</v>
      </c>
      <c r="CN759" t="b">
        <f t="shared" si="195"/>
        <v>0</v>
      </c>
      <c r="CO759" t="b">
        <f>LEN(_xlfn.IFNA(VLOOKUP(Data!K759,Konstanta!$AB:$AB,1,FALSE),""))&gt;0</f>
        <v>0</v>
      </c>
      <c r="CP759" s="12" t="b">
        <f t="shared" si="196"/>
        <v>0</v>
      </c>
      <c r="CQ759" s="12" t="b">
        <f t="shared" si="197"/>
        <v>0</v>
      </c>
      <c r="CR759" t="b">
        <f>ISNUMBER(SEARCH(Konstanta!$Q$5,Y759))</f>
        <v>0</v>
      </c>
      <c r="CS759">
        <f ca="1">IF(CD759&lt;=Konstanta!$J$5,Konstanta!$I$5,IF(CD759&lt;=Konstanta!$J$6,Konstanta!$I$6,IF(CD759&lt;=Konstanta!$J$7,Konstanta!$I$7,Konstanta!$I$8)))</f>
        <v>4</v>
      </c>
      <c r="CT759" t="b">
        <f>ISNUMBER(SEARCH(Konstanta!$Q$6,Y759))</f>
        <v>0</v>
      </c>
      <c r="CU759">
        <f ca="1">IF(CD759&lt;=Konstanta!$F$5,Konstanta!$E$5,IF(CD759&lt;=Konstanta!$F$6,Konstanta!$E$6,IF(CD759&lt;=Konstanta!$F$7,Konstanta!$E$7,IF(CD759&lt;=Konstanta!$F$8,Konstanta!$E$8,Konstanta!$E$9))))</f>
        <v>5</v>
      </c>
      <c r="CV759" t="b">
        <f t="shared" si="198"/>
        <v>1</v>
      </c>
      <c r="CW759" s="74">
        <f ca="1">IF(CD759&lt;=Konstanta!$B$5,Konstanta!$A$5,IF(CD759&lt;=Konstanta!$B$6,Konstanta!$A$6,IF(CD759&lt;=Konstanta!$B$7,Konstanta!$A$7,IF(CD759&lt;=Konstanta!$B$8,Konstanta!$A$8,IF(CD759&lt;=Konstanta!$B$9,Konstanta!$A$9,IF(CD759&lt;=Konstanta!$B$10,Konstanta!$A$10,IF(CD759&lt;=Konstanta!$B$11,Konstanta!$A$11,Konstanta!$A$12)))))))</f>
        <v>8</v>
      </c>
      <c r="CX759" t="b">
        <f>LEN(_xlfn.IFNA(VLOOKUP(AA759,Konstanta!$AD:$AD,1,FALSE),""))=0</f>
        <v>1</v>
      </c>
      <c r="CY759" s="67">
        <f t="shared" si="199"/>
        <v>0</v>
      </c>
      <c r="CZ759" s="67">
        <f t="shared" si="200"/>
        <v>0</v>
      </c>
      <c r="DA759" s="67">
        <f t="shared" si="201"/>
        <v>0</v>
      </c>
      <c r="DB759" t="b">
        <f t="shared" ca="1" si="202"/>
        <v>0</v>
      </c>
      <c r="DC759" s="67" t="b">
        <f>DA759&lt;=Konstanta!$AH$3</f>
        <v>1</v>
      </c>
      <c r="DD759" t="b">
        <f>CY759&lt;=Konstanta!$AH$4</f>
        <v>1</v>
      </c>
      <c r="DE759" t="b">
        <f>CY759&lt;=Konstanta!$AH$5</f>
        <v>1</v>
      </c>
      <c r="DF759" t="b">
        <f>CY759&lt;=Konstanta!$AH$6</f>
        <v>1</v>
      </c>
      <c r="DG759" t="b">
        <f ca="1">TEXT(BL759,"YYYYMMDD")=TEXT(Konstanta!$B$1,"YYYYMMDD")</f>
        <v>0</v>
      </c>
      <c r="DH759" t="b">
        <f t="shared" si="203"/>
        <v>0</v>
      </c>
      <c r="DI759" s="67">
        <f ca="1">Konstanta!$C$4-Data!CD759</f>
        <v>-1096658.666275</v>
      </c>
      <c r="DJ759">
        <f ca="1">IF(Data!DI759&gt;=Konstanta!$B$14,Konstanta!$A$14,IF(Data!DI759&gt;=Konstanta!$B$15,Konstanta!$A$15,IF(Data!DI759&gt;=Konstanta!$B$16,Konstanta!$A$16,IF(Data!DI759&gt;=Konstanta!$B$17,Konstanta!$A$17,IF(Data!DI759&gt;=Konstanta!$B$18,Konstanta!$A$18,Konstanta!$A$19)))))</f>
        <v>6</v>
      </c>
      <c r="DK759" t="b">
        <f t="shared" si="204"/>
        <v>0</v>
      </c>
      <c r="DL759" t="b">
        <f>COUNTIFS(A$1:A758,A759)=0</f>
        <v>1</v>
      </c>
    </row>
    <row r="760" spans="1:116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70" t="str">
        <f t="shared" si="189"/>
        <v/>
      </c>
      <c r="CA760" s="71">
        <f t="shared" ca="1" si="190"/>
        <v>1096694.6659972221</v>
      </c>
      <c r="CB760" s="70" t="b">
        <f ca="1">AND(LEN(BZ760)&gt;0,TEXT(BZ760,"YYYY-MM-DD")=TEXT(Konstanta!$B$1,"YYYY-MM-DD"))</f>
        <v>0</v>
      </c>
      <c r="CC760" s="70" t="str">
        <f t="shared" si="191"/>
        <v/>
      </c>
      <c r="CD760" s="72">
        <f ca="1">(Konstanta!$B$2-D760)*24</f>
        <v>1096694.666275</v>
      </c>
      <c r="CE760" t="b">
        <f t="shared" si="192"/>
        <v>0</v>
      </c>
      <c r="CF760" t="b">
        <f>LEN(_xlfn.IFNA(VLOOKUP(H760,Konstanta!$M:$M,1,FALSE),""))&gt;0</f>
        <v>0</v>
      </c>
      <c r="CG760" t="b">
        <f>LEN(_xlfn.IFNA(VLOOKUP(G760,Konstanta!$T:$T,1,FALSE),""))&gt;0</f>
        <v>0</v>
      </c>
      <c r="CH760" t="b">
        <f>_xlfn.IFNA(VLOOKUP(U760,Konstanta!$O:$O,1,FALSE),"-")&lt;&gt;"-"</f>
        <v>0</v>
      </c>
      <c r="CI760" t="b">
        <f>LEN(_xlfn.IFNA(VLOOKUP(AX760,Konstanta!$X:$X,1,FALSE),""))&gt;0</f>
        <v>0</v>
      </c>
      <c r="CJ760" t="b">
        <f>OR(LEN(_xlfn.IFNA(VLOOKUP(Y760,Konstanta!$Q:$Q,1,FALSE),""))&gt;0,LEN(Y760)=0)</f>
        <v>1</v>
      </c>
      <c r="CK760" t="b">
        <f t="shared" si="193"/>
        <v>1</v>
      </c>
      <c r="CL760" t="b">
        <f>OR(LEN(_xlfn.IFNA(VLOOKUP(BK760,Konstanta!$Z:$Z,1,FALSE),""))&gt;0,LEN(BK760)=0)</f>
        <v>1</v>
      </c>
      <c r="CM760" t="b">
        <f t="shared" si="194"/>
        <v>1</v>
      </c>
      <c r="CN760" t="b">
        <f t="shared" si="195"/>
        <v>0</v>
      </c>
      <c r="CO760" t="b">
        <f>LEN(_xlfn.IFNA(VLOOKUP(Data!K760,Konstanta!$AB:$AB,1,FALSE),""))&gt;0</f>
        <v>0</v>
      </c>
      <c r="CP760" s="12" t="b">
        <f t="shared" si="196"/>
        <v>0</v>
      </c>
      <c r="CQ760" s="12" t="b">
        <f t="shared" si="197"/>
        <v>0</v>
      </c>
      <c r="CR760" t="b">
        <f>ISNUMBER(SEARCH(Konstanta!$Q$5,Y760))</f>
        <v>0</v>
      </c>
      <c r="CS760">
        <f ca="1">IF(CD760&lt;=Konstanta!$J$5,Konstanta!$I$5,IF(CD760&lt;=Konstanta!$J$6,Konstanta!$I$6,IF(CD760&lt;=Konstanta!$J$7,Konstanta!$I$7,Konstanta!$I$8)))</f>
        <v>4</v>
      </c>
      <c r="CT760" t="b">
        <f>ISNUMBER(SEARCH(Konstanta!$Q$6,Y760))</f>
        <v>0</v>
      </c>
      <c r="CU760">
        <f ca="1">IF(CD760&lt;=Konstanta!$F$5,Konstanta!$E$5,IF(CD760&lt;=Konstanta!$F$6,Konstanta!$E$6,IF(CD760&lt;=Konstanta!$F$7,Konstanta!$E$7,IF(CD760&lt;=Konstanta!$F$8,Konstanta!$E$8,Konstanta!$E$9))))</f>
        <v>5</v>
      </c>
      <c r="CV760" t="b">
        <f t="shared" si="198"/>
        <v>1</v>
      </c>
      <c r="CW760" s="74">
        <f ca="1">IF(CD760&lt;=Konstanta!$B$5,Konstanta!$A$5,IF(CD760&lt;=Konstanta!$B$6,Konstanta!$A$6,IF(CD760&lt;=Konstanta!$B$7,Konstanta!$A$7,IF(CD760&lt;=Konstanta!$B$8,Konstanta!$A$8,IF(CD760&lt;=Konstanta!$B$9,Konstanta!$A$9,IF(CD760&lt;=Konstanta!$B$10,Konstanta!$A$10,IF(CD760&lt;=Konstanta!$B$11,Konstanta!$A$11,Konstanta!$A$12)))))))</f>
        <v>8</v>
      </c>
      <c r="CX760" t="b">
        <f>LEN(_xlfn.IFNA(VLOOKUP(AA760,Konstanta!$AD:$AD,1,FALSE),""))=0</f>
        <v>1</v>
      </c>
      <c r="CY760" s="67">
        <f t="shared" si="199"/>
        <v>0</v>
      </c>
      <c r="CZ760" s="67">
        <f t="shared" si="200"/>
        <v>0</v>
      </c>
      <c r="DA760" s="67">
        <f t="shared" si="201"/>
        <v>0</v>
      </c>
      <c r="DB760" t="b">
        <f t="shared" ca="1" si="202"/>
        <v>0</v>
      </c>
      <c r="DC760" s="67" t="b">
        <f>DA760&lt;=Konstanta!$AH$3</f>
        <v>1</v>
      </c>
      <c r="DD760" t="b">
        <f>CY760&lt;=Konstanta!$AH$4</f>
        <v>1</v>
      </c>
      <c r="DE760" t="b">
        <f>CY760&lt;=Konstanta!$AH$5</f>
        <v>1</v>
      </c>
      <c r="DF760" t="b">
        <f>CY760&lt;=Konstanta!$AH$6</f>
        <v>1</v>
      </c>
      <c r="DG760" t="b">
        <f ca="1">TEXT(BL760,"YYYYMMDD")=TEXT(Konstanta!$B$1,"YYYYMMDD")</f>
        <v>0</v>
      </c>
      <c r="DH760" t="b">
        <f t="shared" si="203"/>
        <v>0</v>
      </c>
      <c r="DI760" s="67">
        <f ca="1">Konstanta!$C$4-Data!CD760</f>
        <v>-1096658.666275</v>
      </c>
      <c r="DJ760">
        <f ca="1">IF(Data!DI760&gt;=Konstanta!$B$14,Konstanta!$A$14,IF(Data!DI760&gt;=Konstanta!$B$15,Konstanta!$A$15,IF(Data!DI760&gt;=Konstanta!$B$16,Konstanta!$A$16,IF(Data!DI760&gt;=Konstanta!$B$17,Konstanta!$A$17,IF(Data!DI760&gt;=Konstanta!$B$18,Konstanta!$A$18,Konstanta!$A$19)))))</f>
        <v>6</v>
      </c>
      <c r="DK760" t="b">
        <f t="shared" si="204"/>
        <v>0</v>
      </c>
      <c r="DL760" t="b">
        <f>COUNTIFS(A$1:A759,A760)=0</f>
        <v>1</v>
      </c>
    </row>
    <row r="761" spans="1:116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  <c r="BY761" s="68"/>
      <c r="BZ761" s="70" t="str">
        <f t="shared" si="189"/>
        <v/>
      </c>
      <c r="CA761" s="71">
        <f t="shared" ca="1" si="190"/>
        <v>1096694.6662277777</v>
      </c>
      <c r="CB761" s="70" t="b">
        <f ca="1">AND(LEN(BZ761)&gt;0,TEXT(BZ761,"YYYY-MM-DD")=TEXT(Konstanta!$B$1,"YYYY-MM-DD"))</f>
        <v>0</v>
      </c>
      <c r="CC761" s="70" t="str">
        <f t="shared" si="191"/>
        <v/>
      </c>
      <c r="CD761" s="72">
        <f ca="1">(Konstanta!$B$2-D761)*24</f>
        <v>1096694.666275</v>
      </c>
      <c r="CE761" t="b">
        <f t="shared" si="192"/>
        <v>0</v>
      </c>
      <c r="CF761" t="b">
        <f>LEN(_xlfn.IFNA(VLOOKUP(H761,Konstanta!$M:$M,1,FALSE),""))&gt;0</f>
        <v>0</v>
      </c>
      <c r="CG761" t="b">
        <f>LEN(_xlfn.IFNA(VLOOKUP(G761,Konstanta!$T:$T,1,FALSE),""))&gt;0</f>
        <v>0</v>
      </c>
      <c r="CH761" t="b">
        <f>_xlfn.IFNA(VLOOKUP(U761,Konstanta!$O:$O,1,FALSE),"-")&lt;&gt;"-"</f>
        <v>0</v>
      </c>
      <c r="CI761" t="b">
        <f>LEN(_xlfn.IFNA(VLOOKUP(AX761,Konstanta!$X:$X,1,FALSE),""))&gt;0</f>
        <v>0</v>
      </c>
      <c r="CJ761" t="b">
        <f>OR(LEN(_xlfn.IFNA(VLOOKUP(Y761,Konstanta!$Q:$Q,1,FALSE),""))&gt;0,LEN(Y761)=0)</f>
        <v>1</v>
      </c>
      <c r="CK761" t="b">
        <f t="shared" si="193"/>
        <v>1</v>
      </c>
      <c r="CL761" t="b">
        <f>OR(LEN(_xlfn.IFNA(VLOOKUP(BK761,Konstanta!$Z:$Z,1,FALSE),""))&gt;0,LEN(BK761)=0)</f>
        <v>1</v>
      </c>
      <c r="CM761" t="b">
        <f t="shared" si="194"/>
        <v>1</v>
      </c>
      <c r="CN761" t="b">
        <f t="shared" si="195"/>
        <v>0</v>
      </c>
      <c r="CO761" t="b">
        <f>LEN(_xlfn.IFNA(VLOOKUP(Data!K761,Konstanta!$AB:$AB,1,FALSE),""))&gt;0</f>
        <v>0</v>
      </c>
      <c r="CP761" s="12" t="b">
        <f t="shared" si="196"/>
        <v>0</v>
      </c>
      <c r="CQ761" s="12" t="b">
        <f t="shared" si="197"/>
        <v>0</v>
      </c>
      <c r="CR761" t="b">
        <f>ISNUMBER(SEARCH(Konstanta!$Q$5,Y761))</f>
        <v>0</v>
      </c>
      <c r="CS761">
        <f ca="1">IF(CD761&lt;=Konstanta!$J$5,Konstanta!$I$5,IF(CD761&lt;=Konstanta!$J$6,Konstanta!$I$6,IF(CD761&lt;=Konstanta!$J$7,Konstanta!$I$7,Konstanta!$I$8)))</f>
        <v>4</v>
      </c>
      <c r="CT761" t="b">
        <f>ISNUMBER(SEARCH(Konstanta!$Q$6,Y761))</f>
        <v>0</v>
      </c>
      <c r="CU761">
        <f ca="1">IF(CD761&lt;=Konstanta!$F$5,Konstanta!$E$5,IF(CD761&lt;=Konstanta!$F$6,Konstanta!$E$6,IF(CD761&lt;=Konstanta!$F$7,Konstanta!$E$7,IF(CD761&lt;=Konstanta!$F$8,Konstanta!$E$8,Konstanta!$E$9))))</f>
        <v>5</v>
      </c>
      <c r="CV761" t="b">
        <f t="shared" si="198"/>
        <v>1</v>
      </c>
      <c r="CW761" s="74">
        <f ca="1">IF(CD761&lt;=Konstanta!$B$5,Konstanta!$A$5,IF(CD761&lt;=Konstanta!$B$6,Konstanta!$A$6,IF(CD761&lt;=Konstanta!$B$7,Konstanta!$A$7,IF(CD761&lt;=Konstanta!$B$8,Konstanta!$A$8,IF(CD761&lt;=Konstanta!$B$9,Konstanta!$A$9,IF(CD761&lt;=Konstanta!$B$10,Konstanta!$A$10,IF(CD761&lt;=Konstanta!$B$11,Konstanta!$A$11,Konstanta!$A$12)))))))</f>
        <v>8</v>
      </c>
      <c r="CX761" t="b">
        <f>LEN(_xlfn.IFNA(VLOOKUP(AA761,Konstanta!$AD:$AD,1,FALSE),""))=0</f>
        <v>1</v>
      </c>
      <c r="CY761" s="67">
        <f t="shared" si="199"/>
        <v>0</v>
      </c>
      <c r="CZ761" s="67">
        <f t="shared" si="200"/>
        <v>0</v>
      </c>
      <c r="DA761" s="67">
        <f t="shared" si="201"/>
        <v>0</v>
      </c>
      <c r="DB761" t="b">
        <f t="shared" ca="1" si="202"/>
        <v>0</v>
      </c>
      <c r="DC761" s="67" t="b">
        <f>DA761&lt;=Konstanta!$AH$3</f>
        <v>1</v>
      </c>
      <c r="DD761" t="b">
        <f>CY761&lt;=Konstanta!$AH$4</f>
        <v>1</v>
      </c>
      <c r="DE761" t="b">
        <f>CY761&lt;=Konstanta!$AH$5</f>
        <v>1</v>
      </c>
      <c r="DF761" t="b">
        <f>CY761&lt;=Konstanta!$AH$6</f>
        <v>1</v>
      </c>
      <c r="DG761" t="b">
        <f ca="1">TEXT(BL761,"YYYYMMDD")=TEXT(Konstanta!$B$1,"YYYYMMDD")</f>
        <v>0</v>
      </c>
      <c r="DH761" t="b">
        <f t="shared" si="203"/>
        <v>0</v>
      </c>
      <c r="DI761" s="67">
        <f ca="1">Konstanta!$C$4-Data!CD761</f>
        <v>-1096658.666275</v>
      </c>
      <c r="DJ761">
        <f ca="1">IF(Data!DI761&gt;=Konstanta!$B$14,Konstanta!$A$14,IF(Data!DI761&gt;=Konstanta!$B$15,Konstanta!$A$15,IF(Data!DI761&gt;=Konstanta!$B$16,Konstanta!$A$16,IF(Data!DI761&gt;=Konstanta!$B$17,Konstanta!$A$17,IF(Data!DI761&gt;=Konstanta!$B$18,Konstanta!$A$18,Konstanta!$A$19)))))</f>
        <v>6</v>
      </c>
      <c r="DK761" t="b">
        <f t="shared" si="204"/>
        <v>0</v>
      </c>
      <c r="DL761" t="b">
        <f>COUNTIFS(A$1:A760,A761)=0</f>
        <v>1</v>
      </c>
    </row>
    <row r="762" spans="1:116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70" t="str">
        <f t="shared" si="189"/>
        <v/>
      </c>
      <c r="CA762" s="71">
        <f t="shared" ca="1" si="190"/>
        <v>1096694.6659916667</v>
      </c>
      <c r="CB762" s="70" t="b">
        <f ca="1">AND(LEN(BZ762)&gt;0,TEXT(BZ762,"YYYY-MM-DD")=TEXT(Konstanta!$B$1,"YYYY-MM-DD"))</f>
        <v>0</v>
      </c>
      <c r="CC762" s="70" t="str">
        <f t="shared" si="191"/>
        <v/>
      </c>
      <c r="CD762" s="72">
        <f ca="1">(Konstanta!$B$2-D762)*24</f>
        <v>1096694.666275</v>
      </c>
      <c r="CE762" t="b">
        <f t="shared" si="192"/>
        <v>0</v>
      </c>
      <c r="CF762" t="b">
        <f>LEN(_xlfn.IFNA(VLOOKUP(H762,Konstanta!$M:$M,1,FALSE),""))&gt;0</f>
        <v>0</v>
      </c>
      <c r="CG762" t="b">
        <f>LEN(_xlfn.IFNA(VLOOKUP(G762,Konstanta!$T:$T,1,FALSE),""))&gt;0</f>
        <v>0</v>
      </c>
      <c r="CH762" t="b">
        <f>_xlfn.IFNA(VLOOKUP(U762,Konstanta!$O:$O,1,FALSE),"-")&lt;&gt;"-"</f>
        <v>0</v>
      </c>
      <c r="CI762" t="b">
        <f>LEN(_xlfn.IFNA(VLOOKUP(AX762,Konstanta!$X:$X,1,FALSE),""))&gt;0</f>
        <v>0</v>
      </c>
      <c r="CJ762" t="b">
        <f>OR(LEN(_xlfn.IFNA(VLOOKUP(Y762,Konstanta!$Q:$Q,1,FALSE),""))&gt;0,LEN(Y762)=0)</f>
        <v>1</v>
      </c>
      <c r="CK762" t="b">
        <f t="shared" si="193"/>
        <v>1</v>
      </c>
      <c r="CL762" t="b">
        <f>OR(LEN(_xlfn.IFNA(VLOOKUP(BK762,Konstanta!$Z:$Z,1,FALSE),""))&gt;0,LEN(BK762)=0)</f>
        <v>1</v>
      </c>
      <c r="CM762" t="b">
        <f t="shared" si="194"/>
        <v>1</v>
      </c>
      <c r="CN762" t="b">
        <f t="shared" si="195"/>
        <v>0</v>
      </c>
      <c r="CO762" t="b">
        <f>LEN(_xlfn.IFNA(VLOOKUP(Data!K762,Konstanta!$AB:$AB,1,FALSE),""))&gt;0</f>
        <v>0</v>
      </c>
      <c r="CP762" s="12" t="b">
        <f t="shared" si="196"/>
        <v>0</v>
      </c>
      <c r="CQ762" s="12" t="b">
        <f t="shared" si="197"/>
        <v>0</v>
      </c>
      <c r="CR762" t="b">
        <f>ISNUMBER(SEARCH(Konstanta!$Q$5,Y762))</f>
        <v>0</v>
      </c>
      <c r="CS762">
        <f ca="1">IF(CD762&lt;=Konstanta!$J$5,Konstanta!$I$5,IF(CD762&lt;=Konstanta!$J$6,Konstanta!$I$6,IF(CD762&lt;=Konstanta!$J$7,Konstanta!$I$7,Konstanta!$I$8)))</f>
        <v>4</v>
      </c>
      <c r="CT762" t="b">
        <f>ISNUMBER(SEARCH(Konstanta!$Q$6,Y762))</f>
        <v>0</v>
      </c>
      <c r="CU762">
        <f ca="1">IF(CD762&lt;=Konstanta!$F$5,Konstanta!$E$5,IF(CD762&lt;=Konstanta!$F$6,Konstanta!$E$6,IF(CD762&lt;=Konstanta!$F$7,Konstanta!$E$7,IF(CD762&lt;=Konstanta!$F$8,Konstanta!$E$8,Konstanta!$E$9))))</f>
        <v>5</v>
      </c>
      <c r="CV762" t="b">
        <f t="shared" si="198"/>
        <v>1</v>
      </c>
      <c r="CW762" s="74">
        <f ca="1">IF(CD762&lt;=Konstanta!$B$5,Konstanta!$A$5,IF(CD762&lt;=Konstanta!$B$6,Konstanta!$A$6,IF(CD762&lt;=Konstanta!$B$7,Konstanta!$A$7,IF(CD762&lt;=Konstanta!$B$8,Konstanta!$A$8,IF(CD762&lt;=Konstanta!$B$9,Konstanta!$A$9,IF(CD762&lt;=Konstanta!$B$10,Konstanta!$A$10,IF(CD762&lt;=Konstanta!$B$11,Konstanta!$A$11,Konstanta!$A$12)))))))</f>
        <v>8</v>
      </c>
      <c r="CX762" t="b">
        <f>LEN(_xlfn.IFNA(VLOOKUP(AA762,Konstanta!$AD:$AD,1,FALSE),""))=0</f>
        <v>1</v>
      </c>
      <c r="CY762" s="67">
        <f t="shared" si="199"/>
        <v>0</v>
      </c>
      <c r="CZ762" s="67">
        <f t="shared" si="200"/>
        <v>0</v>
      </c>
      <c r="DA762" s="67">
        <f t="shared" si="201"/>
        <v>0</v>
      </c>
      <c r="DB762" t="b">
        <f t="shared" ca="1" si="202"/>
        <v>0</v>
      </c>
      <c r="DC762" s="67" t="b">
        <f>DA762&lt;=Konstanta!$AH$3</f>
        <v>1</v>
      </c>
      <c r="DD762" t="b">
        <f>CY762&lt;=Konstanta!$AH$4</f>
        <v>1</v>
      </c>
      <c r="DE762" t="b">
        <f>CY762&lt;=Konstanta!$AH$5</f>
        <v>1</v>
      </c>
      <c r="DF762" t="b">
        <f>CY762&lt;=Konstanta!$AH$6</f>
        <v>1</v>
      </c>
      <c r="DG762" t="b">
        <f ca="1">TEXT(BL762,"YYYYMMDD")=TEXT(Konstanta!$B$1,"YYYYMMDD")</f>
        <v>0</v>
      </c>
      <c r="DH762" t="b">
        <f t="shared" si="203"/>
        <v>0</v>
      </c>
      <c r="DI762" s="67">
        <f ca="1">Konstanta!$C$4-Data!CD762</f>
        <v>-1096658.666275</v>
      </c>
      <c r="DJ762">
        <f ca="1">IF(Data!DI762&gt;=Konstanta!$B$14,Konstanta!$A$14,IF(Data!DI762&gt;=Konstanta!$B$15,Konstanta!$A$15,IF(Data!DI762&gt;=Konstanta!$B$16,Konstanta!$A$16,IF(Data!DI762&gt;=Konstanta!$B$17,Konstanta!$A$17,IF(Data!DI762&gt;=Konstanta!$B$18,Konstanta!$A$18,Konstanta!$A$19)))))</f>
        <v>6</v>
      </c>
      <c r="DK762" t="b">
        <f t="shared" si="204"/>
        <v>0</v>
      </c>
      <c r="DL762" t="b">
        <f>COUNTIFS(A$1:A761,A762)=0</f>
        <v>1</v>
      </c>
    </row>
    <row r="763" spans="1:116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70" t="str">
        <f t="shared" si="189"/>
        <v/>
      </c>
      <c r="CA763" s="71">
        <f t="shared" ca="1" si="190"/>
        <v>1096694.6664305555</v>
      </c>
      <c r="CB763" s="70" t="b">
        <f ca="1">AND(LEN(BZ763)&gt;0,TEXT(BZ763,"YYYY-MM-DD")=TEXT(Konstanta!$B$1,"YYYY-MM-DD"))</f>
        <v>0</v>
      </c>
      <c r="CC763" s="70" t="str">
        <f t="shared" si="191"/>
        <v/>
      </c>
      <c r="CD763" s="72">
        <f ca="1">(Konstanta!$B$2-D763)*24</f>
        <v>1096694.666275</v>
      </c>
      <c r="CE763" t="b">
        <f t="shared" si="192"/>
        <v>0</v>
      </c>
      <c r="CF763" t="b">
        <f>LEN(_xlfn.IFNA(VLOOKUP(H763,Konstanta!$M:$M,1,FALSE),""))&gt;0</f>
        <v>0</v>
      </c>
      <c r="CG763" t="b">
        <f>LEN(_xlfn.IFNA(VLOOKUP(G763,Konstanta!$T:$T,1,FALSE),""))&gt;0</f>
        <v>0</v>
      </c>
      <c r="CH763" t="b">
        <f>_xlfn.IFNA(VLOOKUP(U763,Konstanta!$O:$O,1,FALSE),"-")&lt;&gt;"-"</f>
        <v>0</v>
      </c>
      <c r="CI763" t="b">
        <f>LEN(_xlfn.IFNA(VLOOKUP(AX763,Konstanta!$X:$X,1,FALSE),""))&gt;0</f>
        <v>0</v>
      </c>
      <c r="CJ763" t="b">
        <f>OR(LEN(_xlfn.IFNA(VLOOKUP(Y763,Konstanta!$Q:$Q,1,FALSE),""))&gt;0,LEN(Y763)=0)</f>
        <v>1</v>
      </c>
      <c r="CK763" t="b">
        <f t="shared" si="193"/>
        <v>1</v>
      </c>
      <c r="CL763" t="b">
        <f>OR(LEN(_xlfn.IFNA(VLOOKUP(BK763,Konstanta!$Z:$Z,1,FALSE),""))&gt;0,LEN(BK763)=0)</f>
        <v>1</v>
      </c>
      <c r="CM763" t="b">
        <f t="shared" si="194"/>
        <v>1</v>
      </c>
      <c r="CN763" t="b">
        <f t="shared" si="195"/>
        <v>0</v>
      </c>
      <c r="CO763" t="b">
        <f>LEN(_xlfn.IFNA(VLOOKUP(Data!K763,Konstanta!$AB:$AB,1,FALSE),""))&gt;0</f>
        <v>0</v>
      </c>
      <c r="CP763" s="12" t="b">
        <f t="shared" si="196"/>
        <v>0</v>
      </c>
      <c r="CQ763" s="12" t="b">
        <f t="shared" si="197"/>
        <v>0</v>
      </c>
      <c r="CR763" t="b">
        <f>ISNUMBER(SEARCH(Konstanta!$Q$5,Y763))</f>
        <v>0</v>
      </c>
      <c r="CS763">
        <f ca="1">IF(CD763&lt;=Konstanta!$J$5,Konstanta!$I$5,IF(CD763&lt;=Konstanta!$J$6,Konstanta!$I$6,IF(CD763&lt;=Konstanta!$J$7,Konstanta!$I$7,Konstanta!$I$8)))</f>
        <v>4</v>
      </c>
      <c r="CT763" t="b">
        <f>ISNUMBER(SEARCH(Konstanta!$Q$6,Y763))</f>
        <v>0</v>
      </c>
      <c r="CU763">
        <f ca="1">IF(CD763&lt;=Konstanta!$F$5,Konstanta!$E$5,IF(CD763&lt;=Konstanta!$F$6,Konstanta!$E$6,IF(CD763&lt;=Konstanta!$F$7,Konstanta!$E$7,IF(CD763&lt;=Konstanta!$F$8,Konstanta!$E$8,Konstanta!$E$9))))</f>
        <v>5</v>
      </c>
      <c r="CV763" t="b">
        <f t="shared" si="198"/>
        <v>1</v>
      </c>
      <c r="CW763" s="74">
        <f ca="1">IF(CD763&lt;=Konstanta!$B$5,Konstanta!$A$5,IF(CD763&lt;=Konstanta!$B$6,Konstanta!$A$6,IF(CD763&lt;=Konstanta!$B$7,Konstanta!$A$7,IF(CD763&lt;=Konstanta!$B$8,Konstanta!$A$8,IF(CD763&lt;=Konstanta!$B$9,Konstanta!$A$9,IF(CD763&lt;=Konstanta!$B$10,Konstanta!$A$10,IF(CD763&lt;=Konstanta!$B$11,Konstanta!$A$11,Konstanta!$A$12)))))))</f>
        <v>8</v>
      </c>
      <c r="CX763" t="b">
        <f>LEN(_xlfn.IFNA(VLOOKUP(AA763,Konstanta!$AD:$AD,1,FALSE),""))=0</f>
        <v>1</v>
      </c>
      <c r="CY763" s="67">
        <f t="shared" si="199"/>
        <v>0</v>
      </c>
      <c r="CZ763" s="67">
        <f t="shared" si="200"/>
        <v>0</v>
      </c>
      <c r="DA763" s="67">
        <f t="shared" si="201"/>
        <v>0</v>
      </c>
      <c r="DB763" t="b">
        <f t="shared" ca="1" si="202"/>
        <v>0</v>
      </c>
      <c r="DC763" s="67" t="b">
        <f>DA763&lt;=Konstanta!$AH$3</f>
        <v>1</v>
      </c>
      <c r="DD763" t="b">
        <f>CY763&lt;=Konstanta!$AH$4</f>
        <v>1</v>
      </c>
      <c r="DE763" t="b">
        <f>CY763&lt;=Konstanta!$AH$5</f>
        <v>1</v>
      </c>
      <c r="DF763" t="b">
        <f>CY763&lt;=Konstanta!$AH$6</f>
        <v>1</v>
      </c>
      <c r="DG763" t="b">
        <f ca="1">TEXT(BL763,"YYYYMMDD")=TEXT(Konstanta!$B$1,"YYYYMMDD")</f>
        <v>0</v>
      </c>
      <c r="DH763" t="b">
        <f t="shared" si="203"/>
        <v>0</v>
      </c>
      <c r="DI763" s="67">
        <f ca="1">Konstanta!$C$4-Data!CD763</f>
        <v>-1096658.666275</v>
      </c>
      <c r="DJ763">
        <f ca="1">IF(Data!DI763&gt;=Konstanta!$B$14,Konstanta!$A$14,IF(Data!DI763&gt;=Konstanta!$B$15,Konstanta!$A$15,IF(Data!DI763&gt;=Konstanta!$B$16,Konstanta!$A$16,IF(Data!DI763&gt;=Konstanta!$B$17,Konstanta!$A$17,IF(Data!DI763&gt;=Konstanta!$B$18,Konstanta!$A$18,Konstanta!$A$19)))))</f>
        <v>6</v>
      </c>
      <c r="DK763" t="b">
        <f t="shared" si="204"/>
        <v>0</v>
      </c>
      <c r="DL763" t="b">
        <f>COUNTIFS(A$1:A762,A763)=0</f>
        <v>1</v>
      </c>
    </row>
    <row r="764" spans="1:116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70" t="str">
        <f t="shared" si="189"/>
        <v/>
      </c>
      <c r="CA764" s="71">
        <f t="shared" ca="1" si="190"/>
        <v>1096694.6659916667</v>
      </c>
      <c r="CB764" s="70" t="b">
        <f ca="1">AND(LEN(BZ764)&gt;0,TEXT(BZ764,"YYYY-MM-DD")=TEXT(Konstanta!$B$1,"YYYY-MM-DD"))</f>
        <v>0</v>
      </c>
      <c r="CC764" s="70" t="str">
        <f t="shared" si="191"/>
        <v/>
      </c>
      <c r="CD764" s="72">
        <f ca="1">(Konstanta!$B$2-D764)*24</f>
        <v>1096694.666275</v>
      </c>
      <c r="CE764" t="b">
        <f t="shared" si="192"/>
        <v>0</v>
      </c>
      <c r="CF764" t="b">
        <f>LEN(_xlfn.IFNA(VLOOKUP(H764,Konstanta!$M:$M,1,FALSE),""))&gt;0</f>
        <v>0</v>
      </c>
      <c r="CG764" t="b">
        <f>LEN(_xlfn.IFNA(VLOOKUP(G764,Konstanta!$T:$T,1,FALSE),""))&gt;0</f>
        <v>0</v>
      </c>
      <c r="CH764" t="b">
        <f>_xlfn.IFNA(VLOOKUP(U764,Konstanta!$O:$O,1,FALSE),"-")&lt;&gt;"-"</f>
        <v>0</v>
      </c>
      <c r="CI764" t="b">
        <f>LEN(_xlfn.IFNA(VLOOKUP(AX764,Konstanta!$X:$X,1,FALSE),""))&gt;0</f>
        <v>0</v>
      </c>
      <c r="CJ764" t="b">
        <f>OR(LEN(_xlfn.IFNA(VLOOKUP(Y764,Konstanta!$Q:$Q,1,FALSE),""))&gt;0,LEN(Y764)=0)</f>
        <v>1</v>
      </c>
      <c r="CK764" t="b">
        <f t="shared" si="193"/>
        <v>1</v>
      </c>
      <c r="CL764" t="b">
        <f>OR(LEN(_xlfn.IFNA(VLOOKUP(BK764,Konstanta!$Z:$Z,1,FALSE),""))&gt;0,LEN(BK764)=0)</f>
        <v>1</v>
      </c>
      <c r="CM764" t="b">
        <f t="shared" si="194"/>
        <v>1</v>
      </c>
      <c r="CN764" t="b">
        <f t="shared" si="195"/>
        <v>0</v>
      </c>
      <c r="CO764" t="b">
        <f>LEN(_xlfn.IFNA(VLOOKUP(Data!K764,Konstanta!$AB:$AB,1,FALSE),""))&gt;0</f>
        <v>0</v>
      </c>
      <c r="CP764" s="12" t="b">
        <f t="shared" si="196"/>
        <v>0</v>
      </c>
      <c r="CQ764" s="12" t="b">
        <f t="shared" si="197"/>
        <v>0</v>
      </c>
      <c r="CR764" t="b">
        <f>ISNUMBER(SEARCH(Konstanta!$Q$5,Y764))</f>
        <v>0</v>
      </c>
      <c r="CS764">
        <f ca="1">IF(CD764&lt;=Konstanta!$J$5,Konstanta!$I$5,IF(CD764&lt;=Konstanta!$J$6,Konstanta!$I$6,IF(CD764&lt;=Konstanta!$J$7,Konstanta!$I$7,Konstanta!$I$8)))</f>
        <v>4</v>
      </c>
      <c r="CT764" t="b">
        <f>ISNUMBER(SEARCH(Konstanta!$Q$6,Y764))</f>
        <v>0</v>
      </c>
      <c r="CU764">
        <f ca="1">IF(CD764&lt;=Konstanta!$F$5,Konstanta!$E$5,IF(CD764&lt;=Konstanta!$F$6,Konstanta!$E$6,IF(CD764&lt;=Konstanta!$F$7,Konstanta!$E$7,IF(CD764&lt;=Konstanta!$F$8,Konstanta!$E$8,Konstanta!$E$9))))</f>
        <v>5</v>
      </c>
      <c r="CV764" t="b">
        <f t="shared" si="198"/>
        <v>1</v>
      </c>
      <c r="CW764" s="74">
        <f ca="1">IF(CD764&lt;=Konstanta!$B$5,Konstanta!$A$5,IF(CD764&lt;=Konstanta!$B$6,Konstanta!$A$6,IF(CD764&lt;=Konstanta!$B$7,Konstanta!$A$7,IF(CD764&lt;=Konstanta!$B$8,Konstanta!$A$8,IF(CD764&lt;=Konstanta!$B$9,Konstanta!$A$9,IF(CD764&lt;=Konstanta!$B$10,Konstanta!$A$10,IF(CD764&lt;=Konstanta!$B$11,Konstanta!$A$11,Konstanta!$A$12)))))))</f>
        <v>8</v>
      </c>
      <c r="CX764" t="b">
        <f>LEN(_xlfn.IFNA(VLOOKUP(AA764,Konstanta!$AD:$AD,1,FALSE),""))=0</f>
        <v>1</v>
      </c>
      <c r="CY764" s="67">
        <f t="shared" si="199"/>
        <v>0</v>
      </c>
      <c r="CZ764" s="67">
        <f t="shared" si="200"/>
        <v>0</v>
      </c>
      <c r="DA764" s="67">
        <f t="shared" si="201"/>
        <v>0</v>
      </c>
      <c r="DB764" t="b">
        <f t="shared" ca="1" si="202"/>
        <v>0</v>
      </c>
      <c r="DC764" s="67" t="b">
        <f>DA764&lt;=Konstanta!$AH$3</f>
        <v>1</v>
      </c>
      <c r="DD764" t="b">
        <f>CY764&lt;=Konstanta!$AH$4</f>
        <v>1</v>
      </c>
      <c r="DE764" t="b">
        <f>CY764&lt;=Konstanta!$AH$5</f>
        <v>1</v>
      </c>
      <c r="DF764" t="b">
        <f>CY764&lt;=Konstanta!$AH$6</f>
        <v>1</v>
      </c>
      <c r="DG764" t="b">
        <f ca="1">TEXT(BL764,"YYYYMMDD")=TEXT(Konstanta!$B$1,"YYYYMMDD")</f>
        <v>0</v>
      </c>
      <c r="DH764" t="b">
        <f t="shared" si="203"/>
        <v>0</v>
      </c>
      <c r="DI764" s="67">
        <f ca="1">Konstanta!$C$4-Data!CD764</f>
        <v>-1096658.666275</v>
      </c>
      <c r="DJ764">
        <f ca="1">IF(Data!DI764&gt;=Konstanta!$B$14,Konstanta!$A$14,IF(Data!DI764&gt;=Konstanta!$B$15,Konstanta!$A$15,IF(Data!DI764&gt;=Konstanta!$B$16,Konstanta!$A$16,IF(Data!DI764&gt;=Konstanta!$B$17,Konstanta!$A$17,IF(Data!DI764&gt;=Konstanta!$B$18,Konstanta!$A$18,Konstanta!$A$19)))))</f>
        <v>6</v>
      </c>
      <c r="DK764" t="b">
        <f t="shared" si="204"/>
        <v>0</v>
      </c>
      <c r="DL764" t="b">
        <f>COUNTIFS(A$1:A763,A764)=0</f>
        <v>1</v>
      </c>
    </row>
    <row r="765" spans="1:116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70" t="str">
        <f t="shared" si="189"/>
        <v/>
      </c>
      <c r="CA765" s="71">
        <f t="shared" ca="1" si="190"/>
        <v>1096694.6664</v>
      </c>
      <c r="CB765" s="70" t="b">
        <f ca="1">AND(LEN(BZ765)&gt;0,TEXT(BZ765,"YYYY-MM-DD")=TEXT(Konstanta!$B$1,"YYYY-MM-DD"))</f>
        <v>0</v>
      </c>
      <c r="CC765" s="70" t="str">
        <f t="shared" si="191"/>
        <v/>
      </c>
      <c r="CD765" s="72">
        <f ca="1">(Konstanta!$B$2-D765)*24</f>
        <v>1096694.666275</v>
      </c>
      <c r="CE765" t="b">
        <f t="shared" si="192"/>
        <v>0</v>
      </c>
      <c r="CF765" t="b">
        <f>LEN(_xlfn.IFNA(VLOOKUP(H765,Konstanta!$M:$M,1,FALSE),""))&gt;0</f>
        <v>0</v>
      </c>
      <c r="CG765" t="b">
        <f>LEN(_xlfn.IFNA(VLOOKUP(G765,Konstanta!$T:$T,1,FALSE),""))&gt;0</f>
        <v>0</v>
      </c>
      <c r="CH765" t="b">
        <f>_xlfn.IFNA(VLOOKUP(U765,Konstanta!$O:$O,1,FALSE),"-")&lt;&gt;"-"</f>
        <v>0</v>
      </c>
      <c r="CI765" t="b">
        <f>LEN(_xlfn.IFNA(VLOOKUP(AX765,Konstanta!$X:$X,1,FALSE),""))&gt;0</f>
        <v>0</v>
      </c>
      <c r="CJ765" t="b">
        <f>OR(LEN(_xlfn.IFNA(VLOOKUP(Y765,Konstanta!$Q:$Q,1,FALSE),""))&gt;0,LEN(Y765)=0)</f>
        <v>1</v>
      </c>
      <c r="CK765" t="b">
        <f t="shared" si="193"/>
        <v>1</v>
      </c>
      <c r="CL765" t="b">
        <f>OR(LEN(_xlfn.IFNA(VLOOKUP(BK765,Konstanta!$Z:$Z,1,FALSE),""))&gt;0,LEN(BK765)=0)</f>
        <v>1</v>
      </c>
      <c r="CM765" t="b">
        <f t="shared" si="194"/>
        <v>1</v>
      </c>
      <c r="CN765" t="b">
        <f t="shared" si="195"/>
        <v>0</v>
      </c>
      <c r="CO765" t="b">
        <f>LEN(_xlfn.IFNA(VLOOKUP(Data!K765,Konstanta!$AB:$AB,1,FALSE),""))&gt;0</f>
        <v>0</v>
      </c>
      <c r="CP765" s="12" t="b">
        <f t="shared" si="196"/>
        <v>0</v>
      </c>
      <c r="CQ765" s="12" t="b">
        <f t="shared" si="197"/>
        <v>0</v>
      </c>
      <c r="CR765" t="b">
        <f>ISNUMBER(SEARCH(Konstanta!$Q$5,Y765))</f>
        <v>0</v>
      </c>
      <c r="CS765">
        <f ca="1">IF(CD765&lt;=Konstanta!$J$5,Konstanta!$I$5,IF(CD765&lt;=Konstanta!$J$6,Konstanta!$I$6,IF(CD765&lt;=Konstanta!$J$7,Konstanta!$I$7,Konstanta!$I$8)))</f>
        <v>4</v>
      </c>
      <c r="CT765" t="b">
        <f>ISNUMBER(SEARCH(Konstanta!$Q$6,Y765))</f>
        <v>0</v>
      </c>
      <c r="CU765">
        <f ca="1">IF(CD765&lt;=Konstanta!$F$5,Konstanta!$E$5,IF(CD765&lt;=Konstanta!$F$6,Konstanta!$E$6,IF(CD765&lt;=Konstanta!$F$7,Konstanta!$E$7,IF(CD765&lt;=Konstanta!$F$8,Konstanta!$E$8,Konstanta!$E$9))))</f>
        <v>5</v>
      </c>
      <c r="CV765" t="b">
        <f t="shared" si="198"/>
        <v>1</v>
      </c>
      <c r="CW765" s="74">
        <f ca="1">IF(CD765&lt;=Konstanta!$B$5,Konstanta!$A$5,IF(CD765&lt;=Konstanta!$B$6,Konstanta!$A$6,IF(CD765&lt;=Konstanta!$B$7,Konstanta!$A$7,IF(CD765&lt;=Konstanta!$B$8,Konstanta!$A$8,IF(CD765&lt;=Konstanta!$B$9,Konstanta!$A$9,IF(CD765&lt;=Konstanta!$B$10,Konstanta!$A$10,IF(CD765&lt;=Konstanta!$B$11,Konstanta!$A$11,Konstanta!$A$12)))))))</f>
        <v>8</v>
      </c>
      <c r="CX765" t="b">
        <f>LEN(_xlfn.IFNA(VLOOKUP(AA765,Konstanta!$AD:$AD,1,FALSE),""))=0</f>
        <v>1</v>
      </c>
      <c r="CY765" s="67">
        <f t="shared" si="199"/>
        <v>0</v>
      </c>
      <c r="CZ765" s="67">
        <f t="shared" si="200"/>
        <v>0</v>
      </c>
      <c r="DA765" s="67">
        <f t="shared" si="201"/>
        <v>0</v>
      </c>
      <c r="DB765" t="b">
        <f t="shared" ca="1" si="202"/>
        <v>0</v>
      </c>
      <c r="DC765" s="67" t="b">
        <f>DA765&lt;=Konstanta!$AH$3</f>
        <v>1</v>
      </c>
      <c r="DD765" t="b">
        <f>CY765&lt;=Konstanta!$AH$4</f>
        <v>1</v>
      </c>
      <c r="DE765" t="b">
        <f>CY765&lt;=Konstanta!$AH$5</f>
        <v>1</v>
      </c>
      <c r="DF765" t="b">
        <f>CY765&lt;=Konstanta!$AH$6</f>
        <v>1</v>
      </c>
      <c r="DG765" t="b">
        <f ca="1">TEXT(BL765,"YYYYMMDD")=TEXT(Konstanta!$B$1,"YYYYMMDD")</f>
        <v>0</v>
      </c>
      <c r="DH765" t="b">
        <f t="shared" si="203"/>
        <v>0</v>
      </c>
      <c r="DI765" s="67">
        <f ca="1">Konstanta!$C$4-Data!CD765</f>
        <v>-1096658.666275</v>
      </c>
      <c r="DJ765">
        <f ca="1">IF(Data!DI765&gt;=Konstanta!$B$14,Konstanta!$A$14,IF(Data!DI765&gt;=Konstanta!$B$15,Konstanta!$A$15,IF(Data!DI765&gt;=Konstanta!$B$16,Konstanta!$A$16,IF(Data!DI765&gt;=Konstanta!$B$17,Konstanta!$A$17,IF(Data!DI765&gt;=Konstanta!$B$18,Konstanta!$A$18,Konstanta!$A$19)))))</f>
        <v>6</v>
      </c>
      <c r="DK765" t="b">
        <f t="shared" si="204"/>
        <v>0</v>
      </c>
      <c r="DL765" t="b">
        <f>COUNTIFS(A$1:A764,A765)=0</f>
        <v>1</v>
      </c>
    </row>
    <row r="766" spans="1:11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70" t="str">
        <f t="shared" si="189"/>
        <v/>
      </c>
      <c r="CA766" s="71">
        <f t="shared" ca="1" si="190"/>
        <v>1096694.666275</v>
      </c>
      <c r="CB766" s="70" t="b">
        <f ca="1">AND(LEN(BZ766)&gt;0,TEXT(BZ766,"YYYY-MM-DD")=TEXT(Konstanta!$B$1,"YYYY-MM-DD"))</f>
        <v>0</v>
      </c>
      <c r="CC766" s="70" t="str">
        <f t="shared" si="191"/>
        <v/>
      </c>
      <c r="CD766" s="72">
        <f ca="1">(Konstanta!$B$2-D766)*24</f>
        <v>1096694.666275</v>
      </c>
      <c r="CE766" t="b">
        <f t="shared" si="192"/>
        <v>0</v>
      </c>
      <c r="CF766" t="b">
        <f>LEN(_xlfn.IFNA(VLOOKUP(H766,Konstanta!$M:$M,1,FALSE),""))&gt;0</f>
        <v>0</v>
      </c>
      <c r="CG766" t="b">
        <f>LEN(_xlfn.IFNA(VLOOKUP(G766,Konstanta!$T:$T,1,FALSE),""))&gt;0</f>
        <v>0</v>
      </c>
      <c r="CH766" t="b">
        <f>_xlfn.IFNA(VLOOKUP(U766,Konstanta!$O:$O,1,FALSE),"-")&lt;&gt;"-"</f>
        <v>0</v>
      </c>
      <c r="CI766" t="b">
        <f>LEN(_xlfn.IFNA(VLOOKUP(AX766,Konstanta!$X:$X,1,FALSE),""))&gt;0</f>
        <v>0</v>
      </c>
      <c r="CJ766" t="b">
        <f>OR(LEN(_xlfn.IFNA(VLOOKUP(Y766,Konstanta!$Q:$Q,1,FALSE),""))&gt;0,LEN(Y766)=0)</f>
        <v>1</v>
      </c>
      <c r="CK766" t="b">
        <f t="shared" si="193"/>
        <v>1</v>
      </c>
      <c r="CL766" t="b">
        <f>OR(LEN(_xlfn.IFNA(VLOOKUP(BK766,Konstanta!$Z:$Z,1,FALSE),""))&gt;0,LEN(BK766)=0)</f>
        <v>1</v>
      </c>
      <c r="CM766" t="b">
        <f t="shared" si="194"/>
        <v>1</v>
      </c>
      <c r="CN766" t="b">
        <f t="shared" si="195"/>
        <v>0</v>
      </c>
      <c r="CO766" t="b">
        <f>LEN(_xlfn.IFNA(VLOOKUP(Data!K766,Konstanta!$AB:$AB,1,FALSE),""))&gt;0</f>
        <v>0</v>
      </c>
      <c r="CP766" s="12" t="b">
        <f t="shared" si="196"/>
        <v>0</v>
      </c>
      <c r="CQ766" s="12" t="b">
        <f t="shared" si="197"/>
        <v>0</v>
      </c>
      <c r="CR766" t="b">
        <f>ISNUMBER(SEARCH(Konstanta!$Q$5,Y766))</f>
        <v>0</v>
      </c>
      <c r="CS766">
        <f ca="1">IF(CD766&lt;=Konstanta!$J$5,Konstanta!$I$5,IF(CD766&lt;=Konstanta!$J$6,Konstanta!$I$6,IF(CD766&lt;=Konstanta!$J$7,Konstanta!$I$7,Konstanta!$I$8)))</f>
        <v>4</v>
      </c>
      <c r="CT766" t="b">
        <f>ISNUMBER(SEARCH(Konstanta!$Q$6,Y766))</f>
        <v>0</v>
      </c>
      <c r="CU766">
        <f ca="1">IF(CD766&lt;=Konstanta!$F$5,Konstanta!$E$5,IF(CD766&lt;=Konstanta!$F$6,Konstanta!$E$6,IF(CD766&lt;=Konstanta!$F$7,Konstanta!$E$7,IF(CD766&lt;=Konstanta!$F$8,Konstanta!$E$8,Konstanta!$E$9))))</f>
        <v>5</v>
      </c>
      <c r="CV766" t="b">
        <f t="shared" si="198"/>
        <v>1</v>
      </c>
      <c r="CW766" s="74">
        <f ca="1">IF(CD766&lt;=Konstanta!$B$5,Konstanta!$A$5,IF(CD766&lt;=Konstanta!$B$6,Konstanta!$A$6,IF(CD766&lt;=Konstanta!$B$7,Konstanta!$A$7,IF(CD766&lt;=Konstanta!$B$8,Konstanta!$A$8,IF(CD766&lt;=Konstanta!$B$9,Konstanta!$A$9,IF(CD766&lt;=Konstanta!$B$10,Konstanta!$A$10,IF(CD766&lt;=Konstanta!$B$11,Konstanta!$A$11,Konstanta!$A$12)))))))</f>
        <v>8</v>
      </c>
      <c r="CX766" t="b">
        <f>LEN(_xlfn.IFNA(VLOOKUP(AA766,Konstanta!$AD:$AD,1,FALSE),""))=0</f>
        <v>1</v>
      </c>
      <c r="CY766" s="67">
        <f t="shared" si="199"/>
        <v>0</v>
      </c>
      <c r="CZ766" s="67">
        <f t="shared" si="200"/>
        <v>0</v>
      </c>
      <c r="DA766" s="67">
        <f t="shared" si="201"/>
        <v>0</v>
      </c>
      <c r="DB766" t="b">
        <f t="shared" ca="1" si="202"/>
        <v>0</v>
      </c>
      <c r="DC766" s="67" t="b">
        <f>DA766&lt;=Konstanta!$AH$3</f>
        <v>1</v>
      </c>
      <c r="DD766" t="b">
        <f>CY766&lt;=Konstanta!$AH$4</f>
        <v>1</v>
      </c>
      <c r="DE766" t="b">
        <f>CY766&lt;=Konstanta!$AH$5</f>
        <v>1</v>
      </c>
      <c r="DF766" t="b">
        <f>CY766&lt;=Konstanta!$AH$6</f>
        <v>1</v>
      </c>
      <c r="DG766" t="b">
        <f ca="1">TEXT(BL766,"YYYYMMDD")=TEXT(Konstanta!$B$1,"YYYYMMDD")</f>
        <v>0</v>
      </c>
      <c r="DH766" t="b">
        <f t="shared" si="203"/>
        <v>0</v>
      </c>
      <c r="DI766" s="67">
        <f ca="1">Konstanta!$C$4-Data!CD766</f>
        <v>-1096658.666275</v>
      </c>
      <c r="DJ766">
        <f ca="1">IF(Data!DI766&gt;=Konstanta!$B$14,Konstanta!$A$14,IF(Data!DI766&gt;=Konstanta!$B$15,Konstanta!$A$15,IF(Data!DI766&gt;=Konstanta!$B$16,Konstanta!$A$16,IF(Data!DI766&gt;=Konstanta!$B$17,Konstanta!$A$17,IF(Data!DI766&gt;=Konstanta!$B$18,Konstanta!$A$18,Konstanta!$A$19)))))</f>
        <v>6</v>
      </c>
      <c r="DK766" t="b">
        <f t="shared" si="204"/>
        <v>0</v>
      </c>
      <c r="DL766" t="b">
        <f>COUNTIFS(A$1:A765,A766)=0</f>
        <v>1</v>
      </c>
    </row>
    <row r="767" spans="1:116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  <c r="BY767" s="68"/>
      <c r="BZ767" s="70" t="str">
        <f t="shared" si="189"/>
        <v/>
      </c>
      <c r="CA767" s="71">
        <f t="shared" ca="1" si="190"/>
        <v>1096694.6659944444</v>
      </c>
      <c r="CB767" s="70" t="b">
        <f ca="1">AND(LEN(BZ767)&gt;0,TEXT(BZ767,"YYYY-MM-DD")=TEXT(Konstanta!$B$1,"YYYY-MM-DD"))</f>
        <v>0</v>
      </c>
      <c r="CC767" s="70" t="str">
        <f t="shared" si="191"/>
        <v/>
      </c>
      <c r="CD767" s="72">
        <f ca="1">(Konstanta!$B$2-D767)*24</f>
        <v>1096694.666275</v>
      </c>
      <c r="CE767" t="b">
        <f t="shared" si="192"/>
        <v>0</v>
      </c>
      <c r="CF767" t="b">
        <f>LEN(_xlfn.IFNA(VLOOKUP(H767,Konstanta!$M:$M,1,FALSE),""))&gt;0</f>
        <v>0</v>
      </c>
      <c r="CG767" t="b">
        <f>LEN(_xlfn.IFNA(VLOOKUP(G767,Konstanta!$T:$T,1,FALSE),""))&gt;0</f>
        <v>0</v>
      </c>
      <c r="CH767" t="b">
        <f>_xlfn.IFNA(VLOOKUP(U767,Konstanta!$O:$O,1,FALSE),"-")&lt;&gt;"-"</f>
        <v>0</v>
      </c>
      <c r="CI767" t="b">
        <f>LEN(_xlfn.IFNA(VLOOKUP(AX767,Konstanta!$X:$X,1,FALSE),""))&gt;0</f>
        <v>0</v>
      </c>
      <c r="CJ767" t="b">
        <f>OR(LEN(_xlfn.IFNA(VLOOKUP(Y767,Konstanta!$Q:$Q,1,FALSE),""))&gt;0,LEN(Y767)=0)</f>
        <v>1</v>
      </c>
      <c r="CK767" t="b">
        <f t="shared" si="193"/>
        <v>1</v>
      </c>
      <c r="CL767" t="b">
        <f>OR(LEN(_xlfn.IFNA(VLOOKUP(BK767,Konstanta!$Z:$Z,1,FALSE),""))&gt;0,LEN(BK767)=0)</f>
        <v>1</v>
      </c>
      <c r="CM767" t="b">
        <f t="shared" si="194"/>
        <v>1</v>
      </c>
      <c r="CN767" t="b">
        <f t="shared" si="195"/>
        <v>0</v>
      </c>
      <c r="CO767" t="b">
        <f>LEN(_xlfn.IFNA(VLOOKUP(Data!K767,Konstanta!$AB:$AB,1,FALSE),""))&gt;0</f>
        <v>0</v>
      </c>
      <c r="CP767" s="12" t="b">
        <f t="shared" si="196"/>
        <v>0</v>
      </c>
      <c r="CQ767" s="12" t="b">
        <f t="shared" si="197"/>
        <v>0</v>
      </c>
      <c r="CR767" t="b">
        <f>ISNUMBER(SEARCH(Konstanta!$Q$5,Y767))</f>
        <v>0</v>
      </c>
      <c r="CS767">
        <f ca="1">IF(CD767&lt;=Konstanta!$J$5,Konstanta!$I$5,IF(CD767&lt;=Konstanta!$J$6,Konstanta!$I$6,IF(CD767&lt;=Konstanta!$J$7,Konstanta!$I$7,Konstanta!$I$8)))</f>
        <v>4</v>
      </c>
      <c r="CT767" t="b">
        <f>ISNUMBER(SEARCH(Konstanta!$Q$6,Y767))</f>
        <v>0</v>
      </c>
      <c r="CU767">
        <f ca="1">IF(CD767&lt;=Konstanta!$F$5,Konstanta!$E$5,IF(CD767&lt;=Konstanta!$F$6,Konstanta!$E$6,IF(CD767&lt;=Konstanta!$F$7,Konstanta!$E$7,IF(CD767&lt;=Konstanta!$F$8,Konstanta!$E$8,Konstanta!$E$9))))</f>
        <v>5</v>
      </c>
      <c r="CV767" t="b">
        <f t="shared" si="198"/>
        <v>1</v>
      </c>
      <c r="CW767" s="74">
        <f ca="1">IF(CD767&lt;=Konstanta!$B$5,Konstanta!$A$5,IF(CD767&lt;=Konstanta!$B$6,Konstanta!$A$6,IF(CD767&lt;=Konstanta!$B$7,Konstanta!$A$7,IF(CD767&lt;=Konstanta!$B$8,Konstanta!$A$8,IF(CD767&lt;=Konstanta!$B$9,Konstanta!$A$9,IF(CD767&lt;=Konstanta!$B$10,Konstanta!$A$10,IF(CD767&lt;=Konstanta!$B$11,Konstanta!$A$11,Konstanta!$A$12)))))))</f>
        <v>8</v>
      </c>
      <c r="CX767" t="b">
        <f>LEN(_xlfn.IFNA(VLOOKUP(AA767,Konstanta!$AD:$AD,1,FALSE),""))=0</f>
        <v>1</v>
      </c>
      <c r="CY767" s="67">
        <f t="shared" si="199"/>
        <v>0</v>
      </c>
      <c r="CZ767" s="67">
        <f t="shared" si="200"/>
        <v>0</v>
      </c>
      <c r="DA767" s="67">
        <f t="shared" si="201"/>
        <v>0</v>
      </c>
      <c r="DB767" t="b">
        <f t="shared" ca="1" si="202"/>
        <v>0</v>
      </c>
      <c r="DC767" s="67" t="b">
        <f>DA767&lt;=Konstanta!$AH$3</f>
        <v>1</v>
      </c>
      <c r="DD767" t="b">
        <f>CY767&lt;=Konstanta!$AH$4</f>
        <v>1</v>
      </c>
      <c r="DE767" t="b">
        <f>CY767&lt;=Konstanta!$AH$5</f>
        <v>1</v>
      </c>
      <c r="DF767" t="b">
        <f>CY767&lt;=Konstanta!$AH$6</f>
        <v>1</v>
      </c>
      <c r="DG767" t="b">
        <f ca="1">TEXT(BL767,"YYYYMMDD")=TEXT(Konstanta!$B$1,"YYYYMMDD")</f>
        <v>0</v>
      </c>
      <c r="DH767" t="b">
        <f t="shared" si="203"/>
        <v>0</v>
      </c>
      <c r="DI767" s="67">
        <f ca="1">Konstanta!$C$4-Data!CD767</f>
        <v>-1096658.666275</v>
      </c>
      <c r="DJ767">
        <f ca="1">IF(Data!DI767&gt;=Konstanta!$B$14,Konstanta!$A$14,IF(Data!DI767&gt;=Konstanta!$B$15,Konstanta!$A$15,IF(Data!DI767&gt;=Konstanta!$B$16,Konstanta!$A$16,IF(Data!DI767&gt;=Konstanta!$B$17,Konstanta!$A$17,IF(Data!DI767&gt;=Konstanta!$B$18,Konstanta!$A$18,Konstanta!$A$19)))))</f>
        <v>6</v>
      </c>
      <c r="DK767" t="b">
        <f t="shared" si="204"/>
        <v>0</v>
      </c>
      <c r="DL767" t="b">
        <f>COUNTIFS(A$1:A766,A767)=0</f>
        <v>1</v>
      </c>
    </row>
    <row r="768" spans="1:116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  <c r="BY768" s="68"/>
      <c r="BZ768" s="70" t="str">
        <f t="shared" si="189"/>
        <v/>
      </c>
      <c r="CA768" s="71">
        <f t="shared" ca="1" si="190"/>
        <v>1096694.666275</v>
      </c>
      <c r="CB768" s="70" t="b">
        <f ca="1">AND(LEN(BZ768)&gt;0,TEXT(BZ768,"YYYY-MM-DD")=TEXT(Konstanta!$B$1,"YYYY-MM-DD"))</f>
        <v>0</v>
      </c>
      <c r="CC768" s="70" t="str">
        <f t="shared" si="191"/>
        <v/>
      </c>
      <c r="CD768" s="72">
        <f ca="1">(Konstanta!$B$2-D768)*24</f>
        <v>1096694.666275</v>
      </c>
      <c r="CE768" t="b">
        <f t="shared" si="192"/>
        <v>0</v>
      </c>
      <c r="CF768" t="b">
        <f>LEN(_xlfn.IFNA(VLOOKUP(H768,Konstanta!$M:$M,1,FALSE),""))&gt;0</f>
        <v>0</v>
      </c>
      <c r="CG768" t="b">
        <f>LEN(_xlfn.IFNA(VLOOKUP(G768,Konstanta!$T:$T,1,FALSE),""))&gt;0</f>
        <v>0</v>
      </c>
      <c r="CH768" t="b">
        <f>_xlfn.IFNA(VLOOKUP(U768,Konstanta!$O:$O,1,FALSE),"-")&lt;&gt;"-"</f>
        <v>0</v>
      </c>
      <c r="CI768" t="b">
        <f>LEN(_xlfn.IFNA(VLOOKUP(AX768,Konstanta!$X:$X,1,FALSE),""))&gt;0</f>
        <v>0</v>
      </c>
      <c r="CJ768" t="b">
        <f>OR(LEN(_xlfn.IFNA(VLOOKUP(Y768,Konstanta!$Q:$Q,1,FALSE),""))&gt;0,LEN(Y768)=0)</f>
        <v>1</v>
      </c>
      <c r="CK768" t="b">
        <f t="shared" si="193"/>
        <v>1</v>
      </c>
      <c r="CL768" t="b">
        <f>OR(LEN(_xlfn.IFNA(VLOOKUP(BK768,Konstanta!$Z:$Z,1,FALSE),""))&gt;0,LEN(BK768)=0)</f>
        <v>1</v>
      </c>
      <c r="CM768" t="b">
        <f t="shared" si="194"/>
        <v>1</v>
      </c>
      <c r="CN768" t="b">
        <f t="shared" si="195"/>
        <v>0</v>
      </c>
      <c r="CO768" t="b">
        <f>LEN(_xlfn.IFNA(VLOOKUP(Data!K768,Konstanta!$AB:$AB,1,FALSE),""))&gt;0</f>
        <v>0</v>
      </c>
      <c r="CP768" s="12" t="b">
        <f t="shared" si="196"/>
        <v>0</v>
      </c>
      <c r="CQ768" s="12" t="b">
        <f t="shared" si="197"/>
        <v>0</v>
      </c>
      <c r="CR768" t="b">
        <f>ISNUMBER(SEARCH(Konstanta!$Q$5,Y768))</f>
        <v>0</v>
      </c>
      <c r="CS768">
        <f ca="1">IF(CD768&lt;=Konstanta!$J$5,Konstanta!$I$5,IF(CD768&lt;=Konstanta!$J$6,Konstanta!$I$6,IF(CD768&lt;=Konstanta!$J$7,Konstanta!$I$7,Konstanta!$I$8)))</f>
        <v>4</v>
      </c>
      <c r="CT768" t="b">
        <f>ISNUMBER(SEARCH(Konstanta!$Q$6,Y768))</f>
        <v>0</v>
      </c>
      <c r="CU768">
        <f ca="1">IF(CD768&lt;=Konstanta!$F$5,Konstanta!$E$5,IF(CD768&lt;=Konstanta!$F$6,Konstanta!$E$6,IF(CD768&lt;=Konstanta!$F$7,Konstanta!$E$7,IF(CD768&lt;=Konstanta!$F$8,Konstanta!$E$8,Konstanta!$E$9))))</f>
        <v>5</v>
      </c>
      <c r="CV768" t="b">
        <f t="shared" si="198"/>
        <v>1</v>
      </c>
      <c r="CW768" s="74">
        <f ca="1">IF(CD768&lt;=Konstanta!$B$5,Konstanta!$A$5,IF(CD768&lt;=Konstanta!$B$6,Konstanta!$A$6,IF(CD768&lt;=Konstanta!$B$7,Konstanta!$A$7,IF(CD768&lt;=Konstanta!$B$8,Konstanta!$A$8,IF(CD768&lt;=Konstanta!$B$9,Konstanta!$A$9,IF(CD768&lt;=Konstanta!$B$10,Konstanta!$A$10,IF(CD768&lt;=Konstanta!$B$11,Konstanta!$A$11,Konstanta!$A$12)))))))</f>
        <v>8</v>
      </c>
      <c r="CX768" t="b">
        <f>LEN(_xlfn.IFNA(VLOOKUP(AA768,Konstanta!$AD:$AD,1,FALSE),""))=0</f>
        <v>1</v>
      </c>
      <c r="CY768" s="67">
        <f t="shared" si="199"/>
        <v>0</v>
      </c>
      <c r="CZ768" s="67">
        <f t="shared" si="200"/>
        <v>0</v>
      </c>
      <c r="DA768" s="67">
        <f t="shared" si="201"/>
        <v>0</v>
      </c>
      <c r="DB768" t="b">
        <f t="shared" ca="1" si="202"/>
        <v>0</v>
      </c>
      <c r="DC768" s="67" t="b">
        <f>DA768&lt;=Konstanta!$AH$3</f>
        <v>1</v>
      </c>
      <c r="DD768" t="b">
        <f>CY768&lt;=Konstanta!$AH$4</f>
        <v>1</v>
      </c>
      <c r="DE768" t="b">
        <f>CY768&lt;=Konstanta!$AH$5</f>
        <v>1</v>
      </c>
      <c r="DF768" t="b">
        <f>CY768&lt;=Konstanta!$AH$6</f>
        <v>1</v>
      </c>
      <c r="DG768" t="b">
        <f ca="1">TEXT(BL768,"YYYYMMDD")=TEXT(Konstanta!$B$1,"YYYYMMDD")</f>
        <v>0</v>
      </c>
      <c r="DH768" t="b">
        <f t="shared" si="203"/>
        <v>0</v>
      </c>
      <c r="DI768" s="67">
        <f ca="1">Konstanta!$C$4-Data!CD768</f>
        <v>-1096658.666275</v>
      </c>
      <c r="DJ768">
        <f ca="1">IF(Data!DI768&gt;=Konstanta!$B$14,Konstanta!$A$14,IF(Data!DI768&gt;=Konstanta!$B$15,Konstanta!$A$15,IF(Data!DI768&gt;=Konstanta!$B$16,Konstanta!$A$16,IF(Data!DI768&gt;=Konstanta!$B$17,Konstanta!$A$17,IF(Data!DI768&gt;=Konstanta!$B$18,Konstanta!$A$18,Konstanta!$A$19)))))</f>
        <v>6</v>
      </c>
      <c r="DK768" t="b">
        <f t="shared" si="204"/>
        <v>0</v>
      </c>
      <c r="DL768" t="b">
        <f>COUNTIFS(A$1:A767,A768)=0</f>
        <v>1</v>
      </c>
    </row>
    <row r="769" spans="1:116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  <c r="BY769" s="68"/>
      <c r="BZ769" s="70" t="str">
        <f t="shared" si="189"/>
        <v/>
      </c>
      <c r="CA769" s="71">
        <f t="shared" ca="1" si="190"/>
        <v>1096694.6659916667</v>
      </c>
      <c r="CB769" s="70" t="b">
        <f ca="1">AND(LEN(BZ769)&gt;0,TEXT(BZ769,"YYYY-MM-DD")=TEXT(Konstanta!$B$1,"YYYY-MM-DD"))</f>
        <v>0</v>
      </c>
      <c r="CC769" s="70" t="str">
        <f t="shared" si="191"/>
        <v/>
      </c>
      <c r="CD769" s="72">
        <f ca="1">(Konstanta!$B$2-D769)*24</f>
        <v>1096694.666275</v>
      </c>
      <c r="CE769" t="b">
        <f t="shared" si="192"/>
        <v>0</v>
      </c>
      <c r="CF769" t="b">
        <f>LEN(_xlfn.IFNA(VLOOKUP(H769,Konstanta!$M:$M,1,FALSE),""))&gt;0</f>
        <v>0</v>
      </c>
      <c r="CG769" t="b">
        <f>LEN(_xlfn.IFNA(VLOOKUP(G769,Konstanta!$T:$T,1,FALSE),""))&gt;0</f>
        <v>0</v>
      </c>
      <c r="CH769" t="b">
        <f>_xlfn.IFNA(VLOOKUP(U769,Konstanta!$O:$O,1,FALSE),"-")&lt;&gt;"-"</f>
        <v>0</v>
      </c>
      <c r="CI769" t="b">
        <f>LEN(_xlfn.IFNA(VLOOKUP(AX769,Konstanta!$X:$X,1,FALSE),""))&gt;0</f>
        <v>0</v>
      </c>
      <c r="CJ769" t="b">
        <f>OR(LEN(_xlfn.IFNA(VLOOKUP(Y769,Konstanta!$Q:$Q,1,FALSE),""))&gt;0,LEN(Y769)=0)</f>
        <v>1</v>
      </c>
      <c r="CK769" t="b">
        <f t="shared" si="193"/>
        <v>1</v>
      </c>
      <c r="CL769" t="b">
        <f>OR(LEN(_xlfn.IFNA(VLOOKUP(BK769,Konstanta!$Z:$Z,1,FALSE),""))&gt;0,LEN(BK769)=0)</f>
        <v>1</v>
      </c>
      <c r="CM769" t="b">
        <f t="shared" si="194"/>
        <v>1</v>
      </c>
      <c r="CN769" t="b">
        <f t="shared" si="195"/>
        <v>0</v>
      </c>
      <c r="CO769" t="b">
        <f>LEN(_xlfn.IFNA(VLOOKUP(Data!K769,Konstanta!$AB:$AB,1,FALSE),""))&gt;0</f>
        <v>0</v>
      </c>
      <c r="CP769" s="12" t="b">
        <f t="shared" si="196"/>
        <v>0</v>
      </c>
      <c r="CQ769" s="12" t="b">
        <f t="shared" si="197"/>
        <v>0</v>
      </c>
      <c r="CR769" t="b">
        <f>ISNUMBER(SEARCH(Konstanta!$Q$5,Y769))</f>
        <v>0</v>
      </c>
      <c r="CS769">
        <f ca="1">IF(CD769&lt;=Konstanta!$J$5,Konstanta!$I$5,IF(CD769&lt;=Konstanta!$J$6,Konstanta!$I$6,IF(CD769&lt;=Konstanta!$J$7,Konstanta!$I$7,Konstanta!$I$8)))</f>
        <v>4</v>
      </c>
      <c r="CT769" t="b">
        <f>ISNUMBER(SEARCH(Konstanta!$Q$6,Y769))</f>
        <v>0</v>
      </c>
      <c r="CU769">
        <f ca="1">IF(CD769&lt;=Konstanta!$F$5,Konstanta!$E$5,IF(CD769&lt;=Konstanta!$F$6,Konstanta!$E$6,IF(CD769&lt;=Konstanta!$F$7,Konstanta!$E$7,IF(CD769&lt;=Konstanta!$F$8,Konstanta!$E$8,Konstanta!$E$9))))</f>
        <v>5</v>
      </c>
      <c r="CV769" t="b">
        <f t="shared" si="198"/>
        <v>1</v>
      </c>
      <c r="CW769" s="74">
        <f ca="1">IF(CD769&lt;=Konstanta!$B$5,Konstanta!$A$5,IF(CD769&lt;=Konstanta!$B$6,Konstanta!$A$6,IF(CD769&lt;=Konstanta!$B$7,Konstanta!$A$7,IF(CD769&lt;=Konstanta!$B$8,Konstanta!$A$8,IF(CD769&lt;=Konstanta!$B$9,Konstanta!$A$9,IF(CD769&lt;=Konstanta!$B$10,Konstanta!$A$10,IF(CD769&lt;=Konstanta!$B$11,Konstanta!$A$11,Konstanta!$A$12)))))))</f>
        <v>8</v>
      </c>
      <c r="CX769" t="b">
        <f>LEN(_xlfn.IFNA(VLOOKUP(AA769,Konstanta!$AD:$AD,1,FALSE),""))=0</f>
        <v>1</v>
      </c>
      <c r="CY769" s="67">
        <f t="shared" si="199"/>
        <v>0</v>
      </c>
      <c r="CZ769" s="67">
        <f t="shared" si="200"/>
        <v>0</v>
      </c>
      <c r="DA769" s="67">
        <f t="shared" si="201"/>
        <v>0</v>
      </c>
      <c r="DB769" t="b">
        <f t="shared" ca="1" si="202"/>
        <v>0</v>
      </c>
      <c r="DC769" s="67" t="b">
        <f>DA769&lt;=Konstanta!$AH$3</f>
        <v>1</v>
      </c>
      <c r="DD769" t="b">
        <f>CY769&lt;=Konstanta!$AH$4</f>
        <v>1</v>
      </c>
      <c r="DE769" t="b">
        <f>CY769&lt;=Konstanta!$AH$5</f>
        <v>1</v>
      </c>
      <c r="DF769" t="b">
        <f>CY769&lt;=Konstanta!$AH$6</f>
        <v>1</v>
      </c>
      <c r="DG769" t="b">
        <f ca="1">TEXT(BL769,"YYYYMMDD")=TEXT(Konstanta!$B$1,"YYYYMMDD")</f>
        <v>0</v>
      </c>
      <c r="DH769" t="b">
        <f t="shared" si="203"/>
        <v>0</v>
      </c>
      <c r="DI769" s="67">
        <f ca="1">Konstanta!$C$4-Data!CD769</f>
        <v>-1096658.666275</v>
      </c>
      <c r="DJ769">
        <f ca="1">IF(Data!DI769&gt;=Konstanta!$B$14,Konstanta!$A$14,IF(Data!DI769&gt;=Konstanta!$B$15,Konstanta!$A$15,IF(Data!DI769&gt;=Konstanta!$B$16,Konstanta!$A$16,IF(Data!DI769&gt;=Konstanta!$B$17,Konstanta!$A$17,IF(Data!DI769&gt;=Konstanta!$B$18,Konstanta!$A$18,Konstanta!$A$19)))))</f>
        <v>6</v>
      </c>
      <c r="DK769" t="b">
        <f t="shared" si="204"/>
        <v>0</v>
      </c>
      <c r="DL769" t="b">
        <f>COUNTIFS(A$1:A768,A769)=0</f>
        <v>1</v>
      </c>
    </row>
    <row r="770" spans="1:116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70" t="str">
        <f t="shared" si="189"/>
        <v/>
      </c>
      <c r="CA770" s="71">
        <f t="shared" ca="1" si="190"/>
        <v>1096694.6659916667</v>
      </c>
      <c r="CB770" s="70" t="b">
        <f ca="1">AND(LEN(BZ770)&gt;0,TEXT(BZ770,"YYYY-MM-DD")=TEXT(Konstanta!$B$1,"YYYY-MM-DD"))</f>
        <v>0</v>
      </c>
      <c r="CC770" s="70" t="str">
        <f t="shared" si="191"/>
        <v/>
      </c>
      <c r="CD770" s="72">
        <f ca="1">(Konstanta!$B$2-D770)*24</f>
        <v>1096694.666275</v>
      </c>
      <c r="CE770" t="b">
        <f t="shared" si="192"/>
        <v>0</v>
      </c>
      <c r="CF770" t="b">
        <f>LEN(_xlfn.IFNA(VLOOKUP(H770,Konstanta!$M:$M,1,FALSE),""))&gt;0</f>
        <v>0</v>
      </c>
      <c r="CG770" t="b">
        <f>LEN(_xlfn.IFNA(VLOOKUP(G770,Konstanta!$T:$T,1,FALSE),""))&gt;0</f>
        <v>0</v>
      </c>
      <c r="CH770" t="b">
        <f>_xlfn.IFNA(VLOOKUP(U770,Konstanta!$O:$O,1,FALSE),"-")&lt;&gt;"-"</f>
        <v>0</v>
      </c>
      <c r="CI770" t="b">
        <f>LEN(_xlfn.IFNA(VLOOKUP(AX770,Konstanta!$X:$X,1,FALSE),""))&gt;0</f>
        <v>0</v>
      </c>
      <c r="CJ770" t="b">
        <f>OR(LEN(_xlfn.IFNA(VLOOKUP(Y770,Konstanta!$Q:$Q,1,FALSE),""))&gt;0,LEN(Y770)=0)</f>
        <v>1</v>
      </c>
      <c r="CK770" t="b">
        <f t="shared" si="193"/>
        <v>1</v>
      </c>
      <c r="CL770" t="b">
        <f>OR(LEN(_xlfn.IFNA(VLOOKUP(BK770,Konstanta!$Z:$Z,1,FALSE),""))&gt;0,LEN(BK770)=0)</f>
        <v>1</v>
      </c>
      <c r="CM770" t="b">
        <f t="shared" si="194"/>
        <v>1</v>
      </c>
      <c r="CN770" t="b">
        <f t="shared" si="195"/>
        <v>0</v>
      </c>
      <c r="CO770" t="b">
        <f>LEN(_xlfn.IFNA(VLOOKUP(Data!K770,Konstanta!$AB:$AB,1,FALSE),""))&gt;0</f>
        <v>0</v>
      </c>
      <c r="CP770" s="12" t="b">
        <f t="shared" si="196"/>
        <v>0</v>
      </c>
      <c r="CQ770" s="12" t="b">
        <f t="shared" si="197"/>
        <v>0</v>
      </c>
      <c r="CR770" t="b">
        <f>ISNUMBER(SEARCH(Konstanta!$Q$5,Y770))</f>
        <v>0</v>
      </c>
      <c r="CS770">
        <f ca="1">IF(CD770&lt;=Konstanta!$J$5,Konstanta!$I$5,IF(CD770&lt;=Konstanta!$J$6,Konstanta!$I$6,IF(CD770&lt;=Konstanta!$J$7,Konstanta!$I$7,Konstanta!$I$8)))</f>
        <v>4</v>
      </c>
      <c r="CT770" t="b">
        <f>ISNUMBER(SEARCH(Konstanta!$Q$6,Y770))</f>
        <v>0</v>
      </c>
      <c r="CU770">
        <f ca="1">IF(CD770&lt;=Konstanta!$F$5,Konstanta!$E$5,IF(CD770&lt;=Konstanta!$F$6,Konstanta!$E$6,IF(CD770&lt;=Konstanta!$F$7,Konstanta!$E$7,IF(CD770&lt;=Konstanta!$F$8,Konstanta!$E$8,Konstanta!$E$9))))</f>
        <v>5</v>
      </c>
      <c r="CV770" t="b">
        <f t="shared" si="198"/>
        <v>1</v>
      </c>
      <c r="CW770" s="74">
        <f ca="1">IF(CD770&lt;=Konstanta!$B$5,Konstanta!$A$5,IF(CD770&lt;=Konstanta!$B$6,Konstanta!$A$6,IF(CD770&lt;=Konstanta!$B$7,Konstanta!$A$7,IF(CD770&lt;=Konstanta!$B$8,Konstanta!$A$8,IF(CD770&lt;=Konstanta!$B$9,Konstanta!$A$9,IF(CD770&lt;=Konstanta!$B$10,Konstanta!$A$10,IF(CD770&lt;=Konstanta!$B$11,Konstanta!$A$11,Konstanta!$A$12)))))))</f>
        <v>8</v>
      </c>
      <c r="CX770" t="b">
        <f>LEN(_xlfn.IFNA(VLOOKUP(AA770,Konstanta!$AD:$AD,1,FALSE),""))=0</f>
        <v>1</v>
      </c>
      <c r="CY770" s="67">
        <f t="shared" si="199"/>
        <v>0</v>
      </c>
      <c r="CZ770" s="67">
        <f t="shared" si="200"/>
        <v>0</v>
      </c>
      <c r="DA770" s="67">
        <f t="shared" si="201"/>
        <v>0</v>
      </c>
      <c r="DB770" t="b">
        <f t="shared" ca="1" si="202"/>
        <v>0</v>
      </c>
      <c r="DC770" s="67" t="b">
        <f>DA770&lt;=Konstanta!$AH$3</f>
        <v>1</v>
      </c>
      <c r="DD770" t="b">
        <f>CY770&lt;=Konstanta!$AH$4</f>
        <v>1</v>
      </c>
      <c r="DE770" t="b">
        <f>CY770&lt;=Konstanta!$AH$5</f>
        <v>1</v>
      </c>
      <c r="DF770" t="b">
        <f>CY770&lt;=Konstanta!$AH$6</f>
        <v>1</v>
      </c>
      <c r="DG770" t="b">
        <f ca="1">TEXT(BL770,"YYYYMMDD")=TEXT(Konstanta!$B$1,"YYYYMMDD")</f>
        <v>0</v>
      </c>
      <c r="DH770" t="b">
        <f t="shared" si="203"/>
        <v>0</v>
      </c>
      <c r="DI770" s="67">
        <f ca="1">Konstanta!$C$4-Data!CD770</f>
        <v>-1096658.666275</v>
      </c>
      <c r="DJ770">
        <f ca="1">IF(Data!DI770&gt;=Konstanta!$B$14,Konstanta!$A$14,IF(Data!DI770&gt;=Konstanta!$B$15,Konstanta!$A$15,IF(Data!DI770&gt;=Konstanta!$B$16,Konstanta!$A$16,IF(Data!DI770&gt;=Konstanta!$B$17,Konstanta!$A$17,IF(Data!DI770&gt;=Konstanta!$B$18,Konstanta!$A$18,Konstanta!$A$19)))))</f>
        <v>6</v>
      </c>
      <c r="DK770" t="b">
        <f t="shared" si="204"/>
        <v>0</v>
      </c>
      <c r="DL770" t="b">
        <f>COUNTIFS(A$1:A769,A770)=0</f>
        <v>1</v>
      </c>
    </row>
    <row r="771" spans="1:116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70" t="str">
        <f t="shared" ref="BZ771:BZ834" si="205">LEFT(R771,19)</f>
        <v/>
      </c>
      <c r="CA771" s="71">
        <f t="shared" ref="CA771:CA834" ca="1" si="206">(NOW()-R771)*24</f>
        <v>1096694.6664305555</v>
      </c>
      <c r="CB771" s="70" t="b">
        <f ca="1">AND(LEN(BZ771)&gt;0,TEXT(BZ771,"YYYY-MM-DD")=TEXT(Konstanta!$B$1,"YYYY-MM-DD"))</f>
        <v>0</v>
      </c>
      <c r="CC771" s="70" t="str">
        <f t="shared" ref="CC771:CC834" si="207">TEXT(BZ771,"HH")</f>
        <v/>
      </c>
      <c r="CD771" s="72">
        <f ca="1">(Konstanta!$B$2-D771)*24</f>
        <v>1096694.666275</v>
      </c>
      <c r="CE771" t="b">
        <f t="shared" ref="CE771:CE834" si="208">AN771=$CE$1</f>
        <v>0</v>
      </c>
      <c r="CF771" t="b">
        <f>LEN(_xlfn.IFNA(VLOOKUP(H771,Konstanta!$M:$M,1,FALSE),""))&gt;0</f>
        <v>0</v>
      </c>
      <c r="CG771" t="b">
        <f>LEN(_xlfn.IFNA(VLOOKUP(G771,Konstanta!$T:$T,1,FALSE),""))&gt;0</f>
        <v>0</v>
      </c>
      <c r="CH771" t="b">
        <f>_xlfn.IFNA(VLOOKUP(U771,Konstanta!$O:$O,1,FALSE),"-")&lt;&gt;"-"</f>
        <v>0</v>
      </c>
      <c r="CI771" t="b">
        <f>LEN(_xlfn.IFNA(VLOOKUP(AX771,Konstanta!$X:$X,1,FALSE),""))&gt;0</f>
        <v>0</v>
      </c>
      <c r="CJ771" t="b">
        <f>OR(LEN(_xlfn.IFNA(VLOOKUP(Y771,Konstanta!$Q:$Q,1,FALSE),""))&gt;0,LEN(Y771)=0)</f>
        <v>1</v>
      </c>
      <c r="CK771" t="b">
        <f t="shared" ref="CK771:CK834" si="209">NOT(ISNUMBER(SEARCH($CK$1,AO771)))</f>
        <v>1</v>
      </c>
      <c r="CL771" t="b">
        <f>OR(LEN(_xlfn.IFNA(VLOOKUP(BK771,Konstanta!$Z:$Z,1,FALSE),""))&gt;0,LEN(BK771)=0)</f>
        <v>1</v>
      </c>
      <c r="CM771" t="b">
        <f t="shared" ref="CM771:CM834" si="210">NOT(CO771)</f>
        <v>1</v>
      </c>
      <c r="CN771" t="b">
        <f t="shared" ref="CN771:CN834" si="211">BK771=$CN$1</f>
        <v>0</v>
      </c>
      <c r="CO771" t="b">
        <f>LEN(_xlfn.IFNA(VLOOKUP(Data!K771,Konstanta!$AB:$AB,1,FALSE),""))&gt;0</f>
        <v>0</v>
      </c>
      <c r="CP771" s="12" t="b">
        <f t="shared" ref="CP771:CP834" si="212">AND(CE771:CK771,CL771,CM771)</f>
        <v>0</v>
      </c>
      <c r="CQ771" s="12" t="b">
        <f t="shared" ref="CQ771:CQ834" si="213">AND(CE771:CL771,CO771)</f>
        <v>0</v>
      </c>
      <c r="CR771" t="b">
        <f>ISNUMBER(SEARCH(Konstanta!$Q$5,Y771))</f>
        <v>0</v>
      </c>
      <c r="CS771">
        <f ca="1">IF(CD771&lt;=Konstanta!$J$5,Konstanta!$I$5,IF(CD771&lt;=Konstanta!$J$6,Konstanta!$I$6,IF(CD771&lt;=Konstanta!$J$7,Konstanta!$I$7,Konstanta!$I$8)))</f>
        <v>4</v>
      </c>
      <c r="CT771" t="b">
        <f>ISNUMBER(SEARCH(Konstanta!$Q$6,Y771))</f>
        <v>0</v>
      </c>
      <c r="CU771">
        <f ca="1">IF(CD771&lt;=Konstanta!$F$5,Konstanta!$E$5,IF(CD771&lt;=Konstanta!$F$6,Konstanta!$E$6,IF(CD771&lt;=Konstanta!$F$7,Konstanta!$E$7,IF(CD771&lt;=Konstanta!$F$8,Konstanta!$E$8,Konstanta!$E$9))))</f>
        <v>5</v>
      </c>
      <c r="CV771" t="b">
        <f t="shared" ref="CV771:CV834" si="214">AND(NOT(CR771),NOT(CT771))</f>
        <v>1</v>
      </c>
      <c r="CW771" s="74">
        <f ca="1">IF(CD771&lt;=Konstanta!$B$5,Konstanta!$A$5,IF(CD771&lt;=Konstanta!$B$6,Konstanta!$A$6,IF(CD771&lt;=Konstanta!$B$7,Konstanta!$A$7,IF(CD771&lt;=Konstanta!$B$8,Konstanta!$A$8,IF(CD771&lt;=Konstanta!$B$9,Konstanta!$A$9,IF(CD771&lt;=Konstanta!$B$10,Konstanta!$A$10,IF(CD771&lt;=Konstanta!$B$11,Konstanta!$A$11,Konstanta!$A$12)))))))</f>
        <v>8</v>
      </c>
      <c r="CX771" t="b">
        <f>LEN(_xlfn.IFNA(VLOOKUP(AA771,Konstanta!$AD:$AD,1,FALSE),""))=0</f>
        <v>1</v>
      </c>
      <c r="CY771" s="67">
        <f t="shared" ref="CY771:CY834" si="215">IF(LEN(BL771)&gt;0,BL771-D771,0)*24</f>
        <v>0</v>
      </c>
      <c r="CZ771" s="67">
        <f t="shared" ref="CZ771:CZ834" si="216">IF(LEN(R771)&gt;19,VALUE(LEFT(R771,19)),R771)</f>
        <v>0</v>
      </c>
      <c r="DA771" s="67">
        <f t="shared" ref="DA771:DA834" si="217">(IF(LEN(BL771)&gt;0,BL771,0)-IF(LEN(CZ771)&gt;0,CZ771,0))*24</f>
        <v>0</v>
      </c>
      <c r="DB771" t="b">
        <f t="shared" ref="DB771:DB834" ca="1" si="218">AND(CO771,CQ771,CX771,DG771,DL771)</f>
        <v>0</v>
      </c>
      <c r="DC771" s="67" t="b">
        <f>DA771&lt;=Konstanta!$AH$3</f>
        <v>1</v>
      </c>
      <c r="DD771" t="b">
        <f>CY771&lt;=Konstanta!$AH$4</f>
        <v>1</v>
      </c>
      <c r="DE771" t="b">
        <f>CY771&lt;=Konstanta!$AH$5</f>
        <v>1</v>
      </c>
      <c r="DF771" t="b">
        <f>CY771&lt;=Konstanta!$AH$6</f>
        <v>1</v>
      </c>
      <c r="DG771" t="b">
        <f ca="1">TEXT(BL771,"YYYYMMDD")=TEXT(Konstanta!$B$1,"YYYYMMDD")</f>
        <v>0</v>
      </c>
      <c r="DH771" t="b">
        <f t="shared" ref="DH771:DH834" si="219">LEN(R771)&gt;0</f>
        <v>0</v>
      </c>
      <c r="DI771" s="67">
        <f ca="1">Konstanta!$C$4-Data!CD771</f>
        <v>-1096658.666275</v>
      </c>
      <c r="DJ771">
        <f ca="1">IF(Data!DI771&gt;=Konstanta!$B$14,Konstanta!$A$14,IF(Data!DI771&gt;=Konstanta!$B$15,Konstanta!$A$15,IF(Data!DI771&gt;=Konstanta!$B$16,Konstanta!$A$16,IF(Data!DI771&gt;=Konstanta!$B$17,Konstanta!$A$17,IF(Data!DI771&gt;=Konstanta!$B$18,Konstanta!$A$18,Konstanta!$A$19)))))</f>
        <v>6</v>
      </c>
      <c r="DK771" t="b">
        <f t="shared" ref="DK771:DK834" si="220">LEN(M771)&gt;0</f>
        <v>0</v>
      </c>
      <c r="DL771" t="b">
        <f>COUNTIFS(A$1:A770,A771)=0</f>
        <v>1</v>
      </c>
    </row>
    <row r="772" spans="1:116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  <c r="BY772" s="68"/>
      <c r="BZ772" s="70" t="str">
        <f t="shared" si="205"/>
        <v/>
      </c>
      <c r="CA772" s="71">
        <f t="shared" ca="1" si="206"/>
        <v>1096694.6659916667</v>
      </c>
      <c r="CB772" s="70" t="b">
        <f ca="1">AND(LEN(BZ772)&gt;0,TEXT(BZ772,"YYYY-MM-DD")=TEXT(Konstanta!$B$1,"YYYY-MM-DD"))</f>
        <v>0</v>
      </c>
      <c r="CC772" s="70" t="str">
        <f t="shared" si="207"/>
        <v/>
      </c>
      <c r="CD772" s="72">
        <f ca="1">(Konstanta!$B$2-D772)*24</f>
        <v>1096694.666275</v>
      </c>
      <c r="CE772" t="b">
        <f t="shared" si="208"/>
        <v>0</v>
      </c>
      <c r="CF772" t="b">
        <f>LEN(_xlfn.IFNA(VLOOKUP(H772,Konstanta!$M:$M,1,FALSE),""))&gt;0</f>
        <v>0</v>
      </c>
      <c r="CG772" t="b">
        <f>LEN(_xlfn.IFNA(VLOOKUP(G772,Konstanta!$T:$T,1,FALSE),""))&gt;0</f>
        <v>0</v>
      </c>
      <c r="CH772" t="b">
        <f>_xlfn.IFNA(VLOOKUP(U772,Konstanta!$O:$O,1,FALSE),"-")&lt;&gt;"-"</f>
        <v>0</v>
      </c>
      <c r="CI772" t="b">
        <f>LEN(_xlfn.IFNA(VLOOKUP(AX772,Konstanta!$X:$X,1,FALSE),""))&gt;0</f>
        <v>0</v>
      </c>
      <c r="CJ772" t="b">
        <f>OR(LEN(_xlfn.IFNA(VLOOKUP(Y772,Konstanta!$Q:$Q,1,FALSE),""))&gt;0,LEN(Y772)=0)</f>
        <v>1</v>
      </c>
      <c r="CK772" t="b">
        <f t="shared" si="209"/>
        <v>1</v>
      </c>
      <c r="CL772" t="b">
        <f>OR(LEN(_xlfn.IFNA(VLOOKUP(BK772,Konstanta!$Z:$Z,1,FALSE),""))&gt;0,LEN(BK772)=0)</f>
        <v>1</v>
      </c>
      <c r="CM772" t="b">
        <f t="shared" si="210"/>
        <v>1</v>
      </c>
      <c r="CN772" t="b">
        <f t="shared" si="211"/>
        <v>0</v>
      </c>
      <c r="CO772" t="b">
        <f>LEN(_xlfn.IFNA(VLOOKUP(Data!K772,Konstanta!$AB:$AB,1,FALSE),""))&gt;0</f>
        <v>0</v>
      </c>
      <c r="CP772" s="12" t="b">
        <f t="shared" si="212"/>
        <v>0</v>
      </c>
      <c r="CQ772" s="12" t="b">
        <f t="shared" si="213"/>
        <v>0</v>
      </c>
      <c r="CR772" t="b">
        <f>ISNUMBER(SEARCH(Konstanta!$Q$5,Y772))</f>
        <v>0</v>
      </c>
      <c r="CS772">
        <f ca="1">IF(CD772&lt;=Konstanta!$J$5,Konstanta!$I$5,IF(CD772&lt;=Konstanta!$J$6,Konstanta!$I$6,IF(CD772&lt;=Konstanta!$J$7,Konstanta!$I$7,Konstanta!$I$8)))</f>
        <v>4</v>
      </c>
      <c r="CT772" t="b">
        <f>ISNUMBER(SEARCH(Konstanta!$Q$6,Y772))</f>
        <v>0</v>
      </c>
      <c r="CU772">
        <f ca="1">IF(CD772&lt;=Konstanta!$F$5,Konstanta!$E$5,IF(CD772&lt;=Konstanta!$F$6,Konstanta!$E$6,IF(CD772&lt;=Konstanta!$F$7,Konstanta!$E$7,IF(CD772&lt;=Konstanta!$F$8,Konstanta!$E$8,Konstanta!$E$9))))</f>
        <v>5</v>
      </c>
      <c r="CV772" t="b">
        <f t="shared" si="214"/>
        <v>1</v>
      </c>
      <c r="CW772" s="74">
        <f ca="1">IF(CD772&lt;=Konstanta!$B$5,Konstanta!$A$5,IF(CD772&lt;=Konstanta!$B$6,Konstanta!$A$6,IF(CD772&lt;=Konstanta!$B$7,Konstanta!$A$7,IF(CD772&lt;=Konstanta!$B$8,Konstanta!$A$8,IF(CD772&lt;=Konstanta!$B$9,Konstanta!$A$9,IF(CD772&lt;=Konstanta!$B$10,Konstanta!$A$10,IF(CD772&lt;=Konstanta!$B$11,Konstanta!$A$11,Konstanta!$A$12)))))))</f>
        <v>8</v>
      </c>
      <c r="CX772" t="b">
        <f>LEN(_xlfn.IFNA(VLOOKUP(AA772,Konstanta!$AD:$AD,1,FALSE),""))=0</f>
        <v>1</v>
      </c>
      <c r="CY772" s="67">
        <f t="shared" si="215"/>
        <v>0</v>
      </c>
      <c r="CZ772" s="67">
        <f t="shared" si="216"/>
        <v>0</v>
      </c>
      <c r="DA772" s="67">
        <f t="shared" si="217"/>
        <v>0</v>
      </c>
      <c r="DB772" t="b">
        <f t="shared" ca="1" si="218"/>
        <v>0</v>
      </c>
      <c r="DC772" s="67" t="b">
        <f>DA772&lt;=Konstanta!$AH$3</f>
        <v>1</v>
      </c>
      <c r="DD772" t="b">
        <f>CY772&lt;=Konstanta!$AH$4</f>
        <v>1</v>
      </c>
      <c r="DE772" t="b">
        <f>CY772&lt;=Konstanta!$AH$5</f>
        <v>1</v>
      </c>
      <c r="DF772" t="b">
        <f>CY772&lt;=Konstanta!$AH$6</f>
        <v>1</v>
      </c>
      <c r="DG772" t="b">
        <f ca="1">TEXT(BL772,"YYYYMMDD")=TEXT(Konstanta!$B$1,"YYYYMMDD")</f>
        <v>0</v>
      </c>
      <c r="DH772" t="b">
        <f t="shared" si="219"/>
        <v>0</v>
      </c>
      <c r="DI772" s="67">
        <f ca="1">Konstanta!$C$4-Data!CD772</f>
        <v>-1096658.666275</v>
      </c>
      <c r="DJ772">
        <f ca="1">IF(Data!DI772&gt;=Konstanta!$B$14,Konstanta!$A$14,IF(Data!DI772&gt;=Konstanta!$B$15,Konstanta!$A$15,IF(Data!DI772&gt;=Konstanta!$B$16,Konstanta!$A$16,IF(Data!DI772&gt;=Konstanta!$B$17,Konstanta!$A$17,IF(Data!DI772&gt;=Konstanta!$B$18,Konstanta!$A$18,Konstanta!$A$19)))))</f>
        <v>6</v>
      </c>
      <c r="DK772" t="b">
        <f t="shared" si="220"/>
        <v>0</v>
      </c>
      <c r="DL772" t="b">
        <f>COUNTIFS(A$1:A771,A772)=0</f>
        <v>1</v>
      </c>
    </row>
    <row r="773" spans="1:116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70" t="str">
        <f t="shared" si="205"/>
        <v/>
      </c>
      <c r="CA773" s="71">
        <f t="shared" ca="1" si="206"/>
        <v>1096694.6660166667</v>
      </c>
      <c r="CB773" s="70" t="b">
        <f ca="1">AND(LEN(BZ773)&gt;0,TEXT(BZ773,"YYYY-MM-DD")=TEXT(Konstanta!$B$1,"YYYY-MM-DD"))</f>
        <v>0</v>
      </c>
      <c r="CC773" s="70" t="str">
        <f t="shared" si="207"/>
        <v/>
      </c>
      <c r="CD773" s="72">
        <f ca="1">(Konstanta!$B$2-D773)*24</f>
        <v>1096694.666275</v>
      </c>
      <c r="CE773" t="b">
        <f t="shared" si="208"/>
        <v>0</v>
      </c>
      <c r="CF773" t="b">
        <f>LEN(_xlfn.IFNA(VLOOKUP(H773,Konstanta!$M:$M,1,FALSE),""))&gt;0</f>
        <v>0</v>
      </c>
      <c r="CG773" t="b">
        <f>LEN(_xlfn.IFNA(VLOOKUP(G773,Konstanta!$T:$T,1,FALSE),""))&gt;0</f>
        <v>0</v>
      </c>
      <c r="CH773" t="b">
        <f>_xlfn.IFNA(VLOOKUP(U773,Konstanta!$O:$O,1,FALSE),"-")&lt;&gt;"-"</f>
        <v>0</v>
      </c>
      <c r="CI773" t="b">
        <f>LEN(_xlfn.IFNA(VLOOKUP(AX773,Konstanta!$X:$X,1,FALSE),""))&gt;0</f>
        <v>0</v>
      </c>
      <c r="CJ773" t="b">
        <f>OR(LEN(_xlfn.IFNA(VLOOKUP(Y773,Konstanta!$Q:$Q,1,FALSE),""))&gt;0,LEN(Y773)=0)</f>
        <v>1</v>
      </c>
      <c r="CK773" t="b">
        <f t="shared" si="209"/>
        <v>1</v>
      </c>
      <c r="CL773" t="b">
        <f>OR(LEN(_xlfn.IFNA(VLOOKUP(BK773,Konstanta!$Z:$Z,1,FALSE),""))&gt;0,LEN(BK773)=0)</f>
        <v>1</v>
      </c>
      <c r="CM773" t="b">
        <f t="shared" si="210"/>
        <v>1</v>
      </c>
      <c r="CN773" t="b">
        <f t="shared" si="211"/>
        <v>0</v>
      </c>
      <c r="CO773" t="b">
        <f>LEN(_xlfn.IFNA(VLOOKUP(Data!K773,Konstanta!$AB:$AB,1,FALSE),""))&gt;0</f>
        <v>0</v>
      </c>
      <c r="CP773" s="12" t="b">
        <f t="shared" si="212"/>
        <v>0</v>
      </c>
      <c r="CQ773" s="12" t="b">
        <f t="shared" si="213"/>
        <v>0</v>
      </c>
      <c r="CR773" t="b">
        <f>ISNUMBER(SEARCH(Konstanta!$Q$5,Y773))</f>
        <v>0</v>
      </c>
      <c r="CS773">
        <f ca="1">IF(CD773&lt;=Konstanta!$J$5,Konstanta!$I$5,IF(CD773&lt;=Konstanta!$J$6,Konstanta!$I$6,IF(CD773&lt;=Konstanta!$J$7,Konstanta!$I$7,Konstanta!$I$8)))</f>
        <v>4</v>
      </c>
      <c r="CT773" t="b">
        <f>ISNUMBER(SEARCH(Konstanta!$Q$6,Y773))</f>
        <v>0</v>
      </c>
      <c r="CU773">
        <f ca="1">IF(CD773&lt;=Konstanta!$F$5,Konstanta!$E$5,IF(CD773&lt;=Konstanta!$F$6,Konstanta!$E$6,IF(CD773&lt;=Konstanta!$F$7,Konstanta!$E$7,IF(CD773&lt;=Konstanta!$F$8,Konstanta!$E$8,Konstanta!$E$9))))</f>
        <v>5</v>
      </c>
      <c r="CV773" t="b">
        <f t="shared" si="214"/>
        <v>1</v>
      </c>
      <c r="CW773" s="74">
        <f ca="1">IF(CD773&lt;=Konstanta!$B$5,Konstanta!$A$5,IF(CD773&lt;=Konstanta!$B$6,Konstanta!$A$6,IF(CD773&lt;=Konstanta!$B$7,Konstanta!$A$7,IF(CD773&lt;=Konstanta!$B$8,Konstanta!$A$8,IF(CD773&lt;=Konstanta!$B$9,Konstanta!$A$9,IF(CD773&lt;=Konstanta!$B$10,Konstanta!$A$10,IF(CD773&lt;=Konstanta!$B$11,Konstanta!$A$11,Konstanta!$A$12)))))))</f>
        <v>8</v>
      </c>
      <c r="CX773" t="b">
        <f>LEN(_xlfn.IFNA(VLOOKUP(AA773,Konstanta!$AD:$AD,1,FALSE),""))=0</f>
        <v>1</v>
      </c>
      <c r="CY773" s="67">
        <f t="shared" si="215"/>
        <v>0</v>
      </c>
      <c r="CZ773" s="67">
        <f t="shared" si="216"/>
        <v>0</v>
      </c>
      <c r="DA773" s="67">
        <f t="shared" si="217"/>
        <v>0</v>
      </c>
      <c r="DB773" t="b">
        <f t="shared" ca="1" si="218"/>
        <v>0</v>
      </c>
      <c r="DC773" s="67" t="b">
        <f>DA773&lt;=Konstanta!$AH$3</f>
        <v>1</v>
      </c>
      <c r="DD773" t="b">
        <f>CY773&lt;=Konstanta!$AH$4</f>
        <v>1</v>
      </c>
      <c r="DE773" t="b">
        <f>CY773&lt;=Konstanta!$AH$5</f>
        <v>1</v>
      </c>
      <c r="DF773" t="b">
        <f>CY773&lt;=Konstanta!$AH$6</f>
        <v>1</v>
      </c>
      <c r="DG773" t="b">
        <f ca="1">TEXT(BL773,"YYYYMMDD")=TEXT(Konstanta!$B$1,"YYYYMMDD")</f>
        <v>0</v>
      </c>
      <c r="DH773" t="b">
        <f t="shared" si="219"/>
        <v>0</v>
      </c>
      <c r="DI773" s="67">
        <f ca="1">Konstanta!$C$4-Data!CD773</f>
        <v>-1096658.666275</v>
      </c>
      <c r="DJ773">
        <f ca="1">IF(Data!DI773&gt;=Konstanta!$B$14,Konstanta!$A$14,IF(Data!DI773&gt;=Konstanta!$B$15,Konstanta!$A$15,IF(Data!DI773&gt;=Konstanta!$B$16,Konstanta!$A$16,IF(Data!DI773&gt;=Konstanta!$B$17,Konstanta!$A$17,IF(Data!DI773&gt;=Konstanta!$B$18,Konstanta!$A$18,Konstanta!$A$19)))))</f>
        <v>6</v>
      </c>
      <c r="DK773" t="b">
        <f t="shared" si="220"/>
        <v>0</v>
      </c>
      <c r="DL773" t="b">
        <f>COUNTIFS(A$1:A772,A773)=0</f>
        <v>1</v>
      </c>
    </row>
    <row r="774" spans="1:116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70" t="str">
        <f t="shared" si="205"/>
        <v/>
      </c>
      <c r="CA774" s="71">
        <f t="shared" ca="1" si="206"/>
        <v>1096694.666275</v>
      </c>
      <c r="CB774" s="70" t="b">
        <f ca="1">AND(LEN(BZ774)&gt;0,TEXT(BZ774,"YYYY-MM-DD")=TEXT(Konstanta!$B$1,"YYYY-MM-DD"))</f>
        <v>0</v>
      </c>
      <c r="CC774" s="70" t="str">
        <f t="shared" si="207"/>
        <v/>
      </c>
      <c r="CD774" s="72">
        <f ca="1">(Konstanta!$B$2-D774)*24</f>
        <v>1096694.666275</v>
      </c>
      <c r="CE774" t="b">
        <f t="shared" si="208"/>
        <v>0</v>
      </c>
      <c r="CF774" t="b">
        <f>LEN(_xlfn.IFNA(VLOOKUP(H774,Konstanta!$M:$M,1,FALSE),""))&gt;0</f>
        <v>0</v>
      </c>
      <c r="CG774" t="b">
        <f>LEN(_xlfn.IFNA(VLOOKUP(G774,Konstanta!$T:$T,1,FALSE),""))&gt;0</f>
        <v>0</v>
      </c>
      <c r="CH774" t="b">
        <f>_xlfn.IFNA(VLOOKUP(U774,Konstanta!$O:$O,1,FALSE),"-")&lt;&gt;"-"</f>
        <v>0</v>
      </c>
      <c r="CI774" t="b">
        <f>LEN(_xlfn.IFNA(VLOOKUP(AX774,Konstanta!$X:$X,1,FALSE),""))&gt;0</f>
        <v>0</v>
      </c>
      <c r="CJ774" t="b">
        <f>OR(LEN(_xlfn.IFNA(VLOOKUP(Y774,Konstanta!$Q:$Q,1,FALSE),""))&gt;0,LEN(Y774)=0)</f>
        <v>1</v>
      </c>
      <c r="CK774" t="b">
        <f t="shared" si="209"/>
        <v>1</v>
      </c>
      <c r="CL774" t="b">
        <f>OR(LEN(_xlfn.IFNA(VLOOKUP(BK774,Konstanta!$Z:$Z,1,FALSE),""))&gt;0,LEN(BK774)=0)</f>
        <v>1</v>
      </c>
      <c r="CM774" t="b">
        <f t="shared" si="210"/>
        <v>1</v>
      </c>
      <c r="CN774" t="b">
        <f t="shared" si="211"/>
        <v>0</v>
      </c>
      <c r="CO774" t="b">
        <f>LEN(_xlfn.IFNA(VLOOKUP(Data!K774,Konstanta!$AB:$AB,1,FALSE),""))&gt;0</f>
        <v>0</v>
      </c>
      <c r="CP774" s="12" t="b">
        <f t="shared" si="212"/>
        <v>0</v>
      </c>
      <c r="CQ774" s="12" t="b">
        <f t="shared" si="213"/>
        <v>0</v>
      </c>
      <c r="CR774" t="b">
        <f>ISNUMBER(SEARCH(Konstanta!$Q$5,Y774))</f>
        <v>0</v>
      </c>
      <c r="CS774">
        <f ca="1">IF(CD774&lt;=Konstanta!$J$5,Konstanta!$I$5,IF(CD774&lt;=Konstanta!$J$6,Konstanta!$I$6,IF(CD774&lt;=Konstanta!$J$7,Konstanta!$I$7,Konstanta!$I$8)))</f>
        <v>4</v>
      </c>
      <c r="CT774" t="b">
        <f>ISNUMBER(SEARCH(Konstanta!$Q$6,Y774))</f>
        <v>0</v>
      </c>
      <c r="CU774">
        <f ca="1">IF(CD774&lt;=Konstanta!$F$5,Konstanta!$E$5,IF(CD774&lt;=Konstanta!$F$6,Konstanta!$E$6,IF(CD774&lt;=Konstanta!$F$7,Konstanta!$E$7,IF(CD774&lt;=Konstanta!$F$8,Konstanta!$E$8,Konstanta!$E$9))))</f>
        <v>5</v>
      </c>
      <c r="CV774" t="b">
        <f t="shared" si="214"/>
        <v>1</v>
      </c>
      <c r="CW774" s="74">
        <f ca="1">IF(CD774&lt;=Konstanta!$B$5,Konstanta!$A$5,IF(CD774&lt;=Konstanta!$B$6,Konstanta!$A$6,IF(CD774&lt;=Konstanta!$B$7,Konstanta!$A$7,IF(CD774&lt;=Konstanta!$B$8,Konstanta!$A$8,IF(CD774&lt;=Konstanta!$B$9,Konstanta!$A$9,IF(CD774&lt;=Konstanta!$B$10,Konstanta!$A$10,IF(CD774&lt;=Konstanta!$B$11,Konstanta!$A$11,Konstanta!$A$12)))))))</f>
        <v>8</v>
      </c>
      <c r="CX774" t="b">
        <f>LEN(_xlfn.IFNA(VLOOKUP(AA774,Konstanta!$AD:$AD,1,FALSE),""))=0</f>
        <v>1</v>
      </c>
      <c r="CY774" s="67">
        <f t="shared" si="215"/>
        <v>0</v>
      </c>
      <c r="CZ774" s="67">
        <f t="shared" si="216"/>
        <v>0</v>
      </c>
      <c r="DA774" s="67">
        <f t="shared" si="217"/>
        <v>0</v>
      </c>
      <c r="DB774" t="b">
        <f t="shared" ca="1" si="218"/>
        <v>0</v>
      </c>
      <c r="DC774" s="67" t="b">
        <f>DA774&lt;=Konstanta!$AH$3</f>
        <v>1</v>
      </c>
      <c r="DD774" t="b">
        <f>CY774&lt;=Konstanta!$AH$4</f>
        <v>1</v>
      </c>
      <c r="DE774" t="b">
        <f>CY774&lt;=Konstanta!$AH$5</f>
        <v>1</v>
      </c>
      <c r="DF774" t="b">
        <f>CY774&lt;=Konstanta!$AH$6</f>
        <v>1</v>
      </c>
      <c r="DG774" t="b">
        <f ca="1">TEXT(BL774,"YYYYMMDD")=TEXT(Konstanta!$B$1,"YYYYMMDD")</f>
        <v>0</v>
      </c>
      <c r="DH774" t="b">
        <f t="shared" si="219"/>
        <v>0</v>
      </c>
      <c r="DI774" s="67">
        <f ca="1">Konstanta!$C$4-Data!CD774</f>
        <v>-1096658.666275</v>
      </c>
      <c r="DJ774">
        <f ca="1">IF(Data!DI774&gt;=Konstanta!$B$14,Konstanta!$A$14,IF(Data!DI774&gt;=Konstanta!$B$15,Konstanta!$A$15,IF(Data!DI774&gt;=Konstanta!$B$16,Konstanta!$A$16,IF(Data!DI774&gt;=Konstanta!$B$17,Konstanta!$A$17,IF(Data!DI774&gt;=Konstanta!$B$18,Konstanta!$A$18,Konstanta!$A$19)))))</f>
        <v>6</v>
      </c>
      <c r="DK774" t="b">
        <f t="shared" si="220"/>
        <v>0</v>
      </c>
      <c r="DL774" t="b">
        <f>COUNTIFS(A$1:A773,A774)=0</f>
        <v>1</v>
      </c>
    </row>
    <row r="775" spans="1:116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70" t="str">
        <f t="shared" si="205"/>
        <v/>
      </c>
      <c r="CA775" s="71">
        <f t="shared" ca="1" si="206"/>
        <v>1096694.6662277777</v>
      </c>
      <c r="CB775" s="70" t="b">
        <f ca="1">AND(LEN(BZ775)&gt;0,TEXT(BZ775,"YYYY-MM-DD")=TEXT(Konstanta!$B$1,"YYYY-MM-DD"))</f>
        <v>0</v>
      </c>
      <c r="CC775" s="70" t="str">
        <f t="shared" si="207"/>
        <v/>
      </c>
      <c r="CD775" s="72">
        <f ca="1">(Konstanta!$B$2-D775)*24</f>
        <v>1096694.666275</v>
      </c>
      <c r="CE775" t="b">
        <f t="shared" si="208"/>
        <v>0</v>
      </c>
      <c r="CF775" t="b">
        <f>LEN(_xlfn.IFNA(VLOOKUP(H775,Konstanta!$M:$M,1,FALSE),""))&gt;0</f>
        <v>0</v>
      </c>
      <c r="CG775" t="b">
        <f>LEN(_xlfn.IFNA(VLOOKUP(G775,Konstanta!$T:$T,1,FALSE),""))&gt;0</f>
        <v>0</v>
      </c>
      <c r="CH775" t="b">
        <f>_xlfn.IFNA(VLOOKUP(U775,Konstanta!$O:$O,1,FALSE),"-")&lt;&gt;"-"</f>
        <v>0</v>
      </c>
      <c r="CI775" t="b">
        <f>LEN(_xlfn.IFNA(VLOOKUP(AX775,Konstanta!$X:$X,1,FALSE),""))&gt;0</f>
        <v>0</v>
      </c>
      <c r="CJ775" t="b">
        <f>OR(LEN(_xlfn.IFNA(VLOOKUP(Y775,Konstanta!$Q:$Q,1,FALSE),""))&gt;0,LEN(Y775)=0)</f>
        <v>1</v>
      </c>
      <c r="CK775" t="b">
        <f t="shared" si="209"/>
        <v>1</v>
      </c>
      <c r="CL775" t="b">
        <f>OR(LEN(_xlfn.IFNA(VLOOKUP(BK775,Konstanta!$Z:$Z,1,FALSE),""))&gt;0,LEN(BK775)=0)</f>
        <v>1</v>
      </c>
      <c r="CM775" t="b">
        <f t="shared" si="210"/>
        <v>1</v>
      </c>
      <c r="CN775" t="b">
        <f t="shared" si="211"/>
        <v>0</v>
      </c>
      <c r="CO775" t="b">
        <f>LEN(_xlfn.IFNA(VLOOKUP(Data!K775,Konstanta!$AB:$AB,1,FALSE),""))&gt;0</f>
        <v>0</v>
      </c>
      <c r="CP775" s="12" t="b">
        <f t="shared" si="212"/>
        <v>0</v>
      </c>
      <c r="CQ775" s="12" t="b">
        <f t="shared" si="213"/>
        <v>0</v>
      </c>
      <c r="CR775" t="b">
        <f>ISNUMBER(SEARCH(Konstanta!$Q$5,Y775))</f>
        <v>0</v>
      </c>
      <c r="CS775">
        <f ca="1">IF(CD775&lt;=Konstanta!$J$5,Konstanta!$I$5,IF(CD775&lt;=Konstanta!$J$6,Konstanta!$I$6,IF(CD775&lt;=Konstanta!$J$7,Konstanta!$I$7,Konstanta!$I$8)))</f>
        <v>4</v>
      </c>
      <c r="CT775" t="b">
        <f>ISNUMBER(SEARCH(Konstanta!$Q$6,Y775))</f>
        <v>0</v>
      </c>
      <c r="CU775">
        <f ca="1">IF(CD775&lt;=Konstanta!$F$5,Konstanta!$E$5,IF(CD775&lt;=Konstanta!$F$6,Konstanta!$E$6,IF(CD775&lt;=Konstanta!$F$7,Konstanta!$E$7,IF(CD775&lt;=Konstanta!$F$8,Konstanta!$E$8,Konstanta!$E$9))))</f>
        <v>5</v>
      </c>
      <c r="CV775" t="b">
        <f t="shared" si="214"/>
        <v>1</v>
      </c>
      <c r="CW775" s="74">
        <f ca="1">IF(CD775&lt;=Konstanta!$B$5,Konstanta!$A$5,IF(CD775&lt;=Konstanta!$B$6,Konstanta!$A$6,IF(CD775&lt;=Konstanta!$B$7,Konstanta!$A$7,IF(CD775&lt;=Konstanta!$B$8,Konstanta!$A$8,IF(CD775&lt;=Konstanta!$B$9,Konstanta!$A$9,IF(CD775&lt;=Konstanta!$B$10,Konstanta!$A$10,IF(CD775&lt;=Konstanta!$B$11,Konstanta!$A$11,Konstanta!$A$12)))))))</f>
        <v>8</v>
      </c>
      <c r="CX775" t="b">
        <f>LEN(_xlfn.IFNA(VLOOKUP(AA775,Konstanta!$AD:$AD,1,FALSE),""))=0</f>
        <v>1</v>
      </c>
      <c r="CY775" s="67">
        <f t="shared" si="215"/>
        <v>0</v>
      </c>
      <c r="CZ775" s="67">
        <f t="shared" si="216"/>
        <v>0</v>
      </c>
      <c r="DA775" s="67">
        <f t="shared" si="217"/>
        <v>0</v>
      </c>
      <c r="DB775" t="b">
        <f t="shared" ca="1" si="218"/>
        <v>0</v>
      </c>
      <c r="DC775" s="67" t="b">
        <f>DA775&lt;=Konstanta!$AH$3</f>
        <v>1</v>
      </c>
      <c r="DD775" t="b">
        <f>CY775&lt;=Konstanta!$AH$4</f>
        <v>1</v>
      </c>
      <c r="DE775" t="b">
        <f>CY775&lt;=Konstanta!$AH$5</f>
        <v>1</v>
      </c>
      <c r="DF775" t="b">
        <f>CY775&lt;=Konstanta!$AH$6</f>
        <v>1</v>
      </c>
      <c r="DG775" t="b">
        <f ca="1">TEXT(BL775,"YYYYMMDD")=TEXT(Konstanta!$B$1,"YYYYMMDD")</f>
        <v>0</v>
      </c>
      <c r="DH775" t="b">
        <f t="shared" si="219"/>
        <v>0</v>
      </c>
      <c r="DI775" s="67">
        <f ca="1">Konstanta!$C$4-Data!CD775</f>
        <v>-1096658.666275</v>
      </c>
      <c r="DJ775">
        <f ca="1">IF(Data!DI775&gt;=Konstanta!$B$14,Konstanta!$A$14,IF(Data!DI775&gt;=Konstanta!$B$15,Konstanta!$A$15,IF(Data!DI775&gt;=Konstanta!$B$16,Konstanta!$A$16,IF(Data!DI775&gt;=Konstanta!$B$17,Konstanta!$A$17,IF(Data!DI775&gt;=Konstanta!$B$18,Konstanta!$A$18,Konstanta!$A$19)))))</f>
        <v>6</v>
      </c>
      <c r="DK775" t="b">
        <f t="shared" si="220"/>
        <v>0</v>
      </c>
      <c r="DL775" t="b">
        <f>COUNTIFS(A$1:A774,A775)=0</f>
        <v>1</v>
      </c>
    </row>
    <row r="776" spans="1:11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70" t="str">
        <f t="shared" si="205"/>
        <v/>
      </c>
      <c r="CA776" s="71">
        <f t="shared" ca="1" si="206"/>
        <v>1096694.6659944444</v>
      </c>
      <c r="CB776" s="70" t="b">
        <f ca="1">AND(LEN(BZ776)&gt;0,TEXT(BZ776,"YYYY-MM-DD")=TEXT(Konstanta!$B$1,"YYYY-MM-DD"))</f>
        <v>0</v>
      </c>
      <c r="CC776" s="70" t="str">
        <f t="shared" si="207"/>
        <v/>
      </c>
      <c r="CD776" s="72">
        <f ca="1">(Konstanta!$B$2-D776)*24</f>
        <v>1096694.666275</v>
      </c>
      <c r="CE776" t="b">
        <f t="shared" si="208"/>
        <v>0</v>
      </c>
      <c r="CF776" t="b">
        <f>LEN(_xlfn.IFNA(VLOOKUP(H776,Konstanta!$M:$M,1,FALSE),""))&gt;0</f>
        <v>0</v>
      </c>
      <c r="CG776" t="b">
        <f>LEN(_xlfn.IFNA(VLOOKUP(G776,Konstanta!$T:$T,1,FALSE),""))&gt;0</f>
        <v>0</v>
      </c>
      <c r="CH776" t="b">
        <f>_xlfn.IFNA(VLOOKUP(U776,Konstanta!$O:$O,1,FALSE),"-")&lt;&gt;"-"</f>
        <v>0</v>
      </c>
      <c r="CI776" t="b">
        <f>LEN(_xlfn.IFNA(VLOOKUP(AX776,Konstanta!$X:$X,1,FALSE),""))&gt;0</f>
        <v>0</v>
      </c>
      <c r="CJ776" t="b">
        <f>OR(LEN(_xlfn.IFNA(VLOOKUP(Y776,Konstanta!$Q:$Q,1,FALSE),""))&gt;0,LEN(Y776)=0)</f>
        <v>1</v>
      </c>
      <c r="CK776" t="b">
        <f t="shared" si="209"/>
        <v>1</v>
      </c>
      <c r="CL776" t="b">
        <f>OR(LEN(_xlfn.IFNA(VLOOKUP(BK776,Konstanta!$Z:$Z,1,FALSE),""))&gt;0,LEN(BK776)=0)</f>
        <v>1</v>
      </c>
      <c r="CM776" t="b">
        <f t="shared" si="210"/>
        <v>1</v>
      </c>
      <c r="CN776" t="b">
        <f t="shared" si="211"/>
        <v>0</v>
      </c>
      <c r="CO776" t="b">
        <f>LEN(_xlfn.IFNA(VLOOKUP(Data!K776,Konstanta!$AB:$AB,1,FALSE),""))&gt;0</f>
        <v>0</v>
      </c>
      <c r="CP776" s="12" t="b">
        <f t="shared" si="212"/>
        <v>0</v>
      </c>
      <c r="CQ776" s="12" t="b">
        <f t="shared" si="213"/>
        <v>0</v>
      </c>
      <c r="CR776" t="b">
        <f>ISNUMBER(SEARCH(Konstanta!$Q$5,Y776))</f>
        <v>0</v>
      </c>
      <c r="CS776">
        <f ca="1">IF(CD776&lt;=Konstanta!$J$5,Konstanta!$I$5,IF(CD776&lt;=Konstanta!$J$6,Konstanta!$I$6,IF(CD776&lt;=Konstanta!$J$7,Konstanta!$I$7,Konstanta!$I$8)))</f>
        <v>4</v>
      </c>
      <c r="CT776" t="b">
        <f>ISNUMBER(SEARCH(Konstanta!$Q$6,Y776))</f>
        <v>0</v>
      </c>
      <c r="CU776">
        <f ca="1">IF(CD776&lt;=Konstanta!$F$5,Konstanta!$E$5,IF(CD776&lt;=Konstanta!$F$6,Konstanta!$E$6,IF(CD776&lt;=Konstanta!$F$7,Konstanta!$E$7,IF(CD776&lt;=Konstanta!$F$8,Konstanta!$E$8,Konstanta!$E$9))))</f>
        <v>5</v>
      </c>
      <c r="CV776" t="b">
        <f t="shared" si="214"/>
        <v>1</v>
      </c>
      <c r="CW776" s="74">
        <f ca="1">IF(CD776&lt;=Konstanta!$B$5,Konstanta!$A$5,IF(CD776&lt;=Konstanta!$B$6,Konstanta!$A$6,IF(CD776&lt;=Konstanta!$B$7,Konstanta!$A$7,IF(CD776&lt;=Konstanta!$B$8,Konstanta!$A$8,IF(CD776&lt;=Konstanta!$B$9,Konstanta!$A$9,IF(CD776&lt;=Konstanta!$B$10,Konstanta!$A$10,IF(CD776&lt;=Konstanta!$B$11,Konstanta!$A$11,Konstanta!$A$12)))))))</f>
        <v>8</v>
      </c>
      <c r="CX776" t="b">
        <f>LEN(_xlfn.IFNA(VLOOKUP(AA776,Konstanta!$AD:$AD,1,FALSE),""))=0</f>
        <v>1</v>
      </c>
      <c r="CY776" s="67">
        <f t="shared" si="215"/>
        <v>0</v>
      </c>
      <c r="CZ776" s="67">
        <f t="shared" si="216"/>
        <v>0</v>
      </c>
      <c r="DA776" s="67">
        <f t="shared" si="217"/>
        <v>0</v>
      </c>
      <c r="DB776" t="b">
        <f t="shared" ca="1" si="218"/>
        <v>0</v>
      </c>
      <c r="DC776" s="67" t="b">
        <f>DA776&lt;=Konstanta!$AH$3</f>
        <v>1</v>
      </c>
      <c r="DD776" t="b">
        <f>CY776&lt;=Konstanta!$AH$4</f>
        <v>1</v>
      </c>
      <c r="DE776" t="b">
        <f>CY776&lt;=Konstanta!$AH$5</f>
        <v>1</v>
      </c>
      <c r="DF776" t="b">
        <f>CY776&lt;=Konstanta!$AH$6</f>
        <v>1</v>
      </c>
      <c r="DG776" t="b">
        <f ca="1">TEXT(BL776,"YYYYMMDD")=TEXT(Konstanta!$B$1,"YYYYMMDD")</f>
        <v>0</v>
      </c>
      <c r="DH776" t="b">
        <f t="shared" si="219"/>
        <v>0</v>
      </c>
      <c r="DI776" s="67">
        <f ca="1">Konstanta!$C$4-Data!CD776</f>
        <v>-1096658.666275</v>
      </c>
      <c r="DJ776">
        <f ca="1">IF(Data!DI776&gt;=Konstanta!$B$14,Konstanta!$A$14,IF(Data!DI776&gt;=Konstanta!$B$15,Konstanta!$A$15,IF(Data!DI776&gt;=Konstanta!$B$16,Konstanta!$A$16,IF(Data!DI776&gt;=Konstanta!$B$17,Konstanta!$A$17,IF(Data!DI776&gt;=Konstanta!$B$18,Konstanta!$A$18,Konstanta!$A$19)))))</f>
        <v>6</v>
      </c>
      <c r="DK776" t="b">
        <f t="shared" si="220"/>
        <v>0</v>
      </c>
      <c r="DL776" t="b">
        <f>COUNTIFS(A$1:A775,A776)=0</f>
        <v>1</v>
      </c>
    </row>
    <row r="777" spans="1:116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70" t="str">
        <f t="shared" si="205"/>
        <v/>
      </c>
      <c r="CA777" s="71">
        <f t="shared" ca="1" si="206"/>
        <v>1096694.666275</v>
      </c>
      <c r="CB777" s="70" t="b">
        <f ca="1">AND(LEN(BZ777)&gt;0,TEXT(BZ777,"YYYY-MM-DD")=TEXT(Konstanta!$B$1,"YYYY-MM-DD"))</f>
        <v>0</v>
      </c>
      <c r="CC777" s="70" t="str">
        <f t="shared" si="207"/>
        <v/>
      </c>
      <c r="CD777" s="72">
        <f ca="1">(Konstanta!$B$2-D777)*24</f>
        <v>1096694.666275</v>
      </c>
      <c r="CE777" t="b">
        <f t="shared" si="208"/>
        <v>0</v>
      </c>
      <c r="CF777" t="b">
        <f>LEN(_xlfn.IFNA(VLOOKUP(H777,Konstanta!$M:$M,1,FALSE),""))&gt;0</f>
        <v>0</v>
      </c>
      <c r="CG777" t="b">
        <f>LEN(_xlfn.IFNA(VLOOKUP(G777,Konstanta!$T:$T,1,FALSE),""))&gt;0</f>
        <v>0</v>
      </c>
      <c r="CH777" t="b">
        <f>_xlfn.IFNA(VLOOKUP(U777,Konstanta!$O:$O,1,FALSE),"-")&lt;&gt;"-"</f>
        <v>0</v>
      </c>
      <c r="CI777" t="b">
        <f>LEN(_xlfn.IFNA(VLOOKUP(AX777,Konstanta!$X:$X,1,FALSE),""))&gt;0</f>
        <v>0</v>
      </c>
      <c r="CJ777" t="b">
        <f>OR(LEN(_xlfn.IFNA(VLOOKUP(Y777,Konstanta!$Q:$Q,1,FALSE),""))&gt;0,LEN(Y777)=0)</f>
        <v>1</v>
      </c>
      <c r="CK777" t="b">
        <f t="shared" si="209"/>
        <v>1</v>
      </c>
      <c r="CL777" t="b">
        <f>OR(LEN(_xlfn.IFNA(VLOOKUP(BK777,Konstanta!$Z:$Z,1,FALSE),""))&gt;0,LEN(BK777)=0)</f>
        <v>1</v>
      </c>
      <c r="CM777" t="b">
        <f t="shared" si="210"/>
        <v>1</v>
      </c>
      <c r="CN777" t="b">
        <f t="shared" si="211"/>
        <v>0</v>
      </c>
      <c r="CO777" t="b">
        <f>LEN(_xlfn.IFNA(VLOOKUP(Data!K777,Konstanta!$AB:$AB,1,FALSE),""))&gt;0</f>
        <v>0</v>
      </c>
      <c r="CP777" s="12" t="b">
        <f t="shared" si="212"/>
        <v>0</v>
      </c>
      <c r="CQ777" s="12" t="b">
        <f t="shared" si="213"/>
        <v>0</v>
      </c>
      <c r="CR777" t="b">
        <f>ISNUMBER(SEARCH(Konstanta!$Q$5,Y777))</f>
        <v>0</v>
      </c>
      <c r="CS777">
        <f ca="1">IF(CD777&lt;=Konstanta!$J$5,Konstanta!$I$5,IF(CD777&lt;=Konstanta!$J$6,Konstanta!$I$6,IF(CD777&lt;=Konstanta!$J$7,Konstanta!$I$7,Konstanta!$I$8)))</f>
        <v>4</v>
      </c>
      <c r="CT777" t="b">
        <f>ISNUMBER(SEARCH(Konstanta!$Q$6,Y777))</f>
        <v>0</v>
      </c>
      <c r="CU777">
        <f ca="1">IF(CD777&lt;=Konstanta!$F$5,Konstanta!$E$5,IF(CD777&lt;=Konstanta!$F$6,Konstanta!$E$6,IF(CD777&lt;=Konstanta!$F$7,Konstanta!$E$7,IF(CD777&lt;=Konstanta!$F$8,Konstanta!$E$8,Konstanta!$E$9))))</f>
        <v>5</v>
      </c>
      <c r="CV777" t="b">
        <f t="shared" si="214"/>
        <v>1</v>
      </c>
      <c r="CW777" s="74">
        <f ca="1">IF(CD777&lt;=Konstanta!$B$5,Konstanta!$A$5,IF(CD777&lt;=Konstanta!$B$6,Konstanta!$A$6,IF(CD777&lt;=Konstanta!$B$7,Konstanta!$A$7,IF(CD777&lt;=Konstanta!$B$8,Konstanta!$A$8,IF(CD777&lt;=Konstanta!$B$9,Konstanta!$A$9,IF(CD777&lt;=Konstanta!$B$10,Konstanta!$A$10,IF(CD777&lt;=Konstanta!$B$11,Konstanta!$A$11,Konstanta!$A$12)))))))</f>
        <v>8</v>
      </c>
      <c r="CX777" t="b">
        <f>LEN(_xlfn.IFNA(VLOOKUP(AA777,Konstanta!$AD:$AD,1,FALSE),""))=0</f>
        <v>1</v>
      </c>
      <c r="CY777" s="67">
        <f t="shared" si="215"/>
        <v>0</v>
      </c>
      <c r="CZ777" s="67">
        <f t="shared" si="216"/>
        <v>0</v>
      </c>
      <c r="DA777" s="67">
        <f t="shared" si="217"/>
        <v>0</v>
      </c>
      <c r="DB777" t="b">
        <f t="shared" ca="1" si="218"/>
        <v>0</v>
      </c>
      <c r="DC777" s="67" t="b">
        <f>DA777&lt;=Konstanta!$AH$3</f>
        <v>1</v>
      </c>
      <c r="DD777" t="b">
        <f>CY777&lt;=Konstanta!$AH$4</f>
        <v>1</v>
      </c>
      <c r="DE777" t="b">
        <f>CY777&lt;=Konstanta!$AH$5</f>
        <v>1</v>
      </c>
      <c r="DF777" t="b">
        <f>CY777&lt;=Konstanta!$AH$6</f>
        <v>1</v>
      </c>
      <c r="DG777" t="b">
        <f ca="1">TEXT(BL777,"YYYYMMDD")=TEXT(Konstanta!$B$1,"YYYYMMDD")</f>
        <v>0</v>
      </c>
      <c r="DH777" t="b">
        <f t="shared" si="219"/>
        <v>0</v>
      </c>
      <c r="DI777" s="67">
        <f ca="1">Konstanta!$C$4-Data!CD777</f>
        <v>-1096658.666275</v>
      </c>
      <c r="DJ777">
        <f ca="1">IF(Data!DI777&gt;=Konstanta!$B$14,Konstanta!$A$14,IF(Data!DI777&gt;=Konstanta!$B$15,Konstanta!$A$15,IF(Data!DI777&gt;=Konstanta!$B$16,Konstanta!$A$16,IF(Data!DI777&gt;=Konstanta!$B$17,Konstanta!$A$17,IF(Data!DI777&gt;=Konstanta!$B$18,Konstanta!$A$18,Konstanta!$A$19)))))</f>
        <v>6</v>
      </c>
      <c r="DK777" t="b">
        <f t="shared" si="220"/>
        <v>0</v>
      </c>
      <c r="DL777" t="b">
        <f>COUNTIFS(A$1:A776,A777)=0</f>
        <v>1</v>
      </c>
    </row>
    <row r="778" spans="1:116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70" t="str">
        <f t="shared" si="205"/>
        <v/>
      </c>
      <c r="CA778" s="71">
        <f t="shared" ca="1" si="206"/>
        <v>1096694.6659916667</v>
      </c>
      <c r="CB778" s="70" t="b">
        <f ca="1">AND(LEN(BZ778)&gt;0,TEXT(BZ778,"YYYY-MM-DD")=TEXT(Konstanta!$B$1,"YYYY-MM-DD"))</f>
        <v>0</v>
      </c>
      <c r="CC778" s="70" t="str">
        <f t="shared" si="207"/>
        <v/>
      </c>
      <c r="CD778" s="72">
        <f ca="1">(Konstanta!$B$2-D778)*24</f>
        <v>1096694.666275</v>
      </c>
      <c r="CE778" t="b">
        <f t="shared" si="208"/>
        <v>0</v>
      </c>
      <c r="CF778" t="b">
        <f>LEN(_xlfn.IFNA(VLOOKUP(H778,Konstanta!$M:$M,1,FALSE),""))&gt;0</f>
        <v>0</v>
      </c>
      <c r="CG778" t="b">
        <f>LEN(_xlfn.IFNA(VLOOKUP(G778,Konstanta!$T:$T,1,FALSE),""))&gt;0</f>
        <v>0</v>
      </c>
      <c r="CH778" t="b">
        <f>_xlfn.IFNA(VLOOKUP(U778,Konstanta!$O:$O,1,FALSE),"-")&lt;&gt;"-"</f>
        <v>0</v>
      </c>
      <c r="CI778" t="b">
        <f>LEN(_xlfn.IFNA(VLOOKUP(AX778,Konstanta!$X:$X,1,FALSE),""))&gt;0</f>
        <v>0</v>
      </c>
      <c r="CJ778" t="b">
        <f>OR(LEN(_xlfn.IFNA(VLOOKUP(Y778,Konstanta!$Q:$Q,1,FALSE),""))&gt;0,LEN(Y778)=0)</f>
        <v>1</v>
      </c>
      <c r="CK778" t="b">
        <f t="shared" si="209"/>
        <v>1</v>
      </c>
      <c r="CL778" t="b">
        <f>OR(LEN(_xlfn.IFNA(VLOOKUP(BK778,Konstanta!$Z:$Z,1,FALSE),""))&gt;0,LEN(BK778)=0)</f>
        <v>1</v>
      </c>
      <c r="CM778" t="b">
        <f t="shared" si="210"/>
        <v>1</v>
      </c>
      <c r="CN778" t="b">
        <f t="shared" si="211"/>
        <v>0</v>
      </c>
      <c r="CO778" t="b">
        <f>LEN(_xlfn.IFNA(VLOOKUP(Data!K778,Konstanta!$AB:$AB,1,FALSE),""))&gt;0</f>
        <v>0</v>
      </c>
      <c r="CP778" s="12" t="b">
        <f t="shared" si="212"/>
        <v>0</v>
      </c>
      <c r="CQ778" s="12" t="b">
        <f t="shared" si="213"/>
        <v>0</v>
      </c>
      <c r="CR778" t="b">
        <f>ISNUMBER(SEARCH(Konstanta!$Q$5,Y778))</f>
        <v>0</v>
      </c>
      <c r="CS778">
        <f ca="1">IF(CD778&lt;=Konstanta!$J$5,Konstanta!$I$5,IF(CD778&lt;=Konstanta!$J$6,Konstanta!$I$6,IF(CD778&lt;=Konstanta!$J$7,Konstanta!$I$7,Konstanta!$I$8)))</f>
        <v>4</v>
      </c>
      <c r="CT778" t="b">
        <f>ISNUMBER(SEARCH(Konstanta!$Q$6,Y778))</f>
        <v>0</v>
      </c>
      <c r="CU778">
        <f ca="1">IF(CD778&lt;=Konstanta!$F$5,Konstanta!$E$5,IF(CD778&lt;=Konstanta!$F$6,Konstanta!$E$6,IF(CD778&lt;=Konstanta!$F$7,Konstanta!$E$7,IF(CD778&lt;=Konstanta!$F$8,Konstanta!$E$8,Konstanta!$E$9))))</f>
        <v>5</v>
      </c>
      <c r="CV778" t="b">
        <f t="shared" si="214"/>
        <v>1</v>
      </c>
      <c r="CW778" s="74">
        <f ca="1">IF(CD778&lt;=Konstanta!$B$5,Konstanta!$A$5,IF(CD778&lt;=Konstanta!$B$6,Konstanta!$A$6,IF(CD778&lt;=Konstanta!$B$7,Konstanta!$A$7,IF(CD778&lt;=Konstanta!$B$8,Konstanta!$A$8,IF(CD778&lt;=Konstanta!$B$9,Konstanta!$A$9,IF(CD778&lt;=Konstanta!$B$10,Konstanta!$A$10,IF(CD778&lt;=Konstanta!$B$11,Konstanta!$A$11,Konstanta!$A$12)))))))</f>
        <v>8</v>
      </c>
      <c r="CX778" t="b">
        <f>LEN(_xlfn.IFNA(VLOOKUP(AA778,Konstanta!$AD:$AD,1,FALSE),""))=0</f>
        <v>1</v>
      </c>
      <c r="CY778" s="67">
        <f t="shared" si="215"/>
        <v>0</v>
      </c>
      <c r="CZ778" s="67">
        <f t="shared" si="216"/>
        <v>0</v>
      </c>
      <c r="DA778" s="67">
        <f t="shared" si="217"/>
        <v>0</v>
      </c>
      <c r="DB778" t="b">
        <f t="shared" ca="1" si="218"/>
        <v>0</v>
      </c>
      <c r="DC778" s="67" t="b">
        <f>DA778&lt;=Konstanta!$AH$3</f>
        <v>1</v>
      </c>
      <c r="DD778" t="b">
        <f>CY778&lt;=Konstanta!$AH$4</f>
        <v>1</v>
      </c>
      <c r="DE778" t="b">
        <f>CY778&lt;=Konstanta!$AH$5</f>
        <v>1</v>
      </c>
      <c r="DF778" t="b">
        <f>CY778&lt;=Konstanta!$AH$6</f>
        <v>1</v>
      </c>
      <c r="DG778" t="b">
        <f ca="1">TEXT(BL778,"YYYYMMDD")=TEXT(Konstanta!$B$1,"YYYYMMDD")</f>
        <v>0</v>
      </c>
      <c r="DH778" t="b">
        <f t="shared" si="219"/>
        <v>0</v>
      </c>
      <c r="DI778" s="67">
        <f ca="1">Konstanta!$C$4-Data!CD778</f>
        <v>-1096658.666275</v>
      </c>
      <c r="DJ778">
        <f ca="1">IF(Data!DI778&gt;=Konstanta!$B$14,Konstanta!$A$14,IF(Data!DI778&gt;=Konstanta!$B$15,Konstanta!$A$15,IF(Data!DI778&gt;=Konstanta!$B$16,Konstanta!$A$16,IF(Data!DI778&gt;=Konstanta!$B$17,Konstanta!$A$17,IF(Data!DI778&gt;=Konstanta!$B$18,Konstanta!$A$18,Konstanta!$A$19)))))</f>
        <v>6</v>
      </c>
      <c r="DK778" t="b">
        <f t="shared" si="220"/>
        <v>0</v>
      </c>
      <c r="DL778" t="b">
        <f>COUNTIFS(A$1:A777,A778)=0</f>
        <v>1</v>
      </c>
    </row>
    <row r="779" spans="1:116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70" t="str">
        <f t="shared" si="205"/>
        <v/>
      </c>
      <c r="CA779" s="71">
        <f t="shared" ca="1" si="206"/>
        <v>1096694.6659916667</v>
      </c>
      <c r="CB779" s="70" t="b">
        <f ca="1">AND(LEN(BZ779)&gt;0,TEXT(BZ779,"YYYY-MM-DD")=TEXT(Konstanta!$B$1,"YYYY-MM-DD"))</f>
        <v>0</v>
      </c>
      <c r="CC779" s="70" t="str">
        <f t="shared" si="207"/>
        <v/>
      </c>
      <c r="CD779" s="72">
        <f ca="1">(Konstanta!$B$2-D779)*24</f>
        <v>1096694.666275</v>
      </c>
      <c r="CE779" t="b">
        <f t="shared" si="208"/>
        <v>0</v>
      </c>
      <c r="CF779" t="b">
        <f>LEN(_xlfn.IFNA(VLOOKUP(H779,Konstanta!$M:$M,1,FALSE),""))&gt;0</f>
        <v>0</v>
      </c>
      <c r="CG779" t="b">
        <f>LEN(_xlfn.IFNA(VLOOKUP(G779,Konstanta!$T:$T,1,FALSE),""))&gt;0</f>
        <v>0</v>
      </c>
      <c r="CH779" t="b">
        <f>_xlfn.IFNA(VLOOKUP(U779,Konstanta!$O:$O,1,FALSE),"-")&lt;&gt;"-"</f>
        <v>0</v>
      </c>
      <c r="CI779" t="b">
        <f>LEN(_xlfn.IFNA(VLOOKUP(AX779,Konstanta!$X:$X,1,FALSE),""))&gt;0</f>
        <v>0</v>
      </c>
      <c r="CJ779" t="b">
        <f>OR(LEN(_xlfn.IFNA(VLOOKUP(Y779,Konstanta!$Q:$Q,1,FALSE),""))&gt;0,LEN(Y779)=0)</f>
        <v>1</v>
      </c>
      <c r="CK779" t="b">
        <f t="shared" si="209"/>
        <v>1</v>
      </c>
      <c r="CL779" t="b">
        <f>OR(LEN(_xlfn.IFNA(VLOOKUP(BK779,Konstanta!$Z:$Z,1,FALSE),""))&gt;0,LEN(BK779)=0)</f>
        <v>1</v>
      </c>
      <c r="CM779" t="b">
        <f t="shared" si="210"/>
        <v>1</v>
      </c>
      <c r="CN779" t="b">
        <f t="shared" si="211"/>
        <v>0</v>
      </c>
      <c r="CO779" t="b">
        <f>LEN(_xlfn.IFNA(VLOOKUP(Data!K779,Konstanta!$AB:$AB,1,FALSE),""))&gt;0</f>
        <v>0</v>
      </c>
      <c r="CP779" s="12" t="b">
        <f t="shared" si="212"/>
        <v>0</v>
      </c>
      <c r="CQ779" s="12" t="b">
        <f t="shared" si="213"/>
        <v>0</v>
      </c>
      <c r="CR779" t="b">
        <f>ISNUMBER(SEARCH(Konstanta!$Q$5,Y779))</f>
        <v>0</v>
      </c>
      <c r="CS779">
        <f ca="1">IF(CD779&lt;=Konstanta!$J$5,Konstanta!$I$5,IF(CD779&lt;=Konstanta!$J$6,Konstanta!$I$6,IF(CD779&lt;=Konstanta!$J$7,Konstanta!$I$7,Konstanta!$I$8)))</f>
        <v>4</v>
      </c>
      <c r="CT779" t="b">
        <f>ISNUMBER(SEARCH(Konstanta!$Q$6,Y779))</f>
        <v>0</v>
      </c>
      <c r="CU779">
        <f ca="1">IF(CD779&lt;=Konstanta!$F$5,Konstanta!$E$5,IF(CD779&lt;=Konstanta!$F$6,Konstanta!$E$6,IF(CD779&lt;=Konstanta!$F$7,Konstanta!$E$7,IF(CD779&lt;=Konstanta!$F$8,Konstanta!$E$8,Konstanta!$E$9))))</f>
        <v>5</v>
      </c>
      <c r="CV779" t="b">
        <f t="shared" si="214"/>
        <v>1</v>
      </c>
      <c r="CW779" s="74">
        <f ca="1">IF(CD779&lt;=Konstanta!$B$5,Konstanta!$A$5,IF(CD779&lt;=Konstanta!$B$6,Konstanta!$A$6,IF(CD779&lt;=Konstanta!$B$7,Konstanta!$A$7,IF(CD779&lt;=Konstanta!$B$8,Konstanta!$A$8,IF(CD779&lt;=Konstanta!$B$9,Konstanta!$A$9,IF(CD779&lt;=Konstanta!$B$10,Konstanta!$A$10,IF(CD779&lt;=Konstanta!$B$11,Konstanta!$A$11,Konstanta!$A$12)))))))</f>
        <v>8</v>
      </c>
      <c r="CX779" t="b">
        <f>LEN(_xlfn.IFNA(VLOOKUP(AA779,Konstanta!$AD:$AD,1,FALSE),""))=0</f>
        <v>1</v>
      </c>
      <c r="CY779" s="67">
        <f t="shared" si="215"/>
        <v>0</v>
      </c>
      <c r="CZ779" s="67">
        <f t="shared" si="216"/>
        <v>0</v>
      </c>
      <c r="DA779" s="67">
        <f t="shared" si="217"/>
        <v>0</v>
      </c>
      <c r="DB779" t="b">
        <f t="shared" ca="1" si="218"/>
        <v>0</v>
      </c>
      <c r="DC779" s="67" t="b">
        <f>DA779&lt;=Konstanta!$AH$3</f>
        <v>1</v>
      </c>
      <c r="DD779" t="b">
        <f>CY779&lt;=Konstanta!$AH$4</f>
        <v>1</v>
      </c>
      <c r="DE779" t="b">
        <f>CY779&lt;=Konstanta!$AH$5</f>
        <v>1</v>
      </c>
      <c r="DF779" t="b">
        <f>CY779&lt;=Konstanta!$AH$6</f>
        <v>1</v>
      </c>
      <c r="DG779" t="b">
        <f ca="1">TEXT(BL779,"YYYYMMDD")=TEXT(Konstanta!$B$1,"YYYYMMDD")</f>
        <v>0</v>
      </c>
      <c r="DH779" t="b">
        <f t="shared" si="219"/>
        <v>0</v>
      </c>
      <c r="DI779" s="67">
        <f ca="1">Konstanta!$C$4-Data!CD779</f>
        <v>-1096658.666275</v>
      </c>
      <c r="DJ779">
        <f ca="1">IF(Data!DI779&gt;=Konstanta!$B$14,Konstanta!$A$14,IF(Data!DI779&gt;=Konstanta!$B$15,Konstanta!$A$15,IF(Data!DI779&gt;=Konstanta!$B$16,Konstanta!$A$16,IF(Data!DI779&gt;=Konstanta!$B$17,Konstanta!$A$17,IF(Data!DI779&gt;=Konstanta!$B$18,Konstanta!$A$18,Konstanta!$A$19)))))</f>
        <v>6</v>
      </c>
      <c r="DK779" t="b">
        <f t="shared" si="220"/>
        <v>0</v>
      </c>
      <c r="DL779" t="b">
        <f>COUNTIFS(A$1:A778,A779)=0</f>
        <v>1</v>
      </c>
    </row>
    <row r="780" spans="1:116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70" t="str">
        <f t="shared" si="205"/>
        <v/>
      </c>
      <c r="CA780" s="71">
        <f t="shared" ca="1" si="206"/>
        <v>1096694.6662277777</v>
      </c>
      <c r="CB780" s="70" t="b">
        <f ca="1">AND(LEN(BZ780)&gt;0,TEXT(BZ780,"YYYY-MM-DD")=TEXT(Konstanta!$B$1,"YYYY-MM-DD"))</f>
        <v>0</v>
      </c>
      <c r="CC780" s="70" t="str">
        <f t="shared" si="207"/>
        <v/>
      </c>
      <c r="CD780" s="72">
        <f ca="1">(Konstanta!$B$2-D780)*24</f>
        <v>1096694.666275</v>
      </c>
      <c r="CE780" t="b">
        <f t="shared" si="208"/>
        <v>0</v>
      </c>
      <c r="CF780" t="b">
        <f>LEN(_xlfn.IFNA(VLOOKUP(H780,Konstanta!$M:$M,1,FALSE),""))&gt;0</f>
        <v>0</v>
      </c>
      <c r="CG780" t="b">
        <f>LEN(_xlfn.IFNA(VLOOKUP(G780,Konstanta!$T:$T,1,FALSE),""))&gt;0</f>
        <v>0</v>
      </c>
      <c r="CH780" t="b">
        <f>_xlfn.IFNA(VLOOKUP(U780,Konstanta!$O:$O,1,FALSE),"-")&lt;&gt;"-"</f>
        <v>0</v>
      </c>
      <c r="CI780" t="b">
        <f>LEN(_xlfn.IFNA(VLOOKUP(AX780,Konstanta!$X:$X,1,FALSE),""))&gt;0</f>
        <v>0</v>
      </c>
      <c r="CJ780" t="b">
        <f>OR(LEN(_xlfn.IFNA(VLOOKUP(Y780,Konstanta!$Q:$Q,1,FALSE),""))&gt;0,LEN(Y780)=0)</f>
        <v>1</v>
      </c>
      <c r="CK780" t="b">
        <f t="shared" si="209"/>
        <v>1</v>
      </c>
      <c r="CL780" t="b">
        <f>OR(LEN(_xlfn.IFNA(VLOOKUP(BK780,Konstanta!$Z:$Z,1,FALSE),""))&gt;0,LEN(BK780)=0)</f>
        <v>1</v>
      </c>
      <c r="CM780" t="b">
        <f t="shared" si="210"/>
        <v>1</v>
      </c>
      <c r="CN780" t="b">
        <f t="shared" si="211"/>
        <v>0</v>
      </c>
      <c r="CO780" t="b">
        <f>LEN(_xlfn.IFNA(VLOOKUP(Data!K780,Konstanta!$AB:$AB,1,FALSE),""))&gt;0</f>
        <v>0</v>
      </c>
      <c r="CP780" s="12" t="b">
        <f t="shared" si="212"/>
        <v>0</v>
      </c>
      <c r="CQ780" s="12" t="b">
        <f t="shared" si="213"/>
        <v>0</v>
      </c>
      <c r="CR780" t="b">
        <f>ISNUMBER(SEARCH(Konstanta!$Q$5,Y780))</f>
        <v>0</v>
      </c>
      <c r="CS780">
        <f ca="1">IF(CD780&lt;=Konstanta!$J$5,Konstanta!$I$5,IF(CD780&lt;=Konstanta!$J$6,Konstanta!$I$6,IF(CD780&lt;=Konstanta!$J$7,Konstanta!$I$7,Konstanta!$I$8)))</f>
        <v>4</v>
      </c>
      <c r="CT780" t="b">
        <f>ISNUMBER(SEARCH(Konstanta!$Q$6,Y780))</f>
        <v>0</v>
      </c>
      <c r="CU780">
        <f ca="1">IF(CD780&lt;=Konstanta!$F$5,Konstanta!$E$5,IF(CD780&lt;=Konstanta!$F$6,Konstanta!$E$6,IF(CD780&lt;=Konstanta!$F$7,Konstanta!$E$7,IF(CD780&lt;=Konstanta!$F$8,Konstanta!$E$8,Konstanta!$E$9))))</f>
        <v>5</v>
      </c>
      <c r="CV780" t="b">
        <f t="shared" si="214"/>
        <v>1</v>
      </c>
      <c r="CW780" s="74">
        <f ca="1">IF(CD780&lt;=Konstanta!$B$5,Konstanta!$A$5,IF(CD780&lt;=Konstanta!$B$6,Konstanta!$A$6,IF(CD780&lt;=Konstanta!$B$7,Konstanta!$A$7,IF(CD780&lt;=Konstanta!$B$8,Konstanta!$A$8,IF(CD780&lt;=Konstanta!$B$9,Konstanta!$A$9,IF(CD780&lt;=Konstanta!$B$10,Konstanta!$A$10,IF(CD780&lt;=Konstanta!$B$11,Konstanta!$A$11,Konstanta!$A$12)))))))</f>
        <v>8</v>
      </c>
      <c r="CX780" t="b">
        <f>LEN(_xlfn.IFNA(VLOOKUP(AA780,Konstanta!$AD:$AD,1,FALSE),""))=0</f>
        <v>1</v>
      </c>
      <c r="CY780" s="67">
        <f t="shared" si="215"/>
        <v>0</v>
      </c>
      <c r="CZ780" s="67">
        <f t="shared" si="216"/>
        <v>0</v>
      </c>
      <c r="DA780" s="67">
        <f t="shared" si="217"/>
        <v>0</v>
      </c>
      <c r="DB780" t="b">
        <f t="shared" ca="1" si="218"/>
        <v>0</v>
      </c>
      <c r="DC780" s="67" t="b">
        <f>DA780&lt;=Konstanta!$AH$3</f>
        <v>1</v>
      </c>
      <c r="DD780" t="b">
        <f>CY780&lt;=Konstanta!$AH$4</f>
        <v>1</v>
      </c>
      <c r="DE780" t="b">
        <f>CY780&lt;=Konstanta!$AH$5</f>
        <v>1</v>
      </c>
      <c r="DF780" t="b">
        <f>CY780&lt;=Konstanta!$AH$6</f>
        <v>1</v>
      </c>
      <c r="DG780" t="b">
        <f ca="1">TEXT(BL780,"YYYYMMDD")=TEXT(Konstanta!$B$1,"YYYYMMDD")</f>
        <v>0</v>
      </c>
      <c r="DH780" t="b">
        <f t="shared" si="219"/>
        <v>0</v>
      </c>
      <c r="DI780" s="67">
        <f ca="1">Konstanta!$C$4-Data!CD780</f>
        <v>-1096658.666275</v>
      </c>
      <c r="DJ780">
        <f ca="1">IF(Data!DI780&gt;=Konstanta!$B$14,Konstanta!$A$14,IF(Data!DI780&gt;=Konstanta!$B$15,Konstanta!$A$15,IF(Data!DI780&gt;=Konstanta!$B$16,Konstanta!$A$16,IF(Data!DI780&gt;=Konstanta!$B$17,Konstanta!$A$17,IF(Data!DI780&gt;=Konstanta!$B$18,Konstanta!$A$18,Konstanta!$A$19)))))</f>
        <v>6</v>
      </c>
      <c r="DK780" t="b">
        <f t="shared" si="220"/>
        <v>0</v>
      </c>
      <c r="DL780" t="b">
        <f>COUNTIFS(A$1:A779,A780)=0</f>
        <v>1</v>
      </c>
    </row>
    <row r="781" spans="1:116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70" t="str">
        <f t="shared" si="205"/>
        <v/>
      </c>
      <c r="CA781" s="71">
        <f t="shared" ca="1" si="206"/>
        <v>1096694.6664083335</v>
      </c>
      <c r="CB781" s="70" t="b">
        <f ca="1">AND(LEN(BZ781)&gt;0,TEXT(BZ781,"YYYY-MM-DD")=TEXT(Konstanta!$B$1,"YYYY-MM-DD"))</f>
        <v>0</v>
      </c>
      <c r="CC781" s="70" t="str">
        <f t="shared" si="207"/>
        <v/>
      </c>
      <c r="CD781" s="72">
        <f ca="1">(Konstanta!$B$2-D781)*24</f>
        <v>1096694.666275</v>
      </c>
      <c r="CE781" t="b">
        <f t="shared" si="208"/>
        <v>0</v>
      </c>
      <c r="CF781" t="b">
        <f>LEN(_xlfn.IFNA(VLOOKUP(H781,Konstanta!$M:$M,1,FALSE),""))&gt;0</f>
        <v>0</v>
      </c>
      <c r="CG781" t="b">
        <f>LEN(_xlfn.IFNA(VLOOKUP(G781,Konstanta!$T:$T,1,FALSE),""))&gt;0</f>
        <v>0</v>
      </c>
      <c r="CH781" t="b">
        <f>_xlfn.IFNA(VLOOKUP(U781,Konstanta!$O:$O,1,FALSE),"-")&lt;&gt;"-"</f>
        <v>0</v>
      </c>
      <c r="CI781" t="b">
        <f>LEN(_xlfn.IFNA(VLOOKUP(AX781,Konstanta!$X:$X,1,FALSE),""))&gt;0</f>
        <v>0</v>
      </c>
      <c r="CJ781" t="b">
        <f>OR(LEN(_xlfn.IFNA(VLOOKUP(Y781,Konstanta!$Q:$Q,1,FALSE),""))&gt;0,LEN(Y781)=0)</f>
        <v>1</v>
      </c>
      <c r="CK781" t="b">
        <f t="shared" si="209"/>
        <v>1</v>
      </c>
      <c r="CL781" t="b">
        <f>OR(LEN(_xlfn.IFNA(VLOOKUP(BK781,Konstanta!$Z:$Z,1,FALSE),""))&gt;0,LEN(BK781)=0)</f>
        <v>1</v>
      </c>
      <c r="CM781" t="b">
        <f t="shared" si="210"/>
        <v>1</v>
      </c>
      <c r="CN781" t="b">
        <f t="shared" si="211"/>
        <v>0</v>
      </c>
      <c r="CO781" t="b">
        <f>LEN(_xlfn.IFNA(VLOOKUP(Data!K781,Konstanta!$AB:$AB,1,FALSE),""))&gt;0</f>
        <v>0</v>
      </c>
      <c r="CP781" s="12" t="b">
        <f t="shared" si="212"/>
        <v>0</v>
      </c>
      <c r="CQ781" s="12" t="b">
        <f t="shared" si="213"/>
        <v>0</v>
      </c>
      <c r="CR781" t="b">
        <f>ISNUMBER(SEARCH(Konstanta!$Q$5,Y781))</f>
        <v>0</v>
      </c>
      <c r="CS781">
        <f ca="1">IF(CD781&lt;=Konstanta!$J$5,Konstanta!$I$5,IF(CD781&lt;=Konstanta!$J$6,Konstanta!$I$6,IF(CD781&lt;=Konstanta!$J$7,Konstanta!$I$7,Konstanta!$I$8)))</f>
        <v>4</v>
      </c>
      <c r="CT781" t="b">
        <f>ISNUMBER(SEARCH(Konstanta!$Q$6,Y781))</f>
        <v>0</v>
      </c>
      <c r="CU781">
        <f ca="1">IF(CD781&lt;=Konstanta!$F$5,Konstanta!$E$5,IF(CD781&lt;=Konstanta!$F$6,Konstanta!$E$6,IF(CD781&lt;=Konstanta!$F$7,Konstanta!$E$7,IF(CD781&lt;=Konstanta!$F$8,Konstanta!$E$8,Konstanta!$E$9))))</f>
        <v>5</v>
      </c>
      <c r="CV781" t="b">
        <f t="shared" si="214"/>
        <v>1</v>
      </c>
      <c r="CW781" s="74">
        <f ca="1">IF(CD781&lt;=Konstanta!$B$5,Konstanta!$A$5,IF(CD781&lt;=Konstanta!$B$6,Konstanta!$A$6,IF(CD781&lt;=Konstanta!$B$7,Konstanta!$A$7,IF(CD781&lt;=Konstanta!$B$8,Konstanta!$A$8,IF(CD781&lt;=Konstanta!$B$9,Konstanta!$A$9,IF(CD781&lt;=Konstanta!$B$10,Konstanta!$A$10,IF(CD781&lt;=Konstanta!$B$11,Konstanta!$A$11,Konstanta!$A$12)))))))</f>
        <v>8</v>
      </c>
      <c r="CX781" t="b">
        <f>LEN(_xlfn.IFNA(VLOOKUP(AA781,Konstanta!$AD:$AD,1,FALSE),""))=0</f>
        <v>1</v>
      </c>
      <c r="CY781" s="67">
        <f t="shared" si="215"/>
        <v>0</v>
      </c>
      <c r="CZ781" s="67">
        <f t="shared" si="216"/>
        <v>0</v>
      </c>
      <c r="DA781" s="67">
        <f t="shared" si="217"/>
        <v>0</v>
      </c>
      <c r="DB781" t="b">
        <f t="shared" ca="1" si="218"/>
        <v>0</v>
      </c>
      <c r="DC781" s="67" t="b">
        <f>DA781&lt;=Konstanta!$AH$3</f>
        <v>1</v>
      </c>
      <c r="DD781" t="b">
        <f>CY781&lt;=Konstanta!$AH$4</f>
        <v>1</v>
      </c>
      <c r="DE781" t="b">
        <f>CY781&lt;=Konstanta!$AH$5</f>
        <v>1</v>
      </c>
      <c r="DF781" t="b">
        <f>CY781&lt;=Konstanta!$AH$6</f>
        <v>1</v>
      </c>
      <c r="DG781" t="b">
        <f ca="1">TEXT(BL781,"YYYYMMDD")=TEXT(Konstanta!$B$1,"YYYYMMDD")</f>
        <v>0</v>
      </c>
      <c r="DH781" t="b">
        <f t="shared" si="219"/>
        <v>0</v>
      </c>
      <c r="DI781" s="67">
        <f ca="1">Konstanta!$C$4-Data!CD781</f>
        <v>-1096658.666275</v>
      </c>
      <c r="DJ781">
        <f ca="1">IF(Data!DI781&gt;=Konstanta!$B$14,Konstanta!$A$14,IF(Data!DI781&gt;=Konstanta!$B$15,Konstanta!$A$15,IF(Data!DI781&gt;=Konstanta!$B$16,Konstanta!$A$16,IF(Data!DI781&gt;=Konstanta!$B$17,Konstanta!$A$17,IF(Data!DI781&gt;=Konstanta!$B$18,Konstanta!$A$18,Konstanta!$A$19)))))</f>
        <v>6</v>
      </c>
      <c r="DK781" t="b">
        <f t="shared" si="220"/>
        <v>0</v>
      </c>
      <c r="DL781" t="b">
        <f>COUNTIFS(A$1:A780,A781)=0</f>
        <v>1</v>
      </c>
    </row>
    <row r="782" spans="1:116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  <c r="BY782" s="68"/>
      <c r="BZ782" s="70" t="str">
        <f t="shared" si="205"/>
        <v/>
      </c>
      <c r="CA782" s="71">
        <f t="shared" ca="1" si="206"/>
        <v>1096694.666013889</v>
      </c>
      <c r="CB782" s="70" t="b">
        <f ca="1">AND(LEN(BZ782)&gt;0,TEXT(BZ782,"YYYY-MM-DD")=TEXT(Konstanta!$B$1,"YYYY-MM-DD"))</f>
        <v>0</v>
      </c>
      <c r="CC782" s="70" t="str">
        <f t="shared" si="207"/>
        <v/>
      </c>
      <c r="CD782" s="72">
        <f ca="1">(Konstanta!$B$2-D782)*24</f>
        <v>1096694.666275</v>
      </c>
      <c r="CE782" t="b">
        <f t="shared" si="208"/>
        <v>0</v>
      </c>
      <c r="CF782" t="b">
        <f>LEN(_xlfn.IFNA(VLOOKUP(H782,Konstanta!$M:$M,1,FALSE),""))&gt;0</f>
        <v>0</v>
      </c>
      <c r="CG782" t="b">
        <f>LEN(_xlfn.IFNA(VLOOKUP(G782,Konstanta!$T:$T,1,FALSE),""))&gt;0</f>
        <v>0</v>
      </c>
      <c r="CH782" t="b">
        <f>_xlfn.IFNA(VLOOKUP(U782,Konstanta!$O:$O,1,FALSE),"-")&lt;&gt;"-"</f>
        <v>0</v>
      </c>
      <c r="CI782" t="b">
        <f>LEN(_xlfn.IFNA(VLOOKUP(AX782,Konstanta!$X:$X,1,FALSE),""))&gt;0</f>
        <v>0</v>
      </c>
      <c r="CJ782" t="b">
        <f>OR(LEN(_xlfn.IFNA(VLOOKUP(Y782,Konstanta!$Q:$Q,1,FALSE),""))&gt;0,LEN(Y782)=0)</f>
        <v>1</v>
      </c>
      <c r="CK782" t="b">
        <f t="shared" si="209"/>
        <v>1</v>
      </c>
      <c r="CL782" t="b">
        <f>OR(LEN(_xlfn.IFNA(VLOOKUP(BK782,Konstanta!$Z:$Z,1,FALSE),""))&gt;0,LEN(BK782)=0)</f>
        <v>1</v>
      </c>
      <c r="CM782" t="b">
        <f t="shared" si="210"/>
        <v>1</v>
      </c>
      <c r="CN782" t="b">
        <f t="shared" si="211"/>
        <v>0</v>
      </c>
      <c r="CO782" t="b">
        <f>LEN(_xlfn.IFNA(VLOOKUP(Data!K782,Konstanta!$AB:$AB,1,FALSE),""))&gt;0</f>
        <v>0</v>
      </c>
      <c r="CP782" s="12" t="b">
        <f t="shared" si="212"/>
        <v>0</v>
      </c>
      <c r="CQ782" s="12" t="b">
        <f t="shared" si="213"/>
        <v>0</v>
      </c>
      <c r="CR782" t="b">
        <f>ISNUMBER(SEARCH(Konstanta!$Q$5,Y782))</f>
        <v>0</v>
      </c>
      <c r="CS782">
        <f ca="1">IF(CD782&lt;=Konstanta!$J$5,Konstanta!$I$5,IF(CD782&lt;=Konstanta!$J$6,Konstanta!$I$6,IF(CD782&lt;=Konstanta!$J$7,Konstanta!$I$7,Konstanta!$I$8)))</f>
        <v>4</v>
      </c>
      <c r="CT782" t="b">
        <f>ISNUMBER(SEARCH(Konstanta!$Q$6,Y782))</f>
        <v>0</v>
      </c>
      <c r="CU782">
        <f ca="1">IF(CD782&lt;=Konstanta!$F$5,Konstanta!$E$5,IF(CD782&lt;=Konstanta!$F$6,Konstanta!$E$6,IF(CD782&lt;=Konstanta!$F$7,Konstanta!$E$7,IF(CD782&lt;=Konstanta!$F$8,Konstanta!$E$8,Konstanta!$E$9))))</f>
        <v>5</v>
      </c>
      <c r="CV782" t="b">
        <f t="shared" si="214"/>
        <v>1</v>
      </c>
      <c r="CW782" s="74">
        <f ca="1">IF(CD782&lt;=Konstanta!$B$5,Konstanta!$A$5,IF(CD782&lt;=Konstanta!$B$6,Konstanta!$A$6,IF(CD782&lt;=Konstanta!$B$7,Konstanta!$A$7,IF(CD782&lt;=Konstanta!$B$8,Konstanta!$A$8,IF(CD782&lt;=Konstanta!$B$9,Konstanta!$A$9,IF(CD782&lt;=Konstanta!$B$10,Konstanta!$A$10,IF(CD782&lt;=Konstanta!$B$11,Konstanta!$A$11,Konstanta!$A$12)))))))</f>
        <v>8</v>
      </c>
      <c r="CX782" t="b">
        <f>LEN(_xlfn.IFNA(VLOOKUP(AA782,Konstanta!$AD:$AD,1,FALSE),""))=0</f>
        <v>1</v>
      </c>
      <c r="CY782" s="67">
        <f t="shared" si="215"/>
        <v>0</v>
      </c>
      <c r="CZ782" s="67">
        <f t="shared" si="216"/>
        <v>0</v>
      </c>
      <c r="DA782" s="67">
        <f t="shared" si="217"/>
        <v>0</v>
      </c>
      <c r="DB782" t="b">
        <f t="shared" ca="1" si="218"/>
        <v>0</v>
      </c>
      <c r="DC782" s="67" t="b">
        <f>DA782&lt;=Konstanta!$AH$3</f>
        <v>1</v>
      </c>
      <c r="DD782" t="b">
        <f>CY782&lt;=Konstanta!$AH$4</f>
        <v>1</v>
      </c>
      <c r="DE782" t="b">
        <f>CY782&lt;=Konstanta!$AH$5</f>
        <v>1</v>
      </c>
      <c r="DF782" t="b">
        <f>CY782&lt;=Konstanta!$AH$6</f>
        <v>1</v>
      </c>
      <c r="DG782" t="b">
        <f ca="1">TEXT(BL782,"YYYYMMDD")=TEXT(Konstanta!$B$1,"YYYYMMDD")</f>
        <v>0</v>
      </c>
      <c r="DH782" t="b">
        <f t="shared" si="219"/>
        <v>0</v>
      </c>
      <c r="DI782" s="67">
        <f ca="1">Konstanta!$C$4-Data!CD782</f>
        <v>-1096658.666275</v>
      </c>
      <c r="DJ782">
        <f ca="1">IF(Data!DI782&gt;=Konstanta!$B$14,Konstanta!$A$14,IF(Data!DI782&gt;=Konstanta!$B$15,Konstanta!$A$15,IF(Data!DI782&gt;=Konstanta!$B$16,Konstanta!$A$16,IF(Data!DI782&gt;=Konstanta!$B$17,Konstanta!$A$17,IF(Data!DI782&gt;=Konstanta!$B$18,Konstanta!$A$18,Konstanta!$A$19)))))</f>
        <v>6</v>
      </c>
      <c r="DK782" t="b">
        <f t="shared" si="220"/>
        <v>0</v>
      </c>
      <c r="DL782" t="b">
        <f>COUNTIFS(A$1:A781,A782)=0</f>
        <v>1</v>
      </c>
    </row>
    <row r="783" spans="1:116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  <c r="BY783" s="68"/>
      <c r="BZ783" s="70" t="str">
        <f t="shared" si="205"/>
        <v/>
      </c>
      <c r="CA783" s="71">
        <f t="shared" ca="1" si="206"/>
        <v>1096694.6659916667</v>
      </c>
      <c r="CB783" s="70" t="b">
        <f ca="1">AND(LEN(BZ783)&gt;0,TEXT(BZ783,"YYYY-MM-DD")=TEXT(Konstanta!$B$1,"YYYY-MM-DD"))</f>
        <v>0</v>
      </c>
      <c r="CC783" s="70" t="str">
        <f t="shared" si="207"/>
        <v/>
      </c>
      <c r="CD783" s="72">
        <f ca="1">(Konstanta!$B$2-D783)*24</f>
        <v>1096694.666275</v>
      </c>
      <c r="CE783" t="b">
        <f t="shared" si="208"/>
        <v>0</v>
      </c>
      <c r="CF783" t="b">
        <f>LEN(_xlfn.IFNA(VLOOKUP(H783,Konstanta!$M:$M,1,FALSE),""))&gt;0</f>
        <v>0</v>
      </c>
      <c r="CG783" t="b">
        <f>LEN(_xlfn.IFNA(VLOOKUP(G783,Konstanta!$T:$T,1,FALSE),""))&gt;0</f>
        <v>0</v>
      </c>
      <c r="CH783" t="b">
        <f>_xlfn.IFNA(VLOOKUP(U783,Konstanta!$O:$O,1,FALSE),"-")&lt;&gt;"-"</f>
        <v>0</v>
      </c>
      <c r="CI783" t="b">
        <f>LEN(_xlfn.IFNA(VLOOKUP(AX783,Konstanta!$X:$X,1,FALSE),""))&gt;0</f>
        <v>0</v>
      </c>
      <c r="CJ783" t="b">
        <f>OR(LEN(_xlfn.IFNA(VLOOKUP(Y783,Konstanta!$Q:$Q,1,FALSE),""))&gt;0,LEN(Y783)=0)</f>
        <v>1</v>
      </c>
      <c r="CK783" t="b">
        <f t="shared" si="209"/>
        <v>1</v>
      </c>
      <c r="CL783" t="b">
        <f>OR(LEN(_xlfn.IFNA(VLOOKUP(BK783,Konstanta!$Z:$Z,1,FALSE),""))&gt;0,LEN(BK783)=0)</f>
        <v>1</v>
      </c>
      <c r="CM783" t="b">
        <f t="shared" si="210"/>
        <v>1</v>
      </c>
      <c r="CN783" t="b">
        <f t="shared" si="211"/>
        <v>0</v>
      </c>
      <c r="CO783" t="b">
        <f>LEN(_xlfn.IFNA(VLOOKUP(Data!K783,Konstanta!$AB:$AB,1,FALSE),""))&gt;0</f>
        <v>0</v>
      </c>
      <c r="CP783" s="12" t="b">
        <f t="shared" si="212"/>
        <v>0</v>
      </c>
      <c r="CQ783" s="12" t="b">
        <f t="shared" si="213"/>
        <v>0</v>
      </c>
      <c r="CR783" t="b">
        <f>ISNUMBER(SEARCH(Konstanta!$Q$5,Y783))</f>
        <v>0</v>
      </c>
      <c r="CS783">
        <f ca="1">IF(CD783&lt;=Konstanta!$J$5,Konstanta!$I$5,IF(CD783&lt;=Konstanta!$J$6,Konstanta!$I$6,IF(CD783&lt;=Konstanta!$J$7,Konstanta!$I$7,Konstanta!$I$8)))</f>
        <v>4</v>
      </c>
      <c r="CT783" t="b">
        <f>ISNUMBER(SEARCH(Konstanta!$Q$6,Y783))</f>
        <v>0</v>
      </c>
      <c r="CU783">
        <f ca="1">IF(CD783&lt;=Konstanta!$F$5,Konstanta!$E$5,IF(CD783&lt;=Konstanta!$F$6,Konstanta!$E$6,IF(CD783&lt;=Konstanta!$F$7,Konstanta!$E$7,IF(CD783&lt;=Konstanta!$F$8,Konstanta!$E$8,Konstanta!$E$9))))</f>
        <v>5</v>
      </c>
      <c r="CV783" t="b">
        <f t="shared" si="214"/>
        <v>1</v>
      </c>
      <c r="CW783" s="74">
        <f ca="1">IF(CD783&lt;=Konstanta!$B$5,Konstanta!$A$5,IF(CD783&lt;=Konstanta!$B$6,Konstanta!$A$6,IF(CD783&lt;=Konstanta!$B$7,Konstanta!$A$7,IF(CD783&lt;=Konstanta!$B$8,Konstanta!$A$8,IF(CD783&lt;=Konstanta!$B$9,Konstanta!$A$9,IF(CD783&lt;=Konstanta!$B$10,Konstanta!$A$10,IF(CD783&lt;=Konstanta!$B$11,Konstanta!$A$11,Konstanta!$A$12)))))))</f>
        <v>8</v>
      </c>
      <c r="CX783" t="b">
        <f>LEN(_xlfn.IFNA(VLOOKUP(AA783,Konstanta!$AD:$AD,1,FALSE),""))=0</f>
        <v>1</v>
      </c>
      <c r="CY783" s="67">
        <f t="shared" si="215"/>
        <v>0</v>
      </c>
      <c r="CZ783" s="67">
        <f t="shared" si="216"/>
        <v>0</v>
      </c>
      <c r="DA783" s="67">
        <f t="shared" si="217"/>
        <v>0</v>
      </c>
      <c r="DB783" t="b">
        <f t="shared" ca="1" si="218"/>
        <v>0</v>
      </c>
      <c r="DC783" s="67" t="b">
        <f>DA783&lt;=Konstanta!$AH$3</f>
        <v>1</v>
      </c>
      <c r="DD783" t="b">
        <f>CY783&lt;=Konstanta!$AH$4</f>
        <v>1</v>
      </c>
      <c r="DE783" t="b">
        <f>CY783&lt;=Konstanta!$AH$5</f>
        <v>1</v>
      </c>
      <c r="DF783" t="b">
        <f>CY783&lt;=Konstanta!$AH$6</f>
        <v>1</v>
      </c>
      <c r="DG783" t="b">
        <f ca="1">TEXT(BL783,"YYYYMMDD")=TEXT(Konstanta!$B$1,"YYYYMMDD")</f>
        <v>0</v>
      </c>
      <c r="DH783" t="b">
        <f t="shared" si="219"/>
        <v>0</v>
      </c>
      <c r="DI783" s="67">
        <f ca="1">Konstanta!$C$4-Data!CD783</f>
        <v>-1096658.666275</v>
      </c>
      <c r="DJ783">
        <f ca="1">IF(Data!DI783&gt;=Konstanta!$B$14,Konstanta!$A$14,IF(Data!DI783&gt;=Konstanta!$B$15,Konstanta!$A$15,IF(Data!DI783&gt;=Konstanta!$B$16,Konstanta!$A$16,IF(Data!DI783&gt;=Konstanta!$B$17,Konstanta!$A$17,IF(Data!DI783&gt;=Konstanta!$B$18,Konstanta!$A$18,Konstanta!$A$19)))))</f>
        <v>6</v>
      </c>
      <c r="DK783" t="b">
        <f t="shared" si="220"/>
        <v>0</v>
      </c>
      <c r="DL783" t="b">
        <f>COUNTIFS(A$1:A782,A783)=0</f>
        <v>1</v>
      </c>
    </row>
    <row r="784" spans="1:116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70" t="str">
        <f t="shared" si="205"/>
        <v/>
      </c>
      <c r="CA784" s="71">
        <f t="shared" ca="1" si="206"/>
        <v>1096694.6660166667</v>
      </c>
      <c r="CB784" s="70" t="b">
        <f ca="1">AND(LEN(BZ784)&gt;0,TEXT(BZ784,"YYYY-MM-DD")=TEXT(Konstanta!$B$1,"YYYY-MM-DD"))</f>
        <v>0</v>
      </c>
      <c r="CC784" s="70" t="str">
        <f t="shared" si="207"/>
        <v/>
      </c>
      <c r="CD784" s="72">
        <f ca="1">(Konstanta!$B$2-D784)*24</f>
        <v>1096694.666275</v>
      </c>
      <c r="CE784" t="b">
        <f t="shared" si="208"/>
        <v>0</v>
      </c>
      <c r="CF784" t="b">
        <f>LEN(_xlfn.IFNA(VLOOKUP(H784,Konstanta!$M:$M,1,FALSE),""))&gt;0</f>
        <v>0</v>
      </c>
      <c r="CG784" t="b">
        <f>LEN(_xlfn.IFNA(VLOOKUP(G784,Konstanta!$T:$T,1,FALSE),""))&gt;0</f>
        <v>0</v>
      </c>
      <c r="CH784" t="b">
        <f>_xlfn.IFNA(VLOOKUP(U784,Konstanta!$O:$O,1,FALSE),"-")&lt;&gt;"-"</f>
        <v>0</v>
      </c>
      <c r="CI784" t="b">
        <f>LEN(_xlfn.IFNA(VLOOKUP(AX784,Konstanta!$X:$X,1,FALSE),""))&gt;0</f>
        <v>0</v>
      </c>
      <c r="CJ784" t="b">
        <f>OR(LEN(_xlfn.IFNA(VLOOKUP(Y784,Konstanta!$Q:$Q,1,FALSE),""))&gt;0,LEN(Y784)=0)</f>
        <v>1</v>
      </c>
      <c r="CK784" t="b">
        <f t="shared" si="209"/>
        <v>1</v>
      </c>
      <c r="CL784" t="b">
        <f>OR(LEN(_xlfn.IFNA(VLOOKUP(BK784,Konstanta!$Z:$Z,1,FALSE),""))&gt;0,LEN(BK784)=0)</f>
        <v>1</v>
      </c>
      <c r="CM784" t="b">
        <f t="shared" si="210"/>
        <v>1</v>
      </c>
      <c r="CN784" t="b">
        <f t="shared" si="211"/>
        <v>0</v>
      </c>
      <c r="CO784" t="b">
        <f>LEN(_xlfn.IFNA(VLOOKUP(Data!K784,Konstanta!$AB:$AB,1,FALSE),""))&gt;0</f>
        <v>0</v>
      </c>
      <c r="CP784" s="12" t="b">
        <f t="shared" si="212"/>
        <v>0</v>
      </c>
      <c r="CQ784" s="12" t="b">
        <f t="shared" si="213"/>
        <v>0</v>
      </c>
      <c r="CR784" t="b">
        <f>ISNUMBER(SEARCH(Konstanta!$Q$5,Y784))</f>
        <v>0</v>
      </c>
      <c r="CS784">
        <f ca="1">IF(CD784&lt;=Konstanta!$J$5,Konstanta!$I$5,IF(CD784&lt;=Konstanta!$J$6,Konstanta!$I$6,IF(CD784&lt;=Konstanta!$J$7,Konstanta!$I$7,Konstanta!$I$8)))</f>
        <v>4</v>
      </c>
      <c r="CT784" t="b">
        <f>ISNUMBER(SEARCH(Konstanta!$Q$6,Y784))</f>
        <v>0</v>
      </c>
      <c r="CU784">
        <f ca="1">IF(CD784&lt;=Konstanta!$F$5,Konstanta!$E$5,IF(CD784&lt;=Konstanta!$F$6,Konstanta!$E$6,IF(CD784&lt;=Konstanta!$F$7,Konstanta!$E$7,IF(CD784&lt;=Konstanta!$F$8,Konstanta!$E$8,Konstanta!$E$9))))</f>
        <v>5</v>
      </c>
      <c r="CV784" t="b">
        <f t="shared" si="214"/>
        <v>1</v>
      </c>
      <c r="CW784" s="74">
        <f ca="1">IF(CD784&lt;=Konstanta!$B$5,Konstanta!$A$5,IF(CD784&lt;=Konstanta!$B$6,Konstanta!$A$6,IF(CD784&lt;=Konstanta!$B$7,Konstanta!$A$7,IF(CD784&lt;=Konstanta!$B$8,Konstanta!$A$8,IF(CD784&lt;=Konstanta!$B$9,Konstanta!$A$9,IF(CD784&lt;=Konstanta!$B$10,Konstanta!$A$10,IF(CD784&lt;=Konstanta!$B$11,Konstanta!$A$11,Konstanta!$A$12)))))))</f>
        <v>8</v>
      </c>
      <c r="CX784" t="b">
        <f>LEN(_xlfn.IFNA(VLOOKUP(AA784,Konstanta!$AD:$AD,1,FALSE),""))=0</f>
        <v>1</v>
      </c>
      <c r="CY784" s="67">
        <f t="shared" si="215"/>
        <v>0</v>
      </c>
      <c r="CZ784" s="67">
        <f t="shared" si="216"/>
        <v>0</v>
      </c>
      <c r="DA784" s="67">
        <f t="shared" si="217"/>
        <v>0</v>
      </c>
      <c r="DB784" t="b">
        <f t="shared" ca="1" si="218"/>
        <v>0</v>
      </c>
      <c r="DC784" s="67" t="b">
        <f>DA784&lt;=Konstanta!$AH$3</f>
        <v>1</v>
      </c>
      <c r="DD784" t="b">
        <f>CY784&lt;=Konstanta!$AH$4</f>
        <v>1</v>
      </c>
      <c r="DE784" t="b">
        <f>CY784&lt;=Konstanta!$AH$5</f>
        <v>1</v>
      </c>
      <c r="DF784" t="b">
        <f>CY784&lt;=Konstanta!$AH$6</f>
        <v>1</v>
      </c>
      <c r="DG784" t="b">
        <f ca="1">TEXT(BL784,"YYYYMMDD")=TEXT(Konstanta!$B$1,"YYYYMMDD")</f>
        <v>0</v>
      </c>
      <c r="DH784" t="b">
        <f t="shared" si="219"/>
        <v>0</v>
      </c>
      <c r="DI784" s="67">
        <f ca="1">Konstanta!$C$4-Data!CD784</f>
        <v>-1096658.666275</v>
      </c>
      <c r="DJ784">
        <f ca="1">IF(Data!DI784&gt;=Konstanta!$B$14,Konstanta!$A$14,IF(Data!DI784&gt;=Konstanta!$B$15,Konstanta!$A$15,IF(Data!DI784&gt;=Konstanta!$B$16,Konstanta!$A$16,IF(Data!DI784&gt;=Konstanta!$B$17,Konstanta!$A$17,IF(Data!DI784&gt;=Konstanta!$B$18,Konstanta!$A$18,Konstanta!$A$19)))))</f>
        <v>6</v>
      </c>
      <c r="DK784" t="b">
        <f t="shared" si="220"/>
        <v>0</v>
      </c>
      <c r="DL784" t="b">
        <f>COUNTIFS(A$1:A783,A784)=0</f>
        <v>1</v>
      </c>
    </row>
    <row r="785" spans="1:116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70" t="str">
        <f t="shared" si="205"/>
        <v/>
      </c>
      <c r="CA785" s="71">
        <f t="shared" ca="1" si="206"/>
        <v>1096694.666275</v>
      </c>
      <c r="CB785" s="70" t="b">
        <f ca="1">AND(LEN(BZ785)&gt;0,TEXT(BZ785,"YYYY-MM-DD")=TEXT(Konstanta!$B$1,"YYYY-MM-DD"))</f>
        <v>0</v>
      </c>
      <c r="CC785" s="70" t="str">
        <f t="shared" si="207"/>
        <v/>
      </c>
      <c r="CD785" s="72">
        <f ca="1">(Konstanta!$B$2-D785)*24</f>
        <v>1096694.666275</v>
      </c>
      <c r="CE785" t="b">
        <f t="shared" si="208"/>
        <v>0</v>
      </c>
      <c r="CF785" t="b">
        <f>LEN(_xlfn.IFNA(VLOOKUP(H785,Konstanta!$M:$M,1,FALSE),""))&gt;0</f>
        <v>0</v>
      </c>
      <c r="CG785" t="b">
        <f>LEN(_xlfn.IFNA(VLOOKUP(G785,Konstanta!$T:$T,1,FALSE),""))&gt;0</f>
        <v>0</v>
      </c>
      <c r="CH785" t="b">
        <f>_xlfn.IFNA(VLOOKUP(U785,Konstanta!$O:$O,1,FALSE),"-")&lt;&gt;"-"</f>
        <v>0</v>
      </c>
      <c r="CI785" t="b">
        <f>LEN(_xlfn.IFNA(VLOOKUP(AX785,Konstanta!$X:$X,1,FALSE),""))&gt;0</f>
        <v>0</v>
      </c>
      <c r="CJ785" t="b">
        <f>OR(LEN(_xlfn.IFNA(VLOOKUP(Y785,Konstanta!$Q:$Q,1,FALSE),""))&gt;0,LEN(Y785)=0)</f>
        <v>1</v>
      </c>
      <c r="CK785" t="b">
        <f t="shared" si="209"/>
        <v>1</v>
      </c>
      <c r="CL785" t="b">
        <f>OR(LEN(_xlfn.IFNA(VLOOKUP(BK785,Konstanta!$Z:$Z,1,FALSE),""))&gt;0,LEN(BK785)=0)</f>
        <v>1</v>
      </c>
      <c r="CM785" t="b">
        <f t="shared" si="210"/>
        <v>1</v>
      </c>
      <c r="CN785" t="b">
        <f t="shared" si="211"/>
        <v>0</v>
      </c>
      <c r="CO785" t="b">
        <f>LEN(_xlfn.IFNA(VLOOKUP(Data!K785,Konstanta!$AB:$AB,1,FALSE),""))&gt;0</f>
        <v>0</v>
      </c>
      <c r="CP785" s="12" t="b">
        <f t="shared" si="212"/>
        <v>0</v>
      </c>
      <c r="CQ785" s="12" t="b">
        <f t="shared" si="213"/>
        <v>0</v>
      </c>
      <c r="CR785" t="b">
        <f>ISNUMBER(SEARCH(Konstanta!$Q$5,Y785))</f>
        <v>0</v>
      </c>
      <c r="CS785">
        <f ca="1">IF(CD785&lt;=Konstanta!$J$5,Konstanta!$I$5,IF(CD785&lt;=Konstanta!$J$6,Konstanta!$I$6,IF(CD785&lt;=Konstanta!$J$7,Konstanta!$I$7,Konstanta!$I$8)))</f>
        <v>4</v>
      </c>
      <c r="CT785" t="b">
        <f>ISNUMBER(SEARCH(Konstanta!$Q$6,Y785))</f>
        <v>0</v>
      </c>
      <c r="CU785">
        <f ca="1">IF(CD785&lt;=Konstanta!$F$5,Konstanta!$E$5,IF(CD785&lt;=Konstanta!$F$6,Konstanta!$E$6,IF(CD785&lt;=Konstanta!$F$7,Konstanta!$E$7,IF(CD785&lt;=Konstanta!$F$8,Konstanta!$E$8,Konstanta!$E$9))))</f>
        <v>5</v>
      </c>
      <c r="CV785" t="b">
        <f t="shared" si="214"/>
        <v>1</v>
      </c>
      <c r="CW785" s="74">
        <f ca="1">IF(CD785&lt;=Konstanta!$B$5,Konstanta!$A$5,IF(CD785&lt;=Konstanta!$B$6,Konstanta!$A$6,IF(CD785&lt;=Konstanta!$B$7,Konstanta!$A$7,IF(CD785&lt;=Konstanta!$B$8,Konstanta!$A$8,IF(CD785&lt;=Konstanta!$B$9,Konstanta!$A$9,IF(CD785&lt;=Konstanta!$B$10,Konstanta!$A$10,IF(CD785&lt;=Konstanta!$B$11,Konstanta!$A$11,Konstanta!$A$12)))))))</f>
        <v>8</v>
      </c>
      <c r="CX785" t="b">
        <f>LEN(_xlfn.IFNA(VLOOKUP(AA785,Konstanta!$AD:$AD,1,FALSE),""))=0</f>
        <v>1</v>
      </c>
      <c r="CY785" s="67">
        <f t="shared" si="215"/>
        <v>0</v>
      </c>
      <c r="CZ785" s="67">
        <f t="shared" si="216"/>
        <v>0</v>
      </c>
      <c r="DA785" s="67">
        <f t="shared" si="217"/>
        <v>0</v>
      </c>
      <c r="DB785" t="b">
        <f t="shared" ca="1" si="218"/>
        <v>0</v>
      </c>
      <c r="DC785" s="67" t="b">
        <f>DA785&lt;=Konstanta!$AH$3</f>
        <v>1</v>
      </c>
      <c r="DD785" t="b">
        <f>CY785&lt;=Konstanta!$AH$4</f>
        <v>1</v>
      </c>
      <c r="DE785" t="b">
        <f>CY785&lt;=Konstanta!$AH$5</f>
        <v>1</v>
      </c>
      <c r="DF785" t="b">
        <f>CY785&lt;=Konstanta!$AH$6</f>
        <v>1</v>
      </c>
      <c r="DG785" t="b">
        <f ca="1">TEXT(BL785,"YYYYMMDD")=TEXT(Konstanta!$B$1,"YYYYMMDD")</f>
        <v>0</v>
      </c>
      <c r="DH785" t="b">
        <f t="shared" si="219"/>
        <v>0</v>
      </c>
      <c r="DI785" s="67">
        <f ca="1">Konstanta!$C$4-Data!CD785</f>
        <v>-1096658.666275</v>
      </c>
      <c r="DJ785">
        <f ca="1">IF(Data!DI785&gt;=Konstanta!$B$14,Konstanta!$A$14,IF(Data!DI785&gt;=Konstanta!$B$15,Konstanta!$A$15,IF(Data!DI785&gt;=Konstanta!$B$16,Konstanta!$A$16,IF(Data!DI785&gt;=Konstanta!$B$17,Konstanta!$A$17,IF(Data!DI785&gt;=Konstanta!$B$18,Konstanta!$A$18,Konstanta!$A$19)))))</f>
        <v>6</v>
      </c>
      <c r="DK785" t="b">
        <f t="shared" si="220"/>
        <v>0</v>
      </c>
      <c r="DL785" t="b">
        <f>COUNTIFS(A$1:A784,A785)=0</f>
        <v>1</v>
      </c>
    </row>
    <row r="786" spans="1:11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70" t="str">
        <f t="shared" si="205"/>
        <v/>
      </c>
      <c r="CA786" s="71">
        <f t="shared" ca="1" si="206"/>
        <v>1096694.6662277777</v>
      </c>
      <c r="CB786" s="70" t="b">
        <f ca="1">AND(LEN(BZ786)&gt;0,TEXT(BZ786,"YYYY-MM-DD")=TEXT(Konstanta!$B$1,"YYYY-MM-DD"))</f>
        <v>0</v>
      </c>
      <c r="CC786" s="70" t="str">
        <f t="shared" si="207"/>
        <v/>
      </c>
      <c r="CD786" s="72">
        <f ca="1">(Konstanta!$B$2-D786)*24</f>
        <v>1096694.666275</v>
      </c>
      <c r="CE786" t="b">
        <f t="shared" si="208"/>
        <v>0</v>
      </c>
      <c r="CF786" t="b">
        <f>LEN(_xlfn.IFNA(VLOOKUP(H786,Konstanta!$M:$M,1,FALSE),""))&gt;0</f>
        <v>0</v>
      </c>
      <c r="CG786" t="b">
        <f>LEN(_xlfn.IFNA(VLOOKUP(G786,Konstanta!$T:$T,1,FALSE),""))&gt;0</f>
        <v>0</v>
      </c>
      <c r="CH786" t="b">
        <f>_xlfn.IFNA(VLOOKUP(U786,Konstanta!$O:$O,1,FALSE),"-")&lt;&gt;"-"</f>
        <v>0</v>
      </c>
      <c r="CI786" t="b">
        <f>LEN(_xlfn.IFNA(VLOOKUP(AX786,Konstanta!$X:$X,1,FALSE),""))&gt;0</f>
        <v>0</v>
      </c>
      <c r="CJ786" t="b">
        <f>OR(LEN(_xlfn.IFNA(VLOOKUP(Y786,Konstanta!$Q:$Q,1,FALSE),""))&gt;0,LEN(Y786)=0)</f>
        <v>1</v>
      </c>
      <c r="CK786" t="b">
        <f t="shared" si="209"/>
        <v>1</v>
      </c>
      <c r="CL786" t="b">
        <f>OR(LEN(_xlfn.IFNA(VLOOKUP(BK786,Konstanta!$Z:$Z,1,FALSE),""))&gt;0,LEN(BK786)=0)</f>
        <v>1</v>
      </c>
      <c r="CM786" t="b">
        <f t="shared" si="210"/>
        <v>1</v>
      </c>
      <c r="CN786" t="b">
        <f t="shared" si="211"/>
        <v>0</v>
      </c>
      <c r="CO786" t="b">
        <f>LEN(_xlfn.IFNA(VLOOKUP(Data!K786,Konstanta!$AB:$AB,1,FALSE),""))&gt;0</f>
        <v>0</v>
      </c>
      <c r="CP786" s="12" t="b">
        <f t="shared" si="212"/>
        <v>0</v>
      </c>
      <c r="CQ786" s="12" t="b">
        <f t="shared" si="213"/>
        <v>0</v>
      </c>
      <c r="CR786" t="b">
        <f>ISNUMBER(SEARCH(Konstanta!$Q$5,Y786))</f>
        <v>0</v>
      </c>
      <c r="CS786">
        <f ca="1">IF(CD786&lt;=Konstanta!$J$5,Konstanta!$I$5,IF(CD786&lt;=Konstanta!$J$6,Konstanta!$I$6,IF(CD786&lt;=Konstanta!$J$7,Konstanta!$I$7,Konstanta!$I$8)))</f>
        <v>4</v>
      </c>
      <c r="CT786" t="b">
        <f>ISNUMBER(SEARCH(Konstanta!$Q$6,Y786))</f>
        <v>0</v>
      </c>
      <c r="CU786">
        <f ca="1">IF(CD786&lt;=Konstanta!$F$5,Konstanta!$E$5,IF(CD786&lt;=Konstanta!$F$6,Konstanta!$E$6,IF(CD786&lt;=Konstanta!$F$7,Konstanta!$E$7,IF(CD786&lt;=Konstanta!$F$8,Konstanta!$E$8,Konstanta!$E$9))))</f>
        <v>5</v>
      </c>
      <c r="CV786" t="b">
        <f t="shared" si="214"/>
        <v>1</v>
      </c>
      <c r="CW786" s="74">
        <f ca="1">IF(CD786&lt;=Konstanta!$B$5,Konstanta!$A$5,IF(CD786&lt;=Konstanta!$B$6,Konstanta!$A$6,IF(CD786&lt;=Konstanta!$B$7,Konstanta!$A$7,IF(CD786&lt;=Konstanta!$B$8,Konstanta!$A$8,IF(CD786&lt;=Konstanta!$B$9,Konstanta!$A$9,IF(CD786&lt;=Konstanta!$B$10,Konstanta!$A$10,IF(CD786&lt;=Konstanta!$B$11,Konstanta!$A$11,Konstanta!$A$12)))))))</f>
        <v>8</v>
      </c>
      <c r="CX786" t="b">
        <f>LEN(_xlfn.IFNA(VLOOKUP(AA786,Konstanta!$AD:$AD,1,FALSE),""))=0</f>
        <v>1</v>
      </c>
      <c r="CY786" s="67">
        <f t="shared" si="215"/>
        <v>0</v>
      </c>
      <c r="CZ786" s="67">
        <f t="shared" si="216"/>
        <v>0</v>
      </c>
      <c r="DA786" s="67">
        <f t="shared" si="217"/>
        <v>0</v>
      </c>
      <c r="DB786" t="b">
        <f t="shared" ca="1" si="218"/>
        <v>0</v>
      </c>
      <c r="DC786" s="67" t="b">
        <f>DA786&lt;=Konstanta!$AH$3</f>
        <v>1</v>
      </c>
      <c r="DD786" t="b">
        <f>CY786&lt;=Konstanta!$AH$4</f>
        <v>1</v>
      </c>
      <c r="DE786" t="b">
        <f>CY786&lt;=Konstanta!$AH$5</f>
        <v>1</v>
      </c>
      <c r="DF786" t="b">
        <f>CY786&lt;=Konstanta!$AH$6</f>
        <v>1</v>
      </c>
      <c r="DG786" t="b">
        <f ca="1">TEXT(BL786,"YYYYMMDD")=TEXT(Konstanta!$B$1,"YYYYMMDD")</f>
        <v>0</v>
      </c>
      <c r="DH786" t="b">
        <f t="shared" si="219"/>
        <v>0</v>
      </c>
      <c r="DI786" s="67">
        <f ca="1">Konstanta!$C$4-Data!CD786</f>
        <v>-1096658.666275</v>
      </c>
      <c r="DJ786">
        <f ca="1">IF(Data!DI786&gt;=Konstanta!$B$14,Konstanta!$A$14,IF(Data!DI786&gt;=Konstanta!$B$15,Konstanta!$A$15,IF(Data!DI786&gt;=Konstanta!$B$16,Konstanta!$A$16,IF(Data!DI786&gt;=Konstanta!$B$17,Konstanta!$A$17,IF(Data!DI786&gt;=Konstanta!$B$18,Konstanta!$A$18,Konstanta!$A$19)))))</f>
        <v>6</v>
      </c>
      <c r="DK786" t="b">
        <f t="shared" si="220"/>
        <v>0</v>
      </c>
      <c r="DL786" t="b">
        <f>COUNTIFS(A$1:A785,A786)=0</f>
        <v>1</v>
      </c>
    </row>
    <row r="787" spans="1:116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  <c r="BY787" s="68"/>
      <c r="BZ787" s="70" t="str">
        <f t="shared" si="205"/>
        <v/>
      </c>
      <c r="CA787" s="71">
        <f t="shared" ca="1" si="206"/>
        <v>1096694.6662138889</v>
      </c>
      <c r="CB787" s="70" t="b">
        <f ca="1">AND(LEN(BZ787)&gt;0,TEXT(BZ787,"YYYY-MM-DD")=TEXT(Konstanta!$B$1,"YYYY-MM-DD"))</f>
        <v>0</v>
      </c>
      <c r="CC787" s="70" t="str">
        <f t="shared" si="207"/>
        <v/>
      </c>
      <c r="CD787" s="72">
        <f ca="1">(Konstanta!$B$2-D787)*24</f>
        <v>1096694.666275</v>
      </c>
      <c r="CE787" t="b">
        <f t="shared" si="208"/>
        <v>0</v>
      </c>
      <c r="CF787" t="b">
        <f>LEN(_xlfn.IFNA(VLOOKUP(H787,Konstanta!$M:$M,1,FALSE),""))&gt;0</f>
        <v>0</v>
      </c>
      <c r="CG787" t="b">
        <f>LEN(_xlfn.IFNA(VLOOKUP(G787,Konstanta!$T:$T,1,FALSE),""))&gt;0</f>
        <v>0</v>
      </c>
      <c r="CH787" t="b">
        <f>_xlfn.IFNA(VLOOKUP(U787,Konstanta!$O:$O,1,FALSE),"-")&lt;&gt;"-"</f>
        <v>0</v>
      </c>
      <c r="CI787" t="b">
        <f>LEN(_xlfn.IFNA(VLOOKUP(AX787,Konstanta!$X:$X,1,FALSE),""))&gt;0</f>
        <v>0</v>
      </c>
      <c r="CJ787" t="b">
        <f>OR(LEN(_xlfn.IFNA(VLOOKUP(Y787,Konstanta!$Q:$Q,1,FALSE),""))&gt;0,LEN(Y787)=0)</f>
        <v>1</v>
      </c>
      <c r="CK787" t="b">
        <f t="shared" si="209"/>
        <v>1</v>
      </c>
      <c r="CL787" t="b">
        <f>OR(LEN(_xlfn.IFNA(VLOOKUP(BK787,Konstanta!$Z:$Z,1,FALSE),""))&gt;0,LEN(BK787)=0)</f>
        <v>1</v>
      </c>
      <c r="CM787" t="b">
        <f t="shared" si="210"/>
        <v>1</v>
      </c>
      <c r="CN787" t="b">
        <f t="shared" si="211"/>
        <v>0</v>
      </c>
      <c r="CO787" t="b">
        <f>LEN(_xlfn.IFNA(VLOOKUP(Data!K787,Konstanta!$AB:$AB,1,FALSE),""))&gt;0</f>
        <v>0</v>
      </c>
      <c r="CP787" s="12" t="b">
        <f t="shared" si="212"/>
        <v>0</v>
      </c>
      <c r="CQ787" s="12" t="b">
        <f t="shared" si="213"/>
        <v>0</v>
      </c>
      <c r="CR787" t="b">
        <f>ISNUMBER(SEARCH(Konstanta!$Q$5,Y787))</f>
        <v>0</v>
      </c>
      <c r="CS787">
        <f ca="1">IF(CD787&lt;=Konstanta!$J$5,Konstanta!$I$5,IF(CD787&lt;=Konstanta!$J$6,Konstanta!$I$6,IF(CD787&lt;=Konstanta!$J$7,Konstanta!$I$7,Konstanta!$I$8)))</f>
        <v>4</v>
      </c>
      <c r="CT787" t="b">
        <f>ISNUMBER(SEARCH(Konstanta!$Q$6,Y787))</f>
        <v>0</v>
      </c>
      <c r="CU787">
        <f ca="1">IF(CD787&lt;=Konstanta!$F$5,Konstanta!$E$5,IF(CD787&lt;=Konstanta!$F$6,Konstanta!$E$6,IF(CD787&lt;=Konstanta!$F$7,Konstanta!$E$7,IF(CD787&lt;=Konstanta!$F$8,Konstanta!$E$8,Konstanta!$E$9))))</f>
        <v>5</v>
      </c>
      <c r="CV787" t="b">
        <f t="shared" si="214"/>
        <v>1</v>
      </c>
      <c r="CW787" s="74">
        <f ca="1">IF(CD787&lt;=Konstanta!$B$5,Konstanta!$A$5,IF(CD787&lt;=Konstanta!$B$6,Konstanta!$A$6,IF(CD787&lt;=Konstanta!$B$7,Konstanta!$A$7,IF(CD787&lt;=Konstanta!$B$8,Konstanta!$A$8,IF(CD787&lt;=Konstanta!$B$9,Konstanta!$A$9,IF(CD787&lt;=Konstanta!$B$10,Konstanta!$A$10,IF(CD787&lt;=Konstanta!$B$11,Konstanta!$A$11,Konstanta!$A$12)))))))</f>
        <v>8</v>
      </c>
      <c r="CX787" t="b">
        <f>LEN(_xlfn.IFNA(VLOOKUP(AA787,Konstanta!$AD:$AD,1,FALSE),""))=0</f>
        <v>1</v>
      </c>
      <c r="CY787" s="67">
        <f t="shared" si="215"/>
        <v>0</v>
      </c>
      <c r="CZ787" s="67">
        <f t="shared" si="216"/>
        <v>0</v>
      </c>
      <c r="DA787" s="67">
        <f t="shared" si="217"/>
        <v>0</v>
      </c>
      <c r="DB787" t="b">
        <f t="shared" ca="1" si="218"/>
        <v>0</v>
      </c>
      <c r="DC787" s="67" t="b">
        <f>DA787&lt;=Konstanta!$AH$3</f>
        <v>1</v>
      </c>
      <c r="DD787" t="b">
        <f>CY787&lt;=Konstanta!$AH$4</f>
        <v>1</v>
      </c>
      <c r="DE787" t="b">
        <f>CY787&lt;=Konstanta!$AH$5</f>
        <v>1</v>
      </c>
      <c r="DF787" t="b">
        <f>CY787&lt;=Konstanta!$AH$6</f>
        <v>1</v>
      </c>
      <c r="DG787" t="b">
        <f ca="1">TEXT(BL787,"YYYYMMDD")=TEXT(Konstanta!$B$1,"YYYYMMDD")</f>
        <v>0</v>
      </c>
      <c r="DH787" t="b">
        <f t="shared" si="219"/>
        <v>0</v>
      </c>
      <c r="DI787" s="67">
        <f ca="1">Konstanta!$C$4-Data!CD787</f>
        <v>-1096658.666275</v>
      </c>
      <c r="DJ787">
        <f ca="1">IF(Data!DI787&gt;=Konstanta!$B$14,Konstanta!$A$14,IF(Data!DI787&gt;=Konstanta!$B$15,Konstanta!$A$15,IF(Data!DI787&gt;=Konstanta!$B$16,Konstanta!$A$16,IF(Data!DI787&gt;=Konstanta!$B$17,Konstanta!$A$17,IF(Data!DI787&gt;=Konstanta!$B$18,Konstanta!$A$18,Konstanta!$A$19)))))</f>
        <v>6</v>
      </c>
      <c r="DK787" t="b">
        <f t="shared" si="220"/>
        <v>0</v>
      </c>
      <c r="DL787" t="b">
        <f>COUNTIFS(A$1:A786,A787)=0</f>
        <v>1</v>
      </c>
    </row>
    <row r="788" spans="1:116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  <c r="BY788" s="68"/>
      <c r="BZ788" s="70" t="str">
        <f t="shared" si="205"/>
        <v/>
      </c>
      <c r="CA788" s="71">
        <f t="shared" ca="1" si="206"/>
        <v>1096694.666275</v>
      </c>
      <c r="CB788" s="70" t="b">
        <f ca="1">AND(LEN(BZ788)&gt;0,TEXT(BZ788,"YYYY-MM-DD")=TEXT(Konstanta!$B$1,"YYYY-MM-DD"))</f>
        <v>0</v>
      </c>
      <c r="CC788" s="70" t="str">
        <f t="shared" si="207"/>
        <v/>
      </c>
      <c r="CD788" s="72">
        <f ca="1">(Konstanta!$B$2-D788)*24</f>
        <v>1096694.666275</v>
      </c>
      <c r="CE788" t="b">
        <f t="shared" si="208"/>
        <v>0</v>
      </c>
      <c r="CF788" t="b">
        <f>LEN(_xlfn.IFNA(VLOOKUP(H788,Konstanta!$M:$M,1,FALSE),""))&gt;0</f>
        <v>0</v>
      </c>
      <c r="CG788" t="b">
        <f>LEN(_xlfn.IFNA(VLOOKUP(G788,Konstanta!$T:$T,1,FALSE),""))&gt;0</f>
        <v>0</v>
      </c>
      <c r="CH788" t="b">
        <f>_xlfn.IFNA(VLOOKUP(U788,Konstanta!$O:$O,1,FALSE),"-")&lt;&gt;"-"</f>
        <v>0</v>
      </c>
      <c r="CI788" t="b">
        <f>LEN(_xlfn.IFNA(VLOOKUP(AX788,Konstanta!$X:$X,1,FALSE),""))&gt;0</f>
        <v>0</v>
      </c>
      <c r="CJ788" t="b">
        <f>OR(LEN(_xlfn.IFNA(VLOOKUP(Y788,Konstanta!$Q:$Q,1,FALSE),""))&gt;0,LEN(Y788)=0)</f>
        <v>1</v>
      </c>
      <c r="CK788" t="b">
        <f t="shared" si="209"/>
        <v>1</v>
      </c>
      <c r="CL788" t="b">
        <f>OR(LEN(_xlfn.IFNA(VLOOKUP(BK788,Konstanta!$Z:$Z,1,FALSE),""))&gt;0,LEN(BK788)=0)</f>
        <v>1</v>
      </c>
      <c r="CM788" t="b">
        <f t="shared" si="210"/>
        <v>1</v>
      </c>
      <c r="CN788" t="b">
        <f t="shared" si="211"/>
        <v>0</v>
      </c>
      <c r="CO788" t="b">
        <f>LEN(_xlfn.IFNA(VLOOKUP(Data!K788,Konstanta!$AB:$AB,1,FALSE),""))&gt;0</f>
        <v>0</v>
      </c>
      <c r="CP788" s="12" t="b">
        <f t="shared" si="212"/>
        <v>0</v>
      </c>
      <c r="CQ788" s="12" t="b">
        <f t="shared" si="213"/>
        <v>0</v>
      </c>
      <c r="CR788" t="b">
        <f>ISNUMBER(SEARCH(Konstanta!$Q$5,Y788))</f>
        <v>0</v>
      </c>
      <c r="CS788">
        <f ca="1">IF(CD788&lt;=Konstanta!$J$5,Konstanta!$I$5,IF(CD788&lt;=Konstanta!$J$6,Konstanta!$I$6,IF(CD788&lt;=Konstanta!$J$7,Konstanta!$I$7,Konstanta!$I$8)))</f>
        <v>4</v>
      </c>
      <c r="CT788" t="b">
        <f>ISNUMBER(SEARCH(Konstanta!$Q$6,Y788))</f>
        <v>0</v>
      </c>
      <c r="CU788">
        <f ca="1">IF(CD788&lt;=Konstanta!$F$5,Konstanta!$E$5,IF(CD788&lt;=Konstanta!$F$6,Konstanta!$E$6,IF(CD788&lt;=Konstanta!$F$7,Konstanta!$E$7,IF(CD788&lt;=Konstanta!$F$8,Konstanta!$E$8,Konstanta!$E$9))))</f>
        <v>5</v>
      </c>
      <c r="CV788" t="b">
        <f t="shared" si="214"/>
        <v>1</v>
      </c>
      <c r="CW788" s="74">
        <f ca="1">IF(CD788&lt;=Konstanta!$B$5,Konstanta!$A$5,IF(CD788&lt;=Konstanta!$B$6,Konstanta!$A$6,IF(CD788&lt;=Konstanta!$B$7,Konstanta!$A$7,IF(CD788&lt;=Konstanta!$B$8,Konstanta!$A$8,IF(CD788&lt;=Konstanta!$B$9,Konstanta!$A$9,IF(CD788&lt;=Konstanta!$B$10,Konstanta!$A$10,IF(CD788&lt;=Konstanta!$B$11,Konstanta!$A$11,Konstanta!$A$12)))))))</f>
        <v>8</v>
      </c>
      <c r="CX788" t="b">
        <f>LEN(_xlfn.IFNA(VLOOKUP(AA788,Konstanta!$AD:$AD,1,FALSE),""))=0</f>
        <v>1</v>
      </c>
      <c r="CY788" s="67">
        <f t="shared" si="215"/>
        <v>0</v>
      </c>
      <c r="CZ788" s="67">
        <f t="shared" si="216"/>
        <v>0</v>
      </c>
      <c r="DA788" s="67">
        <f t="shared" si="217"/>
        <v>0</v>
      </c>
      <c r="DB788" t="b">
        <f t="shared" ca="1" si="218"/>
        <v>0</v>
      </c>
      <c r="DC788" s="67" t="b">
        <f>DA788&lt;=Konstanta!$AH$3</f>
        <v>1</v>
      </c>
      <c r="DD788" t="b">
        <f>CY788&lt;=Konstanta!$AH$4</f>
        <v>1</v>
      </c>
      <c r="DE788" t="b">
        <f>CY788&lt;=Konstanta!$AH$5</f>
        <v>1</v>
      </c>
      <c r="DF788" t="b">
        <f>CY788&lt;=Konstanta!$AH$6</f>
        <v>1</v>
      </c>
      <c r="DG788" t="b">
        <f ca="1">TEXT(BL788,"YYYYMMDD")=TEXT(Konstanta!$B$1,"YYYYMMDD")</f>
        <v>0</v>
      </c>
      <c r="DH788" t="b">
        <f t="shared" si="219"/>
        <v>0</v>
      </c>
      <c r="DI788" s="67">
        <f ca="1">Konstanta!$C$4-Data!CD788</f>
        <v>-1096658.666275</v>
      </c>
      <c r="DJ788">
        <f ca="1">IF(Data!DI788&gt;=Konstanta!$B$14,Konstanta!$A$14,IF(Data!DI788&gt;=Konstanta!$B$15,Konstanta!$A$15,IF(Data!DI788&gt;=Konstanta!$B$16,Konstanta!$A$16,IF(Data!DI788&gt;=Konstanta!$B$17,Konstanta!$A$17,IF(Data!DI788&gt;=Konstanta!$B$18,Konstanta!$A$18,Konstanta!$A$19)))))</f>
        <v>6</v>
      </c>
      <c r="DK788" t="b">
        <f t="shared" si="220"/>
        <v>0</v>
      </c>
      <c r="DL788" t="b">
        <f>COUNTIFS(A$1:A787,A788)=0</f>
        <v>1</v>
      </c>
    </row>
    <row r="789" spans="1:116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70" t="str">
        <f t="shared" si="205"/>
        <v/>
      </c>
      <c r="CA789" s="71">
        <f t="shared" ca="1" si="206"/>
        <v>1096694.6662277777</v>
      </c>
      <c r="CB789" s="70" t="b">
        <f ca="1">AND(LEN(BZ789)&gt;0,TEXT(BZ789,"YYYY-MM-DD")=TEXT(Konstanta!$B$1,"YYYY-MM-DD"))</f>
        <v>0</v>
      </c>
      <c r="CC789" s="70" t="str">
        <f t="shared" si="207"/>
        <v/>
      </c>
      <c r="CD789" s="72">
        <f ca="1">(Konstanta!$B$2-D789)*24</f>
        <v>1096694.666275</v>
      </c>
      <c r="CE789" t="b">
        <f t="shared" si="208"/>
        <v>0</v>
      </c>
      <c r="CF789" t="b">
        <f>LEN(_xlfn.IFNA(VLOOKUP(H789,Konstanta!$M:$M,1,FALSE),""))&gt;0</f>
        <v>0</v>
      </c>
      <c r="CG789" t="b">
        <f>LEN(_xlfn.IFNA(VLOOKUP(G789,Konstanta!$T:$T,1,FALSE),""))&gt;0</f>
        <v>0</v>
      </c>
      <c r="CH789" t="b">
        <f>_xlfn.IFNA(VLOOKUP(U789,Konstanta!$O:$O,1,FALSE),"-")&lt;&gt;"-"</f>
        <v>0</v>
      </c>
      <c r="CI789" t="b">
        <f>LEN(_xlfn.IFNA(VLOOKUP(AX789,Konstanta!$X:$X,1,FALSE),""))&gt;0</f>
        <v>0</v>
      </c>
      <c r="CJ789" t="b">
        <f>OR(LEN(_xlfn.IFNA(VLOOKUP(Y789,Konstanta!$Q:$Q,1,FALSE),""))&gt;0,LEN(Y789)=0)</f>
        <v>1</v>
      </c>
      <c r="CK789" t="b">
        <f t="shared" si="209"/>
        <v>1</v>
      </c>
      <c r="CL789" t="b">
        <f>OR(LEN(_xlfn.IFNA(VLOOKUP(BK789,Konstanta!$Z:$Z,1,FALSE),""))&gt;0,LEN(BK789)=0)</f>
        <v>1</v>
      </c>
      <c r="CM789" t="b">
        <f t="shared" si="210"/>
        <v>1</v>
      </c>
      <c r="CN789" t="b">
        <f t="shared" si="211"/>
        <v>0</v>
      </c>
      <c r="CO789" t="b">
        <f>LEN(_xlfn.IFNA(VLOOKUP(Data!K789,Konstanta!$AB:$AB,1,FALSE),""))&gt;0</f>
        <v>0</v>
      </c>
      <c r="CP789" s="12" t="b">
        <f t="shared" si="212"/>
        <v>0</v>
      </c>
      <c r="CQ789" s="12" t="b">
        <f t="shared" si="213"/>
        <v>0</v>
      </c>
      <c r="CR789" t="b">
        <f>ISNUMBER(SEARCH(Konstanta!$Q$5,Y789))</f>
        <v>0</v>
      </c>
      <c r="CS789">
        <f ca="1">IF(CD789&lt;=Konstanta!$J$5,Konstanta!$I$5,IF(CD789&lt;=Konstanta!$J$6,Konstanta!$I$6,IF(CD789&lt;=Konstanta!$J$7,Konstanta!$I$7,Konstanta!$I$8)))</f>
        <v>4</v>
      </c>
      <c r="CT789" t="b">
        <f>ISNUMBER(SEARCH(Konstanta!$Q$6,Y789))</f>
        <v>0</v>
      </c>
      <c r="CU789">
        <f ca="1">IF(CD789&lt;=Konstanta!$F$5,Konstanta!$E$5,IF(CD789&lt;=Konstanta!$F$6,Konstanta!$E$6,IF(CD789&lt;=Konstanta!$F$7,Konstanta!$E$7,IF(CD789&lt;=Konstanta!$F$8,Konstanta!$E$8,Konstanta!$E$9))))</f>
        <v>5</v>
      </c>
      <c r="CV789" t="b">
        <f t="shared" si="214"/>
        <v>1</v>
      </c>
      <c r="CW789" s="74">
        <f ca="1">IF(CD789&lt;=Konstanta!$B$5,Konstanta!$A$5,IF(CD789&lt;=Konstanta!$B$6,Konstanta!$A$6,IF(CD789&lt;=Konstanta!$B$7,Konstanta!$A$7,IF(CD789&lt;=Konstanta!$B$8,Konstanta!$A$8,IF(CD789&lt;=Konstanta!$B$9,Konstanta!$A$9,IF(CD789&lt;=Konstanta!$B$10,Konstanta!$A$10,IF(CD789&lt;=Konstanta!$B$11,Konstanta!$A$11,Konstanta!$A$12)))))))</f>
        <v>8</v>
      </c>
      <c r="CX789" t="b">
        <f>LEN(_xlfn.IFNA(VLOOKUP(AA789,Konstanta!$AD:$AD,1,FALSE),""))=0</f>
        <v>1</v>
      </c>
      <c r="CY789" s="67">
        <f t="shared" si="215"/>
        <v>0</v>
      </c>
      <c r="CZ789" s="67">
        <f t="shared" si="216"/>
        <v>0</v>
      </c>
      <c r="DA789" s="67">
        <f t="shared" si="217"/>
        <v>0</v>
      </c>
      <c r="DB789" t="b">
        <f t="shared" ca="1" si="218"/>
        <v>0</v>
      </c>
      <c r="DC789" s="67" t="b">
        <f>DA789&lt;=Konstanta!$AH$3</f>
        <v>1</v>
      </c>
      <c r="DD789" t="b">
        <f>CY789&lt;=Konstanta!$AH$4</f>
        <v>1</v>
      </c>
      <c r="DE789" t="b">
        <f>CY789&lt;=Konstanta!$AH$5</f>
        <v>1</v>
      </c>
      <c r="DF789" t="b">
        <f>CY789&lt;=Konstanta!$AH$6</f>
        <v>1</v>
      </c>
      <c r="DG789" t="b">
        <f ca="1">TEXT(BL789,"YYYYMMDD")=TEXT(Konstanta!$B$1,"YYYYMMDD")</f>
        <v>0</v>
      </c>
      <c r="DH789" t="b">
        <f t="shared" si="219"/>
        <v>0</v>
      </c>
      <c r="DI789" s="67">
        <f ca="1">Konstanta!$C$4-Data!CD789</f>
        <v>-1096658.666275</v>
      </c>
      <c r="DJ789">
        <f ca="1">IF(Data!DI789&gt;=Konstanta!$B$14,Konstanta!$A$14,IF(Data!DI789&gt;=Konstanta!$B$15,Konstanta!$A$15,IF(Data!DI789&gt;=Konstanta!$B$16,Konstanta!$A$16,IF(Data!DI789&gt;=Konstanta!$B$17,Konstanta!$A$17,IF(Data!DI789&gt;=Konstanta!$B$18,Konstanta!$A$18,Konstanta!$A$19)))))</f>
        <v>6</v>
      </c>
      <c r="DK789" t="b">
        <f t="shared" si="220"/>
        <v>0</v>
      </c>
      <c r="DL789" t="b">
        <f>COUNTIFS(A$1:A788,A789)=0</f>
        <v>1</v>
      </c>
    </row>
    <row r="790" spans="1:116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  <c r="BY790" s="68"/>
      <c r="BZ790" s="70" t="str">
        <f t="shared" si="205"/>
        <v/>
      </c>
      <c r="CA790" s="71">
        <f t="shared" ca="1" si="206"/>
        <v>1096694.6659916667</v>
      </c>
      <c r="CB790" s="70" t="b">
        <f ca="1">AND(LEN(BZ790)&gt;0,TEXT(BZ790,"YYYY-MM-DD")=TEXT(Konstanta!$B$1,"YYYY-MM-DD"))</f>
        <v>0</v>
      </c>
      <c r="CC790" s="70" t="str">
        <f t="shared" si="207"/>
        <v/>
      </c>
      <c r="CD790" s="72">
        <f ca="1">(Konstanta!$B$2-D790)*24</f>
        <v>1096694.666275</v>
      </c>
      <c r="CE790" t="b">
        <f t="shared" si="208"/>
        <v>0</v>
      </c>
      <c r="CF790" t="b">
        <f>LEN(_xlfn.IFNA(VLOOKUP(H790,Konstanta!$M:$M,1,FALSE),""))&gt;0</f>
        <v>0</v>
      </c>
      <c r="CG790" t="b">
        <f>LEN(_xlfn.IFNA(VLOOKUP(G790,Konstanta!$T:$T,1,FALSE),""))&gt;0</f>
        <v>0</v>
      </c>
      <c r="CH790" t="b">
        <f>_xlfn.IFNA(VLOOKUP(U790,Konstanta!$O:$O,1,FALSE),"-")&lt;&gt;"-"</f>
        <v>0</v>
      </c>
      <c r="CI790" t="b">
        <f>LEN(_xlfn.IFNA(VLOOKUP(AX790,Konstanta!$X:$X,1,FALSE),""))&gt;0</f>
        <v>0</v>
      </c>
      <c r="CJ790" t="b">
        <f>OR(LEN(_xlfn.IFNA(VLOOKUP(Y790,Konstanta!$Q:$Q,1,FALSE),""))&gt;0,LEN(Y790)=0)</f>
        <v>1</v>
      </c>
      <c r="CK790" t="b">
        <f t="shared" si="209"/>
        <v>1</v>
      </c>
      <c r="CL790" t="b">
        <f>OR(LEN(_xlfn.IFNA(VLOOKUP(BK790,Konstanta!$Z:$Z,1,FALSE),""))&gt;0,LEN(BK790)=0)</f>
        <v>1</v>
      </c>
      <c r="CM790" t="b">
        <f t="shared" si="210"/>
        <v>1</v>
      </c>
      <c r="CN790" t="b">
        <f t="shared" si="211"/>
        <v>0</v>
      </c>
      <c r="CO790" t="b">
        <f>LEN(_xlfn.IFNA(VLOOKUP(Data!K790,Konstanta!$AB:$AB,1,FALSE),""))&gt;0</f>
        <v>0</v>
      </c>
      <c r="CP790" s="12" t="b">
        <f t="shared" si="212"/>
        <v>0</v>
      </c>
      <c r="CQ790" s="12" t="b">
        <f t="shared" si="213"/>
        <v>0</v>
      </c>
      <c r="CR790" t="b">
        <f>ISNUMBER(SEARCH(Konstanta!$Q$5,Y790))</f>
        <v>0</v>
      </c>
      <c r="CS790">
        <f ca="1">IF(CD790&lt;=Konstanta!$J$5,Konstanta!$I$5,IF(CD790&lt;=Konstanta!$J$6,Konstanta!$I$6,IF(CD790&lt;=Konstanta!$J$7,Konstanta!$I$7,Konstanta!$I$8)))</f>
        <v>4</v>
      </c>
      <c r="CT790" t="b">
        <f>ISNUMBER(SEARCH(Konstanta!$Q$6,Y790))</f>
        <v>0</v>
      </c>
      <c r="CU790">
        <f ca="1">IF(CD790&lt;=Konstanta!$F$5,Konstanta!$E$5,IF(CD790&lt;=Konstanta!$F$6,Konstanta!$E$6,IF(CD790&lt;=Konstanta!$F$7,Konstanta!$E$7,IF(CD790&lt;=Konstanta!$F$8,Konstanta!$E$8,Konstanta!$E$9))))</f>
        <v>5</v>
      </c>
      <c r="CV790" t="b">
        <f t="shared" si="214"/>
        <v>1</v>
      </c>
      <c r="CW790" s="74">
        <f ca="1">IF(CD790&lt;=Konstanta!$B$5,Konstanta!$A$5,IF(CD790&lt;=Konstanta!$B$6,Konstanta!$A$6,IF(CD790&lt;=Konstanta!$B$7,Konstanta!$A$7,IF(CD790&lt;=Konstanta!$B$8,Konstanta!$A$8,IF(CD790&lt;=Konstanta!$B$9,Konstanta!$A$9,IF(CD790&lt;=Konstanta!$B$10,Konstanta!$A$10,IF(CD790&lt;=Konstanta!$B$11,Konstanta!$A$11,Konstanta!$A$12)))))))</f>
        <v>8</v>
      </c>
      <c r="CX790" t="b">
        <f>LEN(_xlfn.IFNA(VLOOKUP(AA790,Konstanta!$AD:$AD,1,FALSE),""))=0</f>
        <v>1</v>
      </c>
      <c r="CY790" s="67">
        <f t="shared" si="215"/>
        <v>0</v>
      </c>
      <c r="CZ790" s="67">
        <f t="shared" si="216"/>
        <v>0</v>
      </c>
      <c r="DA790" s="67">
        <f t="shared" si="217"/>
        <v>0</v>
      </c>
      <c r="DB790" t="b">
        <f t="shared" ca="1" si="218"/>
        <v>0</v>
      </c>
      <c r="DC790" s="67" t="b">
        <f>DA790&lt;=Konstanta!$AH$3</f>
        <v>1</v>
      </c>
      <c r="DD790" t="b">
        <f>CY790&lt;=Konstanta!$AH$4</f>
        <v>1</v>
      </c>
      <c r="DE790" t="b">
        <f>CY790&lt;=Konstanta!$AH$5</f>
        <v>1</v>
      </c>
      <c r="DF790" t="b">
        <f>CY790&lt;=Konstanta!$AH$6</f>
        <v>1</v>
      </c>
      <c r="DG790" t="b">
        <f ca="1">TEXT(BL790,"YYYYMMDD")=TEXT(Konstanta!$B$1,"YYYYMMDD")</f>
        <v>0</v>
      </c>
      <c r="DH790" t="b">
        <f t="shared" si="219"/>
        <v>0</v>
      </c>
      <c r="DI790" s="67">
        <f ca="1">Konstanta!$C$4-Data!CD790</f>
        <v>-1096658.666275</v>
      </c>
      <c r="DJ790">
        <f ca="1">IF(Data!DI790&gt;=Konstanta!$B$14,Konstanta!$A$14,IF(Data!DI790&gt;=Konstanta!$B$15,Konstanta!$A$15,IF(Data!DI790&gt;=Konstanta!$B$16,Konstanta!$A$16,IF(Data!DI790&gt;=Konstanta!$B$17,Konstanta!$A$17,IF(Data!DI790&gt;=Konstanta!$B$18,Konstanta!$A$18,Konstanta!$A$19)))))</f>
        <v>6</v>
      </c>
      <c r="DK790" t="b">
        <f t="shared" si="220"/>
        <v>0</v>
      </c>
      <c r="DL790" t="b">
        <f>COUNTIFS(A$1:A789,A790)=0</f>
        <v>1</v>
      </c>
    </row>
    <row r="791" spans="1:116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  <c r="BY791" s="68"/>
      <c r="BZ791" s="70" t="str">
        <f t="shared" si="205"/>
        <v/>
      </c>
      <c r="CA791" s="71">
        <f t="shared" ca="1" si="206"/>
        <v>1096694.6664305555</v>
      </c>
      <c r="CB791" s="70" t="b">
        <f ca="1">AND(LEN(BZ791)&gt;0,TEXT(BZ791,"YYYY-MM-DD")=TEXT(Konstanta!$B$1,"YYYY-MM-DD"))</f>
        <v>0</v>
      </c>
      <c r="CC791" s="70" t="str">
        <f t="shared" si="207"/>
        <v/>
      </c>
      <c r="CD791" s="72">
        <f ca="1">(Konstanta!$B$2-D791)*24</f>
        <v>1096694.666275</v>
      </c>
      <c r="CE791" t="b">
        <f t="shared" si="208"/>
        <v>0</v>
      </c>
      <c r="CF791" t="b">
        <f>LEN(_xlfn.IFNA(VLOOKUP(H791,Konstanta!$M:$M,1,FALSE),""))&gt;0</f>
        <v>0</v>
      </c>
      <c r="CG791" t="b">
        <f>LEN(_xlfn.IFNA(VLOOKUP(G791,Konstanta!$T:$T,1,FALSE),""))&gt;0</f>
        <v>0</v>
      </c>
      <c r="CH791" t="b">
        <f>_xlfn.IFNA(VLOOKUP(U791,Konstanta!$O:$O,1,FALSE),"-")&lt;&gt;"-"</f>
        <v>0</v>
      </c>
      <c r="CI791" t="b">
        <f>LEN(_xlfn.IFNA(VLOOKUP(AX791,Konstanta!$X:$X,1,FALSE),""))&gt;0</f>
        <v>0</v>
      </c>
      <c r="CJ791" t="b">
        <f>OR(LEN(_xlfn.IFNA(VLOOKUP(Y791,Konstanta!$Q:$Q,1,FALSE),""))&gt;0,LEN(Y791)=0)</f>
        <v>1</v>
      </c>
      <c r="CK791" t="b">
        <f t="shared" si="209"/>
        <v>1</v>
      </c>
      <c r="CL791" t="b">
        <f>OR(LEN(_xlfn.IFNA(VLOOKUP(BK791,Konstanta!$Z:$Z,1,FALSE),""))&gt;0,LEN(BK791)=0)</f>
        <v>1</v>
      </c>
      <c r="CM791" t="b">
        <f t="shared" si="210"/>
        <v>1</v>
      </c>
      <c r="CN791" t="b">
        <f t="shared" si="211"/>
        <v>0</v>
      </c>
      <c r="CO791" t="b">
        <f>LEN(_xlfn.IFNA(VLOOKUP(Data!K791,Konstanta!$AB:$AB,1,FALSE),""))&gt;0</f>
        <v>0</v>
      </c>
      <c r="CP791" s="12" t="b">
        <f t="shared" si="212"/>
        <v>0</v>
      </c>
      <c r="CQ791" s="12" t="b">
        <f t="shared" si="213"/>
        <v>0</v>
      </c>
      <c r="CR791" t="b">
        <f>ISNUMBER(SEARCH(Konstanta!$Q$5,Y791))</f>
        <v>0</v>
      </c>
      <c r="CS791">
        <f ca="1">IF(CD791&lt;=Konstanta!$J$5,Konstanta!$I$5,IF(CD791&lt;=Konstanta!$J$6,Konstanta!$I$6,IF(CD791&lt;=Konstanta!$J$7,Konstanta!$I$7,Konstanta!$I$8)))</f>
        <v>4</v>
      </c>
      <c r="CT791" t="b">
        <f>ISNUMBER(SEARCH(Konstanta!$Q$6,Y791))</f>
        <v>0</v>
      </c>
      <c r="CU791">
        <f ca="1">IF(CD791&lt;=Konstanta!$F$5,Konstanta!$E$5,IF(CD791&lt;=Konstanta!$F$6,Konstanta!$E$6,IF(CD791&lt;=Konstanta!$F$7,Konstanta!$E$7,IF(CD791&lt;=Konstanta!$F$8,Konstanta!$E$8,Konstanta!$E$9))))</f>
        <v>5</v>
      </c>
      <c r="CV791" t="b">
        <f t="shared" si="214"/>
        <v>1</v>
      </c>
      <c r="CW791" s="74">
        <f ca="1">IF(CD791&lt;=Konstanta!$B$5,Konstanta!$A$5,IF(CD791&lt;=Konstanta!$B$6,Konstanta!$A$6,IF(CD791&lt;=Konstanta!$B$7,Konstanta!$A$7,IF(CD791&lt;=Konstanta!$B$8,Konstanta!$A$8,IF(CD791&lt;=Konstanta!$B$9,Konstanta!$A$9,IF(CD791&lt;=Konstanta!$B$10,Konstanta!$A$10,IF(CD791&lt;=Konstanta!$B$11,Konstanta!$A$11,Konstanta!$A$12)))))))</f>
        <v>8</v>
      </c>
      <c r="CX791" t="b">
        <f>LEN(_xlfn.IFNA(VLOOKUP(AA791,Konstanta!$AD:$AD,1,FALSE),""))=0</f>
        <v>1</v>
      </c>
      <c r="CY791" s="67">
        <f t="shared" si="215"/>
        <v>0</v>
      </c>
      <c r="CZ791" s="67">
        <f t="shared" si="216"/>
        <v>0</v>
      </c>
      <c r="DA791" s="67">
        <f t="shared" si="217"/>
        <v>0</v>
      </c>
      <c r="DB791" t="b">
        <f t="shared" ca="1" si="218"/>
        <v>0</v>
      </c>
      <c r="DC791" s="67" t="b">
        <f>DA791&lt;=Konstanta!$AH$3</f>
        <v>1</v>
      </c>
      <c r="DD791" t="b">
        <f>CY791&lt;=Konstanta!$AH$4</f>
        <v>1</v>
      </c>
      <c r="DE791" t="b">
        <f>CY791&lt;=Konstanta!$AH$5</f>
        <v>1</v>
      </c>
      <c r="DF791" t="b">
        <f>CY791&lt;=Konstanta!$AH$6</f>
        <v>1</v>
      </c>
      <c r="DG791" t="b">
        <f ca="1">TEXT(BL791,"YYYYMMDD")=TEXT(Konstanta!$B$1,"YYYYMMDD")</f>
        <v>0</v>
      </c>
      <c r="DH791" t="b">
        <f t="shared" si="219"/>
        <v>0</v>
      </c>
      <c r="DI791" s="67">
        <f ca="1">Konstanta!$C$4-Data!CD791</f>
        <v>-1096658.666275</v>
      </c>
      <c r="DJ791">
        <f ca="1">IF(Data!DI791&gt;=Konstanta!$B$14,Konstanta!$A$14,IF(Data!DI791&gt;=Konstanta!$B$15,Konstanta!$A$15,IF(Data!DI791&gt;=Konstanta!$B$16,Konstanta!$A$16,IF(Data!DI791&gt;=Konstanta!$B$17,Konstanta!$A$17,IF(Data!DI791&gt;=Konstanta!$B$18,Konstanta!$A$18,Konstanta!$A$19)))))</f>
        <v>6</v>
      </c>
      <c r="DK791" t="b">
        <f t="shared" si="220"/>
        <v>0</v>
      </c>
      <c r="DL791" t="b">
        <f>COUNTIFS(A$1:A790,A791)=0</f>
        <v>1</v>
      </c>
    </row>
    <row r="792" spans="1:116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70" t="str">
        <f t="shared" si="205"/>
        <v/>
      </c>
      <c r="CA792" s="71">
        <f t="shared" ca="1" si="206"/>
        <v>1096694.6659916667</v>
      </c>
      <c r="CB792" s="70" t="b">
        <f ca="1">AND(LEN(BZ792)&gt;0,TEXT(BZ792,"YYYY-MM-DD")=TEXT(Konstanta!$B$1,"YYYY-MM-DD"))</f>
        <v>0</v>
      </c>
      <c r="CC792" s="70" t="str">
        <f t="shared" si="207"/>
        <v/>
      </c>
      <c r="CD792" s="72">
        <f ca="1">(Konstanta!$B$2-D792)*24</f>
        <v>1096694.666275</v>
      </c>
      <c r="CE792" t="b">
        <f t="shared" si="208"/>
        <v>0</v>
      </c>
      <c r="CF792" t="b">
        <f>LEN(_xlfn.IFNA(VLOOKUP(H792,Konstanta!$M:$M,1,FALSE),""))&gt;0</f>
        <v>0</v>
      </c>
      <c r="CG792" t="b">
        <f>LEN(_xlfn.IFNA(VLOOKUP(G792,Konstanta!$T:$T,1,FALSE),""))&gt;0</f>
        <v>0</v>
      </c>
      <c r="CH792" t="b">
        <f>_xlfn.IFNA(VLOOKUP(U792,Konstanta!$O:$O,1,FALSE),"-")&lt;&gt;"-"</f>
        <v>0</v>
      </c>
      <c r="CI792" t="b">
        <f>LEN(_xlfn.IFNA(VLOOKUP(AX792,Konstanta!$X:$X,1,FALSE),""))&gt;0</f>
        <v>0</v>
      </c>
      <c r="CJ792" t="b">
        <f>OR(LEN(_xlfn.IFNA(VLOOKUP(Y792,Konstanta!$Q:$Q,1,FALSE),""))&gt;0,LEN(Y792)=0)</f>
        <v>1</v>
      </c>
      <c r="CK792" t="b">
        <f t="shared" si="209"/>
        <v>1</v>
      </c>
      <c r="CL792" t="b">
        <f>OR(LEN(_xlfn.IFNA(VLOOKUP(BK792,Konstanta!$Z:$Z,1,FALSE),""))&gt;0,LEN(BK792)=0)</f>
        <v>1</v>
      </c>
      <c r="CM792" t="b">
        <f t="shared" si="210"/>
        <v>1</v>
      </c>
      <c r="CN792" t="b">
        <f t="shared" si="211"/>
        <v>0</v>
      </c>
      <c r="CO792" t="b">
        <f>LEN(_xlfn.IFNA(VLOOKUP(Data!K792,Konstanta!$AB:$AB,1,FALSE),""))&gt;0</f>
        <v>0</v>
      </c>
      <c r="CP792" s="12" t="b">
        <f t="shared" si="212"/>
        <v>0</v>
      </c>
      <c r="CQ792" s="12" t="b">
        <f t="shared" si="213"/>
        <v>0</v>
      </c>
      <c r="CR792" t="b">
        <f>ISNUMBER(SEARCH(Konstanta!$Q$5,Y792))</f>
        <v>0</v>
      </c>
      <c r="CS792">
        <f ca="1">IF(CD792&lt;=Konstanta!$J$5,Konstanta!$I$5,IF(CD792&lt;=Konstanta!$J$6,Konstanta!$I$6,IF(CD792&lt;=Konstanta!$J$7,Konstanta!$I$7,Konstanta!$I$8)))</f>
        <v>4</v>
      </c>
      <c r="CT792" t="b">
        <f>ISNUMBER(SEARCH(Konstanta!$Q$6,Y792))</f>
        <v>0</v>
      </c>
      <c r="CU792">
        <f ca="1">IF(CD792&lt;=Konstanta!$F$5,Konstanta!$E$5,IF(CD792&lt;=Konstanta!$F$6,Konstanta!$E$6,IF(CD792&lt;=Konstanta!$F$7,Konstanta!$E$7,IF(CD792&lt;=Konstanta!$F$8,Konstanta!$E$8,Konstanta!$E$9))))</f>
        <v>5</v>
      </c>
      <c r="CV792" t="b">
        <f t="shared" si="214"/>
        <v>1</v>
      </c>
      <c r="CW792" s="74">
        <f ca="1">IF(CD792&lt;=Konstanta!$B$5,Konstanta!$A$5,IF(CD792&lt;=Konstanta!$B$6,Konstanta!$A$6,IF(CD792&lt;=Konstanta!$B$7,Konstanta!$A$7,IF(CD792&lt;=Konstanta!$B$8,Konstanta!$A$8,IF(CD792&lt;=Konstanta!$B$9,Konstanta!$A$9,IF(CD792&lt;=Konstanta!$B$10,Konstanta!$A$10,IF(CD792&lt;=Konstanta!$B$11,Konstanta!$A$11,Konstanta!$A$12)))))))</f>
        <v>8</v>
      </c>
      <c r="CX792" t="b">
        <f>LEN(_xlfn.IFNA(VLOOKUP(AA792,Konstanta!$AD:$AD,1,FALSE),""))=0</f>
        <v>1</v>
      </c>
      <c r="CY792" s="67">
        <f t="shared" si="215"/>
        <v>0</v>
      </c>
      <c r="CZ792" s="67">
        <f t="shared" si="216"/>
        <v>0</v>
      </c>
      <c r="DA792" s="67">
        <f t="shared" si="217"/>
        <v>0</v>
      </c>
      <c r="DB792" t="b">
        <f t="shared" ca="1" si="218"/>
        <v>0</v>
      </c>
      <c r="DC792" s="67" t="b">
        <f>DA792&lt;=Konstanta!$AH$3</f>
        <v>1</v>
      </c>
      <c r="DD792" t="b">
        <f>CY792&lt;=Konstanta!$AH$4</f>
        <v>1</v>
      </c>
      <c r="DE792" t="b">
        <f>CY792&lt;=Konstanta!$AH$5</f>
        <v>1</v>
      </c>
      <c r="DF792" t="b">
        <f>CY792&lt;=Konstanta!$AH$6</f>
        <v>1</v>
      </c>
      <c r="DG792" t="b">
        <f ca="1">TEXT(BL792,"YYYYMMDD")=TEXT(Konstanta!$B$1,"YYYYMMDD")</f>
        <v>0</v>
      </c>
      <c r="DH792" t="b">
        <f t="shared" si="219"/>
        <v>0</v>
      </c>
      <c r="DI792" s="67">
        <f ca="1">Konstanta!$C$4-Data!CD792</f>
        <v>-1096658.666275</v>
      </c>
      <c r="DJ792">
        <f ca="1">IF(Data!DI792&gt;=Konstanta!$B$14,Konstanta!$A$14,IF(Data!DI792&gt;=Konstanta!$B$15,Konstanta!$A$15,IF(Data!DI792&gt;=Konstanta!$B$16,Konstanta!$A$16,IF(Data!DI792&gt;=Konstanta!$B$17,Konstanta!$A$17,IF(Data!DI792&gt;=Konstanta!$B$18,Konstanta!$A$18,Konstanta!$A$19)))))</f>
        <v>6</v>
      </c>
      <c r="DK792" t="b">
        <f t="shared" si="220"/>
        <v>0</v>
      </c>
      <c r="DL792" t="b">
        <f>COUNTIFS(A$1:A791,A792)=0</f>
        <v>1</v>
      </c>
    </row>
    <row r="793" spans="1:116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  <c r="BY793" s="68"/>
      <c r="BZ793" s="70" t="str">
        <f t="shared" si="205"/>
        <v/>
      </c>
      <c r="CA793" s="71">
        <f t="shared" ca="1" si="206"/>
        <v>1096694.6664055556</v>
      </c>
      <c r="CB793" s="70" t="b">
        <f ca="1">AND(LEN(BZ793)&gt;0,TEXT(BZ793,"YYYY-MM-DD")=TEXT(Konstanta!$B$1,"YYYY-MM-DD"))</f>
        <v>0</v>
      </c>
      <c r="CC793" s="70" t="str">
        <f t="shared" si="207"/>
        <v/>
      </c>
      <c r="CD793" s="72">
        <f ca="1">(Konstanta!$B$2-D793)*24</f>
        <v>1096694.666275</v>
      </c>
      <c r="CE793" t="b">
        <f t="shared" si="208"/>
        <v>0</v>
      </c>
      <c r="CF793" t="b">
        <f>LEN(_xlfn.IFNA(VLOOKUP(H793,Konstanta!$M:$M,1,FALSE),""))&gt;0</f>
        <v>0</v>
      </c>
      <c r="CG793" t="b">
        <f>LEN(_xlfn.IFNA(VLOOKUP(G793,Konstanta!$T:$T,1,FALSE),""))&gt;0</f>
        <v>0</v>
      </c>
      <c r="CH793" t="b">
        <f>_xlfn.IFNA(VLOOKUP(U793,Konstanta!$O:$O,1,FALSE),"-")&lt;&gt;"-"</f>
        <v>0</v>
      </c>
      <c r="CI793" t="b">
        <f>LEN(_xlfn.IFNA(VLOOKUP(AX793,Konstanta!$X:$X,1,FALSE),""))&gt;0</f>
        <v>0</v>
      </c>
      <c r="CJ793" t="b">
        <f>OR(LEN(_xlfn.IFNA(VLOOKUP(Y793,Konstanta!$Q:$Q,1,FALSE),""))&gt;0,LEN(Y793)=0)</f>
        <v>1</v>
      </c>
      <c r="CK793" t="b">
        <f t="shared" si="209"/>
        <v>1</v>
      </c>
      <c r="CL793" t="b">
        <f>OR(LEN(_xlfn.IFNA(VLOOKUP(BK793,Konstanta!$Z:$Z,1,FALSE),""))&gt;0,LEN(BK793)=0)</f>
        <v>1</v>
      </c>
      <c r="CM793" t="b">
        <f t="shared" si="210"/>
        <v>1</v>
      </c>
      <c r="CN793" t="b">
        <f t="shared" si="211"/>
        <v>0</v>
      </c>
      <c r="CO793" t="b">
        <f>LEN(_xlfn.IFNA(VLOOKUP(Data!K793,Konstanta!$AB:$AB,1,FALSE),""))&gt;0</f>
        <v>0</v>
      </c>
      <c r="CP793" s="12" t="b">
        <f t="shared" si="212"/>
        <v>0</v>
      </c>
      <c r="CQ793" s="12" t="b">
        <f t="shared" si="213"/>
        <v>0</v>
      </c>
      <c r="CR793" t="b">
        <f>ISNUMBER(SEARCH(Konstanta!$Q$5,Y793))</f>
        <v>0</v>
      </c>
      <c r="CS793">
        <f ca="1">IF(CD793&lt;=Konstanta!$J$5,Konstanta!$I$5,IF(CD793&lt;=Konstanta!$J$6,Konstanta!$I$6,IF(CD793&lt;=Konstanta!$J$7,Konstanta!$I$7,Konstanta!$I$8)))</f>
        <v>4</v>
      </c>
      <c r="CT793" t="b">
        <f>ISNUMBER(SEARCH(Konstanta!$Q$6,Y793))</f>
        <v>0</v>
      </c>
      <c r="CU793">
        <f ca="1">IF(CD793&lt;=Konstanta!$F$5,Konstanta!$E$5,IF(CD793&lt;=Konstanta!$F$6,Konstanta!$E$6,IF(CD793&lt;=Konstanta!$F$7,Konstanta!$E$7,IF(CD793&lt;=Konstanta!$F$8,Konstanta!$E$8,Konstanta!$E$9))))</f>
        <v>5</v>
      </c>
      <c r="CV793" t="b">
        <f t="shared" si="214"/>
        <v>1</v>
      </c>
      <c r="CW793" s="74">
        <f ca="1">IF(CD793&lt;=Konstanta!$B$5,Konstanta!$A$5,IF(CD793&lt;=Konstanta!$B$6,Konstanta!$A$6,IF(CD793&lt;=Konstanta!$B$7,Konstanta!$A$7,IF(CD793&lt;=Konstanta!$B$8,Konstanta!$A$8,IF(CD793&lt;=Konstanta!$B$9,Konstanta!$A$9,IF(CD793&lt;=Konstanta!$B$10,Konstanta!$A$10,IF(CD793&lt;=Konstanta!$B$11,Konstanta!$A$11,Konstanta!$A$12)))))))</f>
        <v>8</v>
      </c>
      <c r="CX793" t="b">
        <f>LEN(_xlfn.IFNA(VLOOKUP(AA793,Konstanta!$AD:$AD,1,FALSE),""))=0</f>
        <v>1</v>
      </c>
      <c r="CY793" s="67">
        <f t="shared" si="215"/>
        <v>0</v>
      </c>
      <c r="CZ793" s="67">
        <f t="shared" si="216"/>
        <v>0</v>
      </c>
      <c r="DA793" s="67">
        <f t="shared" si="217"/>
        <v>0</v>
      </c>
      <c r="DB793" t="b">
        <f t="shared" ca="1" si="218"/>
        <v>0</v>
      </c>
      <c r="DC793" s="67" t="b">
        <f>DA793&lt;=Konstanta!$AH$3</f>
        <v>1</v>
      </c>
      <c r="DD793" t="b">
        <f>CY793&lt;=Konstanta!$AH$4</f>
        <v>1</v>
      </c>
      <c r="DE793" t="b">
        <f>CY793&lt;=Konstanta!$AH$5</f>
        <v>1</v>
      </c>
      <c r="DF793" t="b">
        <f>CY793&lt;=Konstanta!$AH$6</f>
        <v>1</v>
      </c>
      <c r="DG793" t="b">
        <f ca="1">TEXT(BL793,"YYYYMMDD")=TEXT(Konstanta!$B$1,"YYYYMMDD")</f>
        <v>0</v>
      </c>
      <c r="DH793" t="b">
        <f t="shared" si="219"/>
        <v>0</v>
      </c>
      <c r="DI793" s="67">
        <f ca="1">Konstanta!$C$4-Data!CD793</f>
        <v>-1096658.666275</v>
      </c>
      <c r="DJ793">
        <f ca="1">IF(Data!DI793&gt;=Konstanta!$B$14,Konstanta!$A$14,IF(Data!DI793&gt;=Konstanta!$B$15,Konstanta!$A$15,IF(Data!DI793&gt;=Konstanta!$B$16,Konstanta!$A$16,IF(Data!DI793&gt;=Konstanta!$B$17,Konstanta!$A$17,IF(Data!DI793&gt;=Konstanta!$B$18,Konstanta!$A$18,Konstanta!$A$19)))))</f>
        <v>6</v>
      </c>
      <c r="DK793" t="b">
        <f t="shared" si="220"/>
        <v>0</v>
      </c>
      <c r="DL793" t="b">
        <f>COUNTIFS(A$1:A792,A793)=0</f>
        <v>1</v>
      </c>
    </row>
    <row r="794" spans="1:116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70" t="str">
        <f t="shared" si="205"/>
        <v/>
      </c>
      <c r="CA794" s="71">
        <f t="shared" ca="1" si="206"/>
        <v>1096694.6664</v>
      </c>
      <c r="CB794" s="70" t="b">
        <f ca="1">AND(LEN(BZ794)&gt;0,TEXT(BZ794,"YYYY-MM-DD")=TEXT(Konstanta!$B$1,"YYYY-MM-DD"))</f>
        <v>0</v>
      </c>
      <c r="CC794" s="70" t="str">
        <f t="shared" si="207"/>
        <v/>
      </c>
      <c r="CD794" s="72">
        <f ca="1">(Konstanta!$B$2-D794)*24</f>
        <v>1096694.666275</v>
      </c>
      <c r="CE794" t="b">
        <f t="shared" si="208"/>
        <v>0</v>
      </c>
      <c r="CF794" t="b">
        <f>LEN(_xlfn.IFNA(VLOOKUP(H794,Konstanta!$M:$M,1,FALSE),""))&gt;0</f>
        <v>0</v>
      </c>
      <c r="CG794" t="b">
        <f>LEN(_xlfn.IFNA(VLOOKUP(G794,Konstanta!$T:$T,1,FALSE),""))&gt;0</f>
        <v>0</v>
      </c>
      <c r="CH794" t="b">
        <f>_xlfn.IFNA(VLOOKUP(U794,Konstanta!$O:$O,1,FALSE),"-")&lt;&gt;"-"</f>
        <v>0</v>
      </c>
      <c r="CI794" t="b">
        <f>LEN(_xlfn.IFNA(VLOOKUP(AX794,Konstanta!$X:$X,1,FALSE),""))&gt;0</f>
        <v>0</v>
      </c>
      <c r="CJ794" t="b">
        <f>OR(LEN(_xlfn.IFNA(VLOOKUP(Y794,Konstanta!$Q:$Q,1,FALSE),""))&gt;0,LEN(Y794)=0)</f>
        <v>1</v>
      </c>
      <c r="CK794" t="b">
        <f t="shared" si="209"/>
        <v>1</v>
      </c>
      <c r="CL794" t="b">
        <f>OR(LEN(_xlfn.IFNA(VLOOKUP(BK794,Konstanta!$Z:$Z,1,FALSE),""))&gt;0,LEN(BK794)=0)</f>
        <v>1</v>
      </c>
      <c r="CM794" t="b">
        <f t="shared" si="210"/>
        <v>1</v>
      </c>
      <c r="CN794" t="b">
        <f t="shared" si="211"/>
        <v>0</v>
      </c>
      <c r="CO794" t="b">
        <f>LEN(_xlfn.IFNA(VLOOKUP(Data!K794,Konstanta!$AB:$AB,1,FALSE),""))&gt;0</f>
        <v>0</v>
      </c>
      <c r="CP794" s="12" t="b">
        <f t="shared" si="212"/>
        <v>0</v>
      </c>
      <c r="CQ794" s="12" t="b">
        <f t="shared" si="213"/>
        <v>0</v>
      </c>
      <c r="CR794" t="b">
        <f>ISNUMBER(SEARCH(Konstanta!$Q$5,Y794))</f>
        <v>0</v>
      </c>
      <c r="CS794">
        <f ca="1">IF(CD794&lt;=Konstanta!$J$5,Konstanta!$I$5,IF(CD794&lt;=Konstanta!$J$6,Konstanta!$I$6,IF(CD794&lt;=Konstanta!$J$7,Konstanta!$I$7,Konstanta!$I$8)))</f>
        <v>4</v>
      </c>
      <c r="CT794" t="b">
        <f>ISNUMBER(SEARCH(Konstanta!$Q$6,Y794))</f>
        <v>0</v>
      </c>
      <c r="CU794">
        <f ca="1">IF(CD794&lt;=Konstanta!$F$5,Konstanta!$E$5,IF(CD794&lt;=Konstanta!$F$6,Konstanta!$E$6,IF(CD794&lt;=Konstanta!$F$7,Konstanta!$E$7,IF(CD794&lt;=Konstanta!$F$8,Konstanta!$E$8,Konstanta!$E$9))))</f>
        <v>5</v>
      </c>
      <c r="CV794" t="b">
        <f t="shared" si="214"/>
        <v>1</v>
      </c>
      <c r="CW794" s="74">
        <f ca="1">IF(CD794&lt;=Konstanta!$B$5,Konstanta!$A$5,IF(CD794&lt;=Konstanta!$B$6,Konstanta!$A$6,IF(CD794&lt;=Konstanta!$B$7,Konstanta!$A$7,IF(CD794&lt;=Konstanta!$B$8,Konstanta!$A$8,IF(CD794&lt;=Konstanta!$B$9,Konstanta!$A$9,IF(CD794&lt;=Konstanta!$B$10,Konstanta!$A$10,IF(CD794&lt;=Konstanta!$B$11,Konstanta!$A$11,Konstanta!$A$12)))))))</f>
        <v>8</v>
      </c>
      <c r="CX794" t="b">
        <f>LEN(_xlfn.IFNA(VLOOKUP(AA794,Konstanta!$AD:$AD,1,FALSE),""))=0</f>
        <v>1</v>
      </c>
      <c r="CY794" s="67">
        <f t="shared" si="215"/>
        <v>0</v>
      </c>
      <c r="CZ794" s="67">
        <f t="shared" si="216"/>
        <v>0</v>
      </c>
      <c r="DA794" s="67">
        <f t="shared" si="217"/>
        <v>0</v>
      </c>
      <c r="DB794" t="b">
        <f t="shared" ca="1" si="218"/>
        <v>0</v>
      </c>
      <c r="DC794" s="67" t="b">
        <f>DA794&lt;=Konstanta!$AH$3</f>
        <v>1</v>
      </c>
      <c r="DD794" t="b">
        <f>CY794&lt;=Konstanta!$AH$4</f>
        <v>1</v>
      </c>
      <c r="DE794" t="b">
        <f>CY794&lt;=Konstanta!$AH$5</f>
        <v>1</v>
      </c>
      <c r="DF794" t="b">
        <f>CY794&lt;=Konstanta!$AH$6</f>
        <v>1</v>
      </c>
      <c r="DG794" t="b">
        <f ca="1">TEXT(BL794,"YYYYMMDD")=TEXT(Konstanta!$B$1,"YYYYMMDD")</f>
        <v>0</v>
      </c>
      <c r="DH794" t="b">
        <f t="shared" si="219"/>
        <v>0</v>
      </c>
      <c r="DI794" s="67">
        <f ca="1">Konstanta!$C$4-Data!CD794</f>
        <v>-1096658.666275</v>
      </c>
      <c r="DJ794">
        <f ca="1">IF(Data!DI794&gt;=Konstanta!$B$14,Konstanta!$A$14,IF(Data!DI794&gt;=Konstanta!$B$15,Konstanta!$A$15,IF(Data!DI794&gt;=Konstanta!$B$16,Konstanta!$A$16,IF(Data!DI794&gt;=Konstanta!$B$17,Konstanta!$A$17,IF(Data!DI794&gt;=Konstanta!$B$18,Konstanta!$A$18,Konstanta!$A$19)))))</f>
        <v>6</v>
      </c>
      <c r="DK794" t="b">
        <f t="shared" si="220"/>
        <v>0</v>
      </c>
      <c r="DL794" t="b">
        <f>COUNTIFS(A$1:A793,A794)=0</f>
        <v>1</v>
      </c>
    </row>
    <row r="795" spans="1:116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70" t="str">
        <f t="shared" si="205"/>
        <v/>
      </c>
      <c r="CA795" s="71">
        <f t="shared" ca="1" si="206"/>
        <v>1096694.6659916667</v>
      </c>
      <c r="CB795" s="70" t="b">
        <f ca="1">AND(LEN(BZ795)&gt;0,TEXT(BZ795,"YYYY-MM-DD")=TEXT(Konstanta!$B$1,"YYYY-MM-DD"))</f>
        <v>0</v>
      </c>
      <c r="CC795" s="70" t="str">
        <f t="shared" si="207"/>
        <v/>
      </c>
      <c r="CD795" s="72">
        <f ca="1">(Konstanta!$B$2-D795)*24</f>
        <v>1096694.666275</v>
      </c>
      <c r="CE795" t="b">
        <f t="shared" si="208"/>
        <v>0</v>
      </c>
      <c r="CF795" t="b">
        <f>LEN(_xlfn.IFNA(VLOOKUP(H795,Konstanta!$M:$M,1,FALSE),""))&gt;0</f>
        <v>0</v>
      </c>
      <c r="CG795" t="b">
        <f>LEN(_xlfn.IFNA(VLOOKUP(G795,Konstanta!$T:$T,1,FALSE),""))&gt;0</f>
        <v>0</v>
      </c>
      <c r="CH795" t="b">
        <f>_xlfn.IFNA(VLOOKUP(U795,Konstanta!$O:$O,1,FALSE),"-")&lt;&gt;"-"</f>
        <v>0</v>
      </c>
      <c r="CI795" t="b">
        <f>LEN(_xlfn.IFNA(VLOOKUP(AX795,Konstanta!$X:$X,1,FALSE),""))&gt;0</f>
        <v>0</v>
      </c>
      <c r="CJ795" t="b">
        <f>OR(LEN(_xlfn.IFNA(VLOOKUP(Y795,Konstanta!$Q:$Q,1,FALSE),""))&gt;0,LEN(Y795)=0)</f>
        <v>1</v>
      </c>
      <c r="CK795" t="b">
        <f t="shared" si="209"/>
        <v>1</v>
      </c>
      <c r="CL795" t="b">
        <f>OR(LEN(_xlfn.IFNA(VLOOKUP(BK795,Konstanta!$Z:$Z,1,FALSE),""))&gt;0,LEN(BK795)=0)</f>
        <v>1</v>
      </c>
      <c r="CM795" t="b">
        <f t="shared" si="210"/>
        <v>1</v>
      </c>
      <c r="CN795" t="b">
        <f t="shared" si="211"/>
        <v>0</v>
      </c>
      <c r="CO795" t="b">
        <f>LEN(_xlfn.IFNA(VLOOKUP(Data!K795,Konstanta!$AB:$AB,1,FALSE),""))&gt;0</f>
        <v>0</v>
      </c>
      <c r="CP795" s="12" t="b">
        <f t="shared" si="212"/>
        <v>0</v>
      </c>
      <c r="CQ795" s="12" t="b">
        <f t="shared" si="213"/>
        <v>0</v>
      </c>
      <c r="CR795" t="b">
        <f>ISNUMBER(SEARCH(Konstanta!$Q$5,Y795))</f>
        <v>0</v>
      </c>
      <c r="CS795">
        <f ca="1">IF(CD795&lt;=Konstanta!$J$5,Konstanta!$I$5,IF(CD795&lt;=Konstanta!$J$6,Konstanta!$I$6,IF(CD795&lt;=Konstanta!$J$7,Konstanta!$I$7,Konstanta!$I$8)))</f>
        <v>4</v>
      </c>
      <c r="CT795" t="b">
        <f>ISNUMBER(SEARCH(Konstanta!$Q$6,Y795))</f>
        <v>0</v>
      </c>
      <c r="CU795">
        <f ca="1">IF(CD795&lt;=Konstanta!$F$5,Konstanta!$E$5,IF(CD795&lt;=Konstanta!$F$6,Konstanta!$E$6,IF(CD795&lt;=Konstanta!$F$7,Konstanta!$E$7,IF(CD795&lt;=Konstanta!$F$8,Konstanta!$E$8,Konstanta!$E$9))))</f>
        <v>5</v>
      </c>
      <c r="CV795" t="b">
        <f t="shared" si="214"/>
        <v>1</v>
      </c>
      <c r="CW795" s="74">
        <f ca="1">IF(CD795&lt;=Konstanta!$B$5,Konstanta!$A$5,IF(CD795&lt;=Konstanta!$B$6,Konstanta!$A$6,IF(CD795&lt;=Konstanta!$B$7,Konstanta!$A$7,IF(CD795&lt;=Konstanta!$B$8,Konstanta!$A$8,IF(CD795&lt;=Konstanta!$B$9,Konstanta!$A$9,IF(CD795&lt;=Konstanta!$B$10,Konstanta!$A$10,IF(CD795&lt;=Konstanta!$B$11,Konstanta!$A$11,Konstanta!$A$12)))))))</f>
        <v>8</v>
      </c>
      <c r="CX795" t="b">
        <f>LEN(_xlfn.IFNA(VLOOKUP(AA795,Konstanta!$AD:$AD,1,FALSE),""))=0</f>
        <v>1</v>
      </c>
      <c r="CY795" s="67">
        <f t="shared" si="215"/>
        <v>0</v>
      </c>
      <c r="CZ795" s="67">
        <f t="shared" si="216"/>
        <v>0</v>
      </c>
      <c r="DA795" s="67">
        <f t="shared" si="217"/>
        <v>0</v>
      </c>
      <c r="DB795" t="b">
        <f t="shared" ca="1" si="218"/>
        <v>0</v>
      </c>
      <c r="DC795" s="67" t="b">
        <f>DA795&lt;=Konstanta!$AH$3</f>
        <v>1</v>
      </c>
      <c r="DD795" t="b">
        <f>CY795&lt;=Konstanta!$AH$4</f>
        <v>1</v>
      </c>
      <c r="DE795" t="b">
        <f>CY795&lt;=Konstanta!$AH$5</f>
        <v>1</v>
      </c>
      <c r="DF795" t="b">
        <f>CY795&lt;=Konstanta!$AH$6</f>
        <v>1</v>
      </c>
      <c r="DG795" t="b">
        <f ca="1">TEXT(BL795,"YYYYMMDD")=TEXT(Konstanta!$B$1,"YYYYMMDD")</f>
        <v>0</v>
      </c>
      <c r="DH795" t="b">
        <f t="shared" si="219"/>
        <v>0</v>
      </c>
      <c r="DI795" s="67">
        <f ca="1">Konstanta!$C$4-Data!CD795</f>
        <v>-1096658.666275</v>
      </c>
      <c r="DJ795">
        <f ca="1">IF(Data!DI795&gt;=Konstanta!$B$14,Konstanta!$A$14,IF(Data!DI795&gt;=Konstanta!$B$15,Konstanta!$A$15,IF(Data!DI795&gt;=Konstanta!$B$16,Konstanta!$A$16,IF(Data!DI795&gt;=Konstanta!$B$17,Konstanta!$A$17,IF(Data!DI795&gt;=Konstanta!$B$18,Konstanta!$A$18,Konstanta!$A$19)))))</f>
        <v>6</v>
      </c>
      <c r="DK795" t="b">
        <f t="shared" si="220"/>
        <v>0</v>
      </c>
      <c r="DL795" t="b">
        <f>COUNTIFS(A$1:A794,A795)=0</f>
        <v>1</v>
      </c>
    </row>
    <row r="796" spans="1:11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  <c r="BY796" s="68"/>
      <c r="BZ796" s="70" t="str">
        <f t="shared" si="205"/>
        <v/>
      </c>
      <c r="CA796" s="71">
        <f t="shared" ca="1" si="206"/>
        <v>1096694.6659944444</v>
      </c>
      <c r="CB796" s="70" t="b">
        <f ca="1">AND(LEN(BZ796)&gt;0,TEXT(BZ796,"YYYY-MM-DD")=TEXT(Konstanta!$B$1,"YYYY-MM-DD"))</f>
        <v>0</v>
      </c>
      <c r="CC796" s="70" t="str">
        <f t="shared" si="207"/>
        <v/>
      </c>
      <c r="CD796" s="72">
        <f ca="1">(Konstanta!$B$2-D796)*24</f>
        <v>1096694.666275</v>
      </c>
      <c r="CE796" t="b">
        <f t="shared" si="208"/>
        <v>0</v>
      </c>
      <c r="CF796" t="b">
        <f>LEN(_xlfn.IFNA(VLOOKUP(H796,Konstanta!$M:$M,1,FALSE),""))&gt;0</f>
        <v>0</v>
      </c>
      <c r="CG796" t="b">
        <f>LEN(_xlfn.IFNA(VLOOKUP(G796,Konstanta!$T:$T,1,FALSE),""))&gt;0</f>
        <v>0</v>
      </c>
      <c r="CH796" t="b">
        <f>_xlfn.IFNA(VLOOKUP(U796,Konstanta!$O:$O,1,FALSE),"-")&lt;&gt;"-"</f>
        <v>0</v>
      </c>
      <c r="CI796" t="b">
        <f>LEN(_xlfn.IFNA(VLOOKUP(AX796,Konstanta!$X:$X,1,FALSE),""))&gt;0</f>
        <v>0</v>
      </c>
      <c r="CJ796" t="b">
        <f>OR(LEN(_xlfn.IFNA(VLOOKUP(Y796,Konstanta!$Q:$Q,1,FALSE),""))&gt;0,LEN(Y796)=0)</f>
        <v>1</v>
      </c>
      <c r="CK796" t="b">
        <f t="shared" si="209"/>
        <v>1</v>
      </c>
      <c r="CL796" t="b">
        <f>OR(LEN(_xlfn.IFNA(VLOOKUP(BK796,Konstanta!$Z:$Z,1,FALSE),""))&gt;0,LEN(BK796)=0)</f>
        <v>1</v>
      </c>
      <c r="CM796" t="b">
        <f t="shared" si="210"/>
        <v>1</v>
      </c>
      <c r="CN796" t="b">
        <f t="shared" si="211"/>
        <v>0</v>
      </c>
      <c r="CO796" t="b">
        <f>LEN(_xlfn.IFNA(VLOOKUP(Data!K796,Konstanta!$AB:$AB,1,FALSE),""))&gt;0</f>
        <v>0</v>
      </c>
      <c r="CP796" s="12" t="b">
        <f t="shared" si="212"/>
        <v>0</v>
      </c>
      <c r="CQ796" s="12" t="b">
        <f t="shared" si="213"/>
        <v>0</v>
      </c>
      <c r="CR796" t="b">
        <f>ISNUMBER(SEARCH(Konstanta!$Q$5,Y796))</f>
        <v>0</v>
      </c>
      <c r="CS796">
        <f ca="1">IF(CD796&lt;=Konstanta!$J$5,Konstanta!$I$5,IF(CD796&lt;=Konstanta!$J$6,Konstanta!$I$6,IF(CD796&lt;=Konstanta!$J$7,Konstanta!$I$7,Konstanta!$I$8)))</f>
        <v>4</v>
      </c>
      <c r="CT796" t="b">
        <f>ISNUMBER(SEARCH(Konstanta!$Q$6,Y796))</f>
        <v>0</v>
      </c>
      <c r="CU796">
        <f ca="1">IF(CD796&lt;=Konstanta!$F$5,Konstanta!$E$5,IF(CD796&lt;=Konstanta!$F$6,Konstanta!$E$6,IF(CD796&lt;=Konstanta!$F$7,Konstanta!$E$7,IF(CD796&lt;=Konstanta!$F$8,Konstanta!$E$8,Konstanta!$E$9))))</f>
        <v>5</v>
      </c>
      <c r="CV796" t="b">
        <f t="shared" si="214"/>
        <v>1</v>
      </c>
      <c r="CW796" s="74">
        <f ca="1">IF(CD796&lt;=Konstanta!$B$5,Konstanta!$A$5,IF(CD796&lt;=Konstanta!$B$6,Konstanta!$A$6,IF(CD796&lt;=Konstanta!$B$7,Konstanta!$A$7,IF(CD796&lt;=Konstanta!$B$8,Konstanta!$A$8,IF(CD796&lt;=Konstanta!$B$9,Konstanta!$A$9,IF(CD796&lt;=Konstanta!$B$10,Konstanta!$A$10,IF(CD796&lt;=Konstanta!$B$11,Konstanta!$A$11,Konstanta!$A$12)))))))</f>
        <v>8</v>
      </c>
      <c r="CX796" t="b">
        <f>LEN(_xlfn.IFNA(VLOOKUP(AA796,Konstanta!$AD:$AD,1,FALSE),""))=0</f>
        <v>1</v>
      </c>
      <c r="CY796" s="67">
        <f t="shared" si="215"/>
        <v>0</v>
      </c>
      <c r="CZ796" s="67">
        <f t="shared" si="216"/>
        <v>0</v>
      </c>
      <c r="DA796" s="67">
        <f t="shared" si="217"/>
        <v>0</v>
      </c>
      <c r="DB796" t="b">
        <f t="shared" ca="1" si="218"/>
        <v>0</v>
      </c>
      <c r="DC796" s="67" t="b">
        <f>DA796&lt;=Konstanta!$AH$3</f>
        <v>1</v>
      </c>
      <c r="DD796" t="b">
        <f>CY796&lt;=Konstanta!$AH$4</f>
        <v>1</v>
      </c>
      <c r="DE796" t="b">
        <f>CY796&lt;=Konstanta!$AH$5</f>
        <v>1</v>
      </c>
      <c r="DF796" t="b">
        <f>CY796&lt;=Konstanta!$AH$6</f>
        <v>1</v>
      </c>
      <c r="DG796" t="b">
        <f ca="1">TEXT(BL796,"YYYYMMDD")=TEXT(Konstanta!$B$1,"YYYYMMDD")</f>
        <v>0</v>
      </c>
      <c r="DH796" t="b">
        <f t="shared" si="219"/>
        <v>0</v>
      </c>
      <c r="DI796" s="67">
        <f ca="1">Konstanta!$C$4-Data!CD796</f>
        <v>-1096658.666275</v>
      </c>
      <c r="DJ796">
        <f ca="1">IF(Data!DI796&gt;=Konstanta!$B$14,Konstanta!$A$14,IF(Data!DI796&gt;=Konstanta!$B$15,Konstanta!$A$15,IF(Data!DI796&gt;=Konstanta!$B$16,Konstanta!$A$16,IF(Data!DI796&gt;=Konstanta!$B$17,Konstanta!$A$17,IF(Data!DI796&gt;=Konstanta!$B$18,Konstanta!$A$18,Konstanta!$A$19)))))</f>
        <v>6</v>
      </c>
      <c r="DK796" t="b">
        <f t="shared" si="220"/>
        <v>0</v>
      </c>
      <c r="DL796" t="b">
        <f>COUNTIFS(A$1:A795,A796)=0</f>
        <v>1</v>
      </c>
    </row>
    <row r="797" spans="1:116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70" t="str">
        <f t="shared" si="205"/>
        <v/>
      </c>
      <c r="CA797" s="71">
        <f t="shared" ca="1" si="206"/>
        <v>1096694.6662138889</v>
      </c>
      <c r="CB797" s="70" t="b">
        <f ca="1">AND(LEN(BZ797)&gt;0,TEXT(BZ797,"YYYY-MM-DD")=TEXT(Konstanta!$B$1,"YYYY-MM-DD"))</f>
        <v>0</v>
      </c>
      <c r="CC797" s="70" t="str">
        <f t="shared" si="207"/>
        <v/>
      </c>
      <c r="CD797" s="72">
        <f ca="1">(Konstanta!$B$2-D797)*24</f>
        <v>1096694.666275</v>
      </c>
      <c r="CE797" t="b">
        <f t="shared" si="208"/>
        <v>0</v>
      </c>
      <c r="CF797" t="b">
        <f>LEN(_xlfn.IFNA(VLOOKUP(H797,Konstanta!$M:$M,1,FALSE),""))&gt;0</f>
        <v>0</v>
      </c>
      <c r="CG797" t="b">
        <f>LEN(_xlfn.IFNA(VLOOKUP(G797,Konstanta!$T:$T,1,FALSE),""))&gt;0</f>
        <v>0</v>
      </c>
      <c r="CH797" t="b">
        <f>_xlfn.IFNA(VLOOKUP(U797,Konstanta!$O:$O,1,FALSE),"-")&lt;&gt;"-"</f>
        <v>0</v>
      </c>
      <c r="CI797" t="b">
        <f>LEN(_xlfn.IFNA(VLOOKUP(AX797,Konstanta!$X:$X,1,FALSE),""))&gt;0</f>
        <v>0</v>
      </c>
      <c r="CJ797" t="b">
        <f>OR(LEN(_xlfn.IFNA(VLOOKUP(Y797,Konstanta!$Q:$Q,1,FALSE),""))&gt;0,LEN(Y797)=0)</f>
        <v>1</v>
      </c>
      <c r="CK797" t="b">
        <f t="shared" si="209"/>
        <v>1</v>
      </c>
      <c r="CL797" t="b">
        <f>OR(LEN(_xlfn.IFNA(VLOOKUP(BK797,Konstanta!$Z:$Z,1,FALSE),""))&gt;0,LEN(BK797)=0)</f>
        <v>1</v>
      </c>
      <c r="CM797" t="b">
        <f t="shared" si="210"/>
        <v>1</v>
      </c>
      <c r="CN797" t="b">
        <f t="shared" si="211"/>
        <v>0</v>
      </c>
      <c r="CO797" t="b">
        <f>LEN(_xlfn.IFNA(VLOOKUP(Data!K797,Konstanta!$AB:$AB,1,FALSE),""))&gt;0</f>
        <v>0</v>
      </c>
      <c r="CP797" s="12" t="b">
        <f t="shared" si="212"/>
        <v>0</v>
      </c>
      <c r="CQ797" s="12" t="b">
        <f t="shared" si="213"/>
        <v>0</v>
      </c>
      <c r="CR797" t="b">
        <f>ISNUMBER(SEARCH(Konstanta!$Q$5,Y797))</f>
        <v>0</v>
      </c>
      <c r="CS797">
        <f ca="1">IF(CD797&lt;=Konstanta!$J$5,Konstanta!$I$5,IF(CD797&lt;=Konstanta!$J$6,Konstanta!$I$6,IF(CD797&lt;=Konstanta!$J$7,Konstanta!$I$7,Konstanta!$I$8)))</f>
        <v>4</v>
      </c>
      <c r="CT797" t="b">
        <f>ISNUMBER(SEARCH(Konstanta!$Q$6,Y797))</f>
        <v>0</v>
      </c>
      <c r="CU797">
        <f ca="1">IF(CD797&lt;=Konstanta!$F$5,Konstanta!$E$5,IF(CD797&lt;=Konstanta!$F$6,Konstanta!$E$6,IF(CD797&lt;=Konstanta!$F$7,Konstanta!$E$7,IF(CD797&lt;=Konstanta!$F$8,Konstanta!$E$8,Konstanta!$E$9))))</f>
        <v>5</v>
      </c>
      <c r="CV797" t="b">
        <f t="shared" si="214"/>
        <v>1</v>
      </c>
      <c r="CW797" s="74">
        <f ca="1">IF(CD797&lt;=Konstanta!$B$5,Konstanta!$A$5,IF(CD797&lt;=Konstanta!$B$6,Konstanta!$A$6,IF(CD797&lt;=Konstanta!$B$7,Konstanta!$A$7,IF(CD797&lt;=Konstanta!$B$8,Konstanta!$A$8,IF(CD797&lt;=Konstanta!$B$9,Konstanta!$A$9,IF(CD797&lt;=Konstanta!$B$10,Konstanta!$A$10,IF(CD797&lt;=Konstanta!$B$11,Konstanta!$A$11,Konstanta!$A$12)))))))</f>
        <v>8</v>
      </c>
      <c r="CX797" t="b">
        <f>LEN(_xlfn.IFNA(VLOOKUP(AA797,Konstanta!$AD:$AD,1,FALSE),""))=0</f>
        <v>1</v>
      </c>
      <c r="CY797" s="67">
        <f t="shared" si="215"/>
        <v>0</v>
      </c>
      <c r="CZ797" s="67">
        <f t="shared" si="216"/>
        <v>0</v>
      </c>
      <c r="DA797" s="67">
        <f t="shared" si="217"/>
        <v>0</v>
      </c>
      <c r="DB797" t="b">
        <f t="shared" ca="1" si="218"/>
        <v>0</v>
      </c>
      <c r="DC797" s="67" t="b">
        <f>DA797&lt;=Konstanta!$AH$3</f>
        <v>1</v>
      </c>
      <c r="DD797" t="b">
        <f>CY797&lt;=Konstanta!$AH$4</f>
        <v>1</v>
      </c>
      <c r="DE797" t="b">
        <f>CY797&lt;=Konstanta!$AH$5</f>
        <v>1</v>
      </c>
      <c r="DF797" t="b">
        <f>CY797&lt;=Konstanta!$AH$6</f>
        <v>1</v>
      </c>
      <c r="DG797" t="b">
        <f ca="1">TEXT(BL797,"YYYYMMDD")=TEXT(Konstanta!$B$1,"YYYYMMDD")</f>
        <v>0</v>
      </c>
      <c r="DH797" t="b">
        <f t="shared" si="219"/>
        <v>0</v>
      </c>
      <c r="DI797" s="67">
        <f ca="1">Konstanta!$C$4-Data!CD797</f>
        <v>-1096658.666275</v>
      </c>
      <c r="DJ797">
        <f ca="1">IF(Data!DI797&gt;=Konstanta!$B$14,Konstanta!$A$14,IF(Data!DI797&gt;=Konstanta!$B$15,Konstanta!$A$15,IF(Data!DI797&gt;=Konstanta!$B$16,Konstanta!$A$16,IF(Data!DI797&gt;=Konstanta!$B$17,Konstanta!$A$17,IF(Data!DI797&gt;=Konstanta!$B$18,Konstanta!$A$18,Konstanta!$A$19)))))</f>
        <v>6</v>
      </c>
      <c r="DK797" t="b">
        <f t="shared" si="220"/>
        <v>0</v>
      </c>
      <c r="DL797" t="b">
        <f>COUNTIFS(A$1:A796,A797)=0</f>
        <v>1</v>
      </c>
    </row>
    <row r="798" spans="1:116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70" t="str">
        <f t="shared" si="205"/>
        <v/>
      </c>
      <c r="CA798" s="71">
        <f t="shared" ca="1" si="206"/>
        <v>1096694.6660055555</v>
      </c>
      <c r="CB798" s="70" t="b">
        <f ca="1">AND(LEN(BZ798)&gt;0,TEXT(BZ798,"YYYY-MM-DD")=TEXT(Konstanta!$B$1,"YYYY-MM-DD"))</f>
        <v>0</v>
      </c>
      <c r="CC798" s="70" t="str">
        <f t="shared" si="207"/>
        <v/>
      </c>
      <c r="CD798" s="72">
        <f ca="1">(Konstanta!$B$2-D798)*24</f>
        <v>1096694.666275</v>
      </c>
      <c r="CE798" t="b">
        <f t="shared" si="208"/>
        <v>0</v>
      </c>
      <c r="CF798" t="b">
        <f>LEN(_xlfn.IFNA(VLOOKUP(H798,Konstanta!$M:$M,1,FALSE),""))&gt;0</f>
        <v>0</v>
      </c>
      <c r="CG798" t="b">
        <f>LEN(_xlfn.IFNA(VLOOKUP(G798,Konstanta!$T:$T,1,FALSE),""))&gt;0</f>
        <v>0</v>
      </c>
      <c r="CH798" t="b">
        <f>_xlfn.IFNA(VLOOKUP(U798,Konstanta!$O:$O,1,FALSE),"-")&lt;&gt;"-"</f>
        <v>0</v>
      </c>
      <c r="CI798" t="b">
        <f>LEN(_xlfn.IFNA(VLOOKUP(AX798,Konstanta!$X:$X,1,FALSE),""))&gt;0</f>
        <v>0</v>
      </c>
      <c r="CJ798" t="b">
        <f>OR(LEN(_xlfn.IFNA(VLOOKUP(Y798,Konstanta!$Q:$Q,1,FALSE),""))&gt;0,LEN(Y798)=0)</f>
        <v>1</v>
      </c>
      <c r="CK798" t="b">
        <f t="shared" si="209"/>
        <v>1</v>
      </c>
      <c r="CL798" t="b">
        <f>OR(LEN(_xlfn.IFNA(VLOOKUP(BK798,Konstanta!$Z:$Z,1,FALSE),""))&gt;0,LEN(BK798)=0)</f>
        <v>1</v>
      </c>
      <c r="CM798" t="b">
        <f t="shared" si="210"/>
        <v>1</v>
      </c>
      <c r="CN798" t="b">
        <f t="shared" si="211"/>
        <v>0</v>
      </c>
      <c r="CO798" t="b">
        <f>LEN(_xlfn.IFNA(VLOOKUP(Data!K798,Konstanta!$AB:$AB,1,FALSE),""))&gt;0</f>
        <v>0</v>
      </c>
      <c r="CP798" s="12" t="b">
        <f t="shared" si="212"/>
        <v>0</v>
      </c>
      <c r="CQ798" s="12" t="b">
        <f t="shared" si="213"/>
        <v>0</v>
      </c>
      <c r="CR798" t="b">
        <f>ISNUMBER(SEARCH(Konstanta!$Q$5,Y798))</f>
        <v>0</v>
      </c>
      <c r="CS798">
        <f ca="1">IF(CD798&lt;=Konstanta!$J$5,Konstanta!$I$5,IF(CD798&lt;=Konstanta!$J$6,Konstanta!$I$6,IF(CD798&lt;=Konstanta!$J$7,Konstanta!$I$7,Konstanta!$I$8)))</f>
        <v>4</v>
      </c>
      <c r="CT798" t="b">
        <f>ISNUMBER(SEARCH(Konstanta!$Q$6,Y798))</f>
        <v>0</v>
      </c>
      <c r="CU798">
        <f ca="1">IF(CD798&lt;=Konstanta!$F$5,Konstanta!$E$5,IF(CD798&lt;=Konstanta!$F$6,Konstanta!$E$6,IF(CD798&lt;=Konstanta!$F$7,Konstanta!$E$7,IF(CD798&lt;=Konstanta!$F$8,Konstanta!$E$8,Konstanta!$E$9))))</f>
        <v>5</v>
      </c>
      <c r="CV798" t="b">
        <f t="shared" si="214"/>
        <v>1</v>
      </c>
      <c r="CW798" s="74">
        <f ca="1">IF(CD798&lt;=Konstanta!$B$5,Konstanta!$A$5,IF(CD798&lt;=Konstanta!$B$6,Konstanta!$A$6,IF(CD798&lt;=Konstanta!$B$7,Konstanta!$A$7,IF(CD798&lt;=Konstanta!$B$8,Konstanta!$A$8,IF(CD798&lt;=Konstanta!$B$9,Konstanta!$A$9,IF(CD798&lt;=Konstanta!$B$10,Konstanta!$A$10,IF(CD798&lt;=Konstanta!$B$11,Konstanta!$A$11,Konstanta!$A$12)))))))</f>
        <v>8</v>
      </c>
      <c r="CX798" t="b">
        <f>LEN(_xlfn.IFNA(VLOOKUP(AA798,Konstanta!$AD:$AD,1,FALSE),""))=0</f>
        <v>1</v>
      </c>
      <c r="CY798" s="67">
        <f t="shared" si="215"/>
        <v>0</v>
      </c>
      <c r="CZ798" s="67">
        <f t="shared" si="216"/>
        <v>0</v>
      </c>
      <c r="DA798" s="67">
        <f t="shared" si="217"/>
        <v>0</v>
      </c>
      <c r="DB798" t="b">
        <f t="shared" ca="1" si="218"/>
        <v>0</v>
      </c>
      <c r="DC798" s="67" t="b">
        <f>DA798&lt;=Konstanta!$AH$3</f>
        <v>1</v>
      </c>
      <c r="DD798" t="b">
        <f>CY798&lt;=Konstanta!$AH$4</f>
        <v>1</v>
      </c>
      <c r="DE798" t="b">
        <f>CY798&lt;=Konstanta!$AH$5</f>
        <v>1</v>
      </c>
      <c r="DF798" t="b">
        <f>CY798&lt;=Konstanta!$AH$6</f>
        <v>1</v>
      </c>
      <c r="DG798" t="b">
        <f ca="1">TEXT(BL798,"YYYYMMDD")=TEXT(Konstanta!$B$1,"YYYYMMDD")</f>
        <v>0</v>
      </c>
      <c r="DH798" t="b">
        <f t="shared" si="219"/>
        <v>0</v>
      </c>
      <c r="DI798" s="67">
        <f ca="1">Konstanta!$C$4-Data!CD798</f>
        <v>-1096658.666275</v>
      </c>
      <c r="DJ798">
        <f ca="1">IF(Data!DI798&gt;=Konstanta!$B$14,Konstanta!$A$14,IF(Data!DI798&gt;=Konstanta!$B$15,Konstanta!$A$15,IF(Data!DI798&gt;=Konstanta!$B$16,Konstanta!$A$16,IF(Data!DI798&gt;=Konstanta!$B$17,Konstanta!$A$17,IF(Data!DI798&gt;=Konstanta!$B$18,Konstanta!$A$18,Konstanta!$A$19)))))</f>
        <v>6</v>
      </c>
      <c r="DK798" t="b">
        <f t="shared" si="220"/>
        <v>0</v>
      </c>
      <c r="DL798" t="b">
        <f>COUNTIFS(A$1:A797,A798)=0</f>
        <v>1</v>
      </c>
    </row>
    <row r="799" spans="1:116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  <c r="BY799" s="68"/>
      <c r="BZ799" s="70" t="str">
        <f t="shared" si="205"/>
        <v/>
      </c>
      <c r="CA799" s="71">
        <f t="shared" ca="1" si="206"/>
        <v>1096694.6662277777</v>
      </c>
      <c r="CB799" s="70" t="b">
        <f ca="1">AND(LEN(BZ799)&gt;0,TEXT(BZ799,"YYYY-MM-DD")=TEXT(Konstanta!$B$1,"YYYY-MM-DD"))</f>
        <v>0</v>
      </c>
      <c r="CC799" s="70" t="str">
        <f t="shared" si="207"/>
        <v/>
      </c>
      <c r="CD799" s="72">
        <f ca="1">(Konstanta!$B$2-D799)*24</f>
        <v>1096694.666275</v>
      </c>
      <c r="CE799" t="b">
        <f t="shared" si="208"/>
        <v>0</v>
      </c>
      <c r="CF799" t="b">
        <f>LEN(_xlfn.IFNA(VLOOKUP(H799,Konstanta!$M:$M,1,FALSE),""))&gt;0</f>
        <v>0</v>
      </c>
      <c r="CG799" t="b">
        <f>LEN(_xlfn.IFNA(VLOOKUP(G799,Konstanta!$T:$T,1,FALSE),""))&gt;0</f>
        <v>0</v>
      </c>
      <c r="CH799" t="b">
        <f>_xlfn.IFNA(VLOOKUP(U799,Konstanta!$O:$O,1,FALSE),"-")&lt;&gt;"-"</f>
        <v>0</v>
      </c>
      <c r="CI799" t="b">
        <f>LEN(_xlfn.IFNA(VLOOKUP(AX799,Konstanta!$X:$X,1,FALSE),""))&gt;0</f>
        <v>0</v>
      </c>
      <c r="CJ799" t="b">
        <f>OR(LEN(_xlfn.IFNA(VLOOKUP(Y799,Konstanta!$Q:$Q,1,FALSE),""))&gt;0,LEN(Y799)=0)</f>
        <v>1</v>
      </c>
      <c r="CK799" t="b">
        <f t="shared" si="209"/>
        <v>1</v>
      </c>
      <c r="CL799" t="b">
        <f>OR(LEN(_xlfn.IFNA(VLOOKUP(BK799,Konstanta!$Z:$Z,1,FALSE),""))&gt;0,LEN(BK799)=0)</f>
        <v>1</v>
      </c>
      <c r="CM799" t="b">
        <f t="shared" si="210"/>
        <v>1</v>
      </c>
      <c r="CN799" t="b">
        <f t="shared" si="211"/>
        <v>0</v>
      </c>
      <c r="CO799" t="b">
        <f>LEN(_xlfn.IFNA(VLOOKUP(Data!K799,Konstanta!$AB:$AB,1,FALSE),""))&gt;0</f>
        <v>0</v>
      </c>
      <c r="CP799" s="12" t="b">
        <f t="shared" si="212"/>
        <v>0</v>
      </c>
      <c r="CQ799" s="12" t="b">
        <f t="shared" si="213"/>
        <v>0</v>
      </c>
      <c r="CR799" t="b">
        <f>ISNUMBER(SEARCH(Konstanta!$Q$5,Y799))</f>
        <v>0</v>
      </c>
      <c r="CS799">
        <f ca="1">IF(CD799&lt;=Konstanta!$J$5,Konstanta!$I$5,IF(CD799&lt;=Konstanta!$J$6,Konstanta!$I$6,IF(CD799&lt;=Konstanta!$J$7,Konstanta!$I$7,Konstanta!$I$8)))</f>
        <v>4</v>
      </c>
      <c r="CT799" t="b">
        <f>ISNUMBER(SEARCH(Konstanta!$Q$6,Y799))</f>
        <v>0</v>
      </c>
      <c r="CU799">
        <f ca="1">IF(CD799&lt;=Konstanta!$F$5,Konstanta!$E$5,IF(CD799&lt;=Konstanta!$F$6,Konstanta!$E$6,IF(CD799&lt;=Konstanta!$F$7,Konstanta!$E$7,IF(CD799&lt;=Konstanta!$F$8,Konstanta!$E$8,Konstanta!$E$9))))</f>
        <v>5</v>
      </c>
      <c r="CV799" t="b">
        <f t="shared" si="214"/>
        <v>1</v>
      </c>
      <c r="CW799" s="74">
        <f ca="1">IF(CD799&lt;=Konstanta!$B$5,Konstanta!$A$5,IF(CD799&lt;=Konstanta!$B$6,Konstanta!$A$6,IF(CD799&lt;=Konstanta!$B$7,Konstanta!$A$7,IF(CD799&lt;=Konstanta!$B$8,Konstanta!$A$8,IF(CD799&lt;=Konstanta!$B$9,Konstanta!$A$9,IF(CD799&lt;=Konstanta!$B$10,Konstanta!$A$10,IF(CD799&lt;=Konstanta!$B$11,Konstanta!$A$11,Konstanta!$A$12)))))))</f>
        <v>8</v>
      </c>
      <c r="CX799" t="b">
        <f>LEN(_xlfn.IFNA(VLOOKUP(AA799,Konstanta!$AD:$AD,1,FALSE),""))=0</f>
        <v>1</v>
      </c>
      <c r="CY799" s="67">
        <f t="shared" si="215"/>
        <v>0</v>
      </c>
      <c r="CZ799" s="67">
        <f t="shared" si="216"/>
        <v>0</v>
      </c>
      <c r="DA799" s="67">
        <f t="shared" si="217"/>
        <v>0</v>
      </c>
      <c r="DB799" t="b">
        <f t="shared" ca="1" si="218"/>
        <v>0</v>
      </c>
      <c r="DC799" s="67" t="b">
        <f>DA799&lt;=Konstanta!$AH$3</f>
        <v>1</v>
      </c>
      <c r="DD799" t="b">
        <f>CY799&lt;=Konstanta!$AH$4</f>
        <v>1</v>
      </c>
      <c r="DE799" t="b">
        <f>CY799&lt;=Konstanta!$AH$5</f>
        <v>1</v>
      </c>
      <c r="DF799" t="b">
        <f>CY799&lt;=Konstanta!$AH$6</f>
        <v>1</v>
      </c>
      <c r="DG799" t="b">
        <f ca="1">TEXT(BL799,"YYYYMMDD")=TEXT(Konstanta!$B$1,"YYYYMMDD")</f>
        <v>0</v>
      </c>
      <c r="DH799" t="b">
        <f t="shared" si="219"/>
        <v>0</v>
      </c>
      <c r="DI799" s="67">
        <f ca="1">Konstanta!$C$4-Data!CD799</f>
        <v>-1096658.666275</v>
      </c>
      <c r="DJ799">
        <f ca="1">IF(Data!DI799&gt;=Konstanta!$B$14,Konstanta!$A$14,IF(Data!DI799&gt;=Konstanta!$B$15,Konstanta!$A$15,IF(Data!DI799&gt;=Konstanta!$B$16,Konstanta!$A$16,IF(Data!DI799&gt;=Konstanta!$B$17,Konstanta!$A$17,IF(Data!DI799&gt;=Konstanta!$B$18,Konstanta!$A$18,Konstanta!$A$19)))))</f>
        <v>6</v>
      </c>
      <c r="DK799" t="b">
        <f t="shared" si="220"/>
        <v>0</v>
      </c>
      <c r="DL799" t="b">
        <f>COUNTIFS(A$1:A798,A799)=0</f>
        <v>1</v>
      </c>
    </row>
    <row r="800" spans="1:116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70" t="str">
        <f t="shared" si="205"/>
        <v/>
      </c>
      <c r="CA800" s="71">
        <f t="shared" ca="1" si="206"/>
        <v>1096694.6664083335</v>
      </c>
      <c r="CB800" s="70" t="b">
        <f ca="1">AND(LEN(BZ800)&gt;0,TEXT(BZ800,"YYYY-MM-DD")=TEXT(Konstanta!$B$1,"YYYY-MM-DD"))</f>
        <v>0</v>
      </c>
      <c r="CC800" s="70" t="str">
        <f t="shared" si="207"/>
        <v/>
      </c>
      <c r="CD800" s="72">
        <f ca="1">(Konstanta!$B$2-D800)*24</f>
        <v>1096694.666275</v>
      </c>
      <c r="CE800" t="b">
        <f t="shared" si="208"/>
        <v>0</v>
      </c>
      <c r="CF800" t="b">
        <f>LEN(_xlfn.IFNA(VLOOKUP(H800,Konstanta!$M:$M,1,FALSE),""))&gt;0</f>
        <v>0</v>
      </c>
      <c r="CG800" t="b">
        <f>LEN(_xlfn.IFNA(VLOOKUP(G800,Konstanta!$T:$T,1,FALSE),""))&gt;0</f>
        <v>0</v>
      </c>
      <c r="CH800" t="b">
        <f>_xlfn.IFNA(VLOOKUP(U800,Konstanta!$O:$O,1,FALSE),"-")&lt;&gt;"-"</f>
        <v>0</v>
      </c>
      <c r="CI800" t="b">
        <f>LEN(_xlfn.IFNA(VLOOKUP(AX800,Konstanta!$X:$X,1,FALSE),""))&gt;0</f>
        <v>0</v>
      </c>
      <c r="CJ800" t="b">
        <f>OR(LEN(_xlfn.IFNA(VLOOKUP(Y800,Konstanta!$Q:$Q,1,FALSE),""))&gt;0,LEN(Y800)=0)</f>
        <v>1</v>
      </c>
      <c r="CK800" t="b">
        <f t="shared" si="209"/>
        <v>1</v>
      </c>
      <c r="CL800" t="b">
        <f>OR(LEN(_xlfn.IFNA(VLOOKUP(BK800,Konstanta!$Z:$Z,1,FALSE),""))&gt;0,LEN(BK800)=0)</f>
        <v>1</v>
      </c>
      <c r="CM800" t="b">
        <f t="shared" si="210"/>
        <v>1</v>
      </c>
      <c r="CN800" t="b">
        <f t="shared" si="211"/>
        <v>0</v>
      </c>
      <c r="CO800" t="b">
        <f>LEN(_xlfn.IFNA(VLOOKUP(Data!K800,Konstanta!$AB:$AB,1,FALSE),""))&gt;0</f>
        <v>0</v>
      </c>
      <c r="CP800" s="12" t="b">
        <f t="shared" si="212"/>
        <v>0</v>
      </c>
      <c r="CQ800" s="12" t="b">
        <f t="shared" si="213"/>
        <v>0</v>
      </c>
      <c r="CR800" t="b">
        <f>ISNUMBER(SEARCH(Konstanta!$Q$5,Y800))</f>
        <v>0</v>
      </c>
      <c r="CS800">
        <f ca="1">IF(CD800&lt;=Konstanta!$J$5,Konstanta!$I$5,IF(CD800&lt;=Konstanta!$J$6,Konstanta!$I$6,IF(CD800&lt;=Konstanta!$J$7,Konstanta!$I$7,Konstanta!$I$8)))</f>
        <v>4</v>
      </c>
      <c r="CT800" t="b">
        <f>ISNUMBER(SEARCH(Konstanta!$Q$6,Y800))</f>
        <v>0</v>
      </c>
      <c r="CU800">
        <f ca="1">IF(CD800&lt;=Konstanta!$F$5,Konstanta!$E$5,IF(CD800&lt;=Konstanta!$F$6,Konstanta!$E$6,IF(CD800&lt;=Konstanta!$F$7,Konstanta!$E$7,IF(CD800&lt;=Konstanta!$F$8,Konstanta!$E$8,Konstanta!$E$9))))</f>
        <v>5</v>
      </c>
      <c r="CV800" t="b">
        <f t="shared" si="214"/>
        <v>1</v>
      </c>
      <c r="CW800" s="74">
        <f ca="1">IF(CD800&lt;=Konstanta!$B$5,Konstanta!$A$5,IF(CD800&lt;=Konstanta!$B$6,Konstanta!$A$6,IF(CD800&lt;=Konstanta!$B$7,Konstanta!$A$7,IF(CD800&lt;=Konstanta!$B$8,Konstanta!$A$8,IF(CD800&lt;=Konstanta!$B$9,Konstanta!$A$9,IF(CD800&lt;=Konstanta!$B$10,Konstanta!$A$10,IF(CD800&lt;=Konstanta!$B$11,Konstanta!$A$11,Konstanta!$A$12)))))))</f>
        <v>8</v>
      </c>
      <c r="CX800" t="b">
        <f>LEN(_xlfn.IFNA(VLOOKUP(AA800,Konstanta!$AD:$AD,1,FALSE),""))=0</f>
        <v>1</v>
      </c>
      <c r="CY800" s="67">
        <f t="shared" si="215"/>
        <v>0</v>
      </c>
      <c r="CZ800" s="67">
        <f t="shared" si="216"/>
        <v>0</v>
      </c>
      <c r="DA800" s="67">
        <f t="shared" si="217"/>
        <v>0</v>
      </c>
      <c r="DB800" t="b">
        <f t="shared" ca="1" si="218"/>
        <v>0</v>
      </c>
      <c r="DC800" s="67" t="b">
        <f>DA800&lt;=Konstanta!$AH$3</f>
        <v>1</v>
      </c>
      <c r="DD800" t="b">
        <f>CY800&lt;=Konstanta!$AH$4</f>
        <v>1</v>
      </c>
      <c r="DE800" t="b">
        <f>CY800&lt;=Konstanta!$AH$5</f>
        <v>1</v>
      </c>
      <c r="DF800" t="b">
        <f>CY800&lt;=Konstanta!$AH$6</f>
        <v>1</v>
      </c>
      <c r="DG800" t="b">
        <f ca="1">TEXT(BL800,"YYYYMMDD")=TEXT(Konstanta!$B$1,"YYYYMMDD")</f>
        <v>0</v>
      </c>
      <c r="DH800" t="b">
        <f t="shared" si="219"/>
        <v>0</v>
      </c>
      <c r="DI800" s="67">
        <f ca="1">Konstanta!$C$4-Data!CD800</f>
        <v>-1096658.666275</v>
      </c>
      <c r="DJ800">
        <f ca="1">IF(Data!DI800&gt;=Konstanta!$B$14,Konstanta!$A$14,IF(Data!DI800&gt;=Konstanta!$B$15,Konstanta!$A$15,IF(Data!DI800&gt;=Konstanta!$B$16,Konstanta!$A$16,IF(Data!DI800&gt;=Konstanta!$B$17,Konstanta!$A$17,IF(Data!DI800&gt;=Konstanta!$B$18,Konstanta!$A$18,Konstanta!$A$19)))))</f>
        <v>6</v>
      </c>
      <c r="DK800" t="b">
        <f t="shared" si="220"/>
        <v>0</v>
      </c>
      <c r="DL800" t="b">
        <f>COUNTIFS(A$1:A799,A800)=0</f>
        <v>1</v>
      </c>
    </row>
    <row r="801" spans="1:116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70" t="str">
        <f t="shared" si="205"/>
        <v/>
      </c>
      <c r="CA801" s="71">
        <f t="shared" ca="1" si="206"/>
        <v>1096694.6664083335</v>
      </c>
      <c r="CB801" s="70" t="b">
        <f ca="1">AND(LEN(BZ801)&gt;0,TEXT(BZ801,"YYYY-MM-DD")=TEXT(Konstanta!$B$1,"YYYY-MM-DD"))</f>
        <v>0</v>
      </c>
      <c r="CC801" s="70" t="str">
        <f t="shared" si="207"/>
        <v/>
      </c>
      <c r="CD801" s="72">
        <f ca="1">(Konstanta!$B$2-D801)*24</f>
        <v>1096694.666275</v>
      </c>
      <c r="CE801" t="b">
        <f t="shared" si="208"/>
        <v>0</v>
      </c>
      <c r="CF801" t="b">
        <f>LEN(_xlfn.IFNA(VLOOKUP(H801,Konstanta!$M:$M,1,FALSE),""))&gt;0</f>
        <v>0</v>
      </c>
      <c r="CG801" t="b">
        <f>LEN(_xlfn.IFNA(VLOOKUP(G801,Konstanta!$T:$T,1,FALSE),""))&gt;0</f>
        <v>0</v>
      </c>
      <c r="CH801" t="b">
        <f>_xlfn.IFNA(VLOOKUP(U801,Konstanta!$O:$O,1,FALSE),"-")&lt;&gt;"-"</f>
        <v>0</v>
      </c>
      <c r="CI801" t="b">
        <f>LEN(_xlfn.IFNA(VLOOKUP(AX801,Konstanta!$X:$X,1,FALSE),""))&gt;0</f>
        <v>0</v>
      </c>
      <c r="CJ801" t="b">
        <f>OR(LEN(_xlfn.IFNA(VLOOKUP(Y801,Konstanta!$Q:$Q,1,FALSE),""))&gt;0,LEN(Y801)=0)</f>
        <v>1</v>
      </c>
      <c r="CK801" t="b">
        <f t="shared" si="209"/>
        <v>1</v>
      </c>
      <c r="CL801" t="b">
        <f>OR(LEN(_xlfn.IFNA(VLOOKUP(BK801,Konstanta!$Z:$Z,1,FALSE),""))&gt;0,LEN(BK801)=0)</f>
        <v>1</v>
      </c>
      <c r="CM801" t="b">
        <f t="shared" si="210"/>
        <v>1</v>
      </c>
      <c r="CN801" t="b">
        <f t="shared" si="211"/>
        <v>0</v>
      </c>
      <c r="CO801" t="b">
        <f>LEN(_xlfn.IFNA(VLOOKUP(Data!K801,Konstanta!$AB:$AB,1,FALSE),""))&gt;0</f>
        <v>0</v>
      </c>
      <c r="CP801" s="12" t="b">
        <f t="shared" si="212"/>
        <v>0</v>
      </c>
      <c r="CQ801" s="12" t="b">
        <f t="shared" si="213"/>
        <v>0</v>
      </c>
      <c r="CR801" t="b">
        <f>ISNUMBER(SEARCH(Konstanta!$Q$5,Y801))</f>
        <v>0</v>
      </c>
      <c r="CS801">
        <f ca="1">IF(CD801&lt;=Konstanta!$J$5,Konstanta!$I$5,IF(CD801&lt;=Konstanta!$J$6,Konstanta!$I$6,IF(CD801&lt;=Konstanta!$J$7,Konstanta!$I$7,Konstanta!$I$8)))</f>
        <v>4</v>
      </c>
      <c r="CT801" t="b">
        <f>ISNUMBER(SEARCH(Konstanta!$Q$6,Y801))</f>
        <v>0</v>
      </c>
      <c r="CU801">
        <f ca="1">IF(CD801&lt;=Konstanta!$F$5,Konstanta!$E$5,IF(CD801&lt;=Konstanta!$F$6,Konstanta!$E$6,IF(CD801&lt;=Konstanta!$F$7,Konstanta!$E$7,IF(CD801&lt;=Konstanta!$F$8,Konstanta!$E$8,Konstanta!$E$9))))</f>
        <v>5</v>
      </c>
      <c r="CV801" t="b">
        <f t="shared" si="214"/>
        <v>1</v>
      </c>
      <c r="CW801" s="74">
        <f ca="1">IF(CD801&lt;=Konstanta!$B$5,Konstanta!$A$5,IF(CD801&lt;=Konstanta!$B$6,Konstanta!$A$6,IF(CD801&lt;=Konstanta!$B$7,Konstanta!$A$7,IF(CD801&lt;=Konstanta!$B$8,Konstanta!$A$8,IF(CD801&lt;=Konstanta!$B$9,Konstanta!$A$9,IF(CD801&lt;=Konstanta!$B$10,Konstanta!$A$10,IF(CD801&lt;=Konstanta!$B$11,Konstanta!$A$11,Konstanta!$A$12)))))))</f>
        <v>8</v>
      </c>
      <c r="CX801" t="b">
        <f>LEN(_xlfn.IFNA(VLOOKUP(AA801,Konstanta!$AD:$AD,1,FALSE),""))=0</f>
        <v>1</v>
      </c>
      <c r="CY801" s="67">
        <f t="shared" si="215"/>
        <v>0</v>
      </c>
      <c r="CZ801" s="67">
        <f t="shared" si="216"/>
        <v>0</v>
      </c>
      <c r="DA801" s="67">
        <f t="shared" si="217"/>
        <v>0</v>
      </c>
      <c r="DB801" t="b">
        <f t="shared" ca="1" si="218"/>
        <v>0</v>
      </c>
      <c r="DC801" s="67" t="b">
        <f>DA801&lt;=Konstanta!$AH$3</f>
        <v>1</v>
      </c>
      <c r="DD801" t="b">
        <f>CY801&lt;=Konstanta!$AH$4</f>
        <v>1</v>
      </c>
      <c r="DE801" t="b">
        <f>CY801&lt;=Konstanta!$AH$5</f>
        <v>1</v>
      </c>
      <c r="DF801" t="b">
        <f>CY801&lt;=Konstanta!$AH$6</f>
        <v>1</v>
      </c>
      <c r="DG801" t="b">
        <f ca="1">TEXT(BL801,"YYYYMMDD")=TEXT(Konstanta!$B$1,"YYYYMMDD")</f>
        <v>0</v>
      </c>
      <c r="DH801" t="b">
        <f t="shared" si="219"/>
        <v>0</v>
      </c>
      <c r="DI801" s="67">
        <f ca="1">Konstanta!$C$4-Data!CD801</f>
        <v>-1096658.666275</v>
      </c>
      <c r="DJ801">
        <f ca="1">IF(Data!DI801&gt;=Konstanta!$B$14,Konstanta!$A$14,IF(Data!DI801&gt;=Konstanta!$B$15,Konstanta!$A$15,IF(Data!DI801&gt;=Konstanta!$B$16,Konstanta!$A$16,IF(Data!DI801&gt;=Konstanta!$B$17,Konstanta!$A$17,IF(Data!DI801&gt;=Konstanta!$B$18,Konstanta!$A$18,Konstanta!$A$19)))))</f>
        <v>6</v>
      </c>
      <c r="DK801" t="b">
        <f t="shared" si="220"/>
        <v>0</v>
      </c>
      <c r="DL801" t="b">
        <f>COUNTIFS(A$1:A800,A801)=0</f>
        <v>1</v>
      </c>
    </row>
    <row r="802" spans="1:116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70" t="str">
        <f t="shared" si="205"/>
        <v/>
      </c>
      <c r="CA802" s="71">
        <f t="shared" ca="1" si="206"/>
        <v>1096694.666013889</v>
      </c>
      <c r="CB802" s="70" t="b">
        <f ca="1">AND(LEN(BZ802)&gt;0,TEXT(BZ802,"YYYY-MM-DD")=TEXT(Konstanta!$B$1,"YYYY-MM-DD"))</f>
        <v>0</v>
      </c>
      <c r="CC802" s="70" t="str">
        <f t="shared" si="207"/>
        <v/>
      </c>
      <c r="CD802" s="72">
        <f ca="1">(Konstanta!$B$2-D802)*24</f>
        <v>1096694.666275</v>
      </c>
      <c r="CE802" t="b">
        <f t="shared" si="208"/>
        <v>0</v>
      </c>
      <c r="CF802" t="b">
        <f>LEN(_xlfn.IFNA(VLOOKUP(H802,Konstanta!$M:$M,1,FALSE),""))&gt;0</f>
        <v>0</v>
      </c>
      <c r="CG802" t="b">
        <f>LEN(_xlfn.IFNA(VLOOKUP(G802,Konstanta!$T:$T,1,FALSE),""))&gt;0</f>
        <v>0</v>
      </c>
      <c r="CH802" t="b">
        <f>_xlfn.IFNA(VLOOKUP(U802,Konstanta!$O:$O,1,FALSE),"-")&lt;&gt;"-"</f>
        <v>0</v>
      </c>
      <c r="CI802" t="b">
        <f>LEN(_xlfn.IFNA(VLOOKUP(AX802,Konstanta!$X:$X,1,FALSE),""))&gt;0</f>
        <v>0</v>
      </c>
      <c r="CJ802" t="b">
        <f>OR(LEN(_xlfn.IFNA(VLOOKUP(Y802,Konstanta!$Q:$Q,1,FALSE),""))&gt;0,LEN(Y802)=0)</f>
        <v>1</v>
      </c>
      <c r="CK802" t="b">
        <f t="shared" si="209"/>
        <v>1</v>
      </c>
      <c r="CL802" t="b">
        <f>OR(LEN(_xlfn.IFNA(VLOOKUP(BK802,Konstanta!$Z:$Z,1,FALSE),""))&gt;0,LEN(BK802)=0)</f>
        <v>1</v>
      </c>
      <c r="CM802" t="b">
        <f t="shared" si="210"/>
        <v>1</v>
      </c>
      <c r="CN802" t="b">
        <f t="shared" si="211"/>
        <v>0</v>
      </c>
      <c r="CO802" t="b">
        <f>LEN(_xlfn.IFNA(VLOOKUP(Data!K802,Konstanta!$AB:$AB,1,FALSE),""))&gt;0</f>
        <v>0</v>
      </c>
      <c r="CP802" s="12" t="b">
        <f t="shared" si="212"/>
        <v>0</v>
      </c>
      <c r="CQ802" s="12" t="b">
        <f t="shared" si="213"/>
        <v>0</v>
      </c>
      <c r="CR802" t="b">
        <f>ISNUMBER(SEARCH(Konstanta!$Q$5,Y802))</f>
        <v>0</v>
      </c>
      <c r="CS802">
        <f ca="1">IF(CD802&lt;=Konstanta!$J$5,Konstanta!$I$5,IF(CD802&lt;=Konstanta!$J$6,Konstanta!$I$6,IF(CD802&lt;=Konstanta!$J$7,Konstanta!$I$7,Konstanta!$I$8)))</f>
        <v>4</v>
      </c>
      <c r="CT802" t="b">
        <f>ISNUMBER(SEARCH(Konstanta!$Q$6,Y802))</f>
        <v>0</v>
      </c>
      <c r="CU802">
        <f ca="1">IF(CD802&lt;=Konstanta!$F$5,Konstanta!$E$5,IF(CD802&lt;=Konstanta!$F$6,Konstanta!$E$6,IF(CD802&lt;=Konstanta!$F$7,Konstanta!$E$7,IF(CD802&lt;=Konstanta!$F$8,Konstanta!$E$8,Konstanta!$E$9))))</f>
        <v>5</v>
      </c>
      <c r="CV802" t="b">
        <f t="shared" si="214"/>
        <v>1</v>
      </c>
      <c r="CW802" s="74">
        <f ca="1">IF(CD802&lt;=Konstanta!$B$5,Konstanta!$A$5,IF(CD802&lt;=Konstanta!$B$6,Konstanta!$A$6,IF(CD802&lt;=Konstanta!$B$7,Konstanta!$A$7,IF(CD802&lt;=Konstanta!$B$8,Konstanta!$A$8,IF(CD802&lt;=Konstanta!$B$9,Konstanta!$A$9,IF(CD802&lt;=Konstanta!$B$10,Konstanta!$A$10,IF(CD802&lt;=Konstanta!$B$11,Konstanta!$A$11,Konstanta!$A$12)))))))</f>
        <v>8</v>
      </c>
      <c r="CX802" t="b">
        <f>LEN(_xlfn.IFNA(VLOOKUP(AA802,Konstanta!$AD:$AD,1,FALSE),""))=0</f>
        <v>1</v>
      </c>
      <c r="CY802" s="67">
        <f t="shared" si="215"/>
        <v>0</v>
      </c>
      <c r="CZ802" s="67">
        <f t="shared" si="216"/>
        <v>0</v>
      </c>
      <c r="DA802" s="67">
        <f t="shared" si="217"/>
        <v>0</v>
      </c>
      <c r="DB802" t="b">
        <f t="shared" ca="1" si="218"/>
        <v>0</v>
      </c>
      <c r="DC802" s="67" t="b">
        <f>DA802&lt;=Konstanta!$AH$3</f>
        <v>1</v>
      </c>
      <c r="DD802" t="b">
        <f>CY802&lt;=Konstanta!$AH$4</f>
        <v>1</v>
      </c>
      <c r="DE802" t="b">
        <f>CY802&lt;=Konstanta!$AH$5</f>
        <v>1</v>
      </c>
      <c r="DF802" t="b">
        <f>CY802&lt;=Konstanta!$AH$6</f>
        <v>1</v>
      </c>
      <c r="DG802" t="b">
        <f ca="1">TEXT(BL802,"YYYYMMDD")=TEXT(Konstanta!$B$1,"YYYYMMDD")</f>
        <v>0</v>
      </c>
      <c r="DH802" t="b">
        <f t="shared" si="219"/>
        <v>0</v>
      </c>
      <c r="DI802" s="67">
        <f ca="1">Konstanta!$C$4-Data!CD802</f>
        <v>-1096658.666275</v>
      </c>
      <c r="DJ802">
        <f ca="1">IF(Data!DI802&gt;=Konstanta!$B$14,Konstanta!$A$14,IF(Data!DI802&gt;=Konstanta!$B$15,Konstanta!$A$15,IF(Data!DI802&gt;=Konstanta!$B$16,Konstanta!$A$16,IF(Data!DI802&gt;=Konstanta!$B$17,Konstanta!$A$17,IF(Data!DI802&gt;=Konstanta!$B$18,Konstanta!$A$18,Konstanta!$A$19)))))</f>
        <v>6</v>
      </c>
      <c r="DK802" t="b">
        <f t="shared" si="220"/>
        <v>0</v>
      </c>
      <c r="DL802" t="b">
        <f>COUNTIFS(A$1:A801,A802)=0</f>
        <v>1</v>
      </c>
    </row>
    <row r="803" spans="1:116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  <c r="BY803" s="68"/>
      <c r="BZ803" s="70" t="str">
        <f t="shared" si="205"/>
        <v/>
      </c>
      <c r="CA803" s="71">
        <f t="shared" ca="1" si="206"/>
        <v>1096694.6664055556</v>
      </c>
      <c r="CB803" s="70" t="b">
        <f ca="1">AND(LEN(BZ803)&gt;0,TEXT(BZ803,"YYYY-MM-DD")=TEXT(Konstanta!$B$1,"YYYY-MM-DD"))</f>
        <v>0</v>
      </c>
      <c r="CC803" s="70" t="str">
        <f t="shared" si="207"/>
        <v/>
      </c>
      <c r="CD803" s="72">
        <f ca="1">(Konstanta!$B$2-D803)*24</f>
        <v>1096694.666275</v>
      </c>
      <c r="CE803" t="b">
        <f t="shared" si="208"/>
        <v>0</v>
      </c>
      <c r="CF803" t="b">
        <f>LEN(_xlfn.IFNA(VLOOKUP(H803,Konstanta!$M:$M,1,FALSE),""))&gt;0</f>
        <v>0</v>
      </c>
      <c r="CG803" t="b">
        <f>LEN(_xlfn.IFNA(VLOOKUP(G803,Konstanta!$T:$T,1,FALSE),""))&gt;0</f>
        <v>0</v>
      </c>
      <c r="CH803" t="b">
        <f>_xlfn.IFNA(VLOOKUP(U803,Konstanta!$O:$O,1,FALSE),"-")&lt;&gt;"-"</f>
        <v>0</v>
      </c>
      <c r="CI803" t="b">
        <f>LEN(_xlfn.IFNA(VLOOKUP(AX803,Konstanta!$X:$X,1,FALSE),""))&gt;0</f>
        <v>0</v>
      </c>
      <c r="CJ803" t="b">
        <f>OR(LEN(_xlfn.IFNA(VLOOKUP(Y803,Konstanta!$Q:$Q,1,FALSE),""))&gt;0,LEN(Y803)=0)</f>
        <v>1</v>
      </c>
      <c r="CK803" t="b">
        <f t="shared" si="209"/>
        <v>1</v>
      </c>
      <c r="CL803" t="b">
        <f>OR(LEN(_xlfn.IFNA(VLOOKUP(BK803,Konstanta!$Z:$Z,1,FALSE),""))&gt;0,LEN(BK803)=0)</f>
        <v>1</v>
      </c>
      <c r="CM803" t="b">
        <f t="shared" si="210"/>
        <v>1</v>
      </c>
      <c r="CN803" t="b">
        <f t="shared" si="211"/>
        <v>0</v>
      </c>
      <c r="CO803" t="b">
        <f>LEN(_xlfn.IFNA(VLOOKUP(Data!K803,Konstanta!$AB:$AB,1,FALSE),""))&gt;0</f>
        <v>0</v>
      </c>
      <c r="CP803" s="12" t="b">
        <f t="shared" si="212"/>
        <v>0</v>
      </c>
      <c r="CQ803" s="12" t="b">
        <f t="shared" si="213"/>
        <v>0</v>
      </c>
      <c r="CR803" t="b">
        <f>ISNUMBER(SEARCH(Konstanta!$Q$5,Y803))</f>
        <v>0</v>
      </c>
      <c r="CS803">
        <f ca="1">IF(CD803&lt;=Konstanta!$J$5,Konstanta!$I$5,IF(CD803&lt;=Konstanta!$J$6,Konstanta!$I$6,IF(CD803&lt;=Konstanta!$J$7,Konstanta!$I$7,Konstanta!$I$8)))</f>
        <v>4</v>
      </c>
      <c r="CT803" t="b">
        <f>ISNUMBER(SEARCH(Konstanta!$Q$6,Y803))</f>
        <v>0</v>
      </c>
      <c r="CU803">
        <f ca="1">IF(CD803&lt;=Konstanta!$F$5,Konstanta!$E$5,IF(CD803&lt;=Konstanta!$F$6,Konstanta!$E$6,IF(CD803&lt;=Konstanta!$F$7,Konstanta!$E$7,IF(CD803&lt;=Konstanta!$F$8,Konstanta!$E$8,Konstanta!$E$9))))</f>
        <v>5</v>
      </c>
      <c r="CV803" t="b">
        <f t="shared" si="214"/>
        <v>1</v>
      </c>
      <c r="CW803" s="74">
        <f ca="1">IF(CD803&lt;=Konstanta!$B$5,Konstanta!$A$5,IF(CD803&lt;=Konstanta!$B$6,Konstanta!$A$6,IF(CD803&lt;=Konstanta!$B$7,Konstanta!$A$7,IF(CD803&lt;=Konstanta!$B$8,Konstanta!$A$8,IF(CD803&lt;=Konstanta!$B$9,Konstanta!$A$9,IF(CD803&lt;=Konstanta!$B$10,Konstanta!$A$10,IF(CD803&lt;=Konstanta!$B$11,Konstanta!$A$11,Konstanta!$A$12)))))))</f>
        <v>8</v>
      </c>
      <c r="CX803" t="b">
        <f>LEN(_xlfn.IFNA(VLOOKUP(AA803,Konstanta!$AD:$AD,1,FALSE),""))=0</f>
        <v>1</v>
      </c>
      <c r="CY803" s="67">
        <f t="shared" si="215"/>
        <v>0</v>
      </c>
      <c r="CZ803" s="67">
        <f t="shared" si="216"/>
        <v>0</v>
      </c>
      <c r="DA803" s="67">
        <f t="shared" si="217"/>
        <v>0</v>
      </c>
      <c r="DB803" t="b">
        <f t="shared" ca="1" si="218"/>
        <v>0</v>
      </c>
      <c r="DC803" s="67" t="b">
        <f>DA803&lt;=Konstanta!$AH$3</f>
        <v>1</v>
      </c>
      <c r="DD803" t="b">
        <f>CY803&lt;=Konstanta!$AH$4</f>
        <v>1</v>
      </c>
      <c r="DE803" t="b">
        <f>CY803&lt;=Konstanta!$AH$5</f>
        <v>1</v>
      </c>
      <c r="DF803" t="b">
        <f>CY803&lt;=Konstanta!$AH$6</f>
        <v>1</v>
      </c>
      <c r="DG803" t="b">
        <f ca="1">TEXT(BL803,"YYYYMMDD")=TEXT(Konstanta!$B$1,"YYYYMMDD")</f>
        <v>0</v>
      </c>
      <c r="DH803" t="b">
        <f t="shared" si="219"/>
        <v>0</v>
      </c>
      <c r="DI803" s="67">
        <f ca="1">Konstanta!$C$4-Data!CD803</f>
        <v>-1096658.666275</v>
      </c>
      <c r="DJ803">
        <f ca="1">IF(Data!DI803&gt;=Konstanta!$B$14,Konstanta!$A$14,IF(Data!DI803&gt;=Konstanta!$B$15,Konstanta!$A$15,IF(Data!DI803&gt;=Konstanta!$B$16,Konstanta!$A$16,IF(Data!DI803&gt;=Konstanta!$B$17,Konstanta!$A$17,IF(Data!DI803&gt;=Konstanta!$B$18,Konstanta!$A$18,Konstanta!$A$19)))))</f>
        <v>6</v>
      </c>
      <c r="DK803" t="b">
        <f t="shared" si="220"/>
        <v>0</v>
      </c>
      <c r="DL803" t="b">
        <f>COUNTIFS(A$1:A802,A803)=0</f>
        <v>1</v>
      </c>
    </row>
    <row r="804" spans="1:116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  <c r="BY804" s="68"/>
      <c r="BZ804" s="70" t="str">
        <f t="shared" si="205"/>
        <v/>
      </c>
      <c r="CA804" s="71">
        <f t="shared" ca="1" si="206"/>
        <v>1096694.6659916667</v>
      </c>
      <c r="CB804" s="70" t="b">
        <f ca="1">AND(LEN(BZ804)&gt;0,TEXT(BZ804,"YYYY-MM-DD")=TEXT(Konstanta!$B$1,"YYYY-MM-DD"))</f>
        <v>0</v>
      </c>
      <c r="CC804" s="70" t="str">
        <f t="shared" si="207"/>
        <v/>
      </c>
      <c r="CD804" s="72">
        <f ca="1">(Konstanta!$B$2-D804)*24</f>
        <v>1096694.666275</v>
      </c>
      <c r="CE804" t="b">
        <f t="shared" si="208"/>
        <v>0</v>
      </c>
      <c r="CF804" t="b">
        <f>LEN(_xlfn.IFNA(VLOOKUP(H804,Konstanta!$M:$M,1,FALSE),""))&gt;0</f>
        <v>0</v>
      </c>
      <c r="CG804" t="b">
        <f>LEN(_xlfn.IFNA(VLOOKUP(G804,Konstanta!$T:$T,1,FALSE),""))&gt;0</f>
        <v>0</v>
      </c>
      <c r="CH804" t="b">
        <f>_xlfn.IFNA(VLOOKUP(U804,Konstanta!$O:$O,1,FALSE),"-")&lt;&gt;"-"</f>
        <v>0</v>
      </c>
      <c r="CI804" t="b">
        <f>LEN(_xlfn.IFNA(VLOOKUP(AX804,Konstanta!$X:$X,1,FALSE),""))&gt;0</f>
        <v>0</v>
      </c>
      <c r="CJ804" t="b">
        <f>OR(LEN(_xlfn.IFNA(VLOOKUP(Y804,Konstanta!$Q:$Q,1,FALSE),""))&gt;0,LEN(Y804)=0)</f>
        <v>1</v>
      </c>
      <c r="CK804" t="b">
        <f t="shared" si="209"/>
        <v>1</v>
      </c>
      <c r="CL804" t="b">
        <f>OR(LEN(_xlfn.IFNA(VLOOKUP(BK804,Konstanta!$Z:$Z,1,FALSE),""))&gt;0,LEN(BK804)=0)</f>
        <v>1</v>
      </c>
      <c r="CM804" t="b">
        <f t="shared" si="210"/>
        <v>1</v>
      </c>
      <c r="CN804" t="b">
        <f t="shared" si="211"/>
        <v>0</v>
      </c>
      <c r="CO804" t="b">
        <f>LEN(_xlfn.IFNA(VLOOKUP(Data!K804,Konstanta!$AB:$AB,1,FALSE),""))&gt;0</f>
        <v>0</v>
      </c>
      <c r="CP804" s="12" t="b">
        <f t="shared" si="212"/>
        <v>0</v>
      </c>
      <c r="CQ804" s="12" t="b">
        <f t="shared" si="213"/>
        <v>0</v>
      </c>
      <c r="CR804" t="b">
        <f>ISNUMBER(SEARCH(Konstanta!$Q$5,Y804))</f>
        <v>0</v>
      </c>
      <c r="CS804">
        <f ca="1">IF(CD804&lt;=Konstanta!$J$5,Konstanta!$I$5,IF(CD804&lt;=Konstanta!$J$6,Konstanta!$I$6,IF(CD804&lt;=Konstanta!$J$7,Konstanta!$I$7,Konstanta!$I$8)))</f>
        <v>4</v>
      </c>
      <c r="CT804" t="b">
        <f>ISNUMBER(SEARCH(Konstanta!$Q$6,Y804))</f>
        <v>0</v>
      </c>
      <c r="CU804">
        <f ca="1">IF(CD804&lt;=Konstanta!$F$5,Konstanta!$E$5,IF(CD804&lt;=Konstanta!$F$6,Konstanta!$E$6,IF(CD804&lt;=Konstanta!$F$7,Konstanta!$E$7,IF(CD804&lt;=Konstanta!$F$8,Konstanta!$E$8,Konstanta!$E$9))))</f>
        <v>5</v>
      </c>
      <c r="CV804" t="b">
        <f t="shared" si="214"/>
        <v>1</v>
      </c>
      <c r="CW804" s="74">
        <f ca="1">IF(CD804&lt;=Konstanta!$B$5,Konstanta!$A$5,IF(CD804&lt;=Konstanta!$B$6,Konstanta!$A$6,IF(CD804&lt;=Konstanta!$B$7,Konstanta!$A$7,IF(CD804&lt;=Konstanta!$B$8,Konstanta!$A$8,IF(CD804&lt;=Konstanta!$B$9,Konstanta!$A$9,IF(CD804&lt;=Konstanta!$B$10,Konstanta!$A$10,IF(CD804&lt;=Konstanta!$B$11,Konstanta!$A$11,Konstanta!$A$12)))))))</f>
        <v>8</v>
      </c>
      <c r="CX804" t="b">
        <f>LEN(_xlfn.IFNA(VLOOKUP(AA804,Konstanta!$AD:$AD,1,FALSE),""))=0</f>
        <v>1</v>
      </c>
      <c r="CY804" s="67">
        <f t="shared" si="215"/>
        <v>0</v>
      </c>
      <c r="CZ804" s="67">
        <f t="shared" si="216"/>
        <v>0</v>
      </c>
      <c r="DA804" s="67">
        <f t="shared" si="217"/>
        <v>0</v>
      </c>
      <c r="DB804" t="b">
        <f t="shared" ca="1" si="218"/>
        <v>0</v>
      </c>
      <c r="DC804" s="67" t="b">
        <f>DA804&lt;=Konstanta!$AH$3</f>
        <v>1</v>
      </c>
      <c r="DD804" t="b">
        <f>CY804&lt;=Konstanta!$AH$4</f>
        <v>1</v>
      </c>
      <c r="DE804" t="b">
        <f>CY804&lt;=Konstanta!$AH$5</f>
        <v>1</v>
      </c>
      <c r="DF804" t="b">
        <f>CY804&lt;=Konstanta!$AH$6</f>
        <v>1</v>
      </c>
      <c r="DG804" t="b">
        <f ca="1">TEXT(BL804,"YYYYMMDD")=TEXT(Konstanta!$B$1,"YYYYMMDD")</f>
        <v>0</v>
      </c>
      <c r="DH804" t="b">
        <f t="shared" si="219"/>
        <v>0</v>
      </c>
      <c r="DI804" s="67">
        <f ca="1">Konstanta!$C$4-Data!CD804</f>
        <v>-1096658.666275</v>
      </c>
      <c r="DJ804">
        <f ca="1">IF(Data!DI804&gt;=Konstanta!$B$14,Konstanta!$A$14,IF(Data!DI804&gt;=Konstanta!$B$15,Konstanta!$A$15,IF(Data!DI804&gt;=Konstanta!$B$16,Konstanta!$A$16,IF(Data!DI804&gt;=Konstanta!$B$17,Konstanta!$A$17,IF(Data!DI804&gt;=Konstanta!$B$18,Konstanta!$A$18,Konstanta!$A$19)))))</f>
        <v>6</v>
      </c>
      <c r="DK804" t="b">
        <f t="shared" si="220"/>
        <v>0</v>
      </c>
      <c r="DL804" t="b">
        <f>COUNTIFS(A$1:A803,A804)=0</f>
        <v>1</v>
      </c>
    </row>
    <row r="805" spans="1:116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  <c r="BY805" s="68"/>
      <c r="BZ805" s="70" t="str">
        <f t="shared" si="205"/>
        <v/>
      </c>
      <c r="CA805" s="71">
        <f t="shared" ca="1" si="206"/>
        <v>1096694.6662277777</v>
      </c>
      <c r="CB805" s="70" t="b">
        <f ca="1">AND(LEN(BZ805)&gt;0,TEXT(BZ805,"YYYY-MM-DD")=TEXT(Konstanta!$B$1,"YYYY-MM-DD"))</f>
        <v>0</v>
      </c>
      <c r="CC805" s="70" t="str">
        <f t="shared" si="207"/>
        <v/>
      </c>
      <c r="CD805" s="72">
        <f ca="1">(Konstanta!$B$2-D805)*24</f>
        <v>1096694.666275</v>
      </c>
      <c r="CE805" t="b">
        <f t="shared" si="208"/>
        <v>0</v>
      </c>
      <c r="CF805" t="b">
        <f>LEN(_xlfn.IFNA(VLOOKUP(H805,Konstanta!$M:$M,1,FALSE),""))&gt;0</f>
        <v>0</v>
      </c>
      <c r="CG805" t="b">
        <f>LEN(_xlfn.IFNA(VLOOKUP(G805,Konstanta!$T:$T,1,FALSE),""))&gt;0</f>
        <v>0</v>
      </c>
      <c r="CH805" t="b">
        <f>_xlfn.IFNA(VLOOKUP(U805,Konstanta!$O:$O,1,FALSE),"-")&lt;&gt;"-"</f>
        <v>0</v>
      </c>
      <c r="CI805" t="b">
        <f>LEN(_xlfn.IFNA(VLOOKUP(AX805,Konstanta!$X:$X,1,FALSE),""))&gt;0</f>
        <v>0</v>
      </c>
      <c r="CJ805" t="b">
        <f>OR(LEN(_xlfn.IFNA(VLOOKUP(Y805,Konstanta!$Q:$Q,1,FALSE),""))&gt;0,LEN(Y805)=0)</f>
        <v>1</v>
      </c>
      <c r="CK805" t="b">
        <f t="shared" si="209"/>
        <v>1</v>
      </c>
      <c r="CL805" t="b">
        <f>OR(LEN(_xlfn.IFNA(VLOOKUP(BK805,Konstanta!$Z:$Z,1,FALSE),""))&gt;0,LEN(BK805)=0)</f>
        <v>1</v>
      </c>
      <c r="CM805" t="b">
        <f t="shared" si="210"/>
        <v>1</v>
      </c>
      <c r="CN805" t="b">
        <f t="shared" si="211"/>
        <v>0</v>
      </c>
      <c r="CO805" t="b">
        <f>LEN(_xlfn.IFNA(VLOOKUP(Data!K805,Konstanta!$AB:$AB,1,FALSE),""))&gt;0</f>
        <v>0</v>
      </c>
      <c r="CP805" s="12" t="b">
        <f t="shared" si="212"/>
        <v>0</v>
      </c>
      <c r="CQ805" s="12" t="b">
        <f t="shared" si="213"/>
        <v>0</v>
      </c>
      <c r="CR805" t="b">
        <f>ISNUMBER(SEARCH(Konstanta!$Q$5,Y805))</f>
        <v>0</v>
      </c>
      <c r="CS805">
        <f ca="1">IF(CD805&lt;=Konstanta!$J$5,Konstanta!$I$5,IF(CD805&lt;=Konstanta!$J$6,Konstanta!$I$6,IF(CD805&lt;=Konstanta!$J$7,Konstanta!$I$7,Konstanta!$I$8)))</f>
        <v>4</v>
      </c>
      <c r="CT805" t="b">
        <f>ISNUMBER(SEARCH(Konstanta!$Q$6,Y805))</f>
        <v>0</v>
      </c>
      <c r="CU805">
        <f ca="1">IF(CD805&lt;=Konstanta!$F$5,Konstanta!$E$5,IF(CD805&lt;=Konstanta!$F$6,Konstanta!$E$6,IF(CD805&lt;=Konstanta!$F$7,Konstanta!$E$7,IF(CD805&lt;=Konstanta!$F$8,Konstanta!$E$8,Konstanta!$E$9))))</f>
        <v>5</v>
      </c>
      <c r="CV805" t="b">
        <f t="shared" si="214"/>
        <v>1</v>
      </c>
      <c r="CW805" s="74">
        <f ca="1">IF(CD805&lt;=Konstanta!$B$5,Konstanta!$A$5,IF(CD805&lt;=Konstanta!$B$6,Konstanta!$A$6,IF(CD805&lt;=Konstanta!$B$7,Konstanta!$A$7,IF(CD805&lt;=Konstanta!$B$8,Konstanta!$A$8,IF(CD805&lt;=Konstanta!$B$9,Konstanta!$A$9,IF(CD805&lt;=Konstanta!$B$10,Konstanta!$A$10,IF(CD805&lt;=Konstanta!$B$11,Konstanta!$A$11,Konstanta!$A$12)))))))</f>
        <v>8</v>
      </c>
      <c r="CX805" t="b">
        <f>LEN(_xlfn.IFNA(VLOOKUP(AA805,Konstanta!$AD:$AD,1,FALSE),""))=0</f>
        <v>1</v>
      </c>
      <c r="CY805" s="67">
        <f t="shared" si="215"/>
        <v>0</v>
      </c>
      <c r="CZ805" s="67">
        <f t="shared" si="216"/>
        <v>0</v>
      </c>
      <c r="DA805" s="67">
        <f t="shared" si="217"/>
        <v>0</v>
      </c>
      <c r="DB805" t="b">
        <f t="shared" ca="1" si="218"/>
        <v>0</v>
      </c>
      <c r="DC805" s="67" t="b">
        <f>DA805&lt;=Konstanta!$AH$3</f>
        <v>1</v>
      </c>
      <c r="DD805" t="b">
        <f>CY805&lt;=Konstanta!$AH$4</f>
        <v>1</v>
      </c>
      <c r="DE805" t="b">
        <f>CY805&lt;=Konstanta!$AH$5</f>
        <v>1</v>
      </c>
      <c r="DF805" t="b">
        <f>CY805&lt;=Konstanta!$AH$6</f>
        <v>1</v>
      </c>
      <c r="DG805" t="b">
        <f ca="1">TEXT(BL805,"YYYYMMDD")=TEXT(Konstanta!$B$1,"YYYYMMDD")</f>
        <v>0</v>
      </c>
      <c r="DH805" t="b">
        <f t="shared" si="219"/>
        <v>0</v>
      </c>
      <c r="DI805" s="67">
        <f ca="1">Konstanta!$C$4-Data!CD805</f>
        <v>-1096658.666275</v>
      </c>
      <c r="DJ805">
        <f ca="1">IF(Data!DI805&gt;=Konstanta!$B$14,Konstanta!$A$14,IF(Data!DI805&gt;=Konstanta!$B$15,Konstanta!$A$15,IF(Data!DI805&gt;=Konstanta!$B$16,Konstanta!$A$16,IF(Data!DI805&gt;=Konstanta!$B$17,Konstanta!$A$17,IF(Data!DI805&gt;=Konstanta!$B$18,Konstanta!$A$18,Konstanta!$A$19)))))</f>
        <v>6</v>
      </c>
      <c r="DK805" t="b">
        <f t="shared" si="220"/>
        <v>0</v>
      </c>
      <c r="DL805" t="b">
        <f>COUNTIFS(A$1:A804,A805)=0</f>
        <v>1</v>
      </c>
    </row>
    <row r="806" spans="1:11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70" t="str">
        <f t="shared" si="205"/>
        <v/>
      </c>
      <c r="CA806" s="71">
        <f t="shared" ca="1" si="206"/>
        <v>1096694.6660000002</v>
      </c>
      <c r="CB806" s="70" t="b">
        <f ca="1">AND(LEN(BZ806)&gt;0,TEXT(BZ806,"YYYY-MM-DD")=TEXT(Konstanta!$B$1,"YYYY-MM-DD"))</f>
        <v>0</v>
      </c>
      <c r="CC806" s="70" t="str">
        <f t="shared" si="207"/>
        <v/>
      </c>
      <c r="CD806" s="72">
        <f ca="1">(Konstanta!$B$2-D806)*24</f>
        <v>1096694.666275</v>
      </c>
      <c r="CE806" t="b">
        <f t="shared" si="208"/>
        <v>0</v>
      </c>
      <c r="CF806" t="b">
        <f>LEN(_xlfn.IFNA(VLOOKUP(H806,Konstanta!$M:$M,1,FALSE),""))&gt;0</f>
        <v>0</v>
      </c>
      <c r="CG806" t="b">
        <f>LEN(_xlfn.IFNA(VLOOKUP(G806,Konstanta!$T:$T,1,FALSE),""))&gt;0</f>
        <v>0</v>
      </c>
      <c r="CH806" t="b">
        <f>_xlfn.IFNA(VLOOKUP(U806,Konstanta!$O:$O,1,FALSE),"-")&lt;&gt;"-"</f>
        <v>0</v>
      </c>
      <c r="CI806" t="b">
        <f>LEN(_xlfn.IFNA(VLOOKUP(AX806,Konstanta!$X:$X,1,FALSE),""))&gt;0</f>
        <v>0</v>
      </c>
      <c r="CJ806" t="b">
        <f>OR(LEN(_xlfn.IFNA(VLOOKUP(Y806,Konstanta!$Q:$Q,1,FALSE),""))&gt;0,LEN(Y806)=0)</f>
        <v>1</v>
      </c>
      <c r="CK806" t="b">
        <f t="shared" si="209"/>
        <v>1</v>
      </c>
      <c r="CL806" t="b">
        <f>OR(LEN(_xlfn.IFNA(VLOOKUP(BK806,Konstanta!$Z:$Z,1,FALSE),""))&gt;0,LEN(BK806)=0)</f>
        <v>1</v>
      </c>
      <c r="CM806" t="b">
        <f t="shared" si="210"/>
        <v>1</v>
      </c>
      <c r="CN806" t="b">
        <f t="shared" si="211"/>
        <v>0</v>
      </c>
      <c r="CO806" t="b">
        <f>LEN(_xlfn.IFNA(VLOOKUP(Data!K806,Konstanta!$AB:$AB,1,FALSE),""))&gt;0</f>
        <v>0</v>
      </c>
      <c r="CP806" s="12" t="b">
        <f t="shared" si="212"/>
        <v>0</v>
      </c>
      <c r="CQ806" s="12" t="b">
        <f t="shared" si="213"/>
        <v>0</v>
      </c>
      <c r="CR806" t="b">
        <f>ISNUMBER(SEARCH(Konstanta!$Q$5,Y806))</f>
        <v>0</v>
      </c>
      <c r="CS806">
        <f ca="1">IF(CD806&lt;=Konstanta!$J$5,Konstanta!$I$5,IF(CD806&lt;=Konstanta!$J$6,Konstanta!$I$6,IF(CD806&lt;=Konstanta!$J$7,Konstanta!$I$7,Konstanta!$I$8)))</f>
        <v>4</v>
      </c>
      <c r="CT806" t="b">
        <f>ISNUMBER(SEARCH(Konstanta!$Q$6,Y806))</f>
        <v>0</v>
      </c>
      <c r="CU806">
        <f ca="1">IF(CD806&lt;=Konstanta!$F$5,Konstanta!$E$5,IF(CD806&lt;=Konstanta!$F$6,Konstanta!$E$6,IF(CD806&lt;=Konstanta!$F$7,Konstanta!$E$7,IF(CD806&lt;=Konstanta!$F$8,Konstanta!$E$8,Konstanta!$E$9))))</f>
        <v>5</v>
      </c>
      <c r="CV806" t="b">
        <f t="shared" si="214"/>
        <v>1</v>
      </c>
      <c r="CW806" s="74">
        <f ca="1">IF(CD806&lt;=Konstanta!$B$5,Konstanta!$A$5,IF(CD806&lt;=Konstanta!$B$6,Konstanta!$A$6,IF(CD806&lt;=Konstanta!$B$7,Konstanta!$A$7,IF(CD806&lt;=Konstanta!$B$8,Konstanta!$A$8,IF(CD806&lt;=Konstanta!$B$9,Konstanta!$A$9,IF(CD806&lt;=Konstanta!$B$10,Konstanta!$A$10,IF(CD806&lt;=Konstanta!$B$11,Konstanta!$A$11,Konstanta!$A$12)))))))</f>
        <v>8</v>
      </c>
      <c r="CX806" t="b">
        <f>LEN(_xlfn.IFNA(VLOOKUP(AA806,Konstanta!$AD:$AD,1,FALSE),""))=0</f>
        <v>1</v>
      </c>
      <c r="CY806" s="67">
        <f t="shared" si="215"/>
        <v>0</v>
      </c>
      <c r="CZ806" s="67">
        <f t="shared" si="216"/>
        <v>0</v>
      </c>
      <c r="DA806" s="67">
        <f t="shared" si="217"/>
        <v>0</v>
      </c>
      <c r="DB806" t="b">
        <f t="shared" ca="1" si="218"/>
        <v>0</v>
      </c>
      <c r="DC806" s="67" t="b">
        <f>DA806&lt;=Konstanta!$AH$3</f>
        <v>1</v>
      </c>
      <c r="DD806" t="b">
        <f>CY806&lt;=Konstanta!$AH$4</f>
        <v>1</v>
      </c>
      <c r="DE806" t="b">
        <f>CY806&lt;=Konstanta!$AH$5</f>
        <v>1</v>
      </c>
      <c r="DF806" t="b">
        <f>CY806&lt;=Konstanta!$AH$6</f>
        <v>1</v>
      </c>
      <c r="DG806" t="b">
        <f ca="1">TEXT(BL806,"YYYYMMDD")=TEXT(Konstanta!$B$1,"YYYYMMDD")</f>
        <v>0</v>
      </c>
      <c r="DH806" t="b">
        <f t="shared" si="219"/>
        <v>0</v>
      </c>
      <c r="DI806" s="67">
        <f ca="1">Konstanta!$C$4-Data!CD806</f>
        <v>-1096658.666275</v>
      </c>
      <c r="DJ806">
        <f ca="1">IF(Data!DI806&gt;=Konstanta!$B$14,Konstanta!$A$14,IF(Data!DI806&gt;=Konstanta!$B$15,Konstanta!$A$15,IF(Data!DI806&gt;=Konstanta!$B$16,Konstanta!$A$16,IF(Data!DI806&gt;=Konstanta!$B$17,Konstanta!$A$17,IF(Data!DI806&gt;=Konstanta!$B$18,Konstanta!$A$18,Konstanta!$A$19)))))</f>
        <v>6</v>
      </c>
      <c r="DK806" t="b">
        <f t="shared" si="220"/>
        <v>0</v>
      </c>
      <c r="DL806" t="b">
        <f>COUNTIFS(A$1:A805,A806)=0</f>
        <v>1</v>
      </c>
    </row>
    <row r="807" spans="1:116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  <c r="BY807" s="68"/>
      <c r="BZ807" s="70" t="str">
        <f t="shared" si="205"/>
        <v/>
      </c>
      <c r="CA807" s="71">
        <f t="shared" ca="1" si="206"/>
        <v>1096694.6660055555</v>
      </c>
      <c r="CB807" s="70" t="b">
        <f ca="1">AND(LEN(BZ807)&gt;0,TEXT(BZ807,"YYYY-MM-DD")=TEXT(Konstanta!$B$1,"YYYY-MM-DD"))</f>
        <v>0</v>
      </c>
      <c r="CC807" s="70" t="str">
        <f t="shared" si="207"/>
        <v/>
      </c>
      <c r="CD807" s="72">
        <f ca="1">(Konstanta!$B$2-D807)*24</f>
        <v>1096694.666275</v>
      </c>
      <c r="CE807" t="b">
        <f t="shared" si="208"/>
        <v>0</v>
      </c>
      <c r="CF807" t="b">
        <f>LEN(_xlfn.IFNA(VLOOKUP(H807,Konstanta!$M:$M,1,FALSE),""))&gt;0</f>
        <v>0</v>
      </c>
      <c r="CG807" t="b">
        <f>LEN(_xlfn.IFNA(VLOOKUP(G807,Konstanta!$T:$T,1,FALSE),""))&gt;0</f>
        <v>0</v>
      </c>
      <c r="CH807" t="b">
        <f>_xlfn.IFNA(VLOOKUP(U807,Konstanta!$O:$O,1,FALSE),"-")&lt;&gt;"-"</f>
        <v>0</v>
      </c>
      <c r="CI807" t="b">
        <f>LEN(_xlfn.IFNA(VLOOKUP(AX807,Konstanta!$X:$X,1,FALSE),""))&gt;0</f>
        <v>0</v>
      </c>
      <c r="CJ807" t="b">
        <f>OR(LEN(_xlfn.IFNA(VLOOKUP(Y807,Konstanta!$Q:$Q,1,FALSE),""))&gt;0,LEN(Y807)=0)</f>
        <v>1</v>
      </c>
      <c r="CK807" t="b">
        <f t="shared" si="209"/>
        <v>1</v>
      </c>
      <c r="CL807" t="b">
        <f>OR(LEN(_xlfn.IFNA(VLOOKUP(BK807,Konstanta!$Z:$Z,1,FALSE),""))&gt;0,LEN(BK807)=0)</f>
        <v>1</v>
      </c>
      <c r="CM807" t="b">
        <f t="shared" si="210"/>
        <v>1</v>
      </c>
      <c r="CN807" t="b">
        <f t="shared" si="211"/>
        <v>0</v>
      </c>
      <c r="CO807" t="b">
        <f>LEN(_xlfn.IFNA(VLOOKUP(Data!K807,Konstanta!$AB:$AB,1,FALSE),""))&gt;0</f>
        <v>0</v>
      </c>
      <c r="CP807" s="12" t="b">
        <f t="shared" si="212"/>
        <v>0</v>
      </c>
      <c r="CQ807" s="12" t="b">
        <f t="shared" si="213"/>
        <v>0</v>
      </c>
      <c r="CR807" t="b">
        <f>ISNUMBER(SEARCH(Konstanta!$Q$5,Y807))</f>
        <v>0</v>
      </c>
      <c r="CS807">
        <f ca="1">IF(CD807&lt;=Konstanta!$J$5,Konstanta!$I$5,IF(CD807&lt;=Konstanta!$J$6,Konstanta!$I$6,IF(CD807&lt;=Konstanta!$J$7,Konstanta!$I$7,Konstanta!$I$8)))</f>
        <v>4</v>
      </c>
      <c r="CT807" t="b">
        <f>ISNUMBER(SEARCH(Konstanta!$Q$6,Y807))</f>
        <v>0</v>
      </c>
      <c r="CU807">
        <f ca="1">IF(CD807&lt;=Konstanta!$F$5,Konstanta!$E$5,IF(CD807&lt;=Konstanta!$F$6,Konstanta!$E$6,IF(CD807&lt;=Konstanta!$F$7,Konstanta!$E$7,IF(CD807&lt;=Konstanta!$F$8,Konstanta!$E$8,Konstanta!$E$9))))</f>
        <v>5</v>
      </c>
      <c r="CV807" t="b">
        <f t="shared" si="214"/>
        <v>1</v>
      </c>
      <c r="CW807" s="74">
        <f ca="1">IF(CD807&lt;=Konstanta!$B$5,Konstanta!$A$5,IF(CD807&lt;=Konstanta!$B$6,Konstanta!$A$6,IF(CD807&lt;=Konstanta!$B$7,Konstanta!$A$7,IF(CD807&lt;=Konstanta!$B$8,Konstanta!$A$8,IF(CD807&lt;=Konstanta!$B$9,Konstanta!$A$9,IF(CD807&lt;=Konstanta!$B$10,Konstanta!$A$10,IF(CD807&lt;=Konstanta!$B$11,Konstanta!$A$11,Konstanta!$A$12)))))))</f>
        <v>8</v>
      </c>
      <c r="CX807" t="b">
        <f>LEN(_xlfn.IFNA(VLOOKUP(AA807,Konstanta!$AD:$AD,1,FALSE),""))=0</f>
        <v>1</v>
      </c>
      <c r="CY807" s="67">
        <f t="shared" si="215"/>
        <v>0</v>
      </c>
      <c r="CZ807" s="67">
        <f t="shared" si="216"/>
        <v>0</v>
      </c>
      <c r="DA807" s="67">
        <f t="shared" si="217"/>
        <v>0</v>
      </c>
      <c r="DB807" t="b">
        <f t="shared" ca="1" si="218"/>
        <v>0</v>
      </c>
      <c r="DC807" s="67" t="b">
        <f>DA807&lt;=Konstanta!$AH$3</f>
        <v>1</v>
      </c>
      <c r="DD807" t="b">
        <f>CY807&lt;=Konstanta!$AH$4</f>
        <v>1</v>
      </c>
      <c r="DE807" t="b">
        <f>CY807&lt;=Konstanta!$AH$5</f>
        <v>1</v>
      </c>
      <c r="DF807" t="b">
        <f>CY807&lt;=Konstanta!$AH$6</f>
        <v>1</v>
      </c>
      <c r="DG807" t="b">
        <f ca="1">TEXT(BL807,"YYYYMMDD")=TEXT(Konstanta!$B$1,"YYYYMMDD")</f>
        <v>0</v>
      </c>
      <c r="DH807" t="b">
        <f t="shared" si="219"/>
        <v>0</v>
      </c>
      <c r="DI807" s="67">
        <f ca="1">Konstanta!$C$4-Data!CD807</f>
        <v>-1096658.666275</v>
      </c>
      <c r="DJ807">
        <f ca="1">IF(Data!DI807&gt;=Konstanta!$B$14,Konstanta!$A$14,IF(Data!DI807&gt;=Konstanta!$B$15,Konstanta!$A$15,IF(Data!DI807&gt;=Konstanta!$B$16,Konstanta!$A$16,IF(Data!DI807&gt;=Konstanta!$B$17,Konstanta!$A$17,IF(Data!DI807&gt;=Konstanta!$B$18,Konstanta!$A$18,Konstanta!$A$19)))))</f>
        <v>6</v>
      </c>
      <c r="DK807" t="b">
        <f t="shared" si="220"/>
        <v>0</v>
      </c>
      <c r="DL807" t="b">
        <f>COUNTIFS(A$1:A806,A807)=0</f>
        <v>1</v>
      </c>
    </row>
    <row r="808" spans="1:116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  <c r="BY808" s="68"/>
      <c r="BZ808" s="70" t="str">
        <f t="shared" si="205"/>
        <v/>
      </c>
      <c r="CA808" s="71">
        <f t="shared" ca="1" si="206"/>
        <v>1096694.6659916667</v>
      </c>
      <c r="CB808" s="70" t="b">
        <f ca="1">AND(LEN(BZ808)&gt;0,TEXT(BZ808,"YYYY-MM-DD")=TEXT(Konstanta!$B$1,"YYYY-MM-DD"))</f>
        <v>0</v>
      </c>
      <c r="CC808" s="70" t="str">
        <f t="shared" si="207"/>
        <v/>
      </c>
      <c r="CD808" s="72">
        <f ca="1">(Konstanta!$B$2-D808)*24</f>
        <v>1096694.666275</v>
      </c>
      <c r="CE808" t="b">
        <f t="shared" si="208"/>
        <v>0</v>
      </c>
      <c r="CF808" t="b">
        <f>LEN(_xlfn.IFNA(VLOOKUP(H808,Konstanta!$M:$M,1,FALSE),""))&gt;0</f>
        <v>0</v>
      </c>
      <c r="CG808" t="b">
        <f>LEN(_xlfn.IFNA(VLOOKUP(G808,Konstanta!$T:$T,1,FALSE),""))&gt;0</f>
        <v>0</v>
      </c>
      <c r="CH808" t="b">
        <f>_xlfn.IFNA(VLOOKUP(U808,Konstanta!$O:$O,1,FALSE),"-")&lt;&gt;"-"</f>
        <v>0</v>
      </c>
      <c r="CI808" t="b">
        <f>LEN(_xlfn.IFNA(VLOOKUP(AX808,Konstanta!$X:$X,1,FALSE),""))&gt;0</f>
        <v>0</v>
      </c>
      <c r="CJ808" t="b">
        <f>OR(LEN(_xlfn.IFNA(VLOOKUP(Y808,Konstanta!$Q:$Q,1,FALSE),""))&gt;0,LEN(Y808)=0)</f>
        <v>1</v>
      </c>
      <c r="CK808" t="b">
        <f t="shared" si="209"/>
        <v>1</v>
      </c>
      <c r="CL808" t="b">
        <f>OR(LEN(_xlfn.IFNA(VLOOKUP(BK808,Konstanta!$Z:$Z,1,FALSE),""))&gt;0,LEN(BK808)=0)</f>
        <v>1</v>
      </c>
      <c r="CM808" t="b">
        <f t="shared" si="210"/>
        <v>1</v>
      </c>
      <c r="CN808" t="b">
        <f t="shared" si="211"/>
        <v>0</v>
      </c>
      <c r="CO808" t="b">
        <f>LEN(_xlfn.IFNA(VLOOKUP(Data!K808,Konstanta!$AB:$AB,1,FALSE),""))&gt;0</f>
        <v>0</v>
      </c>
      <c r="CP808" s="12" t="b">
        <f t="shared" si="212"/>
        <v>0</v>
      </c>
      <c r="CQ808" s="12" t="b">
        <f t="shared" si="213"/>
        <v>0</v>
      </c>
      <c r="CR808" t="b">
        <f>ISNUMBER(SEARCH(Konstanta!$Q$5,Y808))</f>
        <v>0</v>
      </c>
      <c r="CS808">
        <f ca="1">IF(CD808&lt;=Konstanta!$J$5,Konstanta!$I$5,IF(CD808&lt;=Konstanta!$J$6,Konstanta!$I$6,IF(CD808&lt;=Konstanta!$J$7,Konstanta!$I$7,Konstanta!$I$8)))</f>
        <v>4</v>
      </c>
      <c r="CT808" t="b">
        <f>ISNUMBER(SEARCH(Konstanta!$Q$6,Y808))</f>
        <v>0</v>
      </c>
      <c r="CU808">
        <f ca="1">IF(CD808&lt;=Konstanta!$F$5,Konstanta!$E$5,IF(CD808&lt;=Konstanta!$F$6,Konstanta!$E$6,IF(CD808&lt;=Konstanta!$F$7,Konstanta!$E$7,IF(CD808&lt;=Konstanta!$F$8,Konstanta!$E$8,Konstanta!$E$9))))</f>
        <v>5</v>
      </c>
      <c r="CV808" t="b">
        <f t="shared" si="214"/>
        <v>1</v>
      </c>
      <c r="CW808" s="74">
        <f ca="1">IF(CD808&lt;=Konstanta!$B$5,Konstanta!$A$5,IF(CD808&lt;=Konstanta!$B$6,Konstanta!$A$6,IF(CD808&lt;=Konstanta!$B$7,Konstanta!$A$7,IF(CD808&lt;=Konstanta!$B$8,Konstanta!$A$8,IF(CD808&lt;=Konstanta!$B$9,Konstanta!$A$9,IF(CD808&lt;=Konstanta!$B$10,Konstanta!$A$10,IF(CD808&lt;=Konstanta!$B$11,Konstanta!$A$11,Konstanta!$A$12)))))))</f>
        <v>8</v>
      </c>
      <c r="CX808" t="b">
        <f>LEN(_xlfn.IFNA(VLOOKUP(AA808,Konstanta!$AD:$AD,1,FALSE),""))=0</f>
        <v>1</v>
      </c>
      <c r="CY808" s="67">
        <f t="shared" si="215"/>
        <v>0</v>
      </c>
      <c r="CZ808" s="67">
        <f t="shared" si="216"/>
        <v>0</v>
      </c>
      <c r="DA808" s="67">
        <f t="shared" si="217"/>
        <v>0</v>
      </c>
      <c r="DB808" t="b">
        <f t="shared" ca="1" si="218"/>
        <v>0</v>
      </c>
      <c r="DC808" s="67" t="b">
        <f>DA808&lt;=Konstanta!$AH$3</f>
        <v>1</v>
      </c>
      <c r="DD808" t="b">
        <f>CY808&lt;=Konstanta!$AH$4</f>
        <v>1</v>
      </c>
      <c r="DE808" t="b">
        <f>CY808&lt;=Konstanta!$AH$5</f>
        <v>1</v>
      </c>
      <c r="DF808" t="b">
        <f>CY808&lt;=Konstanta!$AH$6</f>
        <v>1</v>
      </c>
      <c r="DG808" t="b">
        <f ca="1">TEXT(BL808,"YYYYMMDD")=TEXT(Konstanta!$B$1,"YYYYMMDD")</f>
        <v>0</v>
      </c>
      <c r="DH808" t="b">
        <f t="shared" si="219"/>
        <v>0</v>
      </c>
      <c r="DI808" s="67">
        <f ca="1">Konstanta!$C$4-Data!CD808</f>
        <v>-1096658.666275</v>
      </c>
      <c r="DJ808">
        <f ca="1">IF(Data!DI808&gt;=Konstanta!$B$14,Konstanta!$A$14,IF(Data!DI808&gt;=Konstanta!$B$15,Konstanta!$A$15,IF(Data!DI808&gt;=Konstanta!$B$16,Konstanta!$A$16,IF(Data!DI808&gt;=Konstanta!$B$17,Konstanta!$A$17,IF(Data!DI808&gt;=Konstanta!$B$18,Konstanta!$A$18,Konstanta!$A$19)))))</f>
        <v>6</v>
      </c>
      <c r="DK808" t="b">
        <f t="shared" si="220"/>
        <v>0</v>
      </c>
      <c r="DL808" t="b">
        <f>COUNTIFS(A$1:A807,A808)=0</f>
        <v>1</v>
      </c>
    </row>
    <row r="809" spans="1:116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  <c r="BY809" s="68"/>
      <c r="BZ809" s="70" t="str">
        <f t="shared" si="205"/>
        <v/>
      </c>
      <c r="CA809" s="71">
        <f t="shared" ca="1" si="206"/>
        <v>1096694.6662277777</v>
      </c>
      <c r="CB809" s="70" t="b">
        <f ca="1">AND(LEN(BZ809)&gt;0,TEXT(BZ809,"YYYY-MM-DD")=TEXT(Konstanta!$B$1,"YYYY-MM-DD"))</f>
        <v>0</v>
      </c>
      <c r="CC809" s="70" t="str">
        <f t="shared" si="207"/>
        <v/>
      </c>
      <c r="CD809" s="72">
        <f ca="1">(Konstanta!$B$2-D809)*24</f>
        <v>1096694.666275</v>
      </c>
      <c r="CE809" t="b">
        <f t="shared" si="208"/>
        <v>0</v>
      </c>
      <c r="CF809" t="b">
        <f>LEN(_xlfn.IFNA(VLOOKUP(H809,Konstanta!$M:$M,1,FALSE),""))&gt;0</f>
        <v>0</v>
      </c>
      <c r="CG809" t="b">
        <f>LEN(_xlfn.IFNA(VLOOKUP(G809,Konstanta!$T:$T,1,FALSE),""))&gt;0</f>
        <v>0</v>
      </c>
      <c r="CH809" t="b">
        <f>_xlfn.IFNA(VLOOKUP(U809,Konstanta!$O:$O,1,FALSE),"-")&lt;&gt;"-"</f>
        <v>0</v>
      </c>
      <c r="CI809" t="b">
        <f>LEN(_xlfn.IFNA(VLOOKUP(AX809,Konstanta!$X:$X,1,FALSE),""))&gt;0</f>
        <v>0</v>
      </c>
      <c r="CJ809" t="b">
        <f>OR(LEN(_xlfn.IFNA(VLOOKUP(Y809,Konstanta!$Q:$Q,1,FALSE),""))&gt;0,LEN(Y809)=0)</f>
        <v>1</v>
      </c>
      <c r="CK809" t="b">
        <f t="shared" si="209"/>
        <v>1</v>
      </c>
      <c r="CL809" t="b">
        <f>OR(LEN(_xlfn.IFNA(VLOOKUP(BK809,Konstanta!$Z:$Z,1,FALSE),""))&gt;0,LEN(BK809)=0)</f>
        <v>1</v>
      </c>
      <c r="CM809" t="b">
        <f t="shared" si="210"/>
        <v>1</v>
      </c>
      <c r="CN809" t="b">
        <f t="shared" si="211"/>
        <v>0</v>
      </c>
      <c r="CO809" t="b">
        <f>LEN(_xlfn.IFNA(VLOOKUP(Data!K809,Konstanta!$AB:$AB,1,FALSE),""))&gt;0</f>
        <v>0</v>
      </c>
      <c r="CP809" s="12" t="b">
        <f t="shared" si="212"/>
        <v>0</v>
      </c>
      <c r="CQ809" s="12" t="b">
        <f t="shared" si="213"/>
        <v>0</v>
      </c>
      <c r="CR809" t="b">
        <f>ISNUMBER(SEARCH(Konstanta!$Q$5,Y809))</f>
        <v>0</v>
      </c>
      <c r="CS809">
        <f ca="1">IF(CD809&lt;=Konstanta!$J$5,Konstanta!$I$5,IF(CD809&lt;=Konstanta!$J$6,Konstanta!$I$6,IF(CD809&lt;=Konstanta!$J$7,Konstanta!$I$7,Konstanta!$I$8)))</f>
        <v>4</v>
      </c>
      <c r="CT809" t="b">
        <f>ISNUMBER(SEARCH(Konstanta!$Q$6,Y809))</f>
        <v>0</v>
      </c>
      <c r="CU809">
        <f ca="1">IF(CD809&lt;=Konstanta!$F$5,Konstanta!$E$5,IF(CD809&lt;=Konstanta!$F$6,Konstanta!$E$6,IF(CD809&lt;=Konstanta!$F$7,Konstanta!$E$7,IF(CD809&lt;=Konstanta!$F$8,Konstanta!$E$8,Konstanta!$E$9))))</f>
        <v>5</v>
      </c>
      <c r="CV809" t="b">
        <f t="shared" si="214"/>
        <v>1</v>
      </c>
      <c r="CW809" s="74">
        <f ca="1">IF(CD809&lt;=Konstanta!$B$5,Konstanta!$A$5,IF(CD809&lt;=Konstanta!$B$6,Konstanta!$A$6,IF(CD809&lt;=Konstanta!$B$7,Konstanta!$A$7,IF(CD809&lt;=Konstanta!$B$8,Konstanta!$A$8,IF(CD809&lt;=Konstanta!$B$9,Konstanta!$A$9,IF(CD809&lt;=Konstanta!$B$10,Konstanta!$A$10,IF(CD809&lt;=Konstanta!$B$11,Konstanta!$A$11,Konstanta!$A$12)))))))</f>
        <v>8</v>
      </c>
      <c r="CX809" t="b">
        <f>LEN(_xlfn.IFNA(VLOOKUP(AA809,Konstanta!$AD:$AD,1,FALSE),""))=0</f>
        <v>1</v>
      </c>
      <c r="CY809" s="67">
        <f t="shared" si="215"/>
        <v>0</v>
      </c>
      <c r="CZ809" s="67">
        <f t="shared" si="216"/>
        <v>0</v>
      </c>
      <c r="DA809" s="67">
        <f t="shared" si="217"/>
        <v>0</v>
      </c>
      <c r="DB809" t="b">
        <f t="shared" ca="1" si="218"/>
        <v>0</v>
      </c>
      <c r="DC809" s="67" t="b">
        <f>DA809&lt;=Konstanta!$AH$3</f>
        <v>1</v>
      </c>
      <c r="DD809" t="b">
        <f>CY809&lt;=Konstanta!$AH$4</f>
        <v>1</v>
      </c>
      <c r="DE809" t="b">
        <f>CY809&lt;=Konstanta!$AH$5</f>
        <v>1</v>
      </c>
      <c r="DF809" t="b">
        <f>CY809&lt;=Konstanta!$AH$6</f>
        <v>1</v>
      </c>
      <c r="DG809" t="b">
        <f ca="1">TEXT(BL809,"YYYYMMDD")=TEXT(Konstanta!$B$1,"YYYYMMDD")</f>
        <v>0</v>
      </c>
      <c r="DH809" t="b">
        <f t="shared" si="219"/>
        <v>0</v>
      </c>
      <c r="DI809" s="67">
        <f ca="1">Konstanta!$C$4-Data!CD809</f>
        <v>-1096658.666275</v>
      </c>
      <c r="DJ809">
        <f ca="1">IF(Data!DI809&gt;=Konstanta!$B$14,Konstanta!$A$14,IF(Data!DI809&gt;=Konstanta!$B$15,Konstanta!$A$15,IF(Data!DI809&gt;=Konstanta!$B$16,Konstanta!$A$16,IF(Data!DI809&gt;=Konstanta!$B$17,Konstanta!$A$17,IF(Data!DI809&gt;=Konstanta!$B$18,Konstanta!$A$18,Konstanta!$A$19)))))</f>
        <v>6</v>
      </c>
      <c r="DK809" t="b">
        <f t="shared" si="220"/>
        <v>0</v>
      </c>
      <c r="DL809" t="b">
        <f>COUNTIFS(A$1:A808,A809)=0</f>
        <v>1</v>
      </c>
    </row>
    <row r="810" spans="1:116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70" t="str">
        <f t="shared" si="205"/>
        <v/>
      </c>
      <c r="CA810" s="71">
        <f t="shared" ca="1" si="206"/>
        <v>1096694.6659916667</v>
      </c>
      <c r="CB810" s="70" t="b">
        <f ca="1">AND(LEN(BZ810)&gt;0,TEXT(BZ810,"YYYY-MM-DD")=TEXT(Konstanta!$B$1,"YYYY-MM-DD"))</f>
        <v>0</v>
      </c>
      <c r="CC810" s="70" t="str">
        <f t="shared" si="207"/>
        <v/>
      </c>
      <c r="CD810" s="72">
        <f ca="1">(Konstanta!$B$2-D810)*24</f>
        <v>1096694.666275</v>
      </c>
      <c r="CE810" t="b">
        <f t="shared" si="208"/>
        <v>0</v>
      </c>
      <c r="CF810" t="b">
        <f>LEN(_xlfn.IFNA(VLOOKUP(H810,Konstanta!$M:$M,1,FALSE),""))&gt;0</f>
        <v>0</v>
      </c>
      <c r="CG810" t="b">
        <f>LEN(_xlfn.IFNA(VLOOKUP(G810,Konstanta!$T:$T,1,FALSE),""))&gt;0</f>
        <v>0</v>
      </c>
      <c r="CH810" t="b">
        <f>_xlfn.IFNA(VLOOKUP(U810,Konstanta!$O:$O,1,FALSE),"-")&lt;&gt;"-"</f>
        <v>0</v>
      </c>
      <c r="CI810" t="b">
        <f>LEN(_xlfn.IFNA(VLOOKUP(AX810,Konstanta!$X:$X,1,FALSE),""))&gt;0</f>
        <v>0</v>
      </c>
      <c r="CJ810" t="b">
        <f>OR(LEN(_xlfn.IFNA(VLOOKUP(Y810,Konstanta!$Q:$Q,1,FALSE),""))&gt;0,LEN(Y810)=0)</f>
        <v>1</v>
      </c>
      <c r="CK810" t="b">
        <f t="shared" si="209"/>
        <v>1</v>
      </c>
      <c r="CL810" t="b">
        <f>OR(LEN(_xlfn.IFNA(VLOOKUP(BK810,Konstanta!$Z:$Z,1,FALSE),""))&gt;0,LEN(BK810)=0)</f>
        <v>1</v>
      </c>
      <c r="CM810" t="b">
        <f t="shared" si="210"/>
        <v>1</v>
      </c>
      <c r="CN810" t="b">
        <f t="shared" si="211"/>
        <v>0</v>
      </c>
      <c r="CO810" t="b">
        <f>LEN(_xlfn.IFNA(VLOOKUP(Data!K810,Konstanta!$AB:$AB,1,FALSE),""))&gt;0</f>
        <v>0</v>
      </c>
      <c r="CP810" s="12" t="b">
        <f t="shared" si="212"/>
        <v>0</v>
      </c>
      <c r="CQ810" s="12" t="b">
        <f t="shared" si="213"/>
        <v>0</v>
      </c>
      <c r="CR810" t="b">
        <f>ISNUMBER(SEARCH(Konstanta!$Q$5,Y810))</f>
        <v>0</v>
      </c>
      <c r="CS810">
        <f ca="1">IF(CD810&lt;=Konstanta!$J$5,Konstanta!$I$5,IF(CD810&lt;=Konstanta!$J$6,Konstanta!$I$6,IF(CD810&lt;=Konstanta!$J$7,Konstanta!$I$7,Konstanta!$I$8)))</f>
        <v>4</v>
      </c>
      <c r="CT810" t="b">
        <f>ISNUMBER(SEARCH(Konstanta!$Q$6,Y810))</f>
        <v>0</v>
      </c>
      <c r="CU810">
        <f ca="1">IF(CD810&lt;=Konstanta!$F$5,Konstanta!$E$5,IF(CD810&lt;=Konstanta!$F$6,Konstanta!$E$6,IF(CD810&lt;=Konstanta!$F$7,Konstanta!$E$7,IF(CD810&lt;=Konstanta!$F$8,Konstanta!$E$8,Konstanta!$E$9))))</f>
        <v>5</v>
      </c>
      <c r="CV810" t="b">
        <f t="shared" si="214"/>
        <v>1</v>
      </c>
      <c r="CW810" s="74">
        <f ca="1">IF(CD810&lt;=Konstanta!$B$5,Konstanta!$A$5,IF(CD810&lt;=Konstanta!$B$6,Konstanta!$A$6,IF(CD810&lt;=Konstanta!$B$7,Konstanta!$A$7,IF(CD810&lt;=Konstanta!$B$8,Konstanta!$A$8,IF(CD810&lt;=Konstanta!$B$9,Konstanta!$A$9,IF(CD810&lt;=Konstanta!$B$10,Konstanta!$A$10,IF(CD810&lt;=Konstanta!$B$11,Konstanta!$A$11,Konstanta!$A$12)))))))</f>
        <v>8</v>
      </c>
      <c r="CX810" t="b">
        <f>LEN(_xlfn.IFNA(VLOOKUP(AA810,Konstanta!$AD:$AD,1,FALSE),""))=0</f>
        <v>1</v>
      </c>
      <c r="CY810" s="67">
        <f t="shared" si="215"/>
        <v>0</v>
      </c>
      <c r="CZ810" s="67">
        <f t="shared" si="216"/>
        <v>0</v>
      </c>
      <c r="DA810" s="67">
        <f t="shared" si="217"/>
        <v>0</v>
      </c>
      <c r="DB810" t="b">
        <f t="shared" ca="1" si="218"/>
        <v>0</v>
      </c>
      <c r="DC810" s="67" t="b">
        <f>DA810&lt;=Konstanta!$AH$3</f>
        <v>1</v>
      </c>
      <c r="DD810" t="b">
        <f>CY810&lt;=Konstanta!$AH$4</f>
        <v>1</v>
      </c>
      <c r="DE810" t="b">
        <f>CY810&lt;=Konstanta!$AH$5</f>
        <v>1</v>
      </c>
      <c r="DF810" t="b">
        <f>CY810&lt;=Konstanta!$AH$6</f>
        <v>1</v>
      </c>
      <c r="DG810" t="b">
        <f ca="1">TEXT(BL810,"YYYYMMDD")=TEXT(Konstanta!$B$1,"YYYYMMDD")</f>
        <v>0</v>
      </c>
      <c r="DH810" t="b">
        <f t="shared" si="219"/>
        <v>0</v>
      </c>
      <c r="DI810" s="67">
        <f ca="1">Konstanta!$C$4-Data!CD810</f>
        <v>-1096658.666275</v>
      </c>
      <c r="DJ810">
        <f ca="1">IF(Data!DI810&gt;=Konstanta!$B$14,Konstanta!$A$14,IF(Data!DI810&gt;=Konstanta!$B$15,Konstanta!$A$15,IF(Data!DI810&gt;=Konstanta!$B$16,Konstanta!$A$16,IF(Data!DI810&gt;=Konstanta!$B$17,Konstanta!$A$17,IF(Data!DI810&gt;=Konstanta!$B$18,Konstanta!$A$18,Konstanta!$A$19)))))</f>
        <v>6</v>
      </c>
      <c r="DK810" t="b">
        <f t="shared" si="220"/>
        <v>0</v>
      </c>
      <c r="DL810" t="b">
        <f>COUNTIFS(A$1:A809,A810)=0</f>
        <v>1</v>
      </c>
    </row>
    <row r="811" spans="1:116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70" t="str">
        <f t="shared" si="205"/>
        <v/>
      </c>
      <c r="CA811" s="71">
        <f t="shared" ca="1" si="206"/>
        <v>1096694.6664083335</v>
      </c>
      <c r="CB811" s="70" t="b">
        <f ca="1">AND(LEN(BZ811)&gt;0,TEXT(BZ811,"YYYY-MM-DD")=TEXT(Konstanta!$B$1,"YYYY-MM-DD"))</f>
        <v>0</v>
      </c>
      <c r="CC811" s="70" t="str">
        <f t="shared" si="207"/>
        <v/>
      </c>
      <c r="CD811" s="72">
        <f ca="1">(Konstanta!$B$2-D811)*24</f>
        <v>1096694.666275</v>
      </c>
      <c r="CE811" t="b">
        <f t="shared" si="208"/>
        <v>0</v>
      </c>
      <c r="CF811" t="b">
        <f>LEN(_xlfn.IFNA(VLOOKUP(H811,Konstanta!$M:$M,1,FALSE),""))&gt;0</f>
        <v>0</v>
      </c>
      <c r="CG811" t="b">
        <f>LEN(_xlfn.IFNA(VLOOKUP(G811,Konstanta!$T:$T,1,FALSE),""))&gt;0</f>
        <v>0</v>
      </c>
      <c r="CH811" t="b">
        <f>_xlfn.IFNA(VLOOKUP(U811,Konstanta!$O:$O,1,FALSE),"-")&lt;&gt;"-"</f>
        <v>0</v>
      </c>
      <c r="CI811" t="b">
        <f>LEN(_xlfn.IFNA(VLOOKUP(AX811,Konstanta!$X:$X,1,FALSE),""))&gt;0</f>
        <v>0</v>
      </c>
      <c r="CJ811" t="b">
        <f>OR(LEN(_xlfn.IFNA(VLOOKUP(Y811,Konstanta!$Q:$Q,1,FALSE),""))&gt;0,LEN(Y811)=0)</f>
        <v>1</v>
      </c>
      <c r="CK811" t="b">
        <f t="shared" si="209"/>
        <v>1</v>
      </c>
      <c r="CL811" t="b">
        <f>OR(LEN(_xlfn.IFNA(VLOOKUP(BK811,Konstanta!$Z:$Z,1,FALSE),""))&gt;0,LEN(BK811)=0)</f>
        <v>1</v>
      </c>
      <c r="CM811" t="b">
        <f t="shared" si="210"/>
        <v>1</v>
      </c>
      <c r="CN811" t="b">
        <f t="shared" si="211"/>
        <v>0</v>
      </c>
      <c r="CO811" t="b">
        <f>LEN(_xlfn.IFNA(VLOOKUP(Data!K811,Konstanta!$AB:$AB,1,FALSE),""))&gt;0</f>
        <v>0</v>
      </c>
      <c r="CP811" s="12" t="b">
        <f t="shared" si="212"/>
        <v>0</v>
      </c>
      <c r="CQ811" s="12" t="b">
        <f t="shared" si="213"/>
        <v>0</v>
      </c>
      <c r="CR811" t="b">
        <f>ISNUMBER(SEARCH(Konstanta!$Q$5,Y811))</f>
        <v>0</v>
      </c>
      <c r="CS811">
        <f ca="1">IF(CD811&lt;=Konstanta!$J$5,Konstanta!$I$5,IF(CD811&lt;=Konstanta!$J$6,Konstanta!$I$6,IF(CD811&lt;=Konstanta!$J$7,Konstanta!$I$7,Konstanta!$I$8)))</f>
        <v>4</v>
      </c>
      <c r="CT811" t="b">
        <f>ISNUMBER(SEARCH(Konstanta!$Q$6,Y811))</f>
        <v>0</v>
      </c>
      <c r="CU811">
        <f ca="1">IF(CD811&lt;=Konstanta!$F$5,Konstanta!$E$5,IF(CD811&lt;=Konstanta!$F$6,Konstanta!$E$6,IF(CD811&lt;=Konstanta!$F$7,Konstanta!$E$7,IF(CD811&lt;=Konstanta!$F$8,Konstanta!$E$8,Konstanta!$E$9))))</f>
        <v>5</v>
      </c>
      <c r="CV811" t="b">
        <f t="shared" si="214"/>
        <v>1</v>
      </c>
      <c r="CW811" s="74">
        <f ca="1">IF(CD811&lt;=Konstanta!$B$5,Konstanta!$A$5,IF(CD811&lt;=Konstanta!$B$6,Konstanta!$A$6,IF(CD811&lt;=Konstanta!$B$7,Konstanta!$A$7,IF(CD811&lt;=Konstanta!$B$8,Konstanta!$A$8,IF(CD811&lt;=Konstanta!$B$9,Konstanta!$A$9,IF(CD811&lt;=Konstanta!$B$10,Konstanta!$A$10,IF(CD811&lt;=Konstanta!$B$11,Konstanta!$A$11,Konstanta!$A$12)))))))</f>
        <v>8</v>
      </c>
      <c r="CX811" t="b">
        <f>LEN(_xlfn.IFNA(VLOOKUP(AA811,Konstanta!$AD:$AD,1,FALSE),""))=0</f>
        <v>1</v>
      </c>
      <c r="CY811" s="67">
        <f t="shared" si="215"/>
        <v>0</v>
      </c>
      <c r="CZ811" s="67">
        <f t="shared" si="216"/>
        <v>0</v>
      </c>
      <c r="DA811" s="67">
        <f t="shared" si="217"/>
        <v>0</v>
      </c>
      <c r="DB811" t="b">
        <f t="shared" ca="1" si="218"/>
        <v>0</v>
      </c>
      <c r="DC811" s="67" t="b">
        <f>DA811&lt;=Konstanta!$AH$3</f>
        <v>1</v>
      </c>
      <c r="DD811" t="b">
        <f>CY811&lt;=Konstanta!$AH$4</f>
        <v>1</v>
      </c>
      <c r="DE811" t="b">
        <f>CY811&lt;=Konstanta!$AH$5</f>
        <v>1</v>
      </c>
      <c r="DF811" t="b">
        <f>CY811&lt;=Konstanta!$AH$6</f>
        <v>1</v>
      </c>
      <c r="DG811" t="b">
        <f ca="1">TEXT(BL811,"YYYYMMDD")=TEXT(Konstanta!$B$1,"YYYYMMDD")</f>
        <v>0</v>
      </c>
      <c r="DH811" t="b">
        <f t="shared" si="219"/>
        <v>0</v>
      </c>
      <c r="DI811" s="67">
        <f ca="1">Konstanta!$C$4-Data!CD811</f>
        <v>-1096658.666275</v>
      </c>
      <c r="DJ811">
        <f ca="1">IF(Data!DI811&gt;=Konstanta!$B$14,Konstanta!$A$14,IF(Data!DI811&gt;=Konstanta!$B$15,Konstanta!$A$15,IF(Data!DI811&gt;=Konstanta!$B$16,Konstanta!$A$16,IF(Data!DI811&gt;=Konstanta!$B$17,Konstanta!$A$17,IF(Data!DI811&gt;=Konstanta!$B$18,Konstanta!$A$18,Konstanta!$A$19)))))</f>
        <v>6</v>
      </c>
      <c r="DK811" t="b">
        <f t="shared" si="220"/>
        <v>0</v>
      </c>
      <c r="DL811" t="b">
        <f>COUNTIFS(A$1:A810,A811)=0</f>
        <v>1</v>
      </c>
    </row>
    <row r="812" spans="1:116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70" t="str">
        <f t="shared" si="205"/>
        <v/>
      </c>
      <c r="CA812" s="71">
        <f t="shared" ca="1" si="206"/>
        <v>1096694.666013889</v>
      </c>
      <c r="CB812" s="70" t="b">
        <f ca="1">AND(LEN(BZ812)&gt;0,TEXT(BZ812,"YYYY-MM-DD")=TEXT(Konstanta!$B$1,"YYYY-MM-DD"))</f>
        <v>0</v>
      </c>
      <c r="CC812" s="70" t="str">
        <f t="shared" si="207"/>
        <v/>
      </c>
      <c r="CD812" s="72">
        <f ca="1">(Konstanta!$B$2-D812)*24</f>
        <v>1096694.666275</v>
      </c>
      <c r="CE812" t="b">
        <f t="shared" si="208"/>
        <v>0</v>
      </c>
      <c r="CF812" t="b">
        <f>LEN(_xlfn.IFNA(VLOOKUP(H812,Konstanta!$M:$M,1,FALSE),""))&gt;0</f>
        <v>0</v>
      </c>
      <c r="CG812" t="b">
        <f>LEN(_xlfn.IFNA(VLOOKUP(G812,Konstanta!$T:$T,1,FALSE),""))&gt;0</f>
        <v>0</v>
      </c>
      <c r="CH812" t="b">
        <f>_xlfn.IFNA(VLOOKUP(U812,Konstanta!$O:$O,1,FALSE),"-")&lt;&gt;"-"</f>
        <v>0</v>
      </c>
      <c r="CI812" t="b">
        <f>LEN(_xlfn.IFNA(VLOOKUP(AX812,Konstanta!$X:$X,1,FALSE),""))&gt;0</f>
        <v>0</v>
      </c>
      <c r="CJ812" t="b">
        <f>OR(LEN(_xlfn.IFNA(VLOOKUP(Y812,Konstanta!$Q:$Q,1,FALSE),""))&gt;0,LEN(Y812)=0)</f>
        <v>1</v>
      </c>
      <c r="CK812" t="b">
        <f t="shared" si="209"/>
        <v>1</v>
      </c>
      <c r="CL812" t="b">
        <f>OR(LEN(_xlfn.IFNA(VLOOKUP(BK812,Konstanta!$Z:$Z,1,FALSE),""))&gt;0,LEN(BK812)=0)</f>
        <v>1</v>
      </c>
      <c r="CM812" t="b">
        <f t="shared" si="210"/>
        <v>1</v>
      </c>
      <c r="CN812" t="b">
        <f t="shared" si="211"/>
        <v>0</v>
      </c>
      <c r="CO812" t="b">
        <f>LEN(_xlfn.IFNA(VLOOKUP(Data!K812,Konstanta!$AB:$AB,1,FALSE),""))&gt;0</f>
        <v>0</v>
      </c>
      <c r="CP812" s="12" t="b">
        <f t="shared" si="212"/>
        <v>0</v>
      </c>
      <c r="CQ812" s="12" t="b">
        <f t="shared" si="213"/>
        <v>0</v>
      </c>
      <c r="CR812" t="b">
        <f>ISNUMBER(SEARCH(Konstanta!$Q$5,Y812))</f>
        <v>0</v>
      </c>
      <c r="CS812">
        <f ca="1">IF(CD812&lt;=Konstanta!$J$5,Konstanta!$I$5,IF(CD812&lt;=Konstanta!$J$6,Konstanta!$I$6,IF(CD812&lt;=Konstanta!$J$7,Konstanta!$I$7,Konstanta!$I$8)))</f>
        <v>4</v>
      </c>
      <c r="CT812" t="b">
        <f>ISNUMBER(SEARCH(Konstanta!$Q$6,Y812))</f>
        <v>0</v>
      </c>
      <c r="CU812">
        <f ca="1">IF(CD812&lt;=Konstanta!$F$5,Konstanta!$E$5,IF(CD812&lt;=Konstanta!$F$6,Konstanta!$E$6,IF(CD812&lt;=Konstanta!$F$7,Konstanta!$E$7,IF(CD812&lt;=Konstanta!$F$8,Konstanta!$E$8,Konstanta!$E$9))))</f>
        <v>5</v>
      </c>
      <c r="CV812" t="b">
        <f t="shared" si="214"/>
        <v>1</v>
      </c>
      <c r="CW812" s="74">
        <f ca="1">IF(CD812&lt;=Konstanta!$B$5,Konstanta!$A$5,IF(CD812&lt;=Konstanta!$B$6,Konstanta!$A$6,IF(CD812&lt;=Konstanta!$B$7,Konstanta!$A$7,IF(CD812&lt;=Konstanta!$B$8,Konstanta!$A$8,IF(CD812&lt;=Konstanta!$B$9,Konstanta!$A$9,IF(CD812&lt;=Konstanta!$B$10,Konstanta!$A$10,IF(CD812&lt;=Konstanta!$B$11,Konstanta!$A$11,Konstanta!$A$12)))))))</f>
        <v>8</v>
      </c>
      <c r="CX812" t="b">
        <f>LEN(_xlfn.IFNA(VLOOKUP(AA812,Konstanta!$AD:$AD,1,FALSE),""))=0</f>
        <v>1</v>
      </c>
      <c r="CY812" s="67">
        <f t="shared" si="215"/>
        <v>0</v>
      </c>
      <c r="CZ812" s="67">
        <f t="shared" si="216"/>
        <v>0</v>
      </c>
      <c r="DA812" s="67">
        <f t="shared" si="217"/>
        <v>0</v>
      </c>
      <c r="DB812" t="b">
        <f t="shared" ca="1" si="218"/>
        <v>0</v>
      </c>
      <c r="DC812" s="67" t="b">
        <f>DA812&lt;=Konstanta!$AH$3</f>
        <v>1</v>
      </c>
      <c r="DD812" t="b">
        <f>CY812&lt;=Konstanta!$AH$4</f>
        <v>1</v>
      </c>
      <c r="DE812" t="b">
        <f>CY812&lt;=Konstanta!$AH$5</f>
        <v>1</v>
      </c>
      <c r="DF812" t="b">
        <f>CY812&lt;=Konstanta!$AH$6</f>
        <v>1</v>
      </c>
      <c r="DG812" t="b">
        <f ca="1">TEXT(BL812,"YYYYMMDD")=TEXT(Konstanta!$B$1,"YYYYMMDD")</f>
        <v>0</v>
      </c>
      <c r="DH812" t="b">
        <f t="shared" si="219"/>
        <v>0</v>
      </c>
      <c r="DI812" s="67">
        <f ca="1">Konstanta!$C$4-Data!CD812</f>
        <v>-1096658.666275</v>
      </c>
      <c r="DJ812">
        <f ca="1">IF(Data!DI812&gt;=Konstanta!$B$14,Konstanta!$A$14,IF(Data!DI812&gt;=Konstanta!$B$15,Konstanta!$A$15,IF(Data!DI812&gt;=Konstanta!$B$16,Konstanta!$A$16,IF(Data!DI812&gt;=Konstanta!$B$17,Konstanta!$A$17,IF(Data!DI812&gt;=Konstanta!$B$18,Konstanta!$A$18,Konstanta!$A$19)))))</f>
        <v>6</v>
      </c>
      <c r="DK812" t="b">
        <f t="shared" si="220"/>
        <v>0</v>
      </c>
      <c r="DL812" t="b">
        <f>COUNTIFS(A$1:A811,A812)=0</f>
        <v>1</v>
      </c>
    </row>
    <row r="813" spans="1:116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70" t="str">
        <f t="shared" si="205"/>
        <v/>
      </c>
      <c r="CA813" s="71">
        <f t="shared" ca="1" si="206"/>
        <v>1096694.6664055556</v>
      </c>
      <c r="CB813" s="70" t="b">
        <f ca="1">AND(LEN(BZ813)&gt;0,TEXT(BZ813,"YYYY-MM-DD")=TEXT(Konstanta!$B$1,"YYYY-MM-DD"))</f>
        <v>0</v>
      </c>
      <c r="CC813" s="70" t="str">
        <f t="shared" si="207"/>
        <v/>
      </c>
      <c r="CD813" s="72">
        <f ca="1">(Konstanta!$B$2-D813)*24</f>
        <v>1096694.666275</v>
      </c>
      <c r="CE813" t="b">
        <f t="shared" si="208"/>
        <v>0</v>
      </c>
      <c r="CF813" t="b">
        <f>LEN(_xlfn.IFNA(VLOOKUP(H813,Konstanta!$M:$M,1,FALSE),""))&gt;0</f>
        <v>0</v>
      </c>
      <c r="CG813" t="b">
        <f>LEN(_xlfn.IFNA(VLOOKUP(G813,Konstanta!$T:$T,1,FALSE),""))&gt;0</f>
        <v>0</v>
      </c>
      <c r="CH813" t="b">
        <f>_xlfn.IFNA(VLOOKUP(U813,Konstanta!$O:$O,1,FALSE),"-")&lt;&gt;"-"</f>
        <v>0</v>
      </c>
      <c r="CI813" t="b">
        <f>LEN(_xlfn.IFNA(VLOOKUP(AX813,Konstanta!$X:$X,1,FALSE),""))&gt;0</f>
        <v>0</v>
      </c>
      <c r="CJ813" t="b">
        <f>OR(LEN(_xlfn.IFNA(VLOOKUP(Y813,Konstanta!$Q:$Q,1,FALSE),""))&gt;0,LEN(Y813)=0)</f>
        <v>1</v>
      </c>
      <c r="CK813" t="b">
        <f t="shared" si="209"/>
        <v>1</v>
      </c>
      <c r="CL813" t="b">
        <f>OR(LEN(_xlfn.IFNA(VLOOKUP(BK813,Konstanta!$Z:$Z,1,FALSE),""))&gt;0,LEN(BK813)=0)</f>
        <v>1</v>
      </c>
      <c r="CM813" t="b">
        <f t="shared" si="210"/>
        <v>1</v>
      </c>
      <c r="CN813" t="b">
        <f t="shared" si="211"/>
        <v>0</v>
      </c>
      <c r="CO813" t="b">
        <f>LEN(_xlfn.IFNA(VLOOKUP(Data!K813,Konstanta!$AB:$AB,1,FALSE),""))&gt;0</f>
        <v>0</v>
      </c>
      <c r="CP813" s="12" t="b">
        <f t="shared" si="212"/>
        <v>0</v>
      </c>
      <c r="CQ813" s="12" t="b">
        <f t="shared" si="213"/>
        <v>0</v>
      </c>
      <c r="CR813" t="b">
        <f>ISNUMBER(SEARCH(Konstanta!$Q$5,Y813))</f>
        <v>0</v>
      </c>
      <c r="CS813">
        <f ca="1">IF(CD813&lt;=Konstanta!$J$5,Konstanta!$I$5,IF(CD813&lt;=Konstanta!$J$6,Konstanta!$I$6,IF(CD813&lt;=Konstanta!$J$7,Konstanta!$I$7,Konstanta!$I$8)))</f>
        <v>4</v>
      </c>
      <c r="CT813" t="b">
        <f>ISNUMBER(SEARCH(Konstanta!$Q$6,Y813))</f>
        <v>0</v>
      </c>
      <c r="CU813">
        <f ca="1">IF(CD813&lt;=Konstanta!$F$5,Konstanta!$E$5,IF(CD813&lt;=Konstanta!$F$6,Konstanta!$E$6,IF(CD813&lt;=Konstanta!$F$7,Konstanta!$E$7,IF(CD813&lt;=Konstanta!$F$8,Konstanta!$E$8,Konstanta!$E$9))))</f>
        <v>5</v>
      </c>
      <c r="CV813" t="b">
        <f t="shared" si="214"/>
        <v>1</v>
      </c>
      <c r="CW813" s="74">
        <f ca="1">IF(CD813&lt;=Konstanta!$B$5,Konstanta!$A$5,IF(CD813&lt;=Konstanta!$B$6,Konstanta!$A$6,IF(CD813&lt;=Konstanta!$B$7,Konstanta!$A$7,IF(CD813&lt;=Konstanta!$B$8,Konstanta!$A$8,IF(CD813&lt;=Konstanta!$B$9,Konstanta!$A$9,IF(CD813&lt;=Konstanta!$B$10,Konstanta!$A$10,IF(CD813&lt;=Konstanta!$B$11,Konstanta!$A$11,Konstanta!$A$12)))))))</f>
        <v>8</v>
      </c>
      <c r="CX813" t="b">
        <f>LEN(_xlfn.IFNA(VLOOKUP(AA813,Konstanta!$AD:$AD,1,FALSE),""))=0</f>
        <v>1</v>
      </c>
      <c r="CY813" s="67">
        <f t="shared" si="215"/>
        <v>0</v>
      </c>
      <c r="CZ813" s="67">
        <f t="shared" si="216"/>
        <v>0</v>
      </c>
      <c r="DA813" s="67">
        <f t="shared" si="217"/>
        <v>0</v>
      </c>
      <c r="DB813" t="b">
        <f t="shared" ca="1" si="218"/>
        <v>0</v>
      </c>
      <c r="DC813" s="67" t="b">
        <f>DA813&lt;=Konstanta!$AH$3</f>
        <v>1</v>
      </c>
      <c r="DD813" t="b">
        <f>CY813&lt;=Konstanta!$AH$4</f>
        <v>1</v>
      </c>
      <c r="DE813" t="b">
        <f>CY813&lt;=Konstanta!$AH$5</f>
        <v>1</v>
      </c>
      <c r="DF813" t="b">
        <f>CY813&lt;=Konstanta!$AH$6</f>
        <v>1</v>
      </c>
      <c r="DG813" t="b">
        <f ca="1">TEXT(BL813,"YYYYMMDD")=TEXT(Konstanta!$B$1,"YYYYMMDD")</f>
        <v>0</v>
      </c>
      <c r="DH813" t="b">
        <f t="shared" si="219"/>
        <v>0</v>
      </c>
      <c r="DI813" s="67">
        <f ca="1">Konstanta!$C$4-Data!CD813</f>
        <v>-1096658.666275</v>
      </c>
      <c r="DJ813">
        <f ca="1">IF(Data!DI813&gt;=Konstanta!$B$14,Konstanta!$A$14,IF(Data!DI813&gt;=Konstanta!$B$15,Konstanta!$A$15,IF(Data!DI813&gt;=Konstanta!$B$16,Konstanta!$A$16,IF(Data!DI813&gt;=Konstanta!$B$17,Konstanta!$A$17,IF(Data!DI813&gt;=Konstanta!$B$18,Konstanta!$A$18,Konstanta!$A$19)))))</f>
        <v>6</v>
      </c>
      <c r="DK813" t="b">
        <f t="shared" si="220"/>
        <v>0</v>
      </c>
      <c r="DL813" t="b">
        <f>COUNTIFS(A$1:A812,A813)=0</f>
        <v>1</v>
      </c>
    </row>
    <row r="814" spans="1:116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70" t="str">
        <f t="shared" si="205"/>
        <v/>
      </c>
      <c r="CA814" s="71">
        <f t="shared" ca="1" si="206"/>
        <v>1096694.6659916667</v>
      </c>
      <c r="CB814" s="70" t="b">
        <f ca="1">AND(LEN(BZ814)&gt;0,TEXT(BZ814,"YYYY-MM-DD")=TEXT(Konstanta!$B$1,"YYYY-MM-DD"))</f>
        <v>0</v>
      </c>
      <c r="CC814" s="70" t="str">
        <f t="shared" si="207"/>
        <v/>
      </c>
      <c r="CD814" s="72">
        <f ca="1">(Konstanta!$B$2-D814)*24</f>
        <v>1096694.666275</v>
      </c>
      <c r="CE814" t="b">
        <f t="shared" si="208"/>
        <v>0</v>
      </c>
      <c r="CF814" t="b">
        <f>LEN(_xlfn.IFNA(VLOOKUP(H814,Konstanta!$M:$M,1,FALSE),""))&gt;0</f>
        <v>0</v>
      </c>
      <c r="CG814" t="b">
        <f>LEN(_xlfn.IFNA(VLOOKUP(G814,Konstanta!$T:$T,1,FALSE),""))&gt;0</f>
        <v>0</v>
      </c>
      <c r="CH814" t="b">
        <f>_xlfn.IFNA(VLOOKUP(U814,Konstanta!$O:$O,1,FALSE),"-")&lt;&gt;"-"</f>
        <v>0</v>
      </c>
      <c r="CI814" t="b">
        <f>LEN(_xlfn.IFNA(VLOOKUP(AX814,Konstanta!$X:$X,1,FALSE),""))&gt;0</f>
        <v>0</v>
      </c>
      <c r="CJ814" t="b">
        <f>OR(LEN(_xlfn.IFNA(VLOOKUP(Y814,Konstanta!$Q:$Q,1,FALSE),""))&gt;0,LEN(Y814)=0)</f>
        <v>1</v>
      </c>
      <c r="CK814" t="b">
        <f t="shared" si="209"/>
        <v>1</v>
      </c>
      <c r="CL814" t="b">
        <f>OR(LEN(_xlfn.IFNA(VLOOKUP(BK814,Konstanta!$Z:$Z,1,FALSE),""))&gt;0,LEN(BK814)=0)</f>
        <v>1</v>
      </c>
      <c r="CM814" t="b">
        <f t="shared" si="210"/>
        <v>1</v>
      </c>
      <c r="CN814" t="b">
        <f t="shared" si="211"/>
        <v>0</v>
      </c>
      <c r="CO814" t="b">
        <f>LEN(_xlfn.IFNA(VLOOKUP(Data!K814,Konstanta!$AB:$AB,1,FALSE),""))&gt;0</f>
        <v>0</v>
      </c>
      <c r="CP814" s="12" t="b">
        <f t="shared" si="212"/>
        <v>0</v>
      </c>
      <c r="CQ814" s="12" t="b">
        <f t="shared" si="213"/>
        <v>0</v>
      </c>
      <c r="CR814" t="b">
        <f>ISNUMBER(SEARCH(Konstanta!$Q$5,Y814))</f>
        <v>0</v>
      </c>
      <c r="CS814">
        <f ca="1">IF(CD814&lt;=Konstanta!$J$5,Konstanta!$I$5,IF(CD814&lt;=Konstanta!$J$6,Konstanta!$I$6,IF(CD814&lt;=Konstanta!$J$7,Konstanta!$I$7,Konstanta!$I$8)))</f>
        <v>4</v>
      </c>
      <c r="CT814" t="b">
        <f>ISNUMBER(SEARCH(Konstanta!$Q$6,Y814))</f>
        <v>0</v>
      </c>
      <c r="CU814">
        <f ca="1">IF(CD814&lt;=Konstanta!$F$5,Konstanta!$E$5,IF(CD814&lt;=Konstanta!$F$6,Konstanta!$E$6,IF(CD814&lt;=Konstanta!$F$7,Konstanta!$E$7,IF(CD814&lt;=Konstanta!$F$8,Konstanta!$E$8,Konstanta!$E$9))))</f>
        <v>5</v>
      </c>
      <c r="CV814" t="b">
        <f t="shared" si="214"/>
        <v>1</v>
      </c>
      <c r="CW814" s="74">
        <f ca="1">IF(CD814&lt;=Konstanta!$B$5,Konstanta!$A$5,IF(CD814&lt;=Konstanta!$B$6,Konstanta!$A$6,IF(CD814&lt;=Konstanta!$B$7,Konstanta!$A$7,IF(CD814&lt;=Konstanta!$B$8,Konstanta!$A$8,IF(CD814&lt;=Konstanta!$B$9,Konstanta!$A$9,IF(CD814&lt;=Konstanta!$B$10,Konstanta!$A$10,IF(CD814&lt;=Konstanta!$B$11,Konstanta!$A$11,Konstanta!$A$12)))))))</f>
        <v>8</v>
      </c>
      <c r="CX814" t="b">
        <f>LEN(_xlfn.IFNA(VLOOKUP(AA814,Konstanta!$AD:$AD,1,FALSE),""))=0</f>
        <v>1</v>
      </c>
      <c r="CY814" s="67">
        <f t="shared" si="215"/>
        <v>0</v>
      </c>
      <c r="CZ814" s="67">
        <f t="shared" si="216"/>
        <v>0</v>
      </c>
      <c r="DA814" s="67">
        <f t="shared" si="217"/>
        <v>0</v>
      </c>
      <c r="DB814" t="b">
        <f t="shared" ca="1" si="218"/>
        <v>0</v>
      </c>
      <c r="DC814" s="67" t="b">
        <f>DA814&lt;=Konstanta!$AH$3</f>
        <v>1</v>
      </c>
      <c r="DD814" t="b">
        <f>CY814&lt;=Konstanta!$AH$4</f>
        <v>1</v>
      </c>
      <c r="DE814" t="b">
        <f>CY814&lt;=Konstanta!$AH$5</f>
        <v>1</v>
      </c>
      <c r="DF814" t="b">
        <f>CY814&lt;=Konstanta!$AH$6</f>
        <v>1</v>
      </c>
      <c r="DG814" t="b">
        <f ca="1">TEXT(BL814,"YYYYMMDD")=TEXT(Konstanta!$B$1,"YYYYMMDD")</f>
        <v>0</v>
      </c>
      <c r="DH814" t="b">
        <f t="shared" si="219"/>
        <v>0</v>
      </c>
      <c r="DI814" s="67">
        <f ca="1">Konstanta!$C$4-Data!CD814</f>
        <v>-1096658.666275</v>
      </c>
      <c r="DJ814">
        <f ca="1">IF(Data!DI814&gt;=Konstanta!$B$14,Konstanta!$A$14,IF(Data!DI814&gt;=Konstanta!$B$15,Konstanta!$A$15,IF(Data!DI814&gt;=Konstanta!$B$16,Konstanta!$A$16,IF(Data!DI814&gt;=Konstanta!$B$17,Konstanta!$A$17,IF(Data!DI814&gt;=Konstanta!$B$18,Konstanta!$A$18,Konstanta!$A$19)))))</f>
        <v>6</v>
      </c>
      <c r="DK814" t="b">
        <f t="shared" si="220"/>
        <v>0</v>
      </c>
      <c r="DL814" t="b">
        <f>COUNTIFS(A$1:A813,A814)=0</f>
        <v>1</v>
      </c>
    </row>
    <row r="815" spans="1:116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70" t="str">
        <f t="shared" si="205"/>
        <v/>
      </c>
      <c r="CA815" s="71">
        <f t="shared" ca="1" si="206"/>
        <v>1096694.666275</v>
      </c>
      <c r="CB815" s="70" t="b">
        <f ca="1">AND(LEN(BZ815)&gt;0,TEXT(BZ815,"YYYY-MM-DD")=TEXT(Konstanta!$B$1,"YYYY-MM-DD"))</f>
        <v>0</v>
      </c>
      <c r="CC815" s="70" t="str">
        <f t="shared" si="207"/>
        <v/>
      </c>
      <c r="CD815" s="72">
        <f ca="1">(Konstanta!$B$2-D815)*24</f>
        <v>1096694.666275</v>
      </c>
      <c r="CE815" t="b">
        <f t="shared" si="208"/>
        <v>0</v>
      </c>
      <c r="CF815" t="b">
        <f>LEN(_xlfn.IFNA(VLOOKUP(H815,Konstanta!$M:$M,1,FALSE),""))&gt;0</f>
        <v>0</v>
      </c>
      <c r="CG815" t="b">
        <f>LEN(_xlfn.IFNA(VLOOKUP(G815,Konstanta!$T:$T,1,FALSE),""))&gt;0</f>
        <v>0</v>
      </c>
      <c r="CH815" t="b">
        <f>_xlfn.IFNA(VLOOKUP(U815,Konstanta!$O:$O,1,FALSE),"-")&lt;&gt;"-"</f>
        <v>0</v>
      </c>
      <c r="CI815" t="b">
        <f>LEN(_xlfn.IFNA(VLOOKUP(AX815,Konstanta!$X:$X,1,FALSE),""))&gt;0</f>
        <v>0</v>
      </c>
      <c r="CJ815" t="b">
        <f>OR(LEN(_xlfn.IFNA(VLOOKUP(Y815,Konstanta!$Q:$Q,1,FALSE),""))&gt;0,LEN(Y815)=0)</f>
        <v>1</v>
      </c>
      <c r="CK815" t="b">
        <f t="shared" si="209"/>
        <v>1</v>
      </c>
      <c r="CL815" t="b">
        <f>OR(LEN(_xlfn.IFNA(VLOOKUP(BK815,Konstanta!$Z:$Z,1,FALSE),""))&gt;0,LEN(BK815)=0)</f>
        <v>1</v>
      </c>
      <c r="CM815" t="b">
        <f t="shared" si="210"/>
        <v>1</v>
      </c>
      <c r="CN815" t="b">
        <f t="shared" si="211"/>
        <v>0</v>
      </c>
      <c r="CO815" t="b">
        <f>LEN(_xlfn.IFNA(VLOOKUP(Data!K815,Konstanta!$AB:$AB,1,FALSE),""))&gt;0</f>
        <v>0</v>
      </c>
      <c r="CP815" s="12" t="b">
        <f t="shared" si="212"/>
        <v>0</v>
      </c>
      <c r="CQ815" s="12" t="b">
        <f t="shared" si="213"/>
        <v>0</v>
      </c>
      <c r="CR815" t="b">
        <f>ISNUMBER(SEARCH(Konstanta!$Q$5,Y815))</f>
        <v>0</v>
      </c>
      <c r="CS815">
        <f ca="1">IF(CD815&lt;=Konstanta!$J$5,Konstanta!$I$5,IF(CD815&lt;=Konstanta!$J$6,Konstanta!$I$6,IF(CD815&lt;=Konstanta!$J$7,Konstanta!$I$7,Konstanta!$I$8)))</f>
        <v>4</v>
      </c>
      <c r="CT815" t="b">
        <f>ISNUMBER(SEARCH(Konstanta!$Q$6,Y815))</f>
        <v>0</v>
      </c>
      <c r="CU815">
        <f ca="1">IF(CD815&lt;=Konstanta!$F$5,Konstanta!$E$5,IF(CD815&lt;=Konstanta!$F$6,Konstanta!$E$6,IF(CD815&lt;=Konstanta!$F$7,Konstanta!$E$7,IF(CD815&lt;=Konstanta!$F$8,Konstanta!$E$8,Konstanta!$E$9))))</f>
        <v>5</v>
      </c>
      <c r="CV815" t="b">
        <f t="shared" si="214"/>
        <v>1</v>
      </c>
      <c r="CW815" s="74">
        <f ca="1">IF(CD815&lt;=Konstanta!$B$5,Konstanta!$A$5,IF(CD815&lt;=Konstanta!$B$6,Konstanta!$A$6,IF(CD815&lt;=Konstanta!$B$7,Konstanta!$A$7,IF(CD815&lt;=Konstanta!$B$8,Konstanta!$A$8,IF(CD815&lt;=Konstanta!$B$9,Konstanta!$A$9,IF(CD815&lt;=Konstanta!$B$10,Konstanta!$A$10,IF(CD815&lt;=Konstanta!$B$11,Konstanta!$A$11,Konstanta!$A$12)))))))</f>
        <v>8</v>
      </c>
      <c r="CX815" t="b">
        <f>LEN(_xlfn.IFNA(VLOOKUP(AA815,Konstanta!$AD:$AD,1,FALSE),""))=0</f>
        <v>1</v>
      </c>
      <c r="CY815" s="67">
        <f t="shared" si="215"/>
        <v>0</v>
      </c>
      <c r="CZ815" s="67">
        <f t="shared" si="216"/>
        <v>0</v>
      </c>
      <c r="DA815" s="67">
        <f t="shared" si="217"/>
        <v>0</v>
      </c>
      <c r="DB815" t="b">
        <f t="shared" ca="1" si="218"/>
        <v>0</v>
      </c>
      <c r="DC815" s="67" t="b">
        <f>DA815&lt;=Konstanta!$AH$3</f>
        <v>1</v>
      </c>
      <c r="DD815" t="b">
        <f>CY815&lt;=Konstanta!$AH$4</f>
        <v>1</v>
      </c>
      <c r="DE815" t="b">
        <f>CY815&lt;=Konstanta!$AH$5</f>
        <v>1</v>
      </c>
      <c r="DF815" t="b">
        <f>CY815&lt;=Konstanta!$AH$6</f>
        <v>1</v>
      </c>
      <c r="DG815" t="b">
        <f ca="1">TEXT(BL815,"YYYYMMDD")=TEXT(Konstanta!$B$1,"YYYYMMDD")</f>
        <v>0</v>
      </c>
      <c r="DH815" t="b">
        <f t="shared" si="219"/>
        <v>0</v>
      </c>
      <c r="DI815" s="67">
        <f ca="1">Konstanta!$C$4-Data!CD815</f>
        <v>-1096658.666275</v>
      </c>
      <c r="DJ815">
        <f ca="1">IF(Data!DI815&gt;=Konstanta!$B$14,Konstanta!$A$14,IF(Data!DI815&gt;=Konstanta!$B$15,Konstanta!$A$15,IF(Data!DI815&gt;=Konstanta!$B$16,Konstanta!$A$16,IF(Data!DI815&gt;=Konstanta!$B$17,Konstanta!$A$17,IF(Data!DI815&gt;=Konstanta!$B$18,Konstanta!$A$18,Konstanta!$A$19)))))</f>
        <v>6</v>
      </c>
      <c r="DK815" t="b">
        <f t="shared" si="220"/>
        <v>0</v>
      </c>
      <c r="DL815" t="b">
        <f>COUNTIFS(A$1:A814,A815)=0</f>
        <v>1</v>
      </c>
    </row>
    <row r="816" spans="1:1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70" t="str">
        <f t="shared" si="205"/>
        <v/>
      </c>
      <c r="CA816" s="71">
        <f t="shared" ca="1" si="206"/>
        <v>1096694.6662277777</v>
      </c>
      <c r="CB816" s="70" t="b">
        <f ca="1">AND(LEN(BZ816)&gt;0,TEXT(BZ816,"YYYY-MM-DD")=TEXT(Konstanta!$B$1,"YYYY-MM-DD"))</f>
        <v>0</v>
      </c>
      <c r="CC816" s="70" t="str">
        <f t="shared" si="207"/>
        <v/>
      </c>
      <c r="CD816" s="72">
        <f ca="1">(Konstanta!$B$2-D816)*24</f>
        <v>1096694.666275</v>
      </c>
      <c r="CE816" t="b">
        <f t="shared" si="208"/>
        <v>0</v>
      </c>
      <c r="CF816" t="b">
        <f>LEN(_xlfn.IFNA(VLOOKUP(H816,Konstanta!$M:$M,1,FALSE),""))&gt;0</f>
        <v>0</v>
      </c>
      <c r="CG816" t="b">
        <f>LEN(_xlfn.IFNA(VLOOKUP(G816,Konstanta!$T:$T,1,FALSE),""))&gt;0</f>
        <v>0</v>
      </c>
      <c r="CH816" t="b">
        <f>_xlfn.IFNA(VLOOKUP(U816,Konstanta!$O:$O,1,FALSE),"-")&lt;&gt;"-"</f>
        <v>0</v>
      </c>
      <c r="CI816" t="b">
        <f>LEN(_xlfn.IFNA(VLOOKUP(AX816,Konstanta!$X:$X,1,FALSE),""))&gt;0</f>
        <v>0</v>
      </c>
      <c r="CJ816" t="b">
        <f>OR(LEN(_xlfn.IFNA(VLOOKUP(Y816,Konstanta!$Q:$Q,1,FALSE),""))&gt;0,LEN(Y816)=0)</f>
        <v>1</v>
      </c>
      <c r="CK816" t="b">
        <f t="shared" si="209"/>
        <v>1</v>
      </c>
      <c r="CL816" t="b">
        <f>OR(LEN(_xlfn.IFNA(VLOOKUP(BK816,Konstanta!$Z:$Z,1,FALSE),""))&gt;0,LEN(BK816)=0)</f>
        <v>1</v>
      </c>
      <c r="CM816" t="b">
        <f t="shared" si="210"/>
        <v>1</v>
      </c>
      <c r="CN816" t="b">
        <f t="shared" si="211"/>
        <v>0</v>
      </c>
      <c r="CO816" t="b">
        <f>LEN(_xlfn.IFNA(VLOOKUP(Data!K816,Konstanta!$AB:$AB,1,FALSE),""))&gt;0</f>
        <v>0</v>
      </c>
      <c r="CP816" s="12" t="b">
        <f t="shared" si="212"/>
        <v>0</v>
      </c>
      <c r="CQ816" s="12" t="b">
        <f t="shared" si="213"/>
        <v>0</v>
      </c>
      <c r="CR816" t="b">
        <f>ISNUMBER(SEARCH(Konstanta!$Q$5,Y816))</f>
        <v>0</v>
      </c>
      <c r="CS816">
        <f ca="1">IF(CD816&lt;=Konstanta!$J$5,Konstanta!$I$5,IF(CD816&lt;=Konstanta!$J$6,Konstanta!$I$6,IF(CD816&lt;=Konstanta!$J$7,Konstanta!$I$7,Konstanta!$I$8)))</f>
        <v>4</v>
      </c>
      <c r="CT816" t="b">
        <f>ISNUMBER(SEARCH(Konstanta!$Q$6,Y816))</f>
        <v>0</v>
      </c>
      <c r="CU816">
        <f ca="1">IF(CD816&lt;=Konstanta!$F$5,Konstanta!$E$5,IF(CD816&lt;=Konstanta!$F$6,Konstanta!$E$6,IF(CD816&lt;=Konstanta!$F$7,Konstanta!$E$7,IF(CD816&lt;=Konstanta!$F$8,Konstanta!$E$8,Konstanta!$E$9))))</f>
        <v>5</v>
      </c>
      <c r="CV816" t="b">
        <f t="shared" si="214"/>
        <v>1</v>
      </c>
      <c r="CW816" s="74">
        <f ca="1">IF(CD816&lt;=Konstanta!$B$5,Konstanta!$A$5,IF(CD816&lt;=Konstanta!$B$6,Konstanta!$A$6,IF(CD816&lt;=Konstanta!$B$7,Konstanta!$A$7,IF(CD816&lt;=Konstanta!$B$8,Konstanta!$A$8,IF(CD816&lt;=Konstanta!$B$9,Konstanta!$A$9,IF(CD816&lt;=Konstanta!$B$10,Konstanta!$A$10,IF(CD816&lt;=Konstanta!$B$11,Konstanta!$A$11,Konstanta!$A$12)))))))</f>
        <v>8</v>
      </c>
      <c r="CX816" t="b">
        <f>LEN(_xlfn.IFNA(VLOOKUP(AA816,Konstanta!$AD:$AD,1,FALSE),""))=0</f>
        <v>1</v>
      </c>
      <c r="CY816" s="67">
        <f t="shared" si="215"/>
        <v>0</v>
      </c>
      <c r="CZ816" s="67">
        <f t="shared" si="216"/>
        <v>0</v>
      </c>
      <c r="DA816" s="67">
        <f t="shared" si="217"/>
        <v>0</v>
      </c>
      <c r="DB816" t="b">
        <f t="shared" ca="1" si="218"/>
        <v>0</v>
      </c>
      <c r="DC816" s="67" t="b">
        <f>DA816&lt;=Konstanta!$AH$3</f>
        <v>1</v>
      </c>
      <c r="DD816" t="b">
        <f>CY816&lt;=Konstanta!$AH$4</f>
        <v>1</v>
      </c>
      <c r="DE816" t="b">
        <f>CY816&lt;=Konstanta!$AH$5</f>
        <v>1</v>
      </c>
      <c r="DF816" t="b">
        <f>CY816&lt;=Konstanta!$AH$6</f>
        <v>1</v>
      </c>
      <c r="DG816" t="b">
        <f ca="1">TEXT(BL816,"YYYYMMDD")=TEXT(Konstanta!$B$1,"YYYYMMDD")</f>
        <v>0</v>
      </c>
      <c r="DH816" t="b">
        <f t="shared" si="219"/>
        <v>0</v>
      </c>
      <c r="DI816" s="67">
        <f ca="1">Konstanta!$C$4-Data!CD816</f>
        <v>-1096658.666275</v>
      </c>
      <c r="DJ816">
        <f ca="1">IF(Data!DI816&gt;=Konstanta!$B$14,Konstanta!$A$14,IF(Data!DI816&gt;=Konstanta!$B$15,Konstanta!$A$15,IF(Data!DI816&gt;=Konstanta!$B$16,Konstanta!$A$16,IF(Data!DI816&gt;=Konstanta!$B$17,Konstanta!$A$17,IF(Data!DI816&gt;=Konstanta!$B$18,Konstanta!$A$18,Konstanta!$A$19)))))</f>
        <v>6</v>
      </c>
      <c r="DK816" t="b">
        <f t="shared" si="220"/>
        <v>0</v>
      </c>
      <c r="DL816" t="b">
        <f>COUNTIFS(A$1:A815,A816)=0</f>
        <v>1</v>
      </c>
    </row>
    <row r="817" spans="1:116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70" t="str">
        <f t="shared" si="205"/>
        <v/>
      </c>
      <c r="CA817" s="71">
        <f t="shared" ca="1" si="206"/>
        <v>1096694.6660000002</v>
      </c>
      <c r="CB817" s="70" t="b">
        <f ca="1">AND(LEN(BZ817)&gt;0,TEXT(BZ817,"YYYY-MM-DD")=TEXT(Konstanta!$B$1,"YYYY-MM-DD"))</f>
        <v>0</v>
      </c>
      <c r="CC817" s="70" t="str">
        <f t="shared" si="207"/>
        <v/>
      </c>
      <c r="CD817" s="72">
        <f ca="1">(Konstanta!$B$2-D817)*24</f>
        <v>1096694.666275</v>
      </c>
      <c r="CE817" t="b">
        <f t="shared" si="208"/>
        <v>0</v>
      </c>
      <c r="CF817" t="b">
        <f>LEN(_xlfn.IFNA(VLOOKUP(H817,Konstanta!$M:$M,1,FALSE),""))&gt;0</f>
        <v>0</v>
      </c>
      <c r="CG817" t="b">
        <f>LEN(_xlfn.IFNA(VLOOKUP(G817,Konstanta!$T:$T,1,FALSE),""))&gt;0</f>
        <v>0</v>
      </c>
      <c r="CH817" t="b">
        <f>_xlfn.IFNA(VLOOKUP(U817,Konstanta!$O:$O,1,FALSE),"-")&lt;&gt;"-"</f>
        <v>0</v>
      </c>
      <c r="CI817" t="b">
        <f>LEN(_xlfn.IFNA(VLOOKUP(AX817,Konstanta!$X:$X,1,FALSE),""))&gt;0</f>
        <v>0</v>
      </c>
      <c r="CJ817" t="b">
        <f>OR(LEN(_xlfn.IFNA(VLOOKUP(Y817,Konstanta!$Q:$Q,1,FALSE),""))&gt;0,LEN(Y817)=0)</f>
        <v>1</v>
      </c>
      <c r="CK817" t="b">
        <f t="shared" si="209"/>
        <v>1</v>
      </c>
      <c r="CL817" t="b">
        <f>OR(LEN(_xlfn.IFNA(VLOOKUP(BK817,Konstanta!$Z:$Z,1,FALSE),""))&gt;0,LEN(BK817)=0)</f>
        <v>1</v>
      </c>
      <c r="CM817" t="b">
        <f t="shared" si="210"/>
        <v>1</v>
      </c>
      <c r="CN817" t="b">
        <f t="shared" si="211"/>
        <v>0</v>
      </c>
      <c r="CO817" t="b">
        <f>LEN(_xlfn.IFNA(VLOOKUP(Data!K817,Konstanta!$AB:$AB,1,FALSE),""))&gt;0</f>
        <v>0</v>
      </c>
      <c r="CP817" s="12" t="b">
        <f t="shared" si="212"/>
        <v>0</v>
      </c>
      <c r="CQ817" s="12" t="b">
        <f t="shared" si="213"/>
        <v>0</v>
      </c>
      <c r="CR817" t="b">
        <f>ISNUMBER(SEARCH(Konstanta!$Q$5,Y817))</f>
        <v>0</v>
      </c>
      <c r="CS817">
        <f ca="1">IF(CD817&lt;=Konstanta!$J$5,Konstanta!$I$5,IF(CD817&lt;=Konstanta!$J$6,Konstanta!$I$6,IF(CD817&lt;=Konstanta!$J$7,Konstanta!$I$7,Konstanta!$I$8)))</f>
        <v>4</v>
      </c>
      <c r="CT817" t="b">
        <f>ISNUMBER(SEARCH(Konstanta!$Q$6,Y817))</f>
        <v>0</v>
      </c>
      <c r="CU817">
        <f ca="1">IF(CD817&lt;=Konstanta!$F$5,Konstanta!$E$5,IF(CD817&lt;=Konstanta!$F$6,Konstanta!$E$6,IF(CD817&lt;=Konstanta!$F$7,Konstanta!$E$7,IF(CD817&lt;=Konstanta!$F$8,Konstanta!$E$8,Konstanta!$E$9))))</f>
        <v>5</v>
      </c>
      <c r="CV817" t="b">
        <f t="shared" si="214"/>
        <v>1</v>
      </c>
      <c r="CW817" s="74">
        <f ca="1">IF(CD817&lt;=Konstanta!$B$5,Konstanta!$A$5,IF(CD817&lt;=Konstanta!$B$6,Konstanta!$A$6,IF(CD817&lt;=Konstanta!$B$7,Konstanta!$A$7,IF(CD817&lt;=Konstanta!$B$8,Konstanta!$A$8,IF(CD817&lt;=Konstanta!$B$9,Konstanta!$A$9,IF(CD817&lt;=Konstanta!$B$10,Konstanta!$A$10,IF(CD817&lt;=Konstanta!$B$11,Konstanta!$A$11,Konstanta!$A$12)))))))</f>
        <v>8</v>
      </c>
      <c r="CX817" t="b">
        <f>LEN(_xlfn.IFNA(VLOOKUP(AA817,Konstanta!$AD:$AD,1,FALSE),""))=0</f>
        <v>1</v>
      </c>
      <c r="CY817" s="67">
        <f t="shared" si="215"/>
        <v>0</v>
      </c>
      <c r="CZ817" s="67">
        <f t="shared" si="216"/>
        <v>0</v>
      </c>
      <c r="DA817" s="67">
        <f t="shared" si="217"/>
        <v>0</v>
      </c>
      <c r="DB817" t="b">
        <f t="shared" ca="1" si="218"/>
        <v>0</v>
      </c>
      <c r="DC817" s="67" t="b">
        <f>DA817&lt;=Konstanta!$AH$3</f>
        <v>1</v>
      </c>
      <c r="DD817" t="b">
        <f>CY817&lt;=Konstanta!$AH$4</f>
        <v>1</v>
      </c>
      <c r="DE817" t="b">
        <f>CY817&lt;=Konstanta!$AH$5</f>
        <v>1</v>
      </c>
      <c r="DF817" t="b">
        <f>CY817&lt;=Konstanta!$AH$6</f>
        <v>1</v>
      </c>
      <c r="DG817" t="b">
        <f ca="1">TEXT(BL817,"YYYYMMDD")=TEXT(Konstanta!$B$1,"YYYYMMDD")</f>
        <v>0</v>
      </c>
      <c r="DH817" t="b">
        <f t="shared" si="219"/>
        <v>0</v>
      </c>
      <c r="DI817" s="67">
        <f ca="1">Konstanta!$C$4-Data!CD817</f>
        <v>-1096658.666275</v>
      </c>
      <c r="DJ817">
        <f ca="1">IF(Data!DI817&gt;=Konstanta!$B$14,Konstanta!$A$14,IF(Data!DI817&gt;=Konstanta!$B$15,Konstanta!$A$15,IF(Data!DI817&gt;=Konstanta!$B$16,Konstanta!$A$16,IF(Data!DI817&gt;=Konstanta!$B$17,Konstanta!$A$17,IF(Data!DI817&gt;=Konstanta!$B$18,Konstanta!$A$18,Konstanta!$A$19)))))</f>
        <v>6</v>
      </c>
      <c r="DK817" t="b">
        <f t="shared" si="220"/>
        <v>0</v>
      </c>
      <c r="DL817" t="b">
        <f>COUNTIFS(A$1:A816,A817)=0</f>
        <v>1</v>
      </c>
    </row>
    <row r="818" spans="1:116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70" t="str">
        <f t="shared" si="205"/>
        <v/>
      </c>
      <c r="CA818" s="71">
        <f t="shared" ca="1" si="206"/>
        <v>1096694.6660055555</v>
      </c>
      <c r="CB818" s="70" t="b">
        <f ca="1">AND(LEN(BZ818)&gt;0,TEXT(BZ818,"YYYY-MM-DD")=TEXT(Konstanta!$B$1,"YYYY-MM-DD"))</f>
        <v>0</v>
      </c>
      <c r="CC818" s="70" t="str">
        <f t="shared" si="207"/>
        <v/>
      </c>
      <c r="CD818" s="72">
        <f ca="1">(Konstanta!$B$2-D818)*24</f>
        <v>1096694.666275</v>
      </c>
      <c r="CE818" t="b">
        <f t="shared" si="208"/>
        <v>0</v>
      </c>
      <c r="CF818" t="b">
        <f>LEN(_xlfn.IFNA(VLOOKUP(H818,Konstanta!$M:$M,1,FALSE),""))&gt;0</f>
        <v>0</v>
      </c>
      <c r="CG818" t="b">
        <f>LEN(_xlfn.IFNA(VLOOKUP(G818,Konstanta!$T:$T,1,FALSE),""))&gt;0</f>
        <v>0</v>
      </c>
      <c r="CH818" t="b">
        <f>_xlfn.IFNA(VLOOKUP(U818,Konstanta!$O:$O,1,FALSE),"-")&lt;&gt;"-"</f>
        <v>0</v>
      </c>
      <c r="CI818" t="b">
        <f>LEN(_xlfn.IFNA(VLOOKUP(AX818,Konstanta!$X:$X,1,FALSE),""))&gt;0</f>
        <v>0</v>
      </c>
      <c r="CJ818" t="b">
        <f>OR(LEN(_xlfn.IFNA(VLOOKUP(Y818,Konstanta!$Q:$Q,1,FALSE),""))&gt;0,LEN(Y818)=0)</f>
        <v>1</v>
      </c>
      <c r="CK818" t="b">
        <f t="shared" si="209"/>
        <v>1</v>
      </c>
      <c r="CL818" t="b">
        <f>OR(LEN(_xlfn.IFNA(VLOOKUP(BK818,Konstanta!$Z:$Z,1,FALSE),""))&gt;0,LEN(BK818)=0)</f>
        <v>1</v>
      </c>
      <c r="CM818" t="b">
        <f t="shared" si="210"/>
        <v>1</v>
      </c>
      <c r="CN818" t="b">
        <f t="shared" si="211"/>
        <v>0</v>
      </c>
      <c r="CO818" t="b">
        <f>LEN(_xlfn.IFNA(VLOOKUP(Data!K818,Konstanta!$AB:$AB,1,FALSE),""))&gt;0</f>
        <v>0</v>
      </c>
      <c r="CP818" s="12" t="b">
        <f t="shared" si="212"/>
        <v>0</v>
      </c>
      <c r="CQ818" s="12" t="b">
        <f t="shared" si="213"/>
        <v>0</v>
      </c>
      <c r="CR818" t="b">
        <f>ISNUMBER(SEARCH(Konstanta!$Q$5,Y818))</f>
        <v>0</v>
      </c>
      <c r="CS818">
        <f ca="1">IF(CD818&lt;=Konstanta!$J$5,Konstanta!$I$5,IF(CD818&lt;=Konstanta!$J$6,Konstanta!$I$6,IF(CD818&lt;=Konstanta!$J$7,Konstanta!$I$7,Konstanta!$I$8)))</f>
        <v>4</v>
      </c>
      <c r="CT818" t="b">
        <f>ISNUMBER(SEARCH(Konstanta!$Q$6,Y818))</f>
        <v>0</v>
      </c>
      <c r="CU818">
        <f ca="1">IF(CD818&lt;=Konstanta!$F$5,Konstanta!$E$5,IF(CD818&lt;=Konstanta!$F$6,Konstanta!$E$6,IF(CD818&lt;=Konstanta!$F$7,Konstanta!$E$7,IF(CD818&lt;=Konstanta!$F$8,Konstanta!$E$8,Konstanta!$E$9))))</f>
        <v>5</v>
      </c>
      <c r="CV818" t="b">
        <f t="shared" si="214"/>
        <v>1</v>
      </c>
      <c r="CW818" s="74">
        <f ca="1">IF(CD818&lt;=Konstanta!$B$5,Konstanta!$A$5,IF(CD818&lt;=Konstanta!$B$6,Konstanta!$A$6,IF(CD818&lt;=Konstanta!$B$7,Konstanta!$A$7,IF(CD818&lt;=Konstanta!$B$8,Konstanta!$A$8,IF(CD818&lt;=Konstanta!$B$9,Konstanta!$A$9,IF(CD818&lt;=Konstanta!$B$10,Konstanta!$A$10,IF(CD818&lt;=Konstanta!$B$11,Konstanta!$A$11,Konstanta!$A$12)))))))</f>
        <v>8</v>
      </c>
      <c r="CX818" t="b">
        <f>LEN(_xlfn.IFNA(VLOOKUP(AA818,Konstanta!$AD:$AD,1,FALSE),""))=0</f>
        <v>1</v>
      </c>
      <c r="CY818" s="67">
        <f t="shared" si="215"/>
        <v>0</v>
      </c>
      <c r="CZ818" s="67">
        <f t="shared" si="216"/>
        <v>0</v>
      </c>
      <c r="DA818" s="67">
        <f t="shared" si="217"/>
        <v>0</v>
      </c>
      <c r="DB818" t="b">
        <f t="shared" ca="1" si="218"/>
        <v>0</v>
      </c>
      <c r="DC818" s="67" t="b">
        <f>DA818&lt;=Konstanta!$AH$3</f>
        <v>1</v>
      </c>
      <c r="DD818" t="b">
        <f>CY818&lt;=Konstanta!$AH$4</f>
        <v>1</v>
      </c>
      <c r="DE818" t="b">
        <f>CY818&lt;=Konstanta!$AH$5</f>
        <v>1</v>
      </c>
      <c r="DF818" t="b">
        <f>CY818&lt;=Konstanta!$AH$6</f>
        <v>1</v>
      </c>
      <c r="DG818" t="b">
        <f ca="1">TEXT(BL818,"YYYYMMDD")=TEXT(Konstanta!$B$1,"YYYYMMDD")</f>
        <v>0</v>
      </c>
      <c r="DH818" t="b">
        <f t="shared" si="219"/>
        <v>0</v>
      </c>
      <c r="DI818" s="67">
        <f ca="1">Konstanta!$C$4-Data!CD818</f>
        <v>-1096658.666275</v>
      </c>
      <c r="DJ818">
        <f ca="1">IF(Data!DI818&gt;=Konstanta!$B$14,Konstanta!$A$14,IF(Data!DI818&gt;=Konstanta!$B$15,Konstanta!$A$15,IF(Data!DI818&gt;=Konstanta!$B$16,Konstanta!$A$16,IF(Data!DI818&gt;=Konstanta!$B$17,Konstanta!$A$17,IF(Data!DI818&gt;=Konstanta!$B$18,Konstanta!$A$18,Konstanta!$A$19)))))</f>
        <v>6</v>
      </c>
      <c r="DK818" t="b">
        <f t="shared" si="220"/>
        <v>0</v>
      </c>
      <c r="DL818" t="b">
        <f>COUNTIFS(A$1:A817,A818)=0</f>
        <v>1</v>
      </c>
    </row>
    <row r="819" spans="1:116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70" t="str">
        <f t="shared" si="205"/>
        <v/>
      </c>
      <c r="CA819" s="71">
        <f t="shared" ca="1" si="206"/>
        <v>1096694.6662277777</v>
      </c>
      <c r="CB819" s="70" t="b">
        <f ca="1">AND(LEN(BZ819)&gt;0,TEXT(BZ819,"YYYY-MM-DD")=TEXT(Konstanta!$B$1,"YYYY-MM-DD"))</f>
        <v>0</v>
      </c>
      <c r="CC819" s="70" t="str">
        <f t="shared" si="207"/>
        <v/>
      </c>
      <c r="CD819" s="72">
        <f ca="1">(Konstanta!$B$2-D819)*24</f>
        <v>1096694.666275</v>
      </c>
      <c r="CE819" t="b">
        <f t="shared" si="208"/>
        <v>0</v>
      </c>
      <c r="CF819" t="b">
        <f>LEN(_xlfn.IFNA(VLOOKUP(H819,Konstanta!$M:$M,1,FALSE),""))&gt;0</f>
        <v>0</v>
      </c>
      <c r="CG819" t="b">
        <f>LEN(_xlfn.IFNA(VLOOKUP(G819,Konstanta!$T:$T,1,FALSE),""))&gt;0</f>
        <v>0</v>
      </c>
      <c r="CH819" t="b">
        <f>_xlfn.IFNA(VLOOKUP(U819,Konstanta!$O:$O,1,FALSE),"-")&lt;&gt;"-"</f>
        <v>0</v>
      </c>
      <c r="CI819" t="b">
        <f>LEN(_xlfn.IFNA(VLOOKUP(AX819,Konstanta!$X:$X,1,FALSE),""))&gt;0</f>
        <v>0</v>
      </c>
      <c r="CJ819" t="b">
        <f>OR(LEN(_xlfn.IFNA(VLOOKUP(Y819,Konstanta!$Q:$Q,1,FALSE),""))&gt;0,LEN(Y819)=0)</f>
        <v>1</v>
      </c>
      <c r="CK819" t="b">
        <f t="shared" si="209"/>
        <v>1</v>
      </c>
      <c r="CL819" t="b">
        <f>OR(LEN(_xlfn.IFNA(VLOOKUP(BK819,Konstanta!$Z:$Z,1,FALSE),""))&gt;0,LEN(BK819)=0)</f>
        <v>1</v>
      </c>
      <c r="CM819" t="b">
        <f t="shared" si="210"/>
        <v>1</v>
      </c>
      <c r="CN819" t="b">
        <f t="shared" si="211"/>
        <v>0</v>
      </c>
      <c r="CO819" t="b">
        <f>LEN(_xlfn.IFNA(VLOOKUP(Data!K819,Konstanta!$AB:$AB,1,FALSE),""))&gt;0</f>
        <v>0</v>
      </c>
      <c r="CP819" s="12" t="b">
        <f t="shared" si="212"/>
        <v>0</v>
      </c>
      <c r="CQ819" s="12" t="b">
        <f t="shared" si="213"/>
        <v>0</v>
      </c>
      <c r="CR819" t="b">
        <f>ISNUMBER(SEARCH(Konstanta!$Q$5,Y819))</f>
        <v>0</v>
      </c>
      <c r="CS819">
        <f ca="1">IF(CD819&lt;=Konstanta!$J$5,Konstanta!$I$5,IF(CD819&lt;=Konstanta!$J$6,Konstanta!$I$6,IF(CD819&lt;=Konstanta!$J$7,Konstanta!$I$7,Konstanta!$I$8)))</f>
        <v>4</v>
      </c>
      <c r="CT819" t="b">
        <f>ISNUMBER(SEARCH(Konstanta!$Q$6,Y819))</f>
        <v>0</v>
      </c>
      <c r="CU819">
        <f ca="1">IF(CD819&lt;=Konstanta!$F$5,Konstanta!$E$5,IF(CD819&lt;=Konstanta!$F$6,Konstanta!$E$6,IF(CD819&lt;=Konstanta!$F$7,Konstanta!$E$7,IF(CD819&lt;=Konstanta!$F$8,Konstanta!$E$8,Konstanta!$E$9))))</f>
        <v>5</v>
      </c>
      <c r="CV819" t="b">
        <f t="shared" si="214"/>
        <v>1</v>
      </c>
      <c r="CW819" s="74">
        <f ca="1">IF(CD819&lt;=Konstanta!$B$5,Konstanta!$A$5,IF(CD819&lt;=Konstanta!$B$6,Konstanta!$A$6,IF(CD819&lt;=Konstanta!$B$7,Konstanta!$A$7,IF(CD819&lt;=Konstanta!$B$8,Konstanta!$A$8,IF(CD819&lt;=Konstanta!$B$9,Konstanta!$A$9,IF(CD819&lt;=Konstanta!$B$10,Konstanta!$A$10,IF(CD819&lt;=Konstanta!$B$11,Konstanta!$A$11,Konstanta!$A$12)))))))</f>
        <v>8</v>
      </c>
      <c r="CX819" t="b">
        <f>LEN(_xlfn.IFNA(VLOOKUP(AA819,Konstanta!$AD:$AD,1,FALSE),""))=0</f>
        <v>1</v>
      </c>
      <c r="CY819" s="67">
        <f t="shared" si="215"/>
        <v>0</v>
      </c>
      <c r="CZ819" s="67">
        <f t="shared" si="216"/>
        <v>0</v>
      </c>
      <c r="DA819" s="67">
        <f t="shared" si="217"/>
        <v>0</v>
      </c>
      <c r="DB819" t="b">
        <f t="shared" ca="1" si="218"/>
        <v>0</v>
      </c>
      <c r="DC819" s="67" t="b">
        <f>DA819&lt;=Konstanta!$AH$3</f>
        <v>1</v>
      </c>
      <c r="DD819" t="b">
        <f>CY819&lt;=Konstanta!$AH$4</f>
        <v>1</v>
      </c>
      <c r="DE819" t="b">
        <f>CY819&lt;=Konstanta!$AH$5</f>
        <v>1</v>
      </c>
      <c r="DF819" t="b">
        <f>CY819&lt;=Konstanta!$AH$6</f>
        <v>1</v>
      </c>
      <c r="DG819" t="b">
        <f ca="1">TEXT(BL819,"YYYYMMDD")=TEXT(Konstanta!$B$1,"YYYYMMDD")</f>
        <v>0</v>
      </c>
      <c r="DH819" t="b">
        <f t="shared" si="219"/>
        <v>0</v>
      </c>
      <c r="DI819" s="67">
        <f ca="1">Konstanta!$C$4-Data!CD819</f>
        <v>-1096658.666275</v>
      </c>
      <c r="DJ819">
        <f ca="1">IF(Data!DI819&gt;=Konstanta!$B$14,Konstanta!$A$14,IF(Data!DI819&gt;=Konstanta!$B$15,Konstanta!$A$15,IF(Data!DI819&gt;=Konstanta!$B$16,Konstanta!$A$16,IF(Data!DI819&gt;=Konstanta!$B$17,Konstanta!$A$17,IF(Data!DI819&gt;=Konstanta!$B$18,Konstanta!$A$18,Konstanta!$A$19)))))</f>
        <v>6</v>
      </c>
      <c r="DK819" t="b">
        <f t="shared" si="220"/>
        <v>0</v>
      </c>
      <c r="DL819" t="b">
        <f>COUNTIFS(A$1:A818,A819)=0</f>
        <v>1</v>
      </c>
    </row>
    <row r="820" spans="1:116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70" t="str">
        <f t="shared" si="205"/>
        <v/>
      </c>
      <c r="CA820" s="71">
        <f t="shared" ca="1" si="206"/>
        <v>1096694.6664083335</v>
      </c>
      <c r="CB820" s="70" t="b">
        <f ca="1">AND(LEN(BZ820)&gt;0,TEXT(BZ820,"YYYY-MM-DD")=TEXT(Konstanta!$B$1,"YYYY-MM-DD"))</f>
        <v>0</v>
      </c>
      <c r="CC820" s="70" t="str">
        <f t="shared" si="207"/>
        <v/>
      </c>
      <c r="CD820" s="72">
        <f ca="1">(Konstanta!$B$2-D820)*24</f>
        <v>1096694.666275</v>
      </c>
      <c r="CE820" t="b">
        <f t="shared" si="208"/>
        <v>0</v>
      </c>
      <c r="CF820" t="b">
        <f>LEN(_xlfn.IFNA(VLOOKUP(H820,Konstanta!$M:$M,1,FALSE),""))&gt;0</f>
        <v>0</v>
      </c>
      <c r="CG820" t="b">
        <f>LEN(_xlfn.IFNA(VLOOKUP(G820,Konstanta!$T:$T,1,FALSE),""))&gt;0</f>
        <v>0</v>
      </c>
      <c r="CH820" t="b">
        <f>_xlfn.IFNA(VLOOKUP(U820,Konstanta!$O:$O,1,FALSE),"-")&lt;&gt;"-"</f>
        <v>0</v>
      </c>
      <c r="CI820" t="b">
        <f>LEN(_xlfn.IFNA(VLOOKUP(AX820,Konstanta!$X:$X,1,FALSE),""))&gt;0</f>
        <v>0</v>
      </c>
      <c r="CJ820" t="b">
        <f>OR(LEN(_xlfn.IFNA(VLOOKUP(Y820,Konstanta!$Q:$Q,1,FALSE),""))&gt;0,LEN(Y820)=0)</f>
        <v>1</v>
      </c>
      <c r="CK820" t="b">
        <f t="shared" si="209"/>
        <v>1</v>
      </c>
      <c r="CL820" t="b">
        <f>OR(LEN(_xlfn.IFNA(VLOOKUP(BK820,Konstanta!$Z:$Z,1,FALSE),""))&gt;0,LEN(BK820)=0)</f>
        <v>1</v>
      </c>
      <c r="CM820" t="b">
        <f t="shared" si="210"/>
        <v>1</v>
      </c>
      <c r="CN820" t="b">
        <f t="shared" si="211"/>
        <v>0</v>
      </c>
      <c r="CO820" t="b">
        <f>LEN(_xlfn.IFNA(VLOOKUP(Data!K820,Konstanta!$AB:$AB,1,FALSE),""))&gt;0</f>
        <v>0</v>
      </c>
      <c r="CP820" s="12" t="b">
        <f t="shared" si="212"/>
        <v>0</v>
      </c>
      <c r="CQ820" s="12" t="b">
        <f t="shared" si="213"/>
        <v>0</v>
      </c>
      <c r="CR820" t="b">
        <f>ISNUMBER(SEARCH(Konstanta!$Q$5,Y820))</f>
        <v>0</v>
      </c>
      <c r="CS820">
        <f ca="1">IF(CD820&lt;=Konstanta!$J$5,Konstanta!$I$5,IF(CD820&lt;=Konstanta!$J$6,Konstanta!$I$6,IF(CD820&lt;=Konstanta!$J$7,Konstanta!$I$7,Konstanta!$I$8)))</f>
        <v>4</v>
      </c>
      <c r="CT820" t="b">
        <f>ISNUMBER(SEARCH(Konstanta!$Q$6,Y820))</f>
        <v>0</v>
      </c>
      <c r="CU820">
        <f ca="1">IF(CD820&lt;=Konstanta!$F$5,Konstanta!$E$5,IF(CD820&lt;=Konstanta!$F$6,Konstanta!$E$6,IF(CD820&lt;=Konstanta!$F$7,Konstanta!$E$7,IF(CD820&lt;=Konstanta!$F$8,Konstanta!$E$8,Konstanta!$E$9))))</f>
        <v>5</v>
      </c>
      <c r="CV820" t="b">
        <f t="shared" si="214"/>
        <v>1</v>
      </c>
      <c r="CW820" s="74">
        <f ca="1">IF(CD820&lt;=Konstanta!$B$5,Konstanta!$A$5,IF(CD820&lt;=Konstanta!$B$6,Konstanta!$A$6,IF(CD820&lt;=Konstanta!$B$7,Konstanta!$A$7,IF(CD820&lt;=Konstanta!$B$8,Konstanta!$A$8,IF(CD820&lt;=Konstanta!$B$9,Konstanta!$A$9,IF(CD820&lt;=Konstanta!$B$10,Konstanta!$A$10,IF(CD820&lt;=Konstanta!$B$11,Konstanta!$A$11,Konstanta!$A$12)))))))</f>
        <v>8</v>
      </c>
      <c r="CX820" t="b">
        <f>LEN(_xlfn.IFNA(VLOOKUP(AA820,Konstanta!$AD:$AD,1,FALSE),""))=0</f>
        <v>1</v>
      </c>
      <c r="CY820" s="67">
        <f t="shared" si="215"/>
        <v>0</v>
      </c>
      <c r="CZ820" s="67">
        <f t="shared" si="216"/>
        <v>0</v>
      </c>
      <c r="DA820" s="67">
        <f t="shared" si="217"/>
        <v>0</v>
      </c>
      <c r="DB820" t="b">
        <f t="shared" ca="1" si="218"/>
        <v>0</v>
      </c>
      <c r="DC820" s="67" t="b">
        <f>DA820&lt;=Konstanta!$AH$3</f>
        <v>1</v>
      </c>
      <c r="DD820" t="b">
        <f>CY820&lt;=Konstanta!$AH$4</f>
        <v>1</v>
      </c>
      <c r="DE820" t="b">
        <f>CY820&lt;=Konstanta!$AH$5</f>
        <v>1</v>
      </c>
      <c r="DF820" t="b">
        <f>CY820&lt;=Konstanta!$AH$6</f>
        <v>1</v>
      </c>
      <c r="DG820" t="b">
        <f ca="1">TEXT(BL820,"YYYYMMDD")=TEXT(Konstanta!$B$1,"YYYYMMDD")</f>
        <v>0</v>
      </c>
      <c r="DH820" t="b">
        <f t="shared" si="219"/>
        <v>0</v>
      </c>
      <c r="DI820" s="67">
        <f ca="1">Konstanta!$C$4-Data!CD820</f>
        <v>-1096658.666275</v>
      </c>
      <c r="DJ820">
        <f ca="1">IF(Data!DI820&gt;=Konstanta!$B$14,Konstanta!$A$14,IF(Data!DI820&gt;=Konstanta!$B$15,Konstanta!$A$15,IF(Data!DI820&gt;=Konstanta!$B$16,Konstanta!$A$16,IF(Data!DI820&gt;=Konstanta!$B$17,Konstanta!$A$17,IF(Data!DI820&gt;=Konstanta!$B$18,Konstanta!$A$18,Konstanta!$A$19)))))</f>
        <v>6</v>
      </c>
      <c r="DK820" t="b">
        <f t="shared" si="220"/>
        <v>0</v>
      </c>
      <c r="DL820" t="b">
        <f>COUNTIFS(A$1:A819,A820)=0</f>
        <v>1</v>
      </c>
    </row>
    <row r="821" spans="1:116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70" t="str">
        <f t="shared" si="205"/>
        <v/>
      </c>
      <c r="CA821" s="71">
        <f t="shared" ca="1" si="206"/>
        <v>1096694.6664305555</v>
      </c>
      <c r="CB821" s="70" t="b">
        <f ca="1">AND(LEN(BZ821)&gt;0,TEXT(BZ821,"YYYY-MM-DD")=TEXT(Konstanta!$B$1,"YYYY-MM-DD"))</f>
        <v>0</v>
      </c>
      <c r="CC821" s="70" t="str">
        <f t="shared" si="207"/>
        <v/>
      </c>
      <c r="CD821" s="72">
        <f ca="1">(Konstanta!$B$2-D821)*24</f>
        <v>1096694.666275</v>
      </c>
      <c r="CE821" t="b">
        <f t="shared" si="208"/>
        <v>0</v>
      </c>
      <c r="CF821" t="b">
        <f>LEN(_xlfn.IFNA(VLOOKUP(H821,Konstanta!$M:$M,1,FALSE),""))&gt;0</f>
        <v>0</v>
      </c>
      <c r="CG821" t="b">
        <f>LEN(_xlfn.IFNA(VLOOKUP(G821,Konstanta!$T:$T,1,FALSE),""))&gt;0</f>
        <v>0</v>
      </c>
      <c r="CH821" t="b">
        <f>_xlfn.IFNA(VLOOKUP(U821,Konstanta!$O:$O,1,FALSE),"-")&lt;&gt;"-"</f>
        <v>0</v>
      </c>
      <c r="CI821" t="b">
        <f>LEN(_xlfn.IFNA(VLOOKUP(AX821,Konstanta!$X:$X,1,FALSE),""))&gt;0</f>
        <v>0</v>
      </c>
      <c r="CJ821" t="b">
        <f>OR(LEN(_xlfn.IFNA(VLOOKUP(Y821,Konstanta!$Q:$Q,1,FALSE),""))&gt;0,LEN(Y821)=0)</f>
        <v>1</v>
      </c>
      <c r="CK821" t="b">
        <f t="shared" si="209"/>
        <v>1</v>
      </c>
      <c r="CL821" t="b">
        <f>OR(LEN(_xlfn.IFNA(VLOOKUP(BK821,Konstanta!$Z:$Z,1,FALSE),""))&gt;0,LEN(BK821)=0)</f>
        <v>1</v>
      </c>
      <c r="CM821" t="b">
        <f t="shared" si="210"/>
        <v>1</v>
      </c>
      <c r="CN821" t="b">
        <f t="shared" si="211"/>
        <v>0</v>
      </c>
      <c r="CO821" t="b">
        <f>LEN(_xlfn.IFNA(VLOOKUP(Data!K821,Konstanta!$AB:$AB,1,FALSE),""))&gt;0</f>
        <v>0</v>
      </c>
      <c r="CP821" s="12" t="b">
        <f t="shared" si="212"/>
        <v>0</v>
      </c>
      <c r="CQ821" s="12" t="b">
        <f t="shared" si="213"/>
        <v>0</v>
      </c>
      <c r="CR821" t="b">
        <f>ISNUMBER(SEARCH(Konstanta!$Q$5,Y821))</f>
        <v>0</v>
      </c>
      <c r="CS821">
        <f ca="1">IF(CD821&lt;=Konstanta!$J$5,Konstanta!$I$5,IF(CD821&lt;=Konstanta!$J$6,Konstanta!$I$6,IF(CD821&lt;=Konstanta!$J$7,Konstanta!$I$7,Konstanta!$I$8)))</f>
        <v>4</v>
      </c>
      <c r="CT821" t="b">
        <f>ISNUMBER(SEARCH(Konstanta!$Q$6,Y821))</f>
        <v>0</v>
      </c>
      <c r="CU821">
        <f ca="1">IF(CD821&lt;=Konstanta!$F$5,Konstanta!$E$5,IF(CD821&lt;=Konstanta!$F$6,Konstanta!$E$6,IF(CD821&lt;=Konstanta!$F$7,Konstanta!$E$7,IF(CD821&lt;=Konstanta!$F$8,Konstanta!$E$8,Konstanta!$E$9))))</f>
        <v>5</v>
      </c>
      <c r="CV821" t="b">
        <f t="shared" si="214"/>
        <v>1</v>
      </c>
      <c r="CW821" s="74">
        <f ca="1">IF(CD821&lt;=Konstanta!$B$5,Konstanta!$A$5,IF(CD821&lt;=Konstanta!$B$6,Konstanta!$A$6,IF(CD821&lt;=Konstanta!$B$7,Konstanta!$A$7,IF(CD821&lt;=Konstanta!$B$8,Konstanta!$A$8,IF(CD821&lt;=Konstanta!$B$9,Konstanta!$A$9,IF(CD821&lt;=Konstanta!$B$10,Konstanta!$A$10,IF(CD821&lt;=Konstanta!$B$11,Konstanta!$A$11,Konstanta!$A$12)))))))</f>
        <v>8</v>
      </c>
      <c r="CX821" t="b">
        <f>LEN(_xlfn.IFNA(VLOOKUP(AA821,Konstanta!$AD:$AD,1,FALSE),""))=0</f>
        <v>1</v>
      </c>
      <c r="CY821" s="67">
        <f t="shared" si="215"/>
        <v>0</v>
      </c>
      <c r="CZ821" s="67">
        <f t="shared" si="216"/>
        <v>0</v>
      </c>
      <c r="DA821" s="67">
        <f t="shared" si="217"/>
        <v>0</v>
      </c>
      <c r="DB821" t="b">
        <f t="shared" ca="1" si="218"/>
        <v>0</v>
      </c>
      <c r="DC821" s="67" t="b">
        <f>DA821&lt;=Konstanta!$AH$3</f>
        <v>1</v>
      </c>
      <c r="DD821" t="b">
        <f>CY821&lt;=Konstanta!$AH$4</f>
        <v>1</v>
      </c>
      <c r="DE821" t="b">
        <f>CY821&lt;=Konstanta!$AH$5</f>
        <v>1</v>
      </c>
      <c r="DF821" t="b">
        <f>CY821&lt;=Konstanta!$AH$6</f>
        <v>1</v>
      </c>
      <c r="DG821" t="b">
        <f ca="1">TEXT(BL821,"YYYYMMDD")=TEXT(Konstanta!$B$1,"YYYYMMDD")</f>
        <v>0</v>
      </c>
      <c r="DH821" t="b">
        <f t="shared" si="219"/>
        <v>0</v>
      </c>
      <c r="DI821" s="67">
        <f ca="1">Konstanta!$C$4-Data!CD821</f>
        <v>-1096658.666275</v>
      </c>
      <c r="DJ821">
        <f ca="1">IF(Data!DI821&gt;=Konstanta!$B$14,Konstanta!$A$14,IF(Data!DI821&gt;=Konstanta!$B$15,Konstanta!$A$15,IF(Data!DI821&gt;=Konstanta!$B$16,Konstanta!$A$16,IF(Data!DI821&gt;=Konstanta!$B$17,Konstanta!$A$17,IF(Data!DI821&gt;=Konstanta!$B$18,Konstanta!$A$18,Konstanta!$A$19)))))</f>
        <v>6</v>
      </c>
      <c r="DK821" t="b">
        <f t="shared" si="220"/>
        <v>0</v>
      </c>
      <c r="DL821" t="b">
        <f>COUNTIFS(A$1:A820,A821)=0</f>
        <v>1</v>
      </c>
    </row>
    <row r="822" spans="1:116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70" t="str">
        <f t="shared" si="205"/>
        <v/>
      </c>
      <c r="CA822" s="71">
        <f t="shared" ca="1" si="206"/>
        <v>1096694.6659916667</v>
      </c>
      <c r="CB822" s="70" t="b">
        <f ca="1">AND(LEN(BZ822)&gt;0,TEXT(BZ822,"YYYY-MM-DD")=TEXT(Konstanta!$B$1,"YYYY-MM-DD"))</f>
        <v>0</v>
      </c>
      <c r="CC822" s="70" t="str">
        <f t="shared" si="207"/>
        <v/>
      </c>
      <c r="CD822" s="72">
        <f ca="1">(Konstanta!$B$2-D822)*24</f>
        <v>1096694.666275</v>
      </c>
      <c r="CE822" t="b">
        <f t="shared" si="208"/>
        <v>0</v>
      </c>
      <c r="CF822" t="b">
        <f>LEN(_xlfn.IFNA(VLOOKUP(H822,Konstanta!$M:$M,1,FALSE),""))&gt;0</f>
        <v>0</v>
      </c>
      <c r="CG822" t="b">
        <f>LEN(_xlfn.IFNA(VLOOKUP(G822,Konstanta!$T:$T,1,FALSE),""))&gt;0</f>
        <v>0</v>
      </c>
      <c r="CH822" t="b">
        <f>_xlfn.IFNA(VLOOKUP(U822,Konstanta!$O:$O,1,FALSE),"-")&lt;&gt;"-"</f>
        <v>0</v>
      </c>
      <c r="CI822" t="b">
        <f>LEN(_xlfn.IFNA(VLOOKUP(AX822,Konstanta!$X:$X,1,FALSE),""))&gt;0</f>
        <v>0</v>
      </c>
      <c r="CJ822" t="b">
        <f>OR(LEN(_xlfn.IFNA(VLOOKUP(Y822,Konstanta!$Q:$Q,1,FALSE),""))&gt;0,LEN(Y822)=0)</f>
        <v>1</v>
      </c>
      <c r="CK822" t="b">
        <f t="shared" si="209"/>
        <v>1</v>
      </c>
      <c r="CL822" t="b">
        <f>OR(LEN(_xlfn.IFNA(VLOOKUP(BK822,Konstanta!$Z:$Z,1,FALSE),""))&gt;0,LEN(BK822)=0)</f>
        <v>1</v>
      </c>
      <c r="CM822" t="b">
        <f t="shared" si="210"/>
        <v>1</v>
      </c>
      <c r="CN822" t="b">
        <f t="shared" si="211"/>
        <v>0</v>
      </c>
      <c r="CO822" t="b">
        <f>LEN(_xlfn.IFNA(VLOOKUP(Data!K822,Konstanta!$AB:$AB,1,FALSE),""))&gt;0</f>
        <v>0</v>
      </c>
      <c r="CP822" s="12" t="b">
        <f t="shared" si="212"/>
        <v>0</v>
      </c>
      <c r="CQ822" s="12" t="b">
        <f t="shared" si="213"/>
        <v>0</v>
      </c>
      <c r="CR822" t="b">
        <f>ISNUMBER(SEARCH(Konstanta!$Q$5,Y822))</f>
        <v>0</v>
      </c>
      <c r="CS822">
        <f ca="1">IF(CD822&lt;=Konstanta!$J$5,Konstanta!$I$5,IF(CD822&lt;=Konstanta!$J$6,Konstanta!$I$6,IF(CD822&lt;=Konstanta!$J$7,Konstanta!$I$7,Konstanta!$I$8)))</f>
        <v>4</v>
      </c>
      <c r="CT822" t="b">
        <f>ISNUMBER(SEARCH(Konstanta!$Q$6,Y822))</f>
        <v>0</v>
      </c>
      <c r="CU822">
        <f ca="1">IF(CD822&lt;=Konstanta!$F$5,Konstanta!$E$5,IF(CD822&lt;=Konstanta!$F$6,Konstanta!$E$6,IF(CD822&lt;=Konstanta!$F$7,Konstanta!$E$7,IF(CD822&lt;=Konstanta!$F$8,Konstanta!$E$8,Konstanta!$E$9))))</f>
        <v>5</v>
      </c>
      <c r="CV822" t="b">
        <f t="shared" si="214"/>
        <v>1</v>
      </c>
      <c r="CW822" s="74">
        <f ca="1">IF(CD822&lt;=Konstanta!$B$5,Konstanta!$A$5,IF(CD822&lt;=Konstanta!$B$6,Konstanta!$A$6,IF(CD822&lt;=Konstanta!$B$7,Konstanta!$A$7,IF(CD822&lt;=Konstanta!$B$8,Konstanta!$A$8,IF(CD822&lt;=Konstanta!$B$9,Konstanta!$A$9,IF(CD822&lt;=Konstanta!$B$10,Konstanta!$A$10,IF(CD822&lt;=Konstanta!$B$11,Konstanta!$A$11,Konstanta!$A$12)))))))</f>
        <v>8</v>
      </c>
      <c r="CX822" t="b">
        <f>LEN(_xlfn.IFNA(VLOOKUP(AA822,Konstanta!$AD:$AD,1,FALSE),""))=0</f>
        <v>1</v>
      </c>
      <c r="CY822" s="67">
        <f t="shared" si="215"/>
        <v>0</v>
      </c>
      <c r="CZ822" s="67">
        <f t="shared" si="216"/>
        <v>0</v>
      </c>
      <c r="DA822" s="67">
        <f t="shared" si="217"/>
        <v>0</v>
      </c>
      <c r="DB822" t="b">
        <f t="shared" ca="1" si="218"/>
        <v>0</v>
      </c>
      <c r="DC822" s="67" t="b">
        <f>DA822&lt;=Konstanta!$AH$3</f>
        <v>1</v>
      </c>
      <c r="DD822" t="b">
        <f>CY822&lt;=Konstanta!$AH$4</f>
        <v>1</v>
      </c>
      <c r="DE822" t="b">
        <f>CY822&lt;=Konstanta!$AH$5</f>
        <v>1</v>
      </c>
      <c r="DF822" t="b">
        <f>CY822&lt;=Konstanta!$AH$6</f>
        <v>1</v>
      </c>
      <c r="DG822" t="b">
        <f ca="1">TEXT(BL822,"YYYYMMDD")=TEXT(Konstanta!$B$1,"YYYYMMDD")</f>
        <v>0</v>
      </c>
      <c r="DH822" t="b">
        <f t="shared" si="219"/>
        <v>0</v>
      </c>
      <c r="DI822" s="67">
        <f ca="1">Konstanta!$C$4-Data!CD822</f>
        <v>-1096658.666275</v>
      </c>
      <c r="DJ822">
        <f ca="1">IF(Data!DI822&gt;=Konstanta!$B$14,Konstanta!$A$14,IF(Data!DI822&gt;=Konstanta!$B$15,Konstanta!$A$15,IF(Data!DI822&gt;=Konstanta!$B$16,Konstanta!$A$16,IF(Data!DI822&gt;=Konstanta!$B$17,Konstanta!$A$17,IF(Data!DI822&gt;=Konstanta!$B$18,Konstanta!$A$18,Konstanta!$A$19)))))</f>
        <v>6</v>
      </c>
      <c r="DK822" t="b">
        <f t="shared" si="220"/>
        <v>0</v>
      </c>
      <c r="DL822" t="b">
        <f>COUNTIFS(A$1:A821,A822)=0</f>
        <v>1</v>
      </c>
    </row>
    <row r="823" spans="1:116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70" t="str">
        <f t="shared" si="205"/>
        <v/>
      </c>
      <c r="CA823" s="71">
        <f t="shared" ca="1" si="206"/>
        <v>1096694.6664</v>
      </c>
      <c r="CB823" s="70" t="b">
        <f ca="1">AND(LEN(BZ823)&gt;0,TEXT(BZ823,"YYYY-MM-DD")=TEXT(Konstanta!$B$1,"YYYY-MM-DD"))</f>
        <v>0</v>
      </c>
      <c r="CC823" s="70" t="str">
        <f t="shared" si="207"/>
        <v/>
      </c>
      <c r="CD823" s="72">
        <f ca="1">(Konstanta!$B$2-D823)*24</f>
        <v>1096694.666275</v>
      </c>
      <c r="CE823" t="b">
        <f t="shared" si="208"/>
        <v>0</v>
      </c>
      <c r="CF823" t="b">
        <f>LEN(_xlfn.IFNA(VLOOKUP(H823,Konstanta!$M:$M,1,FALSE),""))&gt;0</f>
        <v>0</v>
      </c>
      <c r="CG823" t="b">
        <f>LEN(_xlfn.IFNA(VLOOKUP(G823,Konstanta!$T:$T,1,FALSE),""))&gt;0</f>
        <v>0</v>
      </c>
      <c r="CH823" t="b">
        <f>_xlfn.IFNA(VLOOKUP(U823,Konstanta!$O:$O,1,FALSE),"-")&lt;&gt;"-"</f>
        <v>0</v>
      </c>
      <c r="CI823" t="b">
        <f>LEN(_xlfn.IFNA(VLOOKUP(AX823,Konstanta!$X:$X,1,FALSE),""))&gt;0</f>
        <v>0</v>
      </c>
      <c r="CJ823" t="b">
        <f>OR(LEN(_xlfn.IFNA(VLOOKUP(Y823,Konstanta!$Q:$Q,1,FALSE),""))&gt;0,LEN(Y823)=0)</f>
        <v>1</v>
      </c>
      <c r="CK823" t="b">
        <f t="shared" si="209"/>
        <v>1</v>
      </c>
      <c r="CL823" t="b">
        <f>OR(LEN(_xlfn.IFNA(VLOOKUP(BK823,Konstanta!$Z:$Z,1,FALSE),""))&gt;0,LEN(BK823)=0)</f>
        <v>1</v>
      </c>
      <c r="CM823" t="b">
        <f t="shared" si="210"/>
        <v>1</v>
      </c>
      <c r="CN823" t="b">
        <f t="shared" si="211"/>
        <v>0</v>
      </c>
      <c r="CO823" t="b">
        <f>LEN(_xlfn.IFNA(VLOOKUP(Data!K823,Konstanta!$AB:$AB,1,FALSE),""))&gt;0</f>
        <v>0</v>
      </c>
      <c r="CP823" s="12" t="b">
        <f t="shared" si="212"/>
        <v>0</v>
      </c>
      <c r="CQ823" s="12" t="b">
        <f t="shared" si="213"/>
        <v>0</v>
      </c>
      <c r="CR823" t="b">
        <f>ISNUMBER(SEARCH(Konstanta!$Q$5,Y823))</f>
        <v>0</v>
      </c>
      <c r="CS823">
        <f ca="1">IF(CD823&lt;=Konstanta!$J$5,Konstanta!$I$5,IF(CD823&lt;=Konstanta!$J$6,Konstanta!$I$6,IF(CD823&lt;=Konstanta!$J$7,Konstanta!$I$7,Konstanta!$I$8)))</f>
        <v>4</v>
      </c>
      <c r="CT823" t="b">
        <f>ISNUMBER(SEARCH(Konstanta!$Q$6,Y823))</f>
        <v>0</v>
      </c>
      <c r="CU823">
        <f ca="1">IF(CD823&lt;=Konstanta!$F$5,Konstanta!$E$5,IF(CD823&lt;=Konstanta!$F$6,Konstanta!$E$6,IF(CD823&lt;=Konstanta!$F$7,Konstanta!$E$7,IF(CD823&lt;=Konstanta!$F$8,Konstanta!$E$8,Konstanta!$E$9))))</f>
        <v>5</v>
      </c>
      <c r="CV823" t="b">
        <f t="shared" si="214"/>
        <v>1</v>
      </c>
      <c r="CW823" s="74">
        <f ca="1">IF(CD823&lt;=Konstanta!$B$5,Konstanta!$A$5,IF(CD823&lt;=Konstanta!$B$6,Konstanta!$A$6,IF(CD823&lt;=Konstanta!$B$7,Konstanta!$A$7,IF(CD823&lt;=Konstanta!$B$8,Konstanta!$A$8,IF(CD823&lt;=Konstanta!$B$9,Konstanta!$A$9,IF(CD823&lt;=Konstanta!$B$10,Konstanta!$A$10,IF(CD823&lt;=Konstanta!$B$11,Konstanta!$A$11,Konstanta!$A$12)))))))</f>
        <v>8</v>
      </c>
      <c r="CX823" t="b">
        <f>LEN(_xlfn.IFNA(VLOOKUP(AA823,Konstanta!$AD:$AD,1,FALSE),""))=0</f>
        <v>1</v>
      </c>
      <c r="CY823" s="67">
        <f t="shared" si="215"/>
        <v>0</v>
      </c>
      <c r="CZ823" s="67">
        <f t="shared" si="216"/>
        <v>0</v>
      </c>
      <c r="DA823" s="67">
        <f t="shared" si="217"/>
        <v>0</v>
      </c>
      <c r="DB823" t="b">
        <f t="shared" ca="1" si="218"/>
        <v>0</v>
      </c>
      <c r="DC823" s="67" t="b">
        <f>DA823&lt;=Konstanta!$AH$3</f>
        <v>1</v>
      </c>
      <c r="DD823" t="b">
        <f>CY823&lt;=Konstanta!$AH$4</f>
        <v>1</v>
      </c>
      <c r="DE823" t="b">
        <f>CY823&lt;=Konstanta!$AH$5</f>
        <v>1</v>
      </c>
      <c r="DF823" t="b">
        <f>CY823&lt;=Konstanta!$AH$6</f>
        <v>1</v>
      </c>
      <c r="DG823" t="b">
        <f ca="1">TEXT(BL823,"YYYYMMDD")=TEXT(Konstanta!$B$1,"YYYYMMDD")</f>
        <v>0</v>
      </c>
      <c r="DH823" t="b">
        <f t="shared" si="219"/>
        <v>0</v>
      </c>
      <c r="DI823" s="67">
        <f ca="1">Konstanta!$C$4-Data!CD823</f>
        <v>-1096658.666275</v>
      </c>
      <c r="DJ823">
        <f ca="1">IF(Data!DI823&gt;=Konstanta!$B$14,Konstanta!$A$14,IF(Data!DI823&gt;=Konstanta!$B$15,Konstanta!$A$15,IF(Data!DI823&gt;=Konstanta!$B$16,Konstanta!$A$16,IF(Data!DI823&gt;=Konstanta!$B$17,Konstanta!$A$17,IF(Data!DI823&gt;=Konstanta!$B$18,Konstanta!$A$18,Konstanta!$A$19)))))</f>
        <v>6</v>
      </c>
      <c r="DK823" t="b">
        <f t="shared" si="220"/>
        <v>0</v>
      </c>
      <c r="DL823" t="b">
        <f>COUNTIFS(A$1:A822,A823)=0</f>
        <v>1</v>
      </c>
    </row>
    <row r="824" spans="1:116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70" t="str">
        <f t="shared" si="205"/>
        <v/>
      </c>
      <c r="CA824" s="71">
        <f t="shared" ca="1" si="206"/>
        <v>1096694.6659916667</v>
      </c>
      <c r="CB824" s="70" t="b">
        <f ca="1">AND(LEN(BZ824)&gt;0,TEXT(BZ824,"YYYY-MM-DD")=TEXT(Konstanta!$B$1,"YYYY-MM-DD"))</f>
        <v>0</v>
      </c>
      <c r="CC824" s="70" t="str">
        <f t="shared" si="207"/>
        <v/>
      </c>
      <c r="CD824" s="72">
        <f ca="1">(Konstanta!$B$2-D824)*24</f>
        <v>1096694.666275</v>
      </c>
      <c r="CE824" t="b">
        <f t="shared" si="208"/>
        <v>0</v>
      </c>
      <c r="CF824" t="b">
        <f>LEN(_xlfn.IFNA(VLOOKUP(H824,Konstanta!$M:$M,1,FALSE),""))&gt;0</f>
        <v>0</v>
      </c>
      <c r="CG824" t="b">
        <f>LEN(_xlfn.IFNA(VLOOKUP(G824,Konstanta!$T:$T,1,FALSE),""))&gt;0</f>
        <v>0</v>
      </c>
      <c r="CH824" t="b">
        <f>_xlfn.IFNA(VLOOKUP(U824,Konstanta!$O:$O,1,FALSE),"-")&lt;&gt;"-"</f>
        <v>0</v>
      </c>
      <c r="CI824" t="b">
        <f>LEN(_xlfn.IFNA(VLOOKUP(AX824,Konstanta!$X:$X,1,FALSE),""))&gt;0</f>
        <v>0</v>
      </c>
      <c r="CJ824" t="b">
        <f>OR(LEN(_xlfn.IFNA(VLOOKUP(Y824,Konstanta!$Q:$Q,1,FALSE),""))&gt;0,LEN(Y824)=0)</f>
        <v>1</v>
      </c>
      <c r="CK824" t="b">
        <f t="shared" si="209"/>
        <v>1</v>
      </c>
      <c r="CL824" t="b">
        <f>OR(LEN(_xlfn.IFNA(VLOOKUP(BK824,Konstanta!$Z:$Z,1,FALSE),""))&gt;0,LEN(BK824)=0)</f>
        <v>1</v>
      </c>
      <c r="CM824" t="b">
        <f t="shared" si="210"/>
        <v>1</v>
      </c>
      <c r="CN824" t="b">
        <f t="shared" si="211"/>
        <v>0</v>
      </c>
      <c r="CO824" t="b">
        <f>LEN(_xlfn.IFNA(VLOOKUP(Data!K824,Konstanta!$AB:$AB,1,FALSE),""))&gt;0</f>
        <v>0</v>
      </c>
      <c r="CP824" s="12" t="b">
        <f t="shared" si="212"/>
        <v>0</v>
      </c>
      <c r="CQ824" s="12" t="b">
        <f t="shared" si="213"/>
        <v>0</v>
      </c>
      <c r="CR824" t="b">
        <f>ISNUMBER(SEARCH(Konstanta!$Q$5,Y824))</f>
        <v>0</v>
      </c>
      <c r="CS824">
        <f ca="1">IF(CD824&lt;=Konstanta!$J$5,Konstanta!$I$5,IF(CD824&lt;=Konstanta!$J$6,Konstanta!$I$6,IF(CD824&lt;=Konstanta!$J$7,Konstanta!$I$7,Konstanta!$I$8)))</f>
        <v>4</v>
      </c>
      <c r="CT824" t="b">
        <f>ISNUMBER(SEARCH(Konstanta!$Q$6,Y824))</f>
        <v>0</v>
      </c>
      <c r="CU824">
        <f ca="1">IF(CD824&lt;=Konstanta!$F$5,Konstanta!$E$5,IF(CD824&lt;=Konstanta!$F$6,Konstanta!$E$6,IF(CD824&lt;=Konstanta!$F$7,Konstanta!$E$7,IF(CD824&lt;=Konstanta!$F$8,Konstanta!$E$8,Konstanta!$E$9))))</f>
        <v>5</v>
      </c>
      <c r="CV824" t="b">
        <f t="shared" si="214"/>
        <v>1</v>
      </c>
      <c r="CW824" s="74">
        <f ca="1">IF(CD824&lt;=Konstanta!$B$5,Konstanta!$A$5,IF(CD824&lt;=Konstanta!$B$6,Konstanta!$A$6,IF(CD824&lt;=Konstanta!$B$7,Konstanta!$A$7,IF(CD824&lt;=Konstanta!$B$8,Konstanta!$A$8,IF(CD824&lt;=Konstanta!$B$9,Konstanta!$A$9,IF(CD824&lt;=Konstanta!$B$10,Konstanta!$A$10,IF(CD824&lt;=Konstanta!$B$11,Konstanta!$A$11,Konstanta!$A$12)))))))</f>
        <v>8</v>
      </c>
      <c r="CX824" t="b">
        <f>LEN(_xlfn.IFNA(VLOOKUP(AA824,Konstanta!$AD:$AD,1,FALSE),""))=0</f>
        <v>1</v>
      </c>
      <c r="CY824" s="67">
        <f t="shared" si="215"/>
        <v>0</v>
      </c>
      <c r="CZ824" s="67">
        <f t="shared" si="216"/>
        <v>0</v>
      </c>
      <c r="DA824" s="67">
        <f t="shared" si="217"/>
        <v>0</v>
      </c>
      <c r="DB824" t="b">
        <f t="shared" ca="1" si="218"/>
        <v>0</v>
      </c>
      <c r="DC824" s="67" t="b">
        <f>DA824&lt;=Konstanta!$AH$3</f>
        <v>1</v>
      </c>
      <c r="DD824" t="b">
        <f>CY824&lt;=Konstanta!$AH$4</f>
        <v>1</v>
      </c>
      <c r="DE824" t="b">
        <f>CY824&lt;=Konstanta!$AH$5</f>
        <v>1</v>
      </c>
      <c r="DF824" t="b">
        <f>CY824&lt;=Konstanta!$AH$6</f>
        <v>1</v>
      </c>
      <c r="DG824" t="b">
        <f ca="1">TEXT(BL824,"YYYYMMDD")=TEXT(Konstanta!$B$1,"YYYYMMDD")</f>
        <v>0</v>
      </c>
      <c r="DH824" t="b">
        <f t="shared" si="219"/>
        <v>0</v>
      </c>
      <c r="DI824" s="67">
        <f ca="1">Konstanta!$C$4-Data!CD824</f>
        <v>-1096658.666275</v>
      </c>
      <c r="DJ824">
        <f ca="1">IF(Data!DI824&gt;=Konstanta!$B$14,Konstanta!$A$14,IF(Data!DI824&gt;=Konstanta!$B$15,Konstanta!$A$15,IF(Data!DI824&gt;=Konstanta!$B$16,Konstanta!$A$16,IF(Data!DI824&gt;=Konstanta!$B$17,Konstanta!$A$17,IF(Data!DI824&gt;=Konstanta!$B$18,Konstanta!$A$18,Konstanta!$A$19)))))</f>
        <v>6</v>
      </c>
      <c r="DK824" t="b">
        <f t="shared" si="220"/>
        <v>0</v>
      </c>
      <c r="DL824" t="b">
        <f>COUNTIFS(A$1:A823,A824)=0</f>
        <v>1</v>
      </c>
    </row>
    <row r="825" spans="1:116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70" t="str">
        <f t="shared" si="205"/>
        <v/>
      </c>
      <c r="CA825" s="71">
        <f t="shared" ca="1" si="206"/>
        <v>1096694.6662138889</v>
      </c>
      <c r="CB825" s="70" t="b">
        <f ca="1">AND(LEN(BZ825)&gt;0,TEXT(BZ825,"YYYY-MM-DD")=TEXT(Konstanta!$B$1,"YYYY-MM-DD"))</f>
        <v>0</v>
      </c>
      <c r="CC825" s="70" t="str">
        <f t="shared" si="207"/>
        <v/>
      </c>
      <c r="CD825" s="72">
        <f ca="1">(Konstanta!$B$2-D825)*24</f>
        <v>1096694.666275</v>
      </c>
      <c r="CE825" t="b">
        <f t="shared" si="208"/>
        <v>0</v>
      </c>
      <c r="CF825" t="b">
        <f>LEN(_xlfn.IFNA(VLOOKUP(H825,Konstanta!$M:$M,1,FALSE),""))&gt;0</f>
        <v>0</v>
      </c>
      <c r="CG825" t="b">
        <f>LEN(_xlfn.IFNA(VLOOKUP(G825,Konstanta!$T:$T,1,FALSE),""))&gt;0</f>
        <v>0</v>
      </c>
      <c r="CH825" t="b">
        <f>_xlfn.IFNA(VLOOKUP(U825,Konstanta!$O:$O,1,FALSE),"-")&lt;&gt;"-"</f>
        <v>0</v>
      </c>
      <c r="CI825" t="b">
        <f>LEN(_xlfn.IFNA(VLOOKUP(AX825,Konstanta!$X:$X,1,FALSE),""))&gt;0</f>
        <v>0</v>
      </c>
      <c r="CJ825" t="b">
        <f>OR(LEN(_xlfn.IFNA(VLOOKUP(Y825,Konstanta!$Q:$Q,1,FALSE),""))&gt;0,LEN(Y825)=0)</f>
        <v>1</v>
      </c>
      <c r="CK825" t="b">
        <f t="shared" si="209"/>
        <v>1</v>
      </c>
      <c r="CL825" t="b">
        <f>OR(LEN(_xlfn.IFNA(VLOOKUP(BK825,Konstanta!$Z:$Z,1,FALSE),""))&gt;0,LEN(BK825)=0)</f>
        <v>1</v>
      </c>
      <c r="CM825" t="b">
        <f t="shared" si="210"/>
        <v>1</v>
      </c>
      <c r="CN825" t="b">
        <f t="shared" si="211"/>
        <v>0</v>
      </c>
      <c r="CO825" t="b">
        <f>LEN(_xlfn.IFNA(VLOOKUP(Data!K825,Konstanta!$AB:$AB,1,FALSE),""))&gt;0</f>
        <v>0</v>
      </c>
      <c r="CP825" s="12" t="b">
        <f t="shared" si="212"/>
        <v>0</v>
      </c>
      <c r="CQ825" s="12" t="b">
        <f t="shared" si="213"/>
        <v>0</v>
      </c>
      <c r="CR825" t="b">
        <f>ISNUMBER(SEARCH(Konstanta!$Q$5,Y825))</f>
        <v>0</v>
      </c>
      <c r="CS825">
        <f ca="1">IF(CD825&lt;=Konstanta!$J$5,Konstanta!$I$5,IF(CD825&lt;=Konstanta!$J$6,Konstanta!$I$6,IF(CD825&lt;=Konstanta!$J$7,Konstanta!$I$7,Konstanta!$I$8)))</f>
        <v>4</v>
      </c>
      <c r="CT825" t="b">
        <f>ISNUMBER(SEARCH(Konstanta!$Q$6,Y825))</f>
        <v>0</v>
      </c>
      <c r="CU825">
        <f ca="1">IF(CD825&lt;=Konstanta!$F$5,Konstanta!$E$5,IF(CD825&lt;=Konstanta!$F$6,Konstanta!$E$6,IF(CD825&lt;=Konstanta!$F$7,Konstanta!$E$7,IF(CD825&lt;=Konstanta!$F$8,Konstanta!$E$8,Konstanta!$E$9))))</f>
        <v>5</v>
      </c>
      <c r="CV825" t="b">
        <f t="shared" si="214"/>
        <v>1</v>
      </c>
      <c r="CW825" s="74">
        <f ca="1">IF(CD825&lt;=Konstanta!$B$5,Konstanta!$A$5,IF(CD825&lt;=Konstanta!$B$6,Konstanta!$A$6,IF(CD825&lt;=Konstanta!$B$7,Konstanta!$A$7,IF(CD825&lt;=Konstanta!$B$8,Konstanta!$A$8,IF(CD825&lt;=Konstanta!$B$9,Konstanta!$A$9,IF(CD825&lt;=Konstanta!$B$10,Konstanta!$A$10,IF(CD825&lt;=Konstanta!$B$11,Konstanta!$A$11,Konstanta!$A$12)))))))</f>
        <v>8</v>
      </c>
      <c r="CX825" t="b">
        <f>LEN(_xlfn.IFNA(VLOOKUP(AA825,Konstanta!$AD:$AD,1,FALSE),""))=0</f>
        <v>1</v>
      </c>
      <c r="CY825" s="67">
        <f t="shared" si="215"/>
        <v>0</v>
      </c>
      <c r="CZ825" s="67">
        <f t="shared" si="216"/>
        <v>0</v>
      </c>
      <c r="DA825" s="67">
        <f t="shared" si="217"/>
        <v>0</v>
      </c>
      <c r="DB825" t="b">
        <f t="shared" ca="1" si="218"/>
        <v>0</v>
      </c>
      <c r="DC825" s="67" t="b">
        <f>DA825&lt;=Konstanta!$AH$3</f>
        <v>1</v>
      </c>
      <c r="DD825" t="b">
        <f>CY825&lt;=Konstanta!$AH$4</f>
        <v>1</v>
      </c>
      <c r="DE825" t="b">
        <f>CY825&lt;=Konstanta!$AH$5</f>
        <v>1</v>
      </c>
      <c r="DF825" t="b">
        <f>CY825&lt;=Konstanta!$AH$6</f>
        <v>1</v>
      </c>
      <c r="DG825" t="b">
        <f ca="1">TEXT(BL825,"YYYYMMDD")=TEXT(Konstanta!$B$1,"YYYYMMDD")</f>
        <v>0</v>
      </c>
      <c r="DH825" t="b">
        <f t="shared" si="219"/>
        <v>0</v>
      </c>
      <c r="DI825" s="67">
        <f ca="1">Konstanta!$C$4-Data!CD825</f>
        <v>-1096658.666275</v>
      </c>
      <c r="DJ825">
        <f ca="1">IF(Data!DI825&gt;=Konstanta!$B$14,Konstanta!$A$14,IF(Data!DI825&gt;=Konstanta!$B$15,Konstanta!$A$15,IF(Data!DI825&gt;=Konstanta!$B$16,Konstanta!$A$16,IF(Data!DI825&gt;=Konstanta!$B$17,Konstanta!$A$17,IF(Data!DI825&gt;=Konstanta!$B$18,Konstanta!$A$18,Konstanta!$A$19)))))</f>
        <v>6</v>
      </c>
      <c r="DK825" t="b">
        <f t="shared" si="220"/>
        <v>0</v>
      </c>
      <c r="DL825" t="b">
        <f>COUNTIFS(A$1:A824,A825)=0</f>
        <v>1</v>
      </c>
    </row>
    <row r="826" spans="1:11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70" t="str">
        <f t="shared" si="205"/>
        <v/>
      </c>
      <c r="CA826" s="71">
        <f t="shared" ca="1" si="206"/>
        <v>1096694.6660055555</v>
      </c>
      <c r="CB826" s="70" t="b">
        <f ca="1">AND(LEN(BZ826)&gt;0,TEXT(BZ826,"YYYY-MM-DD")=TEXT(Konstanta!$B$1,"YYYY-MM-DD"))</f>
        <v>0</v>
      </c>
      <c r="CC826" s="70" t="str">
        <f t="shared" si="207"/>
        <v/>
      </c>
      <c r="CD826" s="72">
        <f ca="1">(Konstanta!$B$2-D826)*24</f>
        <v>1096694.666275</v>
      </c>
      <c r="CE826" t="b">
        <f t="shared" si="208"/>
        <v>0</v>
      </c>
      <c r="CF826" t="b">
        <f>LEN(_xlfn.IFNA(VLOOKUP(H826,Konstanta!$M:$M,1,FALSE),""))&gt;0</f>
        <v>0</v>
      </c>
      <c r="CG826" t="b">
        <f>LEN(_xlfn.IFNA(VLOOKUP(G826,Konstanta!$T:$T,1,FALSE),""))&gt;0</f>
        <v>0</v>
      </c>
      <c r="CH826" t="b">
        <f>_xlfn.IFNA(VLOOKUP(U826,Konstanta!$O:$O,1,FALSE),"-")&lt;&gt;"-"</f>
        <v>0</v>
      </c>
      <c r="CI826" t="b">
        <f>LEN(_xlfn.IFNA(VLOOKUP(AX826,Konstanta!$X:$X,1,FALSE),""))&gt;0</f>
        <v>0</v>
      </c>
      <c r="CJ826" t="b">
        <f>OR(LEN(_xlfn.IFNA(VLOOKUP(Y826,Konstanta!$Q:$Q,1,FALSE),""))&gt;0,LEN(Y826)=0)</f>
        <v>1</v>
      </c>
      <c r="CK826" t="b">
        <f t="shared" si="209"/>
        <v>1</v>
      </c>
      <c r="CL826" t="b">
        <f>OR(LEN(_xlfn.IFNA(VLOOKUP(BK826,Konstanta!$Z:$Z,1,FALSE),""))&gt;0,LEN(BK826)=0)</f>
        <v>1</v>
      </c>
      <c r="CM826" t="b">
        <f t="shared" si="210"/>
        <v>1</v>
      </c>
      <c r="CN826" t="b">
        <f t="shared" si="211"/>
        <v>0</v>
      </c>
      <c r="CO826" t="b">
        <f>LEN(_xlfn.IFNA(VLOOKUP(Data!K826,Konstanta!$AB:$AB,1,FALSE),""))&gt;0</f>
        <v>0</v>
      </c>
      <c r="CP826" s="12" t="b">
        <f t="shared" si="212"/>
        <v>0</v>
      </c>
      <c r="CQ826" s="12" t="b">
        <f t="shared" si="213"/>
        <v>0</v>
      </c>
      <c r="CR826" t="b">
        <f>ISNUMBER(SEARCH(Konstanta!$Q$5,Y826))</f>
        <v>0</v>
      </c>
      <c r="CS826">
        <f ca="1">IF(CD826&lt;=Konstanta!$J$5,Konstanta!$I$5,IF(CD826&lt;=Konstanta!$J$6,Konstanta!$I$6,IF(CD826&lt;=Konstanta!$J$7,Konstanta!$I$7,Konstanta!$I$8)))</f>
        <v>4</v>
      </c>
      <c r="CT826" t="b">
        <f>ISNUMBER(SEARCH(Konstanta!$Q$6,Y826))</f>
        <v>0</v>
      </c>
      <c r="CU826">
        <f ca="1">IF(CD826&lt;=Konstanta!$F$5,Konstanta!$E$5,IF(CD826&lt;=Konstanta!$F$6,Konstanta!$E$6,IF(CD826&lt;=Konstanta!$F$7,Konstanta!$E$7,IF(CD826&lt;=Konstanta!$F$8,Konstanta!$E$8,Konstanta!$E$9))))</f>
        <v>5</v>
      </c>
      <c r="CV826" t="b">
        <f t="shared" si="214"/>
        <v>1</v>
      </c>
      <c r="CW826" s="74">
        <f ca="1">IF(CD826&lt;=Konstanta!$B$5,Konstanta!$A$5,IF(CD826&lt;=Konstanta!$B$6,Konstanta!$A$6,IF(CD826&lt;=Konstanta!$B$7,Konstanta!$A$7,IF(CD826&lt;=Konstanta!$B$8,Konstanta!$A$8,IF(CD826&lt;=Konstanta!$B$9,Konstanta!$A$9,IF(CD826&lt;=Konstanta!$B$10,Konstanta!$A$10,IF(CD826&lt;=Konstanta!$B$11,Konstanta!$A$11,Konstanta!$A$12)))))))</f>
        <v>8</v>
      </c>
      <c r="CX826" t="b">
        <f>LEN(_xlfn.IFNA(VLOOKUP(AA826,Konstanta!$AD:$AD,1,FALSE),""))=0</f>
        <v>1</v>
      </c>
      <c r="CY826" s="67">
        <f t="shared" si="215"/>
        <v>0</v>
      </c>
      <c r="CZ826" s="67">
        <f t="shared" si="216"/>
        <v>0</v>
      </c>
      <c r="DA826" s="67">
        <f t="shared" si="217"/>
        <v>0</v>
      </c>
      <c r="DB826" t="b">
        <f t="shared" ca="1" si="218"/>
        <v>0</v>
      </c>
      <c r="DC826" s="67" t="b">
        <f>DA826&lt;=Konstanta!$AH$3</f>
        <v>1</v>
      </c>
      <c r="DD826" t="b">
        <f>CY826&lt;=Konstanta!$AH$4</f>
        <v>1</v>
      </c>
      <c r="DE826" t="b">
        <f>CY826&lt;=Konstanta!$AH$5</f>
        <v>1</v>
      </c>
      <c r="DF826" t="b">
        <f>CY826&lt;=Konstanta!$AH$6</f>
        <v>1</v>
      </c>
      <c r="DG826" t="b">
        <f ca="1">TEXT(BL826,"YYYYMMDD")=TEXT(Konstanta!$B$1,"YYYYMMDD")</f>
        <v>0</v>
      </c>
      <c r="DH826" t="b">
        <f t="shared" si="219"/>
        <v>0</v>
      </c>
      <c r="DI826" s="67">
        <f ca="1">Konstanta!$C$4-Data!CD826</f>
        <v>-1096658.666275</v>
      </c>
      <c r="DJ826">
        <f ca="1">IF(Data!DI826&gt;=Konstanta!$B$14,Konstanta!$A$14,IF(Data!DI826&gt;=Konstanta!$B$15,Konstanta!$A$15,IF(Data!DI826&gt;=Konstanta!$B$16,Konstanta!$A$16,IF(Data!DI826&gt;=Konstanta!$B$17,Konstanta!$A$17,IF(Data!DI826&gt;=Konstanta!$B$18,Konstanta!$A$18,Konstanta!$A$19)))))</f>
        <v>6</v>
      </c>
      <c r="DK826" t="b">
        <f t="shared" si="220"/>
        <v>0</v>
      </c>
      <c r="DL826" t="b">
        <f>COUNTIFS(A$1:A825,A826)=0</f>
        <v>1</v>
      </c>
    </row>
    <row r="827" spans="1:116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70" t="str">
        <f t="shared" si="205"/>
        <v/>
      </c>
      <c r="CA827" s="71">
        <f t="shared" ca="1" si="206"/>
        <v>1096694.6659916667</v>
      </c>
      <c r="CB827" s="70" t="b">
        <f ca="1">AND(LEN(BZ827)&gt;0,TEXT(BZ827,"YYYY-MM-DD")=TEXT(Konstanta!$B$1,"YYYY-MM-DD"))</f>
        <v>0</v>
      </c>
      <c r="CC827" s="70" t="str">
        <f t="shared" si="207"/>
        <v/>
      </c>
      <c r="CD827" s="72">
        <f ca="1">(Konstanta!$B$2-D827)*24</f>
        <v>1096694.666275</v>
      </c>
      <c r="CE827" t="b">
        <f t="shared" si="208"/>
        <v>0</v>
      </c>
      <c r="CF827" t="b">
        <f>LEN(_xlfn.IFNA(VLOOKUP(H827,Konstanta!$M:$M,1,FALSE),""))&gt;0</f>
        <v>0</v>
      </c>
      <c r="CG827" t="b">
        <f>LEN(_xlfn.IFNA(VLOOKUP(G827,Konstanta!$T:$T,1,FALSE),""))&gt;0</f>
        <v>0</v>
      </c>
      <c r="CH827" t="b">
        <f>_xlfn.IFNA(VLOOKUP(U827,Konstanta!$O:$O,1,FALSE),"-")&lt;&gt;"-"</f>
        <v>0</v>
      </c>
      <c r="CI827" t="b">
        <f>LEN(_xlfn.IFNA(VLOOKUP(AX827,Konstanta!$X:$X,1,FALSE),""))&gt;0</f>
        <v>0</v>
      </c>
      <c r="CJ827" t="b">
        <f>OR(LEN(_xlfn.IFNA(VLOOKUP(Y827,Konstanta!$Q:$Q,1,FALSE),""))&gt;0,LEN(Y827)=0)</f>
        <v>1</v>
      </c>
      <c r="CK827" t="b">
        <f t="shared" si="209"/>
        <v>1</v>
      </c>
      <c r="CL827" t="b">
        <f>OR(LEN(_xlfn.IFNA(VLOOKUP(BK827,Konstanta!$Z:$Z,1,FALSE),""))&gt;0,LEN(BK827)=0)</f>
        <v>1</v>
      </c>
      <c r="CM827" t="b">
        <f t="shared" si="210"/>
        <v>1</v>
      </c>
      <c r="CN827" t="b">
        <f t="shared" si="211"/>
        <v>0</v>
      </c>
      <c r="CO827" t="b">
        <f>LEN(_xlfn.IFNA(VLOOKUP(Data!K827,Konstanta!$AB:$AB,1,FALSE),""))&gt;0</f>
        <v>0</v>
      </c>
      <c r="CP827" s="12" t="b">
        <f t="shared" si="212"/>
        <v>0</v>
      </c>
      <c r="CQ827" s="12" t="b">
        <f t="shared" si="213"/>
        <v>0</v>
      </c>
      <c r="CR827" t="b">
        <f>ISNUMBER(SEARCH(Konstanta!$Q$5,Y827))</f>
        <v>0</v>
      </c>
      <c r="CS827">
        <f ca="1">IF(CD827&lt;=Konstanta!$J$5,Konstanta!$I$5,IF(CD827&lt;=Konstanta!$J$6,Konstanta!$I$6,IF(CD827&lt;=Konstanta!$J$7,Konstanta!$I$7,Konstanta!$I$8)))</f>
        <v>4</v>
      </c>
      <c r="CT827" t="b">
        <f>ISNUMBER(SEARCH(Konstanta!$Q$6,Y827))</f>
        <v>0</v>
      </c>
      <c r="CU827">
        <f ca="1">IF(CD827&lt;=Konstanta!$F$5,Konstanta!$E$5,IF(CD827&lt;=Konstanta!$F$6,Konstanta!$E$6,IF(CD827&lt;=Konstanta!$F$7,Konstanta!$E$7,IF(CD827&lt;=Konstanta!$F$8,Konstanta!$E$8,Konstanta!$E$9))))</f>
        <v>5</v>
      </c>
      <c r="CV827" t="b">
        <f t="shared" si="214"/>
        <v>1</v>
      </c>
      <c r="CW827" s="74">
        <f ca="1">IF(CD827&lt;=Konstanta!$B$5,Konstanta!$A$5,IF(CD827&lt;=Konstanta!$B$6,Konstanta!$A$6,IF(CD827&lt;=Konstanta!$B$7,Konstanta!$A$7,IF(CD827&lt;=Konstanta!$B$8,Konstanta!$A$8,IF(CD827&lt;=Konstanta!$B$9,Konstanta!$A$9,IF(CD827&lt;=Konstanta!$B$10,Konstanta!$A$10,IF(CD827&lt;=Konstanta!$B$11,Konstanta!$A$11,Konstanta!$A$12)))))))</f>
        <v>8</v>
      </c>
      <c r="CX827" t="b">
        <f>LEN(_xlfn.IFNA(VLOOKUP(AA827,Konstanta!$AD:$AD,1,FALSE),""))=0</f>
        <v>1</v>
      </c>
      <c r="CY827" s="67">
        <f t="shared" si="215"/>
        <v>0</v>
      </c>
      <c r="CZ827" s="67">
        <f t="shared" si="216"/>
        <v>0</v>
      </c>
      <c r="DA827" s="67">
        <f t="shared" si="217"/>
        <v>0</v>
      </c>
      <c r="DB827" t="b">
        <f t="shared" ca="1" si="218"/>
        <v>0</v>
      </c>
      <c r="DC827" s="67" t="b">
        <f>DA827&lt;=Konstanta!$AH$3</f>
        <v>1</v>
      </c>
      <c r="DD827" t="b">
        <f>CY827&lt;=Konstanta!$AH$4</f>
        <v>1</v>
      </c>
      <c r="DE827" t="b">
        <f>CY827&lt;=Konstanta!$AH$5</f>
        <v>1</v>
      </c>
      <c r="DF827" t="b">
        <f>CY827&lt;=Konstanta!$AH$6</f>
        <v>1</v>
      </c>
      <c r="DG827" t="b">
        <f ca="1">TEXT(BL827,"YYYYMMDD")=TEXT(Konstanta!$B$1,"YYYYMMDD")</f>
        <v>0</v>
      </c>
      <c r="DH827" t="b">
        <f t="shared" si="219"/>
        <v>0</v>
      </c>
      <c r="DI827" s="67">
        <f ca="1">Konstanta!$C$4-Data!CD827</f>
        <v>-1096658.666275</v>
      </c>
      <c r="DJ827">
        <f ca="1">IF(Data!DI827&gt;=Konstanta!$B$14,Konstanta!$A$14,IF(Data!DI827&gt;=Konstanta!$B$15,Konstanta!$A$15,IF(Data!DI827&gt;=Konstanta!$B$16,Konstanta!$A$16,IF(Data!DI827&gt;=Konstanta!$B$17,Konstanta!$A$17,IF(Data!DI827&gt;=Konstanta!$B$18,Konstanta!$A$18,Konstanta!$A$19)))))</f>
        <v>6</v>
      </c>
      <c r="DK827" t="b">
        <f t="shared" si="220"/>
        <v>0</v>
      </c>
      <c r="DL827" t="b">
        <f>COUNTIFS(A$1:A826,A827)=0</f>
        <v>1</v>
      </c>
    </row>
    <row r="828" spans="1:116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70" t="str">
        <f t="shared" si="205"/>
        <v/>
      </c>
      <c r="CA828" s="71">
        <f t="shared" ca="1" si="206"/>
        <v>1096694.6664083335</v>
      </c>
      <c r="CB828" s="70" t="b">
        <f ca="1">AND(LEN(BZ828)&gt;0,TEXT(BZ828,"YYYY-MM-DD")=TEXT(Konstanta!$B$1,"YYYY-MM-DD"))</f>
        <v>0</v>
      </c>
      <c r="CC828" s="70" t="str">
        <f t="shared" si="207"/>
        <v/>
      </c>
      <c r="CD828" s="72">
        <f ca="1">(Konstanta!$B$2-D828)*24</f>
        <v>1096694.666275</v>
      </c>
      <c r="CE828" t="b">
        <f t="shared" si="208"/>
        <v>0</v>
      </c>
      <c r="CF828" t="b">
        <f>LEN(_xlfn.IFNA(VLOOKUP(H828,Konstanta!$M:$M,1,FALSE),""))&gt;0</f>
        <v>0</v>
      </c>
      <c r="CG828" t="b">
        <f>LEN(_xlfn.IFNA(VLOOKUP(G828,Konstanta!$T:$T,1,FALSE),""))&gt;0</f>
        <v>0</v>
      </c>
      <c r="CH828" t="b">
        <f>_xlfn.IFNA(VLOOKUP(U828,Konstanta!$O:$O,1,FALSE),"-")&lt;&gt;"-"</f>
        <v>0</v>
      </c>
      <c r="CI828" t="b">
        <f>LEN(_xlfn.IFNA(VLOOKUP(AX828,Konstanta!$X:$X,1,FALSE),""))&gt;0</f>
        <v>0</v>
      </c>
      <c r="CJ828" t="b">
        <f>OR(LEN(_xlfn.IFNA(VLOOKUP(Y828,Konstanta!$Q:$Q,1,FALSE),""))&gt;0,LEN(Y828)=0)</f>
        <v>1</v>
      </c>
      <c r="CK828" t="b">
        <f t="shared" si="209"/>
        <v>1</v>
      </c>
      <c r="CL828" t="b">
        <f>OR(LEN(_xlfn.IFNA(VLOOKUP(BK828,Konstanta!$Z:$Z,1,FALSE),""))&gt;0,LEN(BK828)=0)</f>
        <v>1</v>
      </c>
      <c r="CM828" t="b">
        <f t="shared" si="210"/>
        <v>1</v>
      </c>
      <c r="CN828" t="b">
        <f t="shared" si="211"/>
        <v>0</v>
      </c>
      <c r="CO828" t="b">
        <f>LEN(_xlfn.IFNA(VLOOKUP(Data!K828,Konstanta!$AB:$AB,1,FALSE),""))&gt;0</f>
        <v>0</v>
      </c>
      <c r="CP828" s="12" t="b">
        <f t="shared" si="212"/>
        <v>0</v>
      </c>
      <c r="CQ828" s="12" t="b">
        <f t="shared" si="213"/>
        <v>0</v>
      </c>
      <c r="CR828" t="b">
        <f>ISNUMBER(SEARCH(Konstanta!$Q$5,Y828))</f>
        <v>0</v>
      </c>
      <c r="CS828">
        <f ca="1">IF(CD828&lt;=Konstanta!$J$5,Konstanta!$I$5,IF(CD828&lt;=Konstanta!$J$6,Konstanta!$I$6,IF(CD828&lt;=Konstanta!$J$7,Konstanta!$I$7,Konstanta!$I$8)))</f>
        <v>4</v>
      </c>
      <c r="CT828" t="b">
        <f>ISNUMBER(SEARCH(Konstanta!$Q$6,Y828))</f>
        <v>0</v>
      </c>
      <c r="CU828">
        <f ca="1">IF(CD828&lt;=Konstanta!$F$5,Konstanta!$E$5,IF(CD828&lt;=Konstanta!$F$6,Konstanta!$E$6,IF(CD828&lt;=Konstanta!$F$7,Konstanta!$E$7,IF(CD828&lt;=Konstanta!$F$8,Konstanta!$E$8,Konstanta!$E$9))))</f>
        <v>5</v>
      </c>
      <c r="CV828" t="b">
        <f t="shared" si="214"/>
        <v>1</v>
      </c>
      <c r="CW828" s="74">
        <f ca="1">IF(CD828&lt;=Konstanta!$B$5,Konstanta!$A$5,IF(CD828&lt;=Konstanta!$B$6,Konstanta!$A$6,IF(CD828&lt;=Konstanta!$B$7,Konstanta!$A$7,IF(CD828&lt;=Konstanta!$B$8,Konstanta!$A$8,IF(CD828&lt;=Konstanta!$B$9,Konstanta!$A$9,IF(CD828&lt;=Konstanta!$B$10,Konstanta!$A$10,IF(CD828&lt;=Konstanta!$B$11,Konstanta!$A$11,Konstanta!$A$12)))))))</f>
        <v>8</v>
      </c>
      <c r="CX828" t="b">
        <f>LEN(_xlfn.IFNA(VLOOKUP(AA828,Konstanta!$AD:$AD,1,FALSE),""))=0</f>
        <v>1</v>
      </c>
      <c r="CY828" s="67">
        <f t="shared" si="215"/>
        <v>0</v>
      </c>
      <c r="CZ828" s="67">
        <f t="shared" si="216"/>
        <v>0</v>
      </c>
      <c r="DA828" s="67">
        <f t="shared" si="217"/>
        <v>0</v>
      </c>
      <c r="DB828" t="b">
        <f t="shared" ca="1" si="218"/>
        <v>0</v>
      </c>
      <c r="DC828" s="67" t="b">
        <f>DA828&lt;=Konstanta!$AH$3</f>
        <v>1</v>
      </c>
      <c r="DD828" t="b">
        <f>CY828&lt;=Konstanta!$AH$4</f>
        <v>1</v>
      </c>
      <c r="DE828" t="b">
        <f>CY828&lt;=Konstanta!$AH$5</f>
        <v>1</v>
      </c>
      <c r="DF828" t="b">
        <f>CY828&lt;=Konstanta!$AH$6</f>
        <v>1</v>
      </c>
      <c r="DG828" t="b">
        <f ca="1">TEXT(BL828,"YYYYMMDD")=TEXT(Konstanta!$B$1,"YYYYMMDD")</f>
        <v>0</v>
      </c>
      <c r="DH828" t="b">
        <f t="shared" si="219"/>
        <v>0</v>
      </c>
      <c r="DI828" s="67">
        <f ca="1">Konstanta!$C$4-Data!CD828</f>
        <v>-1096658.666275</v>
      </c>
      <c r="DJ828">
        <f ca="1">IF(Data!DI828&gt;=Konstanta!$B$14,Konstanta!$A$14,IF(Data!DI828&gt;=Konstanta!$B$15,Konstanta!$A$15,IF(Data!DI828&gt;=Konstanta!$B$16,Konstanta!$A$16,IF(Data!DI828&gt;=Konstanta!$B$17,Konstanta!$A$17,IF(Data!DI828&gt;=Konstanta!$B$18,Konstanta!$A$18,Konstanta!$A$19)))))</f>
        <v>6</v>
      </c>
      <c r="DK828" t="b">
        <f t="shared" si="220"/>
        <v>0</v>
      </c>
      <c r="DL828" t="b">
        <f>COUNTIFS(A$1:A827,A828)=0</f>
        <v>1</v>
      </c>
    </row>
    <row r="829" spans="1:116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70" t="str">
        <f t="shared" si="205"/>
        <v/>
      </c>
      <c r="CA829" s="71">
        <f t="shared" ca="1" si="206"/>
        <v>1096694.666013889</v>
      </c>
      <c r="CB829" s="70" t="b">
        <f ca="1">AND(LEN(BZ829)&gt;0,TEXT(BZ829,"YYYY-MM-DD")=TEXT(Konstanta!$B$1,"YYYY-MM-DD"))</f>
        <v>0</v>
      </c>
      <c r="CC829" s="70" t="str">
        <f t="shared" si="207"/>
        <v/>
      </c>
      <c r="CD829" s="72">
        <f ca="1">(Konstanta!$B$2-D829)*24</f>
        <v>1096694.666275</v>
      </c>
      <c r="CE829" t="b">
        <f t="shared" si="208"/>
        <v>0</v>
      </c>
      <c r="CF829" t="b">
        <f>LEN(_xlfn.IFNA(VLOOKUP(H829,Konstanta!$M:$M,1,FALSE),""))&gt;0</f>
        <v>0</v>
      </c>
      <c r="CG829" t="b">
        <f>LEN(_xlfn.IFNA(VLOOKUP(G829,Konstanta!$T:$T,1,FALSE),""))&gt;0</f>
        <v>0</v>
      </c>
      <c r="CH829" t="b">
        <f>_xlfn.IFNA(VLOOKUP(U829,Konstanta!$O:$O,1,FALSE),"-")&lt;&gt;"-"</f>
        <v>0</v>
      </c>
      <c r="CI829" t="b">
        <f>LEN(_xlfn.IFNA(VLOOKUP(AX829,Konstanta!$X:$X,1,FALSE),""))&gt;0</f>
        <v>0</v>
      </c>
      <c r="CJ829" t="b">
        <f>OR(LEN(_xlfn.IFNA(VLOOKUP(Y829,Konstanta!$Q:$Q,1,FALSE),""))&gt;0,LEN(Y829)=0)</f>
        <v>1</v>
      </c>
      <c r="CK829" t="b">
        <f t="shared" si="209"/>
        <v>1</v>
      </c>
      <c r="CL829" t="b">
        <f>OR(LEN(_xlfn.IFNA(VLOOKUP(BK829,Konstanta!$Z:$Z,1,FALSE),""))&gt;0,LEN(BK829)=0)</f>
        <v>1</v>
      </c>
      <c r="CM829" t="b">
        <f t="shared" si="210"/>
        <v>1</v>
      </c>
      <c r="CN829" t="b">
        <f t="shared" si="211"/>
        <v>0</v>
      </c>
      <c r="CO829" t="b">
        <f>LEN(_xlfn.IFNA(VLOOKUP(Data!K829,Konstanta!$AB:$AB,1,FALSE),""))&gt;0</f>
        <v>0</v>
      </c>
      <c r="CP829" s="12" t="b">
        <f t="shared" si="212"/>
        <v>0</v>
      </c>
      <c r="CQ829" s="12" t="b">
        <f t="shared" si="213"/>
        <v>0</v>
      </c>
      <c r="CR829" t="b">
        <f>ISNUMBER(SEARCH(Konstanta!$Q$5,Y829))</f>
        <v>0</v>
      </c>
      <c r="CS829">
        <f ca="1">IF(CD829&lt;=Konstanta!$J$5,Konstanta!$I$5,IF(CD829&lt;=Konstanta!$J$6,Konstanta!$I$6,IF(CD829&lt;=Konstanta!$J$7,Konstanta!$I$7,Konstanta!$I$8)))</f>
        <v>4</v>
      </c>
      <c r="CT829" t="b">
        <f>ISNUMBER(SEARCH(Konstanta!$Q$6,Y829))</f>
        <v>0</v>
      </c>
      <c r="CU829">
        <f ca="1">IF(CD829&lt;=Konstanta!$F$5,Konstanta!$E$5,IF(CD829&lt;=Konstanta!$F$6,Konstanta!$E$6,IF(CD829&lt;=Konstanta!$F$7,Konstanta!$E$7,IF(CD829&lt;=Konstanta!$F$8,Konstanta!$E$8,Konstanta!$E$9))))</f>
        <v>5</v>
      </c>
      <c r="CV829" t="b">
        <f t="shared" si="214"/>
        <v>1</v>
      </c>
      <c r="CW829" s="74">
        <f ca="1">IF(CD829&lt;=Konstanta!$B$5,Konstanta!$A$5,IF(CD829&lt;=Konstanta!$B$6,Konstanta!$A$6,IF(CD829&lt;=Konstanta!$B$7,Konstanta!$A$7,IF(CD829&lt;=Konstanta!$B$8,Konstanta!$A$8,IF(CD829&lt;=Konstanta!$B$9,Konstanta!$A$9,IF(CD829&lt;=Konstanta!$B$10,Konstanta!$A$10,IF(CD829&lt;=Konstanta!$B$11,Konstanta!$A$11,Konstanta!$A$12)))))))</f>
        <v>8</v>
      </c>
      <c r="CX829" t="b">
        <f>LEN(_xlfn.IFNA(VLOOKUP(AA829,Konstanta!$AD:$AD,1,FALSE),""))=0</f>
        <v>1</v>
      </c>
      <c r="CY829" s="67">
        <f t="shared" si="215"/>
        <v>0</v>
      </c>
      <c r="CZ829" s="67">
        <f t="shared" si="216"/>
        <v>0</v>
      </c>
      <c r="DA829" s="67">
        <f t="shared" si="217"/>
        <v>0</v>
      </c>
      <c r="DB829" t="b">
        <f t="shared" ca="1" si="218"/>
        <v>0</v>
      </c>
      <c r="DC829" s="67" t="b">
        <f>DA829&lt;=Konstanta!$AH$3</f>
        <v>1</v>
      </c>
      <c r="DD829" t="b">
        <f>CY829&lt;=Konstanta!$AH$4</f>
        <v>1</v>
      </c>
      <c r="DE829" t="b">
        <f>CY829&lt;=Konstanta!$AH$5</f>
        <v>1</v>
      </c>
      <c r="DF829" t="b">
        <f>CY829&lt;=Konstanta!$AH$6</f>
        <v>1</v>
      </c>
      <c r="DG829" t="b">
        <f ca="1">TEXT(BL829,"YYYYMMDD")=TEXT(Konstanta!$B$1,"YYYYMMDD")</f>
        <v>0</v>
      </c>
      <c r="DH829" t="b">
        <f t="shared" si="219"/>
        <v>0</v>
      </c>
      <c r="DI829" s="67">
        <f ca="1">Konstanta!$C$4-Data!CD829</f>
        <v>-1096658.666275</v>
      </c>
      <c r="DJ829">
        <f ca="1">IF(Data!DI829&gt;=Konstanta!$B$14,Konstanta!$A$14,IF(Data!DI829&gt;=Konstanta!$B$15,Konstanta!$A$15,IF(Data!DI829&gt;=Konstanta!$B$16,Konstanta!$A$16,IF(Data!DI829&gt;=Konstanta!$B$17,Konstanta!$A$17,IF(Data!DI829&gt;=Konstanta!$B$18,Konstanta!$A$18,Konstanta!$A$19)))))</f>
        <v>6</v>
      </c>
      <c r="DK829" t="b">
        <f t="shared" si="220"/>
        <v>0</v>
      </c>
      <c r="DL829" t="b">
        <f>COUNTIFS(A$1:A828,A829)=0</f>
        <v>1</v>
      </c>
    </row>
    <row r="830" spans="1:116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70" t="str">
        <f t="shared" si="205"/>
        <v/>
      </c>
      <c r="CA830" s="71">
        <f t="shared" ca="1" si="206"/>
        <v>1096694.6664055556</v>
      </c>
      <c r="CB830" s="70" t="b">
        <f ca="1">AND(LEN(BZ830)&gt;0,TEXT(BZ830,"YYYY-MM-DD")=TEXT(Konstanta!$B$1,"YYYY-MM-DD"))</f>
        <v>0</v>
      </c>
      <c r="CC830" s="70" t="str">
        <f t="shared" si="207"/>
        <v/>
      </c>
      <c r="CD830" s="72">
        <f ca="1">(Konstanta!$B$2-D830)*24</f>
        <v>1096694.666275</v>
      </c>
      <c r="CE830" t="b">
        <f t="shared" si="208"/>
        <v>0</v>
      </c>
      <c r="CF830" t="b">
        <f>LEN(_xlfn.IFNA(VLOOKUP(H830,Konstanta!$M:$M,1,FALSE),""))&gt;0</f>
        <v>0</v>
      </c>
      <c r="CG830" t="b">
        <f>LEN(_xlfn.IFNA(VLOOKUP(G830,Konstanta!$T:$T,1,FALSE),""))&gt;0</f>
        <v>0</v>
      </c>
      <c r="CH830" t="b">
        <f>_xlfn.IFNA(VLOOKUP(U830,Konstanta!$O:$O,1,FALSE),"-")&lt;&gt;"-"</f>
        <v>0</v>
      </c>
      <c r="CI830" t="b">
        <f>LEN(_xlfn.IFNA(VLOOKUP(AX830,Konstanta!$X:$X,1,FALSE),""))&gt;0</f>
        <v>0</v>
      </c>
      <c r="CJ830" t="b">
        <f>OR(LEN(_xlfn.IFNA(VLOOKUP(Y830,Konstanta!$Q:$Q,1,FALSE),""))&gt;0,LEN(Y830)=0)</f>
        <v>1</v>
      </c>
      <c r="CK830" t="b">
        <f t="shared" si="209"/>
        <v>1</v>
      </c>
      <c r="CL830" t="b">
        <f>OR(LEN(_xlfn.IFNA(VLOOKUP(BK830,Konstanta!$Z:$Z,1,FALSE),""))&gt;0,LEN(BK830)=0)</f>
        <v>1</v>
      </c>
      <c r="CM830" t="b">
        <f t="shared" si="210"/>
        <v>1</v>
      </c>
      <c r="CN830" t="b">
        <f t="shared" si="211"/>
        <v>0</v>
      </c>
      <c r="CO830" t="b">
        <f>LEN(_xlfn.IFNA(VLOOKUP(Data!K830,Konstanta!$AB:$AB,1,FALSE),""))&gt;0</f>
        <v>0</v>
      </c>
      <c r="CP830" s="12" t="b">
        <f t="shared" si="212"/>
        <v>0</v>
      </c>
      <c r="CQ830" s="12" t="b">
        <f t="shared" si="213"/>
        <v>0</v>
      </c>
      <c r="CR830" t="b">
        <f>ISNUMBER(SEARCH(Konstanta!$Q$5,Y830))</f>
        <v>0</v>
      </c>
      <c r="CS830">
        <f ca="1">IF(CD830&lt;=Konstanta!$J$5,Konstanta!$I$5,IF(CD830&lt;=Konstanta!$J$6,Konstanta!$I$6,IF(CD830&lt;=Konstanta!$J$7,Konstanta!$I$7,Konstanta!$I$8)))</f>
        <v>4</v>
      </c>
      <c r="CT830" t="b">
        <f>ISNUMBER(SEARCH(Konstanta!$Q$6,Y830))</f>
        <v>0</v>
      </c>
      <c r="CU830">
        <f ca="1">IF(CD830&lt;=Konstanta!$F$5,Konstanta!$E$5,IF(CD830&lt;=Konstanta!$F$6,Konstanta!$E$6,IF(CD830&lt;=Konstanta!$F$7,Konstanta!$E$7,IF(CD830&lt;=Konstanta!$F$8,Konstanta!$E$8,Konstanta!$E$9))))</f>
        <v>5</v>
      </c>
      <c r="CV830" t="b">
        <f t="shared" si="214"/>
        <v>1</v>
      </c>
      <c r="CW830" s="74">
        <f ca="1">IF(CD830&lt;=Konstanta!$B$5,Konstanta!$A$5,IF(CD830&lt;=Konstanta!$B$6,Konstanta!$A$6,IF(CD830&lt;=Konstanta!$B$7,Konstanta!$A$7,IF(CD830&lt;=Konstanta!$B$8,Konstanta!$A$8,IF(CD830&lt;=Konstanta!$B$9,Konstanta!$A$9,IF(CD830&lt;=Konstanta!$B$10,Konstanta!$A$10,IF(CD830&lt;=Konstanta!$B$11,Konstanta!$A$11,Konstanta!$A$12)))))))</f>
        <v>8</v>
      </c>
      <c r="CX830" t="b">
        <f>LEN(_xlfn.IFNA(VLOOKUP(AA830,Konstanta!$AD:$AD,1,FALSE),""))=0</f>
        <v>1</v>
      </c>
      <c r="CY830" s="67">
        <f t="shared" si="215"/>
        <v>0</v>
      </c>
      <c r="CZ830" s="67">
        <f t="shared" si="216"/>
        <v>0</v>
      </c>
      <c r="DA830" s="67">
        <f t="shared" si="217"/>
        <v>0</v>
      </c>
      <c r="DB830" t="b">
        <f t="shared" ca="1" si="218"/>
        <v>0</v>
      </c>
      <c r="DC830" s="67" t="b">
        <f>DA830&lt;=Konstanta!$AH$3</f>
        <v>1</v>
      </c>
      <c r="DD830" t="b">
        <f>CY830&lt;=Konstanta!$AH$4</f>
        <v>1</v>
      </c>
      <c r="DE830" t="b">
        <f>CY830&lt;=Konstanta!$AH$5</f>
        <v>1</v>
      </c>
      <c r="DF830" t="b">
        <f>CY830&lt;=Konstanta!$AH$6</f>
        <v>1</v>
      </c>
      <c r="DG830" t="b">
        <f ca="1">TEXT(BL830,"YYYYMMDD")=TEXT(Konstanta!$B$1,"YYYYMMDD")</f>
        <v>0</v>
      </c>
      <c r="DH830" t="b">
        <f t="shared" si="219"/>
        <v>0</v>
      </c>
      <c r="DI830" s="67">
        <f ca="1">Konstanta!$C$4-Data!CD830</f>
        <v>-1096658.666275</v>
      </c>
      <c r="DJ830">
        <f ca="1">IF(Data!DI830&gt;=Konstanta!$B$14,Konstanta!$A$14,IF(Data!DI830&gt;=Konstanta!$B$15,Konstanta!$A$15,IF(Data!DI830&gt;=Konstanta!$B$16,Konstanta!$A$16,IF(Data!DI830&gt;=Konstanta!$B$17,Konstanta!$A$17,IF(Data!DI830&gt;=Konstanta!$B$18,Konstanta!$A$18,Konstanta!$A$19)))))</f>
        <v>6</v>
      </c>
      <c r="DK830" t="b">
        <f t="shared" si="220"/>
        <v>0</v>
      </c>
      <c r="DL830" t="b">
        <f>COUNTIFS(A$1:A829,A830)=0</f>
        <v>1</v>
      </c>
    </row>
    <row r="831" spans="1:116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70" t="str">
        <f t="shared" si="205"/>
        <v/>
      </c>
      <c r="CA831" s="71">
        <f t="shared" ca="1" si="206"/>
        <v>1096694.6660166667</v>
      </c>
      <c r="CB831" s="70" t="b">
        <f ca="1">AND(LEN(BZ831)&gt;0,TEXT(BZ831,"YYYY-MM-DD")=TEXT(Konstanta!$B$1,"YYYY-MM-DD"))</f>
        <v>0</v>
      </c>
      <c r="CC831" s="70" t="str">
        <f t="shared" si="207"/>
        <v/>
      </c>
      <c r="CD831" s="72">
        <f ca="1">(Konstanta!$B$2-D831)*24</f>
        <v>1096694.666275</v>
      </c>
      <c r="CE831" t="b">
        <f t="shared" si="208"/>
        <v>0</v>
      </c>
      <c r="CF831" t="b">
        <f>LEN(_xlfn.IFNA(VLOOKUP(H831,Konstanta!$M:$M,1,FALSE),""))&gt;0</f>
        <v>0</v>
      </c>
      <c r="CG831" t="b">
        <f>LEN(_xlfn.IFNA(VLOOKUP(G831,Konstanta!$T:$T,1,FALSE),""))&gt;0</f>
        <v>0</v>
      </c>
      <c r="CH831" t="b">
        <f>_xlfn.IFNA(VLOOKUP(U831,Konstanta!$O:$O,1,FALSE),"-")&lt;&gt;"-"</f>
        <v>0</v>
      </c>
      <c r="CI831" t="b">
        <f>LEN(_xlfn.IFNA(VLOOKUP(AX831,Konstanta!$X:$X,1,FALSE),""))&gt;0</f>
        <v>0</v>
      </c>
      <c r="CJ831" t="b">
        <f>OR(LEN(_xlfn.IFNA(VLOOKUP(Y831,Konstanta!$Q:$Q,1,FALSE),""))&gt;0,LEN(Y831)=0)</f>
        <v>1</v>
      </c>
      <c r="CK831" t="b">
        <f t="shared" si="209"/>
        <v>1</v>
      </c>
      <c r="CL831" t="b">
        <f>OR(LEN(_xlfn.IFNA(VLOOKUP(BK831,Konstanta!$Z:$Z,1,FALSE),""))&gt;0,LEN(BK831)=0)</f>
        <v>1</v>
      </c>
      <c r="CM831" t="b">
        <f t="shared" si="210"/>
        <v>1</v>
      </c>
      <c r="CN831" t="b">
        <f t="shared" si="211"/>
        <v>0</v>
      </c>
      <c r="CO831" t="b">
        <f>LEN(_xlfn.IFNA(VLOOKUP(Data!K831,Konstanta!$AB:$AB,1,FALSE),""))&gt;0</f>
        <v>0</v>
      </c>
      <c r="CP831" s="12" t="b">
        <f t="shared" si="212"/>
        <v>0</v>
      </c>
      <c r="CQ831" s="12" t="b">
        <f t="shared" si="213"/>
        <v>0</v>
      </c>
      <c r="CR831" t="b">
        <f>ISNUMBER(SEARCH(Konstanta!$Q$5,Y831))</f>
        <v>0</v>
      </c>
      <c r="CS831">
        <f ca="1">IF(CD831&lt;=Konstanta!$J$5,Konstanta!$I$5,IF(CD831&lt;=Konstanta!$J$6,Konstanta!$I$6,IF(CD831&lt;=Konstanta!$J$7,Konstanta!$I$7,Konstanta!$I$8)))</f>
        <v>4</v>
      </c>
      <c r="CT831" t="b">
        <f>ISNUMBER(SEARCH(Konstanta!$Q$6,Y831))</f>
        <v>0</v>
      </c>
      <c r="CU831">
        <f ca="1">IF(CD831&lt;=Konstanta!$F$5,Konstanta!$E$5,IF(CD831&lt;=Konstanta!$F$6,Konstanta!$E$6,IF(CD831&lt;=Konstanta!$F$7,Konstanta!$E$7,IF(CD831&lt;=Konstanta!$F$8,Konstanta!$E$8,Konstanta!$E$9))))</f>
        <v>5</v>
      </c>
      <c r="CV831" t="b">
        <f t="shared" si="214"/>
        <v>1</v>
      </c>
      <c r="CW831" s="74">
        <f ca="1">IF(CD831&lt;=Konstanta!$B$5,Konstanta!$A$5,IF(CD831&lt;=Konstanta!$B$6,Konstanta!$A$6,IF(CD831&lt;=Konstanta!$B$7,Konstanta!$A$7,IF(CD831&lt;=Konstanta!$B$8,Konstanta!$A$8,IF(CD831&lt;=Konstanta!$B$9,Konstanta!$A$9,IF(CD831&lt;=Konstanta!$B$10,Konstanta!$A$10,IF(CD831&lt;=Konstanta!$B$11,Konstanta!$A$11,Konstanta!$A$12)))))))</f>
        <v>8</v>
      </c>
      <c r="CX831" t="b">
        <f>LEN(_xlfn.IFNA(VLOOKUP(AA831,Konstanta!$AD:$AD,1,FALSE),""))=0</f>
        <v>1</v>
      </c>
      <c r="CY831" s="67">
        <f t="shared" si="215"/>
        <v>0</v>
      </c>
      <c r="CZ831" s="67">
        <f t="shared" si="216"/>
        <v>0</v>
      </c>
      <c r="DA831" s="67">
        <f t="shared" si="217"/>
        <v>0</v>
      </c>
      <c r="DB831" t="b">
        <f t="shared" ca="1" si="218"/>
        <v>0</v>
      </c>
      <c r="DC831" s="67" t="b">
        <f>DA831&lt;=Konstanta!$AH$3</f>
        <v>1</v>
      </c>
      <c r="DD831" t="b">
        <f>CY831&lt;=Konstanta!$AH$4</f>
        <v>1</v>
      </c>
      <c r="DE831" t="b">
        <f>CY831&lt;=Konstanta!$AH$5</f>
        <v>1</v>
      </c>
      <c r="DF831" t="b">
        <f>CY831&lt;=Konstanta!$AH$6</f>
        <v>1</v>
      </c>
      <c r="DG831" t="b">
        <f ca="1">TEXT(BL831,"YYYYMMDD")=TEXT(Konstanta!$B$1,"YYYYMMDD")</f>
        <v>0</v>
      </c>
      <c r="DH831" t="b">
        <f t="shared" si="219"/>
        <v>0</v>
      </c>
      <c r="DI831" s="67">
        <f ca="1">Konstanta!$C$4-Data!CD831</f>
        <v>-1096658.666275</v>
      </c>
      <c r="DJ831">
        <f ca="1">IF(Data!DI831&gt;=Konstanta!$B$14,Konstanta!$A$14,IF(Data!DI831&gt;=Konstanta!$B$15,Konstanta!$A$15,IF(Data!DI831&gt;=Konstanta!$B$16,Konstanta!$A$16,IF(Data!DI831&gt;=Konstanta!$B$17,Konstanta!$A$17,IF(Data!DI831&gt;=Konstanta!$B$18,Konstanta!$A$18,Konstanta!$A$19)))))</f>
        <v>6</v>
      </c>
      <c r="DK831" t="b">
        <f t="shared" si="220"/>
        <v>0</v>
      </c>
      <c r="DL831" t="b">
        <f>COUNTIFS(A$1:A830,A831)=0</f>
        <v>1</v>
      </c>
    </row>
    <row r="832" spans="1:116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70" t="str">
        <f t="shared" si="205"/>
        <v/>
      </c>
      <c r="CA832" s="71">
        <f t="shared" ca="1" si="206"/>
        <v>1096694.6659916667</v>
      </c>
      <c r="CB832" s="70" t="b">
        <f ca="1">AND(LEN(BZ832)&gt;0,TEXT(BZ832,"YYYY-MM-DD")=TEXT(Konstanta!$B$1,"YYYY-MM-DD"))</f>
        <v>0</v>
      </c>
      <c r="CC832" s="70" t="str">
        <f t="shared" si="207"/>
        <v/>
      </c>
      <c r="CD832" s="72">
        <f ca="1">(Konstanta!$B$2-D832)*24</f>
        <v>1096694.666275</v>
      </c>
      <c r="CE832" t="b">
        <f t="shared" si="208"/>
        <v>0</v>
      </c>
      <c r="CF832" t="b">
        <f>LEN(_xlfn.IFNA(VLOOKUP(H832,Konstanta!$M:$M,1,FALSE),""))&gt;0</f>
        <v>0</v>
      </c>
      <c r="CG832" t="b">
        <f>LEN(_xlfn.IFNA(VLOOKUP(G832,Konstanta!$T:$T,1,FALSE),""))&gt;0</f>
        <v>0</v>
      </c>
      <c r="CH832" t="b">
        <f>_xlfn.IFNA(VLOOKUP(U832,Konstanta!$O:$O,1,FALSE),"-")&lt;&gt;"-"</f>
        <v>0</v>
      </c>
      <c r="CI832" t="b">
        <f>LEN(_xlfn.IFNA(VLOOKUP(AX832,Konstanta!$X:$X,1,FALSE),""))&gt;0</f>
        <v>0</v>
      </c>
      <c r="CJ832" t="b">
        <f>OR(LEN(_xlfn.IFNA(VLOOKUP(Y832,Konstanta!$Q:$Q,1,FALSE),""))&gt;0,LEN(Y832)=0)</f>
        <v>1</v>
      </c>
      <c r="CK832" t="b">
        <f t="shared" si="209"/>
        <v>1</v>
      </c>
      <c r="CL832" t="b">
        <f>OR(LEN(_xlfn.IFNA(VLOOKUP(BK832,Konstanta!$Z:$Z,1,FALSE),""))&gt;0,LEN(BK832)=0)</f>
        <v>1</v>
      </c>
      <c r="CM832" t="b">
        <f t="shared" si="210"/>
        <v>1</v>
      </c>
      <c r="CN832" t="b">
        <f t="shared" si="211"/>
        <v>0</v>
      </c>
      <c r="CO832" t="b">
        <f>LEN(_xlfn.IFNA(VLOOKUP(Data!K832,Konstanta!$AB:$AB,1,FALSE),""))&gt;0</f>
        <v>0</v>
      </c>
      <c r="CP832" s="12" t="b">
        <f t="shared" si="212"/>
        <v>0</v>
      </c>
      <c r="CQ832" s="12" t="b">
        <f t="shared" si="213"/>
        <v>0</v>
      </c>
      <c r="CR832" t="b">
        <f>ISNUMBER(SEARCH(Konstanta!$Q$5,Y832))</f>
        <v>0</v>
      </c>
      <c r="CS832">
        <f ca="1">IF(CD832&lt;=Konstanta!$J$5,Konstanta!$I$5,IF(CD832&lt;=Konstanta!$J$6,Konstanta!$I$6,IF(CD832&lt;=Konstanta!$J$7,Konstanta!$I$7,Konstanta!$I$8)))</f>
        <v>4</v>
      </c>
      <c r="CT832" t="b">
        <f>ISNUMBER(SEARCH(Konstanta!$Q$6,Y832))</f>
        <v>0</v>
      </c>
      <c r="CU832">
        <f ca="1">IF(CD832&lt;=Konstanta!$F$5,Konstanta!$E$5,IF(CD832&lt;=Konstanta!$F$6,Konstanta!$E$6,IF(CD832&lt;=Konstanta!$F$7,Konstanta!$E$7,IF(CD832&lt;=Konstanta!$F$8,Konstanta!$E$8,Konstanta!$E$9))))</f>
        <v>5</v>
      </c>
      <c r="CV832" t="b">
        <f t="shared" si="214"/>
        <v>1</v>
      </c>
      <c r="CW832" s="74">
        <f ca="1">IF(CD832&lt;=Konstanta!$B$5,Konstanta!$A$5,IF(CD832&lt;=Konstanta!$B$6,Konstanta!$A$6,IF(CD832&lt;=Konstanta!$B$7,Konstanta!$A$7,IF(CD832&lt;=Konstanta!$B$8,Konstanta!$A$8,IF(CD832&lt;=Konstanta!$B$9,Konstanta!$A$9,IF(CD832&lt;=Konstanta!$B$10,Konstanta!$A$10,IF(CD832&lt;=Konstanta!$B$11,Konstanta!$A$11,Konstanta!$A$12)))))))</f>
        <v>8</v>
      </c>
      <c r="CX832" t="b">
        <f>LEN(_xlfn.IFNA(VLOOKUP(AA832,Konstanta!$AD:$AD,1,FALSE),""))=0</f>
        <v>1</v>
      </c>
      <c r="CY832" s="67">
        <f t="shared" si="215"/>
        <v>0</v>
      </c>
      <c r="CZ832" s="67">
        <f t="shared" si="216"/>
        <v>0</v>
      </c>
      <c r="DA832" s="67">
        <f t="shared" si="217"/>
        <v>0</v>
      </c>
      <c r="DB832" t="b">
        <f t="shared" ca="1" si="218"/>
        <v>0</v>
      </c>
      <c r="DC832" s="67" t="b">
        <f>DA832&lt;=Konstanta!$AH$3</f>
        <v>1</v>
      </c>
      <c r="DD832" t="b">
        <f>CY832&lt;=Konstanta!$AH$4</f>
        <v>1</v>
      </c>
      <c r="DE832" t="b">
        <f>CY832&lt;=Konstanta!$AH$5</f>
        <v>1</v>
      </c>
      <c r="DF832" t="b">
        <f>CY832&lt;=Konstanta!$AH$6</f>
        <v>1</v>
      </c>
      <c r="DG832" t="b">
        <f ca="1">TEXT(BL832,"YYYYMMDD")=TEXT(Konstanta!$B$1,"YYYYMMDD")</f>
        <v>0</v>
      </c>
      <c r="DH832" t="b">
        <f t="shared" si="219"/>
        <v>0</v>
      </c>
      <c r="DI832" s="67">
        <f ca="1">Konstanta!$C$4-Data!CD832</f>
        <v>-1096658.666275</v>
      </c>
      <c r="DJ832">
        <f ca="1">IF(Data!DI832&gt;=Konstanta!$B$14,Konstanta!$A$14,IF(Data!DI832&gt;=Konstanta!$B$15,Konstanta!$A$15,IF(Data!DI832&gt;=Konstanta!$B$16,Konstanta!$A$16,IF(Data!DI832&gt;=Konstanta!$B$17,Konstanta!$A$17,IF(Data!DI832&gt;=Konstanta!$B$18,Konstanta!$A$18,Konstanta!$A$19)))))</f>
        <v>6</v>
      </c>
      <c r="DK832" t="b">
        <f t="shared" si="220"/>
        <v>0</v>
      </c>
      <c r="DL832" t="b">
        <f>COUNTIFS(A$1:A831,A832)=0</f>
        <v>1</v>
      </c>
    </row>
    <row r="833" spans="1:116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70" t="str">
        <f t="shared" si="205"/>
        <v/>
      </c>
      <c r="CA833" s="71">
        <f t="shared" ca="1" si="206"/>
        <v>1096694.6659916667</v>
      </c>
      <c r="CB833" s="70" t="b">
        <f ca="1">AND(LEN(BZ833)&gt;0,TEXT(BZ833,"YYYY-MM-DD")=TEXT(Konstanta!$B$1,"YYYY-MM-DD"))</f>
        <v>0</v>
      </c>
      <c r="CC833" s="70" t="str">
        <f t="shared" si="207"/>
        <v/>
      </c>
      <c r="CD833" s="72">
        <f ca="1">(Konstanta!$B$2-D833)*24</f>
        <v>1096694.666275</v>
      </c>
      <c r="CE833" t="b">
        <f t="shared" si="208"/>
        <v>0</v>
      </c>
      <c r="CF833" t="b">
        <f>LEN(_xlfn.IFNA(VLOOKUP(H833,Konstanta!$M:$M,1,FALSE),""))&gt;0</f>
        <v>0</v>
      </c>
      <c r="CG833" t="b">
        <f>LEN(_xlfn.IFNA(VLOOKUP(G833,Konstanta!$T:$T,1,FALSE),""))&gt;0</f>
        <v>0</v>
      </c>
      <c r="CH833" t="b">
        <f>_xlfn.IFNA(VLOOKUP(U833,Konstanta!$O:$O,1,FALSE),"-")&lt;&gt;"-"</f>
        <v>0</v>
      </c>
      <c r="CI833" t="b">
        <f>LEN(_xlfn.IFNA(VLOOKUP(AX833,Konstanta!$X:$X,1,FALSE),""))&gt;0</f>
        <v>0</v>
      </c>
      <c r="CJ833" t="b">
        <f>OR(LEN(_xlfn.IFNA(VLOOKUP(Y833,Konstanta!$Q:$Q,1,FALSE),""))&gt;0,LEN(Y833)=0)</f>
        <v>1</v>
      </c>
      <c r="CK833" t="b">
        <f t="shared" si="209"/>
        <v>1</v>
      </c>
      <c r="CL833" t="b">
        <f>OR(LEN(_xlfn.IFNA(VLOOKUP(BK833,Konstanta!$Z:$Z,1,FALSE),""))&gt;0,LEN(BK833)=0)</f>
        <v>1</v>
      </c>
      <c r="CM833" t="b">
        <f t="shared" si="210"/>
        <v>1</v>
      </c>
      <c r="CN833" t="b">
        <f t="shared" si="211"/>
        <v>0</v>
      </c>
      <c r="CO833" t="b">
        <f>LEN(_xlfn.IFNA(VLOOKUP(Data!K833,Konstanta!$AB:$AB,1,FALSE),""))&gt;0</f>
        <v>0</v>
      </c>
      <c r="CP833" s="12" t="b">
        <f t="shared" si="212"/>
        <v>0</v>
      </c>
      <c r="CQ833" s="12" t="b">
        <f t="shared" si="213"/>
        <v>0</v>
      </c>
      <c r="CR833" t="b">
        <f>ISNUMBER(SEARCH(Konstanta!$Q$5,Y833))</f>
        <v>0</v>
      </c>
      <c r="CS833">
        <f ca="1">IF(CD833&lt;=Konstanta!$J$5,Konstanta!$I$5,IF(CD833&lt;=Konstanta!$J$6,Konstanta!$I$6,IF(CD833&lt;=Konstanta!$J$7,Konstanta!$I$7,Konstanta!$I$8)))</f>
        <v>4</v>
      </c>
      <c r="CT833" t="b">
        <f>ISNUMBER(SEARCH(Konstanta!$Q$6,Y833))</f>
        <v>0</v>
      </c>
      <c r="CU833">
        <f ca="1">IF(CD833&lt;=Konstanta!$F$5,Konstanta!$E$5,IF(CD833&lt;=Konstanta!$F$6,Konstanta!$E$6,IF(CD833&lt;=Konstanta!$F$7,Konstanta!$E$7,IF(CD833&lt;=Konstanta!$F$8,Konstanta!$E$8,Konstanta!$E$9))))</f>
        <v>5</v>
      </c>
      <c r="CV833" t="b">
        <f t="shared" si="214"/>
        <v>1</v>
      </c>
      <c r="CW833" s="74">
        <f ca="1">IF(CD833&lt;=Konstanta!$B$5,Konstanta!$A$5,IF(CD833&lt;=Konstanta!$B$6,Konstanta!$A$6,IF(CD833&lt;=Konstanta!$B$7,Konstanta!$A$7,IF(CD833&lt;=Konstanta!$B$8,Konstanta!$A$8,IF(CD833&lt;=Konstanta!$B$9,Konstanta!$A$9,IF(CD833&lt;=Konstanta!$B$10,Konstanta!$A$10,IF(CD833&lt;=Konstanta!$B$11,Konstanta!$A$11,Konstanta!$A$12)))))))</f>
        <v>8</v>
      </c>
      <c r="CX833" t="b">
        <f>LEN(_xlfn.IFNA(VLOOKUP(AA833,Konstanta!$AD:$AD,1,FALSE),""))=0</f>
        <v>1</v>
      </c>
      <c r="CY833" s="67">
        <f t="shared" si="215"/>
        <v>0</v>
      </c>
      <c r="CZ833" s="67">
        <f t="shared" si="216"/>
        <v>0</v>
      </c>
      <c r="DA833" s="67">
        <f t="shared" si="217"/>
        <v>0</v>
      </c>
      <c r="DB833" t="b">
        <f t="shared" ca="1" si="218"/>
        <v>0</v>
      </c>
      <c r="DC833" s="67" t="b">
        <f>DA833&lt;=Konstanta!$AH$3</f>
        <v>1</v>
      </c>
      <c r="DD833" t="b">
        <f>CY833&lt;=Konstanta!$AH$4</f>
        <v>1</v>
      </c>
      <c r="DE833" t="b">
        <f>CY833&lt;=Konstanta!$AH$5</f>
        <v>1</v>
      </c>
      <c r="DF833" t="b">
        <f>CY833&lt;=Konstanta!$AH$6</f>
        <v>1</v>
      </c>
      <c r="DG833" t="b">
        <f ca="1">TEXT(BL833,"YYYYMMDD")=TEXT(Konstanta!$B$1,"YYYYMMDD")</f>
        <v>0</v>
      </c>
      <c r="DH833" t="b">
        <f t="shared" si="219"/>
        <v>0</v>
      </c>
      <c r="DI833" s="67">
        <f ca="1">Konstanta!$C$4-Data!CD833</f>
        <v>-1096658.666275</v>
      </c>
      <c r="DJ833">
        <f ca="1">IF(Data!DI833&gt;=Konstanta!$B$14,Konstanta!$A$14,IF(Data!DI833&gt;=Konstanta!$B$15,Konstanta!$A$15,IF(Data!DI833&gt;=Konstanta!$B$16,Konstanta!$A$16,IF(Data!DI833&gt;=Konstanta!$B$17,Konstanta!$A$17,IF(Data!DI833&gt;=Konstanta!$B$18,Konstanta!$A$18,Konstanta!$A$19)))))</f>
        <v>6</v>
      </c>
      <c r="DK833" t="b">
        <f t="shared" si="220"/>
        <v>0</v>
      </c>
      <c r="DL833" t="b">
        <f>COUNTIFS(A$1:A832,A833)=0</f>
        <v>1</v>
      </c>
    </row>
    <row r="834" spans="1:116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70" t="str">
        <f t="shared" si="205"/>
        <v/>
      </c>
      <c r="CA834" s="71">
        <f t="shared" ca="1" si="206"/>
        <v>1096694.6662138889</v>
      </c>
      <c r="CB834" s="70" t="b">
        <f ca="1">AND(LEN(BZ834)&gt;0,TEXT(BZ834,"YYYY-MM-DD")=TEXT(Konstanta!$B$1,"YYYY-MM-DD"))</f>
        <v>0</v>
      </c>
      <c r="CC834" s="70" t="str">
        <f t="shared" si="207"/>
        <v/>
      </c>
      <c r="CD834" s="72">
        <f ca="1">(Konstanta!$B$2-D834)*24</f>
        <v>1096694.666275</v>
      </c>
      <c r="CE834" t="b">
        <f t="shared" si="208"/>
        <v>0</v>
      </c>
      <c r="CF834" t="b">
        <f>LEN(_xlfn.IFNA(VLOOKUP(H834,Konstanta!$M:$M,1,FALSE),""))&gt;0</f>
        <v>0</v>
      </c>
      <c r="CG834" t="b">
        <f>LEN(_xlfn.IFNA(VLOOKUP(G834,Konstanta!$T:$T,1,FALSE),""))&gt;0</f>
        <v>0</v>
      </c>
      <c r="CH834" t="b">
        <f>_xlfn.IFNA(VLOOKUP(U834,Konstanta!$O:$O,1,FALSE),"-")&lt;&gt;"-"</f>
        <v>0</v>
      </c>
      <c r="CI834" t="b">
        <f>LEN(_xlfn.IFNA(VLOOKUP(AX834,Konstanta!$X:$X,1,FALSE),""))&gt;0</f>
        <v>0</v>
      </c>
      <c r="CJ834" t="b">
        <f>OR(LEN(_xlfn.IFNA(VLOOKUP(Y834,Konstanta!$Q:$Q,1,FALSE),""))&gt;0,LEN(Y834)=0)</f>
        <v>1</v>
      </c>
      <c r="CK834" t="b">
        <f t="shared" si="209"/>
        <v>1</v>
      </c>
      <c r="CL834" t="b">
        <f>OR(LEN(_xlfn.IFNA(VLOOKUP(BK834,Konstanta!$Z:$Z,1,FALSE),""))&gt;0,LEN(BK834)=0)</f>
        <v>1</v>
      </c>
      <c r="CM834" t="b">
        <f t="shared" si="210"/>
        <v>1</v>
      </c>
      <c r="CN834" t="b">
        <f t="shared" si="211"/>
        <v>0</v>
      </c>
      <c r="CO834" t="b">
        <f>LEN(_xlfn.IFNA(VLOOKUP(Data!K834,Konstanta!$AB:$AB,1,FALSE),""))&gt;0</f>
        <v>0</v>
      </c>
      <c r="CP834" s="12" t="b">
        <f t="shared" si="212"/>
        <v>0</v>
      </c>
      <c r="CQ834" s="12" t="b">
        <f t="shared" si="213"/>
        <v>0</v>
      </c>
      <c r="CR834" t="b">
        <f>ISNUMBER(SEARCH(Konstanta!$Q$5,Y834))</f>
        <v>0</v>
      </c>
      <c r="CS834">
        <f ca="1">IF(CD834&lt;=Konstanta!$J$5,Konstanta!$I$5,IF(CD834&lt;=Konstanta!$J$6,Konstanta!$I$6,IF(CD834&lt;=Konstanta!$J$7,Konstanta!$I$7,Konstanta!$I$8)))</f>
        <v>4</v>
      </c>
      <c r="CT834" t="b">
        <f>ISNUMBER(SEARCH(Konstanta!$Q$6,Y834))</f>
        <v>0</v>
      </c>
      <c r="CU834">
        <f ca="1">IF(CD834&lt;=Konstanta!$F$5,Konstanta!$E$5,IF(CD834&lt;=Konstanta!$F$6,Konstanta!$E$6,IF(CD834&lt;=Konstanta!$F$7,Konstanta!$E$7,IF(CD834&lt;=Konstanta!$F$8,Konstanta!$E$8,Konstanta!$E$9))))</f>
        <v>5</v>
      </c>
      <c r="CV834" t="b">
        <f t="shared" si="214"/>
        <v>1</v>
      </c>
      <c r="CW834" s="74">
        <f ca="1">IF(CD834&lt;=Konstanta!$B$5,Konstanta!$A$5,IF(CD834&lt;=Konstanta!$B$6,Konstanta!$A$6,IF(CD834&lt;=Konstanta!$B$7,Konstanta!$A$7,IF(CD834&lt;=Konstanta!$B$8,Konstanta!$A$8,IF(CD834&lt;=Konstanta!$B$9,Konstanta!$A$9,IF(CD834&lt;=Konstanta!$B$10,Konstanta!$A$10,IF(CD834&lt;=Konstanta!$B$11,Konstanta!$A$11,Konstanta!$A$12)))))))</f>
        <v>8</v>
      </c>
      <c r="CX834" t="b">
        <f>LEN(_xlfn.IFNA(VLOOKUP(AA834,Konstanta!$AD:$AD,1,FALSE),""))=0</f>
        <v>1</v>
      </c>
      <c r="CY834" s="67">
        <f t="shared" si="215"/>
        <v>0</v>
      </c>
      <c r="CZ834" s="67">
        <f t="shared" si="216"/>
        <v>0</v>
      </c>
      <c r="DA834" s="67">
        <f t="shared" si="217"/>
        <v>0</v>
      </c>
      <c r="DB834" t="b">
        <f t="shared" ca="1" si="218"/>
        <v>0</v>
      </c>
      <c r="DC834" s="67" t="b">
        <f>DA834&lt;=Konstanta!$AH$3</f>
        <v>1</v>
      </c>
      <c r="DD834" t="b">
        <f>CY834&lt;=Konstanta!$AH$4</f>
        <v>1</v>
      </c>
      <c r="DE834" t="b">
        <f>CY834&lt;=Konstanta!$AH$5</f>
        <v>1</v>
      </c>
      <c r="DF834" t="b">
        <f>CY834&lt;=Konstanta!$AH$6</f>
        <v>1</v>
      </c>
      <c r="DG834" t="b">
        <f ca="1">TEXT(BL834,"YYYYMMDD")=TEXT(Konstanta!$B$1,"YYYYMMDD")</f>
        <v>0</v>
      </c>
      <c r="DH834" t="b">
        <f t="shared" si="219"/>
        <v>0</v>
      </c>
      <c r="DI834" s="67">
        <f ca="1">Konstanta!$C$4-Data!CD834</f>
        <v>-1096658.666275</v>
      </c>
      <c r="DJ834">
        <f ca="1">IF(Data!DI834&gt;=Konstanta!$B$14,Konstanta!$A$14,IF(Data!DI834&gt;=Konstanta!$B$15,Konstanta!$A$15,IF(Data!DI834&gt;=Konstanta!$B$16,Konstanta!$A$16,IF(Data!DI834&gt;=Konstanta!$B$17,Konstanta!$A$17,IF(Data!DI834&gt;=Konstanta!$B$18,Konstanta!$A$18,Konstanta!$A$19)))))</f>
        <v>6</v>
      </c>
      <c r="DK834" t="b">
        <f t="shared" si="220"/>
        <v>0</v>
      </c>
      <c r="DL834" t="b">
        <f>COUNTIFS(A$1:A833,A834)=0</f>
        <v>1</v>
      </c>
    </row>
    <row r="835" spans="1:116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70" t="str">
        <f t="shared" ref="BZ835:BZ898" si="221">LEFT(R835,19)</f>
        <v/>
      </c>
      <c r="CA835" s="71">
        <f t="shared" ref="CA835:CA898" ca="1" si="222">(NOW()-R835)*24</f>
        <v>1096694.6660055555</v>
      </c>
      <c r="CB835" s="70" t="b">
        <f ca="1">AND(LEN(BZ835)&gt;0,TEXT(BZ835,"YYYY-MM-DD")=TEXT(Konstanta!$B$1,"YYYY-MM-DD"))</f>
        <v>0</v>
      </c>
      <c r="CC835" s="70" t="str">
        <f t="shared" ref="CC835:CC898" si="223">TEXT(BZ835,"HH")</f>
        <v/>
      </c>
      <c r="CD835" s="72">
        <f ca="1">(Konstanta!$B$2-D835)*24</f>
        <v>1096694.666275</v>
      </c>
      <c r="CE835" t="b">
        <f t="shared" ref="CE835:CE898" si="224">AN835=$CE$1</f>
        <v>0</v>
      </c>
      <c r="CF835" t="b">
        <f>LEN(_xlfn.IFNA(VLOOKUP(H835,Konstanta!$M:$M,1,FALSE),""))&gt;0</f>
        <v>0</v>
      </c>
      <c r="CG835" t="b">
        <f>LEN(_xlfn.IFNA(VLOOKUP(G835,Konstanta!$T:$T,1,FALSE),""))&gt;0</f>
        <v>0</v>
      </c>
      <c r="CH835" t="b">
        <f>_xlfn.IFNA(VLOOKUP(U835,Konstanta!$O:$O,1,FALSE),"-")&lt;&gt;"-"</f>
        <v>0</v>
      </c>
      <c r="CI835" t="b">
        <f>LEN(_xlfn.IFNA(VLOOKUP(AX835,Konstanta!$X:$X,1,FALSE),""))&gt;0</f>
        <v>0</v>
      </c>
      <c r="CJ835" t="b">
        <f>OR(LEN(_xlfn.IFNA(VLOOKUP(Y835,Konstanta!$Q:$Q,1,FALSE),""))&gt;0,LEN(Y835)=0)</f>
        <v>1</v>
      </c>
      <c r="CK835" t="b">
        <f t="shared" ref="CK835:CK898" si="225">NOT(ISNUMBER(SEARCH($CK$1,AO835)))</f>
        <v>1</v>
      </c>
      <c r="CL835" t="b">
        <f>OR(LEN(_xlfn.IFNA(VLOOKUP(BK835,Konstanta!$Z:$Z,1,FALSE),""))&gt;0,LEN(BK835)=0)</f>
        <v>1</v>
      </c>
      <c r="CM835" t="b">
        <f t="shared" ref="CM835:CM898" si="226">NOT(CO835)</f>
        <v>1</v>
      </c>
      <c r="CN835" t="b">
        <f t="shared" ref="CN835:CN898" si="227">BK835=$CN$1</f>
        <v>0</v>
      </c>
      <c r="CO835" t="b">
        <f>LEN(_xlfn.IFNA(VLOOKUP(Data!K835,Konstanta!$AB:$AB,1,FALSE),""))&gt;0</f>
        <v>0</v>
      </c>
      <c r="CP835" s="12" t="b">
        <f t="shared" ref="CP835:CP898" si="228">AND(CE835:CK835,CL835,CM835)</f>
        <v>0</v>
      </c>
      <c r="CQ835" s="12" t="b">
        <f t="shared" ref="CQ835:CQ898" si="229">AND(CE835:CL835,CO835)</f>
        <v>0</v>
      </c>
      <c r="CR835" t="b">
        <f>ISNUMBER(SEARCH(Konstanta!$Q$5,Y835))</f>
        <v>0</v>
      </c>
      <c r="CS835">
        <f ca="1">IF(CD835&lt;=Konstanta!$J$5,Konstanta!$I$5,IF(CD835&lt;=Konstanta!$J$6,Konstanta!$I$6,IF(CD835&lt;=Konstanta!$J$7,Konstanta!$I$7,Konstanta!$I$8)))</f>
        <v>4</v>
      </c>
      <c r="CT835" t="b">
        <f>ISNUMBER(SEARCH(Konstanta!$Q$6,Y835))</f>
        <v>0</v>
      </c>
      <c r="CU835">
        <f ca="1">IF(CD835&lt;=Konstanta!$F$5,Konstanta!$E$5,IF(CD835&lt;=Konstanta!$F$6,Konstanta!$E$6,IF(CD835&lt;=Konstanta!$F$7,Konstanta!$E$7,IF(CD835&lt;=Konstanta!$F$8,Konstanta!$E$8,Konstanta!$E$9))))</f>
        <v>5</v>
      </c>
      <c r="CV835" t="b">
        <f t="shared" ref="CV835:CV898" si="230">AND(NOT(CR835),NOT(CT835))</f>
        <v>1</v>
      </c>
      <c r="CW835" s="74">
        <f ca="1">IF(CD835&lt;=Konstanta!$B$5,Konstanta!$A$5,IF(CD835&lt;=Konstanta!$B$6,Konstanta!$A$6,IF(CD835&lt;=Konstanta!$B$7,Konstanta!$A$7,IF(CD835&lt;=Konstanta!$B$8,Konstanta!$A$8,IF(CD835&lt;=Konstanta!$B$9,Konstanta!$A$9,IF(CD835&lt;=Konstanta!$B$10,Konstanta!$A$10,IF(CD835&lt;=Konstanta!$B$11,Konstanta!$A$11,Konstanta!$A$12)))))))</f>
        <v>8</v>
      </c>
      <c r="CX835" t="b">
        <f>LEN(_xlfn.IFNA(VLOOKUP(AA835,Konstanta!$AD:$AD,1,FALSE),""))=0</f>
        <v>1</v>
      </c>
      <c r="CY835" s="67">
        <f t="shared" ref="CY835:CY898" si="231">IF(LEN(BL835)&gt;0,BL835-D835,0)*24</f>
        <v>0</v>
      </c>
      <c r="CZ835" s="67">
        <f t="shared" ref="CZ835:CZ898" si="232">IF(LEN(R835)&gt;19,VALUE(LEFT(R835,19)),R835)</f>
        <v>0</v>
      </c>
      <c r="DA835" s="67">
        <f t="shared" ref="DA835:DA898" si="233">(IF(LEN(BL835)&gt;0,BL835,0)-IF(LEN(CZ835)&gt;0,CZ835,0))*24</f>
        <v>0</v>
      </c>
      <c r="DB835" t="b">
        <f t="shared" ref="DB835:DB898" ca="1" si="234">AND(CO835,CQ835,CX835,DG835,DL835)</f>
        <v>0</v>
      </c>
      <c r="DC835" s="67" t="b">
        <f>DA835&lt;=Konstanta!$AH$3</f>
        <v>1</v>
      </c>
      <c r="DD835" t="b">
        <f>CY835&lt;=Konstanta!$AH$4</f>
        <v>1</v>
      </c>
      <c r="DE835" t="b">
        <f>CY835&lt;=Konstanta!$AH$5</f>
        <v>1</v>
      </c>
      <c r="DF835" t="b">
        <f>CY835&lt;=Konstanta!$AH$6</f>
        <v>1</v>
      </c>
      <c r="DG835" t="b">
        <f ca="1">TEXT(BL835,"YYYYMMDD")=TEXT(Konstanta!$B$1,"YYYYMMDD")</f>
        <v>0</v>
      </c>
      <c r="DH835" t="b">
        <f t="shared" ref="DH835:DH898" si="235">LEN(R835)&gt;0</f>
        <v>0</v>
      </c>
      <c r="DI835" s="67">
        <f ca="1">Konstanta!$C$4-Data!CD835</f>
        <v>-1096658.666275</v>
      </c>
      <c r="DJ835">
        <f ca="1">IF(Data!DI835&gt;=Konstanta!$B$14,Konstanta!$A$14,IF(Data!DI835&gt;=Konstanta!$B$15,Konstanta!$A$15,IF(Data!DI835&gt;=Konstanta!$B$16,Konstanta!$A$16,IF(Data!DI835&gt;=Konstanta!$B$17,Konstanta!$A$17,IF(Data!DI835&gt;=Konstanta!$B$18,Konstanta!$A$18,Konstanta!$A$19)))))</f>
        <v>6</v>
      </c>
      <c r="DK835" t="b">
        <f t="shared" ref="DK835:DK898" si="236">LEN(M835)&gt;0</f>
        <v>0</v>
      </c>
      <c r="DL835" t="b">
        <f>COUNTIFS(A$1:A834,A835)=0</f>
        <v>1</v>
      </c>
    </row>
    <row r="836" spans="1:11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70" t="str">
        <f t="shared" si="221"/>
        <v/>
      </c>
      <c r="CA836" s="71">
        <f t="shared" ca="1" si="222"/>
        <v>1096694.6662277777</v>
      </c>
      <c r="CB836" s="70" t="b">
        <f ca="1">AND(LEN(BZ836)&gt;0,TEXT(BZ836,"YYYY-MM-DD")=TEXT(Konstanta!$B$1,"YYYY-MM-DD"))</f>
        <v>0</v>
      </c>
      <c r="CC836" s="70" t="str">
        <f t="shared" si="223"/>
        <v/>
      </c>
      <c r="CD836" s="72">
        <f ca="1">(Konstanta!$B$2-D836)*24</f>
        <v>1096694.666275</v>
      </c>
      <c r="CE836" t="b">
        <f t="shared" si="224"/>
        <v>0</v>
      </c>
      <c r="CF836" t="b">
        <f>LEN(_xlfn.IFNA(VLOOKUP(H836,Konstanta!$M:$M,1,FALSE),""))&gt;0</f>
        <v>0</v>
      </c>
      <c r="CG836" t="b">
        <f>LEN(_xlfn.IFNA(VLOOKUP(G836,Konstanta!$T:$T,1,FALSE),""))&gt;0</f>
        <v>0</v>
      </c>
      <c r="CH836" t="b">
        <f>_xlfn.IFNA(VLOOKUP(U836,Konstanta!$O:$O,1,FALSE),"-")&lt;&gt;"-"</f>
        <v>0</v>
      </c>
      <c r="CI836" t="b">
        <f>LEN(_xlfn.IFNA(VLOOKUP(AX836,Konstanta!$X:$X,1,FALSE),""))&gt;0</f>
        <v>0</v>
      </c>
      <c r="CJ836" t="b">
        <f>OR(LEN(_xlfn.IFNA(VLOOKUP(Y836,Konstanta!$Q:$Q,1,FALSE),""))&gt;0,LEN(Y836)=0)</f>
        <v>1</v>
      </c>
      <c r="CK836" t="b">
        <f t="shared" si="225"/>
        <v>1</v>
      </c>
      <c r="CL836" t="b">
        <f>OR(LEN(_xlfn.IFNA(VLOOKUP(BK836,Konstanta!$Z:$Z,1,FALSE),""))&gt;0,LEN(BK836)=0)</f>
        <v>1</v>
      </c>
      <c r="CM836" t="b">
        <f t="shared" si="226"/>
        <v>1</v>
      </c>
      <c r="CN836" t="b">
        <f t="shared" si="227"/>
        <v>0</v>
      </c>
      <c r="CO836" t="b">
        <f>LEN(_xlfn.IFNA(VLOOKUP(Data!K836,Konstanta!$AB:$AB,1,FALSE),""))&gt;0</f>
        <v>0</v>
      </c>
      <c r="CP836" s="12" t="b">
        <f t="shared" si="228"/>
        <v>0</v>
      </c>
      <c r="CQ836" s="12" t="b">
        <f t="shared" si="229"/>
        <v>0</v>
      </c>
      <c r="CR836" t="b">
        <f>ISNUMBER(SEARCH(Konstanta!$Q$5,Y836))</f>
        <v>0</v>
      </c>
      <c r="CS836">
        <f ca="1">IF(CD836&lt;=Konstanta!$J$5,Konstanta!$I$5,IF(CD836&lt;=Konstanta!$J$6,Konstanta!$I$6,IF(CD836&lt;=Konstanta!$J$7,Konstanta!$I$7,Konstanta!$I$8)))</f>
        <v>4</v>
      </c>
      <c r="CT836" t="b">
        <f>ISNUMBER(SEARCH(Konstanta!$Q$6,Y836))</f>
        <v>0</v>
      </c>
      <c r="CU836">
        <f ca="1">IF(CD836&lt;=Konstanta!$F$5,Konstanta!$E$5,IF(CD836&lt;=Konstanta!$F$6,Konstanta!$E$6,IF(CD836&lt;=Konstanta!$F$7,Konstanta!$E$7,IF(CD836&lt;=Konstanta!$F$8,Konstanta!$E$8,Konstanta!$E$9))))</f>
        <v>5</v>
      </c>
      <c r="CV836" t="b">
        <f t="shared" si="230"/>
        <v>1</v>
      </c>
      <c r="CW836" s="74">
        <f ca="1">IF(CD836&lt;=Konstanta!$B$5,Konstanta!$A$5,IF(CD836&lt;=Konstanta!$B$6,Konstanta!$A$6,IF(CD836&lt;=Konstanta!$B$7,Konstanta!$A$7,IF(CD836&lt;=Konstanta!$B$8,Konstanta!$A$8,IF(CD836&lt;=Konstanta!$B$9,Konstanta!$A$9,IF(CD836&lt;=Konstanta!$B$10,Konstanta!$A$10,IF(CD836&lt;=Konstanta!$B$11,Konstanta!$A$11,Konstanta!$A$12)))))))</f>
        <v>8</v>
      </c>
      <c r="CX836" t="b">
        <f>LEN(_xlfn.IFNA(VLOOKUP(AA836,Konstanta!$AD:$AD,1,FALSE),""))=0</f>
        <v>1</v>
      </c>
      <c r="CY836" s="67">
        <f t="shared" si="231"/>
        <v>0</v>
      </c>
      <c r="CZ836" s="67">
        <f t="shared" si="232"/>
        <v>0</v>
      </c>
      <c r="DA836" s="67">
        <f t="shared" si="233"/>
        <v>0</v>
      </c>
      <c r="DB836" t="b">
        <f t="shared" ca="1" si="234"/>
        <v>0</v>
      </c>
      <c r="DC836" s="67" t="b">
        <f>DA836&lt;=Konstanta!$AH$3</f>
        <v>1</v>
      </c>
      <c r="DD836" t="b">
        <f>CY836&lt;=Konstanta!$AH$4</f>
        <v>1</v>
      </c>
      <c r="DE836" t="b">
        <f>CY836&lt;=Konstanta!$AH$5</f>
        <v>1</v>
      </c>
      <c r="DF836" t="b">
        <f>CY836&lt;=Konstanta!$AH$6</f>
        <v>1</v>
      </c>
      <c r="DG836" t="b">
        <f ca="1">TEXT(BL836,"YYYYMMDD")=TEXT(Konstanta!$B$1,"YYYYMMDD")</f>
        <v>0</v>
      </c>
      <c r="DH836" t="b">
        <f t="shared" si="235"/>
        <v>0</v>
      </c>
      <c r="DI836" s="67">
        <f ca="1">Konstanta!$C$4-Data!CD836</f>
        <v>-1096658.666275</v>
      </c>
      <c r="DJ836">
        <f ca="1">IF(Data!DI836&gt;=Konstanta!$B$14,Konstanta!$A$14,IF(Data!DI836&gt;=Konstanta!$B$15,Konstanta!$A$15,IF(Data!DI836&gt;=Konstanta!$B$16,Konstanta!$A$16,IF(Data!DI836&gt;=Konstanta!$B$17,Konstanta!$A$17,IF(Data!DI836&gt;=Konstanta!$B$18,Konstanta!$A$18,Konstanta!$A$19)))))</f>
        <v>6</v>
      </c>
      <c r="DK836" t="b">
        <f t="shared" si="236"/>
        <v>0</v>
      </c>
      <c r="DL836" t="b">
        <f>COUNTIFS(A$1:A835,A836)=0</f>
        <v>1</v>
      </c>
    </row>
    <row r="837" spans="1:116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70" t="str">
        <f t="shared" si="221"/>
        <v/>
      </c>
      <c r="CA837" s="71">
        <f t="shared" ca="1" si="222"/>
        <v>1096694.6659916667</v>
      </c>
      <c r="CB837" s="70" t="b">
        <f ca="1">AND(LEN(BZ837)&gt;0,TEXT(BZ837,"YYYY-MM-DD")=TEXT(Konstanta!$B$1,"YYYY-MM-DD"))</f>
        <v>0</v>
      </c>
      <c r="CC837" s="70" t="str">
        <f t="shared" si="223"/>
        <v/>
      </c>
      <c r="CD837" s="72">
        <f ca="1">(Konstanta!$B$2-D837)*24</f>
        <v>1096694.666275</v>
      </c>
      <c r="CE837" t="b">
        <f t="shared" si="224"/>
        <v>0</v>
      </c>
      <c r="CF837" t="b">
        <f>LEN(_xlfn.IFNA(VLOOKUP(H837,Konstanta!$M:$M,1,FALSE),""))&gt;0</f>
        <v>0</v>
      </c>
      <c r="CG837" t="b">
        <f>LEN(_xlfn.IFNA(VLOOKUP(G837,Konstanta!$T:$T,1,FALSE),""))&gt;0</f>
        <v>0</v>
      </c>
      <c r="CH837" t="b">
        <f>_xlfn.IFNA(VLOOKUP(U837,Konstanta!$O:$O,1,FALSE),"-")&lt;&gt;"-"</f>
        <v>0</v>
      </c>
      <c r="CI837" t="b">
        <f>LEN(_xlfn.IFNA(VLOOKUP(AX837,Konstanta!$X:$X,1,FALSE),""))&gt;0</f>
        <v>0</v>
      </c>
      <c r="CJ837" t="b">
        <f>OR(LEN(_xlfn.IFNA(VLOOKUP(Y837,Konstanta!$Q:$Q,1,FALSE),""))&gt;0,LEN(Y837)=0)</f>
        <v>1</v>
      </c>
      <c r="CK837" t="b">
        <f t="shared" si="225"/>
        <v>1</v>
      </c>
      <c r="CL837" t="b">
        <f>OR(LEN(_xlfn.IFNA(VLOOKUP(BK837,Konstanta!$Z:$Z,1,FALSE),""))&gt;0,LEN(BK837)=0)</f>
        <v>1</v>
      </c>
      <c r="CM837" t="b">
        <f t="shared" si="226"/>
        <v>1</v>
      </c>
      <c r="CN837" t="b">
        <f t="shared" si="227"/>
        <v>0</v>
      </c>
      <c r="CO837" t="b">
        <f>LEN(_xlfn.IFNA(VLOOKUP(Data!K837,Konstanta!$AB:$AB,1,FALSE),""))&gt;0</f>
        <v>0</v>
      </c>
      <c r="CP837" s="12" t="b">
        <f t="shared" si="228"/>
        <v>0</v>
      </c>
      <c r="CQ837" s="12" t="b">
        <f t="shared" si="229"/>
        <v>0</v>
      </c>
      <c r="CR837" t="b">
        <f>ISNUMBER(SEARCH(Konstanta!$Q$5,Y837))</f>
        <v>0</v>
      </c>
      <c r="CS837">
        <f ca="1">IF(CD837&lt;=Konstanta!$J$5,Konstanta!$I$5,IF(CD837&lt;=Konstanta!$J$6,Konstanta!$I$6,IF(CD837&lt;=Konstanta!$J$7,Konstanta!$I$7,Konstanta!$I$8)))</f>
        <v>4</v>
      </c>
      <c r="CT837" t="b">
        <f>ISNUMBER(SEARCH(Konstanta!$Q$6,Y837))</f>
        <v>0</v>
      </c>
      <c r="CU837">
        <f ca="1">IF(CD837&lt;=Konstanta!$F$5,Konstanta!$E$5,IF(CD837&lt;=Konstanta!$F$6,Konstanta!$E$6,IF(CD837&lt;=Konstanta!$F$7,Konstanta!$E$7,IF(CD837&lt;=Konstanta!$F$8,Konstanta!$E$8,Konstanta!$E$9))))</f>
        <v>5</v>
      </c>
      <c r="CV837" t="b">
        <f t="shared" si="230"/>
        <v>1</v>
      </c>
      <c r="CW837" s="74">
        <f ca="1">IF(CD837&lt;=Konstanta!$B$5,Konstanta!$A$5,IF(CD837&lt;=Konstanta!$B$6,Konstanta!$A$6,IF(CD837&lt;=Konstanta!$B$7,Konstanta!$A$7,IF(CD837&lt;=Konstanta!$B$8,Konstanta!$A$8,IF(CD837&lt;=Konstanta!$B$9,Konstanta!$A$9,IF(CD837&lt;=Konstanta!$B$10,Konstanta!$A$10,IF(CD837&lt;=Konstanta!$B$11,Konstanta!$A$11,Konstanta!$A$12)))))))</f>
        <v>8</v>
      </c>
      <c r="CX837" t="b">
        <f>LEN(_xlfn.IFNA(VLOOKUP(AA837,Konstanta!$AD:$AD,1,FALSE),""))=0</f>
        <v>1</v>
      </c>
      <c r="CY837" s="67">
        <f t="shared" si="231"/>
        <v>0</v>
      </c>
      <c r="CZ837" s="67">
        <f t="shared" si="232"/>
        <v>0</v>
      </c>
      <c r="DA837" s="67">
        <f t="shared" si="233"/>
        <v>0</v>
      </c>
      <c r="DB837" t="b">
        <f t="shared" ca="1" si="234"/>
        <v>0</v>
      </c>
      <c r="DC837" s="67" t="b">
        <f>DA837&lt;=Konstanta!$AH$3</f>
        <v>1</v>
      </c>
      <c r="DD837" t="b">
        <f>CY837&lt;=Konstanta!$AH$4</f>
        <v>1</v>
      </c>
      <c r="DE837" t="b">
        <f>CY837&lt;=Konstanta!$AH$5</f>
        <v>1</v>
      </c>
      <c r="DF837" t="b">
        <f>CY837&lt;=Konstanta!$AH$6</f>
        <v>1</v>
      </c>
      <c r="DG837" t="b">
        <f ca="1">TEXT(BL837,"YYYYMMDD")=TEXT(Konstanta!$B$1,"YYYYMMDD")</f>
        <v>0</v>
      </c>
      <c r="DH837" t="b">
        <f t="shared" si="235"/>
        <v>0</v>
      </c>
      <c r="DI837" s="67">
        <f ca="1">Konstanta!$C$4-Data!CD837</f>
        <v>-1096658.666275</v>
      </c>
      <c r="DJ837">
        <f ca="1">IF(Data!DI837&gt;=Konstanta!$B$14,Konstanta!$A$14,IF(Data!DI837&gt;=Konstanta!$B$15,Konstanta!$A$15,IF(Data!DI837&gt;=Konstanta!$B$16,Konstanta!$A$16,IF(Data!DI837&gt;=Konstanta!$B$17,Konstanta!$A$17,IF(Data!DI837&gt;=Konstanta!$B$18,Konstanta!$A$18,Konstanta!$A$19)))))</f>
        <v>6</v>
      </c>
      <c r="DK837" t="b">
        <f t="shared" si="236"/>
        <v>0</v>
      </c>
      <c r="DL837" t="b">
        <f>COUNTIFS(A$1:A836,A837)=0</f>
        <v>1</v>
      </c>
    </row>
    <row r="838" spans="1:116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70" t="str">
        <f t="shared" si="221"/>
        <v/>
      </c>
      <c r="CA838" s="71">
        <f t="shared" ca="1" si="222"/>
        <v>1096694.6664083335</v>
      </c>
      <c r="CB838" s="70" t="b">
        <f ca="1">AND(LEN(BZ838)&gt;0,TEXT(BZ838,"YYYY-MM-DD")=TEXT(Konstanta!$B$1,"YYYY-MM-DD"))</f>
        <v>0</v>
      </c>
      <c r="CC838" s="70" t="str">
        <f t="shared" si="223"/>
        <v/>
      </c>
      <c r="CD838" s="72">
        <f ca="1">(Konstanta!$B$2-D838)*24</f>
        <v>1096694.666275</v>
      </c>
      <c r="CE838" t="b">
        <f t="shared" si="224"/>
        <v>0</v>
      </c>
      <c r="CF838" t="b">
        <f>LEN(_xlfn.IFNA(VLOOKUP(H838,Konstanta!$M:$M,1,FALSE),""))&gt;0</f>
        <v>0</v>
      </c>
      <c r="CG838" t="b">
        <f>LEN(_xlfn.IFNA(VLOOKUP(G838,Konstanta!$T:$T,1,FALSE),""))&gt;0</f>
        <v>0</v>
      </c>
      <c r="CH838" t="b">
        <f>_xlfn.IFNA(VLOOKUP(U838,Konstanta!$O:$O,1,FALSE),"-")&lt;&gt;"-"</f>
        <v>0</v>
      </c>
      <c r="CI838" t="b">
        <f>LEN(_xlfn.IFNA(VLOOKUP(AX838,Konstanta!$X:$X,1,FALSE),""))&gt;0</f>
        <v>0</v>
      </c>
      <c r="CJ838" t="b">
        <f>OR(LEN(_xlfn.IFNA(VLOOKUP(Y838,Konstanta!$Q:$Q,1,FALSE),""))&gt;0,LEN(Y838)=0)</f>
        <v>1</v>
      </c>
      <c r="CK838" t="b">
        <f t="shared" si="225"/>
        <v>1</v>
      </c>
      <c r="CL838" t="b">
        <f>OR(LEN(_xlfn.IFNA(VLOOKUP(BK838,Konstanta!$Z:$Z,1,FALSE),""))&gt;0,LEN(BK838)=0)</f>
        <v>1</v>
      </c>
      <c r="CM838" t="b">
        <f t="shared" si="226"/>
        <v>1</v>
      </c>
      <c r="CN838" t="b">
        <f t="shared" si="227"/>
        <v>0</v>
      </c>
      <c r="CO838" t="b">
        <f>LEN(_xlfn.IFNA(VLOOKUP(Data!K838,Konstanta!$AB:$AB,1,FALSE),""))&gt;0</f>
        <v>0</v>
      </c>
      <c r="CP838" s="12" t="b">
        <f t="shared" si="228"/>
        <v>0</v>
      </c>
      <c r="CQ838" s="12" t="b">
        <f t="shared" si="229"/>
        <v>0</v>
      </c>
      <c r="CR838" t="b">
        <f>ISNUMBER(SEARCH(Konstanta!$Q$5,Y838))</f>
        <v>0</v>
      </c>
      <c r="CS838">
        <f ca="1">IF(CD838&lt;=Konstanta!$J$5,Konstanta!$I$5,IF(CD838&lt;=Konstanta!$J$6,Konstanta!$I$6,IF(CD838&lt;=Konstanta!$J$7,Konstanta!$I$7,Konstanta!$I$8)))</f>
        <v>4</v>
      </c>
      <c r="CT838" t="b">
        <f>ISNUMBER(SEARCH(Konstanta!$Q$6,Y838))</f>
        <v>0</v>
      </c>
      <c r="CU838">
        <f ca="1">IF(CD838&lt;=Konstanta!$F$5,Konstanta!$E$5,IF(CD838&lt;=Konstanta!$F$6,Konstanta!$E$6,IF(CD838&lt;=Konstanta!$F$7,Konstanta!$E$7,IF(CD838&lt;=Konstanta!$F$8,Konstanta!$E$8,Konstanta!$E$9))))</f>
        <v>5</v>
      </c>
      <c r="CV838" t="b">
        <f t="shared" si="230"/>
        <v>1</v>
      </c>
      <c r="CW838" s="74">
        <f ca="1">IF(CD838&lt;=Konstanta!$B$5,Konstanta!$A$5,IF(CD838&lt;=Konstanta!$B$6,Konstanta!$A$6,IF(CD838&lt;=Konstanta!$B$7,Konstanta!$A$7,IF(CD838&lt;=Konstanta!$B$8,Konstanta!$A$8,IF(CD838&lt;=Konstanta!$B$9,Konstanta!$A$9,IF(CD838&lt;=Konstanta!$B$10,Konstanta!$A$10,IF(CD838&lt;=Konstanta!$B$11,Konstanta!$A$11,Konstanta!$A$12)))))))</f>
        <v>8</v>
      </c>
      <c r="CX838" t="b">
        <f>LEN(_xlfn.IFNA(VLOOKUP(AA838,Konstanta!$AD:$AD,1,FALSE),""))=0</f>
        <v>1</v>
      </c>
      <c r="CY838" s="67">
        <f t="shared" si="231"/>
        <v>0</v>
      </c>
      <c r="CZ838" s="67">
        <f t="shared" si="232"/>
        <v>0</v>
      </c>
      <c r="DA838" s="67">
        <f t="shared" si="233"/>
        <v>0</v>
      </c>
      <c r="DB838" t="b">
        <f t="shared" ca="1" si="234"/>
        <v>0</v>
      </c>
      <c r="DC838" s="67" t="b">
        <f>DA838&lt;=Konstanta!$AH$3</f>
        <v>1</v>
      </c>
      <c r="DD838" t="b">
        <f>CY838&lt;=Konstanta!$AH$4</f>
        <v>1</v>
      </c>
      <c r="DE838" t="b">
        <f>CY838&lt;=Konstanta!$AH$5</f>
        <v>1</v>
      </c>
      <c r="DF838" t="b">
        <f>CY838&lt;=Konstanta!$AH$6</f>
        <v>1</v>
      </c>
      <c r="DG838" t="b">
        <f ca="1">TEXT(BL838,"YYYYMMDD")=TEXT(Konstanta!$B$1,"YYYYMMDD")</f>
        <v>0</v>
      </c>
      <c r="DH838" t="b">
        <f t="shared" si="235"/>
        <v>0</v>
      </c>
      <c r="DI838" s="67">
        <f ca="1">Konstanta!$C$4-Data!CD838</f>
        <v>-1096658.666275</v>
      </c>
      <c r="DJ838">
        <f ca="1">IF(Data!DI838&gt;=Konstanta!$B$14,Konstanta!$A$14,IF(Data!DI838&gt;=Konstanta!$B$15,Konstanta!$A$15,IF(Data!DI838&gt;=Konstanta!$B$16,Konstanta!$A$16,IF(Data!DI838&gt;=Konstanta!$B$17,Konstanta!$A$17,IF(Data!DI838&gt;=Konstanta!$B$18,Konstanta!$A$18,Konstanta!$A$19)))))</f>
        <v>6</v>
      </c>
      <c r="DK838" t="b">
        <f t="shared" si="236"/>
        <v>0</v>
      </c>
      <c r="DL838" t="b">
        <f>COUNTIFS(A$1:A837,A838)=0</f>
        <v>1</v>
      </c>
    </row>
    <row r="839" spans="1:116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70" t="str">
        <f t="shared" si="221"/>
        <v/>
      </c>
      <c r="CA839" s="71">
        <f t="shared" ca="1" si="222"/>
        <v>1096694.6660166667</v>
      </c>
      <c r="CB839" s="70" t="b">
        <f ca="1">AND(LEN(BZ839)&gt;0,TEXT(BZ839,"YYYY-MM-DD")=TEXT(Konstanta!$B$1,"YYYY-MM-DD"))</f>
        <v>0</v>
      </c>
      <c r="CC839" s="70" t="str">
        <f t="shared" si="223"/>
        <v/>
      </c>
      <c r="CD839" s="72">
        <f ca="1">(Konstanta!$B$2-D839)*24</f>
        <v>1096694.666275</v>
      </c>
      <c r="CE839" t="b">
        <f t="shared" si="224"/>
        <v>0</v>
      </c>
      <c r="CF839" t="b">
        <f>LEN(_xlfn.IFNA(VLOOKUP(H839,Konstanta!$M:$M,1,FALSE),""))&gt;0</f>
        <v>0</v>
      </c>
      <c r="CG839" t="b">
        <f>LEN(_xlfn.IFNA(VLOOKUP(G839,Konstanta!$T:$T,1,FALSE),""))&gt;0</f>
        <v>0</v>
      </c>
      <c r="CH839" t="b">
        <f>_xlfn.IFNA(VLOOKUP(U839,Konstanta!$O:$O,1,FALSE),"-")&lt;&gt;"-"</f>
        <v>0</v>
      </c>
      <c r="CI839" t="b">
        <f>LEN(_xlfn.IFNA(VLOOKUP(AX839,Konstanta!$X:$X,1,FALSE),""))&gt;0</f>
        <v>0</v>
      </c>
      <c r="CJ839" t="b">
        <f>OR(LEN(_xlfn.IFNA(VLOOKUP(Y839,Konstanta!$Q:$Q,1,FALSE),""))&gt;0,LEN(Y839)=0)</f>
        <v>1</v>
      </c>
      <c r="CK839" t="b">
        <f t="shared" si="225"/>
        <v>1</v>
      </c>
      <c r="CL839" t="b">
        <f>OR(LEN(_xlfn.IFNA(VLOOKUP(BK839,Konstanta!$Z:$Z,1,FALSE),""))&gt;0,LEN(BK839)=0)</f>
        <v>1</v>
      </c>
      <c r="CM839" t="b">
        <f t="shared" si="226"/>
        <v>1</v>
      </c>
      <c r="CN839" t="b">
        <f t="shared" si="227"/>
        <v>0</v>
      </c>
      <c r="CO839" t="b">
        <f>LEN(_xlfn.IFNA(VLOOKUP(Data!K839,Konstanta!$AB:$AB,1,FALSE),""))&gt;0</f>
        <v>0</v>
      </c>
      <c r="CP839" s="12" t="b">
        <f t="shared" si="228"/>
        <v>0</v>
      </c>
      <c r="CQ839" s="12" t="b">
        <f t="shared" si="229"/>
        <v>0</v>
      </c>
      <c r="CR839" t="b">
        <f>ISNUMBER(SEARCH(Konstanta!$Q$5,Y839))</f>
        <v>0</v>
      </c>
      <c r="CS839">
        <f ca="1">IF(CD839&lt;=Konstanta!$J$5,Konstanta!$I$5,IF(CD839&lt;=Konstanta!$J$6,Konstanta!$I$6,IF(CD839&lt;=Konstanta!$J$7,Konstanta!$I$7,Konstanta!$I$8)))</f>
        <v>4</v>
      </c>
      <c r="CT839" t="b">
        <f>ISNUMBER(SEARCH(Konstanta!$Q$6,Y839))</f>
        <v>0</v>
      </c>
      <c r="CU839">
        <f ca="1">IF(CD839&lt;=Konstanta!$F$5,Konstanta!$E$5,IF(CD839&lt;=Konstanta!$F$6,Konstanta!$E$6,IF(CD839&lt;=Konstanta!$F$7,Konstanta!$E$7,IF(CD839&lt;=Konstanta!$F$8,Konstanta!$E$8,Konstanta!$E$9))))</f>
        <v>5</v>
      </c>
      <c r="CV839" t="b">
        <f t="shared" si="230"/>
        <v>1</v>
      </c>
      <c r="CW839" s="74">
        <f ca="1">IF(CD839&lt;=Konstanta!$B$5,Konstanta!$A$5,IF(CD839&lt;=Konstanta!$B$6,Konstanta!$A$6,IF(CD839&lt;=Konstanta!$B$7,Konstanta!$A$7,IF(CD839&lt;=Konstanta!$B$8,Konstanta!$A$8,IF(CD839&lt;=Konstanta!$B$9,Konstanta!$A$9,IF(CD839&lt;=Konstanta!$B$10,Konstanta!$A$10,IF(CD839&lt;=Konstanta!$B$11,Konstanta!$A$11,Konstanta!$A$12)))))))</f>
        <v>8</v>
      </c>
      <c r="CX839" t="b">
        <f>LEN(_xlfn.IFNA(VLOOKUP(AA839,Konstanta!$AD:$AD,1,FALSE),""))=0</f>
        <v>1</v>
      </c>
      <c r="CY839" s="67">
        <f t="shared" si="231"/>
        <v>0</v>
      </c>
      <c r="CZ839" s="67">
        <f t="shared" si="232"/>
        <v>0</v>
      </c>
      <c r="DA839" s="67">
        <f t="shared" si="233"/>
        <v>0</v>
      </c>
      <c r="DB839" t="b">
        <f t="shared" ca="1" si="234"/>
        <v>0</v>
      </c>
      <c r="DC839" s="67" t="b">
        <f>DA839&lt;=Konstanta!$AH$3</f>
        <v>1</v>
      </c>
      <c r="DD839" t="b">
        <f>CY839&lt;=Konstanta!$AH$4</f>
        <v>1</v>
      </c>
      <c r="DE839" t="b">
        <f>CY839&lt;=Konstanta!$AH$5</f>
        <v>1</v>
      </c>
      <c r="DF839" t="b">
        <f>CY839&lt;=Konstanta!$AH$6</f>
        <v>1</v>
      </c>
      <c r="DG839" t="b">
        <f ca="1">TEXT(BL839,"YYYYMMDD")=TEXT(Konstanta!$B$1,"YYYYMMDD")</f>
        <v>0</v>
      </c>
      <c r="DH839" t="b">
        <f t="shared" si="235"/>
        <v>0</v>
      </c>
      <c r="DI839" s="67">
        <f ca="1">Konstanta!$C$4-Data!CD839</f>
        <v>-1096658.666275</v>
      </c>
      <c r="DJ839">
        <f ca="1">IF(Data!DI839&gt;=Konstanta!$B$14,Konstanta!$A$14,IF(Data!DI839&gt;=Konstanta!$B$15,Konstanta!$A$15,IF(Data!DI839&gt;=Konstanta!$B$16,Konstanta!$A$16,IF(Data!DI839&gt;=Konstanta!$B$17,Konstanta!$A$17,IF(Data!DI839&gt;=Konstanta!$B$18,Konstanta!$A$18,Konstanta!$A$19)))))</f>
        <v>6</v>
      </c>
      <c r="DK839" t="b">
        <f t="shared" si="236"/>
        <v>0</v>
      </c>
      <c r="DL839" t="b">
        <f>COUNTIFS(A$1:A838,A839)=0</f>
        <v>1</v>
      </c>
    </row>
    <row r="840" spans="1:116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  <c r="BY840" s="68"/>
      <c r="BZ840" s="70" t="str">
        <f t="shared" si="221"/>
        <v/>
      </c>
      <c r="CA840" s="71">
        <f t="shared" ca="1" si="222"/>
        <v>1096694.6664</v>
      </c>
      <c r="CB840" s="70" t="b">
        <f ca="1">AND(LEN(BZ840)&gt;0,TEXT(BZ840,"YYYY-MM-DD")=TEXT(Konstanta!$B$1,"YYYY-MM-DD"))</f>
        <v>0</v>
      </c>
      <c r="CC840" s="70" t="str">
        <f t="shared" si="223"/>
        <v/>
      </c>
      <c r="CD840" s="72">
        <f ca="1">(Konstanta!$B$2-D840)*24</f>
        <v>1096694.666275</v>
      </c>
      <c r="CE840" t="b">
        <f t="shared" si="224"/>
        <v>0</v>
      </c>
      <c r="CF840" t="b">
        <f>LEN(_xlfn.IFNA(VLOOKUP(H840,Konstanta!$M:$M,1,FALSE),""))&gt;0</f>
        <v>0</v>
      </c>
      <c r="CG840" t="b">
        <f>LEN(_xlfn.IFNA(VLOOKUP(G840,Konstanta!$T:$T,1,FALSE),""))&gt;0</f>
        <v>0</v>
      </c>
      <c r="CH840" t="b">
        <f>_xlfn.IFNA(VLOOKUP(U840,Konstanta!$O:$O,1,FALSE),"-")&lt;&gt;"-"</f>
        <v>0</v>
      </c>
      <c r="CI840" t="b">
        <f>LEN(_xlfn.IFNA(VLOOKUP(AX840,Konstanta!$X:$X,1,FALSE),""))&gt;0</f>
        <v>0</v>
      </c>
      <c r="CJ840" t="b">
        <f>OR(LEN(_xlfn.IFNA(VLOOKUP(Y840,Konstanta!$Q:$Q,1,FALSE),""))&gt;0,LEN(Y840)=0)</f>
        <v>1</v>
      </c>
      <c r="CK840" t="b">
        <f t="shared" si="225"/>
        <v>1</v>
      </c>
      <c r="CL840" t="b">
        <f>OR(LEN(_xlfn.IFNA(VLOOKUP(BK840,Konstanta!$Z:$Z,1,FALSE),""))&gt;0,LEN(BK840)=0)</f>
        <v>1</v>
      </c>
      <c r="CM840" t="b">
        <f t="shared" si="226"/>
        <v>1</v>
      </c>
      <c r="CN840" t="b">
        <f t="shared" si="227"/>
        <v>0</v>
      </c>
      <c r="CO840" t="b">
        <f>LEN(_xlfn.IFNA(VLOOKUP(Data!K840,Konstanta!$AB:$AB,1,FALSE),""))&gt;0</f>
        <v>0</v>
      </c>
      <c r="CP840" s="12" t="b">
        <f t="shared" si="228"/>
        <v>0</v>
      </c>
      <c r="CQ840" s="12" t="b">
        <f t="shared" si="229"/>
        <v>0</v>
      </c>
      <c r="CR840" t="b">
        <f>ISNUMBER(SEARCH(Konstanta!$Q$5,Y840))</f>
        <v>0</v>
      </c>
      <c r="CS840">
        <f ca="1">IF(CD840&lt;=Konstanta!$J$5,Konstanta!$I$5,IF(CD840&lt;=Konstanta!$J$6,Konstanta!$I$6,IF(CD840&lt;=Konstanta!$J$7,Konstanta!$I$7,Konstanta!$I$8)))</f>
        <v>4</v>
      </c>
      <c r="CT840" t="b">
        <f>ISNUMBER(SEARCH(Konstanta!$Q$6,Y840))</f>
        <v>0</v>
      </c>
      <c r="CU840">
        <f ca="1">IF(CD840&lt;=Konstanta!$F$5,Konstanta!$E$5,IF(CD840&lt;=Konstanta!$F$6,Konstanta!$E$6,IF(CD840&lt;=Konstanta!$F$7,Konstanta!$E$7,IF(CD840&lt;=Konstanta!$F$8,Konstanta!$E$8,Konstanta!$E$9))))</f>
        <v>5</v>
      </c>
      <c r="CV840" t="b">
        <f t="shared" si="230"/>
        <v>1</v>
      </c>
      <c r="CW840" s="74">
        <f ca="1">IF(CD840&lt;=Konstanta!$B$5,Konstanta!$A$5,IF(CD840&lt;=Konstanta!$B$6,Konstanta!$A$6,IF(CD840&lt;=Konstanta!$B$7,Konstanta!$A$7,IF(CD840&lt;=Konstanta!$B$8,Konstanta!$A$8,IF(CD840&lt;=Konstanta!$B$9,Konstanta!$A$9,IF(CD840&lt;=Konstanta!$B$10,Konstanta!$A$10,IF(CD840&lt;=Konstanta!$B$11,Konstanta!$A$11,Konstanta!$A$12)))))))</f>
        <v>8</v>
      </c>
      <c r="CX840" t="b">
        <f>LEN(_xlfn.IFNA(VLOOKUP(AA840,Konstanta!$AD:$AD,1,FALSE),""))=0</f>
        <v>1</v>
      </c>
      <c r="CY840" s="67">
        <f t="shared" si="231"/>
        <v>0</v>
      </c>
      <c r="CZ840" s="67">
        <f t="shared" si="232"/>
        <v>0</v>
      </c>
      <c r="DA840" s="67">
        <f t="shared" si="233"/>
        <v>0</v>
      </c>
      <c r="DB840" t="b">
        <f t="shared" ca="1" si="234"/>
        <v>0</v>
      </c>
      <c r="DC840" s="67" t="b">
        <f>DA840&lt;=Konstanta!$AH$3</f>
        <v>1</v>
      </c>
      <c r="DD840" t="b">
        <f>CY840&lt;=Konstanta!$AH$4</f>
        <v>1</v>
      </c>
      <c r="DE840" t="b">
        <f>CY840&lt;=Konstanta!$AH$5</f>
        <v>1</v>
      </c>
      <c r="DF840" t="b">
        <f>CY840&lt;=Konstanta!$AH$6</f>
        <v>1</v>
      </c>
      <c r="DG840" t="b">
        <f ca="1">TEXT(BL840,"YYYYMMDD")=TEXT(Konstanta!$B$1,"YYYYMMDD")</f>
        <v>0</v>
      </c>
      <c r="DH840" t="b">
        <f t="shared" si="235"/>
        <v>0</v>
      </c>
      <c r="DI840" s="67">
        <f ca="1">Konstanta!$C$4-Data!CD840</f>
        <v>-1096658.666275</v>
      </c>
      <c r="DJ840">
        <f ca="1">IF(Data!DI840&gt;=Konstanta!$B$14,Konstanta!$A$14,IF(Data!DI840&gt;=Konstanta!$B$15,Konstanta!$A$15,IF(Data!DI840&gt;=Konstanta!$B$16,Konstanta!$A$16,IF(Data!DI840&gt;=Konstanta!$B$17,Konstanta!$A$17,IF(Data!DI840&gt;=Konstanta!$B$18,Konstanta!$A$18,Konstanta!$A$19)))))</f>
        <v>6</v>
      </c>
      <c r="DK840" t="b">
        <f t="shared" si="236"/>
        <v>0</v>
      </c>
      <c r="DL840" t="b">
        <f>COUNTIFS(A$1:A839,A840)=0</f>
        <v>1</v>
      </c>
    </row>
    <row r="841" spans="1:116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  <c r="BY841" s="68"/>
      <c r="BZ841" s="70" t="str">
        <f t="shared" si="221"/>
        <v/>
      </c>
      <c r="CA841" s="71">
        <f t="shared" ca="1" si="222"/>
        <v>1096694.6664</v>
      </c>
      <c r="CB841" s="70" t="b">
        <f ca="1">AND(LEN(BZ841)&gt;0,TEXT(BZ841,"YYYY-MM-DD")=TEXT(Konstanta!$B$1,"YYYY-MM-DD"))</f>
        <v>0</v>
      </c>
      <c r="CC841" s="70" t="str">
        <f t="shared" si="223"/>
        <v/>
      </c>
      <c r="CD841" s="72">
        <f ca="1">(Konstanta!$B$2-D841)*24</f>
        <v>1096694.666275</v>
      </c>
      <c r="CE841" t="b">
        <f t="shared" si="224"/>
        <v>0</v>
      </c>
      <c r="CF841" t="b">
        <f>LEN(_xlfn.IFNA(VLOOKUP(H841,Konstanta!$M:$M,1,FALSE),""))&gt;0</f>
        <v>0</v>
      </c>
      <c r="CG841" t="b">
        <f>LEN(_xlfn.IFNA(VLOOKUP(G841,Konstanta!$T:$T,1,FALSE),""))&gt;0</f>
        <v>0</v>
      </c>
      <c r="CH841" t="b">
        <f>_xlfn.IFNA(VLOOKUP(U841,Konstanta!$O:$O,1,FALSE),"-")&lt;&gt;"-"</f>
        <v>0</v>
      </c>
      <c r="CI841" t="b">
        <f>LEN(_xlfn.IFNA(VLOOKUP(AX841,Konstanta!$X:$X,1,FALSE),""))&gt;0</f>
        <v>0</v>
      </c>
      <c r="CJ841" t="b">
        <f>OR(LEN(_xlfn.IFNA(VLOOKUP(Y841,Konstanta!$Q:$Q,1,FALSE),""))&gt;0,LEN(Y841)=0)</f>
        <v>1</v>
      </c>
      <c r="CK841" t="b">
        <f t="shared" si="225"/>
        <v>1</v>
      </c>
      <c r="CL841" t="b">
        <f>OR(LEN(_xlfn.IFNA(VLOOKUP(BK841,Konstanta!$Z:$Z,1,FALSE),""))&gt;0,LEN(BK841)=0)</f>
        <v>1</v>
      </c>
      <c r="CM841" t="b">
        <f t="shared" si="226"/>
        <v>1</v>
      </c>
      <c r="CN841" t="b">
        <f t="shared" si="227"/>
        <v>0</v>
      </c>
      <c r="CO841" t="b">
        <f>LEN(_xlfn.IFNA(VLOOKUP(Data!K841,Konstanta!$AB:$AB,1,FALSE),""))&gt;0</f>
        <v>0</v>
      </c>
      <c r="CP841" s="12" t="b">
        <f t="shared" si="228"/>
        <v>0</v>
      </c>
      <c r="CQ841" s="12" t="b">
        <f t="shared" si="229"/>
        <v>0</v>
      </c>
      <c r="CR841" t="b">
        <f>ISNUMBER(SEARCH(Konstanta!$Q$5,Y841))</f>
        <v>0</v>
      </c>
      <c r="CS841">
        <f ca="1">IF(CD841&lt;=Konstanta!$J$5,Konstanta!$I$5,IF(CD841&lt;=Konstanta!$J$6,Konstanta!$I$6,IF(CD841&lt;=Konstanta!$J$7,Konstanta!$I$7,Konstanta!$I$8)))</f>
        <v>4</v>
      </c>
      <c r="CT841" t="b">
        <f>ISNUMBER(SEARCH(Konstanta!$Q$6,Y841))</f>
        <v>0</v>
      </c>
      <c r="CU841">
        <f ca="1">IF(CD841&lt;=Konstanta!$F$5,Konstanta!$E$5,IF(CD841&lt;=Konstanta!$F$6,Konstanta!$E$6,IF(CD841&lt;=Konstanta!$F$7,Konstanta!$E$7,IF(CD841&lt;=Konstanta!$F$8,Konstanta!$E$8,Konstanta!$E$9))))</f>
        <v>5</v>
      </c>
      <c r="CV841" t="b">
        <f t="shared" si="230"/>
        <v>1</v>
      </c>
      <c r="CW841" s="74">
        <f ca="1">IF(CD841&lt;=Konstanta!$B$5,Konstanta!$A$5,IF(CD841&lt;=Konstanta!$B$6,Konstanta!$A$6,IF(CD841&lt;=Konstanta!$B$7,Konstanta!$A$7,IF(CD841&lt;=Konstanta!$B$8,Konstanta!$A$8,IF(CD841&lt;=Konstanta!$B$9,Konstanta!$A$9,IF(CD841&lt;=Konstanta!$B$10,Konstanta!$A$10,IF(CD841&lt;=Konstanta!$B$11,Konstanta!$A$11,Konstanta!$A$12)))))))</f>
        <v>8</v>
      </c>
      <c r="CX841" t="b">
        <f>LEN(_xlfn.IFNA(VLOOKUP(AA841,Konstanta!$AD:$AD,1,FALSE),""))=0</f>
        <v>1</v>
      </c>
      <c r="CY841" s="67">
        <f t="shared" si="231"/>
        <v>0</v>
      </c>
      <c r="CZ841" s="67">
        <f t="shared" si="232"/>
        <v>0</v>
      </c>
      <c r="DA841" s="67">
        <f t="shared" si="233"/>
        <v>0</v>
      </c>
      <c r="DB841" t="b">
        <f t="shared" ca="1" si="234"/>
        <v>0</v>
      </c>
      <c r="DC841" s="67" t="b">
        <f>DA841&lt;=Konstanta!$AH$3</f>
        <v>1</v>
      </c>
      <c r="DD841" t="b">
        <f>CY841&lt;=Konstanta!$AH$4</f>
        <v>1</v>
      </c>
      <c r="DE841" t="b">
        <f>CY841&lt;=Konstanta!$AH$5</f>
        <v>1</v>
      </c>
      <c r="DF841" t="b">
        <f>CY841&lt;=Konstanta!$AH$6</f>
        <v>1</v>
      </c>
      <c r="DG841" t="b">
        <f ca="1">TEXT(BL841,"YYYYMMDD")=TEXT(Konstanta!$B$1,"YYYYMMDD")</f>
        <v>0</v>
      </c>
      <c r="DH841" t="b">
        <f t="shared" si="235"/>
        <v>0</v>
      </c>
      <c r="DI841" s="67">
        <f ca="1">Konstanta!$C$4-Data!CD841</f>
        <v>-1096658.666275</v>
      </c>
      <c r="DJ841">
        <f ca="1">IF(Data!DI841&gt;=Konstanta!$B$14,Konstanta!$A$14,IF(Data!DI841&gt;=Konstanta!$B$15,Konstanta!$A$15,IF(Data!DI841&gt;=Konstanta!$B$16,Konstanta!$A$16,IF(Data!DI841&gt;=Konstanta!$B$17,Konstanta!$A$17,IF(Data!DI841&gt;=Konstanta!$B$18,Konstanta!$A$18,Konstanta!$A$19)))))</f>
        <v>6</v>
      </c>
      <c r="DK841" t="b">
        <f t="shared" si="236"/>
        <v>0</v>
      </c>
      <c r="DL841" t="b">
        <f>COUNTIFS(A$1:A840,A841)=0</f>
        <v>1</v>
      </c>
    </row>
    <row r="842" spans="1:116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70" t="str">
        <f t="shared" si="221"/>
        <v/>
      </c>
      <c r="CA842" s="71">
        <f t="shared" ca="1" si="222"/>
        <v>1096694.666275</v>
      </c>
      <c r="CB842" s="70" t="b">
        <f ca="1">AND(LEN(BZ842)&gt;0,TEXT(BZ842,"YYYY-MM-DD")=TEXT(Konstanta!$B$1,"YYYY-MM-DD"))</f>
        <v>0</v>
      </c>
      <c r="CC842" s="70" t="str">
        <f t="shared" si="223"/>
        <v/>
      </c>
      <c r="CD842" s="72">
        <f ca="1">(Konstanta!$B$2-D842)*24</f>
        <v>1096694.666275</v>
      </c>
      <c r="CE842" t="b">
        <f t="shared" si="224"/>
        <v>0</v>
      </c>
      <c r="CF842" t="b">
        <f>LEN(_xlfn.IFNA(VLOOKUP(H842,Konstanta!$M:$M,1,FALSE),""))&gt;0</f>
        <v>0</v>
      </c>
      <c r="CG842" t="b">
        <f>LEN(_xlfn.IFNA(VLOOKUP(G842,Konstanta!$T:$T,1,FALSE),""))&gt;0</f>
        <v>0</v>
      </c>
      <c r="CH842" t="b">
        <f>_xlfn.IFNA(VLOOKUP(U842,Konstanta!$O:$O,1,FALSE),"-")&lt;&gt;"-"</f>
        <v>0</v>
      </c>
      <c r="CI842" t="b">
        <f>LEN(_xlfn.IFNA(VLOOKUP(AX842,Konstanta!$X:$X,1,FALSE),""))&gt;0</f>
        <v>0</v>
      </c>
      <c r="CJ842" t="b">
        <f>OR(LEN(_xlfn.IFNA(VLOOKUP(Y842,Konstanta!$Q:$Q,1,FALSE),""))&gt;0,LEN(Y842)=0)</f>
        <v>1</v>
      </c>
      <c r="CK842" t="b">
        <f t="shared" si="225"/>
        <v>1</v>
      </c>
      <c r="CL842" t="b">
        <f>OR(LEN(_xlfn.IFNA(VLOOKUP(BK842,Konstanta!$Z:$Z,1,FALSE),""))&gt;0,LEN(BK842)=0)</f>
        <v>1</v>
      </c>
      <c r="CM842" t="b">
        <f t="shared" si="226"/>
        <v>1</v>
      </c>
      <c r="CN842" t="b">
        <f t="shared" si="227"/>
        <v>0</v>
      </c>
      <c r="CO842" t="b">
        <f>LEN(_xlfn.IFNA(VLOOKUP(Data!K842,Konstanta!$AB:$AB,1,FALSE),""))&gt;0</f>
        <v>0</v>
      </c>
      <c r="CP842" s="12" t="b">
        <f t="shared" si="228"/>
        <v>0</v>
      </c>
      <c r="CQ842" s="12" t="b">
        <f t="shared" si="229"/>
        <v>0</v>
      </c>
      <c r="CR842" t="b">
        <f>ISNUMBER(SEARCH(Konstanta!$Q$5,Y842))</f>
        <v>0</v>
      </c>
      <c r="CS842">
        <f ca="1">IF(CD842&lt;=Konstanta!$J$5,Konstanta!$I$5,IF(CD842&lt;=Konstanta!$J$6,Konstanta!$I$6,IF(CD842&lt;=Konstanta!$J$7,Konstanta!$I$7,Konstanta!$I$8)))</f>
        <v>4</v>
      </c>
      <c r="CT842" t="b">
        <f>ISNUMBER(SEARCH(Konstanta!$Q$6,Y842))</f>
        <v>0</v>
      </c>
      <c r="CU842">
        <f ca="1">IF(CD842&lt;=Konstanta!$F$5,Konstanta!$E$5,IF(CD842&lt;=Konstanta!$F$6,Konstanta!$E$6,IF(CD842&lt;=Konstanta!$F$7,Konstanta!$E$7,IF(CD842&lt;=Konstanta!$F$8,Konstanta!$E$8,Konstanta!$E$9))))</f>
        <v>5</v>
      </c>
      <c r="CV842" t="b">
        <f t="shared" si="230"/>
        <v>1</v>
      </c>
      <c r="CW842" s="74">
        <f ca="1">IF(CD842&lt;=Konstanta!$B$5,Konstanta!$A$5,IF(CD842&lt;=Konstanta!$B$6,Konstanta!$A$6,IF(CD842&lt;=Konstanta!$B$7,Konstanta!$A$7,IF(CD842&lt;=Konstanta!$B$8,Konstanta!$A$8,IF(CD842&lt;=Konstanta!$B$9,Konstanta!$A$9,IF(CD842&lt;=Konstanta!$B$10,Konstanta!$A$10,IF(CD842&lt;=Konstanta!$B$11,Konstanta!$A$11,Konstanta!$A$12)))))))</f>
        <v>8</v>
      </c>
      <c r="CX842" t="b">
        <f>LEN(_xlfn.IFNA(VLOOKUP(AA842,Konstanta!$AD:$AD,1,FALSE),""))=0</f>
        <v>1</v>
      </c>
      <c r="CY842" s="67">
        <f t="shared" si="231"/>
        <v>0</v>
      </c>
      <c r="CZ842" s="67">
        <f t="shared" si="232"/>
        <v>0</v>
      </c>
      <c r="DA842" s="67">
        <f t="shared" si="233"/>
        <v>0</v>
      </c>
      <c r="DB842" t="b">
        <f t="shared" ca="1" si="234"/>
        <v>0</v>
      </c>
      <c r="DC842" s="67" t="b">
        <f>DA842&lt;=Konstanta!$AH$3</f>
        <v>1</v>
      </c>
      <c r="DD842" t="b">
        <f>CY842&lt;=Konstanta!$AH$4</f>
        <v>1</v>
      </c>
      <c r="DE842" t="b">
        <f>CY842&lt;=Konstanta!$AH$5</f>
        <v>1</v>
      </c>
      <c r="DF842" t="b">
        <f>CY842&lt;=Konstanta!$AH$6</f>
        <v>1</v>
      </c>
      <c r="DG842" t="b">
        <f ca="1">TEXT(BL842,"YYYYMMDD")=TEXT(Konstanta!$B$1,"YYYYMMDD")</f>
        <v>0</v>
      </c>
      <c r="DH842" t="b">
        <f t="shared" si="235"/>
        <v>0</v>
      </c>
      <c r="DI842" s="67">
        <f ca="1">Konstanta!$C$4-Data!CD842</f>
        <v>-1096658.666275</v>
      </c>
      <c r="DJ842">
        <f ca="1">IF(Data!DI842&gt;=Konstanta!$B$14,Konstanta!$A$14,IF(Data!DI842&gt;=Konstanta!$B$15,Konstanta!$A$15,IF(Data!DI842&gt;=Konstanta!$B$16,Konstanta!$A$16,IF(Data!DI842&gt;=Konstanta!$B$17,Konstanta!$A$17,IF(Data!DI842&gt;=Konstanta!$B$18,Konstanta!$A$18,Konstanta!$A$19)))))</f>
        <v>6</v>
      </c>
      <c r="DK842" t="b">
        <f t="shared" si="236"/>
        <v>0</v>
      </c>
      <c r="DL842" t="b">
        <f>COUNTIFS(A$1:A841,A842)=0</f>
        <v>1</v>
      </c>
    </row>
    <row r="843" spans="1:116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70" t="str">
        <f t="shared" si="221"/>
        <v/>
      </c>
      <c r="CA843" s="71">
        <f t="shared" ca="1" si="222"/>
        <v>1096694.6662277777</v>
      </c>
      <c r="CB843" s="70" t="b">
        <f ca="1">AND(LEN(BZ843)&gt;0,TEXT(BZ843,"YYYY-MM-DD")=TEXT(Konstanta!$B$1,"YYYY-MM-DD"))</f>
        <v>0</v>
      </c>
      <c r="CC843" s="70" t="str">
        <f t="shared" si="223"/>
        <v/>
      </c>
      <c r="CD843" s="72">
        <f ca="1">(Konstanta!$B$2-D843)*24</f>
        <v>1096694.666275</v>
      </c>
      <c r="CE843" t="b">
        <f t="shared" si="224"/>
        <v>0</v>
      </c>
      <c r="CF843" t="b">
        <f>LEN(_xlfn.IFNA(VLOOKUP(H843,Konstanta!$M:$M,1,FALSE),""))&gt;0</f>
        <v>0</v>
      </c>
      <c r="CG843" t="b">
        <f>LEN(_xlfn.IFNA(VLOOKUP(G843,Konstanta!$T:$T,1,FALSE),""))&gt;0</f>
        <v>0</v>
      </c>
      <c r="CH843" t="b">
        <f>_xlfn.IFNA(VLOOKUP(U843,Konstanta!$O:$O,1,FALSE),"-")&lt;&gt;"-"</f>
        <v>0</v>
      </c>
      <c r="CI843" t="b">
        <f>LEN(_xlfn.IFNA(VLOOKUP(AX843,Konstanta!$X:$X,1,FALSE),""))&gt;0</f>
        <v>0</v>
      </c>
      <c r="CJ843" t="b">
        <f>OR(LEN(_xlfn.IFNA(VLOOKUP(Y843,Konstanta!$Q:$Q,1,FALSE),""))&gt;0,LEN(Y843)=0)</f>
        <v>1</v>
      </c>
      <c r="CK843" t="b">
        <f t="shared" si="225"/>
        <v>1</v>
      </c>
      <c r="CL843" t="b">
        <f>OR(LEN(_xlfn.IFNA(VLOOKUP(BK843,Konstanta!$Z:$Z,1,FALSE),""))&gt;0,LEN(BK843)=0)</f>
        <v>1</v>
      </c>
      <c r="CM843" t="b">
        <f t="shared" si="226"/>
        <v>1</v>
      </c>
      <c r="CN843" t="b">
        <f t="shared" si="227"/>
        <v>0</v>
      </c>
      <c r="CO843" t="b">
        <f>LEN(_xlfn.IFNA(VLOOKUP(Data!K843,Konstanta!$AB:$AB,1,FALSE),""))&gt;0</f>
        <v>0</v>
      </c>
      <c r="CP843" s="12" t="b">
        <f t="shared" si="228"/>
        <v>0</v>
      </c>
      <c r="CQ843" s="12" t="b">
        <f t="shared" si="229"/>
        <v>0</v>
      </c>
      <c r="CR843" t="b">
        <f>ISNUMBER(SEARCH(Konstanta!$Q$5,Y843))</f>
        <v>0</v>
      </c>
      <c r="CS843">
        <f ca="1">IF(CD843&lt;=Konstanta!$J$5,Konstanta!$I$5,IF(CD843&lt;=Konstanta!$J$6,Konstanta!$I$6,IF(CD843&lt;=Konstanta!$J$7,Konstanta!$I$7,Konstanta!$I$8)))</f>
        <v>4</v>
      </c>
      <c r="CT843" t="b">
        <f>ISNUMBER(SEARCH(Konstanta!$Q$6,Y843))</f>
        <v>0</v>
      </c>
      <c r="CU843">
        <f ca="1">IF(CD843&lt;=Konstanta!$F$5,Konstanta!$E$5,IF(CD843&lt;=Konstanta!$F$6,Konstanta!$E$6,IF(CD843&lt;=Konstanta!$F$7,Konstanta!$E$7,IF(CD843&lt;=Konstanta!$F$8,Konstanta!$E$8,Konstanta!$E$9))))</f>
        <v>5</v>
      </c>
      <c r="CV843" t="b">
        <f t="shared" si="230"/>
        <v>1</v>
      </c>
      <c r="CW843" s="74">
        <f ca="1">IF(CD843&lt;=Konstanta!$B$5,Konstanta!$A$5,IF(CD843&lt;=Konstanta!$B$6,Konstanta!$A$6,IF(CD843&lt;=Konstanta!$B$7,Konstanta!$A$7,IF(CD843&lt;=Konstanta!$B$8,Konstanta!$A$8,IF(CD843&lt;=Konstanta!$B$9,Konstanta!$A$9,IF(CD843&lt;=Konstanta!$B$10,Konstanta!$A$10,IF(CD843&lt;=Konstanta!$B$11,Konstanta!$A$11,Konstanta!$A$12)))))))</f>
        <v>8</v>
      </c>
      <c r="CX843" t="b">
        <f>LEN(_xlfn.IFNA(VLOOKUP(AA843,Konstanta!$AD:$AD,1,FALSE),""))=0</f>
        <v>1</v>
      </c>
      <c r="CY843" s="67">
        <f t="shared" si="231"/>
        <v>0</v>
      </c>
      <c r="CZ843" s="67">
        <f t="shared" si="232"/>
        <v>0</v>
      </c>
      <c r="DA843" s="67">
        <f t="shared" si="233"/>
        <v>0</v>
      </c>
      <c r="DB843" t="b">
        <f t="shared" ca="1" si="234"/>
        <v>0</v>
      </c>
      <c r="DC843" s="67" t="b">
        <f>DA843&lt;=Konstanta!$AH$3</f>
        <v>1</v>
      </c>
      <c r="DD843" t="b">
        <f>CY843&lt;=Konstanta!$AH$4</f>
        <v>1</v>
      </c>
      <c r="DE843" t="b">
        <f>CY843&lt;=Konstanta!$AH$5</f>
        <v>1</v>
      </c>
      <c r="DF843" t="b">
        <f>CY843&lt;=Konstanta!$AH$6</f>
        <v>1</v>
      </c>
      <c r="DG843" t="b">
        <f ca="1">TEXT(BL843,"YYYYMMDD")=TEXT(Konstanta!$B$1,"YYYYMMDD")</f>
        <v>0</v>
      </c>
      <c r="DH843" t="b">
        <f t="shared" si="235"/>
        <v>0</v>
      </c>
      <c r="DI843" s="67">
        <f ca="1">Konstanta!$C$4-Data!CD843</f>
        <v>-1096658.666275</v>
      </c>
      <c r="DJ843">
        <f ca="1">IF(Data!DI843&gt;=Konstanta!$B$14,Konstanta!$A$14,IF(Data!DI843&gt;=Konstanta!$B$15,Konstanta!$A$15,IF(Data!DI843&gt;=Konstanta!$B$16,Konstanta!$A$16,IF(Data!DI843&gt;=Konstanta!$B$17,Konstanta!$A$17,IF(Data!DI843&gt;=Konstanta!$B$18,Konstanta!$A$18,Konstanta!$A$19)))))</f>
        <v>6</v>
      </c>
      <c r="DK843" t="b">
        <f t="shared" si="236"/>
        <v>0</v>
      </c>
      <c r="DL843" t="b">
        <f>COUNTIFS(A$1:A842,A843)=0</f>
        <v>1</v>
      </c>
    </row>
    <row r="844" spans="1:116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  <c r="BY844" s="68"/>
      <c r="BZ844" s="70" t="str">
        <f t="shared" si="221"/>
        <v/>
      </c>
      <c r="CA844" s="71">
        <f t="shared" ca="1" si="222"/>
        <v>1096694.6662138889</v>
      </c>
      <c r="CB844" s="70" t="b">
        <f ca="1">AND(LEN(BZ844)&gt;0,TEXT(BZ844,"YYYY-MM-DD")=TEXT(Konstanta!$B$1,"YYYY-MM-DD"))</f>
        <v>0</v>
      </c>
      <c r="CC844" s="70" t="str">
        <f t="shared" si="223"/>
        <v/>
      </c>
      <c r="CD844" s="72">
        <f ca="1">(Konstanta!$B$2-D844)*24</f>
        <v>1096694.666275</v>
      </c>
      <c r="CE844" t="b">
        <f t="shared" si="224"/>
        <v>0</v>
      </c>
      <c r="CF844" t="b">
        <f>LEN(_xlfn.IFNA(VLOOKUP(H844,Konstanta!$M:$M,1,FALSE),""))&gt;0</f>
        <v>0</v>
      </c>
      <c r="CG844" t="b">
        <f>LEN(_xlfn.IFNA(VLOOKUP(G844,Konstanta!$T:$T,1,FALSE),""))&gt;0</f>
        <v>0</v>
      </c>
      <c r="CH844" t="b">
        <f>_xlfn.IFNA(VLOOKUP(U844,Konstanta!$O:$O,1,FALSE),"-")&lt;&gt;"-"</f>
        <v>0</v>
      </c>
      <c r="CI844" t="b">
        <f>LEN(_xlfn.IFNA(VLOOKUP(AX844,Konstanta!$X:$X,1,FALSE),""))&gt;0</f>
        <v>0</v>
      </c>
      <c r="CJ844" t="b">
        <f>OR(LEN(_xlfn.IFNA(VLOOKUP(Y844,Konstanta!$Q:$Q,1,FALSE),""))&gt;0,LEN(Y844)=0)</f>
        <v>1</v>
      </c>
      <c r="CK844" t="b">
        <f t="shared" si="225"/>
        <v>1</v>
      </c>
      <c r="CL844" t="b">
        <f>OR(LEN(_xlfn.IFNA(VLOOKUP(BK844,Konstanta!$Z:$Z,1,FALSE),""))&gt;0,LEN(BK844)=0)</f>
        <v>1</v>
      </c>
      <c r="CM844" t="b">
        <f t="shared" si="226"/>
        <v>1</v>
      </c>
      <c r="CN844" t="b">
        <f t="shared" si="227"/>
        <v>0</v>
      </c>
      <c r="CO844" t="b">
        <f>LEN(_xlfn.IFNA(VLOOKUP(Data!K844,Konstanta!$AB:$AB,1,FALSE),""))&gt;0</f>
        <v>0</v>
      </c>
      <c r="CP844" s="12" t="b">
        <f t="shared" si="228"/>
        <v>0</v>
      </c>
      <c r="CQ844" s="12" t="b">
        <f t="shared" si="229"/>
        <v>0</v>
      </c>
      <c r="CR844" t="b">
        <f>ISNUMBER(SEARCH(Konstanta!$Q$5,Y844))</f>
        <v>0</v>
      </c>
      <c r="CS844">
        <f ca="1">IF(CD844&lt;=Konstanta!$J$5,Konstanta!$I$5,IF(CD844&lt;=Konstanta!$J$6,Konstanta!$I$6,IF(CD844&lt;=Konstanta!$J$7,Konstanta!$I$7,Konstanta!$I$8)))</f>
        <v>4</v>
      </c>
      <c r="CT844" t="b">
        <f>ISNUMBER(SEARCH(Konstanta!$Q$6,Y844))</f>
        <v>0</v>
      </c>
      <c r="CU844">
        <f ca="1">IF(CD844&lt;=Konstanta!$F$5,Konstanta!$E$5,IF(CD844&lt;=Konstanta!$F$6,Konstanta!$E$6,IF(CD844&lt;=Konstanta!$F$7,Konstanta!$E$7,IF(CD844&lt;=Konstanta!$F$8,Konstanta!$E$8,Konstanta!$E$9))))</f>
        <v>5</v>
      </c>
      <c r="CV844" t="b">
        <f t="shared" si="230"/>
        <v>1</v>
      </c>
      <c r="CW844" s="74">
        <f ca="1">IF(CD844&lt;=Konstanta!$B$5,Konstanta!$A$5,IF(CD844&lt;=Konstanta!$B$6,Konstanta!$A$6,IF(CD844&lt;=Konstanta!$B$7,Konstanta!$A$7,IF(CD844&lt;=Konstanta!$B$8,Konstanta!$A$8,IF(CD844&lt;=Konstanta!$B$9,Konstanta!$A$9,IF(CD844&lt;=Konstanta!$B$10,Konstanta!$A$10,IF(CD844&lt;=Konstanta!$B$11,Konstanta!$A$11,Konstanta!$A$12)))))))</f>
        <v>8</v>
      </c>
      <c r="CX844" t="b">
        <f>LEN(_xlfn.IFNA(VLOOKUP(AA844,Konstanta!$AD:$AD,1,FALSE),""))=0</f>
        <v>1</v>
      </c>
      <c r="CY844" s="67">
        <f t="shared" si="231"/>
        <v>0</v>
      </c>
      <c r="CZ844" s="67">
        <f t="shared" si="232"/>
        <v>0</v>
      </c>
      <c r="DA844" s="67">
        <f t="shared" si="233"/>
        <v>0</v>
      </c>
      <c r="DB844" t="b">
        <f t="shared" ca="1" si="234"/>
        <v>0</v>
      </c>
      <c r="DC844" s="67" t="b">
        <f>DA844&lt;=Konstanta!$AH$3</f>
        <v>1</v>
      </c>
      <c r="DD844" t="b">
        <f>CY844&lt;=Konstanta!$AH$4</f>
        <v>1</v>
      </c>
      <c r="DE844" t="b">
        <f>CY844&lt;=Konstanta!$AH$5</f>
        <v>1</v>
      </c>
      <c r="DF844" t="b">
        <f>CY844&lt;=Konstanta!$AH$6</f>
        <v>1</v>
      </c>
      <c r="DG844" t="b">
        <f ca="1">TEXT(BL844,"YYYYMMDD")=TEXT(Konstanta!$B$1,"YYYYMMDD")</f>
        <v>0</v>
      </c>
      <c r="DH844" t="b">
        <f t="shared" si="235"/>
        <v>0</v>
      </c>
      <c r="DI844" s="67">
        <f ca="1">Konstanta!$C$4-Data!CD844</f>
        <v>-1096658.666275</v>
      </c>
      <c r="DJ844">
        <f ca="1">IF(Data!DI844&gt;=Konstanta!$B$14,Konstanta!$A$14,IF(Data!DI844&gt;=Konstanta!$B$15,Konstanta!$A$15,IF(Data!DI844&gt;=Konstanta!$B$16,Konstanta!$A$16,IF(Data!DI844&gt;=Konstanta!$B$17,Konstanta!$A$17,IF(Data!DI844&gt;=Konstanta!$B$18,Konstanta!$A$18,Konstanta!$A$19)))))</f>
        <v>6</v>
      </c>
      <c r="DK844" t="b">
        <f t="shared" si="236"/>
        <v>0</v>
      </c>
      <c r="DL844" t="b">
        <f>COUNTIFS(A$1:A843,A844)=0</f>
        <v>1</v>
      </c>
    </row>
    <row r="845" spans="1:116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  <c r="BY845" s="68"/>
      <c r="BZ845" s="70" t="str">
        <f t="shared" si="221"/>
        <v/>
      </c>
      <c r="CA845" s="71">
        <f t="shared" ca="1" si="222"/>
        <v>1096694.6660055555</v>
      </c>
      <c r="CB845" s="70" t="b">
        <f ca="1">AND(LEN(BZ845)&gt;0,TEXT(BZ845,"YYYY-MM-DD")=TEXT(Konstanta!$B$1,"YYYY-MM-DD"))</f>
        <v>0</v>
      </c>
      <c r="CC845" s="70" t="str">
        <f t="shared" si="223"/>
        <v/>
      </c>
      <c r="CD845" s="72">
        <f ca="1">(Konstanta!$B$2-D845)*24</f>
        <v>1096694.666275</v>
      </c>
      <c r="CE845" t="b">
        <f t="shared" si="224"/>
        <v>0</v>
      </c>
      <c r="CF845" t="b">
        <f>LEN(_xlfn.IFNA(VLOOKUP(H845,Konstanta!$M:$M,1,FALSE),""))&gt;0</f>
        <v>0</v>
      </c>
      <c r="CG845" t="b">
        <f>LEN(_xlfn.IFNA(VLOOKUP(G845,Konstanta!$T:$T,1,FALSE),""))&gt;0</f>
        <v>0</v>
      </c>
      <c r="CH845" t="b">
        <f>_xlfn.IFNA(VLOOKUP(U845,Konstanta!$O:$O,1,FALSE),"-")&lt;&gt;"-"</f>
        <v>0</v>
      </c>
      <c r="CI845" t="b">
        <f>LEN(_xlfn.IFNA(VLOOKUP(AX845,Konstanta!$X:$X,1,FALSE),""))&gt;0</f>
        <v>0</v>
      </c>
      <c r="CJ845" t="b">
        <f>OR(LEN(_xlfn.IFNA(VLOOKUP(Y845,Konstanta!$Q:$Q,1,FALSE),""))&gt;0,LEN(Y845)=0)</f>
        <v>1</v>
      </c>
      <c r="CK845" t="b">
        <f t="shared" si="225"/>
        <v>1</v>
      </c>
      <c r="CL845" t="b">
        <f>OR(LEN(_xlfn.IFNA(VLOOKUP(BK845,Konstanta!$Z:$Z,1,FALSE),""))&gt;0,LEN(BK845)=0)</f>
        <v>1</v>
      </c>
      <c r="CM845" t="b">
        <f t="shared" si="226"/>
        <v>1</v>
      </c>
      <c r="CN845" t="b">
        <f t="shared" si="227"/>
        <v>0</v>
      </c>
      <c r="CO845" t="b">
        <f>LEN(_xlfn.IFNA(VLOOKUP(Data!K845,Konstanta!$AB:$AB,1,FALSE),""))&gt;0</f>
        <v>0</v>
      </c>
      <c r="CP845" s="12" t="b">
        <f t="shared" si="228"/>
        <v>0</v>
      </c>
      <c r="CQ845" s="12" t="b">
        <f t="shared" si="229"/>
        <v>0</v>
      </c>
      <c r="CR845" t="b">
        <f>ISNUMBER(SEARCH(Konstanta!$Q$5,Y845))</f>
        <v>0</v>
      </c>
      <c r="CS845">
        <f ca="1">IF(CD845&lt;=Konstanta!$J$5,Konstanta!$I$5,IF(CD845&lt;=Konstanta!$J$6,Konstanta!$I$6,IF(CD845&lt;=Konstanta!$J$7,Konstanta!$I$7,Konstanta!$I$8)))</f>
        <v>4</v>
      </c>
      <c r="CT845" t="b">
        <f>ISNUMBER(SEARCH(Konstanta!$Q$6,Y845))</f>
        <v>0</v>
      </c>
      <c r="CU845">
        <f ca="1">IF(CD845&lt;=Konstanta!$F$5,Konstanta!$E$5,IF(CD845&lt;=Konstanta!$F$6,Konstanta!$E$6,IF(CD845&lt;=Konstanta!$F$7,Konstanta!$E$7,IF(CD845&lt;=Konstanta!$F$8,Konstanta!$E$8,Konstanta!$E$9))))</f>
        <v>5</v>
      </c>
      <c r="CV845" t="b">
        <f t="shared" si="230"/>
        <v>1</v>
      </c>
      <c r="CW845" s="74">
        <f ca="1">IF(CD845&lt;=Konstanta!$B$5,Konstanta!$A$5,IF(CD845&lt;=Konstanta!$B$6,Konstanta!$A$6,IF(CD845&lt;=Konstanta!$B$7,Konstanta!$A$7,IF(CD845&lt;=Konstanta!$B$8,Konstanta!$A$8,IF(CD845&lt;=Konstanta!$B$9,Konstanta!$A$9,IF(CD845&lt;=Konstanta!$B$10,Konstanta!$A$10,IF(CD845&lt;=Konstanta!$B$11,Konstanta!$A$11,Konstanta!$A$12)))))))</f>
        <v>8</v>
      </c>
      <c r="CX845" t="b">
        <f>LEN(_xlfn.IFNA(VLOOKUP(AA845,Konstanta!$AD:$AD,1,FALSE),""))=0</f>
        <v>1</v>
      </c>
      <c r="CY845" s="67">
        <f t="shared" si="231"/>
        <v>0</v>
      </c>
      <c r="CZ845" s="67">
        <f t="shared" si="232"/>
        <v>0</v>
      </c>
      <c r="DA845" s="67">
        <f t="shared" si="233"/>
        <v>0</v>
      </c>
      <c r="DB845" t="b">
        <f t="shared" ca="1" si="234"/>
        <v>0</v>
      </c>
      <c r="DC845" s="67" t="b">
        <f>DA845&lt;=Konstanta!$AH$3</f>
        <v>1</v>
      </c>
      <c r="DD845" t="b">
        <f>CY845&lt;=Konstanta!$AH$4</f>
        <v>1</v>
      </c>
      <c r="DE845" t="b">
        <f>CY845&lt;=Konstanta!$AH$5</f>
        <v>1</v>
      </c>
      <c r="DF845" t="b">
        <f>CY845&lt;=Konstanta!$AH$6</f>
        <v>1</v>
      </c>
      <c r="DG845" t="b">
        <f ca="1">TEXT(BL845,"YYYYMMDD")=TEXT(Konstanta!$B$1,"YYYYMMDD")</f>
        <v>0</v>
      </c>
      <c r="DH845" t="b">
        <f t="shared" si="235"/>
        <v>0</v>
      </c>
      <c r="DI845" s="67">
        <f ca="1">Konstanta!$C$4-Data!CD845</f>
        <v>-1096658.666275</v>
      </c>
      <c r="DJ845">
        <f ca="1">IF(Data!DI845&gt;=Konstanta!$B$14,Konstanta!$A$14,IF(Data!DI845&gt;=Konstanta!$B$15,Konstanta!$A$15,IF(Data!DI845&gt;=Konstanta!$B$16,Konstanta!$A$16,IF(Data!DI845&gt;=Konstanta!$B$17,Konstanta!$A$17,IF(Data!DI845&gt;=Konstanta!$B$18,Konstanta!$A$18,Konstanta!$A$19)))))</f>
        <v>6</v>
      </c>
      <c r="DK845" t="b">
        <f t="shared" si="236"/>
        <v>0</v>
      </c>
      <c r="DL845" t="b">
        <f>COUNTIFS(A$1:A844,A845)=0</f>
        <v>1</v>
      </c>
    </row>
    <row r="846" spans="1:11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70" t="str">
        <f t="shared" si="221"/>
        <v/>
      </c>
      <c r="CA846" s="71">
        <f t="shared" ca="1" si="222"/>
        <v>1096694.6659916667</v>
      </c>
      <c r="CB846" s="70" t="b">
        <f ca="1">AND(LEN(BZ846)&gt;0,TEXT(BZ846,"YYYY-MM-DD")=TEXT(Konstanta!$B$1,"YYYY-MM-DD"))</f>
        <v>0</v>
      </c>
      <c r="CC846" s="70" t="str">
        <f t="shared" si="223"/>
        <v/>
      </c>
      <c r="CD846" s="72">
        <f ca="1">(Konstanta!$B$2-D846)*24</f>
        <v>1096694.666275</v>
      </c>
      <c r="CE846" t="b">
        <f t="shared" si="224"/>
        <v>0</v>
      </c>
      <c r="CF846" t="b">
        <f>LEN(_xlfn.IFNA(VLOOKUP(H846,Konstanta!$M:$M,1,FALSE),""))&gt;0</f>
        <v>0</v>
      </c>
      <c r="CG846" t="b">
        <f>LEN(_xlfn.IFNA(VLOOKUP(G846,Konstanta!$T:$T,1,FALSE),""))&gt;0</f>
        <v>0</v>
      </c>
      <c r="CH846" t="b">
        <f>_xlfn.IFNA(VLOOKUP(U846,Konstanta!$O:$O,1,FALSE),"-")&lt;&gt;"-"</f>
        <v>0</v>
      </c>
      <c r="CI846" t="b">
        <f>LEN(_xlfn.IFNA(VLOOKUP(AX846,Konstanta!$X:$X,1,FALSE),""))&gt;0</f>
        <v>0</v>
      </c>
      <c r="CJ846" t="b">
        <f>OR(LEN(_xlfn.IFNA(VLOOKUP(Y846,Konstanta!$Q:$Q,1,FALSE),""))&gt;0,LEN(Y846)=0)</f>
        <v>1</v>
      </c>
      <c r="CK846" t="b">
        <f t="shared" si="225"/>
        <v>1</v>
      </c>
      <c r="CL846" t="b">
        <f>OR(LEN(_xlfn.IFNA(VLOOKUP(BK846,Konstanta!$Z:$Z,1,FALSE),""))&gt;0,LEN(BK846)=0)</f>
        <v>1</v>
      </c>
      <c r="CM846" t="b">
        <f t="shared" si="226"/>
        <v>1</v>
      </c>
      <c r="CN846" t="b">
        <f t="shared" si="227"/>
        <v>0</v>
      </c>
      <c r="CO846" t="b">
        <f>LEN(_xlfn.IFNA(VLOOKUP(Data!K846,Konstanta!$AB:$AB,1,FALSE),""))&gt;0</f>
        <v>0</v>
      </c>
      <c r="CP846" s="12" t="b">
        <f t="shared" si="228"/>
        <v>0</v>
      </c>
      <c r="CQ846" s="12" t="b">
        <f t="shared" si="229"/>
        <v>0</v>
      </c>
      <c r="CR846" t="b">
        <f>ISNUMBER(SEARCH(Konstanta!$Q$5,Y846))</f>
        <v>0</v>
      </c>
      <c r="CS846">
        <f ca="1">IF(CD846&lt;=Konstanta!$J$5,Konstanta!$I$5,IF(CD846&lt;=Konstanta!$J$6,Konstanta!$I$6,IF(CD846&lt;=Konstanta!$J$7,Konstanta!$I$7,Konstanta!$I$8)))</f>
        <v>4</v>
      </c>
      <c r="CT846" t="b">
        <f>ISNUMBER(SEARCH(Konstanta!$Q$6,Y846))</f>
        <v>0</v>
      </c>
      <c r="CU846">
        <f ca="1">IF(CD846&lt;=Konstanta!$F$5,Konstanta!$E$5,IF(CD846&lt;=Konstanta!$F$6,Konstanta!$E$6,IF(CD846&lt;=Konstanta!$F$7,Konstanta!$E$7,IF(CD846&lt;=Konstanta!$F$8,Konstanta!$E$8,Konstanta!$E$9))))</f>
        <v>5</v>
      </c>
      <c r="CV846" t="b">
        <f t="shared" si="230"/>
        <v>1</v>
      </c>
      <c r="CW846" s="74">
        <f ca="1">IF(CD846&lt;=Konstanta!$B$5,Konstanta!$A$5,IF(CD846&lt;=Konstanta!$B$6,Konstanta!$A$6,IF(CD846&lt;=Konstanta!$B$7,Konstanta!$A$7,IF(CD846&lt;=Konstanta!$B$8,Konstanta!$A$8,IF(CD846&lt;=Konstanta!$B$9,Konstanta!$A$9,IF(CD846&lt;=Konstanta!$B$10,Konstanta!$A$10,IF(CD846&lt;=Konstanta!$B$11,Konstanta!$A$11,Konstanta!$A$12)))))))</f>
        <v>8</v>
      </c>
      <c r="CX846" t="b">
        <f>LEN(_xlfn.IFNA(VLOOKUP(AA846,Konstanta!$AD:$AD,1,FALSE),""))=0</f>
        <v>1</v>
      </c>
      <c r="CY846" s="67">
        <f t="shared" si="231"/>
        <v>0</v>
      </c>
      <c r="CZ846" s="67">
        <f t="shared" si="232"/>
        <v>0</v>
      </c>
      <c r="DA846" s="67">
        <f t="shared" si="233"/>
        <v>0</v>
      </c>
      <c r="DB846" t="b">
        <f t="shared" ca="1" si="234"/>
        <v>0</v>
      </c>
      <c r="DC846" s="67" t="b">
        <f>DA846&lt;=Konstanta!$AH$3</f>
        <v>1</v>
      </c>
      <c r="DD846" t="b">
        <f>CY846&lt;=Konstanta!$AH$4</f>
        <v>1</v>
      </c>
      <c r="DE846" t="b">
        <f>CY846&lt;=Konstanta!$AH$5</f>
        <v>1</v>
      </c>
      <c r="DF846" t="b">
        <f>CY846&lt;=Konstanta!$AH$6</f>
        <v>1</v>
      </c>
      <c r="DG846" t="b">
        <f ca="1">TEXT(BL846,"YYYYMMDD")=TEXT(Konstanta!$B$1,"YYYYMMDD")</f>
        <v>0</v>
      </c>
      <c r="DH846" t="b">
        <f t="shared" si="235"/>
        <v>0</v>
      </c>
      <c r="DI846" s="67">
        <f ca="1">Konstanta!$C$4-Data!CD846</f>
        <v>-1096658.666275</v>
      </c>
      <c r="DJ846">
        <f ca="1">IF(Data!DI846&gt;=Konstanta!$B$14,Konstanta!$A$14,IF(Data!DI846&gt;=Konstanta!$B$15,Konstanta!$A$15,IF(Data!DI846&gt;=Konstanta!$B$16,Konstanta!$A$16,IF(Data!DI846&gt;=Konstanta!$B$17,Konstanta!$A$17,IF(Data!DI846&gt;=Konstanta!$B$18,Konstanta!$A$18,Konstanta!$A$19)))))</f>
        <v>6</v>
      </c>
      <c r="DK846" t="b">
        <f t="shared" si="236"/>
        <v>0</v>
      </c>
      <c r="DL846" t="b">
        <f>COUNTIFS(A$1:A845,A846)=0</f>
        <v>1</v>
      </c>
    </row>
    <row r="847" spans="1:116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  <c r="BY847" s="68"/>
      <c r="BZ847" s="70" t="str">
        <f t="shared" si="221"/>
        <v/>
      </c>
      <c r="CA847" s="71">
        <f t="shared" ca="1" si="222"/>
        <v>1096694.6659916667</v>
      </c>
      <c r="CB847" s="70" t="b">
        <f ca="1">AND(LEN(BZ847)&gt;0,TEXT(BZ847,"YYYY-MM-DD")=TEXT(Konstanta!$B$1,"YYYY-MM-DD"))</f>
        <v>0</v>
      </c>
      <c r="CC847" s="70" t="str">
        <f t="shared" si="223"/>
        <v/>
      </c>
      <c r="CD847" s="72">
        <f ca="1">(Konstanta!$B$2-D847)*24</f>
        <v>1096694.666275</v>
      </c>
      <c r="CE847" t="b">
        <f t="shared" si="224"/>
        <v>0</v>
      </c>
      <c r="CF847" t="b">
        <f>LEN(_xlfn.IFNA(VLOOKUP(H847,Konstanta!$M:$M,1,FALSE),""))&gt;0</f>
        <v>0</v>
      </c>
      <c r="CG847" t="b">
        <f>LEN(_xlfn.IFNA(VLOOKUP(G847,Konstanta!$T:$T,1,FALSE),""))&gt;0</f>
        <v>0</v>
      </c>
      <c r="CH847" t="b">
        <f>_xlfn.IFNA(VLOOKUP(U847,Konstanta!$O:$O,1,FALSE),"-")&lt;&gt;"-"</f>
        <v>0</v>
      </c>
      <c r="CI847" t="b">
        <f>LEN(_xlfn.IFNA(VLOOKUP(AX847,Konstanta!$X:$X,1,FALSE),""))&gt;0</f>
        <v>0</v>
      </c>
      <c r="CJ847" t="b">
        <f>OR(LEN(_xlfn.IFNA(VLOOKUP(Y847,Konstanta!$Q:$Q,1,FALSE),""))&gt;0,LEN(Y847)=0)</f>
        <v>1</v>
      </c>
      <c r="CK847" t="b">
        <f t="shared" si="225"/>
        <v>1</v>
      </c>
      <c r="CL847" t="b">
        <f>OR(LEN(_xlfn.IFNA(VLOOKUP(BK847,Konstanta!$Z:$Z,1,FALSE),""))&gt;0,LEN(BK847)=0)</f>
        <v>1</v>
      </c>
      <c r="CM847" t="b">
        <f t="shared" si="226"/>
        <v>1</v>
      </c>
      <c r="CN847" t="b">
        <f t="shared" si="227"/>
        <v>0</v>
      </c>
      <c r="CO847" t="b">
        <f>LEN(_xlfn.IFNA(VLOOKUP(Data!K847,Konstanta!$AB:$AB,1,FALSE),""))&gt;0</f>
        <v>0</v>
      </c>
      <c r="CP847" s="12" t="b">
        <f t="shared" si="228"/>
        <v>0</v>
      </c>
      <c r="CQ847" s="12" t="b">
        <f t="shared" si="229"/>
        <v>0</v>
      </c>
      <c r="CR847" t="b">
        <f>ISNUMBER(SEARCH(Konstanta!$Q$5,Y847))</f>
        <v>0</v>
      </c>
      <c r="CS847">
        <f ca="1">IF(CD847&lt;=Konstanta!$J$5,Konstanta!$I$5,IF(CD847&lt;=Konstanta!$J$6,Konstanta!$I$6,IF(CD847&lt;=Konstanta!$J$7,Konstanta!$I$7,Konstanta!$I$8)))</f>
        <v>4</v>
      </c>
      <c r="CT847" t="b">
        <f>ISNUMBER(SEARCH(Konstanta!$Q$6,Y847))</f>
        <v>0</v>
      </c>
      <c r="CU847">
        <f ca="1">IF(CD847&lt;=Konstanta!$F$5,Konstanta!$E$5,IF(CD847&lt;=Konstanta!$F$6,Konstanta!$E$6,IF(CD847&lt;=Konstanta!$F$7,Konstanta!$E$7,IF(CD847&lt;=Konstanta!$F$8,Konstanta!$E$8,Konstanta!$E$9))))</f>
        <v>5</v>
      </c>
      <c r="CV847" t="b">
        <f t="shared" si="230"/>
        <v>1</v>
      </c>
      <c r="CW847" s="74">
        <f ca="1">IF(CD847&lt;=Konstanta!$B$5,Konstanta!$A$5,IF(CD847&lt;=Konstanta!$B$6,Konstanta!$A$6,IF(CD847&lt;=Konstanta!$B$7,Konstanta!$A$7,IF(CD847&lt;=Konstanta!$B$8,Konstanta!$A$8,IF(CD847&lt;=Konstanta!$B$9,Konstanta!$A$9,IF(CD847&lt;=Konstanta!$B$10,Konstanta!$A$10,IF(CD847&lt;=Konstanta!$B$11,Konstanta!$A$11,Konstanta!$A$12)))))))</f>
        <v>8</v>
      </c>
      <c r="CX847" t="b">
        <f>LEN(_xlfn.IFNA(VLOOKUP(AA847,Konstanta!$AD:$AD,1,FALSE),""))=0</f>
        <v>1</v>
      </c>
      <c r="CY847" s="67">
        <f t="shared" si="231"/>
        <v>0</v>
      </c>
      <c r="CZ847" s="67">
        <f t="shared" si="232"/>
        <v>0</v>
      </c>
      <c r="DA847" s="67">
        <f t="shared" si="233"/>
        <v>0</v>
      </c>
      <c r="DB847" t="b">
        <f t="shared" ca="1" si="234"/>
        <v>0</v>
      </c>
      <c r="DC847" s="67" t="b">
        <f>DA847&lt;=Konstanta!$AH$3</f>
        <v>1</v>
      </c>
      <c r="DD847" t="b">
        <f>CY847&lt;=Konstanta!$AH$4</f>
        <v>1</v>
      </c>
      <c r="DE847" t="b">
        <f>CY847&lt;=Konstanta!$AH$5</f>
        <v>1</v>
      </c>
      <c r="DF847" t="b">
        <f>CY847&lt;=Konstanta!$AH$6</f>
        <v>1</v>
      </c>
      <c r="DG847" t="b">
        <f ca="1">TEXT(BL847,"YYYYMMDD")=TEXT(Konstanta!$B$1,"YYYYMMDD")</f>
        <v>0</v>
      </c>
      <c r="DH847" t="b">
        <f t="shared" si="235"/>
        <v>0</v>
      </c>
      <c r="DI847" s="67">
        <f ca="1">Konstanta!$C$4-Data!CD847</f>
        <v>-1096658.666275</v>
      </c>
      <c r="DJ847">
        <f ca="1">IF(Data!DI847&gt;=Konstanta!$B$14,Konstanta!$A$14,IF(Data!DI847&gt;=Konstanta!$B$15,Konstanta!$A$15,IF(Data!DI847&gt;=Konstanta!$B$16,Konstanta!$A$16,IF(Data!DI847&gt;=Konstanta!$B$17,Konstanta!$A$17,IF(Data!DI847&gt;=Konstanta!$B$18,Konstanta!$A$18,Konstanta!$A$19)))))</f>
        <v>6</v>
      </c>
      <c r="DK847" t="b">
        <f t="shared" si="236"/>
        <v>0</v>
      </c>
      <c r="DL847" t="b">
        <f>COUNTIFS(A$1:A846,A847)=0</f>
        <v>1</v>
      </c>
    </row>
    <row r="848" spans="1:116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70" t="str">
        <f t="shared" si="221"/>
        <v/>
      </c>
      <c r="CA848" s="71">
        <f t="shared" ca="1" si="222"/>
        <v>1096694.6664305555</v>
      </c>
      <c r="CB848" s="70" t="b">
        <f ca="1">AND(LEN(BZ848)&gt;0,TEXT(BZ848,"YYYY-MM-DD")=TEXT(Konstanta!$B$1,"YYYY-MM-DD"))</f>
        <v>0</v>
      </c>
      <c r="CC848" s="70" t="str">
        <f t="shared" si="223"/>
        <v/>
      </c>
      <c r="CD848" s="72">
        <f ca="1">(Konstanta!$B$2-D848)*24</f>
        <v>1096694.666275</v>
      </c>
      <c r="CE848" t="b">
        <f t="shared" si="224"/>
        <v>0</v>
      </c>
      <c r="CF848" t="b">
        <f>LEN(_xlfn.IFNA(VLOOKUP(H848,Konstanta!$M:$M,1,FALSE),""))&gt;0</f>
        <v>0</v>
      </c>
      <c r="CG848" t="b">
        <f>LEN(_xlfn.IFNA(VLOOKUP(G848,Konstanta!$T:$T,1,FALSE),""))&gt;0</f>
        <v>0</v>
      </c>
      <c r="CH848" t="b">
        <f>_xlfn.IFNA(VLOOKUP(U848,Konstanta!$O:$O,1,FALSE),"-")&lt;&gt;"-"</f>
        <v>0</v>
      </c>
      <c r="CI848" t="b">
        <f>LEN(_xlfn.IFNA(VLOOKUP(AX848,Konstanta!$X:$X,1,FALSE),""))&gt;0</f>
        <v>0</v>
      </c>
      <c r="CJ848" t="b">
        <f>OR(LEN(_xlfn.IFNA(VLOOKUP(Y848,Konstanta!$Q:$Q,1,FALSE),""))&gt;0,LEN(Y848)=0)</f>
        <v>1</v>
      </c>
      <c r="CK848" t="b">
        <f t="shared" si="225"/>
        <v>1</v>
      </c>
      <c r="CL848" t="b">
        <f>OR(LEN(_xlfn.IFNA(VLOOKUP(BK848,Konstanta!$Z:$Z,1,FALSE),""))&gt;0,LEN(BK848)=0)</f>
        <v>1</v>
      </c>
      <c r="CM848" t="b">
        <f t="shared" si="226"/>
        <v>1</v>
      </c>
      <c r="CN848" t="b">
        <f t="shared" si="227"/>
        <v>0</v>
      </c>
      <c r="CO848" t="b">
        <f>LEN(_xlfn.IFNA(VLOOKUP(Data!K848,Konstanta!$AB:$AB,1,FALSE),""))&gt;0</f>
        <v>0</v>
      </c>
      <c r="CP848" s="12" t="b">
        <f t="shared" si="228"/>
        <v>0</v>
      </c>
      <c r="CQ848" s="12" t="b">
        <f t="shared" si="229"/>
        <v>0</v>
      </c>
      <c r="CR848" t="b">
        <f>ISNUMBER(SEARCH(Konstanta!$Q$5,Y848))</f>
        <v>0</v>
      </c>
      <c r="CS848">
        <f ca="1">IF(CD848&lt;=Konstanta!$J$5,Konstanta!$I$5,IF(CD848&lt;=Konstanta!$J$6,Konstanta!$I$6,IF(CD848&lt;=Konstanta!$J$7,Konstanta!$I$7,Konstanta!$I$8)))</f>
        <v>4</v>
      </c>
      <c r="CT848" t="b">
        <f>ISNUMBER(SEARCH(Konstanta!$Q$6,Y848))</f>
        <v>0</v>
      </c>
      <c r="CU848">
        <f ca="1">IF(CD848&lt;=Konstanta!$F$5,Konstanta!$E$5,IF(CD848&lt;=Konstanta!$F$6,Konstanta!$E$6,IF(CD848&lt;=Konstanta!$F$7,Konstanta!$E$7,IF(CD848&lt;=Konstanta!$F$8,Konstanta!$E$8,Konstanta!$E$9))))</f>
        <v>5</v>
      </c>
      <c r="CV848" t="b">
        <f t="shared" si="230"/>
        <v>1</v>
      </c>
      <c r="CW848" s="74">
        <f ca="1">IF(CD848&lt;=Konstanta!$B$5,Konstanta!$A$5,IF(CD848&lt;=Konstanta!$B$6,Konstanta!$A$6,IF(CD848&lt;=Konstanta!$B$7,Konstanta!$A$7,IF(CD848&lt;=Konstanta!$B$8,Konstanta!$A$8,IF(CD848&lt;=Konstanta!$B$9,Konstanta!$A$9,IF(CD848&lt;=Konstanta!$B$10,Konstanta!$A$10,IF(CD848&lt;=Konstanta!$B$11,Konstanta!$A$11,Konstanta!$A$12)))))))</f>
        <v>8</v>
      </c>
      <c r="CX848" t="b">
        <f>LEN(_xlfn.IFNA(VLOOKUP(AA848,Konstanta!$AD:$AD,1,FALSE),""))=0</f>
        <v>1</v>
      </c>
      <c r="CY848" s="67">
        <f t="shared" si="231"/>
        <v>0</v>
      </c>
      <c r="CZ848" s="67">
        <f t="shared" si="232"/>
        <v>0</v>
      </c>
      <c r="DA848" s="67">
        <f t="shared" si="233"/>
        <v>0</v>
      </c>
      <c r="DB848" t="b">
        <f t="shared" ca="1" si="234"/>
        <v>0</v>
      </c>
      <c r="DC848" s="67" t="b">
        <f>DA848&lt;=Konstanta!$AH$3</f>
        <v>1</v>
      </c>
      <c r="DD848" t="b">
        <f>CY848&lt;=Konstanta!$AH$4</f>
        <v>1</v>
      </c>
      <c r="DE848" t="b">
        <f>CY848&lt;=Konstanta!$AH$5</f>
        <v>1</v>
      </c>
      <c r="DF848" t="b">
        <f>CY848&lt;=Konstanta!$AH$6</f>
        <v>1</v>
      </c>
      <c r="DG848" t="b">
        <f ca="1">TEXT(BL848,"YYYYMMDD")=TEXT(Konstanta!$B$1,"YYYYMMDD")</f>
        <v>0</v>
      </c>
      <c r="DH848" t="b">
        <f t="shared" si="235"/>
        <v>0</v>
      </c>
      <c r="DI848" s="67">
        <f ca="1">Konstanta!$C$4-Data!CD848</f>
        <v>-1096658.666275</v>
      </c>
      <c r="DJ848">
        <f ca="1">IF(Data!DI848&gt;=Konstanta!$B$14,Konstanta!$A$14,IF(Data!DI848&gt;=Konstanta!$B$15,Konstanta!$A$15,IF(Data!DI848&gt;=Konstanta!$B$16,Konstanta!$A$16,IF(Data!DI848&gt;=Konstanta!$B$17,Konstanta!$A$17,IF(Data!DI848&gt;=Konstanta!$B$18,Konstanta!$A$18,Konstanta!$A$19)))))</f>
        <v>6</v>
      </c>
      <c r="DK848" t="b">
        <f t="shared" si="236"/>
        <v>0</v>
      </c>
      <c r="DL848" t="b">
        <f>COUNTIFS(A$1:A847,A848)=0</f>
        <v>1</v>
      </c>
    </row>
    <row r="849" spans="1:116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70" t="str">
        <f t="shared" si="221"/>
        <v/>
      </c>
      <c r="CA849" s="71">
        <f t="shared" ca="1" si="222"/>
        <v>1096694.6664083335</v>
      </c>
      <c r="CB849" s="70" t="b">
        <f ca="1">AND(LEN(BZ849)&gt;0,TEXT(BZ849,"YYYY-MM-DD")=TEXT(Konstanta!$B$1,"YYYY-MM-DD"))</f>
        <v>0</v>
      </c>
      <c r="CC849" s="70" t="str">
        <f t="shared" si="223"/>
        <v/>
      </c>
      <c r="CD849" s="72">
        <f ca="1">(Konstanta!$B$2-D849)*24</f>
        <v>1096694.666275</v>
      </c>
      <c r="CE849" t="b">
        <f t="shared" si="224"/>
        <v>0</v>
      </c>
      <c r="CF849" t="b">
        <f>LEN(_xlfn.IFNA(VLOOKUP(H849,Konstanta!$M:$M,1,FALSE),""))&gt;0</f>
        <v>0</v>
      </c>
      <c r="CG849" t="b">
        <f>LEN(_xlfn.IFNA(VLOOKUP(G849,Konstanta!$T:$T,1,FALSE),""))&gt;0</f>
        <v>0</v>
      </c>
      <c r="CH849" t="b">
        <f>_xlfn.IFNA(VLOOKUP(U849,Konstanta!$O:$O,1,FALSE),"-")&lt;&gt;"-"</f>
        <v>0</v>
      </c>
      <c r="CI849" t="b">
        <f>LEN(_xlfn.IFNA(VLOOKUP(AX849,Konstanta!$X:$X,1,FALSE),""))&gt;0</f>
        <v>0</v>
      </c>
      <c r="CJ849" t="b">
        <f>OR(LEN(_xlfn.IFNA(VLOOKUP(Y849,Konstanta!$Q:$Q,1,FALSE),""))&gt;0,LEN(Y849)=0)</f>
        <v>1</v>
      </c>
      <c r="CK849" t="b">
        <f t="shared" si="225"/>
        <v>1</v>
      </c>
      <c r="CL849" t="b">
        <f>OR(LEN(_xlfn.IFNA(VLOOKUP(BK849,Konstanta!$Z:$Z,1,FALSE),""))&gt;0,LEN(BK849)=0)</f>
        <v>1</v>
      </c>
      <c r="CM849" t="b">
        <f t="shared" si="226"/>
        <v>1</v>
      </c>
      <c r="CN849" t="b">
        <f t="shared" si="227"/>
        <v>0</v>
      </c>
      <c r="CO849" t="b">
        <f>LEN(_xlfn.IFNA(VLOOKUP(Data!K849,Konstanta!$AB:$AB,1,FALSE),""))&gt;0</f>
        <v>0</v>
      </c>
      <c r="CP849" s="12" t="b">
        <f t="shared" si="228"/>
        <v>0</v>
      </c>
      <c r="CQ849" s="12" t="b">
        <f t="shared" si="229"/>
        <v>0</v>
      </c>
      <c r="CR849" t="b">
        <f>ISNUMBER(SEARCH(Konstanta!$Q$5,Y849))</f>
        <v>0</v>
      </c>
      <c r="CS849">
        <f ca="1">IF(CD849&lt;=Konstanta!$J$5,Konstanta!$I$5,IF(CD849&lt;=Konstanta!$J$6,Konstanta!$I$6,IF(CD849&lt;=Konstanta!$J$7,Konstanta!$I$7,Konstanta!$I$8)))</f>
        <v>4</v>
      </c>
      <c r="CT849" t="b">
        <f>ISNUMBER(SEARCH(Konstanta!$Q$6,Y849))</f>
        <v>0</v>
      </c>
      <c r="CU849">
        <f ca="1">IF(CD849&lt;=Konstanta!$F$5,Konstanta!$E$5,IF(CD849&lt;=Konstanta!$F$6,Konstanta!$E$6,IF(CD849&lt;=Konstanta!$F$7,Konstanta!$E$7,IF(CD849&lt;=Konstanta!$F$8,Konstanta!$E$8,Konstanta!$E$9))))</f>
        <v>5</v>
      </c>
      <c r="CV849" t="b">
        <f t="shared" si="230"/>
        <v>1</v>
      </c>
      <c r="CW849" s="74">
        <f ca="1">IF(CD849&lt;=Konstanta!$B$5,Konstanta!$A$5,IF(CD849&lt;=Konstanta!$B$6,Konstanta!$A$6,IF(CD849&lt;=Konstanta!$B$7,Konstanta!$A$7,IF(CD849&lt;=Konstanta!$B$8,Konstanta!$A$8,IF(CD849&lt;=Konstanta!$B$9,Konstanta!$A$9,IF(CD849&lt;=Konstanta!$B$10,Konstanta!$A$10,IF(CD849&lt;=Konstanta!$B$11,Konstanta!$A$11,Konstanta!$A$12)))))))</f>
        <v>8</v>
      </c>
      <c r="CX849" t="b">
        <f>LEN(_xlfn.IFNA(VLOOKUP(AA849,Konstanta!$AD:$AD,1,FALSE),""))=0</f>
        <v>1</v>
      </c>
      <c r="CY849" s="67">
        <f t="shared" si="231"/>
        <v>0</v>
      </c>
      <c r="CZ849" s="67">
        <f t="shared" si="232"/>
        <v>0</v>
      </c>
      <c r="DA849" s="67">
        <f t="shared" si="233"/>
        <v>0</v>
      </c>
      <c r="DB849" t="b">
        <f t="shared" ca="1" si="234"/>
        <v>0</v>
      </c>
      <c r="DC849" s="67" t="b">
        <f>DA849&lt;=Konstanta!$AH$3</f>
        <v>1</v>
      </c>
      <c r="DD849" t="b">
        <f>CY849&lt;=Konstanta!$AH$4</f>
        <v>1</v>
      </c>
      <c r="DE849" t="b">
        <f>CY849&lt;=Konstanta!$AH$5</f>
        <v>1</v>
      </c>
      <c r="DF849" t="b">
        <f>CY849&lt;=Konstanta!$AH$6</f>
        <v>1</v>
      </c>
      <c r="DG849" t="b">
        <f ca="1">TEXT(BL849,"YYYYMMDD")=TEXT(Konstanta!$B$1,"YYYYMMDD")</f>
        <v>0</v>
      </c>
      <c r="DH849" t="b">
        <f t="shared" si="235"/>
        <v>0</v>
      </c>
      <c r="DI849" s="67">
        <f ca="1">Konstanta!$C$4-Data!CD849</f>
        <v>-1096658.666275</v>
      </c>
      <c r="DJ849">
        <f ca="1">IF(Data!DI849&gt;=Konstanta!$B$14,Konstanta!$A$14,IF(Data!DI849&gt;=Konstanta!$B$15,Konstanta!$A$15,IF(Data!DI849&gt;=Konstanta!$B$16,Konstanta!$A$16,IF(Data!DI849&gt;=Konstanta!$B$17,Konstanta!$A$17,IF(Data!DI849&gt;=Konstanta!$B$18,Konstanta!$A$18,Konstanta!$A$19)))))</f>
        <v>6</v>
      </c>
      <c r="DK849" t="b">
        <f t="shared" si="236"/>
        <v>0</v>
      </c>
      <c r="DL849" t="b">
        <f>COUNTIFS(A$1:A848,A849)=0</f>
        <v>1</v>
      </c>
    </row>
    <row r="850" spans="1:116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70" t="str">
        <f t="shared" si="221"/>
        <v/>
      </c>
      <c r="CA850" s="71">
        <f t="shared" ca="1" si="222"/>
        <v>1096694.6660166667</v>
      </c>
      <c r="CB850" s="70" t="b">
        <f ca="1">AND(LEN(BZ850)&gt;0,TEXT(BZ850,"YYYY-MM-DD")=TEXT(Konstanta!$B$1,"YYYY-MM-DD"))</f>
        <v>0</v>
      </c>
      <c r="CC850" s="70" t="str">
        <f t="shared" si="223"/>
        <v/>
      </c>
      <c r="CD850" s="72">
        <f ca="1">(Konstanta!$B$2-D850)*24</f>
        <v>1096694.666275</v>
      </c>
      <c r="CE850" t="b">
        <f t="shared" si="224"/>
        <v>0</v>
      </c>
      <c r="CF850" t="b">
        <f>LEN(_xlfn.IFNA(VLOOKUP(H850,Konstanta!$M:$M,1,FALSE),""))&gt;0</f>
        <v>0</v>
      </c>
      <c r="CG850" t="b">
        <f>LEN(_xlfn.IFNA(VLOOKUP(G850,Konstanta!$T:$T,1,FALSE),""))&gt;0</f>
        <v>0</v>
      </c>
      <c r="CH850" t="b">
        <f>_xlfn.IFNA(VLOOKUP(U850,Konstanta!$O:$O,1,FALSE),"-")&lt;&gt;"-"</f>
        <v>0</v>
      </c>
      <c r="CI850" t="b">
        <f>LEN(_xlfn.IFNA(VLOOKUP(AX850,Konstanta!$X:$X,1,FALSE),""))&gt;0</f>
        <v>0</v>
      </c>
      <c r="CJ850" t="b">
        <f>OR(LEN(_xlfn.IFNA(VLOOKUP(Y850,Konstanta!$Q:$Q,1,FALSE),""))&gt;0,LEN(Y850)=0)</f>
        <v>1</v>
      </c>
      <c r="CK850" t="b">
        <f t="shared" si="225"/>
        <v>1</v>
      </c>
      <c r="CL850" t="b">
        <f>OR(LEN(_xlfn.IFNA(VLOOKUP(BK850,Konstanta!$Z:$Z,1,FALSE),""))&gt;0,LEN(BK850)=0)</f>
        <v>1</v>
      </c>
      <c r="CM850" t="b">
        <f t="shared" si="226"/>
        <v>1</v>
      </c>
      <c r="CN850" t="b">
        <f t="shared" si="227"/>
        <v>0</v>
      </c>
      <c r="CO850" t="b">
        <f>LEN(_xlfn.IFNA(VLOOKUP(Data!K850,Konstanta!$AB:$AB,1,FALSE),""))&gt;0</f>
        <v>0</v>
      </c>
      <c r="CP850" s="12" t="b">
        <f t="shared" si="228"/>
        <v>0</v>
      </c>
      <c r="CQ850" s="12" t="b">
        <f t="shared" si="229"/>
        <v>0</v>
      </c>
      <c r="CR850" t="b">
        <f>ISNUMBER(SEARCH(Konstanta!$Q$5,Y850))</f>
        <v>0</v>
      </c>
      <c r="CS850">
        <f ca="1">IF(CD850&lt;=Konstanta!$J$5,Konstanta!$I$5,IF(CD850&lt;=Konstanta!$J$6,Konstanta!$I$6,IF(CD850&lt;=Konstanta!$J$7,Konstanta!$I$7,Konstanta!$I$8)))</f>
        <v>4</v>
      </c>
      <c r="CT850" t="b">
        <f>ISNUMBER(SEARCH(Konstanta!$Q$6,Y850))</f>
        <v>0</v>
      </c>
      <c r="CU850">
        <f ca="1">IF(CD850&lt;=Konstanta!$F$5,Konstanta!$E$5,IF(CD850&lt;=Konstanta!$F$6,Konstanta!$E$6,IF(CD850&lt;=Konstanta!$F$7,Konstanta!$E$7,IF(CD850&lt;=Konstanta!$F$8,Konstanta!$E$8,Konstanta!$E$9))))</f>
        <v>5</v>
      </c>
      <c r="CV850" t="b">
        <f t="shared" si="230"/>
        <v>1</v>
      </c>
      <c r="CW850" s="74">
        <f ca="1">IF(CD850&lt;=Konstanta!$B$5,Konstanta!$A$5,IF(CD850&lt;=Konstanta!$B$6,Konstanta!$A$6,IF(CD850&lt;=Konstanta!$B$7,Konstanta!$A$7,IF(CD850&lt;=Konstanta!$B$8,Konstanta!$A$8,IF(CD850&lt;=Konstanta!$B$9,Konstanta!$A$9,IF(CD850&lt;=Konstanta!$B$10,Konstanta!$A$10,IF(CD850&lt;=Konstanta!$B$11,Konstanta!$A$11,Konstanta!$A$12)))))))</f>
        <v>8</v>
      </c>
      <c r="CX850" t="b">
        <f>LEN(_xlfn.IFNA(VLOOKUP(AA850,Konstanta!$AD:$AD,1,FALSE),""))=0</f>
        <v>1</v>
      </c>
      <c r="CY850" s="67">
        <f t="shared" si="231"/>
        <v>0</v>
      </c>
      <c r="CZ850" s="67">
        <f t="shared" si="232"/>
        <v>0</v>
      </c>
      <c r="DA850" s="67">
        <f t="shared" si="233"/>
        <v>0</v>
      </c>
      <c r="DB850" t="b">
        <f t="shared" ca="1" si="234"/>
        <v>0</v>
      </c>
      <c r="DC850" s="67" t="b">
        <f>DA850&lt;=Konstanta!$AH$3</f>
        <v>1</v>
      </c>
      <c r="DD850" t="b">
        <f>CY850&lt;=Konstanta!$AH$4</f>
        <v>1</v>
      </c>
      <c r="DE850" t="b">
        <f>CY850&lt;=Konstanta!$AH$5</f>
        <v>1</v>
      </c>
      <c r="DF850" t="b">
        <f>CY850&lt;=Konstanta!$AH$6</f>
        <v>1</v>
      </c>
      <c r="DG850" t="b">
        <f ca="1">TEXT(BL850,"YYYYMMDD")=TEXT(Konstanta!$B$1,"YYYYMMDD")</f>
        <v>0</v>
      </c>
      <c r="DH850" t="b">
        <f t="shared" si="235"/>
        <v>0</v>
      </c>
      <c r="DI850" s="67">
        <f ca="1">Konstanta!$C$4-Data!CD850</f>
        <v>-1096658.666275</v>
      </c>
      <c r="DJ850">
        <f ca="1">IF(Data!DI850&gt;=Konstanta!$B$14,Konstanta!$A$14,IF(Data!DI850&gt;=Konstanta!$B$15,Konstanta!$A$15,IF(Data!DI850&gt;=Konstanta!$B$16,Konstanta!$A$16,IF(Data!DI850&gt;=Konstanta!$B$17,Konstanta!$A$17,IF(Data!DI850&gt;=Konstanta!$B$18,Konstanta!$A$18,Konstanta!$A$19)))))</f>
        <v>6</v>
      </c>
      <c r="DK850" t="b">
        <f t="shared" si="236"/>
        <v>0</v>
      </c>
      <c r="DL850" t="b">
        <f>COUNTIFS(A$1:A849,A850)=0</f>
        <v>1</v>
      </c>
    </row>
    <row r="851" spans="1:116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70" t="str">
        <f t="shared" si="221"/>
        <v/>
      </c>
      <c r="CA851" s="71">
        <f t="shared" ca="1" si="222"/>
        <v>1096694.666275</v>
      </c>
      <c r="CB851" s="70" t="b">
        <f ca="1">AND(LEN(BZ851)&gt;0,TEXT(BZ851,"YYYY-MM-DD")=TEXT(Konstanta!$B$1,"YYYY-MM-DD"))</f>
        <v>0</v>
      </c>
      <c r="CC851" s="70" t="str">
        <f t="shared" si="223"/>
        <v/>
      </c>
      <c r="CD851" s="72">
        <f ca="1">(Konstanta!$B$2-D851)*24</f>
        <v>1096694.666275</v>
      </c>
      <c r="CE851" t="b">
        <f t="shared" si="224"/>
        <v>0</v>
      </c>
      <c r="CF851" t="b">
        <f>LEN(_xlfn.IFNA(VLOOKUP(H851,Konstanta!$M:$M,1,FALSE),""))&gt;0</f>
        <v>0</v>
      </c>
      <c r="CG851" t="b">
        <f>LEN(_xlfn.IFNA(VLOOKUP(G851,Konstanta!$T:$T,1,FALSE),""))&gt;0</f>
        <v>0</v>
      </c>
      <c r="CH851" t="b">
        <f>_xlfn.IFNA(VLOOKUP(U851,Konstanta!$O:$O,1,FALSE),"-")&lt;&gt;"-"</f>
        <v>0</v>
      </c>
      <c r="CI851" t="b">
        <f>LEN(_xlfn.IFNA(VLOOKUP(AX851,Konstanta!$X:$X,1,FALSE),""))&gt;0</f>
        <v>0</v>
      </c>
      <c r="CJ851" t="b">
        <f>OR(LEN(_xlfn.IFNA(VLOOKUP(Y851,Konstanta!$Q:$Q,1,FALSE),""))&gt;0,LEN(Y851)=0)</f>
        <v>1</v>
      </c>
      <c r="CK851" t="b">
        <f t="shared" si="225"/>
        <v>1</v>
      </c>
      <c r="CL851" t="b">
        <f>OR(LEN(_xlfn.IFNA(VLOOKUP(BK851,Konstanta!$Z:$Z,1,FALSE),""))&gt;0,LEN(BK851)=0)</f>
        <v>1</v>
      </c>
      <c r="CM851" t="b">
        <f t="shared" si="226"/>
        <v>1</v>
      </c>
      <c r="CN851" t="b">
        <f t="shared" si="227"/>
        <v>0</v>
      </c>
      <c r="CO851" t="b">
        <f>LEN(_xlfn.IFNA(VLOOKUP(Data!K851,Konstanta!$AB:$AB,1,FALSE),""))&gt;0</f>
        <v>0</v>
      </c>
      <c r="CP851" s="12" t="b">
        <f t="shared" si="228"/>
        <v>0</v>
      </c>
      <c r="CQ851" s="12" t="b">
        <f t="shared" si="229"/>
        <v>0</v>
      </c>
      <c r="CR851" t="b">
        <f>ISNUMBER(SEARCH(Konstanta!$Q$5,Y851))</f>
        <v>0</v>
      </c>
      <c r="CS851">
        <f ca="1">IF(CD851&lt;=Konstanta!$J$5,Konstanta!$I$5,IF(CD851&lt;=Konstanta!$J$6,Konstanta!$I$6,IF(CD851&lt;=Konstanta!$J$7,Konstanta!$I$7,Konstanta!$I$8)))</f>
        <v>4</v>
      </c>
      <c r="CT851" t="b">
        <f>ISNUMBER(SEARCH(Konstanta!$Q$6,Y851))</f>
        <v>0</v>
      </c>
      <c r="CU851">
        <f ca="1">IF(CD851&lt;=Konstanta!$F$5,Konstanta!$E$5,IF(CD851&lt;=Konstanta!$F$6,Konstanta!$E$6,IF(CD851&lt;=Konstanta!$F$7,Konstanta!$E$7,IF(CD851&lt;=Konstanta!$F$8,Konstanta!$E$8,Konstanta!$E$9))))</f>
        <v>5</v>
      </c>
      <c r="CV851" t="b">
        <f t="shared" si="230"/>
        <v>1</v>
      </c>
      <c r="CW851" s="74">
        <f ca="1">IF(CD851&lt;=Konstanta!$B$5,Konstanta!$A$5,IF(CD851&lt;=Konstanta!$B$6,Konstanta!$A$6,IF(CD851&lt;=Konstanta!$B$7,Konstanta!$A$7,IF(CD851&lt;=Konstanta!$B$8,Konstanta!$A$8,IF(CD851&lt;=Konstanta!$B$9,Konstanta!$A$9,IF(CD851&lt;=Konstanta!$B$10,Konstanta!$A$10,IF(CD851&lt;=Konstanta!$B$11,Konstanta!$A$11,Konstanta!$A$12)))))))</f>
        <v>8</v>
      </c>
      <c r="CX851" t="b">
        <f>LEN(_xlfn.IFNA(VLOOKUP(AA851,Konstanta!$AD:$AD,1,FALSE),""))=0</f>
        <v>1</v>
      </c>
      <c r="CY851" s="67">
        <f t="shared" si="231"/>
        <v>0</v>
      </c>
      <c r="CZ851" s="67">
        <f t="shared" si="232"/>
        <v>0</v>
      </c>
      <c r="DA851" s="67">
        <f t="shared" si="233"/>
        <v>0</v>
      </c>
      <c r="DB851" t="b">
        <f t="shared" ca="1" si="234"/>
        <v>0</v>
      </c>
      <c r="DC851" s="67" t="b">
        <f>DA851&lt;=Konstanta!$AH$3</f>
        <v>1</v>
      </c>
      <c r="DD851" t="b">
        <f>CY851&lt;=Konstanta!$AH$4</f>
        <v>1</v>
      </c>
      <c r="DE851" t="b">
        <f>CY851&lt;=Konstanta!$AH$5</f>
        <v>1</v>
      </c>
      <c r="DF851" t="b">
        <f>CY851&lt;=Konstanta!$AH$6</f>
        <v>1</v>
      </c>
      <c r="DG851" t="b">
        <f ca="1">TEXT(BL851,"YYYYMMDD")=TEXT(Konstanta!$B$1,"YYYYMMDD")</f>
        <v>0</v>
      </c>
      <c r="DH851" t="b">
        <f t="shared" si="235"/>
        <v>0</v>
      </c>
      <c r="DI851" s="67">
        <f ca="1">Konstanta!$C$4-Data!CD851</f>
        <v>-1096658.666275</v>
      </c>
      <c r="DJ851">
        <f ca="1">IF(Data!DI851&gt;=Konstanta!$B$14,Konstanta!$A$14,IF(Data!DI851&gt;=Konstanta!$B$15,Konstanta!$A$15,IF(Data!DI851&gt;=Konstanta!$B$16,Konstanta!$A$16,IF(Data!DI851&gt;=Konstanta!$B$17,Konstanta!$A$17,IF(Data!DI851&gt;=Konstanta!$B$18,Konstanta!$A$18,Konstanta!$A$19)))))</f>
        <v>6</v>
      </c>
      <c r="DK851" t="b">
        <f t="shared" si="236"/>
        <v>0</v>
      </c>
      <c r="DL851" t="b">
        <f>COUNTIFS(A$1:A850,A851)=0</f>
        <v>1</v>
      </c>
    </row>
    <row r="852" spans="1:116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70" t="str">
        <f t="shared" si="221"/>
        <v/>
      </c>
      <c r="CA852" s="71">
        <f t="shared" ca="1" si="222"/>
        <v>1096694.6659916667</v>
      </c>
      <c r="CB852" s="70" t="b">
        <f ca="1">AND(LEN(BZ852)&gt;0,TEXT(BZ852,"YYYY-MM-DD")=TEXT(Konstanta!$B$1,"YYYY-MM-DD"))</f>
        <v>0</v>
      </c>
      <c r="CC852" s="70" t="str">
        <f t="shared" si="223"/>
        <v/>
      </c>
      <c r="CD852" s="72">
        <f ca="1">(Konstanta!$B$2-D852)*24</f>
        <v>1096694.666275</v>
      </c>
      <c r="CE852" t="b">
        <f t="shared" si="224"/>
        <v>0</v>
      </c>
      <c r="CF852" t="b">
        <f>LEN(_xlfn.IFNA(VLOOKUP(H852,Konstanta!$M:$M,1,FALSE),""))&gt;0</f>
        <v>0</v>
      </c>
      <c r="CG852" t="b">
        <f>LEN(_xlfn.IFNA(VLOOKUP(G852,Konstanta!$T:$T,1,FALSE),""))&gt;0</f>
        <v>0</v>
      </c>
      <c r="CH852" t="b">
        <f>_xlfn.IFNA(VLOOKUP(U852,Konstanta!$O:$O,1,FALSE),"-")&lt;&gt;"-"</f>
        <v>0</v>
      </c>
      <c r="CI852" t="b">
        <f>LEN(_xlfn.IFNA(VLOOKUP(AX852,Konstanta!$X:$X,1,FALSE),""))&gt;0</f>
        <v>0</v>
      </c>
      <c r="CJ852" t="b">
        <f>OR(LEN(_xlfn.IFNA(VLOOKUP(Y852,Konstanta!$Q:$Q,1,FALSE),""))&gt;0,LEN(Y852)=0)</f>
        <v>1</v>
      </c>
      <c r="CK852" t="b">
        <f t="shared" si="225"/>
        <v>1</v>
      </c>
      <c r="CL852" t="b">
        <f>OR(LEN(_xlfn.IFNA(VLOOKUP(BK852,Konstanta!$Z:$Z,1,FALSE),""))&gt;0,LEN(BK852)=0)</f>
        <v>1</v>
      </c>
      <c r="CM852" t="b">
        <f t="shared" si="226"/>
        <v>1</v>
      </c>
      <c r="CN852" t="b">
        <f t="shared" si="227"/>
        <v>0</v>
      </c>
      <c r="CO852" t="b">
        <f>LEN(_xlfn.IFNA(VLOOKUP(Data!K852,Konstanta!$AB:$AB,1,FALSE),""))&gt;0</f>
        <v>0</v>
      </c>
      <c r="CP852" s="12" t="b">
        <f t="shared" si="228"/>
        <v>0</v>
      </c>
      <c r="CQ852" s="12" t="b">
        <f t="shared" si="229"/>
        <v>0</v>
      </c>
      <c r="CR852" t="b">
        <f>ISNUMBER(SEARCH(Konstanta!$Q$5,Y852))</f>
        <v>0</v>
      </c>
      <c r="CS852">
        <f ca="1">IF(CD852&lt;=Konstanta!$J$5,Konstanta!$I$5,IF(CD852&lt;=Konstanta!$J$6,Konstanta!$I$6,IF(CD852&lt;=Konstanta!$J$7,Konstanta!$I$7,Konstanta!$I$8)))</f>
        <v>4</v>
      </c>
      <c r="CT852" t="b">
        <f>ISNUMBER(SEARCH(Konstanta!$Q$6,Y852))</f>
        <v>0</v>
      </c>
      <c r="CU852">
        <f ca="1">IF(CD852&lt;=Konstanta!$F$5,Konstanta!$E$5,IF(CD852&lt;=Konstanta!$F$6,Konstanta!$E$6,IF(CD852&lt;=Konstanta!$F$7,Konstanta!$E$7,IF(CD852&lt;=Konstanta!$F$8,Konstanta!$E$8,Konstanta!$E$9))))</f>
        <v>5</v>
      </c>
      <c r="CV852" t="b">
        <f t="shared" si="230"/>
        <v>1</v>
      </c>
      <c r="CW852" s="74">
        <f ca="1">IF(CD852&lt;=Konstanta!$B$5,Konstanta!$A$5,IF(CD852&lt;=Konstanta!$B$6,Konstanta!$A$6,IF(CD852&lt;=Konstanta!$B$7,Konstanta!$A$7,IF(CD852&lt;=Konstanta!$B$8,Konstanta!$A$8,IF(CD852&lt;=Konstanta!$B$9,Konstanta!$A$9,IF(CD852&lt;=Konstanta!$B$10,Konstanta!$A$10,IF(CD852&lt;=Konstanta!$B$11,Konstanta!$A$11,Konstanta!$A$12)))))))</f>
        <v>8</v>
      </c>
      <c r="CX852" t="b">
        <f>LEN(_xlfn.IFNA(VLOOKUP(AA852,Konstanta!$AD:$AD,1,FALSE),""))=0</f>
        <v>1</v>
      </c>
      <c r="CY852" s="67">
        <f t="shared" si="231"/>
        <v>0</v>
      </c>
      <c r="CZ852" s="67">
        <f t="shared" si="232"/>
        <v>0</v>
      </c>
      <c r="DA852" s="67">
        <f t="shared" si="233"/>
        <v>0</v>
      </c>
      <c r="DB852" t="b">
        <f t="shared" ca="1" si="234"/>
        <v>0</v>
      </c>
      <c r="DC852" s="67" t="b">
        <f>DA852&lt;=Konstanta!$AH$3</f>
        <v>1</v>
      </c>
      <c r="DD852" t="b">
        <f>CY852&lt;=Konstanta!$AH$4</f>
        <v>1</v>
      </c>
      <c r="DE852" t="b">
        <f>CY852&lt;=Konstanta!$AH$5</f>
        <v>1</v>
      </c>
      <c r="DF852" t="b">
        <f>CY852&lt;=Konstanta!$AH$6</f>
        <v>1</v>
      </c>
      <c r="DG852" t="b">
        <f ca="1">TEXT(BL852,"YYYYMMDD")=TEXT(Konstanta!$B$1,"YYYYMMDD")</f>
        <v>0</v>
      </c>
      <c r="DH852" t="b">
        <f t="shared" si="235"/>
        <v>0</v>
      </c>
      <c r="DI852" s="67">
        <f ca="1">Konstanta!$C$4-Data!CD852</f>
        <v>-1096658.666275</v>
      </c>
      <c r="DJ852">
        <f ca="1">IF(Data!DI852&gt;=Konstanta!$B$14,Konstanta!$A$14,IF(Data!DI852&gt;=Konstanta!$B$15,Konstanta!$A$15,IF(Data!DI852&gt;=Konstanta!$B$16,Konstanta!$A$16,IF(Data!DI852&gt;=Konstanta!$B$17,Konstanta!$A$17,IF(Data!DI852&gt;=Konstanta!$B$18,Konstanta!$A$18,Konstanta!$A$19)))))</f>
        <v>6</v>
      </c>
      <c r="DK852" t="b">
        <f t="shared" si="236"/>
        <v>0</v>
      </c>
      <c r="DL852" t="b">
        <f>COUNTIFS(A$1:A851,A852)=0</f>
        <v>1</v>
      </c>
    </row>
    <row r="853" spans="1:116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70" t="str">
        <f t="shared" si="221"/>
        <v/>
      </c>
      <c r="CA853" s="71">
        <f t="shared" ca="1" si="222"/>
        <v>1096694.6662138889</v>
      </c>
      <c r="CB853" s="70" t="b">
        <f ca="1">AND(LEN(BZ853)&gt;0,TEXT(BZ853,"YYYY-MM-DD")=TEXT(Konstanta!$B$1,"YYYY-MM-DD"))</f>
        <v>0</v>
      </c>
      <c r="CC853" s="70" t="str">
        <f t="shared" si="223"/>
        <v/>
      </c>
      <c r="CD853" s="72">
        <f ca="1">(Konstanta!$B$2-D853)*24</f>
        <v>1096694.666275</v>
      </c>
      <c r="CE853" t="b">
        <f t="shared" si="224"/>
        <v>0</v>
      </c>
      <c r="CF853" t="b">
        <f>LEN(_xlfn.IFNA(VLOOKUP(H853,Konstanta!$M:$M,1,FALSE),""))&gt;0</f>
        <v>0</v>
      </c>
      <c r="CG853" t="b">
        <f>LEN(_xlfn.IFNA(VLOOKUP(G853,Konstanta!$T:$T,1,FALSE),""))&gt;0</f>
        <v>0</v>
      </c>
      <c r="CH853" t="b">
        <f>_xlfn.IFNA(VLOOKUP(U853,Konstanta!$O:$O,1,FALSE),"-")&lt;&gt;"-"</f>
        <v>0</v>
      </c>
      <c r="CI853" t="b">
        <f>LEN(_xlfn.IFNA(VLOOKUP(AX853,Konstanta!$X:$X,1,FALSE),""))&gt;0</f>
        <v>0</v>
      </c>
      <c r="CJ853" t="b">
        <f>OR(LEN(_xlfn.IFNA(VLOOKUP(Y853,Konstanta!$Q:$Q,1,FALSE),""))&gt;0,LEN(Y853)=0)</f>
        <v>1</v>
      </c>
      <c r="CK853" t="b">
        <f t="shared" si="225"/>
        <v>1</v>
      </c>
      <c r="CL853" t="b">
        <f>OR(LEN(_xlfn.IFNA(VLOOKUP(BK853,Konstanta!$Z:$Z,1,FALSE),""))&gt;0,LEN(BK853)=0)</f>
        <v>1</v>
      </c>
      <c r="CM853" t="b">
        <f t="shared" si="226"/>
        <v>1</v>
      </c>
      <c r="CN853" t="b">
        <f t="shared" si="227"/>
        <v>0</v>
      </c>
      <c r="CO853" t="b">
        <f>LEN(_xlfn.IFNA(VLOOKUP(Data!K853,Konstanta!$AB:$AB,1,FALSE),""))&gt;0</f>
        <v>0</v>
      </c>
      <c r="CP853" s="12" t="b">
        <f t="shared" si="228"/>
        <v>0</v>
      </c>
      <c r="CQ853" s="12" t="b">
        <f t="shared" si="229"/>
        <v>0</v>
      </c>
      <c r="CR853" t="b">
        <f>ISNUMBER(SEARCH(Konstanta!$Q$5,Y853))</f>
        <v>0</v>
      </c>
      <c r="CS853">
        <f ca="1">IF(CD853&lt;=Konstanta!$J$5,Konstanta!$I$5,IF(CD853&lt;=Konstanta!$J$6,Konstanta!$I$6,IF(CD853&lt;=Konstanta!$J$7,Konstanta!$I$7,Konstanta!$I$8)))</f>
        <v>4</v>
      </c>
      <c r="CT853" t="b">
        <f>ISNUMBER(SEARCH(Konstanta!$Q$6,Y853))</f>
        <v>0</v>
      </c>
      <c r="CU853">
        <f ca="1">IF(CD853&lt;=Konstanta!$F$5,Konstanta!$E$5,IF(CD853&lt;=Konstanta!$F$6,Konstanta!$E$6,IF(CD853&lt;=Konstanta!$F$7,Konstanta!$E$7,IF(CD853&lt;=Konstanta!$F$8,Konstanta!$E$8,Konstanta!$E$9))))</f>
        <v>5</v>
      </c>
      <c r="CV853" t="b">
        <f t="shared" si="230"/>
        <v>1</v>
      </c>
      <c r="CW853" s="74">
        <f ca="1">IF(CD853&lt;=Konstanta!$B$5,Konstanta!$A$5,IF(CD853&lt;=Konstanta!$B$6,Konstanta!$A$6,IF(CD853&lt;=Konstanta!$B$7,Konstanta!$A$7,IF(CD853&lt;=Konstanta!$B$8,Konstanta!$A$8,IF(CD853&lt;=Konstanta!$B$9,Konstanta!$A$9,IF(CD853&lt;=Konstanta!$B$10,Konstanta!$A$10,IF(CD853&lt;=Konstanta!$B$11,Konstanta!$A$11,Konstanta!$A$12)))))))</f>
        <v>8</v>
      </c>
      <c r="CX853" t="b">
        <f>LEN(_xlfn.IFNA(VLOOKUP(AA853,Konstanta!$AD:$AD,1,FALSE),""))=0</f>
        <v>1</v>
      </c>
      <c r="CY853" s="67">
        <f t="shared" si="231"/>
        <v>0</v>
      </c>
      <c r="CZ853" s="67">
        <f t="shared" si="232"/>
        <v>0</v>
      </c>
      <c r="DA853" s="67">
        <f t="shared" si="233"/>
        <v>0</v>
      </c>
      <c r="DB853" t="b">
        <f t="shared" ca="1" si="234"/>
        <v>0</v>
      </c>
      <c r="DC853" s="67" t="b">
        <f>DA853&lt;=Konstanta!$AH$3</f>
        <v>1</v>
      </c>
      <c r="DD853" t="b">
        <f>CY853&lt;=Konstanta!$AH$4</f>
        <v>1</v>
      </c>
      <c r="DE853" t="b">
        <f>CY853&lt;=Konstanta!$AH$5</f>
        <v>1</v>
      </c>
      <c r="DF853" t="b">
        <f>CY853&lt;=Konstanta!$AH$6</f>
        <v>1</v>
      </c>
      <c r="DG853" t="b">
        <f ca="1">TEXT(BL853,"YYYYMMDD")=TEXT(Konstanta!$B$1,"YYYYMMDD")</f>
        <v>0</v>
      </c>
      <c r="DH853" t="b">
        <f t="shared" si="235"/>
        <v>0</v>
      </c>
      <c r="DI853" s="67">
        <f ca="1">Konstanta!$C$4-Data!CD853</f>
        <v>-1096658.666275</v>
      </c>
      <c r="DJ853">
        <f ca="1">IF(Data!DI853&gt;=Konstanta!$B$14,Konstanta!$A$14,IF(Data!DI853&gt;=Konstanta!$B$15,Konstanta!$A$15,IF(Data!DI853&gt;=Konstanta!$B$16,Konstanta!$A$16,IF(Data!DI853&gt;=Konstanta!$B$17,Konstanta!$A$17,IF(Data!DI853&gt;=Konstanta!$B$18,Konstanta!$A$18,Konstanta!$A$19)))))</f>
        <v>6</v>
      </c>
      <c r="DK853" t="b">
        <f t="shared" si="236"/>
        <v>0</v>
      </c>
      <c r="DL853" t="b">
        <f>COUNTIFS(A$1:A852,A853)=0</f>
        <v>1</v>
      </c>
    </row>
    <row r="854" spans="1:116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70" t="str">
        <f t="shared" si="221"/>
        <v/>
      </c>
      <c r="CA854" s="71">
        <f t="shared" ca="1" si="222"/>
        <v>1096694.6660055555</v>
      </c>
      <c r="CB854" s="70" t="b">
        <f ca="1">AND(LEN(BZ854)&gt;0,TEXT(BZ854,"YYYY-MM-DD")=TEXT(Konstanta!$B$1,"YYYY-MM-DD"))</f>
        <v>0</v>
      </c>
      <c r="CC854" s="70" t="str">
        <f t="shared" si="223"/>
        <v/>
      </c>
      <c r="CD854" s="72">
        <f ca="1">(Konstanta!$B$2-D854)*24</f>
        <v>1096694.666275</v>
      </c>
      <c r="CE854" t="b">
        <f t="shared" si="224"/>
        <v>0</v>
      </c>
      <c r="CF854" t="b">
        <f>LEN(_xlfn.IFNA(VLOOKUP(H854,Konstanta!$M:$M,1,FALSE),""))&gt;0</f>
        <v>0</v>
      </c>
      <c r="CG854" t="b">
        <f>LEN(_xlfn.IFNA(VLOOKUP(G854,Konstanta!$T:$T,1,FALSE),""))&gt;0</f>
        <v>0</v>
      </c>
      <c r="CH854" t="b">
        <f>_xlfn.IFNA(VLOOKUP(U854,Konstanta!$O:$O,1,FALSE),"-")&lt;&gt;"-"</f>
        <v>0</v>
      </c>
      <c r="CI854" t="b">
        <f>LEN(_xlfn.IFNA(VLOOKUP(AX854,Konstanta!$X:$X,1,FALSE),""))&gt;0</f>
        <v>0</v>
      </c>
      <c r="CJ854" t="b">
        <f>OR(LEN(_xlfn.IFNA(VLOOKUP(Y854,Konstanta!$Q:$Q,1,FALSE),""))&gt;0,LEN(Y854)=0)</f>
        <v>1</v>
      </c>
      <c r="CK854" t="b">
        <f t="shared" si="225"/>
        <v>1</v>
      </c>
      <c r="CL854" t="b">
        <f>OR(LEN(_xlfn.IFNA(VLOOKUP(BK854,Konstanta!$Z:$Z,1,FALSE),""))&gt;0,LEN(BK854)=0)</f>
        <v>1</v>
      </c>
      <c r="CM854" t="b">
        <f t="shared" si="226"/>
        <v>1</v>
      </c>
      <c r="CN854" t="b">
        <f t="shared" si="227"/>
        <v>0</v>
      </c>
      <c r="CO854" t="b">
        <f>LEN(_xlfn.IFNA(VLOOKUP(Data!K854,Konstanta!$AB:$AB,1,FALSE),""))&gt;0</f>
        <v>0</v>
      </c>
      <c r="CP854" s="12" t="b">
        <f t="shared" si="228"/>
        <v>0</v>
      </c>
      <c r="CQ854" s="12" t="b">
        <f t="shared" si="229"/>
        <v>0</v>
      </c>
      <c r="CR854" t="b">
        <f>ISNUMBER(SEARCH(Konstanta!$Q$5,Y854))</f>
        <v>0</v>
      </c>
      <c r="CS854">
        <f ca="1">IF(CD854&lt;=Konstanta!$J$5,Konstanta!$I$5,IF(CD854&lt;=Konstanta!$J$6,Konstanta!$I$6,IF(CD854&lt;=Konstanta!$J$7,Konstanta!$I$7,Konstanta!$I$8)))</f>
        <v>4</v>
      </c>
      <c r="CT854" t="b">
        <f>ISNUMBER(SEARCH(Konstanta!$Q$6,Y854))</f>
        <v>0</v>
      </c>
      <c r="CU854">
        <f ca="1">IF(CD854&lt;=Konstanta!$F$5,Konstanta!$E$5,IF(CD854&lt;=Konstanta!$F$6,Konstanta!$E$6,IF(CD854&lt;=Konstanta!$F$7,Konstanta!$E$7,IF(CD854&lt;=Konstanta!$F$8,Konstanta!$E$8,Konstanta!$E$9))))</f>
        <v>5</v>
      </c>
      <c r="CV854" t="b">
        <f t="shared" si="230"/>
        <v>1</v>
      </c>
      <c r="CW854" s="74">
        <f ca="1">IF(CD854&lt;=Konstanta!$B$5,Konstanta!$A$5,IF(CD854&lt;=Konstanta!$B$6,Konstanta!$A$6,IF(CD854&lt;=Konstanta!$B$7,Konstanta!$A$7,IF(CD854&lt;=Konstanta!$B$8,Konstanta!$A$8,IF(CD854&lt;=Konstanta!$B$9,Konstanta!$A$9,IF(CD854&lt;=Konstanta!$B$10,Konstanta!$A$10,IF(CD854&lt;=Konstanta!$B$11,Konstanta!$A$11,Konstanta!$A$12)))))))</f>
        <v>8</v>
      </c>
      <c r="CX854" t="b">
        <f>LEN(_xlfn.IFNA(VLOOKUP(AA854,Konstanta!$AD:$AD,1,FALSE),""))=0</f>
        <v>1</v>
      </c>
      <c r="CY854" s="67">
        <f t="shared" si="231"/>
        <v>0</v>
      </c>
      <c r="CZ854" s="67">
        <f t="shared" si="232"/>
        <v>0</v>
      </c>
      <c r="DA854" s="67">
        <f t="shared" si="233"/>
        <v>0</v>
      </c>
      <c r="DB854" t="b">
        <f t="shared" ca="1" si="234"/>
        <v>0</v>
      </c>
      <c r="DC854" s="67" t="b">
        <f>DA854&lt;=Konstanta!$AH$3</f>
        <v>1</v>
      </c>
      <c r="DD854" t="b">
        <f>CY854&lt;=Konstanta!$AH$4</f>
        <v>1</v>
      </c>
      <c r="DE854" t="b">
        <f>CY854&lt;=Konstanta!$AH$5</f>
        <v>1</v>
      </c>
      <c r="DF854" t="b">
        <f>CY854&lt;=Konstanta!$AH$6</f>
        <v>1</v>
      </c>
      <c r="DG854" t="b">
        <f ca="1">TEXT(BL854,"YYYYMMDD")=TEXT(Konstanta!$B$1,"YYYYMMDD")</f>
        <v>0</v>
      </c>
      <c r="DH854" t="b">
        <f t="shared" si="235"/>
        <v>0</v>
      </c>
      <c r="DI854" s="67">
        <f ca="1">Konstanta!$C$4-Data!CD854</f>
        <v>-1096658.666275</v>
      </c>
      <c r="DJ854">
        <f ca="1">IF(Data!DI854&gt;=Konstanta!$B$14,Konstanta!$A$14,IF(Data!DI854&gt;=Konstanta!$B$15,Konstanta!$A$15,IF(Data!DI854&gt;=Konstanta!$B$16,Konstanta!$A$16,IF(Data!DI854&gt;=Konstanta!$B$17,Konstanta!$A$17,IF(Data!DI854&gt;=Konstanta!$B$18,Konstanta!$A$18,Konstanta!$A$19)))))</f>
        <v>6</v>
      </c>
      <c r="DK854" t="b">
        <f t="shared" si="236"/>
        <v>0</v>
      </c>
      <c r="DL854" t="b">
        <f>COUNTIFS(A$1:A853,A854)=0</f>
        <v>1</v>
      </c>
    </row>
    <row r="855" spans="1:116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70" t="str">
        <f t="shared" si="221"/>
        <v/>
      </c>
      <c r="CA855" s="71">
        <f t="shared" ca="1" si="222"/>
        <v>1096694.6659916667</v>
      </c>
      <c r="CB855" s="70" t="b">
        <f ca="1">AND(LEN(BZ855)&gt;0,TEXT(BZ855,"YYYY-MM-DD")=TEXT(Konstanta!$B$1,"YYYY-MM-DD"))</f>
        <v>0</v>
      </c>
      <c r="CC855" s="70" t="str">
        <f t="shared" si="223"/>
        <v/>
      </c>
      <c r="CD855" s="72">
        <f ca="1">(Konstanta!$B$2-D855)*24</f>
        <v>1096694.666275</v>
      </c>
      <c r="CE855" t="b">
        <f t="shared" si="224"/>
        <v>0</v>
      </c>
      <c r="CF855" t="b">
        <f>LEN(_xlfn.IFNA(VLOOKUP(H855,Konstanta!$M:$M,1,FALSE),""))&gt;0</f>
        <v>0</v>
      </c>
      <c r="CG855" t="b">
        <f>LEN(_xlfn.IFNA(VLOOKUP(G855,Konstanta!$T:$T,1,FALSE),""))&gt;0</f>
        <v>0</v>
      </c>
      <c r="CH855" t="b">
        <f>_xlfn.IFNA(VLOOKUP(U855,Konstanta!$O:$O,1,FALSE),"-")&lt;&gt;"-"</f>
        <v>0</v>
      </c>
      <c r="CI855" t="b">
        <f>LEN(_xlfn.IFNA(VLOOKUP(AX855,Konstanta!$X:$X,1,FALSE),""))&gt;0</f>
        <v>0</v>
      </c>
      <c r="CJ855" t="b">
        <f>OR(LEN(_xlfn.IFNA(VLOOKUP(Y855,Konstanta!$Q:$Q,1,FALSE),""))&gt;0,LEN(Y855)=0)</f>
        <v>1</v>
      </c>
      <c r="CK855" t="b">
        <f t="shared" si="225"/>
        <v>1</v>
      </c>
      <c r="CL855" t="b">
        <f>OR(LEN(_xlfn.IFNA(VLOOKUP(BK855,Konstanta!$Z:$Z,1,FALSE),""))&gt;0,LEN(BK855)=0)</f>
        <v>1</v>
      </c>
      <c r="CM855" t="b">
        <f t="shared" si="226"/>
        <v>1</v>
      </c>
      <c r="CN855" t="b">
        <f t="shared" si="227"/>
        <v>0</v>
      </c>
      <c r="CO855" t="b">
        <f>LEN(_xlfn.IFNA(VLOOKUP(Data!K855,Konstanta!$AB:$AB,1,FALSE),""))&gt;0</f>
        <v>0</v>
      </c>
      <c r="CP855" s="12" t="b">
        <f t="shared" si="228"/>
        <v>0</v>
      </c>
      <c r="CQ855" s="12" t="b">
        <f t="shared" si="229"/>
        <v>0</v>
      </c>
      <c r="CR855" t="b">
        <f>ISNUMBER(SEARCH(Konstanta!$Q$5,Y855))</f>
        <v>0</v>
      </c>
      <c r="CS855">
        <f ca="1">IF(CD855&lt;=Konstanta!$J$5,Konstanta!$I$5,IF(CD855&lt;=Konstanta!$J$6,Konstanta!$I$6,IF(CD855&lt;=Konstanta!$J$7,Konstanta!$I$7,Konstanta!$I$8)))</f>
        <v>4</v>
      </c>
      <c r="CT855" t="b">
        <f>ISNUMBER(SEARCH(Konstanta!$Q$6,Y855))</f>
        <v>0</v>
      </c>
      <c r="CU855">
        <f ca="1">IF(CD855&lt;=Konstanta!$F$5,Konstanta!$E$5,IF(CD855&lt;=Konstanta!$F$6,Konstanta!$E$6,IF(CD855&lt;=Konstanta!$F$7,Konstanta!$E$7,IF(CD855&lt;=Konstanta!$F$8,Konstanta!$E$8,Konstanta!$E$9))))</f>
        <v>5</v>
      </c>
      <c r="CV855" t="b">
        <f t="shared" si="230"/>
        <v>1</v>
      </c>
      <c r="CW855" s="74">
        <f ca="1">IF(CD855&lt;=Konstanta!$B$5,Konstanta!$A$5,IF(CD855&lt;=Konstanta!$B$6,Konstanta!$A$6,IF(CD855&lt;=Konstanta!$B$7,Konstanta!$A$7,IF(CD855&lt;=Konstanta!$B$8,Konstanta!$A$8,IF(CD855&lt;=Konstanta!$B$9,Konstanta!$A$9,IF(CD855&lt;=Konstanta!$B$10,Konstanta!$A$10,IF(CD855&lt;=Konstanta!$B$11,Konstanta!$A$11,Konstanta!$A$12)))))))</f>
        <v>8</v>
      </c>
      <c r="CX855" t="b">
        <f>LEN(_xlfn.IFNA(VLOOKUP(AA855,Konstanta!$AD:$AD,1,FALSE),""))=0</f>
        <v>1</v>
      </c>
      <c r="CY855" s="67">
        <f t="shared" si="231"/>
        <v>0</v>
      </c>
      <c r="CZ855" s="67">
        <f t="shared" si="232"/>
        <v>0</v>
      </c>
      <c r="DA855" s="67">
        <f t="shared" si="233"/>
        <v>0</v>
      </c>
      <c r="DB855" t="b">
        <f t="shared" ca="1" si="234"/>
        <v>0</v>
      </c>
      <c r="DC855" s="67" t="b">
        <f>DA855&lt;=Konstanta!$AH$3</f>
        <v>1</v>
      </c>
      <c r="DD855" t="b">
        <f>CY855&lt;=Konstanta!$AH$4</f>
        <v>1</v>
      </c>
      <c r="DE855" t="b">
        <f>CY855&lt;=Konstanta!$AH$5</f>
        <v>1</v>
      </c>
      <c r="DF855" t="b">
        <f>CY855&lt;=Konstanta!$AH$6</f>
        <v>1</v>
      </c>
      <c r="DG855" t="b">
        <f ca="1">TEXT(BL855,"YYYYMMDD")=TEXT(Konstanta!$B$1,"YYYYMMDD")</f>
        <v>0</v>
      </c>
      <c r="DH855" t="b">
        <f t="shared" si="235"/>
        <v>0</v>
      </c>
      <c r="DI855" s="67">
        <f ca="1">Konstanta!$C$4-Data!CD855</f>
        <v>-1096658.666275</v>
      </c>
      <c r="DJ855">
        <f ca="1">IF(Data!DI855&gt;=Konstanta!$B$14,Konstanta!$A$14,IF(Data!DI855&gt;=Konstanta!$B$15,Konstanta!$A$15,IF(Data!DI855&gt;=Konstanta!$B$16,Konstanta!$A$16,IF(Data!DI855&gt;=Konstanta!$B$17,Konstanta!$A$17,IF(Data!DI855&gt;=Konstanta!$B$18,Konstanta!$A$18,Konstanta!$A$19)))))</f>
        <v>6</v>
      </c>
      <c r="DK855" t="b">
        <f t="shared" si="236"/>
        <v>0</v>
      </c>
      <c r="DL855" t="b">
        <f>COUNTIFS(A$1:A854,A855)=0</f>
        <v>1</v>
      </c>
    </row>
    <row r="856" spans="1:11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70" t="str">
        <f t="shared" si="221"/>
        <v/>
      </c>
      <c r="CA856" s="71">
        <f t="shared" ca="1" si="222"/>
        <v>1096694.6664083335</v>
      </c>
      <c r="CB856" s="70" t="b">
        <f ca="1">AND(LEN(BZ856)&gt;0,TEXT(BZ856,"YYYY-MM-DD")=TEXT(Konstanta!$B$1,"YYYY-MM-DD"))</f>
        <v>0</v>
      </c>
      <c r="CC856" s="70" t="str">
        <f t="shared" si="223"/>
        <v/>
      </c>
      <c r="CD856" s="72">
        <f ca="1">(Konstanta!$B$2-D856)*24</f>
        <v>1096694.666275</v>
      </c>
      <c r="CE856" t="b">
        <f t="shared" si="224"/>
        <v>0</v>
      </c>
      <c r="CF856" t="b">
        <f>LEN(_xlfn.IFNA(VLOOKUP(H856,Konstanta!$M:$M,1,FALSE),""))&gt;0</f>
        <v>0</v>
      </c>
      <c r="CG856" t="b">
        <f>LEN(_xlfn.IFNA(VLOOKUP(G856,Konstanta!$T:$T,1,FALSE),""))&gt;0</f>
        <v>0</v>
      </c>
      <c r="CH856" t="b">
        <f>_xlfn.IFNA(VLOOKUP(U856,Konstanta!$O:$O,1,FALSE),"-")&lt;&gt;"-"</f>
        <v>0</v>
      </c>
      <c r="CI856" t="b">
        <f>LEN(_xlfn.IFNA(VLOOKUP(AX856,Konstanta!$X:$X,1,FALSE),""))&gt;0</f>
        <v>0</v>
      </c>
      <c r="CJ856" t="b">
        <f>OR(LEN(_xlfn.IFNA(VLOOKUP(Y856,Konstanta!$Q:$Q,1,FALSE),""))&gt;0,LEN(Y856)=0)</f>
        <v>1</v>
      </c>
      <c r="CK856" t="b">
        <f t="shared" si="225"/>
        <v>1</v>
      </c>
      <c r="CL856" t="b">
        <f>OR(LEN(_xlfn.IFNA(VLOOKUP(BK856,Konstanta!$Z:$Z,1,FALSE),""))&gt;0,LEN(BK856)=0)</f>
        <v>1</v>
      </c>
      <c r="CM856" t="b">
        <f t="shared" si="226"/>
        <v>1</v>
      </c>
      <c r="CN856" t="b">
        <f t="shared" si="227"/>
        <v>0</v>
      </c>
      <c r="CO856" t="b">
        <f>LEN(_xlfn.IFNA(VLOOKUP(Data!K856,Konstanta!$AB:$AB,1,FALSE),""))&gt;0</f>
        <v>0</v>
      </c>
      <c r="CP856" s="12" t="b">
        <f t="shared" si="228"/>
        <v>0</v>
      </c>
      <c r="CQ856" s="12" t="b">
        <f t="shared" si="229"/>
        <v>0</v>
      </c>
      <c r="CR856" t="b">
        <f>ISNUMBER(SEARCH(Konstanta!$Q$5,Y856))</f>
        <v>0</v>
      </c>
      <c r="CS856">
        <f ca="1">IF(CD856&lt;=Konstanta!$J$5,Konstanta!$I$5,IF(CD856&lt;=Konstanta!$J$6,Konstanta!$I$6,IF(CD856&lt;=Konstanta!$J$7,Konstanta!$I$7,Konstanta!$I$8)))</f>
        <v>4</v>
      </c>
      <c r="CT856" t="b">
        <f>ISNUMBER(SEARCH(Konstanta!$Q$6,Y856))</f>
        <v>0</v>
      </c>
      <c r="CU856">
        <f ca="1">IF(CD856&lt;=Konstanta!$F$5,Konstanta!$E$5,IF(CD856&lt;=Konstanta!$F$6,Konstanta!$E$6,IF(CD856&lt;=Konstanta!$F$7,Konstanta!$E$7,IF(CD856&lt;=Konstanta!$F$8,Konstanta!$E$8,Konstanta!$E$9))))</f>
        <v>5</v>
      </c>
      <c r="CV856" t="b">
        <f t="shared" si="230"/>
        <v>1</v>
      </c>
      <c r="CW856" s="74">
        <f ca="1">IF(CD856&lt;=Konstanta!$B$5,Konstanta!$A$5,IF(CD856&lt;=Konstanta!$B$6,Konstanta!$A$6,IF(CD856&lt;=Konstanta!$B$7,Konstanta!$A$7,IF(CD856&lt;=Konstanta!$B$8,Konstanta!$A$8,IF(CD856&lt;=Konstanta!$B$9,Konstanta!$A$9,IF(CD856&lt;=Konstanta!$B$10,Konstanta!$A$10,IF(CD856&lt;=Konstanta!$B$11,Konstanta!$A$11,Konstanta!$A$12)))))))</f>
        <v>8</v>
      </c>
      <c r="CX856" t="b">
        <f>LEN(_xlfn.IFNA(VLOOKUP(AA856,Konstanta!$AD:$AD,1,FALSE),""))=0</f>
        <v>1</v>
      </c>
      <c r="CY856" s="67">
        <f t="shared" si="231"/>
        <v>0</v>
      </c>
      <c r="CZ856" s="67">
        <f t="shared" si="232"/>
        <v>0</v>
      </c>
      <c r="DA856" s="67">
        <f t="shared" si="233"/>
        <v>0</v>
      </c>
      <c r="DB856" t="b">
        <f t="shared" ca="1" si="234"/>
        <v>0</v>
      </c>
      <c r="DC856" s="67" t="b">
        <f>DA856&lt;=Konstanta!$AH$3</f>
        <v>1</v>
      </c>
      <c r="DD856" t="b">
        <f>CY856&lt;=Konstanta!$AH$4</f>
        <v>1</v>
      </c>
      <c r="DE856" t="b">
        <f>CY856&lt;=Konstanta!$AH$5</f>
        <v>1</v>
      </c>
      <c r="DF856" t="b">
        <f>CY856&lt;=Konstanta!$AH$6</f>
        <v>1</v>
      </c>
      <c r="DG856" t="b">
        <f ca="1">TEXT(BL856,"YYYYMMDD")=TEXT(Konstanta!$B$1,"YYYYMMDD")</f>
        <v>0</v>
      </c>
      <c r="DH856" t="b">
        <f t="shared" si="235"/>
        <v>0</v>
      </c>
      <c r="DI856" s="67">
        <f ca="1">Konstanta!$C$4-Data!CD856</f>
        <v>-1096658.666275</v>
      </c>
      <c r="DJ856">
        <f ca="1">IF(Data!DI856&gt;=Konstanta!$B$14,Konstanta!$A$14,IF(Data!DI856&gt;=Konstanta!$B$15,Konstanta!$A$15,IF(Data!DI856&gt;=Konstanta!$B$16,Konstanta!$A$16,IF(Data!DI856&gt;=Konstanta!$B$17,Konstanta!$A$17,IF(Data!DI856&gt;=Konstanta!$B$18,Konstanta!$A$18,Konstanta!$A$19)))))</f>
        <v>6</v>
      </c>
      <c r="DK856" t="b">
        <f t="shared" si="236"/>
        <v>0</v>
      </c>
      <c r="DL856" t="b">
        <f>COUNTIFS(A$1:A855,A856)=0</f>
        <v>1</v>
      </c>
    </row>
    <row r="857" spans="1:116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70" t="str">
        <f t="shared" si="221"/>
        <v/>
      </c>
      <c r="CA857" s="71">
        <f t="shared" ca="1" si="222"/>
        <v>1096694.666013889</v>
      </c>
      <c r="CB857" s="70" t="b">
        <f ca="1">AND(LEN(BZ857)&gt;0,TEXT(BZ857,"YYYY-MM-DD")=TEXT(Konstanta!$B$1,"YYYY-MM-DD"))</f>
        <v>0</v>
      </c>
      <c r="CC857" s="70" t="str">
        <f t="shared" si="223"/>
        <v/>
      </c>
      <c r="CD857" s="72">
        <f ca="1">(Konstanta!$B$2-D857)*24</f>
        <v>1096694.666275</v>
      </c>
      <c r="CE857" t="b">
        <f t="shared" si="224"/>
        <v>0</v>
      </c>
      <c r="CF857" t="b">
        <f>LEN(_xlfn.IFNA(VLOOKUP(H857,Konstanta!$M:$M,1,FALSE),""))&gt;0</f>
        <v>0</v>
      </c>
      <c r="CG857" t="b">
        <f>LEN(_xlfn.IFNA(VLOOKUP(G857,Konstanta!$T:$T,1,FALSE),""))&gt;0</f>
        <v>0</v>
      </c>
      <c r="CH857" t="b">
        <f>_xlfn.IFNA(VLOOKUP(U857,Konstanta!$O:$O,1,FALSE),"-")&lt;&gt;"-"</f>
        <v>0</v>
      </c>
      <c r="CI857" t="b">
        <f>LEN(_xlfn.IFNA(VLOOKUP(AX857,Konstanta!$X:$X,1,FALSE),""))&gt;0</f>
        <v>0</v>
      </c>
      <c r="CJ857" t="b">
        <f>OR(LEN(_xlfn.IFNA(VLOOKUP(Y857,Konstanta!$Q:$Q,1,FALSE),""))&gt;0,LEN(Y857)=0)</f>
        <v>1</v>
      </c>
      <c r="CK857" t="b">
        <f t="shared" si="225"/>
        <v>1</v>
      </c>
      <c r="CL857" t="b">
        <f>OR(LEN(_xlfn.IFNA(VLOOKUP(BK857,Konstanta!$Z:$Z,1,FALSE),""))&gt;0,LEN(BK857)=0)</f>
        <v>1</v>
      </c>
      <c r="CM857" t="b">
        <f t="shared" si="226"/>
        <v>1</v>
      </c>
      <c r="CN857" t="b">
        <f t="shared" si="227"/>
        <v>0</v>
      </c>
      <c r="CO857" t="b">
        <f>LEN(_xlfn.IFNA(VLOOKUP(Data!K857,Konstanta!$AB:$AB,1,FALSE),""))&gt;0</f>
        <v>0</v>
      </c>
      <c r="CP857" s="12" t="b">
        <f t="shared" si="228"/>
        <v>0</v>
      </c>
      <c r="CQ857" s="12" t="b">
        <f t="shared" si="229"/>
        <v>0</v>
      </c>
      <c r="CR857" t="b">
        <f>ISNUMBER(SEARCH(Konstanta!$Q$5,Y857))</f>
        <v>0</v>
      </c>
      <c r="CS857">
        <f ca="1">IF(CD857&lt;=Konstanta!$J$5,Konstanta!$I$5,IF(CD857&lt;=Konstanta!$J$6,Konstanta!$I$6,IF(CD857&lt;=Konstanta!$J$7,Konstanta!$I$7,Konstanta!$I$8)))</f>
        <v>4</v>
      </c>
      <c r="CT857" t="b">
        <f>ISNUMBER(SEARCH(Konstanta!$Q$6,Y857))</f>
        <v>0</v>
      </c>
      <c r="CU857">
        <f ca="1">IF(CD857&lt;=Konstanta!$F$5,Konstanta!$E$5,IF(CD857&lt;=Konstanta!$F$6,Konstanta!$E$6,IF(CD857&lt;=Konstanta!$F$7,Konstanta!$E$7,IF(CD857&lt;=Konstanta!$F$8,Konstanta!$E$8,Konstanta!$E$9))))</f>
        <v>5</v>
      </c>
      <c r="CV857" t="b">
        <f t="shared" si="230"/>
        <v>1</v>
      </c>
      <c r="CW857" s="74">
        <f ca="1">IF(CD857&lt;=Konstanta!$B$5,Konstanta!$A$5,IF(CD857&lt;=Konstanta!$B$6,Konstanta!$A$6,IF(CD857&lt;=Konstanta!$B$7,Konstanta!$A$7,IF(CD857&lt;=Konstanta!$B$8,Konstanta!$A$8,IF(CD857&lt;=Konstanta!$B$9,Konstanta!$A$9,IF(CD857&lt;=Konstanta!$B$10,Konstanta!$A$10,IF(CD857&lt;=Konstanta!$B$11,Konstanta!$A$11,Konstanta!$A$12)))))))</f>
        <v>8</v>
      </c>
      <c r="CX857" t="b">
        <f>LEN(_xlfn.IFNA(VLOOKUP(AA857,Konstanta!$AD:$AD,1,FALSE),""))=0</f>
        <v>1</v>
      </c>
      <c r="CY857" s="67">
        <f t="shared" si="231"/>
        <v>0</v>
      </c>
      <c r="CZ857" s="67">
        <f t="shared" si="232"/>
        <v>0</v>
      </c>
      <c r="DA857" s="67">
        <f t="shared" si="233"/>
        <v>0</v>
      </c>
      <c r="DB857" t="b">
        <f t="shared" ca="1" si="234"/>
        <v>0</v>
      </c>
      <c r="DC857" s="67" t="b">
        <f>DA857&lt;=Konstanta!$AH$3</f>
        <v>1</v>
      </c>
      <c r="DD857" t="b">
        <f>CY857&lt;=Konstanta!$AH$4</f>
        <v>1</v>
      </c>
      <c r="DE857" t="b">
        <f>CY857&lt;=Konstanta!$AH$5</f>
        <v>1</v>
      </c>
      <c r="DF857" t="b">
        <f>CY857&lt;=Konstanta!$AH$6</f>
        <v>1</v>
      </c>
      <c r="DG857" t="b">
        <f ca="1">TEXT(BL857,"YYYYMMDD")=TEXT(Konstanta!$B$1,"YYYYMMDD")</f>
        <v>0</v>
      </c>
      <c r="DH857" t="b">
        <f t="shared" si="235"/>
        <v>0</v>
      </c>
      <c r="DI857" s="67">
        <f ca="1">Konstanta!$C$4-Data!CD857</f>
        <v>-1096658.666275</v>
      </c>
      <c r="DJ857">
        <f ca="1">IF(Data!DI857&gt;=Konstanta!$B$14,Konstanta!$A$14,IF(Data!DI857&gt;=Konstanta!$B$15,Konstanta!$A$15,IF(Data!DI857&gt;=Konstanta!$B$16,Konstanta!$A$16,IF(Data!DI857&gt;=Konstanta!$B$17,Konstanta!$A$17,IF(Data!DI857&gt;=Konstanta!$B$18,Konstanta!$A$18,Konstanta!$A$19)))))</f>
        <v>6</v>
      </c>
      <c r="DK857" t="b">
        <f t="shared" si="236"/>
        <v>0</v>
      </c>
      <c r="DL857" t="b">
        <f>COUNTIFS(A$1:A856,A857)=0</f>
        <v>1</v>
      </c>
    </row>
    <row r="858" spans="1:116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70" t="str">
        <f t="shared" si="221"/>
        <v/>
      </c>
      <c r="CA858" s="71">
        <f t="shared" ca="1" si="222"/>
        <v>1096694.6664083335</v>
      </c>
      <c r="CB858" s="70" t="b">
        <f ca="1">AND(LEN(BZ858)&gt;0,TEXT(BZ858,"YYYY-MM-DD")=TEXT(Konstanta!$B$1,"YYYY-MM-DD"))</f>
        <v>0</v>
      </c>
      <c r="CC858" s="70" t="str">
        <f t="shared" si="223"/>
        <v/>
      </c>
      <c r="CD858" s="72">
        <f ca="1">(Konstanta!$B$2-D858)*24</f>
        <v>1096694.666275</v>
      </c>
      <c r="CE858" t="b">
        <f t="shared" si="224"/>
        <v>0</v>
      </c>
      <c r="CF858" t="b">
        <f>LEN(_xlfn.IFNA(VLOOKUP(H858,Konstanta!$M:$M,1,FALSE),""))&gt;0</f>
        <v>0</v>
      </c>
      <c r="CG858" t="b">
        <f>LEN(_xlfn.IFNA(VLOOKUP(G858,Konstanta!$T:$T,1,FALSE),""))&gt;0</f>
        <v>0</v>
      </c>
      <c r="CH858" t="b">
        <f>_xlfn.IFNA(VLOOKUP(U858,Konstanta!$O:$O,1,FALSE),"-")&lt;&gt;"-"</f>
        <v>0</v>
      </c>
      <c r="CI858" t="b">
        <f>LEN(_xlfn.IFNA(VLOOKUP(AX858,Konstanta!$X:$X,1,FALSE),""))&gt;0</f>
        <v>0</v>
      </c>
      <c r="CJ858" t="b">
        <f>OR(LEN(_xlfn.IFNA(VLOOKUP(Y858,Konstanta!$Q:$Q,1,FALSE),""))&gt;0,LEN(Y858)=0)</f>
        <v>1</v>
      </c>
      <c r="CK858" t="b">
        <f t="shared" si="225"/>
        <v>1</v>
      </c>
      <c r="CL858" t="b">
        <f>OR(LEN(_xlfn.IFNA(VLOOKUP(BK858,Konstanta!$Z:$Z,1,FALSE),""))&gt;0,LEN(BK858)=0)</f>
        <v>1</v>
      </c>
      <c r="CM858" t="b">
        <f t="shared" si="226"/>
        <v>1</v>
      </c>
      <c r="CN858" t="b">
        <f t="shared" si="227"/>
        <v>0</v>
      </c>
      <c r="CO858" t="b">
        <f>LEN(_xlfn.IFNA(VLOOKUP(Data!K858,Konstanta!$AB:$AB,1,FALSE),""))&gt;0</f>
        <v>0</v>
      </c>
      <c r="CP858" s="12" t="b">
        <f t="shared" si="228"/>
        <v>0</v>
      </c>
      <c r="CQ858" s="12" t="b">
        <f t="shared" si="229"/>
        <v>0</v>
      </c>
      <c r="CR858" t="b">
        <f>ISNUMBER(SEARCH(Konstanta!$Q$5,Y858))</f>
        <v>0</v>
      </c>
      <c r="CS858">
        <f ca="1">IF(CD858&lt;=Konstanta!$J$5,Konstanta!$I$5,IF(CD858&lt;=Konstanta!$J$6,Konstanta!$I$6,IF(CD858&lt;=Konstanta!$J$7,Konstanta!$I$7,Konstanta!$I$8)))</f>
        <v>4</v>
      </c>
      <c r="CT858" t="b">
        <f>ISNUMBER(SEARCH(Konstanta!$Q$6,Y858))</f>
        <v>0</v>
      </c>
      <c r="CU858">
        <f ca="1">IF(CD858&lt;=Konstanta!$F$5,Konstanta!$E$5,IF(CD858&lt;=Konstanta!$F$6,Konstanta!$E$6,IF(CD858&lt;=Konstanta!$F$7,Konstanta!$E$7,IF(CD858&lt;=Konstanta!$F$8,Konstanta!$E$8,Konstanta!$E$9))))</f>
        <v>5</v>
      </c>
      <c r="CV858" t="b">
        <f t="shared" si="230"/>
        <v>1</v>
      </c>
      <c r="CW858" s="74">
        <f ca="1">IF(CD858&lt;=Konstanta!$B$5,Konstanta!$A$5,IF(CD858&lt;=Konstanta!$B$6,Konstanta!$A$6,IF(CD858&lt;=Konstanta!$B$7,Konstanta!$A$7,IF(CD858&lt;=Konstanta!$B$8,Konstanta!$A$8,IF(CD858&lt;=Konstanta!$B$9,Konstanta!$A$9,IF(CD858&lt;=Konstanta!$B$10,Konstanta!$A$10,IF(CD858&lt;=Konstanta!$B$11,Konstanta!$A$11,Konstanta!$A$12)))))))</f>
        <v>8</v>
      </c>
      <c r="CX858" t="b">
        <f>LEN(_xlfn.IFNA(VLOOKUP(AA858,Konstanta!$AD:$AD,1,FALSE),""))=0</f>
        <v>1</v>
      </c>
      <c r="CY858" s="67">
        <f t="shared" si="231"/>
        <v>0</v>
      </c>
      <c r="CZ858" s="67">
        <f t="shared" si="232"/>
        <v>0</v>
      </c>
      <c r="DA858" s="67">
        <f t="shared" si="233"/>
        <v>0</v>
      </c>
      <c r="DB858" t="b">
        <f t="shared" ca="1" si="234"/>
        <v>0</v>
      </c>
      <c r="DC858" s="67" t="b">
        <f>DA858&lt;=Konstanta!$AH$3</f>
        <v>1</v>
      </c>
      <c r="DD858" t="b">
        <f>CY858&lt;=Konstanta!$AH$4</f>
        <v>1</v>
      </c>
      <c r="DE858" t="b">
        <f>CY858&lt;=Konstanta!$AH$5</f>
        <v>1</v>
      </c>
      <c r="DF858" t="b">
        <f>CY858&lt;=Konstanta!$AH$6</f>
        <v>1</v>
      </c>
      <c r="DG858" t="b">
        <f ca="1">TEXT(BL858,"YYYYMMDD")=TEXT(Konstanta!$B$1,"YYYYMMDD")</f>
        <v>0</v>
      </c>
      <c r="DH858" t="b">
        <f t="shared" si="235"/>
        <v>0</v>
      </c>
      <c r="DI858" s="67">
        <f ca="1">Konstanta!$C$4-Data!CD858</f>
        <v>-1096658.666275</v>
      </c>
      <c r="DJ858">
        <f ca="1">IF(Data!DI858&gt;=Konstanta!$B$14,Konstanta!$A$14,IF(Data!DI858&gt;=Konstanta!$B$15,Konstanta!$A$15,IF(Data!DI858&gt;=Konstanta!$B$16,Konstanta!$A$16,IF(Data!DI858&gt;=Konstanta!$B$17,Konstanta!$A$17,IF(Data!DI858&gt;=Konstanta!$B$18,Konstanta!$A$18,Konstanta!$A$19)))))</f>
        <v>6</v>
      </c>
      <c r="DK858" t="b">
        <f t="shared" si="236"/>
        <v>0</v>
      </c>
      <c r="DL858" t="b">
        <f>COUNTIFS(A$1:A857,A858)=0</f>
        <v>1</v>
      </c>
    </row>
    <row r="859" spans="1:116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70" t="str">
        <f t="shared" si="221"/>
        <v/>
      </c>
      <c r="CA859" s="71">
        <f t="shared" ca="1" si="222"/>
        <v>1096694.6659916667</v>
      </c>
      <c r="CB859" s="70" t="b">
        <f ca="1">AND(LEN(BZ859)&gt;0,TEXT(BZ859,"YYYY-MM-DD")=TEXT(Konstanta!$B$1,"YYYY-MM-DD"))</f>
        <v>0</v>
      </c>
      <c r="CC859" s="70" t="str">
        <f t="shared" si="223"/>
        <v/>
      </c>
      <c r="CD859" s="72">
        <f ca="1">(Konstanta!$B$2-D859)*24</f>
        <v>1096694.666275</v>
      </c>
      <c r="CE859" t="b">
        <f t="shared" si="224"/>
        <v>0</v>
      </c>
      <c r="CF859" t="b">
        <f>LEN(_xlfn.IFNA(VLOOKUP(H859,Konstanta!$M:$M,1,FALSE),""))&gt;0</f>
        <v>0</v>
      </c>
      <c r="CG859" t="b">
        <f>LEN(_xlfn.IFNA(VLOOKUP(G859,Konstanta!$T:$T,1,FALSE),""))&gt;0</f>
        <v>0</v>
      </c>
      <c r="CH859" t="b">
        <f>_xlfn.IFNA(VLOOKUP(U859,Konstanta!$O:$O,1,FALSE),"-")&lt;&gt;"-"</f>
        <v>0</v>
      </c>
      <c r="CI859" t="b">
        <f>LEN(_xlfn.IFNA(VLOOKUP(AX859,Konstanta!$X:$X,1,FALSE),""))&gt;0</f>
        <v>0</v>
      </c>
      <c r="CJ859" t="b">
        <f>OR(LEN(_xlfn.IFNA(VLOOKUP(Y859,Konstanta!$Q:$Q,1,FALSE),""))&gt;0,LEN(Y859)=0)</f>
        <v>1</v>
      </c>
      <c r="CK859" t="b">
        <f t="shared" si="225"/>
        <v>1</v>
      </c>
      <c r="CL859" t="b">
        <f>OR(LEN(_xlfn.IFNA(VLOOKUP(BK859,Konstanta!$Z:$Z,1,FALSE),""))&gt;0,LEN(BK859)=0)</f>
        <v>1</v>
      </c>
      <c r="CM859" t="b">
        <f t="shared" si="226"/>
        <v>1</v>
      </c>
      <c r="CN859" t="b">
        <f t="shared" si="227"/>
        <v>0</v>
      </c>
      <c r="CO859" t="b">
        <f>LEN(_xlfn.IFNA(VLOOKUP(Data!K859,Konstanta!$AB:$AB,1,FALSE),""))&gt;0</f>
        <v>0</v>
      </c>
      <c r="CP859" s="12" t="b">
        <f t="shared" si="228"/>
        <v>0</v>
      </c>
      <c r="CQ859" s="12" t="b">
        <f t="shared" si="229"/>
        <v>0</v>
      </c>
      <c r="CR859" t="b">
        <f>ISNUMBER(SEARCH(Konstanta!$Q$5,Y859))</f>
        <v>0</v>
      </c>
      <c r="CS859">
        <f ca="1">IF(CD859&lt;=Konstanta!$J$5,Konstanta!$I$5,IF(CD859&lt;=Konstanta!$J$6,Konstanta!$I$6,IF(CD859&lt;=Konstanta!$J$7,Konstanta!$I$7,Konstanta!$I$8)))</f>
        <v>4</v>
      </c>
      <c r="CT859" t="b">
        <f>ISNUMBER(SEARCH(Konstanta!$Q$6,Y859))</f>
        <v>0</v>
      </c>
      <c r="CU859">
        <f ca="1">IF(CD859&lt;=Konstanta!$F$5,Konstanta!$E$5,IF(CD859&lt;=Konstanta!$F$6,Konstanta!$E$6,IF(CD859&lt;=Konstanta!$F$7,Konstanta!$E$7,IF(CD859&lt;=Konstanta!$F$8,Konstanta!$E$8,Konstanta!$E$9))))</f>
        <v>5</v>
      </c>
      <c r="CV859" t="b">
        <f t="shared" si="230"/>
        <v>1</v>
      </c>
      <c r="CW859" s="74">
        <f ca="1">IF(CD859&lt;=Konstanta!$B$5,Konstanta!$A$5,IF(CD859&lt;=Konstanta!$B$6,Konstanta!$A$6,IF(CD859&lt;=Konstanta!$B$7,Konstanta!$A$7,IF(CD859&lt;=Konstanta!$B$8,Konstanta!$A$8,IF(CD859&lt;=Konstanta!$B$9,Konstanta!$A$9,IF(CD859&lt;=Konstanta!$B$10,Konstanta!$A$10,IF(CD859&lt;=Konstanta!$B$11,Konstanta!$A$11,Konstanta!$A$12)))))))</f>
        <v>8</v>
      </c>
      <c r="CX859" t="b">
        <f>LEN(_xlfn.IFNA(VLOOKUP(AA859,Konstanta!$AD:$AD,1,FALSE),""))=0</f>
        <v>1</v>
      </c>
      <c r="CY859" s="67">
        <f t="shared" si="231"/>
        <v>0</v>
      </c>
      <c r="CZ859" s="67">
        <f t="shared" si="232"/>
        <v>0</v>
      </c>
      <c r="DA859" s="67">
        <f t="shared" si="233"/>
        <v>0</v>
      </c>
      <c r="DB859" t="b">
        <f t="shared" ca="1" si="234"/>
        <v>0</v>
      </c>
      <c r="DC859" s="67" t="b">
        <f>DA859&lt;=Konstanta!$AH$3</f>
        <v>1</v>
      </c>
      <c r="DD859" t="b">
        <f>CY859&lt;=Konstanta!$AH$4</f>
        <v>1</v>
      </c>
      <c r="DE859" t="b">
        <f>CY859&lt;=Konstanta!$AH$5</f>
        <v>1</v>
      </c>
      <c r="DF859" t="b">
        <f>CY859&lt;=Konstanta!$AH$6</f>
        <v>1</v>
      </c>
      <c r="DG859" t="b">
        <f ca="1">TEXT(BL859,"YYYYMMDD")=TEXT(Konstanta!$B$1,"YYYYMMDD")</f>
        <v>0</v>
      </c>
      <c r="DH859" t="b">
        <f t="shared" si="235"/>
        <v>0</v>
      </c>
      <c r="DI859" s="67">
        <f ca="1">Konstanta!$C$4-Data!CD859</f>
        <v>-1096658.666275</v>
      </c>
      <c r="DJ859">
        <f ca="1">IF(Data!DI859&gt;=Konstanta!$B$14,Konstanta!$A$14,IF(Data!DI859&gt;=Konstanta!$B$15,Konstanta!$A$15,IF(Data!DI859&gt;=Konstanta!$B$16,Konstanta!$A$16,IF(Data!DI859&gt;=Konstanta!$B$17,Konstanta!$A$17,IF(Data!DI859&gt;=Konstanta!$B$18,Konstanta!$A$18,Konstanta!$A$19)))))</f>
        <v>6</v>
      </c>
      <c r="DK859" t="b">
        <f t="shared" si="236"/>
        <v>0</v>
      </c>
      <c r="DL859" t="b">
        <f>COUNTIFS(A$1:A858,A859)=0</f>
        <v>1</v>
      </c>
    </row>
    <row r="860" spans="1:116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70" t="str">
        <f t="shared" si="221"/>
        <v/>
      </c>
      <c r="CA860" s="71">
        <f t="shared" ca="1" si="222"/>
        <v>1096694.6662277777</v>
      </c>
      <c r="CB860" s="70" t="b">
        <f ca="1">AND(LEN(BZ860)&gt;0,TEXT(BZ860,"YYYY-MM-DD")=TEXT(Konstanta!$B$1,"YYYY-MM-DD"))</f>
        <v>0</v>
      </c>
      <c r="CC860" s="70" t="str">
        <f t="shared" si="223"/>
        <v/>
      </c>
      <c r="CD860" s="72">
        <f ca="1">(Konstanta!$B$2-D860)*24</f>
        <v>1096694.666275</v>
      </c>
      <c r="CE860" t="b">
        <f t="shared" si="224"/>
        <v>0</v>
      </c>
      <c r="CF860" t="b">
        <f>LEN(_xlfn.IFNA(VLOOKUP(H860,Konstanta!$M:$M,1,FALSE),""))&gt;0</f>
        <v>0</v>
      </c>
      <c r="CG860" t="b">
        <f>LEN(_xlfn.IFNA(VLOOKUP(G860,Konstanta!$T:$T,1,FALSE),""))&gt;0</f>
        <v>0</v>
      </c>
      <c r="CH860" t="b">
        <f>_xlfn.IFNA(VLOOKUP(U860,Konstanta!$O:$O,1,FALSE),"-")&lt;&gt;"-"</f>
        <v>0</v>
      </c>
      <c r="CI860" t="b">
        <f>LEN(_xlfn.IFNA(VLOOKUP(AX860,Konstanta!$X:$X,1,FALSE),""))&gt;0</f>
        <v>0</v>
      </c>
      <c r="CJ860" t="b">
        <f>OR(LEN(_xlfn.IFNA(VLOOKUP(Y860,Konstanta!$Q:$Q,1,FALSE),""))&gt;0,LEN(Y860)=0)</f>
        <v>1</v>
      </c>
      <c r="CK860" t="b">
        <f t="shared" si="225"/>
        <v>1</v>
      </c>
      <c r="CL860" t="b">
        <f>OR(LEN(_xlfn.IFNA(VLOOKUP(BK860,Konstanta!$Z:$Z,1,FALSE),""))&gt;0,LEN(BK860)=0)</f>
        <v>1</v>
      </c>
      <c r="CM860" t="b">
        <f t="shared" si="226"/>
        <v>1</v>
      </c>
      <c r="CN860" t="b">
        <f t="shared" si="227"/>
        <v>0</v>
      </c>
      <c r="CO860" t="b">
        <f>LEN(_xlfn.IFNA(VLOOKUP(Data!K860,Konstanta!$AB:$AB,1,FALSE),""))&gt;0</f>
        <v>0</v>
      </c>
      <c r="CP860" s="12" t="b">
        <f t="shared" si="228"/>
        <v>0</v>
      </c>
      <c r="CQ860" s="12" t="b">
        <f t="shared" si="229"/>
        <v>0</v>
      </c>
      <c r="CR860" t="b">
        <f>ISNUMBER(SEARCH(Konstanta!$Q$5,Y860))</f>
        <v>0</v>
      </c>
      <c r="CS860">
        <f ca="1">IF(CD860&lt;=Konstanta!$J$5,Konstanta!$I$5,IF(CD860&lt;=Konstanta!$J$6,Konstanta!$I$6,IF(CD860&lt;=Konstanta!$J$7,Konstanta!$I$7,Konstanta!$I$8)))</f>
        <v>4</v>
      </c>
      <c r="CT860" t="b">
        <f>ISNUMBER(SEARCH(Konstanta!$Q$6,Y860))</f>
        <v>0</v>
      </c>
      <c r="CU860">
        <f ca="1">IF(CD860&lt;=Konstanta!$F$5,Konstanta!$E$5,IF(CD860&lt;=Konstanta!$F$6,Konstanta!$E$6,IF(CD860&lt;=Konstanta!$F$7,Konstanta!$E$7,IF(CD860&lt;=Konstanta!$F$8,Konstanta!$E$8,Konstanta!$E$9))))</f>
        <v>5</v>
      </c>
      <c r="CV860" t="b">
        <f t="shared" si="230"/>
        <v>1</v>
      </c>
      <c r="CW860" s="74">
        <f ca="1">IF(CD860&lt;=Konstanta!$B$5,Konstanta!$A$5,IF(CD860&lt;=Konstanta!$B$6,Konstanta!$A$6,IF(CD860&lt;=Konstanta!$B$7,Konstanta!$A$7,IF(CD860&lt;=Konstanta!$B$8,Konstanta!$A$8,IF(CD860&lt;=Konstanta!$B$9,Konstanta!$A$9,IF(CD860&lt;=Konstanta!$B$10,Konstanta!$A$10,IF(CD860&lt;=Konstanta!$B$11,Konstanta!$A$11,Konstanta!$A$12)))))))</f>
        <v>8</v>
      </c>
      <c r="CX860" t="b">
        <f>LEN(_xlfn.IFNA(VLOOKUP(AA860,Konstanta!$AD:$AD,1,FALSE),""))=0</f>
        <v>1</v>
      </c>
      <c r="CY860" s="67">
        <f t="shared" si="231"/>
        <v>0</v>
      </c>
      <c r="CZ860" s="67">
        <f t="shared" si="232"/>
        <v>0</v>
      </c>
      <c r="DA860" s="67">
        <f t="shared" si="233"/>
        <v>0</v>
      </c>
      <c r="DB860" t="b">
        <f t="shared" ca="1" si="234"/>
        <v>0</v>
      </c>
      <c r="DC860" s="67" t="b">
        <f>DA860&lt;=Konstanta!$AH$3</f>
        <v>1</v>
      </c>
      <c r="DD860" t="b">
        <f>CY860&lt;=Konstanta!$AH$4</f>
        <v>1</v>
      </c>
      <c r="DE860" t="b">
        <f>CY860&lt;=Konstanta!$AH$5</f>
        <v>1</v>
      </c>
      <c r="DF860" t="b">
        <f>CY860&lt;=Konstanta!$AH$6</f>
        <v>1</v>
      </c>
      <c r="DG860" t="b">
        <f ca="1">TEXT(BL860,"YYYYMMDD")=TEXT(Konstanta!$B$1,"YYYYMMDD")</f>
        <v>0</v>
      </c>
      <c r="DH860" t="b">
        <f t="shared" si="235"/>
        <v>0</v>
      </c>
      <c r="DI860" s="67">
        <f ca="1">Konstanta!$C$4-Data!CD860</f>
        <v>-1096658.666275</v>
      </c>
      <c r="DJ860">
        <f ca="1">IF(Data!DI860&gt;=Konstanta!$B$14,Konstanta!$A$14,IF(Data!DI860&gt;=Konstanta!$B$15,Konstanta!$A$15,IF(Data!DI860&gt;=Konstanta!$B$16,Konstanta!$A$16,IF(Data!DI860&gt;=Konstanta!$B$17,Konstanta!$A$17,IF(Data!DI860&gt;=Konstanta!$B$18,Konstanta!$A$18,Konstanta!$A$19)))))</f>
        <v>6</v>
      </c>
      <c r="DK860" t="b">
        <f t="shared" si="236"/>
        <v>0</v>
      </c>
      <c r="DL860" t="b">
        <f>COUNTIFS(A$1:A859,A860)=0</f>
        <v>1</v>
      </c>
    </row>
    <row r="861" spans="1:116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70" t="str">
        <f t="shared" si="221"/>
        <v/>
      </c>
      <c r="CA861" s="71">
        <f t="shared" ca="1" si="222"/>
        <v>1096694.6659944444</v>
      </c>
      <c r="CB861" s="70" t="b">
        <f ca="1">AND(LEN(BZ861)&gt;0,TEXT(BZ861,"YYYY-MM-DD")=TEXT(Konstanta!$B$1,"YYYY-MM-DD"))</f>
        <v>0</v>
      </c>
      <c r="CC861" s="70" t="str">
        <f t="shared" si="223"/>
        <v/>
      </c>
      <c r="CD861" s="72">
        <f ca="1">(Konstanta!$B$2-D861)*24</f>
        <v>1096694.666275</v>
      </c>
      <c r="CE861" t="b">
        <f t="shared" si="224"/>
        <v>0</v>
      </c>
      <c r="CF861" t="b">
        <f>LEN(_xlfn.IFNA(VLOOKUP(H861,Konstanta!$M:$M,1,FALSE),""))&gt;0</f>
        <v>0</v>
      </c>
      <c r="CG861" t="b">
        <f>LEN(_xlfn.IFNA(VLOOKUP(G861,Konstanta!$T:$T,1,FALSE),""))&gt;0</f>
        <v>0</v>
      </c>
      <c r="CH861" t="b">
        <f>_xlfn.IFNA(VLOOKUP(U861,Konstanta!$O:$O,1,FALSE),"-")&lt;&gt;"-"</f>
        <v>0</v>
      </c>
      <c r="CI861" t="b">
        <f>LEN(_xlfn.IFNA(VLOOKUP(AX861,Konstanta!$X:$X,1,FALSE),""))&gt;0</f>
        <v>0</v>
      </c>
      <c r="CJ861" t="b">
        <f>OR(LEN(_xlfn.IFNA(VLOOKUP(Y861,Konstanta!$Q:$Q,1,FALSE),""))&gt;0,LEN(Y861)=0)</f>
        <v>1</v>
      </c>
      <c r="CK861" t="b">
        <f t="shared" si="225"/>
        <v>1</v>
      </c>
      <c r="CL861" t="b">
        <f>OR(LEN(_xlfn.IFNA(VLOOKUP(BK861,Konstanta!$Z:$Z,1,FALSE),""))&gt;0,LEN(BK861)=0)</f>
        <v>1</v>
      </c>
      <c r="CM861" t="b">
        <f t="shared" si="226"/>
        <v>1</v>
      </c>
      <c r="CN861" t="b">
        <f t="shared" si="227"/>
        <v>0</v>
      </c>
      <c r="CO861" t="b">
        <f>LEN(_xlfn.IFNA(VLOOKUP(Data!K861,Konstanta!$AB:$AB,1,FALSE),""))&gt;0</f>
        <v>0</v>
      </c>
      <c r="CP861" s="12" t="b">
        <f t="shared" si="228"/>
        <v>0</v>
      </c>
      <c r="CQ861" s="12" t="b">
        <f t="shared" si="229"/>
        <v>0</v>
      </c>
      <c r="CR861" t="b">
        <f>ISNUMBER(SEARCH(Konstanta!$Q$5,Y861))</f>
        <v>0</v>
      </c>
      <c r="CS861">
        <f ca="1">IF(CD861&lt;=Konstanta!$J$5,Konstanta!$I$5,IF(CD861&lt;=Konstanta!$J$6,Konstanta!$I$6,IF(CD861&lt;=Konstanta!$J$7,Konstanta!$I$7,Konstanta!$I$8)))</f>
        <v>4</v>
      </c>
      <c r="CT861" t="b">
        <f>ISNUMBER(SEARCH(Konstanta!$Q$6,Y861))</f>
        <v>0</v>
      </c>
      <c r="CU861">
        <f ca="1">IF(CD861&lt;=Konstanta!$F$5,Konstanta!$E$5,IF(CD861&lt;=Konstanta!$F$6,Konstanta!$E$6,IF(CD861&lt;=Konstanta!$F$7,Konstanta!$E$7,IF(CD861&lt;=Konstanta!$F$8,Konstanta!$E$8,Konstanta!$E$9))))</f>
        <v>5</v>
      </c>
      <c r="CV861" t="b">
        <f t="shared" si="230"/>
        <v>1</v>
      </c>
      <c r="CW861" s="74">
        <f ca="1">IF(CD861&lt;=Konstanta!$B$5,Konstanta!$A$5,IF(CD861&lt;=Konstanta!$B$6,Konstanta!$A$6,IF(CD861&lt;=Konstanta!$B$7,Konstanta!$A$7,IF(CD861&lt;=Konstanta!$B$8,Konstanta!$A$8,IF(CD861&lt;=Konstanta!$B$9,Konstanta!$A$9,IF(CD861&lt;=Konstanta!$B$10,Konstanta!$A$10,IF(CD861&lt;=Konstanta!$B$11,Konstanta!$A$11,Konstanta!$A$12)))))))</f>
        <v>8</v>
      </c>
      <c r="CX861" t="b">
        <f>LEN(_xlfn.IFNA(VLOOKUP(AA861,Konstanta!$AD:$AD,1,FALSE),""))=0</f>
        <v>1</v>
      </c>
      <c r="CY861" s="67">
        <f t="shared" si="231"/>
        <v>0</v>
      </c>
      <c r="CZ861" s="67">
        <f t="shared" si="232"/>
        <v>0</v>
      </c>
      <c r="DA861" s="67">
        <f t="shared" si="233"/>
        <v>0</v>
      </c>
      <c r="DB861" t="b">
        <f t="shared" ca="1" si="234"/>
        <v>0</v>
      </c>
      <c r="DC861" s="67" t="b">
        <f>DA861&lt;=Konstanta!$AH$3</f>
        <v>1</v>
      </c>
      <c r="DD861" t="b">
        <f>CY861&lt;=Konstanta!$AH$4</f>
        <v>1</v>
      </c>
      <c r="DE861" t="b">
        <f>CY861&lt;=Konstanta!$AH$5</f>
        <v>1</v>
      </c>
      <c r="DF861" t="b">
        <f>CY861&lt;=Konstanta!$AH$6</f>
        <v>1</v>
      </c>
      <c r="DG861" t="b">
        <f ca="1">TEXT(BL861,"YYYYMMDD")=TEXT(Konstanta!$B$1,"YYYYMMDD")</f>
        <v>0</v>
      </c>
      <c r="DH861" t="b">
        <f t="shared" si="235"/>
        <v>0</v>
      </c>
      <c r="DI861" s="67">
        <f ca="1">Konstanta!$C$4-Data!CD861</f>
        <v>-1096658.666275</v>
      </c>
      <c r="DJ861">
        <f ca="1">IF(Data!DI861&gt;=Konstanta!$B$14,Konstanta!$A$14,IF(Data!DI861&gt;=Konstanta!$B$15,Konstanta!$A$15,IF(Data!DI861&gt;=Konstanta!$B$16,Konstanta!$A$16,IF(Data!DI861&gt;=Konstanta!$B$17,Konstanta!$A$17,IF(Data!DI861&gt;=Konstanta!$B$18,Konstanta!$A$18,Konstanta!$A$19)))))</f>
        <v>6</v>
      </c>
      <c r="DK861" t="b">
        <f t="shared" si="236"/>
        <v>0</v>
      </c>
      <c r="DL861" t="b">
        <f>COUNTIFS(A$1:A860,A861)=0</f>
        <v>1</v>
      </c>
    </row>
    <row r="862" spans="1:116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70" t="str">
        <f t="shared" si="221"/>
        <v/>
      </c>
      <c r="CA862" s="71">
        <f t="shared" ca="1" si="222"/>
        <v>1096694.6662138889</v>
      </c>
      <c r="CB862" s="70" t="b">
        <f ca="1">AND(LEN(BZ862)&gt;0,TEXT(BZ862,"YYYY-MM-DD")=TEXT(Konstanta!$B$1,"YYYY-MM-DD"))</f>
        <v>0</v>
      </c>
      <c r="CC862" s="70" t="str">
        <f t="shared" si="223"/>
        <v/>
      </c>
      <c r="CD862" s="72">
        <f ca="1">(Konstanta!$B$2-D862)*24</f>
        <v>1096694.666275</v>
      </c>
      <c r="CE862" t="b">
        <f t="shared" si="224"/>
        <v>0</v>
      </c>
      <c r="CF862" t="b">
        <f>LEN(_xlfn.IFNA(VLOOKUP(H862,Konstanta!$M:$M,1,FALSE),""))&gt;0</f>
        <v>0</v>
      </c>
      <c r="CG862" t="b">
        <f>LEN(_xlfn.IFNA(VLOOKUP(G862,Konstanta!$T:$T,1,FALSE),""))&gt;0</f>
        <v>0</v>
      </c>
      <c r="CH862" t="b">
        <f>_xlfn.IFNA(VLOOKUP(U862,Konstanta!$O:$O,1,FALSE),"-")&lt;&gt;"-"</f>
        <v>0</v>
      </c>
      <c r="CI862" t="b">
        <f>LEN(_xlfn.IFNA(VLOOKUP(AX862,Konstanta!$X:$X,1,FALSE),""))&gt;0</f>
        <v>0</v>
      </c>
      <c r="CJ862" t="b">
        <f>OR(LEN(_xlfn.IFNA(VLOOKUP(Y862,Konstanta!$Q:$Q,1,FALSE),""))&gt;0,LEN(Y862)=0)</f>
        <v>1</v>
      </c>
      <c r="CK862" t="b">
        <f t="shared" si="225"/>
        <v>1</v>
      </c>
      <c r="CL862" t="b">
        <f>OR(LEN(_xlfn.IFNA(VLOOKUP(BK862,Konstanta!$Z:$Z,1,FALSE),""))&gt;0,LEN(BK862)=0)</f>
        <v>1</v>
      </c>
      <c r="CM862" t="b">
        <f t="shared" si="226"/>
        <v>1</v>
      </c>
      <c r="CN862" t="b">
        <f t="shared" si="227"/>
        <v>0</v>
      </c>
      <c r="CO862" t="b">
        <f>LEN(_xlfn.IFNA(VLOOKUP(Data!K862,Konstanta!$AB:$AB,1,FALSE),""))&gt;0</f>
        <v>0</v>
      </c>
      <c r="CP862" s="12" t="b">
        <f t="shared" si="228"/>
        <v>0</v>
      </c>
      <c r="CQ862" s="12" t="b">
        <f t="shared" si="229"/>
        <v>0</v>
      </c>
      <c r="CR862" t="b">
        <f>ISNUMBER(SEARCH(Konstanta!$Q$5,Y862))</f>
        <v>0</v>
      </c>
      <c r="CS862">
        <f ca="1">IF(CD862&lt;=Konstanta!$J$5,Konstanta!$I$5,IF(CD862&lt;=Konstanta!$J$6,Konstanta!$I$6,IF(CD862&lt;=Konstanta!$J$7,Konstanta!$I$7,Konstanta!$I$8)))</f>
        <v>4</v>
      </c>
      <c r="CT862" t="b">
        <f>ISNUMBER(SEARCH(Konstanta!$Q$6,Y862))</f>
        <v>0</v>
      </c>
      <c r="CU862">
        <f ca="1">IF(CD862&lt;=Konstanta!$F$5,Konstanta!$E$5,IF(CD862&lt;=Konstanta!$F$6,Konstanta!$E$6,IF(CD862&lt;=Konstanta!$F$7,Konstanta!$E$7,IF(CD862&lt;=Konstanta!$F$8,Konstanta!$E$8,Konstanta!$E$9))))</f>
        <v>5</v>
      </c>
      <c r="CV862" t="b">
        <f t="shared" si="230"/>
        <v>1</v>
      </c>
      <c r="CW862" s="74">
        <f ca="1">IF(CD862&lt;=Konstanta!$B$5,Konstanta!$A$5,IF(CD862&lt;=Konstanta!$B$6,Konstanta!$A$6,IF(CD862&lt;=Konstanta!$B$7,Konstanta!$A$7,IF(CD862&lt;=Konstanta!$B$8,Konstanta!$A$8,IF(CD862&lt;=Konstanta!$B$9,Konstanta!$A$9,IF(CD862&lt;=Konstanta!$B$10,Konstanta!$A$10,IF(CD862&lt;=Konstanta!$B$11,Konstanta!$A$11,Konstanta!$A$12)))))))</f>
        <v>8</v>
      </c>
      <c r="CX862" t="b">
        <f>LEN(_xlfn.IFNA(VLOOKUP(AA862,Konstanta!$AD:$AD,1,FALSE),""))=0</f>
        <v>1</v>
      </c>
      <c r="CY862" s="67">
        <f t="shared" si="231"/>
        <v>0</v>
      </c>
      <c r="CZ862" s="67">
        <f t="shared" si="232"/>
        <v>0</v>
      </c>
      <c r="DA862" s="67">
        <f t="shared" si="233"/>
        <v>0</v>
      </c>
      <c r="DB862" t="b">
        <f t="shared" ca="1" si="234"/>
        <v>0</v>
      </c>
      <c r="DC862" s="67" t="b">
        <f>DA862&lt;=Konstanta!$AH$3</f>
        <v>1</v>
      </c>
      <c r="DD862" t="b">
        <f>CY862&lt;=Konstanta!$AH$4</f>
        <v>1</v>
      </c>
      <c r="DE862" t="b">
        <f>CY862&lt;=Konstanta!$AH$5</f>
        <v>1</v>
      </c>
      <c r="DF862" t="b">
        <f>CY862&lt;=Konstanta!$AH$6</f>
        <v>1</v>
      </c>
      <c r="DG862" t="b">
        <f ca="1">TEXT(BL862,"YYYYMMDD")=TEXT(Konstanta!$B$1,"YYYYMMDD")</f>
        <v>0</v>
      </c>
      <c r="DH862" t="b">
        <f t="shared" si="235"/>
        <v>0</v>
      </c>
      <c r="DI862" s="67">
        <f ca="1">Konstanta!$C$4-Data!CD862</f>
        <v>-1096658.666275</v>
      </c>
      <c r="DJ862">
        <f ca="1">IF(Data!DI862&gt;=Konstanta!$B$14,Konstanta!$A$14,IF(Data!DI862&gt;=Konstanta!$B$15,Konstanta!$A$15,IF(Data!DI862&gt;=Konstanta!$B$16,Konstanta!$A$16,IF(Data!DI862&gt;=Konstanta!$B$17,Konstanta!$A$17,IF(Data!DI862&gt;=Konstanta!$B$18,Konstanta!$A$18,Konstanta!$A$19)))))</f>
        <v>6</v>
      </c>
      <c r="DK862" t="b">
        <f t="shared" si="236"/>
        <v>0</v>
      </c>
      <c r="DL862" t="b">
        <f>COUNTIFS(A$1:A861,A862)=0</f>
        <v>1</v>
      </c>
    </row>
    <row r="863" spans="1:116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  <c r="BY863" s="68"/>
      <c r="BZ863" s="70" t="str">
        <f t="shared" si="221"/>
        <v/>
      </c>
      <c r="CA863" s="71">
        <f t="shared" ca="1" si="222"/>
        <v>1096694.6660055555</v>
      </c>
      <c r="CB863" s="70" t="b">
        <f ca="1">AND(LEN(BZ863)&gt;0,TEXT(BZ863,"YYYY-MM-DD")=TEXT(Konstanta!$B$1,"YYYY-MM-DD"))</f>
        <v>0</v>
      </c>
      <c r="CC863" s="70" t="str">
        <f t="shared" si="223"/>
        <v/>
      </c>
      <c r="CD863" s="72">
        <f ca="1">(Konstanta!$B$2-D863)*24</f>
        <v>1096694.666275</v>
      </c>
      <c r="CE863" t="b">
        <f t="shared" si="224"/>
        <v>0</v>
      </c>
      <c r="CF863" t="b">
        <f>LEN(_xlfn.IFNA(VLOOKUP(H863,Konstanta!$M:$M,1,FALSE),""))&gt;0</f>
        <v>0</v>
      </c>
      <c r="CG863" t="b">
        <f>LEN(_xlfn.IFNA(VLOOKUP(G863,Konstanta!$T:$T,1,FALSE),""))&gt;0</f>
        <v>0</v>
      </c>
      <c r="CH863" t="b">
        <f>_xlfn.IFNA(VLOOKUP(U863,Konstanta!$O:$O,1,FALSE),"-")&lt;&gt;"-"</f>
        <v>0</v>
      </c>
      <c r="CI863" t="b">
        <f>LEN(_xlfn.IFNA(VLOOKUP(AX863,Konstanta!$X:$X,1,FALSE),""))&gt;0</f>
        <v>0</v>
      </c>
      <c r="CJ863" t="b">
        <f>OR(LEN(_xlfn.IFNA(VLOOKUP(Y863,Konstanta!$Q:$Q,1,FALSE),""))&gt;0,LEN(Y863)=0)</f>
        <v>1</v>
      </c>
      <c r="CK863" t="b">
        <f t="shared" si="225"/>
        <v>1</v>
      </c>
      <c r="CL863" t="b">
        <f>OR(LEN(_xlfn.IFNA(VLOOKUP(BK863,Konstanta!$Z:$Z,1,FALSE),""))&gt;0,LEN(BK863)=0)</f>
        <v>1</v>
      </c>
      <c r="CM863" t="b">
        <f t="shared" si="226"/>
        <v>1</v>
      </c>
      <c r="CN863" t="b">
        <f t="shared" si="227"/>
        <v>0</v>
      </c>
      <c r="CO863" t="b">
        <f>LEN(_xlfn.IFNA(VLOOKUP(Data!K863,Konstanta!$AB:$AB,1,FALSE),""))&gt;0</f>
        <v>0</v>
      </c>
      <c r="CP863" s="12" t="b">
        <f t="shared" si="228"/>
        <v>0</v>
      </c>
      <c r="CQ863" s="12" t="b">
        <f t="shared" si="229"/>
        <v>0</v>
      </c>
      <c r="CR863" t="b">
        <f>ISNUMBER(SEARCH(Konstanta!$Q$5,Y863))</f>
        <v>0</v>
      </c>
      <c r="CS863">
        <f ca="1">IF(CD863&lt;=Konstanta!$J$5,Konstanta!$I$5,IF(CD863&lt;=Konstanta!$J$6,Konstanta!$I$6,IF(CD863&lt;=Konstanta!$J$7,Konstanta!$I$7,Konstanta!$I$8)))</f>
        <v>4</v>
      </c>
      <c r="CT863" t="b">
        <f>ISNUMBER(SEARCH(Konstanta!$Q$6,Y863))</f>
        <v>0</v>
      </c>
      <c r="CU863">
        <f ca="1">IF(CD863&lt;=Konstanta!$F$5,Konstanta!$E$5,IF(CD863&lt;=Konstanta!$F$6,Konstanta!$E$6,IF(CD863&lt;=Konstanta!$F$7,Konstanta!$E$7,IF(CD863&lt;=Konstanta!$F$8,Konstanta!$E$8,Konstanta!$E$9))))</f>
        <v>5</v>
      </c>
      <c r="CV863" t="b">
        <f t="shared" si="230"/>
        <v>1</v>
      </c>
      <c r="CW863" s="74">
        <f ca="1">IF(CD863&lt;=Konstanta!$B$5,Konstanta!$A$5,IF(CD863&lt;=Konstanta!$B$6,Konstanta!$A$6,IF(CD863&lt;=Konstanta!$B$7,Konstanta!$A$7,IF(CD863&lt;=Konstanta!$B$8,Konstanta!$A$8,IF(CD863&lt;=Konstanta!$B$9,Konstanta!$A$9,IF(CD863&lt;=Konstanta!$B$10,Konstanta!$A$10,IF(CD863&lt;=Konstanta!$B$11,Konstanta!$A$11,Konstanta!$A$12)))))))</f>
        <v>8</v>
      </c>
      <c r="CX863" t="b">
        <f>LEN(_xlfn.IFNA(VLOOKUP(AA863,Konstanta!$AD:$AD,1,FALSE),""))=0</f>
        <v>1</v>
      </c>
      <c r="CY863" s="67">
        <f t="shared" si="231"/>
        <v>0</v>
      </c>
      <c r="CZ863" s="67">
        <f t="shared" si="232"/>
        <v>0</v>
      </c>
      <c r="DA863" s="67">
        <f t="shared" si="233"/>
        <v>0</v>
      </c>
      <c r="DB863" t="b">
        <f t="shared" ca="1" si="234"/>
        <v>0</v>
      </c>
      <c r="DC863" s="67" t="b">
        <f>DA863&lt;=Konstanta!$AH$3</f>
        <v>1</v>
      </c>
      <c r="DD863" t="b">
        <f>CY863&lt;=Konstanta!$AH$4</f>
        <v>1</v>
      </c>
      <c r="DE863" t="b">
        <f>CY863&lt;=Konstanta!$AH$5</f>
        <v>1</v>
      </c>
      <c r="DF863" t="b">
        <f>CY863&lt;=Konstanta!$AH$6</f>
        <v>1</v>
      </c>
      <c r="DG863" t="b">
        <f ca="1">TEXT(BL863,"YYYYMMDD")=TEXT(Konstanta!$B$1,"YYYYMMDD")</f>
        <v>0</v>
      </c>
      <c r="DH863" t="b">
        <f t="shared" si="235"/>
        <v>0</v>
      </c>
      <c r="DI863" s="67">
        <f ca="1">Konstanta!$C$4-Data!CD863</f>
        <v>-1096658.666275</v>
      </c>
      <c r="DJ863">
        <f ca="1">IF(Data!DI863&gt;=Konstanta!$B$14,Konstanta!$A$14,IF(Data!DI863&gt;=Konstanta!$B$15,Konstanta!$A$15,IF(Data!DI863&gt;=Konstanta!$B$16,Konstanta!$A$16,IF(Data!DI863&gt;=Konstanta!$B$17,Konstanta!$A$17,IF(Data!DI863&gt;=Konstanta!$B$18,Konstanta!$A$18,Konstanta!$A$19)))))</f>
        <v>6</v>
      </c>
      <c r="DK863" t="b">
        <f t="shared" si="236"/>
        <v>0</v>
      </c>
      <c r="DL863" t="b">
        <f>COUNTIFS(A$1:A862,A863)=0</f>
        <v>1</v>
      </c>
    </row>
    <row r="864" spans="1:116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  <c r="BY864" s="68"/>
      <c r="BZ864" s="70" t="str">
        <f t="shared" si="221"/>
        <v/>
      </c>
      <c r="CA864" s="71">
        <f t="shared" ca="1" si="222"/>
        <v>1096694.6662277777</v>
      </c>
      <c r="CB864" s="70" t="b">
        <f ca="1">AND(LEN(BZ864)&gt;0,TEXT(BZ864,"YYYY-MM-DD")=TEXT(Konstanta!$B$1,"YYYY-MM-DD"))</f>
        <v>0</v>
      </c>
      <c r="CC864" s="70" t="str">
        <f t="shared" si="223"/>
        <v/>
      </c>
      <c r="CD864" s="72">
        <f ca="1">(Konstanta!$B$2-D864)*24</f>
        <v>1096694.666275</v>
      </c>
      <c r="CE864" t="b">
        <f t="shared" si="224"/>
        <v>0</v>
      </c>
      <c r="CF864" t="b">
        <f>LEN(_xlfn.IFNA(VLOOKUP(H864,Konstanta!$M:$M,1,FALSE),""))&gt;0</f>
        <v>0</v>
      </c>
      <c r="CG864" t="b">
        <f>LEN(_xlfn.IFNA(VLOOKUP(G864,Konstanta!$T:$T,1,FALSE),""))&gt;0</f>
        <v>0</v>
      </c>
      <c r="CH864" t="b">
        <f>_xlfn.IFNA(VLOOKUP(U864,Konstanta!$O:$O,1,FALSE),"-")&lt;&gt;"-"</f>
        <v>0</v>
      </c>
      <c r="CI864" t="b">
        <f>LEN(_xlfn.IFNA(VLOOKUP(AX864,Konstanta!$X:$X,1,FALSE),""))&gt;0</f>
        <v>0</v>
      </c>
      <c r="CJ864" t="b">
        <f>OR(LEN(_xlfn.IFNA(VLOOKUP(Y864,Konstanta!$Q:$Q,1,FALSE),""))&gt;0,LEN(Y864)=0)</f>
        <v>1</v>
      </c>
      <c r="CK864" t="b">
        <f t="shared" si="225"/>
        <v>1</v>
      </c>
      <c r="CL864" t="b">
        <f>OR(LEN(_xlfn.IFNA(VLOOKUP(BK864,Konstanta!$Z:$Z,1,FALSE),""))&gt;0,LEN(BK864)=0)</f>
        <v>1</v>
      </c>
      <c r="CM864" t="b">
        <f t="shared" si="226"/>
        <v>1</v>
      </c>
      <c r="CN864" t="b">
        <f t="shared" si="227"/>
        <v>0</v>
      </c>
      <c r="CO864" t="b">
        <f>LEN(_xlfn.IFNA(VLOOKUP(Data!K864,Konstanta!$AB:$AB,1,FALSE),""))&gt;0</f>
        <v>0</v>
      </c>
      <c r="CP864" s="12" t="b">
        <f t="shared" si="228"/>
        <v>0</v>
      </c>
      <c r="CQ864" s="12" t="b">
        <f t="shared" si="229"/>
        <v>0</v>
      </c>
      <c r="CR864" t="b">
        <f>ISNUMBER(SEARCH(Konstanta!$Q$5,Y864))</f>
        <v>0</v>
      </c>
      <c r="CS864">
        <f ca="1">IF(CD864&lt;=Konstanta!$J$5,Konstanta!$I$5,IF(CD864&lt;=Konstanta!$J$6,Konstanta!$I$6,IF(CD864&lt;=Konstanta!$J$7,Konstanta!$I$7,Konstanta!$I$8)))</f>
        <v>4</v>
      </c>
      <c r="CT864" t="b">
        <f>ISNUMBER(SEARCH(Konstanta!$Q$6,Y864))</f>
        <v>0</v>
      </c>
      <c r="CU864">
        <f ca="1">IF(CD864&lt;=Konstanta!$F$5,Konstanta!$E$5,IF(CD864&lt;=Konstanta!$F$6,Konstanta!$E$6,IF(CD864&lt;=Konstanta!$F$7,Konstanta!$E$7,IF(CD864&lt;=Konstanta!$F$8,Konstanta!$E$8,Konstanta!$E$9))))</f>
        <v>5</v>
      </c>
      <c r="CV864" t="b">
        <f t="shared" si="230"/>
        <v>1</v>
      </c>
      <c r="CW864" s="74">
        <f ca="1">IF(CD864&lt;=Konstanta!$B$5,Konstanta!$A$5,IF(CD864&lt;=Konstanta!$B$6,Konstanta!$A$6,IF(CD864&lt;=Konstanta!$B$7,Konstanta!$A$7,IF(CD864&lt;=Konstanta!$B$8,Konstanta!$A$8,IF(CD864&lt;=Konstanta!$B$9,Konstanta!$A$9,IF(CD864&lt;=Konstanta!$B$10,Konstanta!$A$10,IF(CD864&lt;=Konstanta!$B$11,Konstanta!$A$11,Konstanta!$A$12)))))))</f>
        <v>8</v>
      </c>
      <c r="CX864" t="b">
        <f>LEN(_xlfn.IFNA(VLOOKUP(AA864,Konstanta!$AD:$AD,1,FALSE),""))=0</f>
        <v>1</v>
      </c>
      <c r="CY864" s="67">
        <f t="shared" si="231"/>
        <v>0</v>
      </c>
      <c r="CZ864" s="67">
        <f t="shared" si="232"/>
        <v>0</v>
      </c>
      <c r="DA864" s="67">
        <f t="shared" si="233"/>
        <v>0</v>
      </c>
      <c r="DB864" t="b">
        <f t="shared" ca="1" si="234"/>
        <v>0</v>
      </c>
      <c r="DC864" s="67" t="b">
        <f>DA864&lt;=Konstanta!$AH$3</f>
        <v>1</v>
      </c>
      <c r="DD864" t="b">
        <f>CY864&lt;=Konstanta!$AH$4</f>
        <v>1</v>
      </c>
      <c r="DE864" t="b">
        <f>CY864&lt;=Konstanta!$AH$5</f>
        <v>1</v>
      </c>
      <c r="DF864" t="b">
        <f>CY864&lt;=Konstanta!$AH$6</f>
        <v>1</v>
      </c>
      <c r="DG864" t="b">
        <f ca="1">TEXT(BL864,"YYYYMMDD")=TEXT(Konstanta!$B$1,"YYYYMMDD")</f>
        <v>0</v>
      </c>
      <c r="DH864" t="b">
        <f t="shared" si="235"/>
        <v>0</v>
      </c>
      <c r="DI864" s="67">
        <f ca="1">Konstanta!$C$4-Data!CD864</f>
        <v>-1096658.666275</v>
      </c>
      <c r="DJ864">
        <f ca="1">IF(Data!DI864&gt;=Konstanta!$B$14,Konstanta!$A$14,IF(Data!DI864&gt;=Konstanta!$B$15,Konstanta!$A$15,IF(Data!DI864&gt;=Konstanta!$B$16,Konstanta!$A$16,IF(Data!DI864&gt;=Konstanta!$B$17,Konstanta!$A$17,IF(Data!DI864&gt;=Konstanta!$B$18,Konstanta!$A$18,Konstanta!$A$19)))))</f>
        <v>6</v>
      </c>
      <c r="DK864" t="b">
        <f t="shared" si="236"/>
        <v>0</v>
      </c>
      <c r="DL864" t="b">
        <f>COUNTIFS(A$1:A863,A864)=0</f>
        <v>1</v>
      </c>
    </row>
    <row r="865" spans="1:116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70" t="str">
        <f t="shared" si="221"/>
        <v/>
      </c>
      <c r="CA865" s="71">
        <f t="shared" ca="1" si="222"/>
        <v>1096694.6659916667</v>
      </c>
      <c r="CB865" s="70" t="b">
        <f ca="1">AND(LEN(BZ865)&gt;0,TEXT(BZ865,"YYYY-MM-DD")=TEXT(Konstanta!$B$1,"YYYY-MM-DD"))</f>
        <v>0</v>
      </c>
      <c r="CC865" s="70" t="str">
        <f t="shared" si="223"/>
        <v/>
      </c>
      <c r="CD865" s="72">
        <f ca="1">(Konstanta!$B$2-D865)*24</f>
        <v>1096694.666275</v>
      </c>
      <c r="CE865" t="b">
        <f t="shared" si="224"/>
        <v>0</v>
      </c>
      <c r="CF865" t="b">
        <f>LEN(_xlfn.IFNA(VLOOKUP(H865,Konstanta!$M:$M,1,FALSE),""))&gt;0</f>
        <v>0</v>
      </c>
      <c r="CG865" t="b">
        <f>LEN(_xlfn.IFNA(VLOOKUP(G865,Konstanta!$T:$T,1,FALSE),""))&gt;0</f>
        <v>0</v>
      </c>
      <c r="CH865" t="b">
        <f>_xlfn.IFNA(VLOOKUP(U865,Konstanta!$O:$O,1,FALSE),"-")&lt;&gt;"-"</f>
        <v>0</v>
      </c>
      <c r="CI865" t="b">
        <f>LEN(_xlfn.IFNA(VLOOKUP(AX865,Konstanta!$X:$X,1,FALSE),""))&gt;0</f>
        <v>0</v>
      </c>
      <c r="CJ865" t="b">
        <f>OR(LEN(_xlfn.IFNA(VLOOKUP(Y865,Konstanta!$Q:$Q,1,FALSE),""))&gt;0,LEN(Y865)=0)</f>
        <v>1</v>
      </c>
      <c r="CK865" t="b">
        <f t="shared" si="225"/>
        <v>1</v>
      </c>
      <c r="CL865" t="b">
        <f>OR(LEN(_xlfn.IFNA(VLOOKUP(BK865,Konstanta!$Z:$Z,1,FALSE),""))&gt;0,LEN(BK865)=0)</f>
        <v>1</v>
      </c>
      <c r="CM865" t="b">
        <f t="shared" si="226"/>
        <v>1</v>
      </c>
      <c r="CN865" t="b">
        <f t="shared" si="227"/>
        <v>0</v>
      </c>
      <c r="CO865" t="b">
        <f>LEN(_xlfn.IFNA(VLOOKUP(Data!K865,Konstanta!$AB:$AB,1,FALSE),""))&gt;0</f>
        <v>0</v>
      </c>
      <c r="CP865" s="12" t="b">
        <f t="shared" si="228"/>
        <v>0</v>
      </c>
      <c r="CQ865" s="12" t="b">
        <f t="shared" si="229"/>
        <v>0</v>
      </c>
      <c r="CR865" t="b">
        <f>ISNUMBER(SEARCH(Konstanta!$Q$5,Y865))</f>
        <v>0</v>
      </c>
      <c r="CS865">
        <f ca="1">IF(CD865&lt;=Konstanta!$J$5,Konstanta!$I$5,IF(CD865&lt;=Konstanta!$J$6,Konstanta!$I$6,IF(CD865&lt;=Konstanta!$J$7,Konstanta!$I$7,Konstanta!$I$8)))</f>
        <v>4</v>
      </c>
      <c r="CT865" t="b">
        <f>ISNUMBER(SEARCH(Konstanta!$Q$6,Y865))</f>
        <v>0</v>
      </c>
      <c r="CU865">
        <f ca="1">IF(CD865&lt;=Konstanta!$F$5,Konstanta!$E$5,IF(CD865&lt;=Konstanta!$F$6,Konstanta!$E$6,IF(CD865&lt;=Konstanta!$F$7,Konstanta!$E$7,IF(CD865&lt;=Konstanta!$F$8,Konstanta!$E$8,Konstanta!$E$9))))</f>
        <v>5</v>
      </c>
      <c r="CV865" t="b">
        <f t="shared" si="230"/>
        <v>1</v>
      </c>
      <c r="CW865" s="74">
        <f ca="1">IF(CD865&lt;=Konstanta!$B$5,Konstanta!$A$5,IF(CD865&lt;=Konstanta!$B$6,Konstanta!$A$6,IF(CD865&lt;=Konstanta!$B$7,Konstanta!$A$7,IF(CD865&lt;=Konstanta!$B$8,Konstanta!$A$8,IF(CD865&lt;=Konstanta!$B$9,Konstanta!$A$9,IF(CD865&lt;=Konstanta!$B$10,Konstanta!$A$10,IF(CD865&lt;=Konstanta!$B$11,Konstanta!$A$11,Konstanta!$A$12)))))))</f>
        <v>8</v>
      </c>
      <c r="CX865" t="b">
        <f>LEN(_xlfn.IFNA(VLOOKUP(AA865,Konstanta!$AD:$AD,1,FALSE),""))=0</f>
        <v>1</v>
      </c>
      <c r="CY865" s="67">
        <f t="shared" si="231"/>
        <v>0</v>
      </c>
      <c r="CZ865" s="67">
        <f t="shared" si="232"/>
        <v>0</v>
      </c>
      <c r="DA865" s="67">
        <f t="shared" si="233"/>
        <v>0</v>
      </c>
      <c r="DB865" t="b">
        <f t="shared" ca="1" si="234"/>
        <v>0</v>
      </c>
      <c r="DC865" s="67" t="b">
        <f>DA865&lt;=Konstanta!$AH$3</f>
        <v>1</v>
      </c>
      <c r="DD865" t="b">
        <f>CY865&lt;=Konstanta!$AH$4</f>
        <v>1</v>
      </c>
      <c r="DE865" t="b">
        <f>CY865&lt;=Konstanta!$AH$5</f>
        <v>1</v>
      </c>
      <c r="DF865" t="b">
        <f>CY865&lt;=Konstanta!$AH$6</f>
        <v>1</v>
      </c>
      <c r="DG865" t="b">
        <f ca="1">TEXT(BL865,"YYYYMMDD")=TEXT(Konstanta!$B$1,"YYYYMMDD")</f>
        <v>0</v>
      </c>
      <c r="DH865" t="b">
        <f t="shared" si="235"/>
        <v>0</v>
      </c>
      <c r="DI865" s="67">
        <f ca="1">Konstanta!$C$4-Data!CD865</f>
        <v>-1096658.666275</v>
      </c>
      <c r="DJ865">
        <f ca="1">IF(Data!DI865&gt;=Konstanta!$B$14,Konstanta!$A$14,IF(Data!DI865&gt;=Konstanta!$B$15,Konstanta!$A$15,IF(Data!DI865&gt;=Konstanta!$B$16,Konstanta!$A$16,IF(Data!DI865&gt;=Konstanta!$B$17,Konstanta!$A$17,IF(Data!DI865&gt;=Konstanta!$B$18,Konstanta!$A$18,Konstanta!$A$19)))))</f>
        <v>6</v>
      </c>
      <c r="DK865" t="b">
        <f t="shared" si="236"/>
        <v>0</v>
      </c>
      <c r="DL865" t="b">
        <f>COUNTIFS(A$1:A864,A865)=0</f>
        <v>1</v>
      </c>
    </row>
    <row r="866" spans="1:11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  <c r="BY866" s="68"/>
      <c r="BZ866" s="70" t="str">
        <f t="shared" si="221"/>
        <v/>
      </c>
      <c r="CA866" s="71">
        <f t="shared" ca="1" si="222"/>
        <v>1096694.6664305555</v>
      </c>
      <c r="CB866" s="70" t="b">
        <f ca="1">AND(LEN(BZ866)&gt;0,TEXT(BZ866,"YYYY-MM-DD")=TEXT(Konstanta!$B$1,"YYYY-MM-DD"))</f>
        <v>0</v>
      </c>
      <c r="CC866" s="70" t="str">
        <f t="shared" si="223"/>
        <v/>
      </c>
      <c r="CD866" s="72">
        <f ca="1">(Konstanta!$B$2-D866)*24</f>
        <v>1096694.666275</v>
      </c>
      <c r="CE866" t="b">
        <f t="shared" si="224"/>
        <v>0</v>
      </c>
      <c r="CF866" t="b">
        <f>LEN(_xlfn.IFNA(VLOOKUP(H866,Konstanta!$M:$M,1,FALSE),""))&gt;0</f>
        <v>0</v>
      </c>
      <c r="CG866" t="b">
        <f>LEN(_xlfn.IFNA(VLOOKUP(G866,Konstanta!$T:$T,1,FALSE),""))&gt;0</f>
        <v>0</v>
      </c>
      <c r="CH866" t="b">
        <f>_xlfn.IFNA(VLOOKUP(U866,Konstanta!$O:$O,1,FALSE),"-")&lt;&gt;"-"</f>
        <v>0</v>
      </c>
      <c r="CI866" t="b">
        <f>LEN(_xlfn.IFNA(VLOOKUP(AX866,Konstanta!$X:$X,1,FALSE),""))&gt;0</f>
        <v>0</v>
      </c>
      <c r="CJ866" t="b">
        <f>OR(LEN(_xlfn.IFNA(VLOOKUP(Y866,Konstanta!$Q:$Q,1,FALSE),""))&gt;0,LEN(Y866)=0)</f>
        <v>1</v>
      </c>
      <c r="CK866" t="b">
        <f t="shared" si="225"/>
        <v>1</v>
      </c>
      <c r="CL866" t="b">
        <f>OR(LEN(_xlfn.IFNA(VLOOKUP(BK866,Konstanta!$Z:$Z,1,FALSE),""))&gt;0,LEN(BK866)=0)</f>
        <v>1</v>
      </c>
      <c r="CM866" t="b">
        <f t="shared" si="226"/>
        <v>1</v>
      </c>
      <c r="CN866" t="b">
        <f t="shared" si="227"/>
        <v>0</v>
      </c>
      <c r="CO866" t="b">
        <f>LEN(_xlfn.IFNA(VLOOKUP(Data!K866,Konstanta!$AB:$AB,1,FALSE),""))&gt;0</f>
        <v>0</v>
      </c>
      <c r="CP866" s="12" t="b">
        <f t="shared" si="228"/>
        <v>0</v>
      </c>
      <c r="CQ866" s="12" t="b">
        <f t="shared" si="229"/>
        <v>0</v>
      </c>
      <c r="CR866" t="b">
        <f>ISNUMBER(SEARCH(Konstanta!$Q$5,Y866))</f>
        <v>0</v>
      </c>
      <c r="CS866">
        <f ca="1">IF(CD866&lt;=Konstanta!$J$5,Konstanta!$I$5,IF(CD866&lt;=Konstanta!$J$6,Konstanta!$I$6,IF(CD866&lt;=Konstanta!$J$7,Konstanta!$I$7,Konstanta!$I$8)))</f>
        <v>4</v>
      </c>
      <c r="CT866" t="b">
        <f>ISNUMBER(SEARCH(Konstanta!$Q$6,Y866))</f>
        <v>0</v>
      </c>
      <c r="CU866">
        <f ca="1">IF(CD866&lt;=Konstanta!$F$5,Konstanta!$E$5,IF(CD866&lt;=Konstanta!$F$6,Konstanta!$E$6,IF(CD866&lt;=Konstanta!$F$7,Konstanta!$E$7,IF(CD866&lt;=Konstanta!$F$8,Konstanta!$E$8,Konstanta!$E$9))))</f>
        <v>5</v>
      </c>
      <c r="CV866" t="b">
        <f t="shared" si="230"/>
        <v>1</v>
      </c>
      <c r="CW866" s="74">
        <f ca="1">IF(CD866&lt;=Konstanta!$B$5,Konstanta!$A$5,IF(CD866&lt;=Konstanta!$B$6,Konstanta!$A$6,IF(CD866&lt;=Konstanta!$B$7,Konstanta!$A$7,IF(CD866&lt;=Konstanta!$B$8,Konstanta!$A$8,IF(CD866&lt;=Konstanta!$B$9,Konstanta!$A$9,IF(CD866&lt;=Konstanta!$B$10,Konstanta!$A$10,IF(CD866&lt;=Konstanta!$B$11,Konstanta!$A$11,Konstanta!$A$12)))))))</f>
        <v>8</v>
      </c>
      <c r="CX866" t="b">
        <f>LEN(_xlfn.IFNA(VLOOKUP(AA866,Konstanta!$AD:$AD,1,FALSE),""))=0</f>
        <v>1</v>
      </c>
      <c r="CY866" s="67">
        <f t="shared" si="231"/>
        <v>0</v>
      </c>
      <c r="CZ866" s="67">
        <f t="shared" si="232"/>
        <v>0</v>
      </c>
      <c r="DA866" s="67">
        <f t="shared" si="233"/>
        <v>0</v>
      </c>
      <c r="DB866" t="b">
        <f t="shared" ca="1" si="234"/>
        <v>0</v>
      </c>
      <c r="DC866" s="67" t="b">
        <f>DA866&lt;=Konstanta!$AH$3</f>
        <v>1</v>
      </c>
      <c r="DD866" t="b">
        <f>CY866&lt;=Konstanta!$AH$4</f>
        <v>1</v>
      </c>
      <c r="DE866" t="b">
        <f>CY866&lt;=Konstanta!$AH$5</f>
        <v>1</v>
      </c>
      <c r="DF866" t="b">
        <f>CY866&lt;=Konstanta!$AH$6</f>
        <v>1</v>
      </c>
      <c r="DG866" t="b">
        <f ca="1">TEXT(BL866,"YYYYMMDD")=TEXT(Konstanta!$B$1,"YYYYMMDD")</f>
        <v>0</v>
      </c>
      <c r="DH866" t="b">
        <f t="shared" si="235"/>
        <v>0</v>
      </c>
      <c r="DI866" s="67">
        <f ca="1">Konstanta!$C$4-Data!CD866</f>
        <v>-1096658.666275</v>
      </c>
      <c r="DJ866">
        <f ca="1">IF(Data!DI866&gt;=Konstanta!$B$14,Konstanta!$A$14,IF(Data!DI866&gt;=Konstanta!$B$15,Konstanta!$A$15,IF(Data!DI866&gt;=Konstanta!$B$16,Konstanta!$A$16,IF(Data!DI866&gt;=Konstanta!$B$17,Konstanta!$A$17,IF(Data!DI866&gt;=Konstanta!$B$18,Konstanta!$A$18,Konstanta!$A$19)))))</f>
        <v>6</v>
      </c>
      <c r="DK866" t="b">
        <f t="shared" si="236"/>
        <v>0</v>
      </c>
      <c r="DL866" t="b">
        <f>COUNTIFS(A$1:A865,A866)=0</f>
        <v>1</v>
      </c>
    </row>
    <row r="867" spans="1:116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  <c r="BY867" s="68"/>
      <c r="BZ867" s="70" t="str">
        <f t="shared" si="221"/>
        <v/>
      </c>
      <c r="CA867" s="71">
        <f t="shared" ca="1" si="222"/>
        <v>1096694.6659916667</v>
      </c>
      <c r="CB867" s="70" t="b">
        <f ca="1">AND(LEN(BZ867)&gt;0,TEXT(BZ867,"YYYY-MM-DD")=TEXT(Konstanta!$B$1,"YYYY-MM-DD"))</f>
        <v>0</v>
      </c>
      <c r="CC867" s="70" t="str">
        <f t="shared" si="223"/>
        <v/>
      </c>
      <c r="CD867" s="72">
        <f ca="1">(Konstanta!$B$2-D867)*24</f>
        <v>1096694.666275</v>
      </c>
      <c r="CE867" t="b">
        <f t="shared" si="224"/>
        <v>0</v>
      </c>
      <c r="CF867" t="b">
        <f>LEN(_xlfn.IFNA(VLOOKUP(H867,Konstanta!$M:$M,1,FALSE),""))&gt;0</f>
        <v>0</v>
      </c>
      <c r="CG867" t="b">
        <f>LEN(_xlfn.IFNA(VLOOKUP(G867,Konstanta!$T:$T,1,FALSE),""))&gt;0</f>
        <v>0</v>
      </c>
      <c r="CH867" t="b">
        <f>_xlfn.IFNA(VLOOKUP(U867,Konstanta!$O:$O,1,FALSE),"-")&lt;&gt;"-"</f>
        <v>0</v>
      </c>
      <c r="CI867" t="b">
        <f>LEN(_xlfn.IFNA(VLOOKUP(AX867,Konstanta!$X:$X,1,FALSE),""))&gt;0</f>
        <v>0</v>
      </c>
      <c r="CJ867" t="b">
        <f>OR(LEN(_xlfn.IFNA(VLOOKUP(Y867,Konstanta!$Q:$Q,1,FALSE),""))&gt;0,LEN(Y867)=0)</f>
        <v>1</v>
      </c>
      <c r="CK867" t="b">
        <f t="shared" si="225"/>
        <v>1</v>
      </c>
      <c r="CL867" t="b">
        <f>OR(LEN(_xlfn.IFNA(VLOOKUP(BK867,Konstanta!$Z:$Z,1,FALSE),""))&gt;0,LEN(BK867)=0)</f>
        <v>1</v>
      </c>
      <c r="CM867" t="b">
        <f t="shared" si="226"/>
        <v>1</v>
      </c>
      <c r="CN867" t="b">
        <f t="shared" si="227"/>
        <v>0</v>
      </c>
      <c r="CO867" t="b">
        <f>LEN(_xlfn.IFNA(VLOOKUP(Data!K867,Konstanta!$AB:$AB,1,FALSE),""))&gt;0</f>
        <v>0</v>
      </c>
      <c r="CP867" s="12" t="b">
        <f t="shared" si="228"/>
        <v>0</v>
      </c>
      <c r="CQ867" s="12" t="b">
        <f t="shared" si="229"/>
        <v>0</v>
      </c>
      <c r="CR867" t="b">
        <f>ISNUMBER(SEARCH(Konstanta!$Q$5,Y867))</f>
        <v>0</v>
      </c>
      <c r="CS867">
        <f ca="1">IF(CD867&lt;=Konstanta!$J$5,Konstanta!$I$5,IF(CD867&lt;=Konstanta!$J$6,Konstanta!$I$6,IF(CD867&lt;=Konstanta!$J$7,Konstanta!$I$7,Konstanta!$I$8)))</f>
        <v>4</v>
      </c>
      <c r="CT867" t="b">
        <f>ISNUMBER(SEARCH(Konstanta!$Q$6,Y867))</f>
        <v>0</v>
      </c>
      <c r="CU867">
        <f ca="1">IF(CD867&lt;=Konstanta!$F$5,Konstanta!$E$5,IF(CD867&lt;=Konstanta!$F$6,Konstanta!$E$6,IF(CD867&lt;=Konstanta!$F$7,Konstanta!$E$7,IF(CD867&lt;=Konstanta!$F$8,Konstanta!$E$8,Konstanta!$E$9))))</f>
        <v>5</v>
      </c>
      <c r="CV867" t="b">
        <f t="shared" si="230"/>
        <v>1</v>
      </c>
      <c r="CW867" s="74">
        <f ca="1">IF(CD867&lt;=Konstanta!$B$5,Konstanta!$A$5,IF(CD867&lt;=Konstanta!$B$6,Konstanta!$A$6,IF(CD867&lt;=Konstanta!$B$7,Konstanta!$A$7,IF(CD867&lt;=Konstanta!$B$8,Konstanta!$A$8,IF(CD867&lt;=Konstanta!$B$9,Konstanta!$A$9,IF(CD867&lt;=Konstanta!$B$10,Konstanta!$A$10,IF(CD867&lt;=Konstanta!$B$11,Konstanta!$A$11,Konstanta!$A$12)))))))</f>
        <v>8</v>
      </c>
      <c r="CX867" t="b">
        <f>LEN(_xlfn.IFNA(VLOOKUP(AA867,Konstanta!$AD:$AD,1,FALSE),""))=0</f>
        <v>1</v>
      </c>
      <c r="CY867" s="67">
        <f t="shared" si="231"/>
        <v>0</v>
      </c>
      <c r="CZ867" s="67">
        <f t="shared" si="232"/>
        <v>0</v>
      </c>
      <c r="DA867" s="67">
        <f t="shared" si="233"/>
        <v>0</v>
      </c>
      <c r="DB867" t="b">
        <f t="shared" ca="1" si="234"/>
        <v>0</v>
      </c>
      <c r="DC867" s="67" t="b">
        <f>DA867&lt;=Konstanta!$AH$3</f>
        <v>1</v>
      </c>
      <c r="DD867" t="b">
        <f>CY867&lt;=Konstanta!$AH$4</f>
        <v>1</v>
      </c>
      <c r="DE867" t="b">
        <f>CY867&lt;=Konstanta!$AH$5</f>
        <v>1</v>
      </c>
      <c r="DF867" t="b">
        <f>CY867&lt;=Konstanta!$AH$6</f>
        <v>1</v>
      </c>
      <c r="DG867" t="b">
        <f ca="1">TEXT(BL867,"YYYYMMDD")=TEXT(Konstanta!$B$1,"YYYYMMDD")</f>
        <v>0</v>
      </c>
      <c r="DH867" t="b">
        <f t="shared" si="235"/>
        <v>0</v>
      </c>
      <c r="DI867" s="67">
        <f ca="1">Konstanta!$C$4-Data!CD867</f>
        <v>-1096658.666275</v>
      </c>
      <c r="DJ867">
        <f ca="1">IF(Data!DI867&gt;=Konstanta!$B$14,Konstanta!$A$14,IF(Data!DI867&gt;=Konstanta!$B$15,Konstanta!$A$15,IF(Data!DI867&gt;=Konstanta!$B$16,Konstanta!$A$16,IF(Data!DI867&gt;=Konstanta!$B$17,Konstanta!$A$17,IF(Data!DI867&gt;=Konstanta!$B$18,Konstanta!$A$18,Konstanta!$A$19)))))</f>
        <v>6</v>
      </c>
      <c r="DK867" t="b">
        <f t="shared" si="236"/>
        <v>0</v>
      </c>
      <c r="DL867" t="b">
        <f>COUNTIFS(A$1:A866,A867)=0</f>
        <v>1</v>
      </c>
    </row>
    <row r="868" spans="1:116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  <c r="BY868" s="68"/>
      <c r="BZ868" s="70" t="str">
        <f t="shared" si="221"/>
        <v/>
      </c>
      <c r="CA868" s="71">
        <f t="shared" ca="1" si="222"/>
        <v>1096694.6664</v>
      </c>
      <c r="CB868" s="70" t="b">
        <f ca="1">AND(LEN(BZ868)&gt;0,TEXT(BZ868,"YYYY-MM-DD")=TEXT(Konstanta!$B$1,"YYYY-MM-DD"))</f>
        <v>0</v>
      </c>
      <c r="CC868" s="70" t="str">
        <f t="shared" si="223"/>
        <v/>
      </c>
      <c r="CD868" s="72">
        <f ca="1">(Konstanta!$B$2-D868)*24</f>
        <v>1096694.666275</v>
      </c>
      <c r="CE868" t="b">
        <f t="shared" si="224"/>
        <v>0</v>
      </c>
      <c r="CF868" t="b">
        <f>LEN(_xlfn.IFNA(VLOOKUP(H868,Konstanta!$M:$M,1,FALSE),""))&gt;0</f>
        <v>0</v>
      </c>
      <c r="CG868" t="b">
        <f>LEN(_xlfn.IFNA(VLOOKUP(G868,Konstanta!$T:$T,1,FALSE),""))&gt;0</f>
        <v>0</v>
      </c>
      <c r="CH868" t="b">
        <f>_xlfn.IFNA(VLOOKUP(U868,Konstanta!$O:$O,1,FALSE),"-")&lt;&gt;"-"</f>
        <v>0</v>
      </c>
      <c r="CI868" t="b">
        <f>LEN(_xlfn.IFNA(VLOOKUP(AX868,Konstanta!$X:$X,1,FALSE),""))&gt;0</f>
        <v>0</v>
      </c>
      <c r="CJ868" t="b">
        <f>OR(LEN(_xlfn.IFNA(VLOOKUP(Y868,Konstanta!$Q:$Q,1,FALSE),""))&gt;0,LEN(Y868)=0)</f>
        <v>1</v>
      </c>
      <c r="CK868" t="b">
        <f t="shared" si="225"/>
        <v>1</v>
      </c>
      <c r="CL868" t="b">
        <f>OR(LEN(_xlfn.IFNA(VLOOKUP(BK868,Konstanta!$Z:$Z,1,FALSE),""))&gt;0,LEN(BK868)=0)</f>
        <v>1</v>
      </c>
      <c r="CM868" t="b">
        <f t="shared" si="226"/>
        <v>1</v>
      </c>
      <c r="CN868" t="b">
        <f t="shared" si="227"/>
        <v>0</v>
      </c>
      <c r="CO868" t="b">
        <f>LEN(_xlfn.IFNA(VLOOKUP(Data!K868,Konstanta!$AB:$AB,1,FALSE),""))&gt;0</f>
        <v>0</v>
      </c>
      <c r="CP868" s="12" t="b">
        <f t="shared" si="228"/>
        <v>0</v>
      </c>
      <c r="CQ868" s="12" t="b">
        <f t="shared" si="229"/>
        <v>0</v>
      </c>
      <c r="CR868" t="b">
        <f>ISNUMBER(SEARCH(Konstanta!$Q$5,Y868))</f>
        <v>0</v>
      </c>
      <c r="CS868">
        <f ca="1">IF(CD868&lt;=Konstanta!$J$5,Konstanta!$I$5,IF(CD868&lt;=Konstanta!$J$6,Konstanta!$I$6,IF(CD868&lt;=Konstanta!$J$7,Konstanta!$I$7,Konstanta!$I$8)))</f>
        <v>4</v>
      </c>
      <c r="CT868" t="b">
        <f>ISNUMBER(SEARCH(Konstanta!$Q$6,Y868))</f>
        <v>0</v>
      </c>
      <c r="CU868">
        <f ca="1">IF(CD868&lt;=Konstanta!$F$5,Konstanta!$E$5,IF(CD868&lt;=Konstanta!$F$6,Konstanta!$E$6,IF(CD868&lt;=Konstanta!$F$7,Konstanta!$E$7,IF(CD868&lt;=Konstanta!$F$8,Konstanta!$E$8,Konstanta!$E$9))))</f>
        <v>5</v>
      </c>
      <c r="CV868" t="b">
        <f t="shared" si="230"/>
        <v>1</v>
      </c>
      <c r="CW868" s="74">
        <f ca="1">IF(CD868&lt;=Konstanta!$B$5,Konstanta!$A$5,IF(CD868&lt;=Konstanta!$B$6,Konstanta!$A$6,IF(CD868&lt;=Konstanta!$B$7,Konstanta!$A$7,IF(CD868&lt;=Konstanta!$B$8,Konstanta!$A$8,IF(CD868&lt;=Konstanta!$B$9,Konstanta!$A$9,IF(CD868&lt;=Konstanta!$B$10,Konstanta!$A$10,IF(CD868&lt;=Konstanta!$B$11,Konstanta!$A$11,Konstanta!$A$12)))))))</f>
        <v>8</v>
      </c>
      <c r="CX868" t="b">
        <f>LEN(_xlfn.IFNA(VLOOKUP(AA868,Konstanta!$AD:$AD,1,FALSE),""))=0</f>
        <v>1</v>
      </c>
      <c r="CY868" s="67">
        <f t="shared" si="231"/>
        <v>0</v>
      </c>
      <c r="CZ868" s="67">
        <f t="shared" si="232"/>
        <v>0</v>
      </c>
      <c r="DA868" s="67">
        <f t="shared" si="233"/>
        <v>0</v>
      </c>
      <c r="DB868" t="b">
        <f t="shared" ca="1" si="234"/>
        <v>0</v>
      </c>
      <c r="DC868" s="67" t="b">
        <f>DA868&lt;=Konstanta!$AH$3</f>
        <v>1</v>
      </c>
      <c r="DD868" t="b">
        <f>CY868&lt;=Konstanta!$AH$4</f>
        <v>1</v>
      </c>
      <c r="DE868" t="b">
        <f>CY868&lt;=Konstanta!$AH$5</f>
        <v>1</v>
      </c>
      <c r="DF868" t="b">
        <f>CY868&lt;=Konstanta!$AH$6</f>
        <v>1</v>
      </c>
      <c r="DG868" t="b">
        <f ca="1">TEXT(BL868,"YYYYMMDD")=TEXT(Konstanta!$B$1,"YYYYMMDD")</f>
        <v>0</v>
      </c>
      <c r="DH868" t="b">
        <f t="shared" si="235"/>
        <v>0</v>
      </c>
      <c r="DI868" s="67">
        <f ca="1">Konstanta!$C$4-Data!CD868</f>
        <v>-1096658.666275</v>
      </c>
      <c r="DJ868">
        <f ca="1">IF(Data!DI868&gt;=Konstanta!$B$14,Konstanta!$A$14,IF(Data!DI868&gt;=Konstanta!$B$15,Konstanta!$A$15,IF(Data!DI868&gt;=Konstanta!$B$16,Konstanta!$A$16,IF(Data!DI868&gt;=Konstanta!$B$17,Konstanta!$A$17,IF(Data!DI868&gt;=Konstanta!$B$18,Konstanta!$A$18,Konstanta!$A$19)))))</f>
        <v>6</v>
      </c>
      <c r="DK868" t="b">
        <f t="shared" si="236"/>
        <v>0</v>
      </c>
      <c r="DL868" t="b">
        <f>COUNTIFS(A$1:A867,A868)=0</f>
        <v>1</v>
      </c>
    </row>
    <row r="869" spans="1:116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  <c r="BY869" s="68"/>
      <c r="BZ869" s="70" t="str">
        <f t="shared" si="221"/>
        <v/>
      </c>
      <c r="CA869" s="71">
        <f t="shared" ca="1" si="222"/>
        <v>1096694.6659916667</v>
      </c>
      <c r="CB869" s="70" t="b">
        <f ca="1">AND(LEN(BZ869)&gt;0,TEXT(BZ869,"YYYY-MM-DD")=TEXT(Konstanta!$B$1,"YYYY-MM-DD"))</f>
        <v>0</v>
      </c>
      <c r="CC869" s="70" t="str">
        <f t="shared" si="223"/>
        <v/>
      </c>
      <c r="CD869" s="72">
        <f ca="1">(Konstanta!$B$2-D869)*24</f>
        <v>1096694.666275</v>
      </c>
      <c r="CE869" t="b">
        <f t="shared" si="224"/>
        <v>0</v>
      </c>
      <c r="CF869" t="b">
        <f>LEN(_xlfn.IFNA(VLOOKUP(H869,Konstanta!$M:$M,1,FALSE),""))&gt;0</f>
        <v>0</v>
      </c>
      <c r="CG869" t="b">
        <f>LEN(_xlfn.IFNA(VLOOKUP(G869,Konstanta!$T:$T,1,FALSE),""))&gt;0</f>
        <v>0</v>
      </c>
      <c r="CH869" t="b">
        <f>_xlfn.IFNA(VLOOKUP(U869,Konstanta!$O:$O,1,FALSE),"-")&lt;&gt;"-"</f>
        <v>0</v>
      </c>
      <c r="CI869" t="b">
        <f>LEN(_xlfn.IFNA(VLOOKUP(AX869,Konstanta!$X:$X,1,FALSE),""))&gt;0</f>
        <v>0</v>
      </c>
      <c r="CJ869" t="b">
        <f>OR(LEN(_xlfn.IFNA(VLOOKUP(Y869,Konstanta!$Q:$Q,1,FALSE),""))&gt;0,LEN(Y869)=0)</f>
        <v>1</v>
      </c>
      <c r="CK869" t="b">
        <f t="shared" si="225"/>
        <v>1</v>
      </c>
      <c r="CL869" t="b">
        <f>OR(LEN(_xlfn.IFNA(VLOOKUP(BK869,Konstanta!$Z:$Z,1,FALSE),""))&gt;0,LEN(BK869)=0)</f>
        <v>1</v>
      </c>
      <c r="CM869" t="b">
        <f t="shared" si="226"/>
        <v>1</v>
      </c>
      <c r="CN869" t="b">
        <f t="shared" si="227"/>
        <v>0</v>
      </c>
      <c r="CO869" t="b">
        <f>LEN(_xlfn.IFNA(VLOOKUP(Data!K869,Konstanta!$AB:$AB,1,FALSE),""))&gt;0</f>
        <v>0</v>
      </c>
      <c r="CP869" s="12" t="b">
        <f t="shared" si="228"/>
        <v>0</v>
      </c>
      <c r="CQ869" s="12" t="b">
        <f t="shared" si="229"/>
        <v>0</v>
      </c>
      <c r="CR869" t="b">
        <f>ISNUMBER(SEARCH(Konstanta!$Q$5,Y869))</f>
        <v>0</v>
      </c>
      <c r="CS869">
        <f ca="1">IF(CD869&lt;=Konstanta!$J$5,Konstanta!$I$5,IF(CD869&lt;=Konstanta!$J$6,Konstanta!$I$6,IF(CD869&lt;=Konstanta!$J$7,Konstanta!$I$7,Konstanta!$I$8)))</f>
        <v>4</v>
      </c>
      <c r="CT869" t="b">
        <f>ISNUMBER(SEARCH(Konstanta!$Q$6,Y869))</f>
        <v>0</v>
      </c>
      <c r="CU869">
        <f ca="1">IF(CD869&lt;=Konstanta!$F$5,Konstanta!$E$5,IF(CD869&lt;=Konstanta!$F$6,Konstanta!$E$6,IF(CD869&lt;=Konstanta!$F$7,Konstanta!$E$7,IF(CD869&lt;=Konstanta!$F$8,Konstanta!$E$8,Konstanta!$E$9))))</f>
        <v>5</v>
      </c>
      <c r="CV869" t="b">
        <f t="shared" si="230"/>
        <v>1</v>
      </c>
      <c r="CW869" s="74">
        <f ca="1">IF(CD869&lt;=Konstanta!$B$5,Konstanta!$A$5,IF(CD869&lt;=Konstanta!$B$6,Konstanta!$A$6,IF(CD869&lt;=Konstanta!$B$7,Konstanta!$A$7,IF(CD869&lt;=Konstanta!$B$8,Konstanta!$A$8,IF(CD869&lt;=Konstanta!$B$9,Konstanta!$A$9,IF(CD869&lt;=Konstanta!$B$10,Konstanta!$A$10,IF(CD869&lt;=Konstanta!$B$11,Konstanta!$A$11,Konstanta!$A$12)))))))</f>
        <v>8</v>
      </c>
      <c r="CX869" t="b">
        <f>LEN(_xlfn.IFNA(VLOOKUP(AA869,Konstanta!$AD:$AD,1,FALSE),""))=0</f>
        <v>1</v>
      </c>
      <c r="CY869" s="67">
        <f t="shared" si="231"/>
        <v>0</v>
      </c>
      <c r="CZ869" s="67">
        <f t="shared" si="232"/>
        <v>0</v>
      </c>
      <c r="DA869" s="67">
        <f t="shared" si="233"/>
        <v>0</v>
      </c>
      <c r="DB869" t="b">
        <f t="shared" ca="1" si="234"/>
        <v>0</v>
      </c>
      <c r="DC869" s="67" t="b">
        <f>DA869&lt;=Konstanta!$AH$3</f>
        <v>1</v>
      </c>
      <c r="DD869" t="b">
        <f>CY869&lt;=Konstanta!$AH$4</f>
        <v>1</v>
      </c>
      <c r="DE869" t="b">
        <f>CY869&lt;=Konstanta!$AH$5</f>
        <v>1</v>
      </c>
      <c r="DF869" t="b">
        <f>CY869&lt;=Konstanta!$AH$6</f>
        <v>1</v>
      </c>
      <c r="DG869" t="b">
        <f ca="1">TEXT(BL869,"YYYYMMDD")=TEXT(Konstanta!$B$1,"YYYYMMDD")</f>
        <v>0</v>
      </c>
      <c r="DH869" t="b">
        <f t="shared" si="235"/>
        <v>0</v>
      </c>
      <c r="DI869" s="67">
        <f ca="1">Konstanta!$C$4-Data!CD869</f>
        <v>-1096658.666275</v>
      </c>
      <c r="DJ869">
        <f ca="1">IF(Data!DI869&gt;=Konstanta!$B$14,Konstanta!$A$14,IF(Data!DI869&gt;=Konstanta!$B$15,Konstanta!$A$15,IF(Data!DI869&gt;=Konstanta!$B$16,Konstanta!$A$16,IF(Data!DI869&gt;=Konstanta!$B$17,Konstanta!$A$17,IF(Data!DI869&gt;=Konstanta!$B$18,Konstanta!$A$18,Konstanta!$A$19)))))</f>
        <v>6</v>
      </c>
      <c r="DK869" t="b">
        <f t="shared" si="236"/>
        <v>0</v>
      </c>
      <c r="DL869" t="b">
        <f>COUNTIFS(A$1:A868,A869)=0</f>
        <v>1</v>
      </c>
    </row>
    <row r="870" spans="1:116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  <c r="BY870" s="68"/>
      <c r="BZ870" s="70" t="str">
        <f t="shared" si="221"/>
        <v/>
      </c>
      <c r="CA870" s="71">
        <f t="shared" ca="1" si="222"/>
        <v>1096694.6662277777</v>
      </c>
      <c r="CB870" s="70" t="b">
        <f ca="1">AND(LEN(BZ870)&gt;0,TEXT(BZ870,"YYYY-MM-DD")=TEXT(Konstanta!$B$1,"YYYY-MM-DD"))</f>
        <v>0</v>
      </c>
      <c r="CC870" s="70" t="str">
        <f t="shared" si="223"/>
        <v/>
      </c>
      <c r="CD870" s="72">
        <f ca="1">(Konstanta!$B$2-D870)*24</f>
        <v>1096694.666275</v>
      </c>
      <c r="CE870" t="b">
        <f t="shared" si="224"/>
        <v>0</v>
      </c>
      <c r="CF870" t="b">
        <f>LEN(_xlfn.IFNA(VLOOKUP(H870,Konstanta!$M:$M,1,FALSE),""))&gt;0</f>
        <v>0</v>
      </c>
      <c r="CG870" t="b">
        <f>LEN(_xlfn.IFNA(VLOOKUP(G870,Konstanta!$T:$T,1,FALSE),""))&gt;0</f>
        <v>0</v>
      </c>
      <c r="CH870" t="b">
        <f>_xlfn.IFNA(VLOOKUP(U870,Konstanta!$O:$O,1,FALSE),"-")&lt;&gt;"-"</f>
        <v>0</v>
      </c>
      <c r="CI870" t="b">
        <f>LEN(_xlfn.IFNA(VLOOKUP(AX870,Konstanta!$X:$X,1,FALSE),""))&gt;0</f>
        <v>0</v>
      </c>
      <c r="CJ870" t="b">
        <f>OR(LEN(_xlfn.IFNA(VLOOKUP(Y870,Konstanta!$Q:$Q,1,FALSE),""))&gt;0,LEN(Y870)=0)</f>
        <v>1</v>
      </c>
      <c r="CK870" t="b">
        <f t="shared" si="225"/>
        <v>1</v>
      </c>
      <c r="CL870" t="b">
        <f>OR(LEN(_xlfn.IFNA(VLOOKUP(BK870,Konstanta!$Z:$Z,1,FALSE),""))&gt;0,LEN(BK870)=0)</f>
        <v>1</v>
      </c>
      <c r="CM870" t="b">
        <f t="shared" si="226"/>
        <v>1</v>
      </c>
      <c r="CN870" t="b">
        <f t="shared" si="227"/>
        <v>0</v>
      </c>
      <c r="CO870" t="b">
        <f>LEN(_xlfn.IFNA(VLOOKUP(Data!K870,Konstanta!$AB:$AB,1,FALSE),""))&gt;0</f>
        <v>0</v>
      </c>
      <c r="CP870" s="12" t="b">
        <f t="shared" si="228"/>
        <v>0</v>
      </c>
      <c r="CQ870" s="12" t="b">
        <f t="shared" si="229"/>
        <v>0</v>
      </c>
      <c r="CR870" t="b">
        <f>ISNUMBER(SEARCH(Konstanta!$Q$5,Y870))</f>
        <v>0</v>
      </c>
      <c r="CS870">
        <f ca="1">IF(CD870&lt;=Konstanta!$J$5,Konstanta!$I$5,IF(CD870&lt;=Konstanta!$J$6,Konstanta!$I$6,IF(CD870&lt;=Konstanta!$J$7,Konstanta!$I$7,Konstanta!$I$8)))</f>
        <v>4</v>
      </c>
      <c r="CT870" t="b">
        <f>ISNUMBER(SEARCH(Konstanta!$Q$6,Y870))</f>
        <v>0</v>
      </c>
      <c r="CU870">
        <f ca="1">IF(CD870&lt;=Konstanta!$F$5,Konstanta!$E$5,IF(CD870&lt;=Konstanta!$F$6,Konstanta!$E$6,IF(CD870&lt;=Konstanta!$F$7,Konstanta!$E$7,IF(CD870&lt;=Konstanta!$F$8,Konstanta!$E$8,Konstanta!$E$9))))</f>
        <v>5</v>
      </c>
      <c r="CV870" t="b">
        <f t="shared" si="230"/>
        <v>1</v>
      </c>
      <c r="CW870" s="74">
        <f ca="1">IF(CD870&lt;=Konstanta!$B$5,Konstanta!$A$5,IF(CD870&lt;=Konstanta!$B$6,Konstanta!$A$6,IF(CD870&lt;=Konstanta!$B$7,Konstanta!$A$7,IF(CD870&lt;=Konstanta!$B$8,Konstanta!$A$8,IF(CD870&lt;=Konstanta!$B$9,Konstanta!$A$9,IF(CD870&lt;=Konstanta!$B$10,Konstanta!$A$10,IF(CD870&lt;=Konstanta!$B$11,Konstanta!$A$11,Konstanta!$A$12)))))))</f>
        <v>8</v>
      </c>
      <c r="CX870" t="b">
        <f>LEN(_xlfn.IFNA(VLOOKUP(AA870,Konstanta!$AD:$AD,1,FALSE),""))=0</f>
        <v>1</v>
      </c>
      <c r="CY870" s="67">
        <f t="shared" si="231"/>
        <v>0</v>
      </c>
      <c r="CZ870" s="67">
        <f t="shared" si="232"/>
        <v>0</v>
      </c>
      <c r="DA870" s="67">
        <f t="shared" si="233"/>
        <v>0</v>
      </c>
      <c r="DB870" t="b">
        <f t="shared" ca="1" si="234"/>
        <v>0</v>
      </c>
      <c r="DC870" s="67" t="b">
        <f>DA870&lt;=Konstanta!$AH$3</f>
        <v>1</v>
      </c>
      <c r="DD870" t="b">
        <f>CY870&lt;=Konstanta!$AH$4</f>
        <v>1</v>
      </c>
      <c r="DE870" t="b">
        <f>CY870&lt;=Konstanta!$AH$5</f>
        <v>1</v>
      </c>
      <c r="DF870" t="b">
        <f>CY870&lt;=Konstanta!$AH$6</f>
        <v>1</v>
      </c>
      <c r="DG870" t="b">
        <f ca="1">TEXT(BL870,"YYYYMMDD")=TEXT(Konstanta!$B$1,"YYYYMMDD")</f>
        <v>0</v>
      </c>
      <c r="DH870" t="b">
        <f t="shared" si="235"/>
        <v>0</v>
      </c>
      <c r="DI870" s="67">
        <f ca="1">Konstanta!$C$4-Data!CD870</f>
        <v>-1096658.666275</v>
      </c>
      <c r="DJ870">
        <f ca="1">IF(Data!DI870&gt;=Konstanta!$B$14,Konstanta!$A$14,IF(Data!DI870&gt;=Konstanta!$B$15,Konstanta!$A$15,IF(Data!DI870&gt;=Konstanta!$B$16,Konstanta!$A$16,IF(Data!DI870&gt;=Konstanta!$B$17,Konstanta!$A$17,IF(Data!DI870&gt;=Konstanta!$B$18,Konstanta!$A$18,Konstanta!$A$19)))))</f>
        <v>6</v>
      </c>
      <c r="DK870" t="b">
        <f t="shared" si="236"/>
        <v>0</v>
      </c>
      <c r="DL870" t="b">
        <f>COUNTIFS(A$1:A869,A870)=0</f>
        <v>1</v>
      </c>
    </row>
    <row r="871" spans="1:116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  <c r="BY871" s="68"/>
      <c r="BZ871" s="70" t="str">
        <f t="shared" si="221"/>
        <v/>
      </c>
      <c r="CA871" s="71">
        <f t="shared" ca="1" si="222"/>
        <v>1096694.6659944444</v>
      </c>
      <c r="CB871" s="70" t="b">
        <f ca="1">AND(LEN(BZ871)&gt;0,TEXT(BZ871,"YYYY-MM-DD")=TEXT(Konstanta!$B$1,"YYYY-MM-DD"))</f>
        <v>0</v>
      </c>
      <c r="CC871" s="70" t="str">
        <f t="shared" si="223"/>
        <v/>
      </c>
      <c r="CD871" s="72">
        <f ca="1">(Konstanta!$B$2-D871)*24</f>
        <v>1096694.666275</v>
      </c>
      <c r="CE871" t="b">
        <f t="shared" si="224"/>
        <v>0</v>
      </c>
      <c r="CF871" t="b">
        <f>LEN(_xlfn.IFNA(VLOOKUP(H871,Konstanta!$M:$M,1,FALSE),""))&gt;0</f>
        <v>0</v>
      </c>
      <c r="CG871" t="b">
        <f>LEN(_xlfn.IFNA(VLOOKUP(G871,Konstanta!$T:$T,1,FALSE),""))&gt;0</f>
        <v>0</v>
      </c>
      <c r="CH871" t="b">
        <f>_xlfn.IFNA(VLOOKUP(U871,Konstanta!$O:$O,1,FALSE),"-")&lt;&gt;"-"</f>
        <v>0</v>
      </c>
      <c r="CI871" t="b">
        <f>LEN(_xlfn.IFNA(VLOOKUP(AX871,Konstanta!$X:$X,1,FALSE),""))&gt;0</f>
        <v>0</v>
      </c>
      <c r="CJ871" t="b">
        <f>OR(LEN(_xlfn.IFNA(VLOOKUP(Y871,Konstanta!$Q:$Q,1,FALSE),""))&gt;0,LEN(Y871)=0)</f>
        <v>1</v>
      </c>
      <c r="CK871" t="b">
        <f t="shared" si="225"/>
        <v>1</v>
      </c>
      <c r="CL871" t="b">
        <f>OR(LEN(_xlfn.IFNA(VLOOKUP(BK871,Konstanta!$Z:$Z,1,FALSE),""))&gt;0,LEN(BK871)=0)</f>
        <v>1</v>
      </c>
      <c r="CM871" t="b">
        <f t="shared" si="226"/>
        <v>1</v>
      </c>
      <c r="CN871" t="b">
        <f t="shared" si="227"/>
        <v>0</v>
      </c>
      <c r="CO871" t="b">
        <f>LEN(_xlfn.IFNA(VLOOKUP(Data!K871,Konstanta!$AB:$AB,1,FALSE),""))&gt;0</f>
        <v>0</v>
      </c>
      <c r="CP871" s="12" t="b">
        <f t="shared" si="228"/>
        <v>0</v>
      </c>
      <c r="CQ871" s="12" t="b">
        <f t="shared" si="229"/>
        <v>0</v>
      </c>
      <c r="CR871" t="b">
        <f>ISNUMBER(SEARCH(Konstanta!$Q$5,Y871))</f>
        <v>0</v>
      </c>
      <c r="CS871">
        <f ca="1">IF(CD871&lt;=Konstanta!$J$5,Konstanta!$I$5,IF(CD871&lt;=Konstanta!$J$6,Konstanta!$I$6,IF(CD871&lt;=Konstanta!$J$7,Konstanta!$I$7,Konstanta!$I$8)))</f>
        <v>4</v>
      </c>
      <c r="CT871" t="b">
        <f>ISNUMBER(SEARCH(Konstanta!$Q$6,Y871))</f>
        <v>0</v>
      </c>
      <c r="CU871">
        <f ca="1">IF(CD871&lt;=Konstanta!$F$5,Konstanta!$E$5,IF(CD871&lt;=Konstanta!$F$6,Konstanta!$E$6,IF(CD871&lt;=Konstanta!$F$7,Konstanta!$E$7,IF(CD871&lt;=Konstanta!$F$8,Konstanta!$E$8,Konstanta!$E$9))))</f>
        <v>5</v>
      </c>
      <c r="CV871" t="b">
        <f t="shared" si="230"/>
        <v>1</v>
      </c>
      <c r="CW871" s="74">
        <f ca="1">IF(CD871&lt;=Konstanta!$B$5,Konstanta!$A$5,IF(CD871&lt;=Konstanta!$B$6,Konstanta!$A$6,IF(CD871&lt;=Konstanta!$B$7,Konstanta!$A$7,IF(CD871&lt;=Konstanta!$B$8,Konstanta!$A$8,IF(CD871&lt;=Konstanta!$B$9,Konstanta!$A$9,IF(CD871&lt;=Konstanta!$B$10,Konstanta!$A$10,IF(CD871&lt;=Konstanta!$B$11,Konstanta!$A$11,Konstanta!$A$12)))))))</f>
        <v>8</v>
      </c>
      <c r="CX871" t="b">
        <f>LEN(_xlfn.IFNA(VLOOKUP(AA871,Konstanta!$AD:$AD,1,FALSE),""))=0</f>
        <v>1</v>
      </c>
      <c r="CY871" s="67">
        <f t="shared" si="231"/>
        <v>0</v>
      </c>
      <c r="CZ871" s="67">
        <f t="shared" si="232"/>
        <v>0</v>
      </c>
      <c r="DA871" s="67">
        <f t="shared" si="233"/>
        <v>0</v>
      </c>
      <c r="DB871" t="b">
        <f t="shared" ca="1" si="234"/>
        <v>0</v>
      </c>
      <c r="DC871" s="67" t="b">
        <f>DA871&lt;=Konstanta!$AH$3</f>
        <v>1</v>
      </c>
      <c r="DD871" t="b">
        <f>CY871&lt;=Konstanta!$AH$4</f>
        <v>1</v>
      </c>
      <c r="DE871" t="b">
        <f>CY871&lt;=Konstanta!$AH$5</f>
        <v>1</v>
      </c>
      <c r="DF871" t="b">
        <f>CY871&lt;=Konstanta!$AH$6</f>
        <v>1</v>
      </c>
      <c r="DG871" t="b">
        <f ca="1">TEXT(BL871,"YYYYMMDD")=TEXT(Konstanta!$B$1,"YYYYMMDD")</f>
        <v>0</v>
      </c>
      <c r="DH871" t="b">
        <f t="shared" si="235"/>
        <v>0</v>
      </c>
      <c r="DI871" s="67">
        <f ca="1">Konstanta!$C$4-Data!CD871</f>
        <v>-1096658.666275</v>
      </c>
      <c r="DJ871">
        <f ca="1">IF(Data!DI871&gt;=Konstanta!$B$14,Konstanta!$A$14,IF(Data!DI871&gt;=Konstanta!$B$15,Konstanta!$A$15,IF(Data!DI871&gt;=Konstanta!$B$16,Konstanta!$A$16,IF(Data!DI871&gt;=Konstanta!$B$17,Konstanta!$A$17,IF(Data!DI871&gt;=Konstanta!$B$18,Konstanta!$A$18,Konstanta!$A$19)))))</f>
        <v>6</v>
      </c>
      <c r="DK871" t="b">
        <f t="shared" si="236"/>
        <v>0</v>
      </c>
      <c r="DL871" t="b">
        <f>COUNTIFS(A$1:A870,A871)=0</f>
        <v>1</v>
      </c>
    </row>
    <row r="872" spans="1:116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70" t="str">
        <f t="shared" si="221"/>
        <v/>
      </c>
      <c r="CA872" s="71">
        <f t="shared" ca="1" si="222"/>
        <v>1096694.666275</v>
      </c>
      <c r="CB872" s="70" t="b">
        <f ca="1">AND(LEN(BZ872)&gt;0,TEXT(BZ872,"YYYY-MM-DD")=TEXT(Konstanta!$B$1,"YYYY-MM-DD"))</f>
        <v>0</v>
      </c>
      <c r="CC872" s="70" t="str">
        <f t="shared" si="223"/>
        <v/>
      </c>
      <c r="CD872" s="72">
        <f ca="1">(Konstanta!$B$2-D872)*24</f>
        <v>1096694.666275</v>
      </c>
      <c r="CE872" t="b">
        <f t="shared" si="224"/>
        <v>0</v>
      </c>
      <c r="CF872" t="b">
        <f>LEN(_xlfn.IFNA(VLOOKUP(H872,Konstanta!$M:$M,1,FALSE),""))&gt;0</f>
        <v>0</v>
      </c>
      <c r="CG872" t="b">
        <f>LEN(_xlfn.IFNA(VLOOKUP(G872,Konstanta!$T:$T,1,FALSE),""))&gt;0</f>
        <v>0</v>
      </c>
      <c r="CH872" t="b">
        <f>_xlfn.IFNA(VLOOKUP(U872,Konstanta!$O:$O,1,FALSE),"-")&lt;&gt;"-"</f>
        <v>0</v>
      </c>
      <c r="CI872" t="b">
        <f>LEN(_xlfn.IFNA(VLOOKUP(AX872,Konstanta!$X:$X,1,FALSE),""))&gt;0</f>
        <v>0</v>
      </c>
      <c r="CJ872" t="b">
        <f>OR(LEN(_xlfn.IFNA(VLOOKUP(Y872,Konstanta!$Q:$Q,1,FALSE),""))&gt;0,LEN(Y872)=0)</f>
        <v>1</v>
      </c>
      <c r="CK872" t="b">
        <f t="shared" si="225"/>
        <v>1</v>
      </c>
      <c r="CL872" t="b">
        <f>OR(LEN(_xlfn.IFNA(VLOOKUP(BK872,Konstanta!$Z:$Z,1,FALSE),""))&gt;0,LEN(BK872)=0)</f>
        <v>1</v>
      </c>
      <c r="CM872" t="b">
        <f t="shared" si="226"/>
        <v>1</v>
      </c>
      <c r="CN872" t="b">
        <f t="shared" si="227"/>
        <v>0</v>
      </c>
      <c r="CO872" t="b">
        <f>LEN(_xlfn.IFNA(VLOOKUP(Data!K872,Konstanta!$AB:$AB,1,FALSE),""))&gt;0</f>
        <v>0</v>
      </c>
      <c r="CP872" s="12" t="b">
        <f t="shared" si="228"/>
        <v>0</v>
      </c>
      <c r="CQ872" s="12" t="b">
        <f t="shared" si="229"/>
        <v>0</v>
      </c>
      <c r="CR872" t="b">
        <f>ISNUMBER(SEARCH(Konstanta!$Q$5,Y872))</f>
        <v>0</v>
      </c>
      <c r="CS872">
        <f ca="1">IF(CD872&lt;=Konstanta!$J$5,Konstanta!$I$5,IF(CD872&lt;=Konstanta!$J$6,Konstanta!$I$6,IF(CD872&lt;=Konstanta!$J$7,Konstanta!$I$7,Konstanta!$I$8)))</f>
        <v>4</v>
      </c>
      <c r="CT872" t="b">
        <f>ISNUMBER(SEARCH(Konstanta!$Q$6,Y872))</f>
        <v>0</v>
      </c>
      <c r="CU872">
        <f ca="1">IF(CD872&lt;=Konstanta!$F$5,Konstanta!$E$5,IF(CD872&lt;=Konstanta!$F$6,Konstanta!$E$6,IF(CD872&lt;=Konstanta!$F$7,Konstanta!$E$7,IF(CD872&lt;=Konstanta!$F$8,Konstanta!$E$8,Konstanta!$E$9))))</f>
        <v>5</v>
      </c>
      <c r="CV872" t="b">
        <f t="shared" si="230"/>
        <v>1</v>
      </c>
      <c r="CW872" s="74">
        <f ca="1">IF(CD872&lt;=Konstanta!$B$5,Konstanta!$A$5,IF(CD872&lt;=Konstanta!$B$6,Konstanta!$A$6,IF(CD872&lt;=Konstanta!$B$7,Konstanta!$A$7,IF(CD872&lt;=Konstanta!$B$8,Konstanta!$A$8,IF(CD872&lt;=Konstanta!$B$9,Konstanta!$A$9,IF(CD872&lt;=Konstanta!$B$10,Konstanta!$A$10,IF(CD872&lt;=Konstanta!$B$11,Konstanta!$A$11,Konstanta!$A$12)))))))</f>
        <v>8</v>
      </c>
      <c r="CX872" t="b">
        <f>LEN(_xlfn.IFNA(VLOOKUP(AA872,Konstanta!$AD:$AD,1,FALSE),""))=0</f>
        <v>1</v>
      </c>
      <c r="CY872" s="67">
        <f t="shared" si="231"/>
        <v>0</v>
      </c>
      <c r="CZ872" s="67">
        <f t="shared" si="232"/>
        <v>0</v>
      </c>
      <c r="DA872" s="67">
        <f t="shared" si="233"/>
        <v>0</v>
      </c>
      <c r="DB872" t="b">
        <f t="shared" ca="1" si="234"/>
        <v>0</v>
      </c>
      <c r="DC872" s="67" t="b">
        <f>DA872&lt;=Konstanta!$AH$3</f>
        <v>1</v>
      </c>
      <c r="DD872" t="b">
        <f>CY872&lt;=Konstanta!$AH$4</f>
        <v>1</v>
      </c>
      <c r="DE872" t="b">
        <f>CY872&lt;=Konstanta!$AH$5</f>
        <v>1</v>
      </c>
      <c r="DF872" t="b">
        <f>CY872&lt;=Konstanta!$AH$6</f>
        <v>1</v>
      </c>
      <c r="DG872" t="b">
        <f ca="1">TEXT(BL872,"YYYYMMDD")=TEXT(Konstanta!$B$1,"YYYYMMDD")</f>
        <v>0</v>
      </c>
      <c r="DH872" t="b">
        <f t="shared" si="235"/>
        <v>0</v>
      </c>
      <c r="DI872" s="67">
        <f ca="1">Konstanta!$C$4-Data!CD872</f>
        <v>-1096658.666275</v>
      </c>
      <c r="DJ872">
        <f ca="1">IF(Data!DI872&gt;=Konstanta!$B$14,Konstanta!$A$14,IF(Data!DI872&gt;=Konstanta!$B$15,Konstanta!$A$15,IF(Data!DI872&gt;=Konstanta!$B$16,Konstanta!$A$16,IF(Data!DI872&gt;=Konstanta!$B$17,Konstanta!$A$17,IF(Data!DI872&gt;=Konstanta!$B$18,Konstanta!$A$18,Konstanta!$A$19)))))</f>
        <v>6</v>
      </c>
      <c r="DK872" t="b">
        <f t="shared" si="236"/>
        <v>0</v>
      </c>
      <c r="DL872" t="b">
        <f>COUNTIFS(A$1:A871,A872)=0</f>
        <v>1</v>
      </c>
    </row>
    <row r="873" spans="1:116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  <c r="BY873" s="68"/>
      <c r="BZ873" s="70" t="str">
        <f t="shared" si="221"/>
        <v/>
      </c>
      <c r="CA873" s="71">
        <f t="shared" ca="1" si="222"/>
        <v>1096694.6659916667</v>
      </c>
      <c r="CB873" s="70" t="b">
        <f ca="1">AND(LEN(BZ873)&gt;0,TEXT(BZ873,"YYYY-MM-DD")=TEXT(Konstanta!$B$1,"YYYY-MM-DD"))</f>
        <v>0</v>
      </c>
      <c r="CC873" s="70" t="str">
        <f t="shared" si="223"/>
        <v/>
      </c>
      <c r="CD873" s="72">
        <f ca="1">(Konstanta!$B$2-D873)*24</f>
        <v>1096694.666275</v>
      </c>
      <c r="CE873" t="b">
        <f t="shared" si="224"/>
        <v>0</v>
      </c>
      <c r="CF873" t="b">
        <f>LEN(_xlfn.IFNA(VLOOKUP(H873,Konstanta!$M:$M,1,FALSE),""))&gt;0</f>
        <v>0</v>
      </c>
      <c r="CG873" t="b">
        <f>LEN(_xlfn.IFNA(VLOOKUP(G873,Konstanta!$T:$T,1,FALSE),""))&gt;0</f>
        <v>0</v>
      </c>
      <c r="CH873" t="b">
        <f>_xlfn.IFNA(VLOOKUP(U873,Konstanta!$O:$O,1,FALSE),"-")&lt;&gt;"-"</f>
        <v>0</v>
      </c>
      <c r="CI873" t="b">
        <f>LEN(_xlfn.IFNA(VLOOKUP(AX873,Konstanta!$X:$X,1,FALSE),""))&gt;0</f>
        <v>0</v>
      </c>
      <c r="CJ873" t="b">
        <f>OR(LEN(_xlfn.IFNA(VLOOKUP(Y873,Konstanta!$Q:$Q,1,FALSE),""))&gt;0,LEN(Y873)=0)</f>
        <v>1</v>
      </c>
      <c r="CK873" t="b">
        <f t="shared" si="225"/>
        <v>1</v>
      </c>
      <c r="CL873" t="b">
        <f>OR(LEN(_xlfn.IFNA(VLOOKUP(BK873,Konstanta!$Z:$Z,1,FALSE),""))&gt;0,LEN(BK873)=0)</f>
        <v>1</v>
      </c>
      <c r="CM873" t="b">
        <f t="shared" si="226"/>
        <v>1</v>
      </c>
      <c r="CN873" t="b">
        <f t="shared" si="227"/>
        <v>0</v>
      </c>
      <c r="CO873" t="b">
        <f>LEN(_xlfn.IFNA(VLOOKUP(Data!K873,Konstanta!$AB:$AB,1,FALSE),""))&gt;0</f>
        <v>0</v>
      </c>
      <c r="CP873" s="12" t="b">
        <f t="shared" si="228"/>
        <v>0</v>
      </c>
      <c r="CQ873" s="12" t="b">
        <f t="shared" si="229"/>
        <v>0</v>
      </c>
      <c r="CR873" t="b">
        <f>ISNUMBER(SEARCH(Konstanta!$Q$5,Y873))</f>
        <v>0</v>
      </c>
      <c r="CS873">
        <f ca="1">IF(CD873&lt;=Konstanta!$J$5,Konstanta!$I$5,IF(CD873&lt;=Konstanta!$J$6,Konstanta!$I$6,IF(CD873&lt;=Konstanta!$J$7,Konstanta!$I$7,Konstanta!$I$8)))</f>
        <v>4</v>
      </c>
      <c r="CT873" t="b">
        <f>ISNUMBER(SEARCH(Konstanta!$Q$6,Y873))</f>
        <v>0</v>
      </c>
      <c r="CU873">
        <f ca="1">IF(CD873&lt;=Konstanta!$F$5,Konstanta!$E$5,IF(CD873&lt;=Konstanta!$F$6,Konstanta!$E$6,IF(CD873&lt;=Konstanta!$F$7,Konstanta!$E$7,IF(CD873&lt;=Konstanta!$F$8,Konstanta!$E$8,Konstanta!$E$9))))</f>
        <v>5</v>
      </c>
      <c r="CV873" t="b">
        <f t="shared" si="230"/>
        <v>1</v>
      </c>
      <c r="CW873" s="74">
        <f ca="1">IF(CD873&lt;=Konstanta!$B$5,Konstanta!$A$5,IF(CD873&lt;=Konstanta!$B$6,Konstanta!$A$6,IF(CD873&lt;=Konstanta!$B$7,Konstanta!$A$7,IF(CD873&lt;=Konstanta!$B$8,Konstanta!$A$8,IF(CD873&lt;=Konstanta!$B$9,Konstanta!$A$9,IF(CD873&lt;=Konstanta!$B$10,Konstanta!$A$10,IF(CD873&lt;=Konstanta!$B$11,Konstanta!$A$11,Konstanta!$A$12)))))))</f>
        <v>8</v>
      </c>
      <c r="CX873" t="b">
        <f>LEN(_xlfn.IFNA(VLOOKUP(AA873,Konstanta!$AD:$AD,1,FALSE),""))=0</f>
        <v>1</v>
      </c>
      <c r="CY873" s="67">
        <f t="shared" si="231"/>
        <v>0</v>
      </c>
      <c r="CZ873" s="67">
        <f t="shared" si="232"/>
        <v>0</v>
      </c>
      <c r="DA873" s="67">
        <f t="shared" si="233"/>
        <v>0</v>
      </c>
      <c r="DB873" t="b">
        <f t="shared" ca="1" si="234"/>
        <v>0</v>
      </c>
      <c r="DC873" s="67" t="b">
        <f>DA873&lt;=Konstanta!$AH$3</f>
        <v>1</v>
      </c>
      <c r="DD873" t="b">
        <f>CY873&lt;=Konstanta!$AH$4</f>
        <v>1</v>
      </c>
      <c r="DE873" t="b">
        <f>CY873&lt;=Konstanta!$AH$5</f>
        <v>1</v>
      </c>
      <c r="DF873" t="b">
        <f>CY873&lt;=Konstanta!$AH$6</f>
        <v>1</v>
      </c>
      <c r="DG873" t="b">
        <f ca="1">TEXT(BL873,"YYYYMMDD")=TEXT(Konstanta!$B$1,"YYYYMMDD")</f>
        <v>0</v>
      </c>
      <c r="DH873" t="b">
        <f t="shared" si="235"/>
        <v>0</v>
      </c>
      <c r="DI873" s="67">
        <f ca="1">Konstanta!$C$4-Data!CD873</f>
        <v>-1096658.666275</v>
      </c>
      <c r="DJ873">
        <f ca="1">IF(Data!DI873&gt;=Konstanta!$B$14,Konstanta!$A$14,IF(Data!DI873&gt;=Konstanta!$B$15,Konstanta!$A$15,IF(Data!DI873&gt;=Konstanta!$B$16,Konstanta!$A$16,IF(Data!DI873&gt;=Konstanta!$B$17,Konstanta!$A$17,IF(Data!DI873&gt;=Konstanta!$B$18,Konstanta!$A$18,Konstanta!$A$19)))))</f>
        <v>6</v>
      </c>
      <c r="DK873" t="b">
        <f t="shared" si="236"/>
        <v>0</v>
      </c>
      <c r="DL873" t="b">
        <f>COUNTIFS(A$1:A872,A873)=0</f>
        <v>1</v>
      </c>
    </row>
    <row r="874" spans="1:116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70" t="str">
        <f t="shared" si="221"/>
        <v/>
      </c>
      <c r="CA874" s="71">
        <f t="shared" ca="1" si="222"/>
        <v>1096694.6659916667</v>
      </c>
      <c r="CB874" s="70" t="b">
        <f ca="1">AND(LEN(BZ874)&gt;0,TEXT(BZ874,"YYYY-MM-DD")=TEXT(Konstanta!$B$1,"YYYY-MM-DD"))</f>
        <v>0</v>
      </c>
      <c r="CC874" s="70" t="str">
        <f t="shared" si="223"/>
        <v/>
      </c>
      <c r="CD874" s="72">
        <f ca="1">(Konstanta!$B$2-D874)*24</f>
        <v>1096694.666275</v>
      </c>
      <c r="CE874" t="b">
        <f t="shared" si="224"/>
        <v>0</v>
      </c>
      <c r="CF874" t="b">
        <f>LEN(_xlfn.IFNA(VLOOKUP(H874,Konstanta!$M:$M,1,FALSE),""))&gt;0</f>
        <v>0</v>
      </c>
      <c r="CG874" t="b">
        <f>LEN(_xlfn.IFNA(VLOOKUP(G874,Konstanta!$T:$T,1,FALSE),""))&gt;0</f>
        <v>0</v>
      </c>
      <c r="CH874" t="b">
        <f>_xlfn.IFNA(VLOOKUP(U874,Konstanta!$O:$O,1,FALSE),"-")&lt;&gt;"-"</f>
        <v>0</v>
      </c>
      <c r="CI874" t="b">
        <f>LEN(_xlfn.IFNA(VLOOKUP(AX874,Konstanta!$X:$X,1,FALSE),""))&gt;0</f>
        <v>0</v>
      </c>
      <c r="CJ874" t="b">
        <f>OR(LEN(_xlfn.IFNA(VLOOKUP(Y874,Konstanta!$Q:$Q,1,FALSE),""))&gt;0,LEN(Y874)=0)</f>
        <v>1</v>
      </c>
      <c r="CK874" t="b">
        <f t="shared" si="225"/>
        <v>1</v>
      </c>
      <c r="CL874" t="b">
        <f>OR(LEN(_xlfn.IFNA(VLOOKUP(BK874,Konstanta!$Z:$Z,1,FALSE),""))&gt;0,LEN(BK874)=0)</f>
        <v>1</v>
      </c>
      <c r="CM874" t="b">
        <f t="shared" si="226"/>
        <v>1</v>
      </c>
      <c r="CN874" t="b">
        <f t="shared" si="227"/>
        <v>0</v>
      </c>
      <c r="CO874" t="b">
        <f>LEN(_xlfn.IFNA(VLOOKUP(Data!K874,Konstanta!$AB:$AB,1,FALSE),""))&gt;0</f>
        <v>0</v>
      </c>
      <c r="CP874" s="12" t="b">
        <f t="shared" si="228"/>
        <v>0</v>
      </c>
      <c r="CQ874" s="12" t="b">
        <f t="shared" si="229"/>
        <v>0</v>
      </c>
      <c r="CR874" t="b">
        <f>ISNUMBER(SEARCH(Konstanta!$Q$5,Y874))</f>
        <v>0</v>
      </c>
      <c r="CS874">
        <f ca="1">IF(CD874&lt;=Konstanta!$J$5,Konstanta!$I$5,IF(CD874&lt;=Konstanta!$J$6,Konstanta!$I$6,IF(CD874&lt;=Konstanta!$J$7,Konstanta!$I$7,Konstanta!$I$8)))</f>
        <v>4</v>
      </c>
      <c r="CT874" t="b">
        <f>ISNUMBER(SEARCH(Konstanta!$Q$6,Y874))</f>
        <v>0</v>
      </c>
      <c r="CU874">
        <f ca="1">IF(CD874&lt;=Konstanta!$F$5,Konstanta!$E$5,IF(CD874&lt;=Konstanta!$F$6,Konstanta!$E$6,IF(CD874&lt;=Konstanta!$F$7,Konstanta!$E$7,IF(CD874&lt;=Konstanta!$F$8,Konstanta!$E$8,Konstanta!$E$9))))</f>
        <v>5</v>
      </c>
      <c r="CV874" t="b">
        <f t="shared" si="230"/>
        <v>1</v>
      </c>
      <c r="CW874" s="74">
        <f ca="1">IF(CD874&lt;=Konstanta!$B$5,Konstanta!$A$5,IF(CD874&lt;=Konstanta!$B$6,Konstanta!$A$6,IF(CD874&lt;=Konstanta!$B$7,Konstanta!$A$7,IF(CD874&lt;=Konstanta!$B$8,Konstanta!$A$8,IF(CD874&lt;=Konstanta!$B$9,Konstanta!$A$9,IF(CD874&lt;=Konstanta!$B$10,Konstanta!$A$10,IF(CD874&lt;=Konstanta!$B$11,Konstanta!$A$11,Konstanta!$A$12)))))))</f>
        <v>8</v>
      </c>
      <c r="CX874" t="b">
        <f>LEN(_xlfn.IFNA(VLOOKUP(AA874,Konstanta!$AD:$AD,1,FALSE),""))=0</f>
        <v>1</v>
      </c>
      <c r="CY874" s="67">
        <f t="shared" si="231"/>
        <v>0</v>
      </c>
      <c r="CZ874" s="67">
        <f t="shared" si="232"/>
        <v>0</v>
      </c>
      <c r="DA874" s="67">
        <f t="shared" si="233"/>
        <v>0</v>
      </c>
      <c r="DB874" t="b">
        <f t="shared" ca="1" si="234"/>
        <v>0</v>
      </c>
      <c r="DC874" s="67" t="b">
        <f>DA874&lt;=Konstanta!$AH$3</f>
        <v>1</v>
      </c>
      <c r="DD874" t="b">
        <f>CY874&lt;=Konstanta!$AH$4</f>
        <v>1</v>
      </c>
      <c r="DE874" t="b">
        <f>CY874&lt;=Konstanta!$AH$5</f>
        <v>1</v>
      </c>
      <c r="DF874" t="b">
        <f>CY874&lt;=Konstanta!$AH$6</f>
        <v>1</v>
      </c>
      <c r="DG874" t="b">
        <f ca="1">TEXT(BL874,"YYYYMMDD")=TEXT(Konstanta!$B$1,"YYYYMMDD")</f>
        <v>0</v>
      </c>
      <c r="DH874" t="b">
        <f t="shared" si="235"/>
        <v>0</v>
      </c>
      <c r="DI874" s="67">
        <f ca="1">Konstanta!$C$4-Data!CD874</f>
        <v>-1096658.666275</v>
      </c>
      <c r="DJ874">
        <f ca="1">IF(Data!DI874&gt;=Konstanta!$B$14,Konstanta!$A$14,IF(Data!DI874&gt;=Konstanta!$B$15,Konstanta!$A$15,IF(Data!DI874&gt;=Konstanta!$B$16,Konstanta!$A$16,IF(Data!DI874&gt;=Konstanta!$B$17,Konstanta!$A$17,IF(Data!DI874&gt;=Konstanta!$B$18,Konstanta!$A$18,Konstanta!$A$19)))))</f>
        <v>6</v>
      </c>
      <c r="DK874" t="b">
        <f t="shared" si="236"/>
        <v>0</v>
      </c>
      <c r="DL874" t="b">
        <f>COUNTIFS(A$1:A873,A874)=0</f>
        <v>1</v>
      </c>
    </row>
    <row r="875" spans="1:116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70" t="str">
        <f t="shared" si="221"/>
        <v/>
      </c>
      <c r="CA875" s="71">
        <f t="shared" ca="1" si="222"/>
        <v>1096694.6664305555</v>
      </c>
      <c r="CB875" s="70" t="b">
        <f ca="1">AND(LEN(BZ875)&gt;0,TEXT(BZ875,"YYYY-MM-DD")=TEXT(Konstanta!$B$1,"YYYY-MM-DD"))</f>
        <v>0</v>
      </c>
      <c r="CC875" s="70" t="str">
        <f t="shared" si="223"/>
        <v/>
      </c>
      <c r="CD875" s="72">
        <f ca="1">(Konstanta!$B$2-D875)*24</f>
        <v>1096694.666275</v>
      </c>
      <c r="CE875" t="b">
        <f t="shared" si="224"/>
        <v>0</v>
      </c>
      <c r="CF875" t="b">
        <f>LEN(_xlfn.IFNA(VLOOKUP(H875,Konstanta!$M:$M,1,FALSE),""))&gt;0</f>
        <v>0</v>
      </c>
      <c r="CG875" t="b">
        <f>LEN(_xlfn.IFNA(VLOOKUP(G875,Konstanta!$T:$T,1,FALSE),""))&gt;0</f>
        <v>0</v>
      </c>
      <c r="CH875" t="b">
        <f>_xlfn.IFNA(VLOOKUP(U875,Konstanta!$O:$O,1,FALSE),"-")&lt;&gt;"-"</f>
        <v>0</v>
      </c>
      <c r="CI875" t="b">
        <f>LEN(_xlfn.IFNA(VLOOKUP(AX875,Konstanta!$X:$X,1,FALSE),""))&gt;0</f>
        <v>0</v>
      </c>
      <c r="CJ875" t="b">
        <f>OR(LEN(_xlfn.IFNA(VLOOKUP(Y875,Konstanta!$Q:$Q,1,FALSE),""))&gt;0,LEN(Y875)=0)</f>
        <v>1</v>
      </c>
      <c r="CK875" t="b">
        <f t="shared" si="225"/>
        <v>1</v>
      </c>
      <c r="CL875" t="b">
        <f>OR(LEN(_xlfn.IFNA(VLOOKUP(BK875,Konstanta!$Z:$Z,1,FALSE),""))&gt;0,LEN(BK875)=0)</f>
        <v>1</v>
      </c>
      <c r="CM875" t="b">
        <f t="shared" si="226"/>
        <v>1</v>
      </c>
      <c r="CN875" t="b">
        <f t="shared" si="227"/>
        <v>0</v>
      </c>
      <c r="CO875" t="b">
        <f>LEN(_xlfn.IFNA(VLOOKUP(Data!K875,Konstanta!$AB:$AB,1,FALSE),""))&gt;0</f>
        <v>0</v>
      </c>
      <c r="CP875" s="12" t="b">
        <f t="shared" si="228"/>
        <v>0</v>
      </c>
      <c r="CQ875" s="12" t="b">
        <f t="shared" si="229"/>
        <v>0</v>
      </c>
      <c r="CR875" t="b">
        <f>ISNUMBER(SEARCH(Konstanta!$Q$5,Y875))</f>
        <v>0</v>
      </c>
      <c r="CS875">
        <f ca="1">IF(CD875&lt;=Konstanta!$J$5,Konstanta!$I$5,IF(CD875&lt;=Konstanta!$J$6,Konstanta!$I$6,IF(CD875&lt;=Konstanta!$J$7,Konstanta!$I$7,Konstanta!$I$8)))</f>
        <v>4</v>
      </c>
      <c r="CT875" t="b">
        <f>ISNUMBER(SEARCH(Konstanta!$Q$6,Y875))</f>
        <v>0</v>
      </c>
      <c r="CU875">
        <f ca="1">IF(CD875&lt;=Konstanta!$F$5,Konstanta!$E$5,IF(CD875&lt;=Konstanta!$F$6,Konstanta!$E$6,IF(CD875&lt;=Konstanta!$F$7,Konstanta!$E$7,IF(CD875&lt;=Konstanta!$F$8,Konstanta!$E$8,Konstanta!$E$9))))</f>
        <v>5</v>
      </c>
      <c r="CV875" t="b">
        <f t="shared" si="230"/>
        <v>1</v>
      </c>
      <c r="CW875" s="74">
        <f ca="1">IF(CD875&lt;=Konstanta!$B$5,Konstanta!$A$5,IF(CD875&lt;=Konstanta!$B$6,Konstanta!$A$6,IF(CD875&lt;=Konstanta!$B$7,Konstanta!$A$7,IF(CD875&lt;=Konstanta!$B$8,Konstanta!$A$8,IF(CD875&lt;=Konstanta!$B$9,Konstanta!$A$9,IF(CD875&lt;=Konstanta!$B$10,Konstanta!$A$10,IF(CD875&lt;=Konstanta!$B$11,Konstanta!$A$11,Konstanta!$A$12)))))))</f>
        <v>8</v>
      </c>
      <c r="CX875" t="b">
        <f>LEN(_xlfn.IFNA(VLOOKUP(AA875,Konstanta!$AD:$AD,1,FALSE),""))=0</f>
        <v>1</v>
      </c>
      <c r="CY875" s="67">
        <f t="shared" si="231"/>
        <v>0</v>
      </c>
      <c r="CZ875" s="67">
        <f t="shared" si="232"/>
        <v>0</v>
      </c>
      <c r="DA875" s="67">
        <f t="shared" si="233"/>
        <v>0</v>
      </c>
      <c r="DB875" t="b">
        <f t="shared" ca="1" si="234"/>
        <v>0</v>
      </c>
      <c r="DC875" s="67" t="b">
        <f>DA875&lt;=Konstanta!$AH$3</f>
        <v>1</v>
      </c>
      <c r="DD875" t="b">
        <f>CY875&lt;=Konstanta!$AH$4</f>
        <v>1</v>
      </c>
      <c r="DE875" t="b">
        <f>CY875&lt;=Konstanta!$AH$5</f>
        <v>1</v>
      </c>
      <c r="DF875" t="b">
        <f>CY875&lt;=Konstanta!$AH$6</f>
        <v>1</v>
      </c>
      <c r="DG875" t="b">
        <f ca="1">TEXT(BL875,"YYYYMMDD")=TEXT(Konstanta!$B$1,"YYYYMMDD")</f>
        <v>0</v>
      </c>
      <c r="DH875" t="b">
        <f t="shared" si="235"/>
        <v>0</v>
      </c>
      <c r="DI875" s="67">
        <f ca="1">Konstanta!$C$4-Data!CD875</f>
        <v>-1096658.666275</v>
      </c>
      <c r="DJ875">
        <f ca="1">IF(Data!DI875&gt;=Konstanta!$B$14,Konstanta!$A$14,IF(Data!DI875&gt;=Konstanta!$B$15,Konstanta!$A$15,IF(Data!DI875&gt;=Konstanta!$B$16,Konstanta!$A$16,IF(Data!DI875&gt;=Konstanta!$B$17,Konstanta!$A$17,IF(Data!DI875&gt;=Konstanta!$B$18,Konstanta!$A$18,Konstanta!$A$19)))))</f>
        <v>6</v>
      </c>
      <c r="DK875" t="b">
        <f t="shared" si="236"/>
        <v>0</v>
      </c>
      <c r="DL875" t="b">
        <f>COUNTIFS(A$1:A874,A875)=0</f>
        <v>1</v>
      </c>
    </row>
    <row r="876" spans="1:11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  <c r="BY876" s="68"/>
      <c r="BZ876" s="70" t="str">
        <f t="shared" si="221"/>
        <v/>
      </c>
      <c r="CA876" s="71">
        <f t="shared" ca="1" si="222"/>
        <v>1096694.6659916667</v>
      </c>
      <c r="CB876" s="70" t="b">
        <f ca="1">AND(LEN(BZ876)&gt;0,TEXT(BZ876,"YYYY-MM-DD")=TEXT(Konstanta!$B$1,"YYYY-MM-DD"))</f>
        <v>0</v>
      </c>
      <c r="CC876" s="70" t="str">
        <f t="shared" si="223"/>
        <v/>
      </c>
      <c r="CD876" s="72">
        <f ca="1">(Konstanta!$B$2-D876)*24</f>
        <v>1096694.666275</v>
      </c>
      <c r="CE876" t="b">
        <f t="shared" si="224"/>
        <v>0</v>
      </c>
      <c r="CF876" t="b">
        <f>LEN(_xlfn.IFNA(VLOOKUP(H876,Konstanta!$M:$M,1,FALSE),""))&gt;0</f>
        <v>0</v>
      </c>
      <c r="CG876" t="b">
        <f>LEN(_xlfn.IFNA(VLOOKUP(G876,Konstanta!$T:$T,1,FALSE),""))&gt;0</f>
        <v>0</v>
      </c>
      <c r="CH876" t="b">
        <f>_xlfn.IFNA(VLOOKUP(U876,Konstanta!$O:$O,1,FALSE),"-")&lt;&gt;"-"</f>
        <v>0</v>
      </c>
      <c r="CI876" t="b">
        <f>LEN(_xlfn.IFNA(VLOOKUP(AX876,Konstanta!$X:$X,1,FALSE),""))&gt;0</f>
        <v>0</v>
      </c>
      <c r="CJ876" t="b">
        <f>OR(LEN(_xlfn.IFNA(VLOOKUP(Y876,Konstanta!$Q:$Q,1,FALSE),""))&gt;0,LEN(Y876)=0)</f>
        <v>1</v>
      </c>
      <c r="CK876" t="b">
        <f t="shared" si="225"/>
        <v>1</v>
      </c>
      <c r="CL876" t="b">
        <f>OR(LEN(_xlfn.IFNA(VLOOKUP(BK876,Konstanta!$Z:$Z,1,FALSE),""))&gt;0,LEN(BK876)=0)</f>
        <v>1</v>
      </c>
      <c r="CM876" t="b">
        <f t="shared" si="226"/>
        <v>1</v>
      </c>
      <c r="CN876" t="b">
        <f t="shared" si="227"/>
        <v>0</v>
      </c>
      <c r="CO876" t="b">
        <f>LEN(_xlfn.IFNA(VLOOKUP(Data!K876,Konstanta!$AB:$AB,1,FALSE),""))&gt;0</f>
        <v>0</v>
      </c>
      <c r="CP876" s="12" t="b">
        <f t="shared" si="228"/>
        <v>0</v>
      </c>
      <c r="CQ876" s="12" t="b">
        <f t="shared" si="229"/>
        <v>0</v>
      </c>
      <c r="CR876" t="b">
        <f>ISNUMBER(SEARCH(Konstanta!$Q$5,Y876))</f>
        <v>0</v>
      </c>
      <c r="CS876">
        <f ca="1">IF(CD876&lt;=Konstanta!$J$5,Konstanta!$I$5,IF(CD876&lt;=Konstanta!$J$6,Konstanta!$I$6,IF(CD876&lt;=Konstanta!$J$7,Konstanta!$I$7,Konstanta!$I$8)))</f>
        <v>4</v>
      </c>
      <c r="CT876" t="b">
        <f>ISNUMBER(SEARCH(Konstanta!$Q$6,Y876))</f>
        <v>0</v>
      </c>
      <c r="CU876">
        <f ca="1">IF(CD876&lt;=Konstanta!$F$5,Konstanta!$E$5,IF(CD876&lt;=Konstanta!$F$6,Konstanta!$E$6,IF(CD876&lt;=Konstanta!$F$7,Konstanta!$E$7,IF(CD876&lt;=Konstanta!$F$8,Konstanta!$E$8,Konstanta!$E$9))))</f>
        <v>5</v>
      </c>
      <c r="CV876" t="b">
        <f t="shared" si="230"/>
        <v>1</v>
      </c>
      <c r="CW876" s="74">
        <f ca="1">IF(CD876&lt;=Konstanta!$B$5,Konstanta!$A$5,IF(CD876&lt;=Konstanta!$B$6,Konstanta!$A$6,IF(CD876&lt;=Konstanta!$B$7,Konstanta!$A$7,IF(CD876&lt;=Konstanta!$B$8,Konstanta!$A$8,IF(CD876&lt;=Konstanta!$B$9,Konstanta!$A$9,IF(CD876&lt;=Konstanta!$B$10,Konstanta!$A$10,IF(CD876&lt;=Konstanta!$B$11,Konstanta!$A$11,Konstanta!$A$12)))))))</f>
        <v>8</v>
      </c>
      <c r="CX876" t="b">
        <f>LEN(_xlfn.IFNA(VLOOKUP(AA876,Konstanta!$AD:$AD,1,FALSE),""))=0</f>
        <v>1</v>
      </c>
      <c r="CY876" s="67">
        <f t="shared" si="231"/>
        <v>0</v>
      </c>
      <c r="CZ876" s="67">
        <f t="shared" si="232"/>
        <v>0</v>
      </c>
      <c r="DA876" s="67">
        <f t="shared" si="233"/>
        <v>0</v>
      </c>
      <c r="DB876" t="b">
        <f t="shared" ca="1" si="234"/>
        <v>0</v>
      </c>
      <c r="DC876" s="67" t="b">
        <f>DA876&lt;=Konstanta!$AH$3</f>
        <v>1</v>
      </c>
      <c r="DD876" t="b">
        <f>CY876&lt;=Konstanta!$AH$4</f>
        <v>1</v>
      </c>
      <c r="DE876" t="b">
        <f>CY876&lt;=Konstanta!$AH$5</f>
        <v>1</v>
      </c>
      <c r="DF876" t="b">
        <f>CY876&lt;=Konstanta!$AH$6</f>
        <v>1</v>
      </c>
      <c r="DG876" t="b">
        <f ca="1">TEXT(BL876,"YYYYMMDD")=TEXT(Konstanta!$B$1,"YYYYMMDD")</f>
        <v>0</v>
      </c>
      <c r="DH876" t="b">
        <f t="shared" si="235"/>
        <v>0</v>
      </c>
      <c r="DI876" s="67">
        <f ca="1">Konstanta!$C$4-Data!CD876</f>
        <v>-1096658.666275</v>
      </c>
      <c r="DJ876">
        <f ca="1">IF(Data!DI876&gt;=Konstanta!$B$14,Konstanta!$A$14,IF(Data!DI876&gt;=Konstanta!$B$15,Konstanta!$A$15,IF(Data!DI876&gt;=Konstanta!$B$16,Konstanta!$A$16,IF(Data!DI876&gt;=Konstanta!$B$17,Konstanta!$A$17,IF(Data!DI876&gt;=Konstanta!$B$18,Konstanta!$A$18,Konstanta!$A$19)))))</f>
        <v>6</v>
      </c>
      <c r="DK876" t="b">
        <f t="shared" si="236"/>
        <v>0</v>
      </c>
      <c r="DL876" t="b">
        <f>COUNTIFS(A$1:A875,A876)=0</f>
        <v>1</v>
      </c>
    </row>
    <row r="877" spans="1:116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70" t="str">
        <f t="shared" si="221"/>
        <v/>
      </c>
      <c r="CA877" s="71">
        <f t="shared" ca="1" si="222"/>
        <v>1096694.6660166667</v>
      </c>
      <c r="CB877" s="70" t="b">
        <f ca="1">AND(LEN(BZ877)&gt;0,TEXT(BZ877,"YYYY-MM-DD")=TEXT(Konstanta!$B$1,"YYYY-MM-DD"))</f>
        <v>0</v>
      </c>
      <c r="CC877" s="70" t="str">
        <f t="shared" si="223"/>
        <v/>
      </c>
      <c r="CD877" s="72">
        <f ca="1">(Konstanta!$B$2-D877)*24</f>
        <v>1096694.666275</v>
      </c>
      <c r="CE877" t="b">
        <f t="shared" si="224"/>
        <v>0</v>
      </c>
      <c r="CF877" t="b">
        <f>LEN(_xlfn.IFNA(VLOOKUP(H877,Konstanta!$M:$M,1,FALSE),""))&gt;0</f>
        <v>0</v>
      </c>
      <c r="CG877" t="b">
        <f>LEN(_xlfn.IFNA(VLOOKUP(G877,Konstanta!$T:$T,1,FALSE),""))&gt;0</f>
        <v>0</v>
      </c>
      <c r="CH877" t="b">
        <f>_xlfn.IFNA(VLOOKUP(U877,Konstanta!$O:$O,1,FALSE),"-")&lt;&gt;"-"</f>
        <v>0</v>
      </c>
      <c r="CI877" t="b">
        <f>LEN(_xlfn.IFNA(VLOOKUP(AX877,Konstanta!$X:$X,1,FALSE),""))&gt;0</f>
        <v>0</v>
      </c>
      <c r="CJ877" t="b">
        <f>OR(LEN(_xlfn.IFNA(VLOOKUP(Y877,Konstanta!$Q:$Q,1,FALSE),""))&gt;0,LEN(Y877)=0)</f>
        <v>1</v>
      </c>
      <c r="CK877" t="b">
        <f t="shared" si="225"/>
        <v>1</v>
      </c>
      <c r="CL877" t="b">
        <f>OR(LEN(_xlfn.IFNA(VLOOKUP(BK877,Konstanta!$Z:$Z,1,FALSE),""))&gt;0,LEN(BK877)=0)</f>
        <v>1</v>
      </c>
      <c r="CM877" t="b">
        <f t="shared" si="226"/>
        <v>1</v>
      </c>
      <c r="CN877" t="b">
        <f t="shared" si="227"/>
        <v>0</v>
      </c>
      <c r="CO877" t="b">
        <f>LEN(_xlfn.IFNA(VLOOKUP(Data!K877,Konstanta!$AB:$AB,1,FALSE),""))&gt;0</f>
        <v>0</v>
      </c>
      <c r="CP877" s="12" t="b">
        <f t="shared" si="228"/>
        <v>0</v>
      </c>
      <c r="CQ877" s="12" t="b">
        <f t="shared" si="229"/>
        <v>0</v>
      </c>
      <c r="CR877" t="b">
        <f>ISNUMBER(SEARCH(Konstanta!$Q$5,Y877))</f>
        <v>0</v>
      </c>
      <c r="CS877">
        <f ca="1">IF(CD877&lt;=Konstanta!$J$5,Konstanta!$I$5,IF(CD877&lt;=Konstanta!$J$6,Konstanta!$I$6,IF(CD877&lt;=Konstanta!$J$7,Konstanta!$I$7,Konstanta!$I$8)))</f>
        <v>4</v>
      </c>
      <c r="CT877" t="b">
        <f>ISNUMBER(SEARCH(Konstanta!$Q$6,Y877))</f>
        <v>0</v>
      </c>
      <c r="CU877">
        <f ca="1">IF(CD877&lt;=Konstanta!$F$5,Konstanta!$E$5,IF(CD877&lt;=Konstanta!$F$6,Konstanta!$E$6,IF(CD877&lt;=Konstanta!$F$7,Konstanta!$E$7,IF(CD877&lt;=Konstanta!$F$8,Konstanta!$E$8,Konstanta!$E$9))))</f>
        <v>5</v>
      </c>
      <c r="CV877" t="b">
        <f t="shared" si="230"/>
        <v>1</v>
      </c>
      <c r="CW877" s="74">
        <f ca="1">IF(CD877&lt;=Konstanta!$B$5,Konstanta!$A$5,IF(CD877&lt;=Konstanta!$B$6,Konstanta!$A$6,IF(CD877&lt;=Konstanta!$B$7,Konstanta!$A$7,IF(CD877&lt;=Konstanta!$B$8,Konstanta!$A$8,IF(CD877&lt;=Konstanta!$B$9,Konstanta!$A$9,IF(CD877&lt;=Konstanta!$B$10,Konstanta!$A$10,IF(CD877&lt;=Konstanta!$B$11,Konstanta!$A$11,Konstanta!$A$12)))))))</f>
        <v>8</v>
      </c>
      <c r="CX877" t="b">
        <f>LEN(_xlfn.IFNA(VLOOKUP(AA877,Konstanta!$AD:$AD,1,FALSE),""))=0</f>
        <v>1</v>
      </c>
      <c r="CY877" s="67">
        <f t="shared" si="231"/>
        <v>0</v>
      </c>
      <c r="CZ877" s="67">
        <f t="shared" si="232"/>
        <v>0</v>
      </c>
      <c r="DA877" s="67">
        <f t="shared" si="233"/>
        <v>0</v>
      </c>
      <c r="DB877" t="b">
        <f t="shared" ca="1" si="234"/>
        <v>0</v>
      </c>
      <c r="DC877" s="67" t="b">
        <f>DA877&lt;=Konstanta!$AH$3</f>
        <v>1</v>
      </c>
      <c r="DD877" t="b">
        <f>CY877&lt;=Konstanta!$AH$4</f>
        <v>1</v>
      </c>
      <c r="DE877" t="b">
        <f>CY877&lt;=Konstanta!$AH$5</f>
        <v>1</v>
      </c>
      <c r="DF877" t="b">
        <f>CY877&lt;=Konstanta!$AH$6</f>
        <v>1</v>
      </c>
      <c r="DG877" t="b">
        <f ca="1">TEXT(BL877,"YYYYMMDD")=TEXT(Konstanta!$B$1,"YYYYMMDD")</f>
        <v>0</v>
      </c>
      <c r="DH877" t="b">
        <f t="shared" si="235"/>
        <v>0</v>
      </c>
      <c r="DI877" s="67">
        <f ca="1">Konstanta!$C$4-Data!CD877</f>
        <v>-1096658.666275</v>
      </c>
      <c r="DJ877">
        <f ca="1">IF(Data!DI877&gt;=Konstanta!$B$14,Konstanta!$A$14,IF(Data!DI877&gt;=Konstanta!$B$15,Konstanta!$A$15,IF(Data!DI877&gt;=Konstanta!$B$16,Konstanta!$A$16,IF(Data!DI877&gt;=Konstanta!$B$17,Konstanta!$A$17,IF(Data!DI877&gt;=Konstanta!$B$18,Konstanta!$A$18,Konstanta!$A$19)))))</f>
        <v>6</v>
      </c>
      <c r="DK877" t="b">
        <f t="shared" si="236"/>
        <v>0</v>
      </c>
      <c r="DL877" t="b">
        <f>COUNTIFS(A$1:A876,A877)=0</f>
        <v>1</v>
      </c>
    </row>
    <row r="878" spans="1:116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  <c r="BY878" s="68"/>
      <c r="BZ878" s="70" t="str">
        <f t="shared" si="221"/>
        <v/>
      </c>
      <c r="CA878" s="71">
        <f t="shared" ca="1" si="222"/>
        <v>1096694.666275</v>
      </c>
      <c r="CB878" s="70" t="b">
        <f ca="1">AND(LEN(BZ878)&gt;0,TEXT(BZ878,"YYYY-MM-DD")=TEXT(Konstanta!$B$1,"YYYY-MM-DD"))</f>
        <v>0</v>
      </c>
      <c r="CC878" s="70" t="str">
        <f t="shared" si="223"/>
        <v/>
      </c>
      <c r="CD878" s="72">
        <f ca="1">(Konstanta!$B$2-D878)*24</f>
        <v>1096694.666275</v>
      </c>
      <c r="CE878" t="b">
        <f t="shared" si="224"/>
        <v>0</v>
      </c>
      <c r="CF878" t="b">
        <f>LEN(_xlfn.IFNA(VLOOKUP(H878,Konstanta!$M:$M,1,FALSE),""))&gt;0</f>
        <v>0</v>
      </c>
      <c r="CG878" t="b">
        <f>LEN(_xlfn.IFNA(VLOOKUP(G878,Konstanta!$T:$T,1,FALSE),""))&gt;0</f>
        <v>0</v>
      </c>
      <c r="CH878" t="b">
        <f>_xlfn.IFNA(VLOOKUP(U878,Konstanta!$O:$O,1,FALSE),"-")&lt;&gt;"-"</f>
        <v>0</v>
      </c>
      <c r="CI878" t="b">
        <f>LEN(_xlfn.IFNA(VLOOKUP(AX878,Konstanta!$X:$X,1,FALSE),""))&gt;0</f>
        <v>0</v>
      </c>
      <c r="CJ878" t="b">
        <f>OR(LEN(_xlfn.IFNA(VLOOKUP(Y878,Konstanta!$Q:$Q,1,FALSE),""))&gt;0,LEN(Y878)=0)</f>
        <v>1</v>
      </c>
      <c r="CK878" t="b">
        <f t="shared" si="225"/>
        <v>1</v>
      </c>
      <c r="CL878" t="b">
        <f>OR(LEN(_xlfn.IFNA(VLOOKUP(BK878,Konstanta!$Z:$Z,1,FALSE),""))&gt;0,LEN(BK878)=0)</f>
        <v>1</v>
      </c>
      <c r="CM878" t="b">
        <f t="shared" si="226"/>
        <v>1</v>
      </c>
      <c r="CN878" t="b">
        <f t="shared" si="227"/>
        <v>0</v>
      </c>
      <c r="CO878" t="b">
        <f>LEN(_xlfn.IFNA(VLOOKUP(Data!K878,Konstanta!$AB:$AB,1,FALSE),""))&gt;0</f>
        <v>0</v>
      </c>
      <c r="CP878" s="12" t="b">
        <f t="shared" si="228"/>
        <v>0</v>
      </c>
      <c r="CQ878" s="12" t="b">
        <f t="shared" si="229"/>
        <v>0</v>
      </c>
      <c r="CR878" t="b">
        <f>ISNUMBER(SEARCH(Konstanta!$Q$5,Y878))</f>
        <v>0</v>
      </c>
      <c r="CS878">
        <f ca="1">IF(CD878&lt;=Konstanta!$J$5,Konstanta!$I$5,IF(CD878&lt;=Konstanta!$J$6,Konstanta!$I$6,IF(CD878&lt;=Konstanta!$J$7,Konstanta!$I$7,Konstanta!$I$8)))</f>
        <v>4</v>
      </c>
      <c r="CT878" t="b">
        <f>ISNUMBER(SEARCH(Konstanta!$Q$6,Y878))</f>
        <v>0</v>
      </c>
      <c r="CU878">
        <f ca="1">IF(CD878&lt;=Konstanta!$F$5,Konstanta!$E$5,IF(CD878&lt;=Konstanta!$F$6,Konstanta!$E$6,IF(CD878&lt;=Konstanta!$F$7,Konstanta!$E$7,IF(CD878&lt;=Konstanta!$F$8,Konstanta!$E$8,Konstanta!$E$9))))</f>
        <v>5</v>
      </c>
      <c r="CV878" t="b">
        <f t="shared" si="230"/>
        <v>1</v>
      </c>
      <c r="CW878" s="74">
        <f ca="1">IF(CD878&lt;=Konstanta!$B$5,Konstanta!$A$5,IF(CD878&lt;=Konstanta!$B$6,Konstanta!$A$6,IF(CD878&lt;=Konstanta!$B$7,Konstanta!$A$7,IF(CD878&lt;=Konstanta!$B$8,Konstanta!$A$8,IF(CD878&lt;=Konstanta!$B$9,Konstanta!$A$9,IF(CD878&lt;=Konstanta!$B$10,Konstanta!$A$10,IF(CD878&lt;=Konstanta!$B$11,Konstanta!$A$11,Konstanta!$A$12)))))))</f>
        <v>8</v>
      </c>
      <c r="CX878" t="b">
        <f>LEN(_xlfn.IFNA(VLOOKUP(AA878,Konstanta!$AD:$AD,1,FALSE),""))=0</f>
        <v>1</v>
      </c>
      <c r="CY878" s="67">
        <f t="shared" si="231"/>
        <v>0</v>
      </c>
      <c r="CZ878" s="67">
        <f t="shared" si="232"/>
        <v>0</v>
      </c>
      <c r="DA878" s="67">
        <f t="shared" si="233"/>
        <v>0</v>
      </c>
      <c r="DB878" t="b">
        <f t="shared" ca="1" si="234"/>
        <v>0</v>
      </c>
      <c r="DC878" s="67" t="b">
        <f>DA878&lt;=Konstanta!$AH$3</f>
        <v>1</v>
      </c>
      <c r="DD878" t="b">
        <f>CY878&lt;=Konstanta!$AH$4</f>
        <v>1</v>
      </c>
      <c r="DE878" t="b">
        <f>CY878&lt;=Konstanta!$AH$5</f>
        <v>1</v>
      </c>
      <c r="DF878" t="b">
        <f>CY878&lt;=Konstanta!$AH$6</f>
        <v>1</v>
      </c>
      <c r="DG878" t="b">
        <f ca="1">TEXT(BL878,"YYYYMMDD")=TEXT(Konstanta!$B$1,"YYYYMMDD")</f>
        <v>0</v>
      </c>
      <c r="DH878" t="b">
        <f t="shared" si="235"/>
        <v>0</v>
      </c>
      <c r="DI878" s="67">
        <f ca="1">Konstanta!$C$4-Data!CD878</f>
        <v>-1096658.666275</v>
      </c>
      <c r="DJ878">
        <f ca="1">IF(Data!DI878&gt;=Konstanta!$B$14,Konstanta!$A$14,IF(Data!DI878&gt;=Konstanta!$B$15,Konstanta!$A$15,IF(Data!DI878&gt;=Konstanta!$B$16,Konstanta!$A$16,IF(Data!DI878&gt;=Konstanta!$B$17,Konstanta!$A$17,IF(Data!DI878&gt;=Konstanta!$B$18,Konstanta!$A$18,Konstanta!$A$19)))))</f>
        <v>6</v>
      </c>
      <c r="DK878" t="b">
        <f t="shared" si="236"/>
        <v>0</v>
      </c>
      <c r="DL878" t="b">
        <f>COUNTIFS(A$1:A877,A878)=0</f>
        <v>1</v>
      </c>
    </row>
    <row r="879" spans="1:116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  <c r="BY879" s="68"/>
      <c r="BZ879" s="70" t="str">
        <f t="shared" si="221"/>
        <v/>
      </c>
      <c r="CA879" s="71">
        <f t="shared" ca="1" si="222"/>
        <v>1096694.6659944444</v>
      </c>
      <c r="CB879" s="70" t="b">
        <f ca="1">AND(LEN(BZ879)&gt;0,TEXT(BZ879,"YYYY-MM-DD")=TEXT(Konstanta!$B$1,"YYYY-MM-DD"))</f>
        <v>0</v>
      </c>
      <c r="CC879" s="70" t="str">
        <f t="shared" si="223"/>
        <v/>
      </c>
      <c r="CD879" s="72">
        <f ca="1">(Konstanta!$B$2-D879)*24</f>
        <v>1096694.666275</v>
      </c>
      <c r="CE879" t="b">
        <f t="shared" si="224"/>
        <v>0</v>
      </c>
      <c r="CF879" t="b">
        <f>LEN(_xlfn.IFNA(VLOOKUP(H879,Konstanta!$M:$M,1,FALSE),""))&gt;0</f>
        <v>0</v>
      </c>
      <c r="CG879" t="b">
        <f>LEN(_xlfn.IFNA(VLOOKUP(G879,Konstanta!$T:$T,1,FALSE),""))&gt;0</f>
        <v>0</v>
      </c>
      <c r="CH879" t="b">
        <f>_xlfn.IFNA(VLOOKUP(U879,Konstanta!$O:$O,1,FALSE),"-")&lt;&gt;"-"</f>
        <v>0</v>
      </c>
      <c r="CI879" t="b">
        <f>LEN(_xlfn.IFNA(VLOOKUP(AX879,Konstanta!$X:$X,1,FALSE),""))&gt;0</f>
        <v>0</v>
      </c>
      <c r="CJ879" t="b">
        <f>OR(LEN(_xlfn.IFNA(VLOOKUP(Y879,Konstanta!$Q:$Q,1,FALSE),""))&gt;0,LEN(Y879)=0)</f>
        <v>1</v>
      </c>
      <c r="CK879" t="b">
        <f t="shared" si="225"/>
        <v>1</v>
      </c>
      <c r="CL879" t="b">
        <f>OR(LEN(_xlfn.IFNA(VLOOKUP(BK879,Konstanta!$Z:$Z,1,FALSE),""))&gt;0,LEN(BK879)=0)</f>
        <v>1</v>
      </c>
      <c r="CM879" t="b">
        <f t="shared" si="226"/>
        <v>1</v>
      </c>
      <c r="CN879" t="b">
        <f t="shared" si="227"/>
        <v>0</v>
      </c>
      <c r="CO879" t="b">
        <f>LEN(_xlfn.IFNA(VLOOKUP(Data!K879,Konstanta!$AB:$AB,1,FALSE),""))&gt;0</f>
        <v>0</v>
      </c>
      <c r="CP879" s="12" t="b">
        <f t="shared" si="228"/>
        <v>0</v>
      </c>
      <c r="CQ879" s="12" t="b">
        <f t="shared" si="229"/>
        <v>0</v>
      </c>
      <c r="CR879" t="b">
        <f>ISNUMBER(SEARCH(Konstanta!$Q$5,Y879))</f>
        <v>0</v>
      </c>
      <c r="CS879">
        <f ca="1">IF(CD879&lt;=Konstanta!$J$5,Konstanta!$I$5,IF(CD879&lt;=Konstanta!$J$6,Konstanta!$I$6,IF(CD879&lt;=Konstanta!$J$7,Konstanta!$I$7,Konstanta!$I$8)))</f>
        <v>4</v>
      </c>
      <c r="CT879" t="b">
        <f>ISNUMBER(SEARCH(Konstanta!$Q$6,Y879))</f>
        <v>0</v>
      </c>
      <c r="CU879">
        <f ca="1">IF(CD879&lt;=Konstanta!$F$5,Konstanta!$E$5,IF(CD879&lt;=Konstanta!$F$6,Konstanta!$E$6,IF(CD879&lt;=Konstanta!$F$7,Konstanta!$E$7,IF(CD879&lt;=Konstanta!$F$8,Konstanta!$E$8,Konstanta!$E$9))))</f>
        <v>5</v>
      </c>
      <c r="CV879" t="b">
        <f t="shared" si="230"/>
        <v>1</v>
      </c>
      <c r="CW879" s="74">
        <f ca="1">IF(CD879&lt;=Konstanta!$B$5,Konstanta!$A$5,IF(CD879&lt;=Konstanta!$B$6,Konstanta!$A$6,IF(CD879&lt;=Konstanta!$B$7,Konstanta!$A$7,IF(CD879&lt;=Konstanta!$B$8,Konstanta!$A$8,IF(CD879&lt;=Konstanta!$B$9,Konstanta!$A$9,IF(CD879&lt;=Konstanta!$B$10,Konstanta!$A$10,IF(CD879&lt;=Konstanta!$B$11,Konstanta!$A$11,Konstanta!$A$12)))))))</f>
        <v>8</v>
      </c>
      <c r="CX879" t="b">
        <f>LEN(_xlfn.IFNA(VLOOKUP(AA879,Konstanta!$AD:$AD,1,FALSE),""))=0</f>
        <v>1</v>
      </c>
      <c r="CY879" s="67">
        <f t="shared" si="231"/>
        <v>0</v>
      </c>
      <c r="CZ879" s="67">
        <f t="shared" si="232"/>
        <v>0</v>
      </c>
      <c r="DA879" s="67">
        <f t="shared" si="233"/>
        <v>0</v>
      </c>
      <c r="DB879" t="b">
        <f t="shared" ca="1" si="234"/>
        <v>0</v>
      </c>
      <c r="DC879" s="67" t="b">
        <f>DA879&lt;=Konstanta!$AH$3</f>
        <v>1</v>
      </c>
      <c r="DD879" t="b">
        <f>CY879&lt;=Konstanta!$AH$4</f>
        <v>1</v>
      </c>
      <c r="DE879" t="b">
        <f>CY879&lt;=Konstanta!$AH$5</f>
        <v>1</v>
      </c>
      <c r="DF879" t="b">
        <f>CY879&lt;=Konstanta!$AH$6</f>
        <v>1</v>
      </c>
      <c r="DG879" t="b">
        <f ca="1">TEXT(BL879,"YYYYMMDD")=TEXT(Konstanta!$B$1,"YYYYMMDD")</f>
        <v>0</v>
      </c>
      <c r="DH879" t="b">
        <f t="shared" si="235"/>
        <v>0</v>
      </c>
      <c r="DI879" s="67">
        <f ca="1">Konstanta!$C$4-Data!CD879</f>
        <v>-1096658.666275</v>
      </c>
      <c r="DJ879">
        <f ca="1">IF(Data!DI879&gt;=Konstanta!$B$14,Konstanta!$A$14,IF(Data!DI879&gt;=Konstanta!$B$15,Konstanta!$A$15,IF(Data!DI879&gt;=Konstanta!$B$16,Konstanta!$A$16,IF(Data!DI879&gt;=Konstanta!$B$17,Konstanta!$A$17,IF(Data!DI879&gt;=Konstanta!$B$18,Konstanta!$A$18,Konstanta!$A$19)))))</f>
        <v>6</v>
      </c>
      <c r="DK879" t="b">
        <f t="shared" si="236"/>
        <v>0</v>
      </c>
      <c r="DL879" t="b">
        <f>COUNTIFS(A$1:A878,A879)=0</f>
        <v>1</v>
      </c>
    </row>
    <row r="880" spans="1:116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70" t="str">
        <f t="shared" si="221"/>
        <v/>
      </c>
      <c r="CA880" s="71">
        <f t="shared" ca="1" si="222"/>
        <v>1096694.666275</v>
      </c>
      <c r="CB880" s="70" t="b">
        <f ca="1">AND(LEN(BZ880)&gt;0,TEXT(BZ880,"YYYY-MM-DD")=TEXT(Konstanta!$B$1,"YYYY-MM-DD"))</f>
        <v>0</v>
      </c>
      <c r="CC880" s="70" t="str">
        <f t="shared" si="223"/>
        <v/>
      </c>
      <c r="CD880" s="72">
        <f ca="1">(Konstanta!$B$2-D880)*24</f>
        <v>1096694.666275</v>
      </c>
      <c r="CE880" t="b">
        <f t="shared" si="224"/>
        <v>0</v>
      </c>
      <c r="CF880" t="b">
        <f>LEN(_xlfn.IFNA(VLOOKUP(H880,Konstanta!$M:$M,1,FALSE),""))&gt;0</f>
        <v>0</v>
      </c>
      <c r="CG880" t="b">
        <f>LEN(_xlfn.IFNA(VLOOKUP(G880,Konstanta!$T:$T,1,FALSE),""))&gt;0</f>
        <v>0</v>
      </c>
      <c r="CH880" t="b">
        <f>_xlfn.IFNA(VLOOKUP(U880,Konstanta!$O:$O,1,FALSE),"-")&lt;&gt;"-"</f>
        <v>0</v>
      </c>
      <c r="CI880" t="b">
        <f>LEN(_xlfn.IFNA(VLOOKUP(AX880,Konstanta!$X:$X,1,FALSE),""))&gt;0</f>
        <v>0</v>
      </c>
      <c r="CJ880" t="b">
        <f>OR(LEN(_xlfn.IFNA(VLOOKUP(Y880,Konstanta!$Q:$Q,1,FALSE),""))&gt;0,LEN(Y880)=0)</f>
        <v>1</v>
      </c>
      <c r="CK880" t="b">
        <f t="shared" si="225"/>
        <v>1</v>
      </c>
      <c r="CL880" t="b">
        <f>OR(LEN(_xlfn.IFNA(VLOOKUP(BK880,Konstanta!$Z:$Z,1,FALSE),""))&gt;0,LEN(BK880)=0)</f>
        <v>1</v>
      </c>
      <c r="CM880" t="b">
        <f t="shared" si="226"/>
        <v>1</v>
      </c>
      <c r="CN880" t="b">
        <f t="shared" si="227"/>
        <v>0</v>
      </c>
      <c r="CO880" t="b">
        <f>LEN(_xlfn.IFNA(VLOOKUP(Data!K880,Konstanta!$AB:$AB,1,FALSE),""))&gt;0</f>
        <v>0</v>
      </c>
      <c r="CP880" s="12" t="b">
        <f t="shared" si="228"/>
        <v>0</v>
      </c>
      <c r="CQ880" s="12" t="b">
        <f t="shared" si="229"/>
        <v>0</v>
      </c>
      <c r="CR880" t="b">
        <f>ISNUMBER(SEARCH(Konstanta!$Q$5,Y880))</f>
        <v>0</v>
      </c>
      <c r="CS880">
        <f ca="1">IF(CD880&lt;=Konstanta!$J$5,Konstanta!$I$5,IF(CD880&lt;=Konstanta!$J$6,Konstanta!$I$6,IF(CD880&lt;=Konstanta!$J$7,Konstanta!$I$7,Konstanta!$I$8)))</f>
        <v>4</v>
      </c>
      <c r="CT880" t="b">
        <f>ISNUMBER(SEARCH(Konstanta!$Q$6,Y880))</f>
        <v>0</v>
      </c>
      <c r="CU880">
        <f ca="1">IF(CD880&lt;=Konstanta!$F$5,Konstanta!$E$5,IF(CD880&lt;=Konstanta!$F$6,Konstanta!$E$6,IF(CD880&lt;=Konstanta!$F$7,Konstanta!$E$7,IF(CD880&lt;=Konstanta!$F$8,Konstanta!$E$8,Konstanta!$E$9))))</f>
        <v>5</v>
      </c>
      <c r="CV880" t="b">
        <f t="shared" si="230"/>
        <v>1</v>
      </c>
      <c r="CW880" s="74">
        <f ca="1">IF(CD880&lt;=Konstanta!$B$5,Konstanta!$A$5,IF(CD880&lt;=Konstanta!$B$6,Konstanta!$A$6,IF(CD880&lt;=Konstanta!$B$7,Konstanta!$A$7,IF(CD880&lt;=Konstanta!$B$8,Konstanta!$A$8,IF(CD880&lt;=Konstanta!$B$9,Konstanta!$A$9,IF(CD880&lt;=Konstanta!$B$10,Konstanta!$A$10,IF(CD880&lt;=Konstanta!$B$11,Konstanta!$A$11,Konstanta!$A$12)))))))</f>
        <v>8</v>
      </c>
      <c r="CX880" t="b">
        <f>LEN(_xlfn.IFNA(VLOOKUP(AA880,Konstanta!$AD:$AD,1,FALSE),""))=0</f>
        <v>1</v>
      </c>
      <c r="CY880" s="67">
        <f t="shared" si="231"/>
        <v>0</v>
      </c>
      <c r="CZ880" s="67">
        <f t="shared" si="232"/>
        <v>0</v>
      </c>
      <c r="DA880" s="67">
        <f t="shared" si="233"/>
        <v>0</v>
      </c>
      <c r="DB880" t="b">
        <f t="shared" ca="1" si="234"/>
        <v>0</v>
      </c>
      <c r="DC880" s="67" t="b">
        <f>DA880&lt;=Konstanta!$AH$3</f>
        <v>1</v>
      </c>
      <c r="DD880" t="b">
        <f>CY880&lt;=Konstanta!$AH$4</f>
        <v>1</v>
      </c>
      <c r="DE880" t="b">
        <f>CY880&lt;=Konstanta!$AH$5</f>
        <v>1</v>
      </c>
      <c r="DF880" t="b">
        <f>CY880&lt;=Konstanta!$AH$6</f>
        <v>1</v>
      </c>
      <c r="DG880" t="b">
        <f ca="1">TEXT(BL880,"YYYYMMDD")=TEXT(Konstanta!$B$1,"YYYYMMDD")</f>
        <v>0</v>
      </c>
      <c r="DH880" t="b">
        <f t="shared" si="235"/>
        <v>0</v>
      </c>
      <c r="DI880" s="67">
        <f ca="1">Konstanta!$C$4-Data!CD880</f>
        <v>-1096658.666275</v>
      </c>
      <c r="DJ880">
        <f ca="1">IF(Data!DI880&gt;=Konstanta!$B$14,Konstanta!$A$14,IF(Data!DI880&gt;=Konstanta!$B$15,Konstanta!$A$15,IF(Data!DI880&gt;=Konstanta!$B$16,Konstanta!$A$16,IF(Data!DI880&gt;=Konstanta!$B$17,Konstanta!$A$17,IF(Data!DI880&gt;=Konstanta!$B$18,Konstanta!$A$18,Konstanta!$A$19)))))</f>
        <v>6</v>
      </c>
      <c r="DK880" t="b">
        <f t="shared" si="236"/>
        <v>0</v>
      </c>
      <c r="DL880" t="b">
        <f>COUNTIFS(A$1:A879,A880)=0</f>
        <v>1</v>
      </c>
    </row>
    <row r="881" spans="1:116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70" t="str">
        <f t="shared" si="221"/>
        <v/>
      </c>
      <c r="CA881" s="71">
        <f t="shared" ca="1" si="222"/>
        <v>1096694.6662277777</v>
      </c>
      <c r="CB881" s="70" t="b">
        <f ca="1">AND(LEN(BZ881)&gt;0,TEXT(BZ881,"YYYY-MM-DD")=TEXT(Konstanta!$B$1,"YYYY-MM-DD"))</f>
        <v>0</v>
      </c>
      <c r="CC881" s="70" t="str">
        <f t="shared" si="223"/>
        <v/>
      </c>
      <c r="CD881" s="72">
        <f ca="1">(Konstanta!$B$2-D881)*24</f>
        <v>1096694.666275</v>
      </c>
      <c r="CE881" t="b">
        <f t="shared" si="224"/>
        <v>0</v>
      </c>
      <c r="CF881" t="b">
        <f>LEN(_xlfn.IFNA(VLOOKUP(H881,Konstanta!$M:$M,1,FALSE),""))&gt;0</f>
        <v>0</v>
      </c>
      <c r="CG881" t="b">
        <f>LEN(_xlfn.IFNA(VLOOKUP(G881,Konstanta!$T:$T,1,FALSE),""))&gt;0</f>
        <v>0</v>
      </c>
      <c r="CH881" t="b">
        <f>_xlfn.IFNA(VLOOKUP(U881,Konstanta!$O:$O,1,FALSE),"-")&lt;&gt;"-"</f>
        <v>0</v>
      </c>
      <c r="CI881" t="b">
        <f>LEN(_xlfn.IFNA(VLOOKUP(AX881,Konstanta!$X:$X,1,FALSE),""))&gt;0</f>
        <v>0</v>
      </c>
      <c r="CJ881" t="b">
        <f>OR(LEN(_xlfn.IFNA(VLOOKUP(Y881,Konstanta!$Q:$Q,1,FALSE),""))&gt;0,LEN(Y881)=0)</f>
        <v>1</v>
      </c>
      <c r="CK881" t="b">
        <f t="shared" si="225"/>
        <v>1</v>
      </c>
      <c r="CL881" t="b">
        <f>OR(LEN(_xlfn.IFNA(VLOOKUP(BK881,Konstanta!$Z:$Z,1,FALSE),""))&gt;0,LEN(BK881)=0)</f>
        <v>1</v>
      </c>
      <c r="CM881" t="b">
        <f t="shared" si="226"/>
        <v>1</v>
      </c>
      <c r="CN881" t="b">
        <f t="shared" si="227"/>
        <v>0</v>
      </c>
      <c r="CO881" t="b">
        <f>LEN(_xlfn.IFNA(VLOOKUP(Data!K881,Konstanta!$AB:$AB,1,FALSE),""))&gt;0</f>
        <v>0</v>
      </c>
      <c r="CP881" s="12" t="b">
        <f t="shared" si="228"/>
        <v>0</v>
      </c>
      <c r="CQ881" s="12" t="b">
        <f t="shared" si="229"/>
        <v>0</v>
      </c>
      <c r="CR881" t="b">
        <f>ISNUMBER(SEARCH(Konstanta!$Q$5,Y881))</f>
        <v>0</v>
      </c>
      <c r="CS881">
        <f ca="1">IF(CD881&lt;=Konstanta!$J$5,Konstanta!$I$5,IF(CD881&lt;=Konstanta!$J$6,Konstanta!$I$6,IF(CD881&lt;=Konstanta!$J$7,Konstanta!$I$7,Konstanta!$I$8)))</f>
        <v>4</v>
      </c>
      <c r="CT881" t="b">
        <f>ISNUMBER(SEARCH(Konstanta!$Q$6,Y881))</f>
        <v>0</v>
      </c>
      <c r="CU881">
        <f ca="1">IF(CD881&lt;=Konstanta!$F$5,Konstanta!$E$5,IF(CD881&lt;=Konstanta!$F$6,Konstanta!$E$6,IF(CD881&lt;=Konstanta!$F$7,Konstanta!$E$7,IF(CD881&lt;=Konstanta!$F$8,Konstanta!$E$8,Konstanta!$E$9))))</f>
        <v>5</v>
      </c>
      <c r="CV881" t="b">
        <f t="shared" si="230"/>
        <v>1</v>
      </c>
      <c r="CW881" s="74">
        <f ca="1">IF(CD881&lt;=Konstanta!$B$5,Konstanta!$A$5,IF(CD881&lt;=Konstanta!$B$6,Konstanta!$A$6,IF(CD881&lt;=Konstanta!$B$7,Konstanta!$A$7,IF(CD881&lt;=Konstanta!$B$8,Konstanta!$A$8,IF(CD881&lt;=Konstanta!$B$9,Konstanta!$A$9,IF(CD881&lt;=Konstanta!$B$10,Konstanta!$A$10,IF(CD881&lt;=Konstanta!$B$11,Konstanta!$A$11,Konstanta!$A$12)))))))</f>
        <v>8</v>
      </c>
      <c r="CX881" t="b">
        <f>LEN(_xlfn.IFNA(VLOOKUP(AA881,Konstanta!$AD:$AD,1,FALSE),""))=0</f>
        <v>1</v>
      </c>
      <c r="CY881" s="67">
        <f t="shared" si="231"/>
        <v>0</v>
      </c>
      <c r="CZ881" s="67">
        <f t="shared" si="232"/>
        <v>0</v>
      </c>
      <c r="DA881" s="67">
        <f t="shared" si="233"/>
        <v>0</v>
      </c>
      <c r="DB881" t="b">
        <f t="shared" ca="1" si="234"/>
        <v>0</v>
      </c>
      <c r="DC881" s="67" t="b">
        <f>DA881&lt;=Konstanta!$AH$3</f>
        <v>1</v>
      </c>
      <c r="DD881" t="b">
        <f>CY881&lt;=Konstanta!$AH$4</f>
        <v>1</v>
      </c>
      <c r="DE881" t="b">
        <f>CY881&lt;=Konstanta!$AH$5</f>
        <v>1</v>
      </c>
      <c r="DF881" t="b">
        <f>CY881&lt;=Konstanta!$AH$6</f>
        <v>1</v>
      </c>
      <c r="DG881" t="b">
        <f ca="1">TEXT(BL881,"YYYYMMDD")=TEXT(Konstanta!$B$1,"YYYYMMDD")</f>
        <v>0</v>
      </c>
      <c r="DH881" t="b">
        <f t="shared" si="235"/>
        <v>0</v>
      </c>
      <c r="DI881" s="67">
        <f ca="1">Konstanta!$C$4-Data!CD881</f>
        <v>-1096658.666275</v>
      </c>
      <c r="DJ881">
        <f ca="1">IF(Data!DI881&gt;=Konstanta!$B$14,Konstanta!$A$14,IF(Data!DI881&gt;=Konstanta!$B$15,Konstanta!$A$15,IF(Data!DI881&gt;=Konstanta!$B$16,Konstanta!$A$16,IF(Data!DI881&gt;=Konstanta!$B$17,Konstanta!$A$17,IF(Data!DI881&gt;=Konstanta!$B$18,Konstanta!$A$18,Konstanta!$A$19)))))</f>
        <v>6</v>
      </c>
      <c r="DK881" t="b">
        <f t="shared" si="236"/>
        <v>0</v>
      </c>
      <c r="DL881" t="b">
        <f>COUNTIFS(A$1:A880,A881)=0</f>
        <v>1</v>
      </c>
    </row>
    <row r="882" spans="1:116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70" t="str">
        <f t="shared" si="221"/>
        <v/>
      </c>
      <c r="CA882" s="71">
        <f t="shared" ca="1" si="222"/>
        <v>1096694.6659916667</v>
      </c>
      <c r="CB882" s="70" t="b">
        <f ca="1">AND(LEN(BZ882)&gt;0,TEXT(BZ882,"YYYY-MM-DD")=TEXT(Konstanta!$B$1,"YYYY-MM-DD"))</f>
        <v>0</v>
      </c>
      <c r="CC882" s="70" t="str">
        <f t="shared" si="223"/>
        <v/>
      </c>
      <c r="CD882" s="72">
        <f ca="1">(Konstanta!$B$2-D882)*24</f>
        <v>1096694.666275</v>
      </c>
      <c r="CE882" t="b">
        <f t="shared" si="224"/>
        <v>0</v>
      </c>
      <c r="CF882" t="b">
        <f>LEN(_xlfn.IFNA(VLOOKUP(H882,Konstanta!$M:$M,1,FALSE),""))&gt;0</f>
        <v>0</v>
      </c>
      <c r="CG882" t="b">
        <f>LEN(_xlfn.IFNA(VLOOKUP(G882,Konstanta!$T:$T,1,FALSE),""))&gt;0</f>
        <v>0</v>
      </c>
      <c r="CH882" t="b">
        <f>_xlfn.IFNA(VLOOKUP(U882,Konstanta!$O:$O,1,FALSE),"-")&lt;&gt;"-"</f>
        <v>0</v>
      </c>
      <c r="CI882" t="b">
        <f>LEN(_xlfn.IFNA(VLOOKUP(AX882,Konstanta!$X:$X,1,FALSE),""))&gt;0</f>
        <v>0</v>
      </c>
      <c r="CJ882" t="b">
        <f>OR(LEN(_xlfn.IFNA(VLOOKUP(Y882,Konstanta!$Q:$Q,1,FALSE),""))&gt;0,LEN(Y882)=0)</f>
        <v>1</v>
      </c>
      <c r="CK882" t="b">
        <f t="shared" si="225"/>
        <v>1</v>
      </c>
      <c r="CL882" t="b">
        <f>OR(LEN(_xlfn.IFNA(VLOOKUP(BK882,Konstanta!$Z:$Z,1,FALSE),""))&gt;0,LEN(BK882)=0)</f>
        <v>1</v>
      </c>
      <c r="CM882" t="b">
        <f t="shared" si="226"/>
        <v>1</v>
      </c>
      <c r="CN882" t="b">
        <f t="shared" si="227"/>
        <v>0</v>
      </c>
      <c r="CO882" t="b">
        <f>LEN(_xlfn.IFNA(VLOOKUP(Data!K882,Konstanta!$AB:$AB,1,FALSE),""))&gt;0</f>
        <v>0</v>
      </c>
      <c r="CP882" s="12" t="b">
        <f t="shared" si="228"/>
        <v>0</v>
      </c>
      <c r="CQ882" s="12" t="b">
        <f t="shared" si="229"/>
        <v>0</v>
      </c>
      <c r="CR882" t="b">
        <f>ISNUMBER(SEARCH(Konstanta!$Q$5,Y882))</f>
        <v>0</v>
      </c>
      <c r="CS882">
        <f ca="1">IF(CD882&lt;=Konstanta!$J$5,Konstanta!$I$5,IF(CD882&lt;=Konstanta!$J$6,Konstanta!$I$6,IF(CD882&lt;=Konstanta!$J$7,Konstanta!$I$7,Konstanta!$I$8)))</f>
        <v>4</v>
      </c>
      <c r="CT882" t="b">
        <f>ISNUMBER(SEARCH(Konstanta!$Q$6,Y882))</f>
        <v>0</v>
      </c>
      <c r="CU882">
        <f ca="1">IF(CD882&lt;=Konstanta!$F$5,Konstanta!$E$5,IF(CD882&lt;=Konstanta!$F$6,Konstanta!$E$6,IF(CD882&lt;=Konstanta!$F$7,Konstanta!$E$7,IF(CD882&lt;=Konstanta!$F$8,Konstanta!$E$8,Konstanta!$E$9))))</f>
        <v>5</v>
      </c>
      <c r="CV882" t="b">
        <f t="shared" si="230"/>
        <v>1</v>
      </c>
      <c r="CW882" s="74">
        <f ca="1">IF(CD882&lt;=Konstanta!$B$5,Konstanta!$A$5,IF(CD882&lt;=Konstanta!$B$6,Konstanta!$A$6,IF(CD882&lt;=Konstanta!$B$7,Konstanta!$A$7,IF(CD882&lt;=Konstanta!$B$8,Konstanta!$A$8,IF(CD882&lt;=Konstanta!$B$9,Konstanta!$A$9,IF(CD882&lt;=Konstanta!$B$10,Konstanta!$A$10,IF(CD882&lt;=Konstanta!$B$11,Konstanta!$A$11,Konstanta!$A$12)))))))</f>
        <v>8</v>
      </c>
      <c r="CX882" t="b">
        <f>LEN(_xlfn.IFNA(VLOOKUP(AA882,Konstanta!$AD:$AD,1,FALSE),""))=0</f>
        <v>1</v>
      </c>
      <c r="CY882" s="67">
        <f t="shared" si="231"/>
        <v>0</v>
      </c>
      <c r="CZ882" s="67">
        <f t="shared" si="232"/>
        <v>0</v>
      </c>
      <c r="DA882" s="67">
        <f t="shared" si="233"/>
        <v>0</v>
      </c>
      <c r="DB882" t="b">
        <f t="shared" ca="1" si="234"/>
        <v>0</v>
      </c>
      <c r="DC882" s="67" t="b">
        <f>DA882&lt;=Konstanta!$AH$3</f>
        <v>1</v>
      </c>
      <c r="DD882" t="b">
        <f>CY882&lt;=Konstanta!$AH$4</f>
        <v>1</v>
      </c>
      <c r="DE882" t="b">
        <f>CY882&lt;=Konstanta!$AH$5</f>
        <v>1</v>
      </c>
      <c r="DF882" t="b">
        <f>CY882&lt;=Konstanta!$AH$6</f>
        <v>1</v>
      </c>
      <c r="DG882" t="b">
        <f ca="1">TEXT(BL882,"YYYYMMDD")=TEXT(Konstanta!$B$1,"YYYYMMDD")</f>
        <v>0</v>
      </c>
      <c r="DH882" t="b">
        <f t="shared" si="235"/>
        <v>0</v>
      </c>
      <c r="DI882" s="67">
        <f ca="1">Konstanta!$C$4-Data!CD882</f>
        <v>-1096658.666275</v>
      </c>
      <c r="DJ882">
        <f ca="1">IF(Data!DI882&gt;=Konstanta!$B$14,Konstanta!$A$14,IF(Data!DI882&gt;=Konstanta!$B$15,Konstanta!$A$15,IF(Data!DI882&gt;=Konstanta!$B$16,Konstanta!$A$16,IF(Data!DI882&gt;=Konstanta!$B$17,Konstanta!$A$17,IF(Data!DI882&gt;=Konstanta!$B$18,Konstanta!$A$18,Konstanta!$A$19)))))</f>
        <v>6</v>
      </c>
      <c r="DK882" t="b">
        <f t="shared" si="236"/>
        <v>0</v>
      </c>
      <c r="DL882" t="b">
        <f>COUNTIFS(A$1:A881,A882)=0</f>
        <v>1</v>
      </c>
    </row>
    <row r="883" spans="1:116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70" t="str">
        <f t="shared" si="221"/>
        <v/>
      </c>
      <c r="CA883" s="71">
        <f t="shared" ca="1" si="222"/>
        <v>1096694.6664305555</v>
      </c>
      <c r="CB883" s="70" t="b">
        <f ca="1">AND(LEN(BZ883)&gt;0,TEXT(BZ883,"YYYY-MM-DD")=TEXT(Konstanta!$B$1,"YYYY-MM-DD"))</f>
        <v>0</v>
      </c>
      <c r="CC883" s="70" t="str">
        <f t="shared" si="223"/>
        <v/>
      </c>
      <c r="CD883" s="72">
        <f ca="1">(Konstanta!$B$2-D883)*24</f>
        <v>1096694.666275</v>
      </c>
      <c r="CE883" t="b">
        <f t="shared" si="224"/>
        <v>0</v>
      </c>
      <c r="CF883" t="b">
        <f>LEN(_xlfn.IFNA(VLOOKUP(H883,Konstanta!$M:$M,1,FALSE),""))&gt;0</f>
        <v>0</v>
      </c>
      <c r="CG883" t="b">
        <f>LEN(_xlfn.IFNA(VLOOKUP(G883,Konstanta!$T:$T,1,FALSE),""))&gt;0</f>
        <v>0</v>
      </c>
      <c r="CH883" t="b">
        <f>_xlfn.IFNA(VLOOKUP(U883,Konstanta!$O:$O,1,FALSE),"-")&lt;&gt;"-"</f>
        <v>0</v>
      </c>
      <c r="CI883" t="b">
        <f>LEN(_xlfn.IFNA(VLOOKUP(AX883,Konstanta!$X:$X,1,FALSE),""))&gt;0</f>
        <v>0</v>
      </c>
      <c r="CJ883" t="b">
        <f>OR(LEN(_xlfn.IFNA(VLOOKUP(Y883,Konstanta!$Q:$Q,1,FALSE),""))&gt;0,LEN(Y883)=0)</f>
        <v>1</v>
      </c>
      <c r="CK883" t="b">
        <f t="shared" si="225"/>
        <v>1</v>
      </c>
      <c r="CL883" t="b">
        <f>OR(LEN(_xlfn.IFNA(VLOOKUP(BK883,Konstanta!$Z:$Z,1,FALSE),""))&gt;0,LEN(BK883)=0)</f>
        <v>1</v>
      </c>
      <c r="CM883" t="b">
        <f t="shared" si="226"/>
        <v>1</v>
      </c>
      <c r="CN883" t="b">
        <f t="shared" si="227"/>
        <v>0</v>
      </c>
      <c r="CO883" t="b">
        <f>LEN(_xlfn.IFNA(VLOOKUP(Data!K883,Konstanta!$AB:$AB,1,FALSE),""))&gt;0</f>
        <v>0</v>
      </c>
      <c r="CP883" s="12" t="b">
        <f t="shared" si="228"/>
        <v>0</v>
      </c>
      <c r="CQ883" s="12" t="b">
        <f t="shared" si="229"/>
        <v>0</v>
      </c>
      <c r="CR883" t="b">
        <f>ISNUMBER(SEARCH(Konstanta!$Q$5,Y883))</f>
        <v>0</v>
      </c>
      <c r="CS883">
        <f ca="1">IF(CD883&lt;=Konstanta!$J$5,Konstanta!$I$5,IF(CD883&lt;=Konstanta!$J$6,Konstanta!$I$6,IF(CD883&lt;=Konstanta!$J$7,Konstanta!$I$7,Konstanta!$I$8)))</f>
        <v>4</v>
      </c>
      <c r="CT883" t="b">
        <f>ISNUMBER(SEARCH(Konstanta!$Q$6,Y883))</f>
        <v>0</v>
      </c>
      <c r="CU883">
        <f ca="1">IF(CD883&lt;=Konstanta!$F$5,Konstanta!$E$5,IF(CD883&lt;=Konstanta!$F$6,Konstanta!$E$6,IF(CD883&lt;=Konstanta!$F$7,Konstanta!$E$7,IF(CD883&lt;=Konstanta!$F$8,Konstanta!$E$8,Konstanta!$E$9))))</f>
        <v>5</v>
      </c>
      <c r="CV883" t="b">
        <f t="shared" si="230"/>
        <v>1</v>
      </c>
      <c r="CW883" s="74">
        <f ca="1">IF(CD883&lt;=Konstanta!$B$5,Konstanta!$A$5,IF(CD883&lt;=Konstanta!$B$6,Konstanta!$A$6,IF(CD883&lt;=Konstanta!$B$7,Konstanta!$A$7,IF(CD883&lt;=Konstanta!$B$8,Konstanta!$A$8,IF(CD883&lt;=Konstanta!$B$9,Konstanta!$A$9,IF(CD883&lt;=Konstanta!$B$10,Konstanta!$A$10,IF(CD883&lt;=Konstanta!$B$11,Konstanta!$A$11,Konstanta!$A$12)))))))</f>
        <v>8</v>
      </c>
      <c r="CX883" t="b">
        <f>LEN(_xlfn.IFNA(VLOOKUP(AA883,Konstanta!$AD:$AD,1,FALSE),""))=0</f>
        <v>1</v>
      </c>
      <c r="CY883" s="67">
        <f t="shared" si="231"/>
        <v>0</v>
      </c>
      <c r="CZ883" s="67">
        <f t="shared" si="232"/>
        <v>0</v>
      </c>
      <c r="DA883" s="67">
        <f t="shared" si="233"/>
        <v>0</v>
      </c>
      <c r="DB883" t="b">
        <f t="shared" ca="1" si="234"/>
        <v>0</v>
      </c>
      <c r="DC883" s="67" t="b">
        <f>DA883&lt;=Konstanta!$AH$3</f>
        <v>1</v>
      </c>
      <c r="DD883" t="b">
        <f>CY883&lt;=Konstanta!$AH$4</f>
        <v>1</v>
      </c>
      <c r="DE883" t="b">
        <f>CY883&lt;=Konstanta!$AH$5</f>
        <v>1</v>
      </c>
      <c r="DF883" t="b">
        <f>CY883&lt;=Konstanta!$AH$6</f>
        <v>1</v>
      </c>
      <c r="DG883" t="b">
        <f ca="1">TEXT(BL883,"YYYYMMDD")=TEXT(Konstanta!$B$1,"YYYYMMDD")</f>
        <v>0</v>
      </c>
      <c r="DH883" t="b">
        <f t="shared" si="235"/>
        <v>0</v>
      </c>
      <c r="DI883" s="67">
        <f ca="1">Konstanta!$C$4-Data!CD883</f>
        <v>-1096658.666275</v>
      </c>
      <c r="DJ883">
        <f ca="1">IF(Data!DI883&gt;=Konstanta!$B$14,Konstanta!$A$14,IF(Data!DI883&gt;=Konstanta!$B$15,Konstanta!$A$15,IF(Data!DI883&gt;=Konstanta!$B$16,Konstanta!$A$16,IF(Data!DI883&gt;=Konstanta!$B$17,Konstanta!$A$17,IF(Data!DI883&gt;=Konstanta!$B$18,Konstanta!$A$18,Konstanta!$A$19)))))</f>
        <v>6</v>
      </c>
      <c r="DK883" t="b">
        <f t="shared" si="236"/>
        <v>0</v>
      </c>
      <c r="DL883" t="b">
        <f>COUNTIFS(A$1:A882,A883)=0</f>
        <v>1</v>
      </c>
    </row>
    <row r="884" spans="1:116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70" t="str">
        <f t="shared" si="221"/>
        <v/>
      </c>
      <c r="CA884" s="71">
        <f t="shared" ca="1" si="222"/>
        <v>1096694.6659916667</v>
      </c>
      <c r="CB884" s="70" t="b">
        <f ca="1">AND(LEN(BZ884)&gt;0,TEXT(BZ884,"YYYY-MM-DD")=TEXT(Konstanta!$B$1,"YYYY-MM-DD"))</f>
        <v>0</v>
      </c>
      <c r="CC884" s="70" t="str">
        <f t="shared" si="223"/>
        <v/>
      </c>
      <c r="CD884" s="72">
        <f ca="1">(Konstanta!$B$2-D884)*24</f>
        <v>1096694.666275</v>
      </c>
      <c r="CE884" t="b">
        <f t="shared" si="224"/>
        <v>0</v>
      </c>
      <c r="CF884" t="b">
        <f>LEN(_xlfn.IFNA(VLOOKUP(H884,Konstanta!$M:$M,1,FALSE),""))&gt;0</f>
        <v>0</v>
      </c>
      <c r="CG884" t="b">
        <f>LEN(_xlfn.IFNA(VLOOKUP(G884,Konstanta!$T:$T,1,FALSE),""))&gt;0</f>
        <v>0</v>
      </c>
      <c r="CH884" t="b">
        <f>_xlfn.IFNA(VLOOKUP(U884,Konstanta!$O:$O,1,FALSE),"-")&lt;&gt;"-"</f>
        <v>0</v>
      </c>
      <c r="CI884" t="b">
        <f>LEN(_xlfn.IFNA(VLOOKUP(AX884,Konstanta!$X:$X,1,FALSE),""))&gt;0</f>
        <v>0</v>
      </c>
      <c r="CJ884" t="b">
        <f>OR(LEN(_xlfn.IFNA(VLOOKUP(Y884,Konstanta!$Q:$Q,1,FALSE),""))&gt;0,LEN(Y884)=0)</f>
        <v>1</v>
      </c>
      <c r="CK884" t="b">
        <f t="shared" si="225"/>
        <v>1</v>
      </c>
      <c r="CL884" t="b">
        <f>OR(LEN(_xlfn.IFNA(VLOOKUP(BK884,Konstanta!$Z:$Z,1,FALSE),""))&gt;0,LEN(BK884)=0)</f>
        <v>1</v>
      </c>
      <c r="CM884" t="b">
        <f t="shared" si="226"/>
        <v>1</v>
      </c>
      <c r="CN884" t="b">
        <f t="shared" si="227"/>
        <v>0</v>
      </c>
      <c r="CO884" t="b">
        <f>LEN(_xlfn.IFNA(VLOOKUP(Data!K884,Konstanta!$AB:$AB,1,FALSE),""))&gt;0</f>
        <v>0</v>
      </c>
      <c r="CP884" s="12" t="b">
        <f t="shared" si="228"/>
        <v>0</v>
      </c>
      <c r="CQ884" s="12" t="b">
        <f t="shared" si="229"/>
        <v>0</v>
      </c>
      <c r="CR884" t="b">
        <f>ISNUMBER(SEARCH(Konstanta!$Q$5,Y884))</f>
        <v>0</v>
      </c>
      <c r="CS884">
        <f ca="1">IF(CD884&lt;=Konstanta!$J$5,Konstanta!$I$5,IF(CD884&lt;=Konstanta!$J$6,Konstanta!$I$6,IF(CD884&lt;=Konstanta!$J$7,Konstanta!$I$7,Konstanta!$I$8)))</f>
        <v>4</v>
      </c>
      <c r="CT884" t="b">
        <f>ISNUMBER(SEARCH(Konstanta!$Q$6,Y884))</f>
        <v>0</v>
      </c>
      <c r="CU884">
        <f ca="1">IF(CD884&lt;=Konstanta!$F$5,Konstanta!$E$5,IF(CD884&lt;=Konstanta!$F$6,Konstanta!$E$6,IF(CD884&lt;=Konstanta!$F$7,Konstanta!$E$7,IF(CD884&lt;=Konstanta!$F$8,Konstanta!$E$8,Konstanta!$E$9))))</f>
        <v>5</v>
      </c>
      <c r="CV884" t="b">
        <f t="shared" si="230"/>
        <v>1</v>
      </c>
      <c r="CW884" s="74">
        <f ca="1">IF(CD884&lt;=Konstanta!$B$5,Konstanta!$A$5,IF(CD884&lt;=Konstanta!$B$6,Konstanta!$A$6,IF(CD884&lt;=Konstanta!$B$7,Konstanta!$A$7,IF(CD884&lt;=Konstanta!$B$8,Konstanta!$A$8,IF(CD884&lt;=Konstanta!$B$9,Konstanta!$A$9,IF(CD884&lt;=Konstanta!$B$10,Konstanta!$A$10,IF(CD884&lt;=Konstanta!$B$11,Konstanta!$A$11,Konstanta!$A$12)))))))</f>
        <v>8</v>
      </c>
      <c r="CX884" t="b">
        <f>LEN(_xlfn.IFNA(VLOOKUP(AA884,Konstanta!$AD:$AD,1,FALSE),""))=0</f>
        <v>1</v>
      </c>
      <c r="CY884" s="67">
        <f t="shared" si="231"/>
        <v>0</v>
      </c>
      <c r="CZ884" s="67">
        <f t="shared" si="232"/>
        <v>0</v>
      </c>
      <c r="DA884" s="67">
        <f t="shared" si="233"/>
        <v>0</v>
      </c>
      <c r="DB884" t="b">
        <f t="shared" ca="1" si="234"/>
        <v>0</v>
      </c>
      <c r="DC884" s="67" t="b">
        <f>DA884&lt;=Konstanta!$AH$3</f>
        <v>1</v>
      </c>
      <c r="DD884" t="b">
        <f>CY884&lt;=Konstanta!$AH$4</f>
        <v>1</v>
      </c>
      <c r="DE884" t="b">
        <f>CY884&lt;=Konstanta!$AH$5</f>
        <v>1</v>
      </c>
      <c r="DF884" t="b">
        <f>CY884&lt;=Konstanta!$AH$6</f>
        <v>1</v>
      </c>
      <c r="DG884" t="b">
        <f ca="1">TEXT(BL884,"YYYYMMDD")=TEXT(Konstanta!$B$1,"YYYYMMDD")</f>
        <v>0</v>
      </c>
      <c r="DH884" t="b">
        <f t="shared" si="235"/>
        <v>0</v>
      </c>
      <c r="DI884" s="67">
        <f ca="1">Konstanta!$C$4-Data!CD884</f>
        <v>-1096658.666275</v>
      </c>
      <c r="DJ884">
        <f ca="1">IF(Data!DI884&gt;=Konstanta!$B$14,Konstanta!$A$14,IF(Data!DI884&gt;=Konstanta!$B$15,Konstanta!$A$15,IF(Data!DI884&gt;=Konstanta!$B$16,Konstanta!$A$16,IF(Data!DI884&gt;=Konstanta!$B$17,Konstanta!$A$17,IF(Data!DI884&gt;=Konstanta!$B$18,Konstanta!$A$18,Konstanta!$A$19)))))</f>
        <v>6</v>
      </c>
      <c r="DK884" t="b">
        <f t="shared" si="236"/>
        <v>0</v>
      </c>
      <c r="DL884" t="b">
        <f>COUNTIFS(A$1:A883,A884)=0</f>
        <v>1</v>
      </c>
    </row>
    <row r="885" spans="1:116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70" t="str">
        <f t="shared" si="221"/>
        <v/>
      </c>
      <c r="CA885" s="71">
        <f t="shared" ca="1" si="222"/>
        <v>1096694.6660166667</v>
      </c>
      <c r="CB885" s="70" t="b">
        <f ca="1">AND(LEN(BZ885)&gt;0,TEXT(BZ885,"YYYY-MM-DD")=TEXT(Konstanta!$B$1,"YYYY-MM-DD"))</f>
        <v>0</v>
      </c>
      <c r="CC885" s="70" t="str">
        <f t="shared" si="223"/>
        <v/>
      </c>
      <c r="CD885" s="72">
        <f ca="1">(Konstanta!$B$2-D885)*24</f>
        <v>1096694.666275</v>
      </c>
      <c r="CE885" t="b">
        <f t="shared" si="224"/>
        <v>0</v>
      </c>
      <c r="CF885" t="b">
        <f>LEN(_xlfn.IFNA(VLOOKUP(H885,Konstanta!$M:$M,1,FALSE),""))&gt;0</f>
        <v>0</v>
      </c>
      <c r="CG885" t="b">
        <f>LEN(_xlfn.IFNA(VLOOKUP(G885,Konstanta!$T:$T,1,FALSE),""))&gt;0</f>
        <v>0</v>
      </c>
      <c r="CH885" t="b">
        <f>_xlfn.IFNA(VLOOKUP(U885,Konstanta!$O:$O,1,FALSE),"-")&lt;&gt;"-"</f>
        <v>0</v>
      </c>
      <c r="CI885" t="b">
        <f>LEN(_xlfn.IFNA(VLOOKUP(AX885,Konstanta!$X:$X,1,FALSE),""))&gt;0</f>
        <v>0</v>
      </c>
      <c r="CJ885" t="b">
        <f>OR(LEN(_xlfn.IFNA(VLOOKUP(Y885,Konstanta!$Q:$Q,1,FALSE),""))&gt;0,LEN(Y885)=0)</f>
        <v>1</v>
      </c>
      <c r="CK885" t="b">
        <f t="shared" si="225"/>
        <v>1</v>
      </c>
      <c r="CL885" t="b">
        <f>OR(LEN(_xlfn.IFNA(VLOOKUP(BK885,Konstanta!$Z:$Z,1,FALSE),""))&gt;0,LEN(BK885)=0)</f>
        <v>1</v>
      </c>
      <c r="CM885" t="b">
        <f t="shared" si="226"/>
        <v>1</v>
      </c>
      <c r="CN885" t="b">
        <f t="shared" si="227"/>
        <v>0</v>
      </c>
      <c r="CO885" t="b">
        <f>LEN(_xlfn.IFNA(VLOOKUP(Data!K885,Konstanta!$AB:$AB,1,FALSE),""))&gt;0</f>
        <v>0</v>
      </c>
      <c r="CP885" s="12" t="b">
        <f t="shared" si="228"/>
        <v>0</v>
      </c>
      <c r="CQ885" s="12" t="b">
        <f t="shared" si="229"/>
        <v>0</v>
      </c>
      <c r="CR885" t="b">
        <f>ISNUMBER(SEARCH(Konstanta!$Q$5,Y885))</f>
        <v>0</v>
      </c>
      <c r="CS885">
        <f ca="1">IF(CD885&lt;=Konstanta!$J$5,Konstanta!$I$5,IF(CD885&lt;=Konstanta!$J$6,Konstanta!$I$6,IF(CD885&lt;=Konstanta!$J$7,Konstanta!$I$7,Konstanta!$I$8)))</f>
        <v>4</v>
      </c>
      <c r="CT885" t="b">
        <f>ISNUMBER(SEARCH(Konstanta!$Q$6,Y885))</f>
        <v>0</v>
      </c>
      <c r="CU885">
        <f ca="1">IF(CD885&lt;=Konstanta!$F$5,Konstanta!$E$5,IF(CD885&lt;=Konstanta!$F$6,Konstanta!$E$6,IF(CD885&lt;=Konstanta!$F$7,Konstanta!$E$7,IF(CD885&lt;=Konstanta!$F$8,Konstanta!$E$8,Konstanta!$E$9))))</f>
        <v>5</v>
      </c>
      <c r="CV885" t="b">
        <f t="shared" si="230"/>
        <v>1</v>
      </c>
      <c r="CW885" s="74">
        <f ca="1">IF(CD885&lt;=Konstanta!$B$5,Konstanta!$A$5,IF(CD885&lt;=Konstanta!$B$6,Konstanta!$A$6,IF(CD885&lt;=Konstanta!$B$7,Konstanta!$A$7,IF(CD885&lt;=Konstanta!$B$8,Konstanta!$A$8,IF(CD885&lt;=Konstanta!$B$9,Konstanta!$A$9,IF(CD885&lt;=Konstanta!$B$10,Konstanta!$A$10,IF(CD885&lt;=Konstanta!$B$11,Konstanta!$A$11,Konstanta!$A$12)))))))</f>
        <v>8</v>
      </c>
      <c r="CX885" t="b">
        <f>LEN(_xlfn.IFNA(VLOOKUP(AA885,Konstanta!$AD:$AD,1,FALSE),""))=0</f>
        <v>1</v>
      </c>
      <c r="CY885" s="67">
        <f t="shared" si="231"/>
        <v>0</v>
      </c>
      <c r="CZ885" s="67">
        <f t="shared" si="232"/>
        <v>0</v>
      </c>
      <c r="DA885" s="67">
        <f t="shared" si="233"/>
        <v>0</v>
      </c>
      <c r="DB885" t="b">
        <f t="shared" ca="1" si="234"/>
        <v>0</v>
      </c>
      <c r="DC885" s="67" t="b">
        <f>DA885&lt;=Konstanta!$AH$3</f>
        <v>1</v>
      </c>
      <c r="DD885" t="b">
        <f>CY885&lt;=Konstanta!$AH$4</f>
        <v>1</v>
      </c>
      <c r="DE885" t="b">
        <f>CY885&lt;=Konstanta!$AH$5</f>
        <v>1</v>
      </c>
      <c r="DF885" t="b">
        <f>CY885&lt;=Konstanta!$AH$6</f>
        <v>1</v>
      </c>
      <c r="DG885" t="b">
        <f ca="1">TEXT(BL885,"YYYYMMDD")=TEXT(Konstanta!$B$1,"YYYYMMDD")</f>
        <v>0</v>
      </c>
      <c r="DH885" t="b">
        <f t="shared" si="235"/>
        <v>0</v>
      </c>
      <c r="DI885" s="67">
        <f ca="1">Konstanta!$C$4-Data!CD885</f>
        <v>-1096658.666275</v>
      </c>
      <c r="DJ885">
        <f ca="1">IF(Data!DI885&gt;=Konstanta!$B$14,Konstanta!$A$14,IF(Data!DI885&gt;=Konstanta!$B$15,Konstanta!$A$15,IF(Data!DI885&gt;=Konstanta!$B$16,Konstanta!$A$16,IF(Data!DI885&gt;=Konstanta!$B$17,Konstanta!$A$17,IF(Data!DI885&gt;=Konstanta!$B$18,Konstanta!$A$18,Konstanta!$A$19)))))</f>
        <v>6</v>
      </c>
      <c r="DK885" t="b">
        <f t="shared" si="236"/>
        <v>0</v>
      </c>
      <c r="DL885" t="b">
        <f>COUNTIFS(A$1:A884,A885)=0</f>
        <v>1</v>
      </c>
    </row>
    <row r="886" spans="1:11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70" t="str">
        <f t="shared" si="221"/>
        <v/>
      </c>
      <c r="CA886" s="71">
        <f t="shared" ca="1" si="222"/>
        <v>1096694.666275</v>
      </c>
      <c r="CB886" s="70" t="b">
        <f ca="1">AND(LEN(BZ886)&gt;0,TEXT(BZ886,"YYYY-MM-DD")=TEXT(Konstanta!$B$1,"YYYY-MM-DD"))</f>
        <v>0</v>
      </c>
      <c r="CC886" s="70" t="str">
        <f t="shared" si="223"/>
        <v/>
      </c>
      <c r="CD886" s="72">
        <f ca="1">(Konstanta!$B$2-D886)*24</f>
        <v>1096694.666275</v>
      </c>
      <c r="CE886" t="b">
        <f t="shared" si="224"/>
        <v>0</v>
      </c>
      <c r="CF886" t="b">
        <f>LEN(_xlfn.IFNA(VLOOKUP(H886,Konstanta!$M:$M,1,FALSE),""))&gt;0</f>
        <v>0</v>
      </c>
      <c r="CG886" t="b">
        <f>LEN(_xlfn.IFNA(VLOOKUP(G886,Konstanta!$T:$T,1,FALSE),""))&gt;0</f>
        <v>0</v>
      </c>
      <c r="CH886" t="b">
        <f>_xlfn.IFNA(VLOOKUP(U886,Konstanta!$O:$O,1,FALSE),"-")&lt;&gt;"-"</f>
        <v>0</v>
      </c>
      <c r="CI886" t="b">
        <f>LEN(_xlfn.IFNA(VLOOKUP(AX886,Konstanta!$X:$X,1,FALSE),""))&gt;0</f>
        <v>0</v>
      </c>
      <c r="CJ886" t="b">
        <f>OR(LEN(_xlfn.IFNA(VLOOKUP(Y886,Konstanta!$Q:$Q,1,FALSE),""))&gt;0,LEN(Y886)=0)</f>
        <v>1</v>
      </c>
      <c r="CK886" t="b">
        <f t="shared" si="225"/>
        <v>1</v>
      </c>
      <c r="CL886" t="b">
        <f>OR(LEN(_xlfn.IFNA(VLOOKUP(BK886,Konstanta!$Z:$Z,1,FALSE),""))&gt;0,LEN(BK886)=0)</f>
        <v>1</v>
      </c>
      <c r="CM886" t="b">
        <f t="shared" si="226"/>
        <v>1</v>
      </c>
      <c r="CN886" t="b">
        <f t="shared" si="227"/>
        <v>0</v>
      </c>
      <c r="CO886" t="b">
        <f>LEN(_xlfn.IFNA(VLOOKUP(Data!K886,Konstanta!$AB:$AB,1,FALSE),""))&gt;0</f>
        <v>0</v>
      </c>
      <c r="CP886" s="12" t="b">
        <f t="shared" si="228"/>
        <v>0</v>
      </c>
      <c r="CQ886" s="12" t="b">
        <f t="shared" si="229"/>
        <v>0</v>
      </c>
      <c r="CR886" t="b">
        <f>ISNUMBER(SEARCH(Konstanta!$Q$5,Y886))</f>
        <v>0</v>
      </c>
      <c r="CS886">
        <f ca="1">IF(CD886&lt;=Konstanta!$J$5,Konstanta!$I$5,IF(CD886&lt;=Konstanta!$J$6,Konstanta!$I$6,IF(CD886&lt;=Konstanta!$J$7,Konstanta!$I$7,Konstanta!$I$8)))</f>
        <v>4</v>
      </c>
      <c r="CT886" t="b">
        <f>ISNUMBER(SEARCH(Konstanta!$Q$6,Y886))</f>
        <v>0</v>
      </c>
      <c r="CU886">
        <f ca="1">IF(CD886&lt;=Konstanta!$F$5,Konstanta!$E$5,IF(CD886&lt;=Konstanta!$F$6,Konstanta!$E$6,IF(CD886&lt;=Konstanta!$F$7,Konstanta!$E$7,IF(CD886&lt;=Konstanta!$F$8,Konstanta!$E$8,Konstanta!$E$9))))</f>
        <v>5</v>
      </c>
      <c r="CV886" t="b">
        <f t="shared" si="230"/>
        <v>1</v>
      </c>
      <c r="CW886" s="74">
        <f ca="1">IF(CD886&lt;=Konstanta!$B$5,Konstanta!$A$5,IF(CD886&lt;=Konstanta!$B$6,Konstanta!$A$6,IF(CD886&lt;=Konstanta!$B$7,Konstanta!$A$7,IF(CD886&lt;=Konstanta!$B$8,Konstanta!$A$8,IF(CD886&lt;=Konstanta!$B$9,Konstanta!$A$9,IF(CD886&lt;=Konstanta!$B$10,Konstanta!$A$10,IF(CD886&lt;=Konstanta!$B$11,Konstanta!$A$11,Konstanta!$A$12)))))))</f>
        <v>8</v>
      </c>
      <c r="CX886" t="b">
        <f>LEN(_xlfn.IFNA(VLOOKUP(AA886,Konstanta!$AD:$AD,1,FALSE),""))=0</f>
        <v>1</v>
      </c>
      <c r="CY886" s="67">
        <f t="shared" si="231"/>
        <v>0</v>
      </c>
      <c r="CZ886" s="67">
        <f t="shared" si="232"/>
        <v>0</v>
      </c>
      <c r="DA886" s="67">
        <f t="shared" si="233"/>
        <v>0</v>
      </c>
      <c r="DB886" t="b">
        <f t="shared" ca="1" si="234"/>
        <v>0</v>
      </c>
      <c r="DC886" s="67" t="b">
        <f>DA886&lt;=Konstanta!$AH$3</f>
        <v>1</v>
      </c>
      <c r="DD886" t="b">
        <f>CY886&lt;=Konstanta!$AH$4</f>
        <v>1</v>
      </c>
      <c r="DE886" t="b">
        <f>CY886&lt;=Konstanta!$AH$5</f>
        <v>1</v>
      </c>
      <c r="DF886" t="b">
        <f>CY886&lt;=Konstanta!$AH$6</f>
        <v>1</v>
      </c>
      <c r="DG886" t="b">
        <f ca="1">TEXT(BL886,"YYYYMMDD")=TEXT(Konstanta!$B$1,"YYYYMMDD")</f>
        <v>0</v>
      </c>
      <c r="DH886" t="b">
        <f t="shared" si="235"/>
        <v>0</v>
      </c>
      <c r="DI886" s="67">
        <f ca="1">Konstanta!$C$4-Data!CD886</f>
        <v>-1096658.666275</v>
      </c>
      <c r="DJ886">
        <f ca="1">IF(Data!DI886&gt;=Konstanta!$B$14,Konstanta!$A$14,IF(Data!DI886&gt;=Konstanta!$B$15,Konstanta!$A$15,IF(Data!DI886&gt;=Konstanta!$B$16,Konstanta!$A$16,IF(Data!DI886&gt;=Konstanta!$B$17,Konstanta!$A$17,IF(Data!DI886&gt;=Konstanta!$B$18,Konstanta!$A$18,Konstanta!$A$19)))))</f>
        <v>6</v>
      </c>
      <c r="DK886" t="b">
        <f t="shared" si="236"/>
        <v>0</v>
      </c>
      <c r="DL886" t="b">
        <f>COUNTIFS(A$1:A885,A886)=0</f>
        <v>1</v>
      </c>
    </row>
    <row r="887" spans="1:116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70" t="str">
        <f t="shared" si="221"/>
        <v/>
      </c>
      <c r="CA887" s="71">
        <f t="shared" ca="1" si="222"/>
        <v>1096694.6659944444</v>
      </c>
      <c r="CB887" s="70" t="b">
        <f ca="1">AND(LEN(BZ887)&gt;0,TEXT(BZ887,"YYYY-MM-DD")=TEXT(Konstanta!$B$1,"YYYY-MM-DD"))</f>
        <v>0</v>
      </c>
      <c r="CC887" s="70" t="str">
        <f t="shared" si="223"/>
        <v/>
      </c>
      <c r="CD887" s="72">
        <f ca="1">(Konstanta!$B$2-D887)*24</f>
        <v>1096694.666275</v>
      </c>
      <c r="CE887" t="b">
        <f t="shared" si="224"/>
        <v>0</v>
      </c>
      <c r="CF887" t="b">
        <f>LEN(_xlfn.IFNA(VLOOKUP(H887,Konstanta!$M:$M,1,FALSE),""))&gt;0</f>
        <v>0</v>
      </c>
      <c r="CG887" t="b">
        <f>LEN(_xlfn.IFNA(VLOOKUP(G887,Konstanta!$T:$T,1,FALSE),""))&gt;0</f>
        <v>0</v>
      </c>
      <c r="CH887" t="b">
        <f>_xlfn.IFNA(VLOOKUP(U887,Konstanta!$O:$O,1,FALSE),"-")&lt;&gt;"-"</f>
        <v>0</v>
      </c>
      <c r="CI887" t="b">
        <f>LEN(_xlfn.IFNA(VLOOKUP(AX887,Konstanta!$X:$X,1,FALSE),""))&gt;0</f>
        <v>0</v>
      </c>
      <c r="CJ887" t="b">
        <f>OR(LEN(_xlfn.IFNA(VLOOKUP(Y887,Konstanta!$Q:$Q,1,FALSE),""))&gt;0,LEN(Y887)=0)</f>
        <v>1</v>
      </c>
      <c r="CK887" t="b">
        <f t="shared" si="225"/>
        <v>1</v>
      </c>
      <c r="CL887" t="b">
        <f>OR(LEN(_xlfn.IFNA(VLOOKUP(BK887,Konstanta!$Z:$Z,1,FALSE),""))&gt;0,LEN(BK887)=0)</f>
        <v>1</v>
      </c>
      <c r="CM887" t="b">
        <f t="shared" si="226"/>
        <v>1</v>
      </c>
      <c r="CN887" t="b">
        <f t="shared" si="227"/>
        <v>0</v>
      </c>
      <c r="CO887" t="b">
        <f>LEN(_xlfn.IFNA(VLOOKUP(Data!K887,Konstanta!$AB:$AB,1,FALSE),""))&gt;0</f>
        <v>0</v>
      </c>
      <c r="CP887" s="12" t="b">
        <f t="shared" si="228"/>
        <v>0</v>
      </c>
      <c r="CQ887" s="12" t="b">
        <f t="shared" si="229"/>
        <v>0</v>
      </c>
      <c r="CR887" t="b">
        <f>ISNUMBER(SEARCH(Konstanta!$Q$5,Y887))</f>
        <v>0</v>
      </c>
      <c r="CS887">
        <f ca="1">IF(CD887&lt;=Konstanta!$J$5,Konstanta!$I$5,IF(CD887&lt;=Konstanta!$J$6,Konstanta!$I$6,IF(CD887&lt;=Konstanta!$J$7,Konstanta!$I$7,Konstanta!$I$8)))</f>
        <v>4</v>
      </c>
      <c r="CT887" t="b">
        <f>ISNUMBER(SEARCH(Konstanta!$Q$6,Y887))</f>
        <v>0</v>
      </c>
      <c r="CU887">
        <f ca="1">IF(CD887&lt;=Konstanta!$F$5,Konstanta!$E$5,IF(CD887&lt;=Konstanta!$F$6,Konstanta!$E$6,IF(CD887&lt;=Konstanta!$F$7,Konstanta!$E$7,IF(CD887&lt;=Konstanta!$F$8,Konstanta!$E$8,Konstanta!$E$9))))</f>
        <v>5</v>
      </c>
      <c r="CV887" t="b">
        <f t="shared" si="230"/>
        <v>1</v>
      </c>
      <c r="CW887" s="74">
        <f ca="1">IF(CD887&lt;=Konstanta!$B$5,Konstanta!$A$5,IF(CD887&lt;=Konstanta!$B$6,Konstanta!$A$6,IF(CD887&lt;=Konstanta!$B$7,Konstanta!$A$7,IF(CD887&lt;=Konstanta!$B$8,Konstanta!$A$8,IF(CD887&lt;=Konstanta!$B$9,Konstanta!$A$9,IF(CD887&lt;=Konstanta!$B$10,Konstanta!$A$10,IF(CD887&lt;=Konstanta!$B$11,Konstanta!$A$11,Konstanta!$A$12)))))))</f>
        <v>8</v>
      </c>
      <c r="CX887" t="b">
        <f>LEN(_xlfn.IFNA(VLOOKUP(AA887,Konstanta!$AD:$AD,1,FALSE),""))=0</f>
        <v>1</v>
      </c>
      <c r="CY887" s="67">
        <f t="shared" si="231"/>
        <v>0</v>
      </c>
      <c r="CZ887" s="67">
        <f t="shared" si="232"/>
        <v>0</v>
      </c>
      <c r="DA887" s="67">
        <f t="shared" si="233"/>
        <v>0</v>
      </c>
      <c r="DB887" t="b">
        <f t="shared" ca="1" si="234"/>
        <v>0</v>
      </c>
      <c r="DC887" s="67" t="b">
        <f>DA887&lt;=Konstanta!$AH$3</f>
        <v>1</v>
      </c>
      <c r="DD887" t="b">
        <f>CY887&lt;=Konstanta!$AH$4</f>
        <v>1</v>
      </c>
      <c r="DE887" t="b">
        <f>CY887&lt;=Konstanta!$AH$5</f>
        <v>1</v>
      </c>
      <c r="DF887" t="b">
        <f>CY887&lt;=Konstanta!$AH$6</f>
        <v>1</v>
      </c>
      <c r="DG887" t="b">
        <f ca="1">TEXT(BL887,"YYYYMMDD")=TEXT(Konstanta!$B$1,"YYYYMMDD")</f>
        <v>0</v>
      </c>
      <c r="DH887" t="b">
        <f t="shared" si="235"/>
        <v>0</v>
      </c>
      <c r="DI887" s="67">
        <f ca="1">Konstanta!$C$4-Data!CD887</f>
        <v>-1096658.666275</v>
      </c>
      <c r="DJ887">
        <f ca="1">IF(Data!DI887&gt;=Konstanta!$B$14,Konstanta!$A$14,IF(Data!DI887&gt;=Konstanta!$B$15,Konstanta!$A$15,IF(Data!DI887&gt;=Konstanta!$B$16,Konstanta!$A$16,IF(Data!DI887&gt;=Konstanta!$B$17,Konstanta!$A$17,IF(Data!DI887&gt;=Konstanta!$B$18,Konstanta!$A$18,Konstanta!$A$19)))))</f>
        <v>6</v>
      </c>
      <c r="DK887" t="b">
        <f t="shared" si="236"/>
        <v>0</v>
      </c>
      <c r="DL887" t="b">
        <f>COUNTIFS(A$1:A886,A887)=0</f>
        <v>1</v>
      </c>
    </row>
    <row r="888" spans="1:116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  <c r="BY888" s="68"/>
      <c r="BZ888" s="70" t="str">
        <f t="shared" si="221"/>
        <v/>
      </c>
      <c r="CA888" s="71">
        <f t="shared" ca="1" si="222"/>
        <v>1096694.6660000002</v>
      </c>
      <c r="CB888" s="70" t="b">
        <f ca="1">AND(LEN(BZ888)&gt;0,TEXT(BZ888,"YYYY-MM-DD")=TEXT(Konstanta!$B$1,"YYYY-MM-DD"))</f>
        <v>0</v>
      </c>
      <c r="CC888" s="70" t="str">
        <f t="shared" si="223"/>
        <v/>
      </c>
      <c r="CD888" s="72">
        <f ca="1">(Konstanta!$B$2-D888)*24</f>
        <v>1096694.666275</v>
      </c>
      <c r="CE888" t="b">
        <f t="shared" si="224"/>
        <v>0</v>
      </c>
      <c r="CF888" t="b">
        <f>LEN(_xlfn.IFNA(VLOOKUP(H888,Konstanta!$M:$M,1,FALSE),""))&gt;0</f>
        <v>0</v>
      </c>
      <c r="CG888" t="b">
        <f>LEN(_xlfn.IFNA(VLOOKUP(G888,Konstanta!$T:$T,1,FALSE),""))&gt;0</f>
        <v>0</v>
      </c>
      <c r="CH888" t="b">
        <f>_xlfn.IFNA(VLOOKUP(U888,Konstanta!$O:$O,1,FALSE),"-")&lt;&gt;"-"</f>
        <v>0</v>
      </c>
      <c r="CI888" t="b">
        <f>LEN(_xlfn.IFNA(VLOOKUP(AX888,Konstanta!$X:$X,1,FALSE),""))&gt;0</f>
        <v>0</v>
      </c>
      <c r="CJ888" t="b">
        <f>OR(LEN(_xlfn.IFNA(VLOOKUP(Y888,Konstanta!$Q:$Q,1,FALSE),""))&gt;0,LEN(Y888)=0)</f>
        <v>1</v>
      </c>
      <c r="CK888" t="b">
        <f t="shared" si="225"/>
        <v>1</v>
      </c>
      <c r="CL888" t="b">
        <f>OR(LEN(_xlfn.IFNA(VLOOKUP(BK888,Konstanta!$Z:$Z,1,FALSE),""))&gt;0,LEN(BK888)=0)</f>
        <v>1</v>
      </c>
      <c r="CM888" t="b">
        <f t="shared" si="226"/>
        <v>1</v>
      </c>
      <c r="CN888" t="b">
        <f t="shared" si="227"/>
        <v>0</v>
      </c>
      <c r="CO888" t="b">
        <f>LEN(_xlfn.IFNA(VLOOKUP(Data!K888,Konstanta!$AB:$AB,1,FALSE),""))&gt;0</f>
        <v>0</v>
      </c>
      <c r="CP888" s="12" t="b">
        <f t="shared" si="228"/>
        <v>0</v>
      </c>
      <c r="CQ888" s="12" t="b">
        <f t="shared" si="229"/>
        <v>0</v>
      </c>
      <c r="CR888" t="b">
        <f>ISNUMBER(SEARCH(Konstanta!$Q$5,Y888))</f>
        <v>0</v>
      </c>
      <c r="CS888">
        <f ca="1">IF(CD888&lt;=Konstanta!$J$5,Konstanta!$I$5,IF(CD888&lt;=Konstanta!$J$6,Konstanta!$I$6,IF(CD888&lt;=Konstanta!$J$7,Konstanta!$I$7,Konstanta!$I$8)))</f>
        <v>4</v>
      </c>
      <c r="CT888" t="b">
        <f>ISNUMBER(SEARCH(Konstanta!$Q$6,Y888))</f>
        <v>0</v>
      </c>
      <c r="CU888">
        <f ca="1">IF(CD888&lt;=Konstanta!$F$5,Konstanta!$E$5,IF(CD888&lt;=Konstanta!$F$6,Konstanta!$E$6,IF(CD888&lt;=Konstanta!$F$7,Konstanta!$E$7,IF(CD888&lt;=Konstanta!$F$8,Konstanta!$E$8,Konstanta!$E$9))))</f>
        <v>5</v>
      </c>
      <c r="CV888" t="b">
        <f t="shared" si="230"/>
        <v>1</v>
      </c>
      <c r="CW888" s="74">
        <f ca="1">IF(CD888&lt;=Konstanta!$B$5,Konstanta!$A$5,IF(CD888&lt;=Konstanta!$B$6,Konstanta!$A$6,IF(CD888&lt;=Konstanta!$B$7,Konstanta!$A$7,IF(CD888&lt;=Konstanta!$B$8,Konstanta!$A$8,IF(CD888&lt;=Konstanta!$B$9,Konstanta!$A$9,IF(CD888&lt;=Konstanta!$B$10,Konstanta!$A$10,IF(CD888&lt;=Konstanta!$B$11,Konstanta!$A$11,Konstanta!$A$12)))))))</f>
        <v>8</v>
      </c>
      <c r="CX888" t="b">
        <f>LEN(_xlfn.IFNA(VLOOKUP(AA888,Konstanta!$AD:$AD,1,FALSE),""))=0</f>
        <v>1</v>
      </c>
      <c r="CY888" s="67">
        <f t="shared" si="231"/>
        <v>0</v>
      </c>
      <c r="CZ888" s="67">
        <f t="shared" si="232"/>
        <v>0</v>
      </c>
      <c r="DA888" s="67">
        <f t="shared" si="233"/>
        <v>0</v>
      </c>
      <c r="DB888" t="b">
        <f t="shared" ca="1" si="234"/>
        <v>0</v>
      </c>
      <c r="DC888" s="67" t="b">
        <f>DA888&lt;=Konstanta!$AH$3</f>
        <v>1</v>
      </c>
      <c r="DD888" t="b">
        <f>CY888&lt;=Konstanta!$AH$4</f>
        <v>1</v>
      </c>
      <c r="DE888" t="b">
        <f>CY888&lt;=Konstanta!$AH$5</f>
        <v>1</v>
      </c>
      <c r="DF888" t="b">
        <f>CY888&lt;=Konstanta!$AH$6</f>
        <v>1</v>
      </c>
      <c r="DG888" t="b">
        <f ca="1">TEXT(BL888,"YYYYMMDD")=TEXT(Konstanta!$B$1,"YYYYMMDD")</f>
        <v>0</v>
      </c>
      <c r="DH888" t="b">
        <f t="shared" si="235"/>
        <v>0</v>
      </c>
      <c r="DI888" s="67">
        <f ca="1">Konstanta!$C$4-Data!CD888</f>
        <v>-1096658.666275</v>
      </c>
      <c r="DJ888">
        <f ca="1">IF(Data!DI888&gt;=Konstanta!$B$14,Konstanta!$A$14,IF(Data!DI888&gt;=Konstanta!$B$15,Konstanta!$A$15,IF(Data!DI888&gt;=Konstanta!$B$16,Konstanta!$A$16,IF(Data!DI888&gt;=Konstanta!$B$17,Konstanta!$A$17,IF(Data!DI888&gt;=Konstanta!$B$18,Konstanta!$A$18,Konstanta!$A$19)))))</f>
        <v>6</v>
      </c>
      <c r="DK888" t="b">
        <f t="shared" si="236"/>
        <v>0</v>
      </c>
      <c r="DL888" t="b">
        <f>COUNTIFS(A$1:A887,A888)=0</f>
        <v>1</v>
      </c>
    </row>
    <row r="889" spans="1:116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70" t="str">
        <f t="shared" si="221"/>
        <v/>
      </c>
      <c r="CA889" s="71">
        <f t="shared" ca="1" si="222"/>
        <v>1096694.6660055555</v>
      </c>
      <c r="CB889" s="70" t="b">
        <f ca="1">AND(LEN(BZ889)&gt;0,TEXT(BZ889,"YYYY-MM-DD")=TEXT(Konstanta!$B$1,"YYYY-MM-DD"))</f>
        <v>0</v>
      </c>
      <c r="CC889" s="70" t="str">
        <f t="shared" si="223"/>
        <v/>
      </c>
      <c r="CD889" s="72">
        <f ca="1">(Konstanta!$B$2-D889)*24</f>
        <v>1096694.666275</v>
      </c>
      <c r="CE889" t="b">
        <f t="shared" si="224"/>
        <v>0</v>
      </c>
      <c r="CF889" t="b">
        <f>LEN(_xlfn.IFNA(VLOOKUP(H889,Konstanta!$M:$M,1,FALSE),""))&gt;0</f>
        <v>0</v>
      </c>
      <c r="CG889" t="b">
        <f>LEN(_xlfn.IFNA(VLOOKUP(G889,Konstanta!$T:$T,1,FALSE),""))&gt;0</f>
        <v>0</v>
      </c>
      <c r="CH889" t="b">
        <f>_xlfn.IFNA(VLOOKUP(U889,Konstanta!$O:$O,1,FALSE),"-")&lt;&gt;"-"</f>
        <v>0</v>
      </c>
      <c r="CI889" t="b">
        <f>LEN(_xlfn.IFNA(VLOOKUP(AX889,Konstanta!$X:$X,1,FALSE),""))&gt;0</f>
        <v>0</v>
      </c>
      <c r="CJ889" t="b">
        <f>OR(LEN(_xlfn.IFNA(VLOOKUP(Y889,Konstanta!$Q:$Q,1,FALSE),""))&gt;0,LEN(Y889)=0)</f>
        <v>1</v>
      </c>
      <c r="CK889" t="b">
        <f t="shared" si="225"/>
        <v>1</v>
      </c>
      <c r="CL889" t="b">
        <f>OR(LEN(_xlfn.IFNA(VLOOKUP(BK889,Konstanta!$Z:$Z,1,FALSE),""))&gt;0,LEN(BK889)=0)</f>
        <v>1</v>
      </c>
      <c r="CM889" t="b">
        <f t="shared" si="226"/>
        <v>1</v>
      </c>
      <c r="CN889" t="b">
        <f t="shared" si="227"/>
        <v>0</v>
      </c>
      <c r="CO889" t="b">
        <f>LEN(_xlfn.IFNA(VLOOKUP(Data!K889,Konstanta!$AB:$AB,1,FALSE),""))&gt;0</f>
        <v>0</v>
      </c>
      <c r="CP889" s="12" t="b">
        <f t="shared" si="228"/>
        <v>0</v>
      </c>
      <c r="CQ889" s="12" t="b">
        <f t="shared" si="229"/>
        <v>0</v>
      </c>
      <c r="CR889" t="b">
        <f>ISNUMBER(SEARCH(Konstanta!$Q$5,Y889))</f>
        <v>0</v>
      </c>
      <c r="CS889">
        <f ca="1">IF(CD889&lt;=Konstanta!$J$5,Konstanta!$I$5,IF(CD889&lt;=Konstanta!$J$6,Konstanta!$I$6,IF(CD889&lt;=Konstanta!$J$7,Konstanta!$I$7,Konstanta!$I$8)))</f>
        <v>4</v>
      </c>
      <c r="CT889" t="b">
        <f>ISNUMBER(SEARCH(Konstanta!$Q$6,Y889))</f>
        <v>0</v>
      </c>
      <c r="CU889">
        <f ca="1">IF(CD889&lt;=Konstanta!$F$5,Konstanta!$E$5,IF(CD889&lt;=Konstanta!$F$6,Konstanta!$E$6,IF(CD889&lt;=Konstanta!$F$7,Konstanta!$E$7,IF(CD889&lt;=Konstanta!$F$8,Konstanta!$E$8,Konstanta!$E$9))))</f>
        <v>5</v>
      </c>
      <c r="CV889" t="b">
        <f t="shared" si="230"/>
        <v>1</v>
      </c>
      <c r="CW889" s="74">
        <f ca="1">IF(CD889&lt;=Konstanta!$B$5,Konstanta!$A$5,IF(CD889&lt;=Konstanta!$B$6,Konstanta!$A$6,IF(CD889&lt;=Konstanta!$B$7,Konstanta!$A$7,IF(CD889&lt;=Konstanta!$B$8,Konstanta!$A$8,IF(CD889&lt;=Konstanta!$B$9,Konstanta!$A$9,IF(CD889&lt;=Konstanta!$B$10,Konstanta!$A$10,IF(CD889&lt;=Konstanta!$B$11,Konstanta!$A$11,Konstanta!$A$12)))))))</f>
        <v>8</v>
      </c>
      <c r="CX889" t="b">
        <f>LEN(_xlfn.IFNA(VLOOKUP(AA889,Konstanta!$AD:$AD,1,FALSE),""))=0</f>
        <v>1</v>
      </c>
      <c r="CY889" s="67">
        <f t="shared" si="231"/>
        <v>0</v>
      </c>
      <c r="CZ889" s="67">
        <f t="shared" si="232"/>
        <v>0</v>
      </c>
      <c r="DA889" s="67">
        <f t="shared" si="233"/>
        <v>0</v>
      </c>
      <c r="DB889" t="b">
        <f t="shared" ca="1" si="234"/>
        <v>0</v>
      </c>
      <c r="DC889" s="67" t="b">
        <f>DA889&lt;=Konstanta!$AH$3</f>
        <v>1</v>
      </c>
      <c r="DD889" t="b">
        <f>CY889&lt;=Konstanta!$AH$4</f>
        <v>1</v>
      </c>
      <c r="DE889" t="b">
        <f>CY889&lt;=Konstanta!$AH$5</f>
        <v>1</v>
      </c>
      <c r="DF889" t="b">
        <f>CY889&lt;=Konstanta!$AH$6</f>
        <v>1</v>
      </c>
      <c r="DG889" t="b">
        <f ca="1">TEXT(BL889,"YYYYMMDD")=TEXT(Konstanta!$B$1,"YYYYMMDD")</f>
        <v>0</v>
      </c>
      <c r="DH889" t="b">
        <f t="shared" si="235"/>
        <v>0</v>
      </c>
      <c r="DI889" s="67">
        <f ca="1">Konstanta!$C$4-Data!CD889</f>
        <v>-1096658.666275</v>
      </c>
      <c r="DJ889">
        <f ca="1">IF(Data!DI889&gt;=Konstanta!$B$14,Konstanta!$A$14,IF(Data!DI889&gt;=Konstanta!$B$15,Konstanta!$A$15,IF(Data!DI889&gt;=Konstanta!$B$16,Konstanta!$A$16,IF(Data!DI889&gt;=Konstanta!$B$17,Konstanta!$A$17,IF(Data!DI889&gt;=Konstanta!$B$18,Konstanta!$A$18,Konstanta!$A$19)))))</f>
        <v>6</v>
      </c>
      <c r="DK889" t="b">
        <f t="shared" si="236"/>
        <v>0</v>
      </c>
      <c r="DL889" t="b">
        <f>COUNTIFS(A$1:A888,A889)=0</f>
        <v>1</v>
      </c>
    </row>
    <row r="890" spans="1:116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70" t="str">
        <f t="shared" si="221"/>
        <v/>
      </c>
      <c r="CA890" s="71">
        <f t="shared" ca="1" si="222"/>
        <v>1096694.6659916667</v>
      </c>
      <c r="CB890" s="70" t="b">
        <f ca="1">AND(LEN(BZ890)&gt;0,TEXT(BZ890,"YYYY-MM-DD")=TEXT(Konstanta!$B$1,"YYYY-MM-DD"))</f>
        <v>0</v>
      </c>
      <c r="CC890" s="70" t="str">
        <f t="shared" si="223"/>
        <v/>
      </c>
      <c r="CD890" s="72">
        <f ca="1">(Konstanta!$B$2-D890)*24</f>
        <v>1096694.666275</v>
      </c>
      <c r="CE890" t="b">
        <f t="shared" si="224"/>
        <v>0</v>
      </c>
      <c r="CF890" t="b">
        <f>LEN(_xlfn.IFNA(VLOOKUP(H890,Konstanta!$M:$M,1,FALSE),""))&gt;0</f>
        <v>0</v>
      </c>
      <c r="CG890" t="b">
        <f>LEN(_xlfn.IFNA(VLOOKUP(G890,Konstanta!$T:$T,1,FALSE),""))&gt;0</f>
        <v>0</v>
      </c>
      <c r="CH890" t="b">
        <f>_xlfn.IFNA(VLOOKUP(U890,Konstanta!$O:$O,1,FALSE),"-")&lt;&gt;"-"</f>
        <v>0</v>
      </c>
      <c r="CI890" t="b">
        <f>LEN(_xlfn.IFNA(VLOOKUP(AX890,Konstanta!$X:$X,1,FALSE),""))&gt;0</f>
        <v>0</v>
      </c>
      <c r="CJ890" t="b">
        <f>OR(LEN(_xlfn.IFNA(VLOOKUP(Y890,Konstanta!$Q:$Q,1,FALSE),""))&gt;0,LEN(Y890)=0)</f>
        <v>1</v>
      </c>
      <c r="CK890" t="b">
        <f t="shared" si="225"/>
        <v>1</v>
      </c>
      <c r="CL890" t="b">
        <f>OR(LEN(_xlfn.IFNA(VLOOKUP(BK890,Konstanta!$Z:$Z,1,FALSE),""))&gt;0,LEN(BK890)=0)</f>
        <v>1</v>
      </c>
      <c r="CM890" t="b">
        <f t="shared" si="226"/>
        <v>1</v>
      </c>
      <c r="CN890" t="b">
        <f t="shared" si="227"/>
        <v>0</v>
      </c>
      <c r="CO890" t="b">
        <f>LEN(_xlfn.IFNA(VLOOKUP(Data!K890,Konstanta!$AB:$AB,1,FALSE),""))&gt;0</f>
        <v>0</v>
      </c>
      <c r="CP890" s="12" t="b">
        <f t="shared" si="228"/>
        <v>0</v>
      </c>
      <c r="CQ890" s="12" t="b">
        <f t="shared" si="229"/>
        <v>0</v>
      </c>
      <c r="CR890" t="b">
        <f>ISNUMBER(SEARCH(Konstanta!$Q$5,Y890))</f>
        <v>0</v>
      </c>
      <c r="CS890">
        <f ca="1">IF(CD890&lt;=Konstanta!$J$5,Konstanta!$I$5,IF(CD890&lt;=Konstanta!$J$6,Konstanta!$I$6,IF(CD890&lt;=Konstanta!$J$7,Konstanta!$I$7,Konstanta!$I$8)))</f>
        <v>4</v>
      </c>
      <c r="CT890" t="b">
        <f>ISNUMBER(SEARCH(Konstanta!$Q$6,Y890))</f>
        <v>0</v>
      </c>
      <c r="CU890">
        <f ca="1">IF(CD890&lt;=Konstanta!$F$5,Konstanta!$E$5,IF(CD890&lt;=Konstanta!$F$6,Konstanta!$E$6,IF(CD890&lt;=Konstanta!$F$7,Konstanta!$E$7,IF(CD890&lt;=Konstanta!$F$8,Konstanta!$E$8,Konstanta!$E$9))))</f>
        <v>5</v>
      </c>
      <c r="CV890" t="b">
        <f t="shared" si="230"/>
        <v>1</v>
      </c>
      <c r="CW890" s="74">
        <f ca="1">IF(CD890&lt;=Konstanta!$B$5,Konstanta!$A$5,IF(CD890&lt;=Konstanta!$B$6,Konstanta!$A$6,IF(CD890&lt;=Konstanta!$B$7,Konstanta!$A$7,IF(CD890&lt;=Konstanta!$B$8,Konstanta!$A$8,IF(CD890&lt;=Konstanta!$B$9,Konstanta!$A$9,IF(CD890&lt;=Konstanta!$B$10,Konstanta!$A$10,IF(CD890&lt;=Konstanta!$B$11,Konstanta!$A$11,Konstanta!$A$12)))))))</f>
        <v>8</v>
      </c>
      <c r="CX890" t="b">
        <f>LEN(_xlfn.IFNA(VLOOKUP(AA890,Konstanta!$AD:$AD,1,FALSE),""))=0</f>
        <v>1</v>
      </c>
      <c r="CY890" s="67">
        <f t="shared" si="231"/>
        <v>0</v>
      </c>
      <c r="CZ890" s="67">
        <f t="shared" si="232"/>
        <v>0</v>
      </c>
      <c r="DA890" s="67">
        <f t="shared" si="233"/>
        <v>0</v>
      </c>
      <c r="DB890" t="b">
        <f t="shared" ca="1" si="234"/>
        <v>0</v>
      </c>
      <c r="DC890" s="67" t="b">
        <f>DA890&lt;=Konstanta!$AH$3</f>
        <v>1</v>
      </c>
      <c r="DD890" t="b">
        <f>CY890&lt;=Konstanta!$AH$4</f>
        <v>1</v>
      </c>
      <c r="DE890" t="b">
        <f>CY890&lt;=Konstanta!$AH$5</f>
        <v>1</v>
      </c>
      <c r="DF890" t="b">
        <f>CY890&lt;=Konstanta!$AH$6</f>
        <v>1</v>
      </c>
      <c r="DG890" t="b">
        <f ca="1">TEXT(BL890,"YYYYMMDD")=TEXT(Konstanta!$B$1,"YYYYMMDD")</f>
        <v>0</v>
      </c>
      <c r="DH890" t="b">
        <f t="shared" si="235"/>
        <v>0</v>
      </c>
      <c r="DI890" s="67">
        <f ca="1">Konstanta!$C$4-Data!CD890</f>
        <v>-1096658.666275</v>
      </c>
      <c r="DJ890">
        <f ca="1">IF(Data!DI890&gt;=Konstanta!$B$14,Konstanta!$A$14,IF(Data!DI890&gt;=Konstanta!$B$15,Konstanta!$A$15,IF(Data!DI890&gt;=Konstanta!$B$16,Konstanta!$A$16,IF(Data!DI890&gt;=Konstanta!$B$17,Konstanta!$A$17,IF(Data!DI890&gt;=Konstanta!$B$18,Konstanta!$A$18,Konstanta!$A$19)))))</f>
        <v>6</v>
      </c>
      <c r="DK890" t="b">
        <f t="shared" si="236"/>
        <v>0</v>
      </c>
      <c r="DL890" t="b">
        <f>COUNTIFS(A$1:A889,A890)=0</f>
        <v>1</v>
      </c>
    </row>
    <row r="891" spans="1:116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  <c r="BY891" s="68"/>
      <c r="BZ891" s="70" t="str">
        <f t="shared" si="221"/>
        <v/>
      </c>
      <c r="CA891" s="71">
        <f t="shared" ca="1" si="222"/>
        <v>1096694.6659916667</v>
      </c>
      <c r="CB891" s="70" t="b">
        <f ca="1">AND(LEN(BZ891)&gt;0,TEXT(BZ891,"YYYY-MM-DD")=TEXT(Konstanta!$B$1,"YYYY-MM-DD"))</f>
        <v>0</v>
      </c>
      <c r="CC891" s="70" t="str">
        <f t="shared" si="223"/>
        <v/>
      </c>
      <c r="CD891" s="72">
        <f ca="1">(Konstanta!$B$2-D891)*24</f>
        <v>1096694.666275</v>
      </c>
      <c r="CE891" t="b">
        <f t="shared" si="224"/>
        <v>0</v>
      </c>
      <c r="CF891" t="b">
        <f>LEN(_xlfn.IFNA(VLOOKUP(H891,Konstanta!$M:$M,1,FALSE),""))&gt;0</f>
        <v>0</v>
      </c>
      <c r="CG891" t="b">
        <f>LEN(_xlfn.IFNA(VLOOKUP(G891,Konstanta!$T:$T,1,FALSE),""))&gt;0</f>
        <v>0</v>
      </c>
      <c r="CH891" t="b">
        <f>_xlfn.IFNA(VLOOKUP(U891,Konstanta!$O:$O,1,FALSE),"-")&lt;&gt;"-"</f>
        <v>0</v>
      </c>
      <c r="CI891" t="b">
        <f>LEN(_xlfn.IFNA(VLOOKUP(AX891,Konstanta!$X:$X,1,FALSE),""))&gt;0</f>
        <v>0</v>
      </c>
      <c r="CJ891" t="b">
        <f>OR(LEN(_xlfn.IFNA(VLOOKUP(Y891,Konstanta!$Q:$Q,1,FALSE),""))&gt;0,LEN(Y891)=0)</f>
        <v>1</v>
      </c>
      <c r="CK891" t="b">
        <f t="shared" si="225"/>
        <v>1</v>
      </c>
      <c r="CL891" t="b">
        <f>OR(LEN(_xlfn.IFNA(VLOOKUP(BK891,Konstanta!$Z:$Z,1,FALSE),""))&gt;0,LEN(BK891)=0)</f>
        <v>1</v>
      </c>
      <c r="CM891" t="b">
        <f t="shared" si="226"/>
        <v>1</v>
      </c>
      <c r="CN891" t="b">
        <f t="shared" si="227"/>
        <v>0</v>
      </c>
      <c r="CO891" t="b">
        <f>LEN(_xlfn.IFNA(VLOOKUP(Data!K891,Konstanta!$AB:$AB,1,FALSE),""))&gt;0</f>
        <v>0</v>
      </c>
      <c r="CP891" s="12" t="b">
        <f t="shared" si="228"/>
        <v>0</v>
      </c>
      <c r="CQ891" s="12" t="b">
        <f t="shared" si="229"/>
        <v>0</v>
      </c>
      <c r="CR891" t="b">
        <f>ISNUMBER(SEARCH(Konstanta!$Q$5,Y891))</f>
        <v>0</v>
      </c>
      <c r="CS891">
        <f ca="1">IF(CD891&lt;=Konstanta!$J$5,Konstanta!$I$5,IF(CD891&lt;=Konstanta!$J$6,Konstanta!$I$6,IF(CD891&lt;=Konstanta!$J$7,Konstanta!$I$7,Konstanta!$I$8)))</f>
        <v>4</v>
      </c>
      <c r="CT891" t="b">
        <f>ISNUMBER(SEARCH(Konstanta!$Q$6,Y891))</f>
        <v>0</v>
      </c>
      <c r="CU891">
        <f ca="1">IF(CD891&lt;=Konstanta!$F$5,Konstanta!$E$5,IF(CD891&lt;=Konstanta!$F$6,Konstanta!$E$6,IF(CD891&lt;=Konstanta!$F$7,Konstanta!$E$7,IF(CD891&lt;=Konstanta!$F$8,Konstanta!$E$8,Konstanta!$E$9))))</f>
        <v>5</v>
      </c>
      <c r="CV891" t="b">
        <f t="shared" si="230"/>
        <v>1</v>
      </c>
      <c r="CW891" s="74">
        <f ca="1">IF(CD891&lt;=Konstanta!$B$5,Konstanta!$A$5,IF(CD891&lt;=Konstanta!$B$6,Konstanta!$A$6,IF(CD891&lt;=Konstanta!$B$7,Konstanta!$A$7,IF(CD891&lt;=Konstanta!$B$8,Konstanta!$A$8,IF(CD891&lt;=Konstanta!$B$9,Konstanta!$A$9,IF(CD891&lt;=Konstanta!$B$10,Konstanta!$A$10,IF(CD891&lt;=Konstanta!$B$11,Konstanta!$A$11,Konstanta!$A$12)))))))</f>
        <v>8</v>
      </c>
      <c r="CX891" t="b">
        <f>LEN(_xlfn.IFNA(VLOOKUP(AA891,Konstanta!$AD:$AD,1,FALSE),""))=0</f>
        <v>1</v>
      </c>
      <c r="CY891" s="67">
        <f t="shared" si="231"/>
        <v>0</v>
      </c>
      <c r="CZ891" s="67">
        <f t="shared" si="232"/>
        <v>0</v>
      </c>
      <c r="DA891" s="67">
        <f t="shared" si="233"/>
        <v>0</v>
      </c>
      <c r="DB891" t="b">
        <f t="shared" ca="1" si="234"/>
        <v>0</v>
      </c>
      <c r="DC891" s="67" t="b">
        <f>DA891&lt;=Konstanta!$AH$3</f>
        <v>1</v>
      </c>
      <c r="DD891" t="b">
        <f>CY891&lt;=Konstanta!$AH$4</f>
        <v>1</v>
      </c>
      <c r="DE891" t="b">
        <f>CY891&lt;=Konstanta!$AH$5</f>
        <v>1</v>
      </c>
      <c r="DF891" t="b">
        <f>CY891&lt;=Konstanta!$AH$6</f>
        <v>1</v>
      </c>
      <c r="DG891" t="b">
        <f ca="1">TEXT(BL891,"YYYYMMDD")=TEXT(Konstanta!$B$1,"YYYYMMDD")</f>
        <v>0</v>
      </c>
      <c r="DH891" t="b">
        <f t="shared" si="235"/>
        <v>0</v>
      </c>
      <c r="DI891" s="67">
        <f ca="1">Konstanta!$C$4-Data!CD891</f>
        <v>-1096658.666275</v>
      </c>
      <c r="DJ891">
        <f ca="1">IF(Data!DI891&gt;=Konstanta!$B$14,Konstanta!$A$14,IF(Data!DI891&gt;=Konstanta!$B$15,Konstanta!$A$15,IF(Data!DI891&gt;=Konstanta!$B$16,Konstanta!$A$16,IF(Data!DI891&gt;=Konstanta!$B$17,Konstanta!$A$17,IF(Data!DI891&gt;=Konstanta!$B$18,Konstanta!$A$18,Konstanta!$A$19)))))</f>
        <v>6</v>
      </c>
      <c r="DK891" t="b">
        <f t="shared" si="236"/>
        <v>0</v>
      </c>
      <c r="DL891" t="b">
        <f>COUNTIFS(A$1:A890,A891)=0</f>
        <v>1</v>
      </c>
    </row>
    <row r="892" spans="1:116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  <c r="BY892" s="68"/>
      <c r="BZ892" s="70" t="str">
        <f t="shared" si="221"/>
        <v/>
      </c>
      <c r="CA892" s="71">
        <f t="shared" ca="1" si="222"/>
        <v>1096694.6664305555</v>
      </c>
      <c r="CB892" s="70" t="b">
        <f ca="1">AND(LEN(BZ892)&gt;0,TEXT(BZ892,"YYYY-MM-DD")=TEXT(Konstanta!$B$1,"YYYY-MM-DD"))</f>
        <v>0</v>
      </c>
      <c r="CC892" s="70" t="str">
        <f t="shared" si="223"/>
        <v/>
      </c>
      <c r="CD892" s="72">
        <f ca="1">(Konstanta!$B$2-D892)*24</f>
        <v>1096694.666275</v>
      </c>
      <c r="CE892" t="b">
        <f t="shared" si="224"/>
        <v>0</v>
      </c>
      <c r="CF892" t="b">
        <f>LEN(_xlfn.IFNA(VLOOKUP(H892,Konstanta!$M:$M,1,FALSE),""))&gt;0</f>
        <v>0</v>
      </c>
      <c r="CG892" t="b">
        <f>LEN(_xlfn.IFNA(VLOOKUP(G892,Konstanta!$T:$T,1,FALSE),""))&gt;0</f>
        <v>0</v>
      </c>
      <c r="CH892" t="b">
        <f>_xlfn.IFNA(VLOOKUP(U892,Konstanta!$O:$O,1,FALSE),"-")&lt;&gt;"-"</f>
        <v>0</v>
      </c>
      <c r="CI892" t="b">
        <f>LEN(_xlfn.IFNA(VLOOKUP(AX892,Konstanta!$X:$X,1,FALSE),""))&gt;0</f>
        <v>0</v>
      </c>
      <c r="CJ892" t="b">
        <f>OR(LEN(_xlfn.IFNA(VLOOKUP(Y892,Konstanta!$Q:$Q,1,FALSE),""))&gt;0,LEN(Y892)=0)</f>
        <v>1</v>
      </c>
      <c r="CK892" t="b">
        <f t="shared" si="225"/>
        <v>1</v>
      </c>
      <c r="CL892" t="b">
        <f>OR(LEN(_xlfn.IFNA(VLOOKUP(BK892,Konstanta!$Z:$Z,1,FALSE),""))&gt;0,LEN(BK892)=0)</f>
        <v>1</v>
      </c>
      <c r="CM892" t="b">
        <f t="shared" si="226"/>
        <v>1</v>
      </c>
      <c r="CN892" t="b">
        <f t="shared" si="227"/>
        <v>0</v>
      </c>
      <c r="CO892" t="b">
        <f>LEN(_xlfn.IFNA(VLOOKUP(Data!K892,Konstanta!$AB:$AB,1,FALSE),""))&gt;0</f>
        <v>0</v>
      </c>
      <c r="CP892" s="12" t="b">
        <f t="shared" si="228"/>
        <v>0</v>
      </c>
      <c r="CQ892" s="12" t="b">
        <f t="shared" si="229"/>
        <v>0</v>
      </c>
      <c r="CR892" t="b">
        <f>ISNUMBER(SEARCH(Konstanta!$Q$5,Y892))</f>
        <v>0</v>
      </c>
      <c r="CS892">
        <f ca="1">IF(CD892&lt;=Konstanta!$J$5,Konstanta!$I$5,IF(CD892&lt;=Konstanta!$J$6,Konstanta!$I$6,IF(CD892&lt;=Konstanta!$J$7,Konstanta!$I$7,Konstanta!$I$8)))</f>
        <v>4</v>
      </c>
      <c r="CT892" t="b">
        <f>ISNUMBER(SEARCH(Konstanta!$Q$6,Y892))</f>
        <v>0</v>
      </c>
      <c r="CU892">
        <f ca="1">IF(CD892&lt;=Konstanta!$F$5,Konstanta!$E$5,IF(CD892&lt;=Konstanta!$F$6,Konstanta!$E$6,IF(CD892&lt;=Konstanta!$F$7,Konstanta!$E$7,IF(CD892&lt;=Konstanta!$F$8,Konstanta!$E$8,Konstanta!$E$9))))</f>
        <v>5</v>
      </c>
      <c r="CV892" t="b">
        <f t="shared" si="230"/>
        <v>1</v>
      </c>
      <c r="CW892" s="74">
        <f ca="1">IF(CD892&lt;=Konstanta!$B$5,Konstanta!$A$5,IF(CD892&lt;=Konstanta!$B$6,Konstanta!$A$6,IF(CD892&lt;=Konstanta!$B$7,Konstanta!$A$7,IF(CD892&lt;=Konstanta!$B$8,Konstanta!$A$8,IF(CD892&lt;=Konstanta!$B$9,Konstanta!$A$9,IF(CD892&lt;=Konstanta!$B$10,Konstanta!$A$10,IF(CD892&lt;=Konstanta!$B$11,Konstanta!$A$11,Konstanta!$A$12)))))))</f>
        <v>8</v>
      </c>
      <c r="CX892" t="b">
        <f>LEN(_xlfn.IFNA(VLOOKUP(AA892,Konstanta!$AD:$AD,1,FALSE),""))=0</f>
        <v>1</v>
      </c>
      <c r="CY892" s="67">
        <f t="shared" si="231"/>
        <v>0</v>
      </c>
      <c r="CZ892" s="67">
        <f t="shared" si="232"/>
        <v>0</v>
      </c>
      <c r="DA892" s="67">
        <f t="shared" si="233"/>
        <v>0</v>
      </c>
      <c r="DB892" t="b">
        <f t="shared" ca="1" si="234"/>
        <v>0</v>
      </c>
      <c r="DC892" s="67" t="b">
        <f>DA892&lt;=Konstanta!$AH$3</f>
        <v>1</v>
      </c>
      <c r="DD892" t="b">
        <f>CY892&lt;=Konstanta!$AH$4</f>
        <v>1</v>
      </c>
      <c r="DE892" t="b">
        <f>CY892&lt;=Konstanta!$AH$5</f>
        <v>1</v>
      </c>
      <c r="DF892" t="b">
        <f>CY892&lt;=Konstanta!$AH$6</f>
        <v>1</v>
      </c>
      <c r="DG892" t="b">
        <f ca="1">TEXT(BL892,"YYYYMMDD")=TEXT(Konstanta!$B$1,"YYYYMMDD")</f>
        <v>0</v>
      </c>
      <c r="DH892" t="b">
        <f t="shared" si="235"/>
        <v>0</v>
      </c>
      <c r="DI892" s="67">
        <f ca="1">Konstanta!$C$4-Data!CD892</f>
        <v>-1096658.666275</v>
      </c>
      <c r="DJ892">
        <f ca="1">IF(Data!DI892&gt;=Konstanta!$B$14,Konstanta!$A$14,IF(Data!DI892&gt;=Konstanta!$B$15,Konstanta!$A$15,IF(Data!DI892&gt;=Konstanta!$B$16,Konstanta!$A$16,IF(Data!DI892&gt;=Konstanta!$B$17,Konstanta!$A$17,IF(Data!DI892&gt;=Konstanta!$B$18,Konstanta!$A$18,Konstanta!$A$19)))))</f>
        <v>6</v>
      </c>
      <c r="DK892" t="b">
        <f t="shared" si="236"/>
        <v>0</v>
      </c>
      <c r="DL892" t="b">
        <f>COUNTIFS(A$1:A891,A892)=0</f>
        <v>1</v>
      </c>
    </row>
    <row r="893" spans="1:116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70" t="str">
        <f t="shared" si="221"/>
        <v/>
      </c>
      <c r="CA893" s="71">
        <f t="shared" ca="1" si="222"/>
        <v>1096694.6659916667</v>
      </c>
      <c r="CB893" s="70" t="b">
        <f ca="1">AND(LEN(BZ893)&gt;0,TEXT(BZ893,"YYYY-MM-DD")=TEXT(Konstanta!$B$1,"YYYY-MM-DD"))</f>
        <v>0</v>
      </c>
      <c r="CC893" s="70" t="str">
        <f t="shared" si="223"/>
        <v/>
      </c>
      <c r="CD893" s="72">
        <f ca="1">(Konstanta!$B$2-D893)*24</f>
        <v>1096694.666275</v>
      </c>
      <c r="CE893" t="b">
        <f t="shared" si="224"/>
        <v>0</v>
      </c>
      <c r="CF893" t="b">
        <f>LEN(_xlfn.IFNA(VLOOKUP(H893,Konstanta!$M:$M,1,FALSE),""))&gt;0</f>
        <v>0</v>
      </c>
      <c r="CG893" t="b">
        <f>LEN(_xlfn.IFNA(VLOOKUP(G893,Konstanta!$T:$T,1,FALSE),""))&gt;0</f>
        <v>0</v>
      </c>
      <c r="CH893" t="b">
        <f>_xlfn.IFNA(VLOOKUP(U893,Konstanta!$O:$O,1,FALSE),"-")&lt;&gt;"-"</f>
        <v>0</v>
      </c>
      <c r="CI893" t="b">
        <f>LEN(_xlfn.IFNA(VLOOKUP(AX893,Konstanta!$X:$X,1,FALSE),""))&gt;0</f>
        <v>0</v>
      </c>
      <c r="CJ893" t="b">
        <f>OR(LEN(_xlfn.IFNA(VLOOKUP(Y893,Konstanta!$Q:$Q,1,FALSE),""))&gt;0,LEN(Y893)=0)</f>
        <v>1</v>
      </c>
      <c r="CK893" t="b">
        <f t="shared" si="225"/>
        <v>1</v>
      </c>
      <c r="CL893" t="b">
        <f>OR(LEN(_xlfn.IFNA(VLOOKUP(BK893,Konstanta!$Z:$Z,1,FALSE),""))&gt;0,LEN(BK893)=0)</f>
        <v>1</v>
      </c>
      <c r="CM893" t="b">
        <f t="shared" si="226"/>
        <v>1</v>
      </c>
      <c r="CN893" t="b">
        <f t="shared" si="227"/>
        <v>0</v>
      </c>
      <c r="CO893" t="b">
        <f>LEN(_xlfn.IFNA(VLOOKUP(Data!K893,Konstanta!$AB:$AB,1,FALSE),""))&gt;0</f>
        <v>0</v>
      </c>
      <c r="CP893" s="12" t="b">
        <f t="shared" si="228"/>
        <v>0</v>
      </c>
      <c r="CQ893" s="12" t="b">
        <f t="shared" si="229"/>
        <v>0</v>
      </c>
      <c r="CR893" t="b">
        <f>ISNUMBER(SEARCH(Konstanta!$Q$5,Y893))</f>
        <v>0</v>
      </c>
      <c r="CS893">
        <f ca="1">IF(CD893&lt;=Konstanta!$J$5,Konstanta!$I$5,IF(CD893&lt;=Konstanta!$J$6,Konstanta!$I$6,IF(CD893&lt;=Konstanta!$J$7,Konstanta!$I$7,Konstanta!$I$8)))</f>
        <v>4</v>
      </c>
      <c r="CT893" t="b">
        <f>ISNUMBER(SEARCH(Konstanta!$Q$6,Y893))</f>
        <v>0</v>
      </c>
      <c r="CU893">
        <f ca="1">IF(CD893&lt;=Konstanta!$F$5,Konstanta!$E$5,IF(CD893&lt;=Konstanta!$F$6,Konstanta!$E$6,IF(CD893&lt;=Konstanta!$F$7,Konstanta!$E$7,IF(CD893&lt;=Konstanta!$F$8,Konstanta!$E$8,Konstanta!$E$9))))</f>
        <v>5</v>
      </c>
      <c r="CV893" t="b">
        <f t="shared" si="230"/>
        <v>1</v>
      </c>
      <c r="CW893" s="74">
        <f ca="1">IF(CD893&lt;=Konstanta!$B$5,Konstanta!$A$5,IF(CD893&lt;=Konstanta!$B$6,Konstanta!$A$6,IF(CD893&lt;=Konstanta!$B$7,Konstanta!$A$7,IF(CD893&lt;=Konstanta!$B$8,Konstanta!$A$8,IF(CD893&lt;=Konstanta!$B$9,Konstanta!$A$9,IF(CD893&lt;=Konstanta!$B$10,Konstanta!$A$10,IF(CD893&lt;=Konstanta!$B$11,Konstanta!$A$11,Konstanta!$A$12)))))))</f>
        <v>8</v>
      </c>
      <c r="CX893" t="b">
        <f>LEN(_xlfn.IFNA(VLOOKUP(AA893,Konstanta!$AD:$AD,1,FALSE),""))=0</f>
        <v>1</v>
      </c>
      <c r="CY893" s="67">
        <f t="shared" si="231"/>
        <v>0</v>
      </c>
      <c r="CZ893" s="67">
        <f t="shared" si="232"/>
        <v>0</v>
      </c>
      <c r="DA893" s="67">
        <f t="shared" si="233"/>
        <v>0</v>
      </c>
      <c r="DB893" t="b">
        <f t="shared" ca="1" si="234"/>
        <v>0</v>
      </c>
      <c r="DC893" s="67" t="b">
        <f>DA893&lt;=Konstanta!$AH$3</f>
        <v>1</v>
      </c>
      <c r="DD893" t="b">
        <f>CY893&lt;=Konstanta!$AH$4</f>
        <v>1</v>
      </c>
      <c r="DE893" t="b">
        <f>CY893&lt;=Konstanta!$AH$5</f>
        <v>1</v>
      </c>
      <c r="DF893" t="b">
        <f>CY893&lt;=Konstanta!$AH$6</f>
        <v>1</v>
      </c>
      <c r="DG893" t="b">
        <f ca="1">TEXT(BL893,"YYYYMMDD")=TEXT(Konstanta!$B$1,"YYYYMMDD")</f>
        <v>0</v>
      </c>
      <c r="DH893" t="b">
        <f t="shared" si="235"/>
        <v>0</v>
      </c>
      <c r="DI893" s="67">
        <f ca="1">Konstanta!$C$4-Data!CD893</f>
        <v>-1096658.666275</v>
      </c>
      <c r="DJ893">
        <f ca="1">IF(Data!DI893&gt;=Konstanta!$B$14,Konstanta!$A$14,IF(Data!DI893&gt;=Konstanta!$B$15,Konstanta!$A$15,IF(Data!DI893&gt;=Konstanta!$B$16,Konstanta!$A$16,IF(Data!DI893&gt;=Konstanta!$B$17,Konstanta!$A$17,IF(Data!DI893&gt;=Konstanta!$B$18,Konstanta!$A$18,Konstanta!$A$19)))))</f>
        <v>6</v>
      </c>
      <c r="DK893" t="b">
        <f t="shared" si="236"/>
        <v>0</v>
      </c>
      <c r="DL893" t="b">
        <f>COUNTIFS(A$1:A892,A893)=0</f>
        <v>1</v>
      </c>
    </row>
    <row r="894" spans="1:116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70" t="str">
        <f t="shared" si="221"/>
        <v/>
      </c>
      <c r="CA894" s="71">
        <f t="shared" ca="1" si="222"/>
        <v>1096694.6664</v>
      </c>
      <c r="CB894" s="70" t="b">
        <f ca="1">AND(LEN(BZ894)&gt;0,TEXT(BZ894,"YYYY-MM-DD")=TEXT(Konstanta!$B$1,"YYYY-MM-DD"))</f>
        <v>0</v>
      </c>
      <c r="CC894" s="70" t="str">
        <f t="shared" si="223"/>
        <v/>
      </c>
      <c r="CD894" s="72">
        <f ca="1">(Konstanta!$B$2-D894)*24</f>
        <v>1096694.666275</v>
      </c>
      <c r="CE894" t="b">
        <f t="shared" si="224"/>
        <v>0</v>
      </c>
      <c r="CF894" t="b">
        <f>LEN(_xlfn.IFNA(VLOOKUP(H894,Konstanta!$M:$M,1,FALSE),""))&gt;0</f>
        <v>0</v>
      </c>
      <c r="CG894" t="b">
        <f>LEN(_xlfn.IFNA(VLOOKUP(G894,Konstanta!$T:$T,1,FALSE),""))&gt;0</f>
        <v>0</v>
      </c>
      <c r="CH894" t="b">
        <f>_xlfn.IFNA(VLOOKUP(U894,Konstanta!$O:$O,1,FALSE),"-")&lt;&gt;"-"</f>
        <v>0</v>
      </c>
      <c r="CI894" t="b">
        <f>LEN(_xlfn.IFNA(VLOOKUP(AX894,Konstanta!$X:$X,1,FALSE),""))&gt;0</f>
        <v>0</v>
      </c>
      <c r="CJ894" t="b">
        <f>OR(LEN(_xlfn.IFNA(VLOOKUP(Y894,Konstanta!$Q:$Q,1,FALSE),""))&gt;0,LEN(Y894)=0)</f>
        <v>1</v>
      </c>
      <c r="CK894" t="b">
        <f t="shared" si="225"/>
        <v>1</v>
      </c>
      <c r="CL894" t="b">
        <f>OR(LEN(_xlfn.IFNA(VLOOKUP(BK894,Konstanta!$Z:$Z,1,FALSE),""))&gt;0,LEN(BK894)=0)</f>
        <v>1</v>
      </c>
      <c r="CM894" t="b">
        <f t="shared" si="226"/>
        <v>1</v>
      </c>
      <c r="CN894" t="b">
        <f t="shared" si="227"/>
        <v>0</v>
      </c>
      <c r="CO894" t="b">
        <f>LEN(_xlfn.IFNA(VLOOKUP(Data!K894,Konstanta!$AB:$AB,1,FALSE),""))&gt;0</f>
        <v>0</v>
      </c>
      <c r="CP894" s="12" t="b">
        <f t="shared" si="228"/>
        <v>0</v>
      </c>
      <c r="CQ894" s="12" t="b">
        <f t="shared" si="229"/>
        <v>0</v>
      </c>
      <c r="CR894" t="b">
        <f>ISNUMBER(SEARCH(Konstanta!$Q$5,Y894))</f>
        <v>0</v>
      </c>
      <c r="CS894">
        <f ca="1">IF(CD894&lt;=Konstanta!$J$5,Konstanta!$I$5,IF(CD894&lt;=Konstanta!$J$6,Konstanta!$I$6,IF(CD894&lt;=Konstanta!$J$7,Konstanta!$I$7,Konstanta!$I$8)))</f>
        <v>4</v>
      </c>
      <c r="CT894" t="b">
        <f>ISNUMBER(SEARCH(Konstanta!$Q$6,Y894))</f>
        <v>0</v>
      </c>
      <c r="CU894">
        <f ca="1">IF(CD894&lt;=Konstanta!$F$5,Konstanta!$E$5,IF(CD894&lt;=Konstanta!$F$6,Konstanta!$E$6,IF(CD894&lt;=Konstanta!$F$7,Konstanta!$E$7,IF(CD894&lt;=Konstanta!$F$8,Konstanta!$E$8,Konstanta!$E$9))))</f>
        <v>5</v>
      </c>
      <c r="CV894" t="b">
        <f t="shared" si="230"/>
        <v>1</v>
      </c>
      <c r="CW894" s="74">
        <f ca="1">IF(CD894&lt;=Konstanta!$B$5,Konstanta!$A$5,IF(CD894&lt;=Konstanta!$B$6,Konstanta!$A$6,IF(CD894&lt;=Konstanta!$B$7,Konstanta!$A$7,IF(CD894&lt;=Konstanta!$B$8,Konstanta!$A$8,IF(CD894&lt;=Konstanta!$B$9,Konstanta!$A$9,IF(CD894&lt;=Konstanta!$B$10,Konstanta!$A$10,IF(CD894&lt;=Konstanta!$B$11,Konstanta!$A$11,Konstanta!$A$12)))))))</f>
        <v>8</v>
      </c>
      <c r="CX894" t="b">
        <f>LEN(_xlfn.IFNA(VLOOKUP(AA894,Konstanta!$AD:$AD,1,FALSE),""))=0</f>
        <v>1</v>
      </c>
      <c r="CY894" s="67">
        <f t="shared" si="231"/>
        <v>0</v>
      </c>
      <c r="CZ894" s="67">
        <f t="shared" si="232"/>
        <v>0</v>
      </c>
      <c r="DA894" s="67">
        <f t="shared" si="233"/>
        <v>0</v>
      </c>
      <c r="DB894" t="b">
        <f t="shared" ca="1" si="234"/>
        <v>0</v>
      </c>
      <c r="DC894" s="67" t="b">
        <f>DA894&lt;=Konstanta!$AH$3</f>
        <v>1</v>
      </c>
      <c r="DD894" t="b">
        <f>CY894&lt;=Konstanta!$AH$4</f>
        <v>1</v>
      </c>
      <c r="DE894" t="b">
        <f>CY894&lt;=Konstanta!$AH$5</f>
        <v>1</v>
      </c>
      <c r="DF894" t="b">
        <f>CY894&lt;=Konstanta!$AH$6</f>
        <v>1</v>
      </c>
      <c r="DG894" t="b">
        <f ca="1">TEXT(BL894,"YYYYMMDD")=TEXT(Konstanta!$B$1,"YYYYMMDD")</f>
        <v>0</v>
      </c>
      <c r="DH894" t="b">
        <f t="shared" si="235"/>
        <v>0</v>
      </c>
      <c r="DI894" s="67">
        <f ca="1">Konstanta!$C$4-Data!CD894</f>
        <v>-1096658.666275</v>
      </c>
      <c r="DJ894">
        <f ca="1">IF(Data!DI894&gt;=Konstanta!$B$14,Konstanta!$A$14,IF(Data!DI894&gt;=Konstanta!$B$15,Konstanta!$A$15,IF(Data!DI894&gt;=Konstanta!$B$16,Konstanta!$A$16,IF(Data!DI894&gt;=Konstanta!$B$17,Konstanta!$A$17,IF(Data!DI894&gt;=Konstanta!$B$18,Konstanta!$A$18,Konstanta!$A$19)))))</f>
        <v>6</v>
      </c>
      <c r="DK894" t="b">
        <f t="shared" si="236"/>
        <v>0</v>
      </c>
      <c r="DL894" t="b">
        <f>COUNTIFS(A$1:A893,A894)=0</f>
        <v>1</v>
      </c>
    </row>
    <row r="895" spans="1:116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70" t="str">
        <f t="shared" si="221"/>
        <v/>
      </c>
      <c r="CA895" s="71">
        <f t="shared" ca="1" si="222"/>
        <v>1096694.6659916667</v>
      </c>
      <c r="CB895" s="70" t="b">
        <f ca="1">AND(LEN(BZ895)&gt;0,TEXT(BZ895,"YYYY-MM-DD")=TEXT(Konstanta!$B$1,"YYYY-MM-DD"))</f>
        <v>0</v>
      </c>
      <c r="CC895" s="70" t="str">
        <f t="shared" si="223"/>
        <v/>
      </c>
      <c r="CD895" s="72">
        <f ca="1">(Konstanta!$B$2-D895)*24</f>
        <v>1096694.666275</v>
      </c>
      <c r="CE895" t="b">
        <f t="shared" si="224"/>
        <v>0</v>
      </c>
      <c r="CF895" t="b">
        <f>LEN(_xlfn.IFNA(VLOOKUP(H895,Konstanta!$M:$M,1,FALSE),""))&gt;0</f>
        <v>0</v>
      </c>
      <c r="CG895" t="b">
        <f>LEN(_xlfn.IFNA(VLOOKUP(G895,Konstanta!$T:$T,1,FALSE),""))&gt;0</f>
        <v>0</v>
      </c>
      <c r="CH895" t="b">
        <f>_xlfn.IFNA(VLOOKUP(U895,Konstanta!$O:$O,1,FALSE),"-")&lt;&gt;"-"</f>
        <v>0</v>
      </c>
      <c r="CI895" t="b">
        <f>LEN(_xlfn.IFNA(VLOOKUP(AX895,Konstanta!$X:$X,1,FALSE),""))&gt;0</f>
        <v>0</v>
      </c>
      <c r="CJ895" t="b">
        <f>OR(LEN(_xlfn.IFNA(VLOOKUP(Y895,Konstanta!$Q:$Q,1,FALSE),""))&gt;0,LEN(Y895)=0)</f>
        <v>1</v>
      </c>
      <c r="CK895" t="b">
        <f t="shared" si="225"/>
        <v>1</v>
      </c>
      <c r="CL895" t="b">
        <f>OR(LEN(_xlfn.IFNA(VLOOKUP(BK895,Konstanta!$Z:$Z,1,FALSE),""))&gt;0,LEN(BK895)=0)</f>
        <v>1</v>
      </c>
      <c r="CM895" t="b">
        <f t="shared" si="226"/>
        <v>1</v>
      </c>
      <c r="CN895" t="b">
        <f t="shared" si="227"/>
        <v>0</v>
      </c>
      <c r="CO895" t="b">
        <f>LEN(_xlfn.IFNA(VLOOKUP(Data!K895,Konstanta!$AB:$AB,1,FALSE),""))&gt;0</f>
        <v>0</v>
      </c>
      <c r="CP895" s="12" t="b">
        <f t="shared" si="228"/>
        <v>0</v>
      </c>
      <c r="CQ895" s="12" t="b">
        <f t="shared" si="229"/>
        <v>0</v>
      </c>
      <c r="CR895" t="b">
        <f>ISNUMBER(SEARCH(Konstanta!$Q$5,Y895))</f>
        <v>0</v>
      </c>
      <c r="CS895">
        <f ca="1">IF(CD895&lt;=Konstanta!$J$5,Konstanta!$I$5,IF(CD895&lt;=Konstanta!$J$6,Konstanta!$I$6,IF(CD895&lt;=Konstanta!$J$7,Konstanta!$I$7,Konstanta!$I$8)))</f>
        <v>4</v>
      </c>
      <c r="CT895" t="b">
        <f>ISNUMBER(SEARCH(Konstanta!$Q$6,Y895))</f>
        <v>0</v>
      </c>
      <c r="CU895">
        <f ca="1">IF(CD895&lt;=Konstanta!$F$5,Konstanta!$E$5,IF(CD895&lt;=Konstanta!$F$6,Konstanta!$E$6,IF(CD895&lt;=Konstanta!$F$7,Konstanta!$E$7,IF(CD895&lt;=Konstanta!$F$8,Konstanta!$E$8,Konstanta!$E$9))))</f>
        <v>5</v>
      </c>
      <c r="CV895" t="b">
        <f t="shared" si="230"/>
        <v>1</v>
      </c>
      <c r="CW895" s="74">
        <f ca="1">IF(CD895&lt;=Konstanta!$B$5,Konstanta!$A$5,IF(CD895&lt;=Konstanta!$B$6,Konstanta!$A$6,IF(CD895&lt;=Konstanta!$B$7,Konstanta!$A$7,IF(CD895&lt;=Konstanta!$B$8,Konstanta!$A$8,IF(CD895&lt;=Konstanta!$B$9,Konstanta!$A$9,IF(CD895&lt;=Konstanta!$B$10,Konstanta!$A$10,IF(CD895&lt;=Konstanta!$B$11,Konstanta!$A$11,Konstanta!$A$12)))))))</f>
        <v>8</v>
      </c>
      <c r="CX895" t="b">
        <f>LEN(_xlfn.IFNA(VLOOKUP(AA895,Konstanta!$AD:$AD,1,FALSE),""))=0</f>
        <v>1</v>
      </c>
      <c r="CY895" s="67">
        <f t="shared" si="231"/>
        <v>0</v>
      </c>
      <c r="CZ895" s="67">
        <f t="shared" si="232"/>
        <v>0</v>
      </c>
      <c r="DA895" s="67">
        <f t="shared" si="233"/>
        <v>0</v>
      </c>
      <c r="DB895" t="b">
        <f t="shared" ca="1" si="234"/>
        <v>0</v>
      </c>
      <c r="DC895" s="67" t="b">
        <f>DA895&lt;=Konstanta!$AH$3</f>
        <v>1</v>
      </c>
      <c r="DD895" t="b">
        <f>CY895&lt;=Konstanta!$AH$4</f>
        <v>1</v>
      </c>
      <c r="DE895" t="b">
        <f>CY895&lt;=Konstanta!$AH$5</f>
        <v>1</v>
      </c>
      <c r="DF895" t="b">
        <f>CY895&lt;=Konstanta!$AH$6</f>
        <v>1</v>
      </c>
      <c r="DG895" t="b">
        <f ca="1">TEXT(BL895,"YYYYMMDD")=TEXT(Konstanta!$B$1,"YYYYMMDD")</f>
        <v>0</v>
      </c>
      <c r="DH895" t="b">
        <f t="shared" si="235"/>
        <v>0</v>
      </c>
      <c r="DI895" s="67">
        <f ca="1">Konstanta!$C$4-Data!CD895</f>
        <v>-1096658.666275</v>
      </c>
      <c r="DJ895">
        <f ca="1">IF(Data!DI895&gt;=Konstanta!$B$14,Konstanta!$A$14,IF(Data!DI895&gt;=Konstanta!$B$15,Konstanta!$A$15,IF(Data!DI895&gt;=Konstanta!$B$16,Konstanta!$A$16,IF(Data!DI895&gt;=Konstanta!$B$17,Konstanta!$A$17,IF(Data!DI895&gt;=Konstanta!$B$18,Konstanta!$A$18,Konstanta!$A$19)))))</f>
        <v>6</v>
      </c>
      <c r="DK895" t="b">
        <f t="shared" si="236"/>
        <v>0</v>
      </c>
      <c r="DL895" t="b">
        <f>COUNTIFS(A$1:A894,A895)=0</f>
        <v>1</v>
      </c>
    </row>
    <row r="896" spans="1:11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70" t="str">
        <f t="shared" si="221"/>
        <v/>
      </c>
      <c r="CA896" s="71">
        <f t="shared" ca="1" si="222"/>
        <v>1096694.6662138889</v>
      </c>
      <c r="CB896" s="70" t="b">
        <f ca="1">AND(LEN(BZ896)&gt;0,TEXT(BZ896,"YYYY-MM-DD")=TEXT(Konstanta!$B$1,"YYYY-MM-DD"))</f>
        <v>0</v>
      </c>
      <c r="CC896" s="70" t="str">
        <f t="shared" si="223"/>
        <v/>
      </c>
      <c r="CD896" s="72">
        <f ca="1">(Konstanta!$B$2-D896)*24</f>
        <v>1096694.666275</v>
      </c>
      <c r="CE896" t="b">
        <f t="shared" si="224"/>
        <v>0</v>
      </c>
      <c r="CF896" t="b">
        <f>LEN(_xlfn.IFNA(VLOOKUP(H896,Konstanta!$M:$M,1,FALSE),""))&gt;0</f>
        <v>0</v>
      </c>
      <c r="CG896" t="b">
        <f>LEN(_xlfn.IFNA(VLOOKUP(G896,Konstanta!$T:$T,1,FALSE),""))&gt;0</f>
        <v>0</v>
      </c>
      <c r="CH896" t="b">
        <f>_xlfn.IFNA(VLOOKUP(U896,Konstanta!$O:$O,1,FALSE),"-")&lt;&gt;"-"</f>
        <v>0</v>
      </c>
      <c r="CI896" t="b">
        <f>LEN(_xlfn.IFNA(VLOOKUP(AX896,Konstanta!$X:$X,1,FALSE),""))&gt;0</f>
        <v>0</v>
      </c>
      <c r="CJ896" t="b">
        <f>OR(LEN(_xlfn.IFNA(VLOOKUP(Y896,Konstanta!$Q:$Q,1,FALSE),""))&gt;0,LEN(Y896)=0)</f>
        <v>1</v>
      </c>
      <c r="CK896" t="b">
        <f t="shared" si="225"/>
        <v>1</v>
      </c>
      <c r="CL896" t="b">
        <f>OR(LEN(_xlfn.IFNA(VLOOKUP(BK896,Konstanta!$Z:$Z,1,FALSE),""))&gt;0,LEN(BK896)=0)</f>
        <v>1</v>
      </c>
      <c r="CM896" t="b">
        <f t="shared" si="226"/>
        <v>1</v>
      </c>
      <c r="CN896" t="b">
        <f t="shared" si="227"/>
        <v>0</v>
      </c>
      <c r="CO896" t="b">
        <f>LEN(_xlfn.IFNA(VLOOKUP(Data!K896,Konstanta!$AB:$AB,1,FALSE),""))&gt;0</f>
        <v>0</v>
      </c>
      <c r="CP896" s="12" t="b">
        <f t="shared" si="228"/>
        <v>0</v>
      </c>
      <c r="CQ896" s="12" t="b">
        <f t="shared" si="229"/>
        <v>0</v>
      </c>
      <c r="CR896" t="b">
        <f>ISNUMBER(SEARCH(Konstanta!$Q$5,Y896))</f>
        <v>0</v>
      </c>
      <c r="CS896">
        <f ca="1">IF(CD896&lt;=Konstanta!$J$5,Konstanta!$I$5,IF(CD896&lt;=Konstanta!$J$6,Konstanta!$I$6,IF(CD896&lt;=Konstanta!$J$7,Konstanta!$I$7,Konstanta!$I$8)))</f>
        <v>4</v>
      </c>
      <c r="CT896" t="b">
        <f>ISNUMBER(SEARCH(Konstanta!$Q$6,Y896))</f>
        <v>0</v>
      </c>
      <c r="CU896">
        <f ca="1">IF(CD896&lt;=Konstanta!$F$5,Konstanta!$E$5,IF(CD896&lt;=Konstanta!$F$6,Konstanta!$E$6,IF(CD896&lt;=Konstanta!$F$7,Konstanta!$E$7,IF(CD896&lt;=Konstanta!$F$8,Konstanta!$E$8,Konstanta!$E$9))))</f>
        <v>5</v>
      </c>
      <c r="CV896" t="b">
        <f t="shared" si="230"/>
        <v>1</v>
      </c>
      <c r="CW896" s="74">
        <f ca="1">IF(CD896&lt;=Konstanta!$B$5,Konstanta!$A$5,IF(CD896&lt;=Konstanta!$B$6,Konstanta!$A$6,IF(CD896&lt;=Konstanta!$B$7,Konstanta!$A$7,IF(CD896&lt;=Konstanta!$B$8,Konstanta!$A$8,IF(CD896&lt;=Konstanta!$B$9,Konstanta!$A$9,IF(CD896&lt;=Konstanta!$B$10,Konstanta!$A$10,IF(CD896&lt;=Konstanta!$B$11,Konstanta!$A$11,Konstanta!$A$12)))))))</f>
        <v>8</v>
      </c>
      <c r="CX896" t="b">
        <f>LEN(_xlfn.IFNA(VLOOKUP(AA896,Konstanta!$AD:$AD,1,FALSE),""))=0</f>
        <v>1</v>
      </c>
      <c r="CY896" s="67">
        <f t="shared" si="231"/>
        <v>0</v>
      </c>
      <c r="CZ896" s="67">
        <f t="shared" si="232"/>
        <v>0</v>
      </c>
      <c r="DA896" s="67">
        <f t="shared" si="233"/>
        <v>0</v>
      </c>
      <c r="DB896" t="b">
        <f t="shared" ca="1" si="234"/>
        <v>0</v>
      </c>
      <c r="DC896" s="67" t="b">
        <f>DA896&lt;=Konstanta!$AH$3</f>
        <v>1</v>
      </c>
      <c r="DD896" t="b">
        <f>CY896&lt;=Konstanta!$AH$4</f>
        <v>1</v>
      </c>
      <c r="DE896" t="b">
        <f>CY896&lt;=Konstanta!$AH$5</f>
        <v>1</v>
      </c>
      <c r="DF896" t="b">
        <f>CY896&lt;=Konstanta!$AH$6</f>
        <v>1</v>
      </c>
      <c r="DG896" t="b">
        <f ca="1">TEXT(BL896,"YYYYMMDD")=TEXT(Konstanta!$B$1,"YYYYMMDD")</f>
        <v>0</v>
      </c>
      <c r="DH896" t="b">
        <f t="shared" si="235"/>
        <v>0</v>
      </c>
      <c r="DI896" s="67">
        <f ca="1">Konstanta!$C$4-Data!CD896</f>
        <v>-1096658.666275</v>
      </c>
      <c r="DJ896">
        <f ca="1">IF(Data!DI896&gt;=Konstanta!$B$14,Konstanta!$A$14,IF(Data!DI896&gt;=Konstanta!$B$15,Konstanta!$A$15,IF(Data!DI896&gt;=Konstanta!$B$16,Konstanta!$A$16,IF(Data!DI896&gt;=Konstanta!$B$17,Konstanta!$A$17,IF(Data!DI896&gt;=Konstanta!$B$18,Konstanta!$A$18,Konstanta!$A$19)))))</f>
        <v>6</v>
      </c>
      <c r="DK896" t="b">
        <f t="shared" si="236"/>
        <v>0</v>
      </c>
      <c r="DL896" t="b">
        <f>COUNTIFS(A$1:A895,A896)=0</f>
        <v>1</v>
      </c>
    </row>
    <row r="897" spans="1:116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70" t="str">
        <f t="shared" si="221"/>
        <v/>
      </c>
      <c r="CA897" s="71">
        <f t="shared" ca="1" si="222"/>
        <v>1096694.6660055555</v>
      </c>
      <c r="CB897" s="70" t="b">
        <f ca="1">AND(LEN(BZ897)&gt;0,TEXT(BZ897,"YYYY-MM-DD")=TEXT(Konstanta!$B$1,"YYYY-MM-DD"))</f>
        <v>0</v>
      </c>
      <c r="CC897" s="70" t="str">
        <f t="shared" si="223"/>
        <v/>
      </c>
      <c r="CD897" s="72">
        <f ca="1">(Konstanta!$B$2-D897)*24</f>
        <v>1096694.666275</v>
      </c>
      <c r="CE897" t="b">
        <f t="shared" si="224"/>
        <v>0</v>
      </c>
      <c r="CF897" t="b">
        <f>LEN(_xlfn.IFNA(VLOOKUP(H897,Konstanta!$M:$M,1,FALSE),""))&gt;0</f>
        <v>0</v>
      </c>
      <c r="CG897" t="b">
        <f>LEN(_xlfn.IFNA(VLOOKUP(G897,Konstanta!$T:$T,1,FALSE),""))&gt;0</f>
        <v>0</v>
      </c>
      <c r="CH897" t="b">
        <f>_xlfn.IFNA(VLOOKUP(U897,Konstanta!$O:$O,1,FALSE),"-")&lt;&gt;"-"</f>
        <v>0</v>
      </c>
      <c r="CI897" t="b">
        <f>LEN(_xlfn.IFNA(VLOOKUP(AX897,Konstanta!$X:$X,1,FALSE),""))&gt;0</f>
        <v>0</v>
      </c>
      <c r="CJ897" t="b">
        <f>OR(LEN(_xlfn.IFNA(VLOOKUP(Y897,Konstanta!$Q:$Q,1,FALSE),""))&gt;0,LEN(Y897)=0)</f>
        <v>1</v>
      </c>
      <c r="CK897" t="b">
        <f t="shared" si="225"/>
        <v>1</v>
      </c>
      <c r="CL897" t="b">
        <f>OR(LEN(_xlfn.IFNA(VLOOKUP(BK897,Konstanta!$Z:$Z,1,FALSE),""))&gt;0,LEN(BK897)=0)</f>
        <v>1</v>
      </c>
      <c r="CM897" t="b">
        <f t="shared" si="226"/>
        <v>1</v>
      </c>
      <c r="CN897" t="b">
        <f t="shared" si="227"/>
        <v>0</v>
      </c>
      <c r="CO897" t="b">
        <f>LEN(_xlfn.IFNA(VLOOKUP(Data!K897,Konstanta!$AB:$AB,1,FALSE),""))&gt;0</f>
        <v>0</v>
      </c>
      <c r="CP897" s="12" t="b">
        <f t="shared" si="228"/>
        <v>0</v>
      </c>
      <c r="CQ897" s="12" t="b">
        <f t="shared" si="229"/>
        <v>0</v>
      </c>
      <c r="CR897" t="b">
        <f>ISNUMBER(SEARCH(Konstanta!$Q$5,Y897))</f>
        <v>0</v>
      </c>
      <c r="CS897">
        <f ca="1">IF(CD897&lt;=Konstanta!$J$5,Konstanta!$I$5,IF(CD897&lt;=Konstanta!$J$6,Konstanta!$I$6,IF(CD897&lt;=Konstanta!$J$7,Konstanta!$I$7,Konstanta!$I$8)))</f>
        <v>4</v>
      </c>
      <c r="CT897" t="b">
        <f>ISNUMBER(SEARCH(Konstanta!$Q$6,Y897))</f>
        <v>0</v>
      </c>
      <c r="CU897">
        <f ca="1">IF(CD897&lt;=Konstanta!$F$5,Konstanta!$E$5,IF(CD897&lt;=Konstanta!$F$6,Konstanta!$E$6,IF(CD897&lt;=Konstanta!$F$7,Konstanta!$E$7,IF(CD897&lt;=Konstanta!$F$8,Konstanta!$E$8,Konstanta!$E$9))))</f>
        <v>5</v>
      </c>
      <c r="CV897" t="b">
        <f t="shared" si="230"/>
        <v>1</v>
      </c>
      <c r="CW897" s="74">
        <f ca="1">IF(CD897&lt;=Konstanta!$B$5,Konstanta!$A$5,IF(CD897&lt;=Konstanta!$B$6,Konstanta!$A$6,IF(CD897&lt;=Konstanta!$B$7,Konstanta!$A$7,IF(CD897&lt;=Konstanta!$B$8,Konstanta!$A$8,IF(CD897&lt;=Konstanta!$B$9,Konstanta!$A$9,IF(CD897&lt;=Konstanta!$B$10,Konstanta!$A$10,IF(CD897&lt;=Konstanta!$B$11,Konstanta!$A$11,Konstanta!$A$12)))))))</f>
        <v>8</v>
      </c>
      <c r="CX897" t="b">
        <f>LEN(_xlfn.IFNA(VLOOKUP(AA897,Konstanta!$AD:$AD,1,FALSE),""))=0</f>
        <v>1</v>
      </c>
      <c r="CY897" s="67">
        <f t="shared" si="231"/>
        <v>0</v>
      </c>
      <c r="CZ897" s="67">
        <f t="shared" si="232"/>
        <v>0</v>
      </c>
      <c r="DA897" s="67">
        <f t="shared" si="233"/>
        <v>0</v>
      </c>
      <c r="DB897" t="b">
        <f t="shared" ca="1" si="234"/>
        <v>0</v>
      </c>
      <c r="DC897" s="67" t="b">
        <f>DA897&lt;=Konstanta!$AH$3</f>
        <v>1</v>
      </c>
      <c r="DD897" t="b">
        <f>CY897&lt;=Konstanta!$AH$4</f>
        <v>1</v>
      </c>
      <c r="DE897" t="b">
        <f>CY897&lt;=Konstanta!$AH$5</f>
        <v>1</v>
      </c>
      <c r="DF897" t="b">
        <f>CY897&lt;=Konstanta!$AH$6</f>
        <v>1</v>
      </c>
      <c r="DG897" t="b">
        <f ca="1">TEXT(BL897,"YYYYMMDD")=TEXT(Konstanta!$B$1,"YYYYMMDD")</f>
        <v>0</v>
      </c>
      <c r="DH897" t="b">
        <f t="shared" si="235"/>
        <v>0</v>
      </c>
      <c r="DI897" s="67">
        <f ca="1">Konstanta!$C$4-Data!CD897</f>
        <v>-1096658.666275</v>
      </c>
      <c r="DJ897">
        <f ca="1">IF(Data!DI897&gt;=Konstanta!$B$14,Konstanta!$A$14,IF(Data!DI897&gt;=Konstanta!$B$15,Konstanta!$A$15,IF(Data!DI897&gt;=Konstanta!$B$16,Konstanta!$A$16,IF(Data!DI897&gt;=Konstanta!$B$17,Konstanta!$A$17,IF(Data!DI897&gt;=Konstanta!$B$18,Konstanta!$A$18,Konstanta!$A$19)))))</f>
        <v>6</v>
      </c>
      <c r="DK897" t="b">
        <f t="shared" si="236"/>
        <v>0</v>
      </c>
      <c r="DL897" t="b">
        <f>COUNTIFS(A$1:A896,A897)=0</f>
        <v>1</v>
      </c>
    </row>
    <row r="898" spans="1:116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70" t="str">
        <f t="shared" si="221"/>
        <v/>
      </c>
      <c r="CA898" s="71">
        <f t="shared" ca="1" si="222"/>
        <v>1096694.6662277777</v>
      </c>
      <c r="CB898" s="70" t="b">
        <f ca="1">AND(LEN(BZ898)&gt;0,TEXT(BZ898,"YYYY-MM-DD")=TEXT(Konstanta!$B$1,"YYYY-MM-DD"))</f>
        <v>0</v>
      </c>
      <c r="CC898" s="70" t="str">
        <f t="shared" si="223"/>
        <v/>
      </c>
      <c r="CD898" s="72">
        <f ca="1">(Konstanta!$B$2-D898)*24</f>
        <v>1096694.666275</v>
      </c>
      <c r="CE898" t="b">
        <f t="shared" si="224"/>
        <v>0</v>
      </c>
      <c r="CF898" t="b">
        <f>LEN(_xlfn.IFNA(VLOOKUP(H898,Konstanta!$M:$M,1,FALSE),""))&gt;0</f>
        <v>0</v>
      </c>
      <c r="CG898" t="b">
        <f>LEN(_xlfn.IFNA(VLOOKUP(G898,Konstanta!$T:$T,1,FALSE),""))&gt;0</f>
        <v>0</v>
      </c>
      <c r="CH898" t="b">
        <f>_xlfn.IFNA(VLOOKUP(U898,Konstanta!$O:$O,1,FALSE),"-")&lt;&gt;"-"</f>
        <v>0</v>
      </c>
      <c r="CI898" t="b">
        <f>LEN(_xlfn.IFNA(VLOOKUP(AX898,Konstanta!$X:$X,1,FALSE),""))&gt;0</f>
        <v>0</v>
      </c>
      <c r="CJ898" t="b">
        <f>OR(LEN(_xlfn.IFNA(VLOOKUP(Y898,Konstanta!$Q:$Q,1,FALSE),""))&gt;0,LEN(Y898)=0)</f>
        <v>1</v>
      </c>
      <c r="CK898" t="b">
        <f t="shared" si="225"/>
        <v>1</v>
      </c>
      <c r="CL898" t="b">
        <f>OR(LEN(_xlfn.IFNA(VLOOKUP(BK898,Konstanta!$Z:$Z,1,FALSE),""))&gt;0,LEN(BK898)=0)</f>
        <v>1</v>
      </c>
      <c r="CM898" t="b">
        <f t="shared" si="226"/>
        <v>1</v>
      </c>
      <c r="CN898" t="b">
        <f t="shared" si="227"/>
        <v>0</v>
      </c>
      <c r="CO898" t="b">
        <f>LEN(_xlfn.IFNA(VLOOKUP(Data!K898,Konstanta!$AB:$AB,1,FALSE),""))&gt;0</f>
        <v>0</v>
      </c>
      <c r="CP898" s="12" t="b">
        <f t="shared" si="228"/>
        <v>0</v>
      </c>
      <c r="CQ898" s="12" t="b">
        <f t="shared" si="229"/>
        <v>0</v>
      </c>
      <c r="CR898" t="b">
        <f>ISNUMBER(SEARCH(Konstanta!$Q$5,Y898))</f>
        <v>0</v>
      </c>
      <c r="CS898">
        <f ca="1">IF(CD898&lt;=Konstanta!$J$5,Konstanta!$I$5,IF(CD898&lt;=Konstanta!$J$6,Konstanta!$I$6,IF(CD898&lt;=Konstanta!$J$7,Konstanta!$I$7,Konstanta!$I$8)))</f>
        <v>4</v>
      </c>
      <c r="CT898" t="b">
        <f>ISNUMBER(SEARCH(Konstanta!$Q$6,Y898))</f>
        <v>0</v>
      </c>
      <c r="CU898">
        <f ca="1">IF(CD898&lt;=Konstanta!$F$5,Konstanta!$E$5,IF(CD898&lt;=Konstanta!$F$6,Konstanta!$E$6,IF(CD898&lt;=Konstanta!$F$7,Konstanta!$E$7,IF(CD898&lt;=Konstanta!$F$8,Konstanta!$E$8,Konstanta!$E$9))))</f>
        <v>5</v>
      </c>
      <c r="CV898" t="b">
        <f t="shared" si="230"/>
        <v>1</v>
      </c>
      <c r="CW898" s="74">
        <f ca="1">IF(CD898&lt;=Konstanta!$B$5,Konstanta!$A$5,IF(CD898&lt;=Konstanta!$B$6,Konstanta!$A$6,IF(CD898&lt;=Konstanta!$B$7,Konstanta!$A$7,IF(CD898&lt;=Konstanta!$B$8,Konstanta!$A$8,IF(CD898&lt;=Konstanta!$B$9,Konstanta!$A$9,IF(CD898&lt;=Konstanta!$B$10,Konstanta!$A$10,IF(CD898&lt;=Konstanta!$B$11,Konstanta!$A$11,Konstanta!$A$12)))))))</f>
        <v>8</v>
      </c>
      <c r="CX898" t="b">
        <f>LEN(_xlfn.IFNA(VLOOKUP(AA898,Konstanta!$AD:$AD,1,FALSE),""))=0</f>
        <v>1</v>
      </c>
      <c r="CY898" s="67">
        <f t="shared" si="231"/>
        <v>0</v>
      </c>
      <c r="CZ898" s="67">
        <f t="shared" si="232"/>
        <v>0</v>
      </c>
      <c r="DA898" s="67">
        <f t="shared" si="233"/>
        <v>0</v>
      </c>
      <c r="DB898" t="b">
        <f t="shared" ca="1" si="234"/>
        <v>0</v>
      </c>
      <c r="DC898" s="67" t="b">
        <f>DA898&lt;=Konstanta!$AH$3</f>
        <v>1</v>
      </c>
      <c r="DD898" t="b">
        <f>CY898&lt;=Konstanta!$AH$4</f>
        <v>1</v>
      </c>
      <c r="DE898" t="b">
        <f>CY898&lt;=Konstanta!$AH$5</f>
        <v>1</v>
      </c>
      <c r="DF898" t="b">
        <f>CY898&lt;=Konstanta!$AH$6</f>
        <v>1</v>
      </c>
      <c r="DG898" t="b">
        <f ca="1">TEXT(BL898,"YYYYMMDD")=TEXT(Konstanta!$B$1,"YYYYMMDD")</f>
        <v>0</v>
      </c>
      <c r="DH898" t="b">
        <f t="shared" si="235"/>
        <v>0</v>
      </c>
      <c r="DI898" s="67">
        <f ca="1">Konstanta!$C$4-Data!CD898</f>
        <v>-1096658.666275</v>
      </c>
      <c r="DJ898">
        <f ca="1">IF(Data!DI898&gt;=Konstanta!$B$14,Konstanta!$A$14,IF(Data!DI898&gt;=Konstanta!$B$15,Konstanta!$A$15,IF(Data!DI898&gt;=Konstanta!$B$16,Konstanta!$A$16,IF(Data!DI898&gt;=Konstanta!$B$17,Konstanta!$A$17,IF(Data!DI898&gt;=Konstanta!$B$18,Konstanta!$A$18,Konstanta!$A$19)))))</f>
        <v>6</v>
      </c>
      <c r="DK898" t="b">
        <f t="shared" si="236"/>
        <v>0</v>
      </c>
      <c r="DL898" t="b">
        <f>COUNTIFS(A$1:A897,A898)=0</f>
        <v>1</v>
      </c>
    </row>
    <row r="899" spans="1:116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70" t="str">
        <f t="shared" ref="BZ899:BZ962" si="237">LEFT(R899,19)</f>
        <v/>
      </c>
      <c r="CA899" s="71">
        <f t="shared" ref="CA899:CA962" ca="1" si="238">(NOW()-R899)*24</f>
        <v>1096694.6659916667</v>
      </c>
      <c r="CB899" s="70" t="b">
        <f ca="1">AND(LEN(BZ899)&gt;0,TEXT(BZ899,"YYYY-MM-DD")=TEXT(Konstanta!$B$1,"YYYY-MM-DD"))</f>
        <v>0</v>
      </c>
      <c r="CC899" s="70" t="str">
        <f t="shared" ref="CC899:CC962" si="239">TEXT(BZ899,"HH")</f>
        <v/>
      </c>
      <c r="CD899" s="72">
        <f ca="1">(Konstanta!$B$2-D899)*24</f>
        <v>1096694.666275</v>
      </c>
      <c r="CE899" t="b">
        <f t="shared" ref="CE899:CE962" si="240">AN899=$CE$1</f>
        <v>0</v>
      </c>
      <c r="CF899" t="b">
        <f>LEN(_xlfn.IFNA(VLOOKUP(H899,Konstanta!$M:$M,1,FALSE),""))&gt;0</f>
        <v>0</v>
      </c>
      <c r="CG899" t="b">
        <f>LEN(_xlfn.IFNA(VLOOKUP(G899,Konstanta!$T:$T,1,FALSE),""))&gt;0</f>
        <v>0</v>
      </c>
      <c r="CH899" t="b">
        <f>_xlfn.IFNA(VLOOKUP(U899,Konstanta!$O:$O,1,FALSE),"-")&lt;&gt;"-"</f>
        <v>0</v>
      </c>
      <c r="CI899" t="b">
        <f>LEN(_xlfn.IFNA(VLOOKUP(AX899,Konstanta!$X:$X,1,FALSE),""))&gt;0</f>
        <v>0</v>
      </c>
      <c r="CJ899" t="b">
        <f>OR(LEN(_xlfn.IFNA(VLOOKUP(Y899,Konstanta!$Q:$Q,1,FALSE),""))&gt;0,LEN(Y899)=0)</f>
        <v>1</v>
      </c>
      <c r="CK899" t="b">
        <f t="shared" ref="CK899:CK962" si="241">NOT(ISNUMBER(SEARCH($CK$1,AO899)))</f>
        <v>1</v>
      </c>
      <c r="CL899" t="b">
        <f>OR(LEN(_xlfn.IFNA(VLOOKUP(BK899,Konstanta!$Z:$Z,1,FALSE),""))&gt;0,LEN(BK899)=0)</f>
        <v>1</v>
      </c>
      <c r="CM899" t="b">
        <f t="shared" ref="CM899:CM962" si="242">NOT(CO899)</f>
        <v>1</v>
      </c>
      <c r="CN899" t="b">
        <f t="shared" ref="CN899:CN962" si="243">BK899=$CN$1</f>
        <v>0</v>
      </c>
      <c r="CO899" t="b">
        <f>LEN(_xlfn.IFNA(VLOOKUP(Data!K899,Konstanta!$AB:$AB,1,FALSE),""))&gt;0</f>
        <v>0</v>
      </c>
      <c r="CP899" s="12" t="b">
        <f t="shared" ref="CP899:CP962" si="244">AND(CE899:CK899,CL899,CM899)</f>
        <v>0</v>
      </c>
      <c r="CQ899" s="12" t="b">
        <f t="shared" ref="CQ899:CQ962" si="245">AND(CE899:CL899,CO899)</f>
        <v>0</v>
      </c>
      <c r="CR899" t="b">
        <f>ISNUMBER(SEARCH(Konstanta!$Q$5,Y899))</f>
        <v>0</v>
      </c>
      <c r="CS899">
        <f ca="1">IF(CD899&lt;=Konstanta!$J$5,Konstanta!$I$5,IF(CD899&lt;=Konstanta!$J$6,Konstanta!$I$6,IF(CD899&lt;=Konstanta!$J$7,Konstanta!$I$7,Konstanta!$I$8)))</f>
        <v>4</v>
      </c>
      <c r="CT899" t="b">
        <f>ISNUMBER(SEARCH(Konstanta!$Q$6,Y899))</f>
        <v>0</v>
      </c>
      <c r="CU899">
        <f ca="1">IF(CD899&lt;=Konstanta!$F$5,Konstanta!$E$5,IF(CD899&lt;=Konstanta!$F$6,Konstanta!$E$6,IF(CD899&lt;=Konstanta!$F$7,Konstanta!$E$7,IF(CD899&lt;=Konstanta!$F$8,Konstanta!$E$8,Konstanta!$E$9))))</f>
        <v>5</v>
      </c>
      <c r="CV899" t="b">
        <f t="shared" ref="CV899:CV962" si="246">AND(NOT(CR899),NOT(CT899))</f>
        <v>1</v>
      </c>
      <c r="CW899" s="74">
        <f ca="1">IF(CD899&lt;=Konstanta!$B$5,Konstanta!$A$5,IF(CD899&lt;=Konstanta!$B$6,Konstanta!$A$6,IF(CD899&lt;=Konstanta!$B$7,Konstanta!$A$7,IF(CD899&lt;=Konstanta!$B$8,Konstanta!$A$8,IF(CD899&lt;=Konstanta!$B$9,Konstanta!$A$9,IF(CD899&lt;=Konstanta!$B$10,Konstanta!$A$10,IF(CD899&lt;=Konstanta!$B$11,Konstanta!$A$11,Konstanta!$A$12)))))))</f>
        <v>8</v>
      </c>
      <c r="CX899" t="b">
        <f>LEN(_xlfn.IFNA(VLOOKUP(AA899,Konstanta!$AD:$AD,1,FALSE),""))=0</f>
        <v>1</v>
      </c>
      <c r="CY899" s="67">
        <f t="shared" ref="CY899:CY962" si="247">IF(LEN(BL899)&gt;0,BL899-D899,0)*24</f>
        <v>0</v>
      </c>
      <c r="CZ899" s="67">
        <f t="shared" ref="CZ899:CZ962" si="248">IF(LEN(R899)&gt;19,VALUE(LEFT(R899,19)),R899)</f>
        <v>0</v>
      </c>
      <c r="DA899" s="67">
        <f t="shared" ref="DA899:DA962" si="249">(IF(LEN(BL899)&gt;0,BL899,0)-IF(LEN(CZ899)&gt;0,CZ899,0))*24</f>
        <v>0</v>
      </c>
      <c r="DB899" t="b">
        <f t="shared" ref="DB899:DB962" ca="1" si="250">AND(CO899,CQ899,CX899,DG899,DL899)</f>
        <v>0</v>
      </c>
      <c r="DC899" s="67" t="b">
        <f>DA899&lt;=Konstanta!$AH$3</f>
        <v>1</v>
      </c>
      <c r="DD899" t="b">
        <f>CY899&lt;=Konstanta!$AH$4</f>
        <v>1</v>
      </c>
      <c r="DE899" t="b">
        <f>CY899&lt;=Konstanta!$AH$5</f>
        <v>1</v>
      </c>
      <c r="DF899" t="b">
        <f>CY899&lt;=Konstanta!$AH$6</f>
        <v>1</v>
      </c>
      <c r="DG899" t="b">
        <f ca="1">TEXT(BL899,"YYYYMMDD")=TEXT(Konstanta!$B$1,"YYYYMMDD")</f>
        <v>0</v>
      </c>
      <c r="DH899" t="b">
        <f t="shared" ref="DH899:DH962" si="251">LEN(R899)&gt;0</f>
        <v>0</v>
      </c>
      <c r="DI899" s="67">
        <f ca="1">Konstanta!$C$4-Data!CD899</f>
        <v>-1096658.666275</v>
      </c>
      <c r="DJ899">
        <f ca="1">IF(Data!DI899&gt;=Konstanta!$B$14,Konstanta!$A$14,IF(Data!DI899&gt;=Konstanta!$B$15,Konstanta!$A$15,IF(Data!DI899&gt;=Konstanta!$B$16,Konstanta!$A$16,IF(Data!DI899&gt;=Konstanta!$B$17,Konstanta!$A$17,IF(Data!DI899&gt;=Konstanta!$B$18,Konstanta!$A$18,Konstanta!$A$19)))))</f>
        <v>6</v>
      </c>
      <c r="DK899" t="b">
        <f t="shared" ref="DK899:DK962" si="252">LEN(M899)&gt;0</f>
        <v>0</v>
      </c>
      <c r="DL899" t="b">
        <f>COUNTIFS(A$1:A898,A899)=0</f>
        <v>1</v>
      </c>
    </row>
    <row r="900" spans="1:116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  <c r="BY900" s="68"/>
      <c r="BZ900" s="70" t="str">
        <f t="shared" si="237"/>
        <v/>
      </c>
      <c r="CA900" s="71">
        <f t="shared" ca="1" si="238"/>
        <v>1096694.6664083335</v>
      </c>
      <c r="CB900" s="70" t="b">
        <f ca="1">AND(LEN(BZ900)&gt;0,TEXT(BZ900,"YYYY-MM-DD")=TEXT(Konstanta!$B$1,"YYYY-MM-DD"))</f>
        <v>0</v>
      </c>
      <c r="CC900" s="70" t="str">
        <f t="shared" si="239"/>
        <v/>
      </c>
      <c r="CD900" s="72">
        <f ca="1">(Konstanta!$B$2-D900)*24</f>
        <v>1096694.666275</v>
      </c>
      <c r="CE900" t="b">
        <f t="shared" si="240"/>
        <v>0</v>
      </c>
      <c r="CF900" t="b">
        <f>LEN(_xlfn.IFNA(VLOOKUP(H900,Konstanta!$M:$M,1,FALSE),""))&gt;0</f>
        <v>0</v>
      </c>
      <c r="CG900" t="b">
        <f>LEN(_xlfn.IFNA(VLOOKUP(G900,Konstanta!$T:$T,1,FALSE),""))&gt;0</f>
        <v>0</v>
      </c>
      <c r="CH900" t="b">
        <f>_xlfn.IFNA(VLOOKUP(U900,Konstanta!$O:$O,1,FALSE),"-")&lt;&gt;"-"</f>
        <v>0</v>
      </c>
      <c r="CI900" t="b">
        <f>LEN(_xlfn.IFNA(VLOOKUP(AX900,Konstanta!$X:$X,1,FALSE),""))&gt;0</f>
        <v>0</v>
      </c>
      <c r="CJ900" t="b">
        <f>OR(LEN(_xlfn.IFNA(VLOOKUP(Y900,Konstanta!$Q:$Q,1,FALSE),""))&gt;0,LEN(Y900)=0)</f>
        <v>1</v>
      </c>
      <c r="CK900" t="b">
        <f t="shared" si="241"/>
        <v>1</v>
      </c>
      <c r="CL900" t="b">
        <f>OR(LEN(_xlfn.IFNA(VLOOKUP(BK900,Konstanta!$Z:$Z,1,FALSE),""))&gt;0,LEN(BK900)=0)</f>
        <v>1</v>
      </c>
      <c r="CM900" t="b">
        <f t="shared" si="242"/>
        <v>1</v>
      </c>
      <c r="CN900" t="b">
        <f t="shared" si="243"/>
        <v>0</v>
      </c>
      <c r="CO900" t="b">
        <f>LEN(_xlfn.IFNA(VLOOKUP(Data!K900,Konstanta!$AB:$AB,1,FALSE),""))&gt;0</f>
        <v>0</v>
      </c>
      <c r="CP900" s="12" t="b">
        <f t="shared" si="244"/>
        <v>0</v>
      </c>
      <c r="CQ900" s="12" t="b">
        <f t="shared" si="245"/>
        <v>0</v>
      </c>
      <c r="CR900" t="b">
        <f>ISNUMBER(SEARCH(Konstanta!$Q$5,Y900))</f>
        <v>0</v>
      </c>
      <c r="CS900">
        <f ca="1">IF(CD900&lt;=Konstanta!$J$5,Konstanta!$I$5,IF(CD900&lt;=Konstanta!$J$6,Konstanta!$I$6,IF(CD900&lt;=Konstanta!$J$7,Konstanta!$I$7,Konstanta!$I$8)))</f>
        <v>4</v>
      </c>
      <c r="CT900" t="b">
        <f>ISNUMBER(SEARCH(Konstanta!$Q$6,Y900))</f>
        <v>0</v>
      </c>
      <c r="CU900">
        <f ca="1">IF(CD900&lt;=Konstanta!$F$5,Konstanta!$E$5,IF(CD900&lt;=Konstanta!$F$6,Konstanta!$E$6,IF(CD900&lt;=Konstanta!$F$7,Konstanta!$E$7,IF(CD900&lt;=Konstanta!$F$8,Konstanta!$E$8,Konstanta!$E$9))))</f>
        <v>5</v>
      </c>
      <c r="CV900" t="b">
        <f t="shared" si="246"/>
        <v>1</v>
      </c>
      <c r="CW900" s="74">
        <f ca="1">IF(CD900&lt;=Konstanta!$B$5,Konstanta!$A$5,IF(CD900&lt;=Konstanta!$B$6,Konstanta!$A$6,IF(CD900&lt;=Konstanta!$B$7,Konstanta!$A$7,IF(CD900&lt;=Konstanta!$B$8,Konstanta!$A$8,IF(CD900&lt;=Konstanta!$B$9,Konstanta!$A$9,IF(CD900&lt;=Konstanta!$B$10,Konstanta!$A$10,IF(CD900&lt;=Konstanta!$B$11,Konstanta!$A$11,Konstanta!$A$12)))))))</f>
        <v>8</v>
      </c>
      <c r="CX900" t="b">
        <f>LEN(_xlfn.IFNA(VLOOKUP(AA900,Konstanta!$AD:$AD,1,FALSE),""))=0</f>
        <v>1</v>
      </c>
      <c r="CY900" s="67">
        <f t="shared" si="247"/>
        <v>0</v>
      </c>
      <c r="CZ900" s="67">
        <f t="shared" si="248"/>
        <v>0</v>
      </c>
      <c r="DA900" s="67">
        <f t="shared" si="249"/>
        <v>0</v>
      </c>
      <c r="DB900" t="b">
        <f t="shared" ca="1" si="250"/>
        <v>0</v>
      </c>
      <c r="DC900" s="67" t="b">
        <f>DA900&lt;=Konstanta!$AH$3</f>
        <v>1</v>
      </c>
      <c r="DD900" t="b">
        <f>CY900&lt;=Konstanta!$AH$4</f>
        <v>1</v>
      </c>
      <c r="DE900" t="b">
        <f>CY900&lt;=Konstanta!$AH$5</f>
        <v>1</v>
      </c>
      <c r="DF900" t="b">
        <f>CY900&lt;=Konstanta!$AH$6</f>
        <v>1</v>
      </c>
      <c r="DG900" t="b">
        <f ca="1">TEXT(BL900,"YYYYMMDD")=TEXT(Konstanta!$B$1,"YYYYMMDD")</f>
        <v>0</v>
      </c>
      <c r="DH900" t="b">
        <f t="shared" si="251"/>
        <v>0</v>
      </c>
      <c r="DI900" s="67">
        <f ca="1">Konstanta!$C$4-Data!CD900</f>
        <v>-1096658.666275</v>
      </c>
      <c r="DJ900">
        <f ca="1">IF(Data!DI900&gt;=Konstanta!$B$14,Konstanta!$A$14,IF(Data!DI900&gt;=Konstanta!$B$15,Konstanta!$A$15,IF(Data!DI900&gt;=Konstanta!$B$16,Konstanta!$A$16,IF(Data!DI900&gt;=Konstanta!$B$17,Konstanta!$A$17,IF(Data!DI900&gt;=Konstanta!$B$18,Konstanta!$A$18,Konstanta!$A$19)))))</f>
        <v>6</v>
      </c>
      <c r="DK900" t="b">
        <f t="shared" si="252"/>
        <v>0</v>
      </c>
      <c r="DL900" t="b">
        <f>COUNTIFS(A$1:A899,A900)=0</f>
        <v>1</v>
      </c>
    </row>
    <row r="901" spans="1:116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70" t="str">
        <f t="shared" si="237"/>
        <v/>
      </c>
      <c r="CA901" s="71">
        <f t="shared" ca="1" si="238"/>
        <v>1096694.6660166667</v>
      </c>
      <c r="CB901" s="70" t="b">
        <f ca="1">AND(LEN(BZ901)&gt;0,TEXT(BZ901,"YYYY-MM-DD")=TEXT(Konstanta!$B$1,"YYYY-MM-DD"))</f>
        <v>0</v>
      </c>
      <c r="CC901" s="70" t="str">
        <f t="shared" si="239"/>
        <v/>
      </c>
      <c r="CD901" s="72">
        <f ca="1">(Konstanta!$B$2-D901)*24</f>
        <v>1096694.666275</v>
      </c>
      <c r="CE901" t="b">
        <f t="shared" si="240"/>
        <v>0</v>
      </c>
      <c r="CF901" t="b">
        <f>LEN(_xlfn.IFNA(VLOOKUP(H901,Konstanta!$M:$M,1,FALSE),""))&gt;0</f>
        <v>0</v>
      </c>
      <c r="CG901" t="b">
        <f>LEN(_xlfn.IFNA(VLOOKUP(G901,Konstanta!$T:$T,1,FALSE),""))&gt;0</f>
        <v>0</v>
      </c>
      <c r="CH901" t="b">
        <f>_xlfn.IFNA(VLOOKUP(U901,Konstanta!$O:$O,1,FALSE),"-")&lt;&gt;"-"</f>
        <v>0</v>
      </c>
      <c r="CI901" t="b">
        <f>LEN(_xlfn.IFNA(VLOOKUP(AX901,Konstanta!$X:$X,1,FALSE),""))&gt;0</f>
        <v>0</v>
      </c>
      <c r="CJ901" t="b">
        <f>OR(LEN(_xlfn.IFNA(VLOOKUP(Y901,Konstanta!$Q:$Q,1,FALSE),""))&gt;0,LEN(Y901)=0)</f>
        <v>1</v>
      </c>
      <c r="CK901" t="b">
        <f t="shared" si="241"/>
        <v>1</v>
      </c>
      <c r="CL901" t="b">
        <f>OR(LEN(_xlfn.IFNA(VLOOKUP(BK901,Konstanta!$Z:$Z,1,FALSE),""))&gt;0,LEN(BK901)=0)</f>
        <v>1</v>
      </c>
      <c r="CM901" t="b">
        <f t="shared" si="242"/>
        <v>1</v>
      </c>
      <c r="CN901" t="b">
        <f t="shared" si="243"/>
        <v>0</v>
      </c>
      <c r="CO901" t="b">
        <f>LEN(_xlfn.IFNA(VLOOKUP(Data!K901,Konstanta!$AB:$AB,1,FALSE),""))&gt;0</f>
        <v>0</v>
      </c>
      <c r="CP901" s="12" t="b">
        <f t="shared" si="244"/>
        <v>0</v>
      </c>
      <c r="CQ901" s="12" t="b">
        <f t="shared" si="245"/>
        <v>0</v>
      </c>
      <c r="CR901" t="b">
        <f>ISNUMBER(SEARCH(Konstanta!$Q$5,Y901))</f>
        <v>0</v>
      </c>
      <c r="CS901">
        <f ca="1">IF(CD901&lt;=Konstanta!$J$5,Konstanta!$I$5,IF(CD901&lt;=Konstanta!$J$6,Konstanta!$I$6,IF(CD901&lt;=Konstanta!$J$7,Konstanta!$I$7,Konstanta!$I$8)))</f>
        <v>4</v>
      </c>
      <c r="CT901" t="b">
        <f>ISNUMBER(SEARCH(Konstanta!$Q$6,Y901))</f>
        <v>0</v>
      </c>
      <c r="CU901">
        <f ca="1">IF(CD901&lt;=Konstanta!$F$5,Konstanta!$E$5,IF(CD901&lt;=Konstanta!$F$6,Konstanta!$E$6,IF(CD901&lt;=Konstanta!$F$7,Konstanta!$E$7,IF(CD901&lt;=Konstanta!$F$8,Konstanta!$E$8,Konstanta!$E$9))))</f>
        <v>5</v>
      </c>
      <c r="CV901" t="b">
        <f t="shared" si="246"/>
        <v>1</v>
      </c>
      <c r="CW901" s="74">
        <f ca="1">IF(CD901&lt;=Konstanta!$B$5,Konstanta!$A$5,IF(CD901&lt;=Konstanta!$B$6,Konstanta!$A$6,IF(CD901&lt;=Konstanta!$B$7,Konstanta!$A$7,IF(CD901&lt;=Konstanta!$B$8,Konstanta!$A$8,IF(CD901&lt;=Konstanta!$B$9,Konstanta!$A$9,IF(CD901&lt;=Konstanta!$B$10,Konstanta!$A$10,IF(CD901&lt;=Konstanta!$B$11,Konstanta!$A$11,Konstanta!$A$12)))))))</f>
        <v>8</v>
      </c>
      <c r="CX901" t="b">
        <f>LEN(_xlfn.IFNA(VLOOKUP(AA901,Konstanta!$AD:$AD,1,FALSE),""))=0</f>
        <v>1</v>
      </c>
      <c r="CY901" s="67">
        <f t="shared" si="247"/>
        <v>0</v>
      </c>
      <c r="CZ901" s="67">
        <f t="shared" si="248"/>
        <v>0</v>
      </c>
      <c r="DA901" s="67">
        <f t="shared" si="249"/>
        <v>0</v>
      </c>
      <c r="DB901" t="b">
        <f t="shared" ca="1" si="250"/>
        <v>0</v>
      </c>
      <c r="DC901" s="67" t="b">
        <f>DA901&lt;=Konstanta!$AH$3</f>
        <v>1</v>
      </c>
      <c r="DD901" t="b">
        <f>CY901&lt;=Konstanta!$AH$4</f>
        <v>1</v>
      </c>
      <c r="DE901" t="b">
        <f>CY901&lt;=Konstanta!$AH$5</f>
        <v>1</v>
      </c>
      <c r="DF901" t="b">
        <f>CY901&lt;=Konstanta!$AH$6</f>
        <v>1</v>
      </c>
      <c r="DG901" t="b">
        <f ca="1">TEXT(BL901,"YYYYMMDD")=TEXT(Konstanta!$B$1,"YYYYMMDD")</f>
        <v>0</v>
      </c>
      <c r="DH901" t="b">
        <f t="shared" si="251"/>
        <v>0</v>
      </c>
      <c r="DI901" s="67">
        <f ca="1">Konstanta!$C$4-Data!CD901</f>
        <v>-1096658.666275</v>
      </c>
      <c r="DJ901">
        <f ca="1">IF(Data!DI901&gt;=Konstanta!$B$14,Konstanta!$A$14,IF(Data!DI901&gt;=Konstanta!$B$15,Konstanta!$A$15,IF(Data!DI901&gt;=Konstanta!$B$16,Konstanta!$A$16,IF(Data!DI901&gt;=Konstanta!$B$17,Konstanta!$A$17,IF(Data!DI901&gt;=Konstanta!$B$18,Konstanta!$A$18,Konstanta!$A$19)))))</f>
        <v>6</v>
      </c>
      <c r="DK901" t="b">
        <f t="shared" si="252"/>
        <v>0</v>
      </c>
      <c r="DL901" t="b">
        <f>COUNTIFS(A$1:A900,A901)=0</f>
        <v>1</v>
      </c>
    </row>
    <row r="902" spans="1:116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70" t="str">
        <f t="shared" si="237"/>
        <v/>
      </c>
      <c r="CA902" s="71">
        <f t="shared" ca="1" si="238"/>
        <v>1096694.6659916667</v>
      </c>
      <c r="CB902" s="70" t="b">
        <f ca="1">AND(LEN(BZ902)&gt;0,TEXT(BZ902,"YYYY-MM-DD")=TEXT(Konstanta!$B$1,"YYYY-MM-DD"))</f>
        <v>0</v>
      </c>
      <c r="CC902" s="70" t="str">
        <f t="shared" si="239"/>
        <v/>
      </c>
      <c r="CD902" s="72">
        <f ca="1">(Konstanta!$B$2-D902)*24</f>
        <v>1096694.666275</v>
      </c>
      <c r="CE902" t="b">
        <f t="shared" si="240"/>
        <v>0</v>
      </c>
      <c r="CF902" t="b">
        <f>LEN(_xlfn.IFNA(VLOOKUP(H902,Konstanta!$M:$M,1,FALSE),""))&gt;0</f>
        <v>0</v>
      </c>
      <c r="CG902" t="b">
        <f>LEN(_xlfn.IFNA(VLOOKUP(G902,Konstanta!$T:$T,1,FALSE),""))&gt;0</f>
        <v>0</v>
      </c>
      <c r="CH902" t="b">
        <f>_xlfn.IFNA(VLOOKUP(U902,Konstanta!$O:$O,1,FALSE),"-")&lt;&gt;"-"</f>
        <v>0</v>
      </c>
      <c r="CI902" t="b">
        <f>LEN(_xlfn.IFNA(VLOOKUP(AX902,Konstanta!$X:$X,1,FALSE),""))&gt;0</f>
        <v>0</v>
      </c>
      <c r="CJ902" t="b">
        <f>OR(LEN(_xlfn.IFNA(VLOOKUP(Y902,Konstanta!$Q:$Q,1,FALSE),""))&gt;0,LEN(Y902)=0)</f>
        <v>1</v>
      </c>
      <c r="CK902" t="b">
        <f t="shared" si="241"/>
        <v>1</v>
      </c>
      <c r="CL902" t="b">
        <f>OR(LEN(_xlfn.IFNA(VLOOKUP(BK902,Konstanta!$Z:$Z,1,FALSE),""))&gt;0,LEN(BK902)=0)</f>
        <v>1</v>
      </c>
      <c r="CM902" t="b">
        <f t="shared" si="242"/>
        <v>1</v>
      </c>
      <c r="CN902" t="b">
        <f t="shared" si="243"/>
        <v>0</v>
      </c>
      <c r="CO902" t="b">
        <f>LEN(_xlfn.IFNA(VLOOKUP(Data!K902,Konstanta!$AB:$AB,1,FALSE),""))&gt;0</f>
        <v>0</v>
      </c>
      <c r="CP902" s="12" t="b">
        <f t="shared" si="244"/>
        <v>0</v>
      </c>
      <c r="CQ902" s="12" t="b">
        <f t="shared" si="245"/>
        <v>0</v>
      </c>
      <c r="CR902" t="b">
        <f>ISNUMBER(SEARCH(Konstanta!$Q$5,Y902))</f>
        <v>0</v>
      </c>
      <c r="CS902">
        <f ca="1">IF(CD902&lt;=Konstanta!$J$5,Konstanta!$I$5,IF(CD902&lt;=Konstanta!$J$6,Konstanta!$I$6,IF(CD902&lt;=Konstanta!$J$7,Konstanta!$I$7,Konstanta!$I$8)))</f>
        <v>4</v>
      </c>
      <c r="CT902" t="b">
        <f>ISNUMBER(SEARCH(Konstanta!$Q$6,Y902))</f>
        <v>0</v>
      </c>
      <c r="CU902">
        <f ca="1">IF(CD902&lt;=Konstanta!$F$5,Konstanta!$E$5,IF(CD902&lt;=Konstanta!$F$6,Konstanta!$E$6,IF(CD902&lt;=Konstanta!$F$7,Konstanta!$E$7,IF(CD902&lt;=Konstanta!$F$8,Konstanta!$E$8,Konstanta!$E$9))))</f>
        <v>5</v>
      </c>
      <c r="CV902" t="b">
        <f t="shared" si="246"/>
        <v>1</v>
      </c>
      <c r="CW902" s="74">
        <f ca="1">IF(CD902&lt;=Konstanta!$B$5,Konstanta!$A$5,IF(CD902&lt;=Konstanta!$B$6,Konstanta!$A$6,IF(CD902&lt;=Konstanta!$B$7,Konstanta!$A$7,IF(CD902&lt;=Konstanta!$B$8,Konstanta!$A$8,IF(CD902&lt;=Konstanta!$B$9,Konstanta!$A$9,IF(CD902&lt;=Konstanta!$B$10,Konstanta!$A$10,IF(CD902&lt;=Konstanta!$B$11,Konstanta!$A$11,Konstanta!$A$12)))))))</f>
        <v>8</v>
      </c>
      <c r="CX902" t="b">
        <f>LEN(_xlfn.IFNA(VLOOKUP(AA902,Konstanta!$AD:$AD,1,FALSE),""))=0</f>
        <v>1</v>
      </c>
      <c r="CY902" s="67">
        <f t="shared" si="247"/>
        <v>0</v>
      </c>
      <c r="CZ902" s="67">
        <f t="shared" si="248"/>
        <v>0</v>
      </c>
      <c r="DA902" s="67">
        <f t="shared" si="249"/>
        <v>0</v>
      </c>
      <c r="DB902" t="b">
        <f t="shared" ca="1" si="250"/>
        <v>0</v>
      </c>
      <c r="DC902" s="67" t="b">
        <f>DA902&lt;=Konstanta!$AH$3</f>
        <v>1</v>
      </c>
      <c r="DD902" t="b">
        <f>CY902&lt;=Konstanta!$AH$4</f>
        <v>1</v>
      </c>
      <c r="DE902" t="b">
        <f>CY902&lt;=Konstanta!$AH$5</f>
        <v>1</v>
      </c>
      <c r="DF902" t="b">
        <f>CY902&lt;=Konstanta!$AH$6</f>
        <v>1</v>
      </c>
      <c r="DG902" t="b">
        <f ca="1">TEXT(BL902,"YYYYMMDD")=TEXT(Konstanta!$B$1,"YYYYMMDD")</f>
        <v>0</v>
      </c>
      <c r="DH902" t="b">
        <f t="shared" si="251"/>
        <v>0</v>
      </c>
      <c r="DI902" s="67">
        <f ca="1">Konstanta!$C$4-Data!CD902</f>
        <v>-1096658.666275</v>
      </c>
      <c r="DJ902">
        <f ca="1">IF(Data!DI902&gt;=Konstanta!$B$14,Konstanta!$A$14,IF(Data!DI902&gt;=Konstanta!$B$15,Konstanta!$A$15,IF(Data!DI902&gt;=Konstanta!$B$16,Konstanta!$A$16,IF(Data!DI902&gt;=Konstanta!$B$17,Konstanta!$A$17,IF(Data!DI902&gt;=Konstanta!$B$18,Konstanta!$A$18,Konstanta!$A$19)))))</f>
        <v>6</v>
      </c>
      <c r="DK902" t="b">
        <f t="shared" si="252"/>
        <v>0</v>
      </c>
      <c r="DL902" t="b">
        <f>COUNTIFS(A$1:A901,A902)=0</f>
        <v>1</v>
      </c>
    </row>
    <row r="903" spans="1:116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70" t="str">
        <f t="shared" si="237"/>
        <v/>
      </c>
      <c r="CA903" s="71">
        <f t="shared" ca="1" si="238"/>
        <v>1096694.6662277777</v>
      </c>
      <c r="CB903" s="70" t="b">
        <f ca="1">AND(LEN(BZ903)&gt;0,TEXT(BZ903,"YYYY-MM-DD")=TEXT(Konstanta!$B$1,"YYYY-MM-DD"))</f>
        <v>0</v>
      </c>
      <c r="CC903" s="70" t="str">
        <f t="shared" si="239"/>
        <v/>
      </c>
      <c r="CD903" s="72">
        <f ca="1">(Konstanta!$B$2-D903)*24</f>
        <v>1096694.666275</v>
      </c>
      <c r="CE903" t="b">
        <f t="shared" si="240"/>
        <v>0</v>
      </c>
      <c r="CF903" t="b">
        <f>LEN(_xlfn.IFNA(VLOOKUP(H903,Konstanta!$M:$M,1,FALSE),""))&gt;0</f>
        <v>0</v>
      </c>
      <c r="CG903" t="b">
        <f>LEN(_xlfn.IFNA(VLOOKUP(G903,Konstanta!$T:$T,1,FALSE),""))&gt;0</f>
        <v>0</v>
      </c>
      <c r="CH903" t="b">
        <f>_xlfn.IFNA(VLOOKUP(U903,Konstanta!$O:$O,1,FALSE),"-")&lt;&gt;"-"</f>
        <v>0</v>
      </c>
      <c r="CI903" t="b">
        <f>LEN(_xlfn.IFNA(VLOOKUP(AX903,Konstanta!$X:$X,1,FALSE),""))&gt;0</f>
        <v>0</v>
      </c>
      <c r="CJ903" t="b">
        <f>OR(LEN(_xlfn.IFNA(VLOOKUP(Y903,Konstanta!$Q:$Q,1,FALSE),""))&gt;0,LEN(Y903)=0)</f>
        <v>1</v>
      </c>
      <c r="CK903" t="b">
        <f t="shared" si="241"/>
        <v>1</v>
      </c>
      <c r="CL903" t="b">
        <f>OR(LEN(_xlfn.IFNA(VLOOKUP(BK903,Konstanta!$Z:$Z,1,FALSE),""))&gt;0,LEN(BK903)=0)</f>
        <v>1</v>
      </c>
      <c r="CM903" t="b">
        <f t="shared" si="242"/>
        <v>1</v>
      </c>
      <c r="CN903" t="b">
        <f t="shared" si="243"/>
        <v>0</v>
      </c>
      <c r="CO903" t="b">
        <f>LEN(_xlfn.IFNA(VLOOKUP(Data!K903,Konstanta!$AB:$AB,1,FALSE),""))&gt;0</f>
        <v>0</v>
      </c>
      <c r="CP903" s="12" t="b">
        <f t="shared" si="244"/>
        <v>0</v>
      </c>
      <c r="CQ903" s="12" t="b">
        <f t="shared" si="245"/>
        <v>0</v>
      </c>
      <c r="CR903" t="b">
        <f>ISNUMBER(SEARCH(Konstanta!$Q$5,Y903))</f>
        <v>0</v>
      </c>
      <c r="CS903">
        <f ca="1">IF(CD903&lt;=Konstanta!$J$5,Konstanta!$I$5,IF(CD903&lt;=Konstanta!$J$6,Konstanta!$I$6,IF(CD903&lt;=Konstanta!$J$7,Konstanta!$I$7,Konstanta!$I$8)))</f>
        <v>4</v>
      </c>
      <c r="CT903" t="b">
        <f>ISNUMBER(SEARCH(Konstanta!$Q$6,Y903))</f>
        <v>0</v>
      </c>
      <c r="CU903">
        <f ca="1">IF(CD903&lt;=Konstanta!$F$5,Konstanta!$E$5,IF(CD903&lt;=Konstanta!$F$6,Konstanta!$E$6,IF(CD903&lt;=Konstanta!$F$7,Konstanta!$E$7,IF(CD903&lt;=Konstanta!$F$8,Konstanta!$E$8,Konstanta!$E$9))))</f>
        <v>5</v>
      </c>
      <c r="CV903" t="b">
        <f t="shared" si="246"/>
        <v>1</v>
      </c>
      <c r="CW903" s="74">
        <f ca="1">IF(CD903&lt;=Konstanta!$B$5,Konstanta!$A$5,IF(CD903&lt;=Konstanta!$B$6,Konstanta!$A$6,IF(CD903&lt;=Konstanta!$B$7,Konstanta!$A$7,IF(CD903&lt;=Konstanta!$B$8,Konstanta!$A$8,IF(CD903&lt;=Konstanta!$B$9,Konstanta!$A$9,IF(CD903&lt;=Konstanta!$B$10,Konstanta!$A$10,IF(CD903&lt;=Konstanta!$B$11,Konstanta!$A$11,Konstanta!$A$12)))))))</f>
        <v>8</v>
      </c>
      <c r="CX903" t="b">
        <f>LEN(_xlfn.IFNA(VLOOKUP(AA903,Konstanta!$AD:$AD,1,FALSE),""))=0</f>
        <v>1</v>
      </c>
      <c r="CY903" s="67">
        <f t="shared" si="247"/>
        <v>0</v>
      </c>
      <c r="CZ903" s="67">
        <f t="shared" si="248"/>
        <v>0</v>
      </c>
      <c r="DA903" s="67">
        <f t="shared" si="249"/>
        <v>0</v>
      </c>
      <c r="DB903" t="b">
        <f t="shared" ca="1" si="250"/>
        <v>0</v>
      </c>
      <c r="DC903" s="67" t="b">
        <f>DA903&lt;=Konstanta!$AH$3</f>
        <v>1</v>
      </c>
      <c r="DD903" t="b">
        <f>CY903&lt;=Konstanta!$AH$4</f>
        <v>1</v>
      </c>
      <c r="DE903" t="b">
        <f>CY903&lt;=Konstanta!$AH$5</f>
        <v>1</v>
      </c>
      <c r="DF903" t="b">
        <f>CY903&lt;=Konstanta!$AH$6</f>
        <v>1</v>
      </c>
      <c r="DG903" t="b">
        <f ca="1">TEXT(BL903,"YYYYMMDD")=TEXT(Konstanta!$B$1,"YYYYMMDD")</f>
        <v>0</v>
      </c>
      <c r="DH903" t="b">
        <f t="shared" si="251"/>
        <v>0</v>
      </c>
      <c r="DI903" s="67">
        <f ca="1">Konstanta!$C$4-Data!CD903</f>
        <v>-1096658.666275</v>
      </c>
      <c r="DJ903">
        <f ca="1">IF(Data!DI903&gt;=Konstanta!$B$14,Konstanta!$A$14,IF(Data!DI903&gt;=Konstanta!$B$15,Konstanta!$A$15,IF(Data!DI903&gt;=Konstanta!$B$16,Konstanta!$A$16,IF(Data!DI903&gt;=Konstanta!$B$17,Konstanta!$A$17,IF(Data!DI903&gt;=Konstanta!$B$18,Konstanta!$A$18,Konstanta!$A$19)))))</f>
        <v>6</v>
      </c>
      <c r="DK903" t="b">
        <f t="shared" si="252"/>
        <v>0</v>
      </c>
      <c r="DL903" t="b">
        <f>COUNTIFS(A$1:A902,A903)=0</f>
        <v>1</v>
      </c>
    </row>
    <row r="904" spans="1:116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70" t="str">
        <f t="shared" si="237"/>
        <v/>
      </c>
      <c r="CA904" s="71">
        <f t="shared" ca="1" si="238"/>
        <v>1096694.6662138889</v>
      </c>
      <c r="CB904" s="70" t="b">
        <f ca="1">AND(LEN(BZ904)&gt;0,TEXT(BZ904,"YYYY-MM-DD")=TEXT(Konstanta!$B$1,"YYYY-MM-DD"))</f>
        <v>0</v>
      </c>
      <c r="CC904" s="70" t="str">
        <f t="shared" si="239"/>
        <v/>
      </c>
      <c r="CD904" s="72">
        <f ca="1">(Konstanta!$B$2-D904)*24</f>
        <v>1096694.666275</v>
      </c>
      <c r="CE904" t="b">
        <f t="shared" si="240"/>
        <v>0</v>
      </c>
      <c r="CF904" t="b">
        <f>LEN(_xlfn.IFNA(VLOOKUP(H904,Konstanta!$M:$M,1,FALSE),""))&gt;0</f>
        <v>0</v>
      </c>
      <c r="CG904" t="b">
        <f>LEN(_xlfn.IFNA(VLOOKUP(G904,Konstanta!$T:$T,1,FALSE),""))&gt;0</f>
        <v>0</v>
      </c>
      <c r="CH904" t="b">
        <f>_xlfn.IFNA(VLOOKUP(U904,Konstanta!$O:$O,1,FALSE),"-")&lt;&gt;"-"</f>
        <v>0</v>
      </c>
      <c r="CI904" t="b">
        <f>LEN(_xlfn.IFNA(VLOOKUP(AX904,Konstanta!$X:$X,1,FALSE),""))&gt;0</f>
        <v>0</v>
      </c>
      <c r="CJ904" t="b">
        <f>OR(LEN(_xlfn.IFNA(VLOOKUP(Y904,Konstanta!$Q:$Q,1,FALSE),""))&gt;0,LEN(Y904)=0)</f>
        <v>1</v>
      </c>
      <c r="CK904" t="b">
        <f t="shared" si="241"/>
        <v>1</v>
      </c>
      <c r="CL904" t="b">
        <f>OR(LEN(_xlfn.IFNA(VLOOKUP(BK904,Konstanta!$Z:$Z,1,FALSE),""))&gt;0,LEN(BK904)=0)</f>
        <v>1</v>
      </c>
      <c r="CM904" t="b">
        <f t="shared" si="242"/>
        <v>1</v>
      </c>
      <c r="CN904" t="b">
        <f t="shared" si="243"/>
        <v>0</v>
      </c>
      <c r="CO904" t="b">
        <f>LEN(_xlfn.IFNA(VLOOKUP(Data!K904,Konstanta!$AB:$AB,1,FALSE),""))&gt;0</f>
        <v>0</v>
      </c>
      <c r="CP904" s="12" t="b">
        <f t="shared" si="244"/>
        <v>0</v>
      </c>
      <c r="CQ904" s="12" t="b">
        <f t="shared" si="245"/>
        <v>0</v>
      </c>
      <c r="CR904" t="b">
        <f>ISNUMBER(SEARCH(Konstanta!$Q$5,Y904))</f>
        <v>0</v>
      </c>
      <c r="CS904">
        <f ca="1">IF(CD904&lt;=Konstanta!$J$5,Konstanta!$I$5,IF(CD904&lt;=Konstanta!$J$6,Konstanta!$I$6,IF(CD904&lt;=Konstanta!$J$7,Konstanta!$I$7,Konstanta!$I$8)))</f>
        <v>4</v>
      </c>
      <c r="CT904" t="b">
        <f>ISNUMBER(SEARCH(Konstanta!$Q$6,Y904))</f>
        <v>0</v>
      </c>
      <c r="CU904">
        <f ca="1">IF(CD904&lt;=Konstanta!$F$5,Konstanta!$E$5,IF(CD904&lt;=Konstanta!$F$6,Konstanta!$E$6,IF(CD904&lt;=Konstanta!$F$7,Konstanta!$E$7,IF(CD904&lt;=Konstanta!$F$8,Konstanta!$E$8,Konstanta!$E$9))))</f>
        <v>5</v>
      </c>
      <c r="CV904" t="b">
        <f t="shared" si="246"/>
        <v>1</v>
      </c>
      <c r="CW904" s="74">
        <f ca="1">IF(CD904&lt;=Konstanta!$B$5,Konstanta!$A$5,IF(CD904&lt;=Konstanta!$B$6,Konstanta!$A$6,IF(CD904&lt;=Konstanta!$B$7,Konstanta!$A$7,IF(CD904&lt;=Konstanta!$B$8,Konstanta!$A$8,IF(CD904&lt;=Konstanta!$B$9,Konstanta!$A$9,IF(CD904&lt;=Konstanta!$B$10,Konstanta!$A$10,IF(CD904&lt;=Konstanta!$B$11,Konstanta!$A$11,Konstanta!$A$12)))))))</f>
        <v>8</v>
      </c>
      <c r="CX904" t="b">
        <f>LEN(_xlfn.IFNA(VLOOKUP(AA904,Konstanta!$AD:$AD,1,FALSE),""))=0</f>
        <v>1</v>
      </c>
      <c r="CY904" s="67">
        <f t="shared" si="247"/>
        <v>0</v>
      </c>
      <c r="CZ904" s="67">
        <f t="shared" si="248"/>
        <v>0</v>
      </c>
      <c r="DA904" s="67">
        <f t="shared" si="249"/>
        <v>0</v>
      </c>
      <c r="DB904" t="b">
        <f t="shared" ca="1" si="250"/>
        <v>0</v>
      </c>
      <c r="DC904" s="67" t="b">
        <f>DA904&lt;=Konstanta!$AH$3</f>
        <v>1</v>
      </c>
      <c r="DD904" t="b">
        <f>CY904&lt;=Konstanta!$AH$4</f>
        <v>1</v>
      </c>
      <c r="DE904" t="b">
        <f>CY904&lt;=Konstanta!$AH$5</f>
        <v>1</v>
      </c>
      <c r="DF904" t="b">
        <f>CY904&lt;=Konstanta!$AH$6</f>
        <v>1</v>
      </c>
      <c r="DG904" t="b">
        <f ca="1">TEXT(BL904,"YYYYMMDD")=TEXT(Konstanta!$B$1,"YYYYMMDD")</f>
        <v>0</v>
      </c>
      <c r="DH904" t="b">
        <f t="shared" si="251"/>
        <v>0</v>
      </c>
      <c r="DI904" s="67">
        <f ca="1">Konstanta!$C$4-Data!CD904</f>
        <v>-1096658.666275</v>
      </c>
      <c r="DJ904">
        <f ca="1">IF(Data!DI904&gt;=Konstanta!$B$14,Konstanta!$A$14,IF(Data!DI904&gt;=Konstanta!$B$15,Konstanta!$A$15,IF(Data!DI904&gt;=Konstanta!$B$16,Konstanta!$A$16,IF(Data!DI904&gt;=Konstanta!$B$17,Konstanta!$A$17,IF(Data!DI904&gt;=Konstanta!$B$18,Konstanta!$A$18,Konstanta!$A$19)))))</f>
        <v>6</v>
      </c>
      <c r="DK904" t="b">
        <f t="shared" si="252"/>
        <v>0</v>
      </c>
      <c r="DL904" t="b">
        <f>COUNTIFS(A$1:A903,A904)=0</f>
        <v>1</v>
      </c>
    </row>
    <row r="905" spans="1:116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70" t="str">
        <f t="shared" si="237"/>
        <v/>
      </c>
      <c r="CA905" s="71">
        <f t="shared" ca="1" si="238"/>
        <v>1096694.6660055555</v>
      </c>
      <c r="CB905" s="70" t="b">
        <f ca="1">AND(LEN(BZ905)&gt;0,TEXT(BZ905,"YYYY-MM-DD")=TEXT(Konstanta!$B$1,"YYYY-MM-DD"))</f>
        <v>0</v>
      </c>
      <c r="CC905" s="70" t="str">
        <f t="shared" si="239"/>
        <v/>
      </c>
      <c r="CD905" s="72">
        <f ca="1">(Konstanta!$B$2-D905)*24</f>
        <v>1096694.666275</v>
      </c>
      <c r="CE905" t="b">
        <f t="shared" si="240"/>
        <v>0</v>
      </c>
      <c r="CF905" t="b">
        <f>LEN(_xlfn.IFNA(VLOOKUP(H905,Konstanta!$M:$M,1,FALSE),""))&gt;0</f>
        <v>0</v>
      </c>
      <c r="CG905" t="b">
        <f>LEN(_xlfn.IFNA(VLOOKUP(G905,Konstanta!$T:$T,1,FALSE),""))&gt;0</f>
        <v>0</v>
      </c>
      <c r="CH905" t="b">
        <f>_xlfn.IFNA(VLOOKUP(U905,Konstanta!$O:$O,1,FALSE),"-")&lt;&gt;"-"</f>
        <v>0</v>
      </c>
      <c r="CI905" t="b">
        <f>LEN(_xlfn.IFNA(VLOOKUP(AX905,Konstanta!$X:$X,1,FALSE),""))&gt;0</f>
        <v>0</v>
      </c>
      <c r="CJ905" t="b">
        <f>OR(LEN(_xlfn.IFNA(VLOOKUP(Y905,Konstanta!$Q:$Q,1,FALSE),""))&gt;0,LEN(Y905)=0)</f>
        <v>1</v>
      </c>
      <c r="CK905" t="b">
        <f t="shared" si="241"/>
        <v>1</v>
      </c>
      <c r="CL905" t="b">
        <f>OR(LEN(_xlfn.IFNA(VLOOKUP(BK905,Konstanta!$Z:$Z,1,FALSE),""))&gt;0,LEN(BK905)=0)</f>
        <v>1</v>
      </c>
      <c r="CM905" t="b">
        <f t="shared" si="242"/>
        <v>1</v>
      </c>
      <c r="CN905" t="b">
        <f t="shared" si="243"/>
        <v>0</v>
      </c>
      <c r="CO905" t="b">
        <f>LEN(_xlfn.IFNA(VLOOKUP(Data!K905,Konstanta!$AB:$AB,1,FALSE),""))&gt;0</f>
        <v>0</v>
      </c>
      <c r="CP905" s="12" t="b">
        <f t="shared" si="244"/>
        <v>0</v>
      </c>
      <c r="CQ905" s="12" t="b">
        <f t="shared" si="245"/>
        <v>0</v>
      </c>
      <c r="CR905" t="b">
        <f>ISNUMBER(SEARCH(Konstanta!$Q$5,Y905))</f>
        <v>0</v>
      </c>
      <c r="CS905">
        <f ca="1">IF(CD905&lt;=Konstanta!$J$5,Konstanta!$I$5,IF(CD905&lt;=Konstanta!$J$6,Konstanta!$I$6,IF(CD905&lt;=Konstanta!$J$7,Konstanta!$I$7,Konstanta!$I$8)))</f>
        <v>4</v>
      </c>
      <c r="CT905" t="b">
        <f>ISNUMBER(SEARCH(Konstanta!$Q$6,Y905))</f>
        <v>0</v>
      </c>
      <c r="CU905">
        <f ca="1">IF(CD905&lt;=Konstanta!$F$5,Konstanta!$E$5,IF(CD905&lt;=Konstanta!$F$6,Konstanta!$E$6,IF(CD905&lt;=Konstanta!$F$7,Konstanta!$E$7,IF(CD905&lt;=Konstanta!$F$8,Konstanta!$E$8,Konstanta!$E$9))))</f>
        <v>5</v>
      </c>
      <c r="CV905" t="b">
        <f t="shared" si="246"/>
        <v>1</v>
      </c>
      <c r="CW905" s="74">
        <f ca="1">IF(CD905&lt;=Konstanta!$B$5,Konstanta!$A$5,IF(CD905&lt;=Konstanta!$B$6,Konstanta!$A$6,IF(CD905&lt;=Konstanta!$B$7,Konstanta!$A$7,IF(CD905&lt;=Konstanta!$B$8,Konstanta!$A$8,IF(CD905&lt;=Konstanta!$B$9,Konstanta!$A$9,IF(CD905&lt;=Konstanta!$B$10,Konstanta!$A$10,IF(CD905&lt;=Konstanta!$B$11,Konstanta!$A$11,Konstanta!$A$12)))))))</f>
        <v>8</v>
      </c>
      <c r="CX905" t="b">
        <f>LEN(_xlfn.IFNA(VLOOKUP(AA905,Konstanta!$AD:$AD,1,FALSE),""))=0</f>
        <v>1</v>
      </c>
      <c r="CY905" s="67">
        <f t="shared" si="247"/>
        <v>0</v>
      </c>
      <c r="CZ905" s="67">
        <f t="shared" si="248"/>
        <v>0</v>
      </c>
      <c r="DA905" s="67">
        <f t="shared" si="249"/>
        <v>0</v>
      </c>
      <c r="DB905" t="b">
        <f t="shared" ca="1" si="250"/>
        <v>0</v>
      </c>
      <c r="DC905" s="67" t="b">
        <f>DA905&lt;=Konstanta!$AH$3</f>
        <v>1</v>
      </c>
      <c r="DD905" t="b">
        <f>CY905&lt;=Konstanta!$AH$4</f>
        <v>1</v>
      </c>
      <c r="DE905" t="b">
        <f>CY905&lt;=Konstanta!$AH$5</f>
        <v>1</v>
      </c>
      <c r="DF905" t="b">
        <f>CY905&lt;=Konstanta!$AH$6</f>
        <v>1</v>
      </c>
      <c r="DG905" t="b">
        <f ca="1">TEXT(BL905,"YYYYMMDD")=TEXT(Konstanta!$B$1,"YYYYMMDD")</f>
        <v>0</v>
      </c>
      <c r="DH905" t="b">
        <f t="shared" si="251"/>
        <v>0</v>
      </c>
      <c r="DI905" s="67">
        <f ca="1">Konstanta!$C$4-Data!CD905</f>
        <v>-1096658.666275</v>
      </c>
      <c r="DJ905">
        <f ca="1">IF(Data!DI905&gt;=Konstanta!$B$14,Konstanta!$A$14,IF(Data!DI905&gt;=Konstanta!$B$15,Konstanta!$A$15,IF(Data!DI905&gt;=Konstanta!$B$16,Konstanta!$A$16,IF(Data!DI905&gt;=Konstanta!$B$17,Konstanta!$A$17,IF(Data!DI905&gt;=Konstanta!$B$18,Konstanta!$A$18,Konstanta!$A$19)))))</f>
        <v>6</v>
      </c>
      <c r="DK905" t="b">
        <f t="shared" si="252"/>
        <v>0</v>
      </c>
      <c r="DL905" t="b">
        <f>COUNTIFS(A$1:A904,A905)=0</f>
        <v>1</v>
      </c>
    </row>
    <row r="906" spans="1:11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70" t="str">
        <f t="shared" si="237"/>
        <v/>
      </c>
      <c r="CA906" s="71">
        <f t="shared" ca="1" si="238"/>
        <v>1096694.6659916667</v>
      </c>
      <c r="CB906" s="70" t="b">
        <f ca="1">AND(LEN(BZ906)&gt;0,TEXT(BZ906,"YYYY-MM-DD")=TEXT(Konstanta!$B$1,"YYYY-MM-DD"))</f>
        <v>0</v>
      </c>
      <c r="CC906" s="70" t="str">
        <f t="shared" si="239"/>
        <v/>
      </c>
      <c r="CD906" s="72">
        <f ca="1">(Konstanta!$B$2-D906)*24</f>
        <v>1096694.666275</v>
      </c>
      <c r="CE906" t="b">
        <f t="shared" si="240"/>
        <v>0</v>
      </c>
      <c r="CF906" t="b">
        <f>LEN(_xlfn.IFNA(VLOOKUP(H906,Konstanta!$M:$M,1,FALSE),""))&gt;0</f>
        <v>0</v>
      </c>
      <c r="CG906" t="b">
        <f>LEN(_xlfn.IFNA(VLOOKUP(G906,Konstanta!$T:$T,1,FALSE),""))&gt;0</f>
        <v>0</v>
      </c>
      <c r="CH906" t="b">
        <f>_xlfn.IFNA(VLOOKUP(U906,Konstanta!$O:$O,1,FALSE),"-")&lt;&gt;"-"</f>
        <v>0</v>
      </c>
      <c r="CI906" t="b">
        <f>LEN(_xlfn.IFNA(VLOOKUP(AX906,Konstanta!$X:$X,1,FALSE),""))&gt;0</f>
        <v>0</v>
      </c>
      <c r="CJ906" t="b">
        <f>OR(LEN(_xlfn.IFNA(VLOOKUP(Y906,Konstanta!$Q:$Q,1,FALSE),""))&gt;0,LEN(Y906)=0)</f>
        <v>1</v>
      </c>
      <c r="CK906" t="b">
        <f t="shared" si="241"/>
        <v>1</v>
      </c>
      <c r="CL906" t="b">
        <f>OR(LEN(_xlfn.IFNA(VLOOKUP(BK906,Konstanta!$Z:$Z,1,FALSE),""))&gt;0,LEN(BK906)=0)</f>
        <v>1</v>
      </c>
      <c r="CM906" t="b">
        <f t="shared" si="242"/>
        <v>1</v>
      </c>
      <c r="CN906" t="b">
        <f t="shared" si="243"/>
        <v>0</v>
      </c>
      <c r="CO906" t="b">
        <f>LEN(_xlfn.IFNA(VLOOKUP(Data!K906,Konstanta!$AB:$AB,1,FALSE),""))&gt;0</f>
        <v>0</v>
      </c>
      <c r="CP906" s="12" t="b">
        <f t="shared" si="244"/>
        <v>0</v>
      </c>
      <c r="CQ906" s="12" t="b">
        <f t="shared" si="245"/>
        <v>0</v>
      </c>
      <c r="CR906" t="b">
        <f>ISNUMBER(SEARCH(Konstanta!$Q$5,Y906))</f>
        <v>0</v>
      </c>
      <c r="CS906">
        <f ca="1">IF(CD906&lt;=Konstanta!$J$5,Konstanta!$I$5,IF(CD906&lt;=Konstanta!$J$6,Konstanta!$I$6,IF(CD906&lt;=Konstanta!$J$7,Konstanta!$I$7,Konstanta!$I$8)))</f>
        <v>4</v>
      </c>
      <c r="CT906" t="b">
        <f>ISNUMBER(SEARCH(Konstanta!$Q$6,Y906))</f>
        <v>0</v>
      </c>
      <c r="CU906">
        <f ca="1">IF(CD906&lt;=Konstanta!$F$5,Konstanta!$E$5,IF(CD906&lt;=Konstanta!$F$6,Konstanta!$E$6,IF(CD906&lt;=Konstanta!$F$7,Konstanta!$E$7,IF(CD906&lt;=Konstanta!$F$8,Konstanta!$E$8,Konstanta!$E$9))))</f>
        <v>5</v>
      </c>
      <c r="CV906" t="b">
        <f t="shared" si="246"/>
        <v>1</v>
      </c>
      <c r="CW906" s="74">
        <f ca="1">IF(CD906&lt;=Konstanta!$B$5,Konstanta!$A$5,IF(CD906&lt;=Konstanta!$B$6,Konstanta!$A$6,IF(CD906&lt;=Konstanta!$B$7,Konstanta!$A$7,IF(CD906&lt;=Konstanta!$B$8,Konstanta!$A$8,IF(CD906&lt;=Konstanta!$B$9,Konstanta!$A$9,IF(CD906&lt;=Konstanta!$B$10,Konstanta!$A$10,IF(CD906&lt;=Konstanta!$B$11,Konstanta!$A$11,Konstanta!$A$12)))))))</f>
        <v>8</v>
      </c>
      <c r="CX906" t="b">
        <f>LEN(_xlfn.IFNA(VLOOKUP(AA906,Konstanta!$AD:$AD,1,FALSE),""))=0</f>
        <v>1</v>
      </c>
      <c r="CY906" s="67">
        <f t="shared" si="247"/>
        <v>0</v>
      </c>
      <c r="CZ906" s="67">
        <f t="shared" si="248"/>
        <v>0</v>
      </c>
      <c r="DA906" s="67">
        <f t="shared" si="249"/>
        <v>0</v>
      </c>
      <c r="DB906" t="b">
        <f t="shared" ca="1" si="250"/>
        <v>0</v>
      </c>
      <c r="DC906" s="67" t="b">
        <f>DA906&lt;=Konstanta!$AH$3</f>
        <v>1</v>
      </c>
      <c r="DD906" t="b">
        <f>CY906&lt;=Konstanta!$AH$4</f>
        <v>1</v>
      </c>
      <c r="DE906" t="b">
        <f>CY906&lt;=Konstanta!$AH$5</f>
        <v>1</v>
      </c>
      <c r="DF906" t="b">
        <f>CY906&lt;=Konstanta!$AH$6</f>
        <v>1</v>
      </c>
      <c r="DG906" t="b">
        <f ca="1">TEXT(BL906,"YYYYMMDD")=TEXT(Konstanta!$B$1,"YYYYMMDD")</f>
        <v>0</v>
      </c>
      <c r="DH906" t="b">
        <f t="shared" si="251"/>
        <v>0</v>
      </c>
      <c r="DI906" s="67">
        <f ca="1">Konstanta!$C$4-Data!CD906</f>
        <v>-1096658.666275</v>
      </c>
      <c r="DJ906">
        <f ca="1">IF(Data!DI906&gt;=Konstanta!$B$14,Konstanta!$A$14,IF(Data!DI906&gt;=Konstanta!$B$15,Konstanta!$A$15,IF(Data!DI906&gt;=Konstanta!$B$16,Konstanta!$A$16,IF(Data!DI906&gt;=Konstanta!$B$17,Konstanta!$A$17,IF(Data!DI906&gt;=Konstanta!$B$18,Konstanta!$A$18,Konstanta!$A$19)))))</f>
        <v>6</v>
      </c>
      <c r="DK906" t="b">
        <f t="shared" si="252"/>
        <v>0</v>
      </c>
      <c r="DL906" t="b">
        <f>COUNTIFS(A$1:A905,A906)=0</f>
        <v>1</v>
      </c>
    </row>
    <row r="907" spans="1:116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70" t="str">
        <f t="shared" si="237"/>
        <v/>
      </c>
      <c r="CA907" s="71">
        <f t="shared" ca="1" si="238"/>
        <v>1096694.6664083335</v>
      </c>
      <c r="CB907" s="70" t="b">
        <f ca="1">AND(LEN(BZ907)&gt;0,TEXT(BZ907,"YYYY-MM-DD")=TEXT(Konstanta!$B$1,"YYYY-MM-DD"))</f>
        <v>0</v>
      </c>
      <c r="CC907" s="70" t="str">
        <f t="shared" si="239"/>
        <v/>
      </c>
      <c r="CD907" s="72">
        <f ca="1">(Konstanta!$B$2-D907)*24</f>
        <v>1096694.666275</v>
      </c>
      <c r="CE907" t="b">
        <f t="shared" si="240"/>
        <v>0</v>
      </c>
      <c r="CF907" t="b">
        <f>LEN(_xlfn.IFNA(VLOOKUP(H907,Konstanta!$M:$M,1,FALSE),""))&gt;0</f>
        <v>0</v>
      </c>
      <c r="CG907" t="b">
        <f>LEN(_xlfn.IFNA(VLOOKUP(G907,Konstanta!$T:$T,1,FALSE),""))&gt;0</f>
        <v>0</v>
      </c>
      <c r="CH907" t="b">
        <f>_xlfn.IFNA(VLOOKUP(U907,Konstanta!$O:$O,1,FALSE),"-")&lt;&gt;"-"</f>
        <v>0</v>
      </c>
      <c r="CI907" t="b">
        <f>LEN(_xlfn.IFNA(VLOOKUP(AX907,Konstanta!$X:$X,1,FALSE),""))&gt;0</f>
        <v>0</v>
      </c>
      <c r="CJ907" t="b">
        <f>OR(LEN(_xlfn.IFNA(VLOOKUP(Y907,Konstanta!$Q:$Q,1,FALSE),""))&gt;0,LEN(Y907)=0)</f>
        <v>1</v>
      </c>
      <c r="CK907" t="b">
        <f t="shared" si="241"/>
        <v>1</v>
      </c>
      <c r="CL907" t="b">
        <f>OR(LEN(_xlfn.IFNA(VLOOKUP(BK907,Konstanta!$Z:$Z,1,FALSE),""))&gt;0,LEN(BK907)=0)</f>
        <v>1</v>
      </c>
      <c r="CM907" t="b">
        <f t="shared" si="242"/>
        <v>1</v>
      </c>
      <c r="CN907" t="b">
        <f t="shared" si="243"/>
        <v>0</v>
      </c>
      <c r="CO907" t="b">
        <f>LEN(_xlfn.IFNA(VLOOKUP(Data!K907,Konstanta!$AB:$AB,1,FALSE),""))&gt;0</f>
        <v>0</v>
      </c>
      <c r="CP907" s="12" t="b">
        <f t="shared" si="244"/>
        <v>0</v>
      </c>
      <c r="CQ907" s="12" t="b">
        <f t="shared" si="245"/>
        <v>0</v>
      </c>
      <c r="CR907" t="b">
        <f>ISNUMBER(SEARCH(Konstanta!$Q$5,Y907))</f>
        <v>0</v>
      </c>
      <c r="CS907">
        <f ca="1">IF(CD907&lt;=Konstanta!$J$5,Konstanta!$I$5,IF(CD907&lt;=Konstanta!$J$6,Konstanta!$I$6,IF(CD907&lt;=Konstanta!$J$7,Konstanta!$I$7,Konstanta!$I$8)))</f>
        <v>4</v>
      </c>
      <c r="CT907" t="b">
        <f>ISNUMBER(SEARCH(Konstanta!$Q$6,Y907))</f>
        <v>0</v>
      </c>
      <c r="CU907">
        <f ca="1">IF(CD907&lt;=Konstanta!$F$5,Konstanta!$E$5,IF(CD907&lt;=Konstanta!$F$6,Konstanta!$E$6,IF(CD907&lt;=Konstanta!$F$7,Konstanta!$E$7,IF(CD907&lt;=Konstanta!$F$8,Konstanta!$E$8,Konstanta!$E$9))))</f>
        <v>5</v>
      </c>
      <c r="CV907" t="b">
        <f t="shared" si="246"/>
        <v>1</v>
      </c>
      <c r="CW907" s="74">
        <f ca="1">IF(CD907&lt;=Konstanta!$B$5,Konstanta!$A$5,IF(CD907&lt;=Konstanta!$B$6,Konstanta!$A$6,IF(CD907&lt;=Konstanta!$B$7,Konstanta!$A$7,IF(CD907&lt;=Konstanta!$B$8,Konstanta!$A$8,IF(CD907&lt;=Konstanta!$B$9,Konstanta!$A$9,IF(CD907&lt;=Konstanta!$B$10,Konstanta!$A$10,IF(CD907&lt;=Konstanta!$B$11,Konstanta!$A$11,Konstanta!$A$12)))))))</f>
        <v>8</v>
      </c>
      <c r="CX907" t="b">
        <f>LEN(_xlfn.IFNA(VLOOKUP(AA907,Konstanta!$AD:$AD,1,FALSE),""))=0</f>
        <v>1</v>
      </c>
      <c r="CY907" s="67">
        <f t="shared" si="247"/>
        <v>0</v>
      </c>
      <c r="CZ907" s="67">
        <f t="shared" si="248"/>
        <v>0</v>
      </c>
      <c r="DA907" s="67">
        <f t="shared" si="249"/>
        <v>0</v>
      </c>
      <c r="DB907" t="b">
        <f t="shared" ca="1" si="250"/>
        <v>0</v>
      </c>
      <c r="DC907" s="67" t="b">
        <f>DA907&lt;=Konstanta!$AH$3</f>
        <v>1</v>
      </c>
      <c r="DD907" t="b">
        <f>CY907&lt;=Konstanta!$AH$4</f>
        <v>1</v>
      </c>
      <c r="DE907" t="b">
        <f>CY907&lt;=Konstanta!$AH$5</f>
        <v>1</v>
      </c>
      <c r="DF907" t="b">
        <f>CY907&lt;=Konstanta!$AH$6</f>
        <v>1</v>
      </c>
      <c r="DG907" t="b">
        <f ca="1">TEXT(BL907,"YYYYMMDD")=TEXT(Konstanta!$B$1,"YYYYMMDD")</f>
        <v>0</v>
      </c>
      <c r="DH907" t="b">
        <f t="shared" si="251"/>
        <v>0</v>
      </c>
      <c r="DI907" s="67">
        <f ca="1">Konstanta!$C$4-Data!CD907</f>
        <v>-1096658.666275</v>
      </c>
      <c r="DJ907">
        <f ca="1">IF(Data!DI907&gt;=Konstanta!$B$14,Konstanta!$A$14,IF(Data!DI907&gt;=Konstanta!$B$15,Konstanta!$A$15,IF(Data!DI907&gt;=Konstanta!$B$16,Konstanta!$A$16,IF(Data!DI907&gt;=Konstanta!$B$17,Konstanta!$A$17,IF(Data!DI907&gt;=Konstanta!$B$18,Konstanta!$A$18,Konstanta!$A$19)))))</f>
        <v>6</v>
      </c>
      <c r="DK907" t="b">
        <f t="shared" si="252"/>
        <v>0</v>
      </c>
      <c r="DL907" t="b">
        <f>COUNTIFS(A$1:A906,A907)=0</f>
        <v>1</v>
      </c>
    </row>
    <row r="908" spans="1:116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70" t="str">
        <f t="shared" si="237"/>
        <v/>
      </c>
      <c r="CA908" s="71">
        <f t="shared" ca="1" si="238"/>
        <v>1096694.666013889</v>
      </c>
      <c r="CB908" s="70" t="b">
        <f ca="1">AND(LEN(BZ908)&gt;0,TEXT(BZ908,"YYYY-MM-DD")=TEXT(Konstanta!$B$1,"YYYY-MM-DD"))</f>
        <v>0</v>
      </c>
      <c r="CC908" s="70" t="str">
        <f t="shared" si="239"/>
        <v/>
      </c>
      <c r="CD908" s="72">
        <f ca="1">(Konstanta!$B$2-D908)*24</f>
        <v>1096694.666275</v>
      </c>
      <c r="CE908" t="b">
        <f t="shared" si="240"/>
        <v>0</v>
      </c>
      <c r="CF908" t="b">
        <f>LEN(_xlfn.IFNA(VLOOKUP(H908,Konstanta!$M:$M,1,FALSE),""))&gt;0</f>
        <v>0</v>
      </c>
      <c r="CG908" t="b">
        <f>LEN(_xlfn.IFNA(VLOOKUP(G908,Konstanta!$T:$T,1,FALSE),""))&gt;0</f>
        <v>0</v>
      </c>
      <c r="CH908" t="b">
        <f>_xlfn.IFNA(VLOOKUP(U908,Konstanta!$O:$O,1,FALSE),"-")&lt;&gt;"-"</f>
        <v>0</v>
      </c>
      <c r="CI908" t="b">
        <f>LEN(_xlfn.IFNA(VLOOKUP(AX908,Konstanta!$X:$X,1,FALSE),""))&gt;0</f>
        <v>0</v>
      </c>
      <c r="CJ908" t="b">
        <f>OR(LEN(_xlfn.IFNA(VLOOKUP(Y908,Konstanta!$Q:$Q,1,FALSE),""))&gt;0,LEN(Y908)=0)</f>
        <v>1</v>
      </c>
      <c r="CK908" t="b">
        <f t="shared" si="241"/>
        <v>1</v>
      </c>
      <c r="CL908" t="b">
        <f>OR(LEN(_xlfn.IFNA(VLOOKUP(BK908,Konstanta!$Z:$Z,1,FALSE),""))&gt;0,LEN(BK908)=0)</f>
        <v>1</v>
      </c>
      <c r="CM908" t="b">
        <f t="shared" si="242"/>
        <v>1</v>
      </c>
      <c r="CN908" t="b">
        <f t="shared" si="243"/>
        <v>0</v>
      </c>
      <c r="CO908" t="b">
        <f>LEN(_xlfn.IFNA(VLOOKUP(Data!K908,Konstanta!$AB:$AB,1,FALSE),""))&gt;0</f>
        <v>0</v>
      </c>
      <c r="CP908" s="12" t="b">
        <f t="shared" si="244"/>
        <v>0</v>
      </c>
      <c r="CQ908" s="12" t="b">
        <f t="shared" si="245"/>
        <v>0</v>
      </c>
      <c r="CR908" t="b">
        <f>ISNUMBER(SEARCH(Konstanta!$Q$5,Y908))</f>
        <v>0</v>
      </c>
      <c r="CS908">
        <f ca="1">IF(CD908&lt;=Konstanta!$J$5,Konstanta!$I$5,IF(CD908&lt;=Konstanta!$J$6,Konstanta!$I$6,IF(CD908&lt;=Konstanta!$J$7,Konstanta!$I$7,Konstanta!$I$8)))</f>
        <v>4</v>
      </c>
      <c r="CT908" t="b">
        <f>ISNUMBER(SEARCH(Konstanta!$Q$6,Y908))</f>
        <v>0</v>
      </c>
      <c r="CU908">
        <f ca="1">IF(CD908&lt;=Konstanta!$F$5,Konstanta!$E$5,IF(CD908&lt;=Konstanta!$F$6,Konstanta!$E$6,IF(CD908&lt;=Konstanta!$F$7,Konstanta!$E$7,IF(CD908&lt;=Konstanta!$F$8,Konstanta!$E$8,Konstanta!$E$9))))</f>
        <v>5</v>
      </c>
      <c r="CV908" t="b">
        <f t="shared" si="246"/>
        <v>1</v>
      </c>
      <c r="CW908" s="74">
        <f ca="1">IF(CD908&lt;=Konstanta!$B$5,Konstanta!$A$5,IF(CD908&lt;=Konstanta!$B$6,Konstanta!$A$6,IF(CD908&lt;=Konstanta!$B$7,Konstanta!$A$7,IF(CD908&lt;=Konstanta!$B$8,Konstanta!$A$8,IF(CD908&lt;=Konstanta!$B$9,Konstanta!$A$9,IF(CD908&lt;=Konstanta!$B$10,Konstanta!$A$10,IF(CD908&lt;=Konstanta!$B$11,Konstanta!$A$11,Konstanta!$A$12)))))))</f>
        <v>8</v>
      </c>
      <c r="CX908" t="b">
        <f>LEN(_xlfn.IFNA(VLOOKUP(AA908,Konstanta!$AD:$AD,1,FALSE),""))=0</f>
        <v>1</v>
      </c>
      <c r="CY908" s="67">
        <f t="shared" si="247"/>
        <v>0</v>
      </c>
      <c r="CZ908" s="67">
        <f t="shared" si="248"/>
        <v>0</v>
      </c>
      <c r="DA908" s="67">
        <f t="shared" si="249"/>
        <v>0</v>
      </c>
      <c r="DB908" t="b">
        <f t="shared" ca="1" si="250"/>
        <v>0</v>
      </c>
      <c r="DC908" s="67" t="b">
        <f>DA908&lt;=Konstanta!$AH$3</f>
        <v>1</v>
      </c>
      <c r="DD908" t="b">
        <f>CY908&lt;=Konstanta!$AH$4</f>
        <v>1</v>
      </c>
      <c r="DE908" t="b">
        <f>CY908&lt;=Konstanta!$AH$5</f>
        <v>1</v>
      </c>
      <c r="DF908" t="b">
        <f>CY908&lt;=Konstanta!$AH$6</f>
        <v>1</v>
      </c>
      <c r="DG908" t="b">
        <f ca="1">TEXT(BL908,"YYYYMMDD")=TEXT(Konstanta!$B$1,"YYYYMMDD")</f>
        <v>0</v>
      </c>
      <c r="DH908" t="b">
        <f t="shared" si="251"/>
        <v>0</v>
      </c>
      <c r="DI908" s="67">
        <f ca="1">Konstanta!$C$4-Data!CD908</f>
        <v>-1096658.666275</v>
      </c>
      <c r="DJ908">
        <f ca="1">IF(Data!DI908&gt;=Konstanta!$B$14,Konstanta!$A$14,IF(Data!DI908&gt;=Konstanta!$B$15,Konstanta!$A$15,IF(Data!DI908&gt;=Konstanta!$B$16,Konstanta!$A$16,IF(Data!DI908&gt;=Konstanta!$B$17,Konstanta!$A$17,IF(Data!DI908&gt;=Konstanta!$B$18,Konstanta!$A$18,Konstanta!$A$19)))))</f>
        <v>6</v>
      </c>
      <c r="DK908" t="b">
        <f t="shared" si="252"/>
        <v>0</v>
      </c>
      <c r="DL908" t="b">
        <f>COUNTIFS(A$1:A907,A908)=0</f>
        <v>1</v>
      </c>
    </row>
    <row r="909" spans="1:116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70" t="str">
        <f t="shared" si="237"/>
        <v/>
      </c>
      <c r="CA909" s="71">
        <f t="shared" ca="1" si="238"/>
        <v>1096694.6659916667</v>
      </c>
      <c r="CB909" s="70" t="b">
        <f ca="1">AND(LEN(BZ909)&gt;0,TEXT(BZ909,"YYYY-MM-DD")=TEXT(Konstanta!$B$1,"YYYY-MM-DD"))</f>
        <v>0</v>
      </c>
      <c r="CC909" s="70" t="str">
        <f t="shared" si="239"/>
        <v/>
      </c>
      <c r="CD909" s="72">
        <f ca="1">(Konstanta!$B$2-D909)*24</f>
        <v>1096694.666275</v>
      </c>
      <c r="CE909" t="b">
        <f t="shared" si="240"/>
        <v>0</v>
      </c>
      <c r="CF909" t="b">
        <f>LEN(_xlfn.IFNA(VLOOKUP(H909,Konstanta!$M:$M,1,FALSE),""))&gt;0</f>
        <v>0</v>
      </c>
      <c r="CG909" t="b">
        <f>LEN(_xlfn.IFNA(VLOOKUP(G909,Konstanta!$T:$T,1,FALSE),""))&gt;0</f>
        <v>0</v>
      </c>
      <c r="CH909" t="b">
        <f>_xlfn.IFNA(VLOOKUP(U909,Konstanta!$O:$O,1,FALSE),"-")&lt;&gt;"-"</f>
        <v>0</v>
      </c>
      <c r="CI909" t="b">
        <f>LEN(_xlfn.IFNA(VLOOKUP(AX909,Konstanta!$X:$X,1,FALSE),""))&gt;0</f>
        <v>0</v>
      </c>
      <c r="CJ909" t="b">
        <f>OR(LEN(_xlfn.IFNA(VLOOKUP(Y909,Konstanta!$Q:$Q,1,FALSE),""))&gt;0,LEN(Y909)=0)</f>
        <v>1</v>
      </c>
      <c r="CK909" t="b">
        <f t="shared" si="241"/>
        <v>1</v>
      </c>
      <c r="CL909" t="b">
        <f>OR(LEN(_xlfn.IFNA(VLOOKUP(BK909,Konstanta!$Z:$Z,1,FALSE),""))&gt;0,LEN(BK909)=0)</f>
        <v>1</v>
      </c>
      <c r="CM909" t="b">
        <f t="shared" si="242"/>
        <v>1</v>
      </c>
      <c r="CN909" t="b">
        <f t="shared" si="243"/>
        <v>0</v>
      </c>
      <c r="CO909" t="b">
        <f>LEN(_xlfn.IFNA(VLOOKUP(Data!K909,Konstanta!$AB:$AB,1,FALSE),""))&gt;0</f>
        <v>0</v>
      </c>
      <c r="CP909" s="12" t="b">
        <f t="shared" si="244"/>
        <v>0</v>
      </c>
      <c r="CQ909" s="12" t="b">
        <f t="shared" si="245"/>
        <v>0</v>
      </c>
      <c r="CR909" t="b">
        <f>ISNUMBER(SEARCH(Konstanta!$Q$5,Y909))</f>
        <v>0</v>
      </c>
      <c r="CS909">
        <f ca="1">IF(CD909&lt;=Konstanta!$J$5,Konstanta!$I$5,IF(CD909&lt;=Konstanta!$J$6,Konstanta!$I$6,IF(CD909&lt;=Konstanta!$J$7,Konstanta!$I$7,Konstanta!$I$8)))</f>
        <v>4</v>
      </c>
      <c r="CT909" t="b">
        <f>ISNUMBER(SEARCH(Konstanta!$Q$6,Y909))</f>
        <v>0</v>
      </c>
      <c r="CU909">
        <f ca="1">IF(CD909&lt;=Konstanta!$F$5,Konstanta!$E$5,IF(CD909&lt;=Konstanta!$F$6,Konstanta!$E$6,IF(CD909&lt;=Konstanta!$F$7,Konstanta!$E$7,IF(CD909&lt;=Konstanta!$F$8,Konstanta!$E$8,Konstanta!$E$9))))</f>
        <v>5</v>
      </c>
      <c r="CV909" t="b">
        <f t="shared" si="246"/>
        <v>1</v>
      </c>
      <c r="CW909" s="74">
        <f ca="1">IF(CD909&lt;=Konstanta!$B$5,Konstanta!$A$5,IF(CD909&lt;=Konstanta!$B$6,Konstanta!$A$6,IF(CD909&lt;=Konstanta!$B$7,Konstanta!$A$7,IF(CD909&lt;=Konstanta!$B$8,Konstanta!$A$8,IF(CD909&lt;=Konstanta!$B$9,Konstanta!$A$9,IF(CD909&lt;=Konstanta!$B$10,Konstanta!$A$10,IF(CD909&lt;=Konstanta!$B$11,Konstanta!$A$11,Konstanta!$A$12)))))))</f>
        <v>8</v>
      </c>
      <c r="CX909" t="b">
        <f>LEN(_xlfn.IFNA(VLOOKUP(AA909,Konstanta!$AD:$AD,1,FALSE),""))=0</f>
        <v>1</v>
      </c>
      <c r="CY909" s="67">
        <f t="shared" si="247"/>
        <v>0</v>
      </c>
      <c r="CZ909" s="67">
        <f t="shared" si="248"/>
        <v>0</v>
      </c>
      <c r="DA909" s="67">
        <f t="shared" si="249"/>
        <v>0</v>
      </c>
      <c r="DB909" t="b">
        <f t="shared" ca="1" si="250"/>
        <v>0</v>
      </c>
      <c r="DC909" s="67" t="b">
        <f>DA909&lt;=Konstanta!$AH$3</f>
        <v>1</v>
      </c>
      <c r="DD909" t="b">
        <f>CY909&lt;=Konstanta!$AH$4</f>
        <v>1</v>
      </c>
      <c r="DE909" t="b">
        <f>CY909&lt;=Konstanta!$AH$5</f>
        <v>1</v>
      </c>
      <c r="DF909" t="b">
        <f>CY909&lt;=Konstanta!$AH$6</f>
        <v>1</v>
      </c>
      <c r="DG909" t="b">
        <f ca="1">TEXT(BL909,"YYYYMMDD")=TEXT(Konstanta!$B$1,"YYYYMMDD")</f>
        <v>0</v>
      </c>
      <c r="DH909" t="b">
        <f t="shared" si="251"/>
        <v>0</v>
      </c>
      <c r="DI909" s="67">
        <f ca="1">Konstanta!$C$4-Data!CD909</f>
        <v>-1096658.666275</v>
      </c>
      <c r="DJ909">
        <f ca="1">IF(Data!DI909&gt;=Konstanta!$B$14,Konstanta!$A$14,IF(Data!DI909&gt;=Konstanta!$B$15,Konstanta!$A$15,IF(Data!DI909&gt;=Konstanta!$B$16,Konstanta!$A$16,IF(Data!DI909&gt;=Konstanta!$B$17,Konstanta!$A$17,IF(Data!DI909&gt;=Konstanta!$B$18,Konstanta!$A$18,Konstanta!$A$19)))))</f>
        <v>6</v>
      </c>
      <c r="DK909" t="b">
        <f t="shared" si="252"/>
        <v>0</v>
      </c>
      <c r="DL909" t="b">
        <f>COUNTIFS(A$1:A908,A909)=0</f>
        <v>1</v>
      </c>
    </row>
    <row r="910" spans="1:116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  <c r="BY910" s="68"/>
      <c r="BZ910" s="70" t="str">
        <f t="shared" si="237"/>
        <v/>
      </c>
      <c r="CA910" s="71">
        <f t="shared" ca="1" si="238"/>
        <v>1096694.6664</v>
      </c>
      <c r="CB910" s="70" t="b">
        <f ca="1">AND(LEN(BZ910)&gt;0,TEXT(BZ910,"YYYY-MM-DD")=TEXT(Konstanta!$B$1,"YYYY-MM-DD"))</f>
        <v>0</v>
      </c>
      <c r="CC910" s="70" t="str">
        <f t="shared" si="239"/>
        <v/>
      </c>
      <c r="CD910" s="72">
        <f ca="1">(Konstanta!$B$2-D910)*24</f>
        <v>1096694.666275</v>
      </c>
      <c r="CE910" t="b">
        <f t="shared" si="240"/>
        <v>0</v>
      </c>
      <c r="CF910" t="b">
        <f>LEN(_xlfn.IFNA(VLOOKUP(H910,Konstanta!$M:$M,1,FALSE),""))&gt;0</f>
        <v>0</v>
      </c>
      <c r="CG910" t="b">
        <f>LEN(_xlfn.IFNA(VLOOKUP(G910,Konstanta!$T:$T,1,FALSE),""))&gt;0</f>
        <v>0</v>
      </c>
      <c r="CH910" t="b">
        <f>_xlfn.IFNA(VLOOKUP(U910,Konstanta!$O:$O,1,FALSE),"-")&lt;&gt;"-"</f>
        <v>0</v>
      </c>
      <c r="CI910" t="b">
        <f>LEN(_xlfn.IFNA(VLOOKUP(AX910,Konstanta!$X:$X,1,FALSE),""))&gt;0</f>
        <v>0</v>
      </c>
      <c r="CJ910" t="b">
        <f>OR(LEN(_xlfn.IFNA(VLOOKUP(Y910,Konstanta!$Q:$Q,1,FALSE),""))&gt;0,LEN(Y910)=0)</f>
        <v>1</v>
      </c>
      <c r="CK910" t="b">
        <f t="shared" si="241"/>
        <v>1</v>
      </c>
      <c r="CL910" t="b">
        <f>OR(LEN(_xlfn.IFNA(VLOOKUP(BK910,Konstanta!$Z:$Z,1,FALSE),""))&gt;0,LEN(BK910)=0)</f>
        <v>1</v>
      </c>
      <c r="CM910" t="b">
        <f t="shared" si="242"/>
        <v>1</v>
      </c>
      <c r="CN910" t="b">
        <f t="shared" si="243"/>
        <v>0</v>
      </c>
      <c r="CO910" t="b">
        <f>LEN(_xlfn.IFNA(VLOOKUP(Data!K910,Konstanta!$AB:$AB,1,FALSE),""))&gt;0</f>
        <v>0</v>
      </c>
      <c r="CP910" s="12" t="b">
        <f t="shared" si="244"/>
        <v>0</v>
      </c>
      <c r="CQ910" s="12" t="b">
        <f t="shared" si="245"/>
        <v>0</v>
      </c>
      <c r="CR910" t="b">
        <f>ISNUMBER(SEARCH(Konstanta!$Q$5,Y910))</f>
        <v>0</v>
      </c>
      <c r="CS910">
        <f ca="1">IF(CD910&lt;=Konstanta!$J$5,Konstanta!$I$5,IF(CD910&lt;=Konstanta!$J$6,Konstanta!$I$6,IF(CD910&lt;=Konstanta!$J$7,Konstanta!$I$7,Konstanta!$I$8)))</f>
        <v>4</v>
      </c>
      <c r="CT910" t="b">
        <f>ISNUMBER(SEARCH(Konstanta!$Q$6,Y910))</f>
        <v>0</v>
      </c>
      <c r="CU910">
        <f ca="1">IF(CD910&lt;=Konstanta!$F$5,Konstanta!$E$5,IF(CD910&lt;=Konstanta!$F$6,Konstanta!$E$6,IF(CD910&lt;=Konstanta!$F$7,Konstanta!$E$7,IF(CD910&lt;=Konstanta!$F$8,Konstanta!$E$8,Konstanta!$E$9))))</f>
        <v>5</v>
      </c>
      <c r="CV910" t="b">
        <f t="shared" si="246"/>
        <v>1</v>
      </c>
      <c r="CW910" s="74">
        <f ca="1">IF(CD910&lt;=Konstanta!$B$5,Konstanta!$A$5,IF(CD910&lt;=Konstanta!$B$6,Konstanta!$A$6,IF(CD910&lt;=Konstanta!$B$7,Konstanta!$A$7,IF(CD910&lt;=Konstanta!$B$8,Konstanta!$A$8,IF(CD910&lt;=Konstanta!$B$9,Konstanta!$A$9,IF(CD910&lt;=Konstanta!$B$10,Konstanta!$A$10,IF(CD910&lt;=Konstanta!$B$11,Konstanta!$A$11,Konstanta!$A$12)))))))</f>
        <v>8</v>
      </c>
      <c r="CX910" t="b">
        <f>LEN(_xlfn.IFNA(VLOOKUP(AA910,Konstanta!$AD:$AD,1,FALSE),""))=0</f>
        <v>1</v>
      </c>
      <c r="CY910" s="67">
        <f t="shared" si="247"/>
        <v>0</v>
      </c>
      <c r="CZ910" s="67">
        <f t="shared" si="248"/>
        <v>0</v>
      </c>
      <c r="DA910" s="67">
        <f t="shared" si="249"/>
        <v>0</v>
      </c>
      <c r="DB910" t="b">
        <f t="shared" ca="1" si="250"/>
        <v>0</v>
      </c>
      <c r="DC910" s="67" t="b">
        <f>DA910&lt;=Konstanta!$AH$3</f>
        <v>1</v>
      </c>
      <c r="DD910" t="b">
        <f>CY910&lt;=Konstanta!$AH$4</f>
        <v>1</v>
      </c>
      <c r="DE910" t="b">
        <f>CY910&lt;=Konstanta!$AH$5</f>
        <v>1</v>
      </c>
      <c r="DF910" t="b">
        <f>CY910&lt;=Konstanta!$AH$6</f>
        <v>1</v>
      </c>
      <c r="DG910" t="b">
        <f ca="1">TEXT(BL910,"YYYYMMDD")=TEXT(Konstanta!$B$1,"YYYYMMDD")</f>
        <v>0</v>
      </c>
      <c r="DH910" t="b">
        <f t="shared" si="251"/>
        <v>0</v>
      </c>
      <c r="DI910" s="67">
        <f ca="1">Konstanta!$C$4-Data!CD910</f>
        <v>-1096658.666275</v>
      </c>
      <c r="DJ910">
        <f ca="1">IF(Data!DI910&gt;=Konstanta!$B$14,Konstanta!$A$14,IF(Data!DI910&gt;=Konstanta!$B$15,Konstanta!$A$15,IF(Data!DI910&gt;=Konstanta!$B$16,Konstanta!$A$16,IF(Data!DI910&gt;=Konstanta!$B$17,Konstanta!$A$17,IF(Data!DI910&gt;=Konstanta!$B$18,Konstanta!$A$18,Konstanta!$A$19)))))</f>
        <v>6</v>
      </c>
      <c r="DK910" t="b">
        <f t="shared" si="252"/>
        <v>0</v>
      </c>
      <c r="DL910" t="b">
        <f>COUNTIFS(A$1:A909,A910)=0</f>
        <v>1</v>
      </c>
    </row>
    <row r="911" spans="1:116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  <c r="BY911" s="68"/>
      <c r="BZ911" s="70" t="str">
        <f t="shared" si="237"/>
        <v/>
      </c>
      <c r="CA911" s="71">
        <f t="shared" ca="1" si="238"/>
        <v>1096694.6659916667</v>
      </c>
      <c r="CB911" s="70" t="b">
        <f ca="1">AND(LEN(BZ911)&gt;0,TEXT(BZ911,"YYYY-MM-DD")=TEXT(Konstanta!$B$1,"YYYY-MM-DD"))</f>
        <v>0</v>
      </c>
      <c r="CC911" s="70" t="str">
        <f t="shared" si="239"/>
        <v/>
      </c>
      <c r="CD911" s="72">
        <f ca="1">(Konstanta!$B$2-D911)*24</f>
        <v>1096694.666275</v>
      </c>
      <c r="CE911" t="b">
        <f t="shared" si="240"/>
        <v>0</v>
      </c>
      <c r="CF911" t="b">
        <f>LEN(_xlfn.IFNA(VLOOKUP(H911,Konstanta!$M:$M,1,FALSE),""))&gt;0</f>
        <v>0</v>
      </c>
      <c r="CG911" t="b">
        <f>LEN(_xlfn.IFNA(VLOOKUP(G911,Konstanta!$T:$T,1,FALSE),""))&gt;0</f>
        <v>0</v>
      </c>
      <c r="CH911" t="b">
        <f>_xlfn.IFNA(VLOOKUP(U911,Konstanta!$O:$O,1,FALSE),"-")&lt;&gt;"-"</f>
        <v>0</v>
      </c>
      <c r="CI911" t="b">
        <f>LEN(_xlfn.IFNA(VLOOKUP(AX911,Konstanta!$X:$X,1,FALSE),""))&gt;0</f>
        <v>0</v>
      </c>
      <c r="CJ911" t="b">
        <f>OR(LEN(_xlfn.IFNA(VLOOKUP(Y911,Konstanta!$Q:$Q,1,FALSE),""))&gt;0,LEN(Y911)=0)</f>
        <v>1</v>
      </c>
      <c r="CK911" t="b">
        <f t="shared" si="241"/>
        <v>1</v>
      </c>
      <c r="CL911" t="b">
        <f>OR(LEN(_xlfn.IFNA(VLOOKUP(BK911,Konstanta!$Z:$Z,1,FALSE),""))&gt;0,LEN(BK911)=0)</f>
        <v>1</v>
      </c>
      <c r="CM911" t="b">
        <f t="shared" si="242"/>
        <v>1</v>
      </c>
      <c r="CN911" t="b">
        <f t="shared" si="243"/>
        <v>0</v>
      </c>
      <c r="CO911" t="b">
        <f>LEN(_xlfn.IFNA(VLOOKUP(Data!K911,Konstanta!$AB:$AB,1,FALSE),""))&gt;0</f>
        <v>0</v>
      </c>
      <c r="CP911" s="12" t="b">
        <f t="shared" si="244"/>
        <v>0</v>
      </c>
      <c r="CQ911" s="12" t="b">
        <f t="shared" si="245"/>
        <v>0</v>
      </c>
      <c r="CR911" t="b">
        <f>ISNUMBER(SEARCH(Konstanta!$Q$5,Y911))</f>
        <v>0</v>
      </c>
      <c r="CS911">
        <f ca="1">IF(CD911&lt;=Konstanta!$J$5,Konstanta!$I$5,IF(CD911&lt;=Konstanta!$J$6,Konstanta!$I$6,IF(CD911&lt;=Konstanta!$J$7,Konstanta!$I$7,Konstanta!$I$8)))</f>
        <v>4</v>
      </c>
      <c r="CT911" t="b">
        <f>ISNUMBER(SEARCH(Konstanta!$Q$6,Y911))</f>
        <v>0</v>
      </c>
      <c r="CU911">
        <f ca="1">IF(CD911&lt;=Konstanta!$F$5,Konstanta!$E$5,IF(CD911&lt;=Konstanta!$F$6,Konstanta!$E$6,IF(CD911&lt;=Konstanta!$F$7,Konstanta!$E$7,IF(CD911&lt;=Konstanta!$F$8,Konstanta!$E$8,Konstanta!$E$9))))</f>
        <v>5</v>
      </c>
      <c r="CV911" t="b">
        <f t="shared" si="246"/>
        <v>1</v>
      </c>
      <c r="CW911" s="74">
        <f ca="1">IF(CD911&lt;=Konstanta!$B$5,Konstanta!$A$5,IF(CD911&lt;=Konstanta!$B$6,Konstanta!$A$6,IF(CD911&lt;=Konstanta!$B$7,Konstanta!$A$7,IF(CD911&lt;=Konstanta!$B$8,Konstanta!$A$8,IF(CD911&lt;=Konstanta!$B$9,Konstanta!$A$9,IF(CD911&lt;=Konstanta!$B$10,Konstanta!$A$10,IF(CD911&lt;=Konstanta!$B$11,Konstanta!$A$11,Konstanta!$A$12)))))))</f>
        <v>8</v>
      </c>
      <c r="CX911" t="b">
        <f>LEN(_xlfn.IFNA(VLOOKUP(AA911,Konstanta!$AD:$AD,1,FALSE),""))=0</f>
        <v>1</v>
      </c>
      <c r="CY911" s="67">
        <f t="shared" si="247"/>
        <v>0</v>
      </c>
      <c r="CZ911" s="67">
        <f t="shared" si="248"/>
        <v>0</v>
      </c>
      <c r="DA911" s="67">
        <f t="shared" si="249"/>
        <v>0</v>
      </c>
      <c r="DB911" t="b">
        <f t="shared" ca="1" si="250"/>
        <v>0</v>
      </c>
      <c r="DC911" s="67" t="b">
        <f>DA911&lt;=Konstanta!$AH$3</f>
        <v>1</v>
      </c>
      <c r="DD911" t="b">
        <f>CY911&lt;=Konstanta!$AH$4</f>
        <v>1</v>
      </c>
      <c r="DE911" t="b">
        <f>CY911&lt;=Konstanta!$AH$5</f>
        <v>1</v>
      </c>
      <c r="DF911" t="b">
        <f>CY911&lt;=Konstanta!$AH$6</f>
        <v>1</v>
      </c>
      <c r="DG911" t="b">
        <f ca="1">TEXT(BL911,"YYYYMMDD")=TEXT(Konstanta!$B$1,"YYYYMMDD")</f>
        <v>0</v>
      </c>
      <c r="DH911" t="b">
        <f t="shared" si="251"/>
        <v>0</v>
      </c>
      <c r="DI911" s="67">
        <f ca="1">Konstanta!$C$4-Data!CD911</f>
        <v>-1096658.666275</v>
      </c>
      <c r="DJ911">
        <f ca="1">IF(Data!DI911&gt;=Konstanta!$B$14,Konstanta!$A$14,IF(Data!DI911&gt;=Konstanta!$B$15,Konstanta!$A$15,IF(Data!DI911&gt;=Konstanta!$B$16,Konstanta!$A$16,IF(Data!DI911&gt;=Konstanta!$B$17,Konstanta!$A$17,IF(Data!DI911&gt;=Konstanta!$B$18,Konstanta!$A$18,Konstanta!$A$19)))))</f>
        <v>6</v>
      </c>
      <c r="DK911" t="b">
        <f t="shared" si="252"/>
        <v>0</v>
      </c>
      <c r="DL911" t="b">
        <f>COUNTIFS(A$1:A910,A911)=0</f>
        <v>1</v>
      </c>
    </row>
    <row r="912" spans="1:116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  <c r="BY912" s="68"/>
      <c r="BZ912" s="70" t="str">
        <f t="shared" si="237"/>
        <v/>
      </c>
      <c r="CA912" s="71">
        <f t="shared" ca="1" si="238"/>
        <v>1096694.6659944444</v>
      </c>
      <c r="CB912" s="70" t="b">
        <f ca="1">AND(LEN(BZ912)&gt;0,TEXT(BZ912,"YYYY-MM-DD")=TEXT(Konstanta!$B$1,"YYYY-MM-DD"))</f>
        <v>0</v>
      </c>
      <c r="CC912" s="70" t="str">
        <f t="shared" si="239"/>
        <v/>
      </c>
      <c r="CD912" s="72">
        <f ca="1">(Konstanta!$B$2-D912)*24</f>
        <v>1096694.666275</v>
      </c>
      <c r="CE912" t="b">
        <f t="shared" si="240"/>
        <v>0</v>
      </c>
      <c r="CF912" t="b">
        <f>LEN(_xlfn.IFNA(VLOOKUP(H912,Konstanta!$M:$M,1,FALSE),""))&gt;0</f>
        <v>0</v>
      </c>
      <c r="CG912" t="b">
        <f>LEN(_xlfn.IFNA(VLOOKUP(G912,Konstanta!$T:$T,1,FALSE),""))&gt;0</f>
        <v>0</v>
      </c>
      <c r="CH912" t="b">
        <f>_xlfn.IFNA(VLOOKUP(U912,Konstanta!$O:$O,1,FALSE),"-")&lt;&gt;"-"</f>
        <v>0</v>
      </c>
      <c r="CI912" t="b">
        <f>LEN(_xlfn.IFNA(VLOOKUP(AX912,Konstanta!$X:$X,1,FALSE),""))&gt;0</f>
        <v>0</v>
      </c>
      <c r="CJ912" t="b">
        <f>OR(LEN(_xlfn.IFNA(VLOOKUP(Y912,Konstanta!$Q:$Q,1,FALSE),""))&gt;0,LEN(Y912)=0)</f>
        <v>1</v>
      </c>
      <c r="CK912" t="b">
        <f t="shared" si="241"/>
        <v>1</v>
      </c>
      <c r="CL912" t="b">
        <f>OR(LEN(_xlfn.IFNA(VLOOKUP(BK912,Konstanta!$Z:$Z,1,FALSE),""))&gt;0,LEN(BK912)=0)</f>
        <v>1</v>
      </c>
      <c r="CM912" t="b">
        <f t="shared" si="242"/>
        <v>1</v>
      </c>
      <c r="CN912" t="b">
        <f t="shared" si="243"/>
        <v>0</v>
      </c>
      <c r="CO912" t="b">
        <f>LEN(_xlfn.IFNA(VLOOKUP(Data!K912,Konstanta!$AB:$AB,1,FALSE),""))&gt;0</f>
        <v>0</v>
      </c>
      <c r="CP912" s="12" t="b">
        <f t="shared" si="244"/>
        <v>0</v>
      </c>
      <c r="CQ912" s="12" t="b">
        <f t="shared" si="245"/>
        <v>0</v>
      </c>
      <c r="CR912" t="b">
        <f>ISNUMBER(SEARCH(Konstanta!$Q$5,Y912))</f>
        <v>0</v>
      </c>
      <c r="CS912">
        <f ca="1">IF(CD912&lt;=Konstanta!$J$5,Konstanta!$I$5,IF(CD912&lt;=Konstanta!$J$6,Konstanta!$I$6,IF(CD912&lt;=Konstanta!$J$7,Konstanta!$I$7,Konstanta!$I$8)))</f>
        <v>4</v>
      </c>
      <c r="CT912" t="b">
        <f>ISNUMBER(SEARCH(Konstanta!$Q$6,Y912))</f>
        <v>0</v>
      </c>
      <c r="CU912">
        <f ca="1">IF(CD912&lt;=Konstanta!$F$5,Konstanta!$E$5,IF(CD912&lt;=Konstanta!$F$6,Konstanta!$E$6,IF(CD912&lt;=Konstanta!$F$7,Konstanta!$E$7,IF(CD912&lt;=Konstanta!$F$8,Konstanta!$E$8,Konstanta!$E$9))))</f>
        <v>5</v>
      </c>
      <c r="CV912" t="b">
        <f t="shared" si="246"/>
        <v>1</v>
      </c>
      <c r="CW912" s="74">
        <f ca="1">IF(CD912&lt;=Konstanta!$B$5,Konstanta!$A$5,IF(CD912&lt;=Konstanta!$B$6,Konstanta!$A$6,IF(CD912&lt;=Konstanta!$B$7,Konstanta!$A$7,IF(CD912&lt;=Konstanta!$B$8,Konstanta!$A$8,IF(CD912&lt;=Konstanta!$B$9,Konstanta!$A$9,IF(CD912&lt;=Konstanta!$B$10,Konstanta!$A$10,IF(CD912&lt;=Konstanta!$B$11,Konstanta!$A$11,Konstanta!$A$12)))))))</f>
        <v>8</v>
      </c>
      <c r="CX912" t="b">
        <f>LEN(_xlfn.IFNA(VLOOKUP(AA912,Konstanta!$AD:$AD,1,FALSE),""))=0</f>
        <v>1</v>
      </c>
      <c r="CY912" s="67">
        <f t="shared" si="247"/>
        <v>0</v>
      </c>
      <c r="CZ912" s="67">
        <f t="shared" si="248"/>
        <v>0</v>
      </c>
      <c r="DA912" s="67">
        <f t="shared" si="249"/>
        <v>0</v>
      </c>
      <c r="DB912" t="b">
        <f t="shared" ca="1" si="250"/>
        <v>0</v>
      </c>
      <c r="DC912" s="67" t="b">
        <f>DA912&lt;=Konstanta!$AH$3</f>
        <v>1</v>
      </c>
      <c r="DD912" t="b">
        <f>CY912&lt;=Konstanta!$AH$4</f>
        <v>1</v>
      </c>
      <c r="DE912" t="b">
        <f>CY912&lt;=Konstanta!$AH$5</f>
        <v>1</v>
      </c>
      <c r="DF912" t="b">
        <f>CY912&lt;=Konstanta!$AH$6</f>
        <v>1</v>
      </c>
      <c r="DG912" t="b">
        <f ca="1">TEXT(BL912,"YYYYMMDD")=TEXT(Konstanta!$B$1,"YYYYMMDD")</f>
        <v>0</v>
      </c>
      <c r="DH912" t="b">
        <f t="shared" si="251"/>
        <v>0</v>
      </c>
      <c r="DI912" s="67">
        <f ca="1">Konstanta!$C$4-Data!CD912</f>
        <v>-1096658.666275</v>
      </c>
      <c r="DJ912">
        <f ca="1">IF(Data!DI912&gt;=Konstanta!$B$14,Konstanta!$A$14,IF(Data!DI912&gt;=Konstanta!$B$15,Konstanta!$A$15,IF(Data!DI912&gt;=Konstanta!$B$16,Konstanta!$A$16,IF(Data!DI912&gt;=Konstanta!$B$17,Konstanta!$A$17,IF(Data!DI912&gt;=Konstanta!$B$18,Konstanta!$A$18,Konstanta!$A$19)))))</f>
        <v>6</v>
      </c>
      <c r="DK912" t="b">
        <f t="shared" si="252"/>
        <v>0</v>
      </c>
      <c r="DL912" t="b">
        <f>COUNTIFS(A$1:A911,A912)=0</f>
        <v>1</v>
      </c>
    </row>
    <row r="913" spans="1:116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  <c r="BY913" s="68"/>
      <c r="BZ913" s="70" t="str">
        <f t="shared" si="237"/>
        <v/>
      </c>
      <c r="CA913" s="71">
        <f t="shared" ca="1" si="238"/>
        <v>1096694.6660000002</v>
      </c>
      <c r="CB913" s="70" t="b">
        <f ca="1">AND(LEN(BZ913)&gt;0,TEXT(BZ913,"YYYY-MM-DD")=TEXT(Konstanta!$B$1,"YYYY-MM-DD"))</f>
        <v>0</v>
      </c>
      <c r="CC913" s="70" t="str">
        <f t="shared" si="239"/>
        <v/>
      </c>
      <c r="CD913" s="72">
        <f ca="1">(Konstanta!$B$2-D913)*24</f>
        <v>1096694.666275</v>
      </c>
      <c r="CE913" t="b">
        <f t="shared" si="240"/>
        <v>0</v>
      </c>
      <c r="CF913" t="b">
        <f>LEN(_xlfn.IFNA(VLOOKUP(H913,Konstanta!$M:$M,1,FALSE),""))&gt;0</f>
        <v>0</v>
      </c>
      <c r="CG913" t="b">
        <f>LEN(_xlfn.IFNA(VLOOKUP(G913,Konstanta!$T:$T,1,FALSE),""))&gt;0</f>
        <v>0</v>
      </c>
      <c r="CH913" t="b">
        <f>_xlfn.IFNA(VLOOKUP(U913,Konstanta!$O:$O,1,FALSE),"-")&lt;&gt;"-"</f>
        <v>0</v>
      </c>
      <c r="CI913" t="b">
        <f>LEN(_xlfn.IFNA(VLOOKUP(AX913,Konstanta!$X:$X,1,FALSE),""))&gt;0</f>
        <v>0</v>
      </c>
      <c r="CJ913" t="b">
        <f>OR(LEN(_xlfn.IFNA(VLOOKUP(Y913,Konstanta!$Q:$Q,1,FALSE),""))&gt;0,LEN(Y913)=0)</f>
        <v>1</v>
      </c>
      <c r="CK913" t="b">
        <f t="shared" si="241"/>
        <v>1</v>
      </c>
      <c r="CL913" t="b">
        <f>OR(LEN(_xlfn.IFNA(VLOOKUP(BK913,Konstanta!$Z:$Z,1,FALSE),""))&gt;0,LEN(BK913)=0)</f>
        <v>1</v>
      </c>
      <c r="CM913" t="b">
        <f t="shared" si="242"/>
        <v>1</v>
      </c>
      <c r="CN913" t="b">
        <f t="shared" si="243"/>
        <v>0</v>
      </c>
      <c r="CO913" t="b">
        <f>LEN(_xlfn.IFNA(VLOOKUP(Data!K913,Konstanta!$AB:$AB,1,FALSE),""))&gt;0</f>
        <v>0</v>
      </c>
      <c r="CP913" s="12" t="b">
        <f t="shared" si="244"/>
        <v>0</v>
      </c>
      <c r="CQ913" s="12" t="b">
        <f t="shared" si="245"/>
        <v>0</v>
      </c>
      <c r="CR913" t="b">
        <f>ISNUMBER(SEARCH(Konstanta!$Q$5,Y913))</f>
        <v>0</v>
      </c>
      <c r="CS913">
        <f ca="1">IF(CD913&lt;=Konstanta!$J$5,Konstanta!$I$5,IF(CD913&lt;=Konstanta!$J$6,Konstanta!$I$6,IF(CD913&lt;=Konstanta!$J$7,Konstanta!$I$7,Konstanta!$I$8)))</f>
        <v>4</v>
      </c>
      <c r="CT913" t="b">
        <f>ISNUMBER(SEARCH(Konstanta!$Q$6,Y913))</f>
        <v>0</v>
      </c>
      <c r="CU913">
        <f ca="1">IF(CD913&lt;=Konstanta!$F$5,Konstanta!$E$5,IF(CD913&lt;=Konstanta!$F$6,Konstanta!$E$6,IF(CD913&lt;=Konstanta!$F$7,Konstanta!$E$7,IF(CD913&lt;=Konstanta!$F$8,Konstanta!$E$8,Konstanta!$E$9))))</f>
        <v>5</v>
      </c>
      <c r="CV913" t="b">
        <f t="shared" si="246"/>
        <v>1</v>
      </c>
      <c r="CW913" s="74">
        <f ca="1">IF(CD913&lt;=Konstanta!$B$5,Konstanta!$A$5,IF(CD913&lt;=Konstanta!$B$6,Konstanta!$A$6,IF(CD913&lt;=Konstanta!$B$7,Konstanta!$A$7,IF(CD913&lt;=Konstanta!$B$8,Konstanta!$A$8,IF(CD913&lt;=Konstanta!$B$9,Konstanta!$A$9,IF(CD913&lt;=Konstanta!$B$10,Konstanta!$A$10,IF(CD913&lt;=Konstanta!$B$11,Konstanta!$A$11,Konstanta!$A$12)))))))</f>
        <v>8</v>
      </c>
      <c r="CX913" t="b">
        <f>LEN(_xlfn.IFNA(VLOOKUP(AA913,Konstanta!$AD:$AD,1,FALSE),""))=0</f>
        <v>1</v>
      </c>
      <c r="CY913" s="67">
        <f t="shared" si="247"/>
        <v>0</v>
      </c>
      <c r="CZ913" s="67">
        <f t="shared" si="248"/>
        <v>0</v>
      </c>
      <c r="DA913" s="67">
        <f t="shared" si="249"/>
        <v>0</v>
      </c>
      <c r="DB913" t="b">
        <f t="shared" ca="1" si="250"/>
        <v>0</v>
      </c>
      <c r="DC913" s="67" t="b">
        <f>DA913&lt;=Konstanta!$AH$3</f>
        <v>1</v>
      </c>
      <c r="DD913" t="b">
        <f>CY913&lt;=Konstanta!$AH$4</f>
        <v>1</v>
      </c>
      <c r="DE913" t="b">
        <f>CY913&lt;=Konstanta!$AH$5</f>
        <v>1</v>
      </c>
      <c r="DF913" t="b">
        <f>CY913&lt;=Konstanta!$AH$6</f>
        <v>1</v>
      </c>
      <c r="DG913" t="b">
        <f ca="1">TEXT(BL913,"YYYYMMDD")=TEXT(Konstanta!$B$1,"YYYYMMDD")</f>
        <v>0</v>
      </c>
      <c r="DH913" t="b">
        <f t="shared" si="251"/>
        <v>0</v>
      </c>
      <c r="DI913" s="67">
        <f ca="1">Konstanta!$C$4-Data!CD913</f>
        <v>-1096658.666275</v>
      </c>
      <c r="DJ913">
        <f ca="1">IF(Data!DI913&gt;=Konstanta!$B$14,Konstanta!$A$14,IF(Data!DI913&gt;=Konstanta!$B$15,Konstanta!$A$15,IF(Data!DI913&gt;=Konstanta!$B$16,Konstanta!$A$16,IF(Data!DI913&gt;=Konstanta!$B$17,Konstanta!$A$17,IF(Data!DI913&gt;=Konstanta!$B$18,Konstanta!$A$18,Konstanta!$A$19)))))</f>
        <v>6</v>
      </c>
      <c r="DK913" t="b">
        <f t="shared" si="252"/>
        <v>0</v>
      </c>
      <c r="DL913" t="b">
        <f>COUNTIFS(A$1:A912,A913)=0</f>
        <v>1</v>
      </c>
    </row>
    <row r="914" spans="1:116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70" t="str">
        <f t="shared" si="237"/>
        <v/>
      </c>
      <c r="CA914" s="71">
        <f t="shared" ca="1" si="238"/>
        <v>1096694.6662277777</v>
      </c>
      <c r="CB914" s="70" t="b">
        <f ca="1">AND(LEN(BZ914)&gt;0,TEXT(BZ914,"YYYY-MM-DD")=TEXT(Konstanta!$B$1,"YYYY-MM-DD"))</f>
        <v>0</v>
      </c>
      <c r="CC914" s="70" t="str">
        <f t="shared" si="239"/>
        <v/>
      </c>
      <c r="CD914" s="72">
        <f ca="1">(Konstanta!$B$2-D914)*24</f>
        <v>1096694.666275</v>
      </c>
      <c r="CE914" t="b">
        <f t="shared" si="240"/>
        <v>0</v>
      </c>
      <c r="CF914" t="b">
        <f>LEN(_xlfn.IFNA(VLOOKUP(H914,Konstanta!$M:$M,1,FALSE),""))&gt;0</f>
        <v>0</v>
      </c>
      <c r="CG914" t="b">
        <f>LEN(_xlfn.IFNA(VLOOKUP(G914,Konstanta!$T:$T,1,FALSE),""))&gt;0</f>
        <v>0</v>
      </c>
      <c r="CH914" t="b">
        <f>_xlfn.IFNA(VLOOKUP(U914,Konstanta!$O:$O,1,FALSE),"-")&lt;&gt;"-"</f>
        <v>0</v>
      </c>
      <c r="CI914" t="b">
        <f>LEN(_xlfn.IFNA(VLOOKUP(AX914,Konstanta!$X:$X,1,FALSE),""))&gt;0</f>
        <v>0</v>
      </c>
      <c r="CJ914" t="b">
        <f>OR(LEN(_xlfn.IFNA(VLOOKUP(Y914,Konstanta!$Q:$Q,1,FALSE),""))&gt;0,LEN(Y914)=0)</f>
        <v>1</v>
      </c>
      <c r="CK914" t="b">
        <f t="shared" si="241"/>
        <v>1</v>
      </c>
      <c r="CL914" t="b">
        <f>OR(LEN(_xlfn.IFNA(VLOOKUP(BK914,Konstanta!$Z:$Z,1,FALSE),""))&gt;0,LEN(BK914)=0)</f>
        <v>1</v>
      </c>
      <c r="CM914" t="b">
        <f t="shared" si="242"/>
        <v>1</v>
      </c>
      <c r="CN914" t="b">
        <f t="shared" si="243"/>
        <v>0</v>
      </c>
      <c r="CO914" t="b">
        <f>LEN(_xlfn.IFNA(VLOOKUP(Data!K914,Konstanta!$AB:$AB,1,FALSE),""))&gt;0</f>
        <v>0</v>
      </c>
      <c r="CP914" s="12" t="b">
        <f t="shared" si="244"/>
        <v>0</v>
      </c>
      <c r="CQ914" s="12" t="b">
        <f t="shared" si="245"/>
        <v>0</v>
      </c>
      <c r="CR914" t="b">
        <f>ISNUMBER(SEARCH(Konstanta!$Q$5,Y914))</f>
        <v>0</v>
      </c>
      <c r="CS914">
        <f ca="1">IF(CD914&lt;=Konstanta!$J$5,Konstanta!$I$5,IF(CD914&lt;=Konstanta!$J$6,Konstanta!$I$6,IF(CD914&lt;=Konstanta!$J$7,Konstanta!$I$7,Konstanta!$I$8)))</f>
        <v>4</v>
      </c>
      <c r="CT914" t="b">
        <f>ISNUMBER(SEARCH(Konstanta!$Q$6,Y914))</f>
        <v>0</v>
      </c>
      <c r="CU914">
        <f ca="1">IF(CD914&lt;=Konstanta!$F$5,Konstanta!$E$5,IF(CD914&lt;=Konstanta!$F$6,Konstanta!$E$6,IF(CD914&lt;=Konstanta!$F$7,Konstanta!$E$7,IF(CD914&lt;=Konstanta!$F$8,Konstanta!$E$8,Konstanta!$E$9))))</f>
        <v>5</v>
      </c>
      <c r="CV914" t="b">
        <f t="shared" si="246"/>
        <v>1</v>
      </c>
      <c r="CW914" s="74">
        <f ca="1">IF(CD914&lt;=Konstanta!$B$5,Konstanta!$A$5,IF(CD914&lt;=Konstanta!$B$6,Konstanta!$A$6,IF(CD914&lt;=Konstanta!$B$7,Konstanta!$A$7,IF(CD914&lt;=Konstanta!$B$8,Konstanta!$A$8,IF(CD914&lt;=Konstanta!$B$9,Konstanta!$A$9,IF(CD914&lt;=Konstanta!$B$10,Konstanta!$A$10,IF(CD914&lt;=Konstanta!$B$11,Konstanta!$A$11,Konstanta!$A$12)))))))</f>
        <v>8</v>
      </c>
      <c r="CX914" t="b">
        <f>LEN(_xlfn.IFNA(VLOOKUP(AA914,Konstanta!$AD:$AD,1,FALSE),""))=0</f>
        <v>1</v>
      </c>
      <c r="CY914" s="67">
        <f t="shared" si="247"/>
        <v>0</v>
      </c>
      <c r="CZ914" s="67">
        <f t="shared" si="248"/>
        <v>0</v>
      </c>
      <c r="DA914" s="67">
        <f t="shared" si="249"/>
        <v>0</v>
      </c>
      <c r="DB914" t="b">
        <f t="shared" ca="1" si="250"/>
        <v>0</v>
      </c>
      <c r="DC914" s="67" t="b">
        <f>DA914&lt;=Konstanta!$AH$3</f>
        <v>1</v>
      </c>
      <c r="DD914" t="b">
        <f>CY914&lt;=Konstanta!$AH$4</f>
        <v>1</v>
      </c>
      <c r="DE914" t="b">
        <f>CY914&lt;=Konstanta!$AH$5</f>
        <v>1</v>
      </c>
      <c r="DF914" t="b">
        <f>CY914&lt;=Konstanta!$AH$6</f>
        <v>1</v>
      </c>
      <c r="DG914" t="b">
        <f ca="1">TEXT(BL914,"YYYYMMDD")=TEXT(Konstanta!$B$1,"YYYYMMDD")</f>
        <v>0</v>
      </c>
      <c r="DH914" t="b">
        <f t="shared" si="251"/>
        <v>0</v>
      </c>
      <c r="DI914" s="67">
        <f ca="1">Konstanta!$C$4-Data!CD914</f>
        <v>-1096658.666275</v>
      </c>
      <c r="DJ914">
        <f ca="1">IF(Data!DI914&gt;=Konstanta!$B$14,Konstanta!$A$14,IF(Data!DI914&gt;=Konstanta!$B$15,Konstanta!$A$15,IF(Data!DI914&gt;=Konstanta!$B$16,Konstanta!$A$16,IF(Data!DI914&gt;=Konstanta!$B$17,Konstanta!$A$17,IF(Data!DI914&gt;=Konstanta!$B$18,Konstanta!$A$18,Konstanta!$A$19)))))</f>
        <v>6</v>
      </c>
      <c r="DK914" t="b">
        <f t="shared" si="252"/>
        <v>0</v>
      </c>
      <c r="DL914" t="b">
        <f>COUNTIFS(A$1:A913,A914)=0</f>
        <v>1</v>
      </c>
    </row>
    <row r="915" spans="1:116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70" t="str">
        <f t="shared" si="237"/>
        <v/>
      </c>
      <c r="CA915" s="71">
        <f t="shared" ca="1" si="238"/>
        <v>1096694.6659916667</v>
      </c>
      <c r="CB915" s="70" t="b">
        <f ca="1">AND(LEN(BZ915)&gt;0,TEXT(BZ915,"YYYY-MM-DD")=TEXT(Konstanta!$B$1,"YYYY-MM-DD"))</f>
        <v>0</v>
      </c>
      <c r="CC915" s="70" t="str">
        <f t="shared" si="239"/>
        <v/>
      </c>
      <c r="CD915" s="72">
        <f ca="1">(Konstanta!$B$2-D915)*24</f>
        <v>1096694.666275</v>
      </c>
      <c r="CE915" t="b">
        <f t="shared" si="240"/>
        <v>0</v>
      </c>
      <c r="CF915" t="b">
        <f>LEN(_xlfn.IFNA(VLOOKUP(H915,Konstanta!$M:$M,1,FALSE),""))&gt;0</f>
        <v>0</v>
      </c>
      <c r="CG915" t="b">
        <f>LEN(_xlfn.IFNA(VLOOKUP(G915,Konstanta!$T:$T,1,FALSE),""))&gt;0</f>
        <v>0</v>
      </c>
      <c r="CH915" t="b">
        <f>_xlfn.IFNA(VLOOKUP(U915,Konstanta!$O:$O,1,FALSE),"-")&lt;&gt;"-"</f>
        <v>0</v>
      </c>
      <c r="CI915" t="b">
        <f>LEN(_xlfn.IFNA(VLOOKUP(AX915,Konstanta!$X:$X,1,FALSE),""))&gt;0</f>
        <v>0</v>
      </c>
      <c r="CJ915" t="b">
        <f>OR(LEN(_xlfn.IFNA(VLOOKUP(Y915,Konstanta!$Q:$Q,1,FALSE),""))&gt;0,LEN(Y915)=0)</f>
        <v>1</v>
      </c>
      <c r="CK915" t="b">
        <f t="shared" si="241"/>
        <v>1</v>
      </c>
      <c r="CL915" t="b">
        <f>OR(LEN(_xlfn.IFNA(VLOOKUP(BK915,Konstanta!$Z:$Z,1,FALSE),""))&gt;0,LEN(BK915)=0)</f>
        <v>1</v>
      </c>
      <c r="CM915" t="b">
        <f t="shared" si="242"/>
        <v>1</v>
      </c>
      <c r="CN915" t="b">
        <f t="shared" si="243"/>
        <v>0</v>
      </c>
      <c r="CO915" t="b">
        <f>LEN(_xlfn.IFNA(VLOOKUP(Data!K915,Konstanta!$AB:$AB,1,FALSE),""))&gt;0</f>
        <v>0</v>
      </c>
      <c r="CP915" s="12" t="b">
        <f t="shared" si="244"/>
        <v>0</v>
      </c>
      <c r="CQ915" s="12" t="b">
        <f t="shared" si="245"/>
        <v>0</v>
      </c>
      <c r="CR915" t="b">
        <f>ISNUMBER(SEARCH(Konstanta!$Q$5,Y915))</f>
        <v>0</v>
      </c>
      <c r="CS915">
        <f ca="1">IF(CD915&lt;=Konstanta!$J$5,Konstanta!$I$5,IF(CD915&lt;=Konstanta!$J$6,Konstanta!$I$6,IF(CD915&lt;=Konstanta!$J$7,Konstanta!$I$7,Konstanta!$I$8)))</f>
        <v>4</v>
      </c>
      <c r="CT915" t="b">
        <f>ISNUMBER(SEARCH(Konstanta!$Q$6,Y915))</f>
        <v>0</v>
      </c>
      <c r="CU915">
        <f ca="1">IF(CD915&lt;=Konstanta!$F$5,Konstanta!$E$5,IF(CD915&lt;=Konstanta!$F$6,Konstanta!$E$6,IF(CD915&lt;=Konstanta!$F$7,Konstanta!$E$7,IF(CD915&lt;=Konstanta!$F$8,Konstanta!$E$8,Konstanta!$E$9))))</f>
        <v>5</v>
      </c>
      <c r="CV915" t="b">
        <f t="shared" si="246"/>
        <v>1</v>
      </c>
      <c r="CW915" s="74">
        <f ca="1">IF(CD915&lt;=Konstanta!$B$5,Konstanta!$A$5,IF(CD915&lt;=Konstanta!$B$6,Konstanta!$A$6,IF(CD915&lt;=Konstanta!$B$7,Konstanta!$A$7,IF(CD915&lt;=Konstanta!$B$8,Konstanta!$A$8,IF(CD915&lt;=Konstanta!$B$9,Konstanta!$A$9,IF(CD915&lt;=Konstanta!$B$10,Konstanta!$A$10,IF(CD915&lt;=Konstanta!$B$11,Konstanta!$A$11,Konstanta!$A$12)))))))</f>
        <v>8</v>
      </c>
      <c r="CX915" t="b">
        <f>LEN(_xlfn.IFNA(VLOOKUP(AA915,Konstanta!$AD:$AD,1,FALSE),""))=0</f>
        <v>1</v>
      </c>
      <c r="CY915" s="67">
        <f t="shared" si="247"/>
        <v>0</v>
      </c>
      <c r="CZ915" s="67">
        <f t="shared" si="248"/>
        <v>0</v>
      </c>
      <c r="DA915" s="67">
        <f t="shared" si="249"/>
        <v>0</v>
      </c>
      <c r="DB915" t="b">
        <f t="shared" ca="1" si="250"/>
        <v>0</v>
      </c>
      <c r="DC915" s="67" t="b">
        <f>DA915&lt;=Konstanta!$AH$3</f>
        <v>1</v>
      </c>
      <c r="DD915" t="b">
        <f>CY915&lt;=Konstanta!$AH$4</f>
        <v>1</v>
      </c>
      <c r="DE915" t="b">
        <f>CY915&lt;=Konstanta!$AH$5</f>
        <v>1</v>
      </c>
      <c r="DF915" t="b">
        <f>CY915&lt;=Konstanta!$AH$6</f>
        <v>1</v>
      </c>
      <c r="DG915" t="b">
        <f ca="1">TEXT(BL915,"YYYYMMDD")=TEXT(Konstanta!$B$1,"YYYYMMDD")</f>
        <v>0</v>
      </c>
      <c r="DH915" t="b">
        <f t="shared" si="251"/>
        <v>0</v>
      </c>
      <c r="DI915" s="67">
        <f ca="1">Konstanta!$C$4-Data!CD915</f>
        <v>-1096658.666275</v>
      </c>
      <c r="DJ915">
        <f ca="1">IF(Data!DI915&gt;=Konstanta!$B$14,Konstanta!$A$14,IF(Data!DI915&gt;=Konstanta!$B$15,Konstanta!$A$15,IF(Data!DI915&gt;=Konstanta!$B$16,Konstanta!$A$16,IF(Data!DI915&gt;=Konstanta!$B$17,Konstanta!$A$17,IF(Data!DI915&gt;=Konstanta!$B$18,Konstanta!$A$18,Konstanta!$A$19)))))</f>
        <v>6</v>
      </c>
      <c r="DK915" t="b">
        <f t="shared" si="252"/>
        <v>0</v>
      </c>
      <c r="DL915" t="b">
        <f>COUNTIFS(A$1:A914,A915)=0</f>
        <v>1</v>
      </c>
    </row>
    <row r="916" spans="1:1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70" t="str">
        <f t="shared" si="237"/>
        <v/>
      </c>
      <c r="CA916" s="71">
        <f t="shared" ca="1" si="238"/>
        <v>1096694.6664305555</v>
      </c>
      <c r="CB916" s="70" t="b">
        <f ca="1">AND(LEN(BZ916)&gt;0,TEXT(BZ916,"YYYY-MM-DD")=TEXT(Konstanta!$B$1,"YYYY-MM-DD"))</f>
        <v>0</v>
      </c>
      <c r="CC916" s="70" t="str">
        <f t="shared" si="239"/>
        <v/>
      </c>
      <c r="CD916" s="72">
        <f ca="1">(Konstanta!$B$2-D916)*24</f>
        <v>1096694.666275</v>
      </c>
      <c r="CE916" t="b">
        <f t="shared" si="240"/>
        <v>0</v>
      </c>
      <c r="CF916" t="b">
        <f>LEN(_xlfn.IFNA(VLOOKUP(H916,Konstanta!$M:$M,1,FALSE),""))&gt;0</f>
        <v>0</v>
      </c>
      <c r="CG916" t="b">
        <f>LEN(_xlfn.IFNA(VLOOKUP(G916,Konstanta!$T:$T,1,FALSE),""))&gt;0</f>
        <v>0</v>
      </c>
      <c r="CH916" t="b">
        <f>_xlfn.IFNA(VLOOKUP(U916,Konstanta!$O:$O,1,FALSE),"-")&lt;&gt;"-"</f>
        <v>0</v>
      </c>
      <c r="CI916" t="b">
        <f>LEN(_xlfn.IFNA(VLOOKUP(AX916,Konstanta!$X:$X,1,FALSE),""))&gt;0</f>
        <v>0</v>
      </c>
      <c r="CJ916" t="b">
        <f>OR(LEN(_xlfn.IFNA(VLOOKUP(Y916,Konstanta!$Q:$Q,1,FALSE),""))&gt;0,LEN(Y916)=0)</f>
        <v>1</v>
      </c>
      <c r="CK916" t="b">
        <f t="shared" si="241"/>
        <v>1</v>
      </c>
      <c r="CL916" t="b">
        <f>OR(LEN(_xlfn.IFNA(VLOOKUP(BK916,Konstanta!$Z:$Z,1,FALSE),""))&gt;0,LEN(BK916)=0)</f>
        <v>1</v>
      </c>
      <c r="CM916" t="b">
        <f t="shared" si="242"/>
        <v>1</v>
      </c>
      <c r="CN916" t="b">
        <f t="shared" si="243"/>
        <v>0</v>
      </c>
      <c r="CO916" t="b">
        <f>LEN(_xlfn.IFNA(VLOOKUP(Data!K916,Konstanta!$AB:$AB,1,FALSE),""))&gt;0</f>
        <v>0</v>
      </c>
      <c r="CP916" s="12" t="b">
        <f t="shared" si="244"/>
        <v>0</v>
      </c>
      <c r="CQ916" s="12" t="b">
        <f t="shared" si="245"/>
        <v>0</v>
      </c>
      <c r="CR916" t="b">
        <f>ISNUMBER(SEARCH(Konstanta!$Q$5,Y916))</f>
        <v>0</v>
      </c>
      <c r="CS916">
        <f ca="1">IF(CD916&lt;=Konstanta!$J$5,Konstanta!$I$5,IF(CD916&lt;=Konstanta!$J$6,Konstanta!$I$6,IF(CD916&lt;=Konstanta!$J$7,Konstanta!$I$7,Konstanta!$I$8)))</f>
        <v>4</v>
      </c>
      <c r="CT916" t="b">
        <f>ISNUMBER(SEARCH(Konstanta!$Q$6,Y916))</f>
        <v>0</v>
      </c>
      <c r="CU916">
        <f ca="1">IF(CD916&lt;=Konstanta!$F$5,Konstanta!$E$5,IF(CD916&lt;=Konstanta!$F$6,Konstanta!$E$6,IF(CD916&lt;=Konstanta!$F$7,Konstanta!$E$7,IF(CD916&lt;=Konstanta!$F$8,Konstanta!$E$8,Konstanta!$E$9))))</f>
        <v>5</v>
      </c>
      <c r="CV916" t="b">
        <f t="shared" si="246"/>
        <v>1</v>
      </c>
      <c r="CW916" s="74">
        <f ca="1">IF(CD916&lt;=Konstanta!$B$5,Konstanta!$A$5,IF(CD916&lt;=Konstanta!$B$6,Konstanta!$A$6,IF(CD916&lt;=Konstanta!$B$7,Konstanta!$A$7,IF(CD916&lt;=Konstanta!$B$8,Konstanta!$A$8,IF(CD916&lt;=Konstanta!$B$9,Konstanta!$A$9,IF(CD916&lt;=Konstanta!$B$10,Konstanta!$A$10,IF(CD916&lt;=Konstanta!$B$11,Konstanta!$A$11,Konstanta!$A$12)))))))</f>
        <v>8</v>
      </c>
      <c r="CX916" t="b">
        <f>LEN(_xlfn.IFNA(VLOOKUP(AA916,Konstanta!$AD:$AD,1,FALSE),""))=0</f>
        <v>1</v>
      </c>
      <c r="CY916" s="67">
        <f t="shared" si="247"/>
        <v>0</v>
      </c>
      <c r="CZ916" s="67">
        <f t="shared" si="248"/>
        <v>0</v>
      </c>
      <c r="DA916" s="67">
        <f t="shared" si="249"/>
        <v>0</v>
      </c>
      <c r="DB916" t="b">
        <f t="shared" ca="1" si="250"/>
        <v>0</v>
      </c>
      <c r="DC916" s="67" t="b">
        <f>DA916&lt;=Konstanta!$AH$3</f>
        <v>1</v>
      </c>
      <c r="DD916" t="b">
        <f>CY916&lt;=Konstanta!$AH$4</f>
        <v>1</v>
      </c>
      <c r="DE916" t="b">
        <f>CY916&lt;=Konstanta!$AH$5</f>
        <v>1</v>
      </c>
      <c r="DF916" t="b">
        <f>CY916&lt;=Konstanta!$AH$6</f>
        <v>1</v>
      </c>
      <c r="DG916" t="b">
        <f ca="1">TEXT(BL916,"YYYYMMDD")=TEXT(Konstanta!$B$1,"YYYYMMDD")</f>
        <v>0</v>
      </c>
      <c r="DH916" t="b">
        <f t="shared" si="251"/>
        <v>0</v>
      </c>
      <c r="DI916" s="67">
        <f ca="1">Konstanta!$C$4-Data!CD916</f>
        <v>-1096658.666275</v>
      </c>
      <c r="DJ916">
        <f ca="1">IF(Data!DI916&gt;=Konstanta!$B$14,Konstanta!$A$14,IF(Data!DI916&gt;=Konstanta!$B$15,Konstanta!$A$15,IF(Data!DI916&gt;=Konstanta!$B$16,Konstanta!$A$16,IF(Data!DI916&gt;=Konstanta!$B$17,Konstanta!$A$17,IF(Data!DI916&gt;=Konstanta!$B$18,Konstanta!$A$18,Konstanta!$A$19)))))</f>
        <v>6</v>
      </c>
      <c r="DK916" t="b">
        <f t="shared" si="252"/>
        <v>0</v>
      </c>
      <c r="DL916" t="b">
        <f>COUNTIFS(A$1:A915,A916)=0</f>
        <v>1</v>
      </c>
    </row>
    <row r="917" spans="1:116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  <c r="BY917" s="68"/>
      <c r="BZ917" s="70" t="str">
        <f t="shared" si="237"/>
        <v/>
      </c>
      <c r="CA917" s="71">
        <f t="shared" ca="1" si="238"/>
        <v>1096694.666013889</v>
      </c>
      <c r="CB917" s="70" t="b">
        <f ca="1">AND(LEN(BZ917)&gt;0,TEXT(BZ917,"YYYY-MM-DD")=TEXT(Konstanta!$B$1,"YYYY-MM-DD"))</f>
        <v>0</v>
      </c>
      <c r="CC917" s="70" t="str">
        <f t="shared" si="239"/>
        <v/>
      </c>
      <c r="CD917" s="72">
        <f ca="1">(Konstanta!$B$2-D917)*24</f>
        <v>1096694.666275</v>
      </c>
      <c r="CE917" t="b">
        <f t="shared" si="240"/>
        <v>0</v>
      </c>
      <c r="CF917" t="b">
        <f>LEN(_xlfn.IFNA(VLOOKUP(H917,Konstanta!$M:$M,1,FALSE),""))&gt;0</f>
        <v>0</v>
      </c>
      <c r="CG917" t="b">
        <f>LEN(_xlfn.IFNA(VLOOKUP(G917,Konstanta!$T:$T,1,FALSE),""))&gt;0</f>
        <v>0</v>
      </c>
      <c r="CH917" t="b">
        <f>_xlfn.IFNA(VLOOKUP(U917,Konstanta!$O:$O,1,FALSE),"-")&lt;&gt;"-"</f>
        <v>0</v>
      </c>
      <c r="CI917" t="b">
        <f>LEN(_xlfn.IFNA(VLOOKUP(AX917,Konstanta!$X:$X,1,FALSE),""))&gt;0</f>
        <v>0</v>
      </c>
      <c r="CJ917" t="b">
        <f>OR(LEN(_xlfn.IFNA(VLOOKUP(Y917,Konstanta!$Q:$Q,1,FALSE),""))&gt;0,LEN(Y917)=0)</f>
        <v>1</v>
      </c>
      <c r="CK917" t="b">
        <f t="shared" si="241"/>
        <v>1</v>
      </c>
      <c r="CL917" t="b">
        <f>OR(LEN(_xlfn.IFNA(VLOOKUP(BK917,Konstanta!$Z:$Z,1,FALSE),""))&gt;0,LEN(BK917)=0)</f>
        <v>1</v>
      </c>
      <c r="CM917" t="b">
        <f t="shared" si="242"/>
        <v>1</v>
      </c>
      <c r="CN917" t="b">
        <f t="shared" si="243"/>
        <v>0</v>
      </c>
      <c r="CO917" t="b">
        <f>LEN(_xlfn.IFNA(VLOOKUP(Data!K917,Konstanta!$AB:$AB,1,FALSE),""))&gt;0</f>
        <v>0</v>
      </c>
      <c r="CP917" s="12" t="b">
        <f t="shared" si="244"/>
        <v>0</v>
      </c>
      <c r="CQ917" s="12" t="b">
        <f t="shared" si="245"/>
        <v>0</v>
      </c>
      <c r="CR917" t="b">
        <f>ISNUMBER(SEARCH(Konstanta!$Q$5,Y917))</f>
        <v>0</v>
      </c>
      <c r="CS917">
        <f ca="1">IF(CD917&lt;=Konstanta!$J$5,Konstanta!$I$5,IF(CD917&lt;=Konstanta!$J$6,Konstanta!$I$6,IF(CD917&lt;=Konstanta!$J$7,Konstanta!$I$7,Konstanta!$I$8)))</f>
        <v>4</v>
      </c>
      <c r="CT917" t="b">
        <f>ISNUMBER(SEARCH(Konstanta!$Q$6,Y917))</f>
        <v>0</v>
      </c>
      <c r="CU917">
        <f ca="1">IF(CD917&lt;=Konstanta!$F$5,Konstanta!$E$5,IF(CD917&lt;=Konstanta!$F$6,Konstanta!$E$6,IF(CD917&lt;=Konstanta!$F$7,Konstanta!$E$7,IF(CD917&lt;=Konstanta!$F$8,Konstanta!$E$8,Konstanta!$E$9))))</f>
        <v>5</v>
      </c>
      <c r="CV917" t="b">
        <f t="shared" si="246"/>
        <v>1</v>
      </c>
      <c r="CW917" s="74">
        <f ca="1">IF(CD917&lt;=Konstanta!$B$5,Konstanta!$A$5,IF(CD917&lt;=Konstanta!$B$6,Konstanta!$A$6,IF(CD917&lt;=Konstanta!$B$7,Konstanta!$A$7,IF(CD917&lt;=Konstanta!$B$8,Konstanta!$A$8,IF(CD917&lt;=Konstanta!$B$9,Konstanta!$A$9,IF(CD917&lt;=Konstanta!$B$10,Konstanta!$A$10,IF(CD917&lt;=Konstanta!$B$11,Konstanta!$A$11,Konstanta!$A$12)))))))</f>
        <v>8</v>
      </c>
      <c r="CX917" t="b">
        <f>LEN(_xlfn.IFNA(VLOOKUP(AA917,Konstanta!$AD:$AD,1,FALSE),""))=0</f>
        <v>1</v>
      </c>
      <c r="CY917" s="67">
        <f t="shared" si="247"/>
        <v>0</v>
      </c>
      <c r="CZ917" s="67">
        <f t="shared" si="248"/>
        <v>0</v>
      </c>
      <c r="DA917" s="67">
        <f t="shared" si="249"/>
        <v>0</v>
      </c>
      <c r="DB917" t="b">
        <f t="shared" ca="1" si="250"/>
        <v>0</v>
      </c>
      <c r="DC917" s="67" t="b">
        <f>DA917&lt;=Konstanta!$AH$3</f>
        <v>1</v>
      </c>
      <c r="DD917" t="b">
        <f>CY917&lt;=Konstanta!$AH$4</f>
        <v>1</v>
      </c>
      <c r="DE917" t="b">
        <f>CY917&lt;=Konstanta!$AH$5</f>
        <v>1</v>
      </c>
      <c r="DF917" t="b">
        <f>CY917&lt;=Konstanta!$AH$6</f>
        <v>1</v>
      </c>
      <c r="DG917" t="b">
        <f ca="1">TEXT(BL917,"YYYYMMDD")=TEXT(Konstanta!$B$1,"YYYYMMDD")</f>
        <v>0</v>
      </c>
      <c r="DH917" t="b">
        <f t="shared" si="251"/>
        <v>0</v>
      </c>
      <c r="DI917" s="67">
        <f ca="1">Konstanta!$C$4-Data!CD917</f>
        <v>-1096658.666275</v>
      </c>
      <c r="DJ917">
        <f ca="1">IF(Data!DI917&gt;=Konstanta!$B$14,Konstanta!$A$14,IF(Data!DI917&gt;=Konstanta!$B$15,Konstanta!$A$15,IF(Data!DI917&gt;=Konstanta!$B$16,Konstanta!$A$16,IF(Data!DI917&gt;=Konstanta!$B$17,Konstanta!$A$17,IF(Data!DI917&gt;=Konstanta!$B$18,Konstanta!$A$18,Konstanta!$A$19)))))</f>
        <v>6</v>
      </c>
      <c r="DK917" t="b">
        <f t="shared" si="252"/>
        <v>0</v>
      </c>
      <c r="DL917" t="b">
        <f>COUNTIFS(A$1:A916,A917)=0</f>
        <v>1</v>
      </c>
    </row>
    <row r="918" spans="1:116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  <c r="BY918" s="68"/>
      <c r="BZ918" s="70" t="str">
        <f t="shared" si="237"/>
        <v/>
      </c>
      <c r="CA918" s="71">
        <f t="shared" ca="1" si="238"/>
        <v>1096694.6659916667</v>
      </c>
      <c r="CB918" s="70" t="b">
        <f ca="1">AND(LEN(BZ918)&gt;0,TEXT(BZ918,"YYYY-MM-DD")=TEXT(Konstanta!$B$1,"YYYY-MM-DD"))</f>
        <v>0</v>
      </c>
      <c r="CC918" s="70" t="str">
        <f t="shared" si="239"/>
        <v/>
      </c>
      <c r="CD918" s="72">
        <f ca="1">(Konstanta!$B$2-D918)*24</f>
        <v>1096694.666275</v>
      </c>
      <c r="CE918" t="b">
        <f t="shared" si="240"/>
        <v>0</v>
      </c>
      <c r="CF918" t="b">
        <f>LEN(_xlfn.IFNA(VLOOKUP(H918,Konstanta!$M:$M,1,FALSE),""))&gt;0</f>
        <v>0</v>
      </c>
      <c r="CG918" t="b">
        <f>LEN(_xlfn.IFNA(VLOOKUP(G918,Konstanta!$T:$T,1,FALSE),""))&gt;0</f>
        <v>0</v>
      </c>
      <c r="CH918" t="b">
        <f>_xlfn.IFNA(VLOOKUP(U918,Konstanta!$O:$O,1,FALSE),"-")&lt;&gt;"-"</f>
        <v>0</v>
      </c>
      <c r="CI918" t="b">
        <f>LEN(_xlfn.IFNA(VLOOKUP(AX918,Konstanta!$X:$X,1,FALSE),""))&gt;0</f>
        <v>0</v>
      </c>
      <c r="CJ918" t="b">
        <f>OR(LEN(_xlfn.IFNA(VLOOKUP(Y918,Konstanta!$Q:$Q,1,FALSE),""))&gt;0,LEN(Y918)=0)</f>
        <v>1</v>
      </c>
      <c r="CK918" t="b">
        <f t="shared" si="241"/>
        <v>1</v>
      </c>
      <c r="CL918" t="b">
        <f>OR(LEN(_xlfn.IFNA(VLOOKUP(BK918,Konstanta!$Z:$Z,1,FALSE),""))&gt;0,LEN(BK918)=0)</f>
        <v>1</v>
      </c>
      <c r="CM918" t="b">
        <f t="shared" si="242"/>
        <v>1</v>
      </c>
      <c r="CN918" t="b">
        <f t="shared" si="243"/>
        <v>0</v>
      </c>
      <c r="CO918" t="b">
        <f>LEN(_xlfn.IFNA(VLOOKUP(Data!K918,Konstanta!$AB:$AB,1,FALSE),""))&gt;0</f>
        <v>0</v>
      </c>
      <c r="CP918" s="12" t="b">
        <f t="shared" si="244"/>
        <v>0</v>
      </c>
      <c r="CQ918" s="12" t="b">
        <f t="shared" si="245"/>
        <v>0</v>
      </c>
      <c r="CR918" t="b">
        <f>ISNUMBER(SEARCH(Konstanta!$Q$5,Y918))</f>
        <v>0</v>
      </c>
      <c r="CS918">
        <f ca="1">IF(CD918&lt;=Konstanta!$J$5,Konstanta!$I$5,IF(CD918&lt;=Konstanta!$J$6,Konstanta!$I$6,IF(CD918&lt;=Konstanta!$J$7,Konstanta!$I$7,Konstanta!$I$8)))</f>
        <v>4</v>
      </c>
      <c r="CT918" t="b">
        <f>ISNUMBER(SEARCH(Konstanta!$Q$6,Y918))</f>
        <v>0</v>
      </c>
      <c r="CU918">
        <f ca="1">IF(CD918&lt;=Konstanta!$F$5,Konstanta!$E$5,IF(CD918&lt;=Konstanta!$F$6,Konstanta!$E$6,IF(CD918&lt;=Konstanta!$F$7,Konstanta!$E$7,IF(CD918&lt;=Konstanta!$F$8,Konstanta!$E$8,Konstanta!$E$9))))</f>
        <v>5</v>
      </c>
      <c r="CV918" t="b">
        <f t="shared" si="246"/>
        <v>1</v>
      </c>
      <c r="CW918" s="74">
        <f ca="1">IF(CD918&lt;=Konstanta!$B$5,Konstanta!$A$5,IF(CD918&lt;=Konstanta!$B$6,Konstanta!$A$6,IF(CD918&lt;=Konstanta!$B$7,Konstanta!$A$7,IF(CD918&lt;=Konstanta!$B$8,Konstanta!$A$8,IF(CD918&lt;=Konstanta!$B$9,Konstanta!$A$9,IF(CD918&lt;=Konstanta!$B$10,Konstanta!$A$10,IF(CD918&lt;=Konstanta!$B$11,Konstanta!$A$11,Konstanta!$A$12)))))))</f>
        <v>8</v>
      </c>
      <c r="CX918" t="b">
        <f>LEN(_xlfn.IFNA(VLOOKUP(AA918,Konstanta!$AD:$AD,1,FALSE),""))=0</f>
        <v>1</v>
      </c>
      <c r="CY918" s="67">
        <f t="shared" si="247"/>
        <v>0</v>
      </c>
      <c r="CZ918" s="67">
        <f t="shared" si="248"/>
        <v>0</v>
      </c>
      <c r="DA918" s="67">
        <f t="shared" si="249"/>
        <v>0</v>
      </c>
      <c r="DB918" t="b">
        <f t="shared" ca="1" si="250"/>
        <v>0</v>
      </c>
      <c r="DC918" s="67" t="b">
        <f>DA918&lt;=Konstanta!$AH$3</f>
        <v>1</v>
      </c>
      <c r="DD918" t="b">
        <f>CY918&lt;=Konstanta!$AH$4</f>
        <v>1</v>
      </c>
      <c r="DE918" t="b">
        <f>CY918&lt;=Konstanta!$AH$5</f>
        <v>1</v>
      </c>
      <c r="DF918" t="b">
        <f>CY918&lt;=Konstanta!$AH$6</f>
        <v>1</v>
      </c>
      <c r="DG918" t="b">
        <f ca="1">TEXT(BL918,"YYYYMMDD")=TEXT(Konstanta!$B$1,"YYYYMMDD")</f>
        <v>0</v>
      </c>
      <c r="DH918" t="b">
        <f t="shared" si="251"/>
        <v>0</v>
      </c>
      <c r="DI918" s="67">
        <f ca="1">Konstanta!$C$4-Data!CD918</f>
        <v>-1096658.666275</v>
      </c>
      <c r="DJ918">
        <f ca="1">IF(Data!DI918&gt;=Konstanta!$B$14,Konstanta!$A$14,IF(Data!DI918&gt;=Konstanta!$B$15,Konstanta!$A$15,IF(Data!DI918&gt;=Konstanta!$B$16,Konstanta!$A$16,IF(Data!DI918&gt;=Konstanta!$B$17,Konstanta!$A$17,IF(Data!DI918&gt;=Konstanta!$B$18,Konstanta!$A$18,Konstanta!$A$19)))))</f>
        <v>6</v>
      </c>
      <c r="DK918" t="b">
        <f t="shared" si="252"/>
        <v>0</v>
      </c>
      <c r="DL918" t="b">
        <f>COUNTIFS(A$1:A917,A918)=0</f>
        <v>1</v>
      </c>
    </row>
    <row r="919" spans="1:116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  <c r="BY919" s="68"/>
      <c r="BZ919" s="70" t="str">
        <f t="shared" si="237"/>
        <v/>
      </c>
      <c r="CA919" s="71">
        <f t="shared" ca="1" si="238"/>
        <v>1096694.6659916667</v>
      </c>
      <c r="CB919" s="70" t="b">
        <f ca="1">AND(LEN(BZ919)&gt;0,TEXT(BZ919,"YYYY-MM-DD")=TEXT(Konstanta!$B$1,"YYYY-MM-DD"))</f>
        <v>0</v>
      </c>
      <c r="CC919" s="70" t="str">
        <f t="shared" si="239"/>
        <v/>
      </c>
      <c r="CD919" s="72">
        <f ca="1">(Konstanta!$B$2-D919)*24</f>
        <v>1096694.666275</v>
      </c>
      <c r="CE919" t="b">
        <f t="shared" si="240"/>
        <v>0</v>
      </c>
      <c r="CF919" t="b">
        <f>LEN(_xlfn.IFNA(VLOOKUP(H919,Konstanta!$M:$M,1,FALSE),""))&gt;0</f>
        <v>0</v>
      </c>
      <c r="CG919" t="b">
        <f>LEN(_xlfn.IFNA(VLOOKUP(G919,Konstanta!$T:$T,1,FALSE),""))&gt;0</f>
        <v>0</v>
      </c>
      <c r="CH919" t="b">
        <f>_xlfn.IFNA(VLOOKUP(U919,Konstanta!$O:$O,1,FALSE),"-")&lt;&gt;"-"</f>
        <v>0</v>
      </c>
      <c r="CI919" t="b">
        <f>LEN(_xlfn.IFNA(VLOOKUP(AX919,Konstanta!$X:$X,1,FALSE),""))&gt;0</f>
        <v>0</v>
      </c>
      <c r="CJ919" t="b">
        <f>OR(LEN(_xlfn.IFNA(VLOOKUP(Y919,Konstanta!$Q:$Q,1,FALSE),""))&gt;0,LEN(Y919)=0)</f>
        <v>1</v>
      </c>
      <c r="CK919" t="b">
        <f t="shared" si="241"/>
        <v>1</v>
      </c>
      <c r="CL919" t="b">
        <f>OR(LEN(_xlfn.IFNA(VLOOKUP(BK919,Konstanta!$Z:$Z,1,FALSE),""))&gt;0,LEN(BK919)=0)</f>
        <v>1</v>
      </c>
      <c r="CM919" t="b">
        <f t="shared" si="242"/>
        <v>1</v>
      </c>
      <c r="CN919" t="b">
        <f t="shared" si="243"/>
        <v>0</v>
      </c>
      <c r="CO919" t="b">
        <f>LEN(_xlfn.IFNA(VLOOKUP(Data!K919,Konstanta!$AB:$AB,1,FALSE),""))&gt;0</f>
        <v>0</v>
      </c>
      <c r="CP919" s="12" t="b">
        <f t="shared" si="244"/>
        <v>0</v>
      </c>
      <c r="CQ919" s="12" t="b">
        <f t="shared" si="245"/>
        <v>0</v>
      </c>
      <c r="CR919" t="b">
        <f>ISNUMBER(SEARCH(Konstanta!$Q$5,Y919))</f>
        <v>0</v>
      </c>
      <c r="CS919">
        <f ca="1">IF(CD919&lt;=Konstanta!$J$5,Konstanta!$I$5,IF(CD919&lt;=Konstanta!$J$6,Konstanta!$I$6,IF(CD919&lt;=Konstanta!$J$7,Konstanta!$I$7,Konstanta!$I$8)))</f>
        <v>4</v>
      </c>
      <c r="CT919" t="b">
        <f>ISNUMBER(SEARCH(Konstanta!$Q$6,Y919))</f>
        <v>0</v>
      </c>
      <c r="CU919">
        <f ca="1">IF(CD919&lt;=Konstanta!$F$5,Konstanta!$E$5,IF(CD919&lt;=Konstanta!$F$6,Konstanta!$E$6,IF(CD919&lt;=Konstanta!$F$7,Konstanta!$E$7,IF(CD919&lt;=Konstanta!$F$8,Konstanta!$E$8,Konstanta!$E$9))))</f>
        <v>5</v>
      </c>
      <c r="CV919" t="b">
        <f t="shared" si="246"/>
        <v>1</v>
      </c>
      <c r="CW919" s="74">
        <f ca="1">IF(CD919&lt;=Konstanta!$B$5,Konstanta!$A$5,IF(CD919&lt;=Konstanta!$B$6,Konstanta!$A$6,IF(CD919&lt;=Konstanta!$B$7,Konstanta!$A$7,IF(CD919&lt;=Konstanta!$B$8,Konstanta!$A$8,IF(CD919&lt;=Konstanta!$B$9,Konstanta!$A$9,IF(CD919&lt;=Konstanta!$B$10,Konstanta!$A$10,IF(CD919&lt;=Konstanta!$B$11,Konstanta!$A$11,Konstanta!$A$12)))))))</f>
        <v>8</v>
      </c>
      <c r="CX919" t="b">
        <f>LEN(_xlfn.IFNA(VLOOKUP(AA919,Konstanta!$AD:$AD,1,FALSE),""))=0</f>
        <v>1</v>
      </c>
      <c r="CY919" s="67">
        <f t="shared" si="247"/>
        <v>0</v>
      </c>
      <c r="CZ919" s="67">
        <f t="shared" si="248"/>
        <v>0</v>
      </c>
      <c r="DA919" s="67">
        <f t="shared" si="249"/>
        <v>0</v>
      </c>
      <c r="DB919" t="b">
        <f t="shared" ca="1" si="250"/>
        <v>0</v>
      </c>
      <c r="DC919" s="67" t="b">
        <f>DA919&lt;=Konstanta!$AH$3</f>
        <v>1</v>
      </c>
      <c r="DD919" t="b">
        <f>CY919&lt;=Konstanta!$AH$4</f>
        <v>1</v>
      </c>
      <c r="DE919" t="b">
        <f>CY919&lt;=Konstanta!$AH$5</f>
        <v>1</v>
      </c>
      <c r="DF919" t="b">
        <f>CY919&lt;=Konstanta!$AH$6</f>
        <v>1</v>
      </c>
      <c r="DG919" t="b">
        <f ca="1">TEXT(BL919,"YYYYMMDD")=TEXT(Konstanta!$B$1,"YYYYMMDD")</f>
        <v>0</v>
      </c>
      <c r="DH919" t="b">
        <f t="shared" si="251"/>
        <v>0</v>
      </c>
      <c r="DI919" s="67">
        <f ca="1">Konstanta!$C$4-Data!CD919</f>
        <v>-1096658.666275</v>
      </c>
      <c r="DJ919">
        <f ca="1">IF(Data!DI919&gt;=Konstanta!$B$14,Konstanta!$A$14,IF(Data!DI919&gt;=Konstanta!$B$15,Konstanta!$A$15,IF(Data!DI919&gt;=Konstanta!$B$16,Konstanta!$A$16,IF(Data!DI919&gt;=Konstanta!$B$17,Konstanta!$A$17,IF(Data!DI919&gt;=Konstanta!$B$18,Konstanta!$A$18,Konstanta!$A$19)))))</f>
        <v>6</v>
      </c>
      <c r="DK919" t="b">
        <f t="shared" si="252"/>
        <v>0</v>
      </c>
      <c r="DL919" t="b">
        <f>COUNTIFS(A$1:A918,A919)=0</f>
        <v>1</v>
      </c>
    </row>
    <row r="920" spans="1:116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  <c r="BY920" s="68"/>
      <c r="BZ920" s="70" t="str">
        <f t="shared" si="237"/>
        <v/>
      </c>
      <c r="CA920" s="71">
        <f t="shared" ca="1" si="238"/>
        <v>1096694.6664</v>
      </c>
      <c r="CB920" s="70" t="b">
        <f ca="1">AND(LEN(BZ920)&gt;0,TEXT(BZ920,"YYYY-MM-DD")=TEXT(Konstanta!$B$1,"YYYY-MM-DD"))</f>
        <v>0</v>
      </c>
      <c r="CC920" s="70" t="str">
        <f t="shared" si="239"/>
        <v/>
      </c>
      <c r="CD920" s="72">
        <f ca="1">(Konstanta!$B$2-D920)*24</f>
        <v>1096694.666275</v>
      </c>
      <c r="CE920" t="b">
        <f t="shared" si="240"/>
        <v>0</v>
      </c>
      <c r="CF920" t="b">
        <f>LEN(_xlfn.IFNA(VLOOKUP(H920,Konstanta!$M:$M,1,FALSE),""))&gt;0</f>
        <v>0</v>
      </c>
      <c r="CG920" t="b">
        <f>LEN(_xlfn.IFNA(VLOOKUP(G920,Konstanta!$T:$T,1,FALSE),""))&gt;0</f>
        <v>0</v>
      </c>
      <c r="CH920" t="b">
        <f>_xlfn.IFNA(VLOOKUP(U920,Konstanta!$O:$O,1,FALSE),"-")&lt;&gt;"-"</f>
        <v>0</v>
      </c>
      <c r="CI920" t="b">
        <f>LEN(_xlfn.IFNA(VLOOKUP(AX920,Konstanta!$X:$X,1,FALSE),""))&gt;0</f>
        <v>0</v>
      </c>
      <c r="CJ920" t="b">
        <f>OR(LEN(_xlfn.IFNA(VLOOKUP(Y920,Konstanta!$Q:$Q,1,FALSE),""))&gt;0,LEN(Y920)=0)</f>
        <v>1</v>
      </c>
      <c r="CK920" t="b">
        <f t="shared" si="241"/>
        <v>1</v>
      </c>
      <c r="CL920" t="b">
        <f>OR(LEN(_xlfn.IFNA(VLOOKUP(BK920,Konstanta!$Z:$Z,1,FALSE),""))&gt;0,LEN(BK920)=0)</f>
        <v>1</v>
      </c>
      <c r="CM920" t="b">
        <f t="shared" si="242"/>
        <v>1</v>
      </c>
      <c r="CN920" t="b">
        <f t="shared" si="243"/>
        <v>0</v>
      </c>
      <c r="CO920" t="b">
        <f>LEN(_xlfn.IFNA(VLOOKUP(Data!K920,Konstanta!$AB:$AB,1,FALSE),""))&gt;0</f>
        <v>0</v>
      </c>
      <c r="CP920" s="12" t="b">
        <f t="shared" si="244"/>
        <v>0</v>
      </c>
      <c r="CQ920" s="12" t="b">
        <f t="shared" si="245"/>
        <v>0</v>
      </c>
      <c r="CR920" t="b">
        <f>ISNUMBER(SEARCH(Konstanta!$Q$5,Y920))</f>
        <v>0</v>
      </c>
      <c r="CS920">
        <f ca="1">IF(CD920&lt;=Konstanta!$J$5,Konstanta!$I$5,IF(CD920&lt;=Konstanta!$J$6,Konstanta!$I$6,IF(CD920&lt;=Konstanta!$J$7,Konstanta!$I$7,Konstanta!$I$8)))</f>
        <v>4</v>
      </c>
      <c r="CT920" t="b">
        <f>ISNUMBER(SEARCH(Konstanta!$Q$6,Y920))</f>
        <v>0</v>
      </c>
      <c r="CU920">
        <f ca="1">IF(CD920&lt;=Konstanta!$F$5,Konstanta!$E$5,IF(CD920&lt;=Konstanta!$F$6,Konstanta!$E$6,IF(CD920&lt;=Konstanta!$F$7,Konstanta!$E$7,IF(CD920&lt;=Konstanta!$F$8,Konstanta!$E$8,Konstanta!$E$9))))</f>
        <v>5</v>
      </c>
      <c r="CV920" t="b">
        <f t="shared" si="246"/>
        <v>1</v>
      </c>
      <c r="CW920" s="74">
        <f ca="1">IF(CD920&lt;=Konstanta!$B$5,Konstanta!$A$5,IF(CD920&lt;=Konstanta!$B$6,Konstanta!$A$6,IF(CD920&lt;=Konstanta!$B$7,Konstanta!$A$7,IF(CD920&lt;=Konstanta!$B$8,Konstanta!$A$8,IF(CD920&lt;=Konstanta!$B$9,Konstanta!$A$9,IF(CD920&lt;=Konstanta!$B$10,Konstanta!$A$10,IF(CD920&lt;=Konstanta!$B$11,Konstanta!$A$11,Konstanta!$A$12)))))))</f>
        <v>8</v>
      </c>
      <c r="CX920" t="b">
        <f>LEN(_xlfn.IFNA(VLOOKUP(AA920,Konstanta!$AD:$AD,1,FALSE),""))=0</f>
        <v>1</v>
      </c>
      <c r="CY920" s="67">
        <f t="shared" si="247"/>
        <v>0</v>
      </c>
      <c r="CZ920" s="67">
        <f t="shared" si="248"/>
        <v>0</v>
      </c>
      <c r="DA920" s="67">
        <f t="shared" si="249"/>
        <v>0</v>
      </c>
      <c r="DB920" t="b">
        <f t="shared" ca="1" si="250"/>
        <v>0</v>
      </c>
      <c r="DC920" s="67" t="b">
        <f>DA920&lt;=Konstanta!$AH$3</f>
        <v>1</v>
      </c>
      <c r="DD920" t="b">
        <f>CY920&lt;=Konstanta!$AH$4</f>
        <v>1</v>
      </c>
      <c r="DE920" t="b">
        <f>CY920&lt;=Konstanta!$AH$5</f>
        <v>1</v>
      </c>
      <c r="DF920" t="b">
        <f>CY920&lt;=Konstanta!$AH$6</f>
        <v>1</v>
      </c>
      <c r="DG920" t="b">
        <f ca="1">TEXT(BL920,"YYYYMMDD")=TEXT(Konstanta!$B$1,"YYYYMMDD")</f>
        <v>0</v>
      </c>
      <c r="DH920" t="b">
        <f t="shared" si="251"/>
        <v>0</v>
      </c>
      <c r="DI920" s="67">
        <f ca="1">Konstanta!$C$4-Data!CD920</f>
        <v>-1096658.666275</v>
      </c>
      <c r="DJ920">
        <f ca="1">IF(Data!DI920&gt;=Konstanta!$B$14,Konstanta!$A$14,IF(Data!DI920&gt;=Konstanta!$B$15,Konstanta!$A$15,IF(Data!DI920&gt;=Konstanta!$B$16,Konstanta!$A$16,IF(Data!DI920&gt;=Konstanta!$B$17,Konstanta!$A$17,IF(Data!DI920&gt;=Konstanta!$B$18,Konstanta!$A$18,Konstanta!$A$19)))))</f>
        <v>6</v>
      </c>
      <c r="DK920" t="b">
        <f t="shared" si="252"/>
        <v>0</v>
      </c>
      <c r="DL920" t="b">
        <f>COUNTIFS(A$1:A919,A920)=0</f>
        <v>1</v>
      </c>
    </row>
    <row r="921" spans="1:116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  <c r="BY921" s="68"/>
      <c r="BZ921" s="70" t="str">
        <f t="shared" si="237"/>
        <v/>
      </c>
      <c r="CA921" s="71">
        <f t="shared" ca="1" si="238"/>
        <v>1096694.666275</v>
      </c>
      <c r="CB921" s="70" t="b">
        <f ca="1">AND(LEN(BZ921)&gt;0,TEXT(BZ921,"YYYY-MM-DD")=TEXT(Konstanta!$B$1,"YYYY-MM-DD"))</f>
        <v>0</v>
      </c>
      <c r="CC921" s="70" t="str">
        <f t="shared" si="239"/>
        <v/>
      </c>
      <c r="CD921" s="72">
        <f ca="1">(Konstanta!$B$2-D921)*24</f>
        <v>1096694.666275</v>
      </c>
      <c r="CE921" t="b">
        <f t="shared" si="240"/>
        <v>0</v>
      </c>
      <c r="CF921" t="b">
        <f>LEN(_xlfn.IFNA(VLOOKUP(H921,Konstanta!$M:$M,1,FALSE),""))&gt;0</f>
        <v>0</v>
      </c>
      <c r="CG921" t="b">
        <f>LEN(_xlfn.IFNA(VLOOKUP(G921,Konstanta!$T:$T,1,FALSE),""))&gt;0</f>
        <v>0</v>
      </c>
      <c r="CH921" t="b">
        <f>_xlfn.IFNA(VLOOKUP(U921,Konstanta!$O:$O,1,FALSE),"-")&lt;&gt;"-"</f>
        <v>0</v>
      </c>
      <c r="CI921" t="b">
        <f>LEN(_xlfn.IFNA(VLOOKUP(AX921,Konstanta!$X:$X,1,FALSE),""))&gt;0</f>
        <v>0</v>
      </c>
      <c r="CJ921" t="b">
        <f>OR(LEN(_xlfn.IFNA(VLOOKUP(Y921,Konstanta!$Q:$Q,1,FALSE),""))&gt;0,LEN(Y921)=0)</f>
        <v>1</v>
      </c>
      <c r="CK921" t="b">
        <f t="shared" si="241"/>
        <v>1</v>
      </c>
      <c r="CL921" t="b">
        <f>OR(LEN(_xlfn.IFNA(VLOOKUP(BK921,Konstanta!$Z:$Z,1,FALSE),""))&gt;0,LEN(BK921)=0)</f>
        <v>1</v>
      </c>
      <c r="CM921" t="b">
        <f t="shared" si="242"/>
        <v>1</v>
      </c>
      <c r="CN921" t="b">
        <f t="shared" si="243"/>
        <v>0</v>
      </c>
      <c r="CO921" t="b">
        <f>LEN(_xlfn.IFNA(VLOOKUP(Data!K921,Konstanta!$AB:$AB,1,FALSE),""))&gt;0</f>
        <v>0</v>
      </c>
      <c r="CP921" s="12" t="b">
        <f t="shared" si="244"/>
        <v>0</v>
      </c>
      <c r="CQ921" s="12" t="b">
        <f t="shared" si="245"/>
        <v>0</v>
      </c>
      <c r="CR921" t="b">
        <f>ISNUMBER(SEARCH(Konstanta!$Q$5,Y921))</f>
        <v>0</v>
      </c>
      <c r="CS921">
        <f ca="1">IF(CD921&lt;=Konstanta!$J$5,Konstanta!$I$5,IF(CD921&lt;=Konstanta!$J$6,Konstanta!$I$6,IF(CD921&lt;=Konstanta!$J$7,Konstanta!$I$7,Konstanta!$I$8)))</f>
        <v>4</v>
      </c>
      <c r="CT921" t="b">
        <f>ISNUMBER(SEARCH(Konstanta!$Q$6,Y921))</f>
        <v>0</v>
      </c>
      <c r="CU921">
        <f ca="1">IF(CD921&lt;=Konstanta!$F$5,Konstanta!$E$5,IF(CD921&lt;=Konstanta!$F$6,Konstanta!$E$6,IF(CD921&lt;=Konstanta!$F$7,Konstanta!$E$7,IF(CD921&lt;=Konstanta!$F$8,Konstanta!$E$8,Konstanta!$E$9))))</f>
        <v>5</v>
      </c>
      <c r="CV921" t="b">
        <f t="shared" si="246"/>
        <v>1</v>
      </c>
      <c r="CW921" s="74">
        <f ca="1">IF(CD921&lt;=Konstanta!$B$5,Konstanta!$A$5,IF(CD921&lt;=Konstanta!$B$6,Konstanta!$A$6,IF(CD921&lt;=Konstanta!$B$7,Konstanta!$A$7,IF(CD921&lt;=Konstanta!$B$8,Konstanta!$A$8,IF(CD921&lt;=Konstanta!$B$9,Konstanta!$A$9,IF(CD921&lt;=Konstanta!$B$10,Konstanta!$A$10,IF(CD921&lt;=Konstanta!$B$11,Konstanta!$A$11,Konstanta!$A$12)))))))</f>
        <v>8</v>
      </c>
      <c r="CX921" t="b">
        <f>LEN(_xlfn.IFNA(VLOOKUP(AA921,Konstanta!$AD:$AD,1,FALSE),""))=0</f>
        <v>1</v>
      </c>
      <c r="CY921" s="67">
        <f t="shared" si="247"/>
        <v>0</v>
      </c>
      <c r="CZ921" s="67">
        <f t="shared" si="248"/>
        <v>0</v>
      </c>
      <c r="DA921" s="67">
        <f t="shared" si="249"/>
        <v>0</v>
      </c>
      <c r="DB921" t="b">
        <f t="shared" ca="1" si="250"/>
        <v>0</v>
      </c>
      <c r="DC921" s="67" t="b">
        <f>DA921&lt;=Konstanta!$AH$3</f>
        <v>1</v>
      </c>
      <c r="DD921" t="b">
        <f>CY921&lt;=Konstanta!$AH$4</f>
        <v>1</v>
      </c>
      <c r="DE921" t="b">
        <f>CY921&lt;=Konstanta!$AH$5</f>
        <v>1</v>
      </c>
      <c r="DF921" t="b">
        <f>CY921&lt;=Konstanta!$AH$6</f>
        <v>1</v>
      </c>
      <c r="DG921" t="b">
        <f ca="1">TEXT(BL921,"YYYYMMDD")=TEXT(Konstanta!$B$1,"YYYYMMDD")</f>
        <v>0</v>
      </c>
      <c r="DH921" t="b">
        <f t="shared" si="251"/>
        <v>0</v>
      </c>
      <c r="DI921" s="67">
        <f ca="1">Konstanta!$C$4-Data!CD921</f>
        <v>-1096658.666275</v>
      </c>
      <c r="DJ921">
        <f ca="1">IF(Data!DI921&gt;=Konstanta!$B$14,Konstanta!$A$14,IF(Data!DI921&gt;=Konstanta!$B$15,Konstanta!$A$15,IF(Data!DI921&gt;=Konstanta!$B$16,Konstanta!$A$16,IF(Data!DI921&gt;=Konstanta!$B$17,Konstanta!$A$17,IF(Data!DI921&gt;=Konstanta!$B$18,Konstanta!$A$18,Konstanta!$A$19)))))</f>
        <v>6</v>
      </c>
      <c r="DK921" t="b">
        <f t="shared" si="252"/>
        <v>0</v>
      </c>
      <c r="DL921" t="b">
        <f>COUNTIFS(A$1:A920,A921)=0</f>
        <v>1</v>
      </c>
    </row>
    <row r="922" spans="1:116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70" t="str">
        <f t="shared" si="237"/>
        <v/>
      </c>
      <c r="CA922" s="71">
        <f t="shared" ca="1" si="238"/>
        <v>1096694.6659944444</v>
      </c>
      <c r="CB922" s="70" t="b">
        <f ca="1">AND(LEN(BZ922)&gt;0,TEXT(BZ922,"YYYY-MM-DD")=TEXT(Konstanta!$B$1,"YYYY-MM-DD"))</f>
        <v>0</v>
      </c>
      <c r="CC922" s="70" t="str">
        <f t="shared" si="239"/>
        <v/>
      </c>
      <c r="CD922" s="72">
        <f ca="1">(Konstanta!$B$2-D922)*24</f>
        <v>1096694.666275</v>
      </c>
      <c r="CE922" t="b">
        <f t="shared" si="240"/>
        <v>0</v>
      </c>
      <c r="CF922" t="b">
        <f>LEN(_xlfn.IFNA(VLOOKUP(H922,Konstanta!$M:$M,1,FALSE),""))&gt;0</f>
        <v>0</v>
      </c>
      <c r="CG922" t="b">
        <f>LEN(_xlfn.IFNA(VLOOKUP(G922,Konstanta!$T:$T,1,FALSE),""))&gt;0</f>
        <v>0</v>
      </c>
      <c r="CH922" t="b">
        <f>_xlfn.IFNA(VLOOKUP(U922,Konstanta!$O:$O,1,FALSE),"-")&lt;&gt;"-"</f>
        <v>0</v>
      </c>
      <c r="CI922" t="b">
        <f>LEN(_xlfn.IFNA(VLOOKUP(AX922,Konstanta!$X:$X,1,FALSE),""))&gt;0</f>
        <v>0</v>
      </c>
      <c r="CJ922" t="b">
        <f>OR(LEN(_xlfn.IFNA(VLOOKUP(Y922,Konstanta!$Q:$Q,1,FALSE),""))&gt;0,LEN(Y922)=0)</f>
        <v>1</v>
      </c>
      <c r="CK922" t="b">
        <f t="shared" si="241"/>
        <v>1</v>
      </c>
      <c r="CL922" t="b">
        <f>OR(LEN(_xlfn.IFNA(VLOOKUP(BK922,Konstanta!$Z:$Z,1,FALSE),""))&gt;0,LEN(BK922)=0)</f>
        <v>1</v>
      </c>
      <c r="CM922" t="b">
        <f t="shared" si="242"/>
        <v>1</v>
      </c>
      <c r="CN922" t="b">
        <f t="shared" si="243"/>
        <v>0</v>
      </c>
      <c r="CO922" t="b">
        <f>LEN(_xlfn.IFNA(VLOOKUP(Data!K922,Konstanta!$AB:$AB,1,FALSE),""))&gt;0</f>
        <v>0</v>
      </c>
      <c r="CP922" s="12" t="b">
        <f t="shared" si="244"/>
        <v>0</v>
      </c>
      <c r="CQ922" s="12" t="b">
        <f t="shared" si="245"/>
        <v>0</v>
      </c>
      <c r="CR922" t="b">
        <f>ISNUMBER(SEARCH(Konstanta!$Q$5,Y922))</f>
        <v>0</v>
      </c>
      <c r="CS922">
        <f ca="1">IF(CD922&lt;=Konstanta!$J$5,Konstanta!$I$5,IF(CD922&lt;=Konstanta!$J$6,Konstanta!$I$6,IF(CD922&lt;=Konstanta!$J$7,Konstanta!$I$7,Konstanta!$I$8)))</f>
        <v>4</v>
      </c>
      <c r="CT922" t="b">
        <f>ISNUMBER(SEARCH(Konstanta!$Q$6,Y922))</f>
        <v>0</v>
      </c>
      <c r="CU922">
        <f ca="1">IF(CD922&lt;=Konstanta!$F$5,Konstanta!$E$5,IF(CD922&lt;=Konstanta!$F$6,Konstanta!$E$6,IF(CD922&lt;=Konstanta!$F$7,Konstanta!$E$7,IF(CD922&lt;=Konstanta!$F$8,Konstanta!$E$8,Konstanta!$E$9))))</f>
        <v>5</v>
      </c>
      <c r="CV922" t="b">
        <f t="shared" si="246"/>
        <v>1</v>
      </c>
      <c r="CW922" s="74">
        <f ca="1">IF(CD922&lt;=Konstanta!$B$5,Konstanta!$A$5,IF(CD922&lt;=Konstanta!$B$6,Konstanta!$A$6,IF(CD922&lt;=Konstanta!$B$7,Konstanta!$A$7,IF(CD922&lt;=Konstanta!$B$8,Konstanta!$A$8,IF(CD922&lt;=Konstanta!$B$9,Konstanta!$A$9,IF(CD922&lt;=Konstanta!$B$10,Konstanta!$A$10,IF(CD922&lt;=Konstanta!$B$11,Konstanta!$A$11,Konstanta!$A$12)))))))</f>
        <v>8</v>
      </c>
      <c r="CX922" t="b">
        <f>LEN(_xlfn.IFNA(VLOOKUP(AA922,Konstanta!$AD:$AD,1,FALSE),""))=0</f>
        <v>1</v>
      </c>
      <c r="CY922" s="67">
        <f t="shared" si="247"/>
        <v>0</v>
      </c>
      <c r="CZ922" s="67">
        <f t="shared" si="248"/>
        <v>0</v>
      </c>
      <c r="DA922" s="67">
        <f t="shared" si="249"/>
        <v>0</v>
      </c>
      <c r="DB922" t="b">
        <f t="shared" ca="1" si="250"/>
        <v>0</v>
      </c>
      <c r="DC922" s="67" t="b">
        <f>DA922&lt;=Konstanta!$AH$3</f>
        <v>1</v>
      </c>
      <c r="DD922" t="b">
        <f>CY922&lt;=Konstanta!$AH$4</f>
        <v>1</v>
      </c>
      <c r="DE922" t="b">
        <f>CY922&lt;=Konstanta!$AH$5</f>
        <v>1</v>
      </c>
      <c r="DF922" t="b">
        <f>CY922&lt;=Konstanta!$AH$6</f>
        <v>1</v>
      </c>
      <c r="DG922" t="b">
        <f ca="1">TEXT(BL922,"YYYYMMDD")=TEXT(Konstanta!$B$1,"YYYYMMDD")</f>
        <v>0</v>
      </c>
      <c r="DH922" t="b">
        <f t="shared" si="251"/>
        <v>0</v>
      </c>
      <c r="DI922" s="67">
        <f ca="1">Konstanta!$C$4-Data!CD922</f>
        <v>-1096658.666275</v>
      </c>
      <c r="DJ922">
        <f ca="1">IF(Data!DI922&gt;=Konstanta!$B$14,Konstanta!$A$14,IF(Data!DI922&gt;=Konstanta!$B$15,Konstanta!$A$15,IF(Data!DI922&gt;=Konstanta!$B$16,Konstanta!$A$16,IF(Data!DI922&gt;=Konstanta!$B$17,Konstanta!$A$17,IF(Data!DI922&gt;=Konstanta!$B$18,Konstanta!$A$18,Konstanta!$A$19)))))</f>
        <v>6</v>
      </c>
      <c r="DK922" t="b">
        <f t="shared" si="252"/>
        <v>0</v>
      </c>
      <c r="DL922" t="b">
        <f>COUNTIFS(A$1:A921,A922)=0</f>
        <v>1</v>
      </c>
    </row>
    <row r="923" spans="1:116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  <c r="BY923" s="68"/>
      <c r="BZ923" s="70" t="str">
        <f t="shared" si="237"/>
        <v/>
      </c>
      <c r="CA923" s="71">
        <f t="shared" ca="1" si="238"/>
        <v>1096694.6662138889</v>
      </c>
      <c r="CB923" s="70" t="b">
        <f ca="1">AND(LEN(BZ923)&gt;0,TEXT(BZ923,"YYYY-MM-DD")=TEXT(Konstanta!$B$1,"YYYY-MM-DD"))</f>
        <v>0</v>
      </c>
      <c r="CC923" s="70" t="str">
        <f t="shared" si="239"/>
        <v/>
      </c>
      <c r="CD923" s="72">
        <f ca="1">(Konstanta!$B$2-D923)*24</f>
        <v>1096694.666275</v>
      </c>
      <c r="CE923" t="b">
        <f t="shared" si="240"/>
        <v>0</v>
      </c>
      <c r="CF923" t="b">
        <f>LEN(_xlfn.IFNA(VLOOKUP(H923,Konstanta!$M:$M,1,FALSE),""))&gt;0</f>
        <v>0</v>
      </c>
      <c r="CG923" t="b">
        <f>LEN(_xlfn.IFNA(VLOOKUP(G923,Konstanta!$T:$T,1,FALSE),""))&gt;0</f>
        <v>0</v>
      </c>
      <c r="CH923" t="b">
        <f>_xlfn.IFNA(VLOOKUP(U923,Konstanta!$O:$O,1,FALSE),"-")&lt;&gt;"-"</f>
        <v>0</v>
      </c>
      <c r="CI923" t="b">
        <f>LEN(_xlfn.IFNA(VLOOKUP(AX923,Konstanta!$X:$X,1,FALSE),""))&gt;0</f>
        <v>0</v>
      </c>
      <c r="CJ923" t="b">
        <f>OR(LEN(_xlfn.IFNA(VLOOKUP(Y923,Konstanta!$Q:$Q,1,FALSE),""))&gt;0,LEN(Y923)=0)</f>
        <v>1</v>
      </c>
      <c r="CK923" t="b">
        <f t="shared" si="241"/>
        <v>1</v>
      </c>
      <c r="CL923" t="b">
        <f>OR(LEN(_xlfn.IFNA(VLOOKUP(BK923,Konstanta!$Z:$Z,1,FALSE),""))&gt;0,LEN(BK923)=0)</f>
        <v>1</v>
      </c>
      <c r="CM923" t="b">
        <f t="shared" si="242"/>
        <v>1</v>
      </c>
      <c r="CN923" t="b">
        <f t="shared" si="243"/>
        <v>0</v>
      </c>
      <c r="CO923" t="b">
        <f>LEN(_xlfn.IFNA(VLOOKUP(Data!K923,Konstanta!$AB:$AB,1,FALSE),""))&gt;0</f>
        <v>0</v>
      </c>
      <c r="CP923" s="12" t="b">
        <f t="shared" si="244"/>
        <v>0</v>
      </c>
      <c r="CQ923" s="12" t="b">
        <f t="shared" si="245"/>
        <v>0</v>
      </c>
      <c r="CR923" t="b">
        <f>ISNUMBER(SEARCH(Konstanta!$Q$5,Y923))</f>
        <v>0</v>
      </c>
      <c r="CS923">
        <f ca="1">IF(CD923&lt;=Konstanta!$J$5,Konstanta!$I$5,IF(CD923&lt;=Konstanta!$J$6,Konstanta!$I$6,IF(CD923&lt;=Konstanta!$J$7,Konstanta!$I$7,Konstanta!$I$8)))</f>
        <v>4</v>
      </c>
      <c r="CT923" t="b">
        <f>ISNUMBER(SEARCH(Konstanta!$Q$6,Y923))</f>
        <v>0</v>
      </c>
      <c r="CU923">
        <f ca="1">IF(CD923&lt;=Konstanta!$F$5,Konstanta!$E$5,IF(CD923&lt;=Konstanta!$F$6,Konstanta!$E$6,IF(CD923&lt;=Konstanta!$F$7,Konstanta!$E$7,IF(CD923&lt;=Konstanta!$F$8,Konstanta!$E$8,Konstanta!$E$9))))</f>
        <v>5</v>
      </c>
      <c r="CV923" t="b">
        <f t="shared" si="246"/>
        <v>1</v>
      </c>
      <c r="CW923" s="74">
        <f ca="1">IF(CD923&lt;=Konstanta!$B$5,Konstanta!$A$5,IF(CD923&lt;=Konstanta!$B$6,Konstanta!$A$6,IF(CD923&lt;=Konstanta!$B$7,Konstanta!$A$7,IF(CD923&lt;=Konstanta!$B$8,Konstanta!$A$8,IF(CD923&lt;=Konstanta!$B$9,Konstanta!$A$9,IF(CD923&lt;=Konstanta!$B$10,Konstanta!$A$10,IF(CD923&lt;=Konstanta!$B$11,Konstanta!$A$11,Konstanta!$A$12)))))))</f>
        <v>8</v>
      </c>
      <c r="CX923" t="b">
        <f>LEN(_xlfn.IFNA(VLOOKUP(AA923,Konstanta!$AD:$AD,1,FALSE),""))=0</f>
        <v>1</v>
      </c>
      <c r="CY923" s="67">
        <f t="shared" si="247"/>
        <v>0</v>
      </c>
      <c r="CZ923" s="67">
        <f t="shared" si="248"/>
        <v>0</v>
      </c>
      <c r="DA923" s="67">
        <f t="shared" si="249"/>
        <v>0</v>
      </c>
      <c r="DB923" t="b">
        <f t="shared" ca="1" si="250"/>
        <v>0</v>
      </c>
      <c r="DC923" s="67" t="b">
        <f>DA923&lt;=Konstanta!$AH$3</f>
        <v>1</v>
      </c>
      <c r="DD923" t="b">
        <f>CY923&lt;=Konstanta!$AH$4</f>
        <v>1</v>
      </c>
      <c r="DE923" t="b">
        <f>CY923&lt;=Konstanta!$AH$5</f>
        <v>1</v>
      </c>
      <c r="DF923" t="b">
        <f>CY923&lt;=Konstanta!$AH$6</f>
        <v>1</v>
      </c>
      <c r="DG923" t="b">
        <f ca="1">TEXT(BL923,"YYYYMMDD")=TEXT(Konstanta!$B$1,"YYYYMMDD")</f>
        <v>0</v>
      </c>
      <c r="DH923" t="b">
        <f t="shared" si="251"/>
        <v>0</v>
      </c>
      <c r="DI923" s="67">
        <f ca="1">Konstanta!$C$4-Data!CD923</f>
        <v>-1096658.666275</v>
      </c>
      <c r="DJ923">
        <f ca="1">IF(Data!DI923&gt;=Konstanta!$B$14,Konstanta!$A$14,IF(Data!DI923&gt;=Konstanta!$B$15,Konstanta!$A$15,IF(Data!DI923&gt;=Konstanta!$B$16,Konstanta!$A$16,IF(Data!DI923&gt;=Konstanta!$B$17,Konstanta!$A$17,IF(Data!DI923&gt;=Konstanta!$B$18,Konstanta!$A$18,Konstanta!$A$19)))))</f>
        <v>6</v>
      </c>
      <c r="DK923" t="b">
        <f t="shared" si="252"/>
        <v>0</v>
      </c>
      <c r="DL923" t="b">
        <f>COUNTIFS(A$1:A922,A923)=0</f>
        <v>1</v>
      </c>
    </row>
    <row r="924" spans="1:116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  <c r="BY924" s="68"/>
      <c r="BZ924" s="70" t="str">
        <f t="shared" si="237"/>
        <v/>
      </c>
      <c r="CA924" s="71">
        <f t="shared" ca="1" si="238"/>
        <v>1096694.6660055555</v>
      </c>
      <c r="CB924" s="70" t="b">
        <f ca="1">AND(LEN(BZ924)&gt;0,TEXT(BZ924,"YYYY-MM-DD")=TEXT(Konstanta!$B$1,"YYYY-MM-DD"))</f>
        <v>0</v>
      </c>
      <c r="CC924" s="70" t="str">
        <f t="shared" si="239"/>
        <v/>
      </c>
      <c r="CD924" s="72">
        <f ca="1">(Konstanta!$B$2-D924)*24</f>
        <v>1096694.666275</v>
      </c>
      <c r="CE924" t="b">
        <f t="shared" si="240"/>
        <v>0</v>
      </c>
      <c r="CF924" t="b">
        <f>LEN(_xlfn.IFNA(VLOOKUP(H924,Konstanta!$M:$M,1,FALSE),""))&gt;0</f>
        <v>0</v>
      </c>
      <c r="CG924" t="b">
        <f>LEN(_xlfn.IFNA(VLOOKUP(G924,Konstanta!$T:$T,1,FALSE),""))&gt;0</f>
        <v>0</v>
      </c>
      <c r="CH924" t="b">
        <f>_xlfn.IFNA(VLOOKUP(U924,Konstanta!$O:$O,1,FALSE),"-")&lt;&gt;"-"</f>
        <v>0</v>
      </c>
      <c r="CI924" t="b">
        <f>LEN(_xlfn.IFNA(VLOOKUP(AX924,Konstanta!$X:$X,1,FALSE),""))&gt;0</f>
        <v>0</v>
      </c>
      <c r="CJ924" t="b">
        <f>OR(LEN(_xlfn.IFNA(VLOOKUP(Y924,Konstanta!$Q:$Q,1,FALSE),""))&gt;0,LEN(Y924)=0)</f>
        <v>1</v>
      </c>
      <c r="CK924" t="b">
        <f t="shared" si="241"/>
        <v>1</v>
      </c>
      <c r="CL924" t="b">
        <f>OR(LEN(_xlfn.IFNA(VLOOKUP(BK924,Konstanta!$Z:$Z,1,FALSE),""))&gt;0,LEN(BK924)=0)</f>
        <v>1</v>
      </c>
      <c r="CM924" t="b">
        <f t="shared" si="242"/>
        <v>1</v>
      </c>
      <c r="CN924" t="b">
        <f t="shared" si="243"/>
        <v>0</v>
      </c>
      <c r="CO924" t="b">
        <f>LEN(_xlfn.IFNA(VLOOKUP(Data!K924,Konstanta!$AB:$AB,1,FALSE),""))&gt;0</f>
        <v>0</v>
      </c>
      <c r="CP924" s="12" t="b">
        <f t="shared" si="244"/>
        <v>0</v>
      </c>
      <c r="CQ924" s="12" t="b">
        <f t="shared" si="245"/>
        <v>0</v>
      </c>
      <c r="CR924" t="b">
        <f>ISNUMBER(SEARCH(Konstanta!$Q$5,Y924))</f>
        <v>0</v>
      </c>
      <c r="CS924">
        <f ca="1">IF(CD924&lt;=Konstanta!$J$5,Konstanta!$I$5,IF(CD924&lt;=Konstanta!$J$6,Konstanta!$I$6,IF(CD924&lt;=Konstanta!$J$7,Konstanta!$I$7,Konstanta!$I$8)))</f>
        <v>4</v>
      </c>
      <c r="CT924" t="b">
        <f>ISNUMBER(SEARCH(Konstanta!$Q$6,Y924))</f>
        <v>0</v>
      </c>
      <c r="CU924">
        <f ca="1">IF(CD924&lt;=Konstanta!$F$5,Konstanta!$E$5,IF(CD924&lt;=Konstanta!$F$6,Konstanta!$E$6,IF(CD924&lt;=Konstanta!$F$7,Konstanta!$E$7,IF(CD924&lt;=Konstanta!$F$8,Konstanta!$E$8,Konstanta!$E$9))))</f>
        <v>5</v>
      </c>
      <c r="CV924" t="b">
        <f t="shared" si="246"/>
        <v>1</v>
      </c>
      <c r="CW924" s="74">
        <f ca="1">IF(CD924&lt;=Konstanta!$B$5,Konstanta!$A$5,IF(CD924&lt;=Konstanta!$B$6,Konstanta!$A$6,IF(CD924&lt;=Konstanta!$B$7,Konstanta!$A$7,IF(CD924&lt;=Konstanta!$B$8,Konstanta!$A$8,IF(CD924&lt;=Konstanta!$B$9,Konstanta!$A$9,IF(CD924&lt;=Konstanta!$B$10,Konstanta!$A$10,IF(CD924&lt;=Konstanta!$B$11,Konstanta!$A$11,Konstanta!$A$12)))))))</f>
        <v>8</v>
      </c>
      <c r="CX924" t="b">
        <f>LEN(_xlfn.IFNA(VLOOKUP(AA924,Konstanta!$AD:$AD,1,FALSE),""))=0</f>
        <v>1</v>
      </c>
      <c r="CY924" s="67">
        <f t="shared" si="247"/>
        <v>0</v>
      </c>
      <c r="CZ924" s="67">
        <f t="shared" si="248"/>
        <v>0</v>
      </c>
      <c r="DA924" s="67">
        <f t="shared" si="249"/>
        <v>0</v>
      </c>
      <c r="DB924" t="b">
        <f t="shared" ca="1" si="250"/>
        <v>0</v>
      </c>
      <c r="DC924" s="67" t="b">
        <f>DA924&lt;=Konstanta!$AH$3</f>
        <v>1</v>
      </c>
      <c r="DD924" t="b">
        <f>CY924&lt;=Konstanta!$AH$4</f>
        <v>1</v>
      </c>
      <c r="DE924" t="b">
        <f>CY924&lt;=Konstanta!$AH$5</f>
        <v>1</v>
      </c>
      <c r="DF924" t="b">
        <f>CY924&lt;=Konstanta!$AH$6</f>
        <v>1</v>
      </c>
      <c r="DG924" t="b">
        <f ca="1">TEXT(BL924,"YYYYMMDD")=TEXT(Konstanta!$B$1,"YYYYMMDD")</f>
        <v>0</v>
      </c>
      <c r="DH924" t="b">
        <f t="shared" si="251"/>
        <v>0</v>
      </c>
      <c r="DI924" s="67">
        <f ca="1">Konstanta!$C$4-Data!CD924</f>
        <v>-1096658.666275</v>
      </c>
      <c r="DJ924">
        <f ca="1">IF(Data!DI924&gt;=Konstanta!$B$14,Konstanta!$A$14,IF(Data!DI924&gt;=Konstanta!$B$15,Konstanta!$A$15,IF(Data!DI924&gt;=Konstanta!$B$16,Konstanta!$A$16,IF(Data!DI924&gt;=Konstanta!$B$17,Konstanta!$A$17,IF(Data!DI924&gt;=Konstanta!$B$18,Konstanta!$A$18,Konstanta!$A$19)))))</f>
        <v>6</v>
      </c>
      <c r="DK924" t="b">
        <f t="shared" si="252"/>
        <v>0</v>
      </c>
      <c r="DL924" t="b">
        <f>COUNTIFS(A$1:A923,A924)=0</f>
        <v>1</v>
      </c>
    </row>
    <row r="925" spans="1:116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70" t="str">
        <f t="shared" si="237"/>
        <v/>
      </c>
      <c r="CA925" s="71">
        <f t="shared" ca="1" si="238"/>
        <v>1096694.6662277777</v>
      </c>
      <c r="CB925" s="70" t="b">
        <f ca="1">AND(LEN(BZ925)&gt;0,TEXT(BZ925,"YYYY-MM-DD")=TEXT(Konstanta!$B$1,"YYYY-MM-DD"))</f>
        <v>0</v>
      </c>
      <c r="CC925" s="70" t="str">
        <f t="shared" si="239"/>
        <v/>
      </c>
      <c r="CD925" s="72">
        <f ca="1">(Konstanta!$B$2-D925)*24</f>
        <v>1096694.666275</v>
      </c>
      <c r="CE925" t="b">
        <f t="shared" si="240"/>
        <v>0</v>
      </c>
      <c r="CF925" t="b">
        <f>LEN(_xlfn.IFNA(VLOOKUP(H925,Konstanta!$M:$M,1,FALSE),""))&gt;0</f>
        <v>0</v>
      </c>
      <c r="CG925" t="b">
        <f>LEN(_xlfn.IFNA(VLOOKUP(G925,Konstanta!$T:$T,1,FALSE),""))&gt;0</f>
        <v>0</v>
      </c>
      <c r="CH925" t="b">
        <f>_xlfn.IFNA(VLOOKUP(U925,Konstanta!$O:$O,1,FALSE),"-")&lt;&gt;"-"</f>
        <v>0</v>
      </c>
      <c r="CI925" t="b">
        <f>LEN(_xlfn.IFNA(VLOOKUP(AX925,Konstanta!$X:$X,1,FALSE),""))&gt;0</f>
        <v>0</v>
      </c>
      <c r="CJ925" t="b">
        <f>OR(LEN(_xlfn.IFNA(VLOOKUP(Y925,Konstanta!$Q:$Q,1,FALSE),""))&gt;0,LEN(Y925)=0)</f>
        <v>1</v>
      </c>
      <c r="CK925" t="b">
        <f t="shared" si="241"/>
        <v>1</v>
      </c>
      <c r="CL925" t="b">
        <f>OR(LEN(_xlfn.IFNA(VLOOKUP(BK925,Konstanta!$Z:$Z,1,FALSE),""))&gt;0,LEN(BK925)=0)</f>
        <v>1</v>
      </c>
      <c r="CM925" t="b">
        <f t="shared" si="242"/>
        <v>1</v>
      </c>
      <c r="CN925" t="b">
        <f t="shared" si="243"/>
        <v>0</v>
      </c>
      <c r="CO925" t="b">
        <f>LEN(_xlfn.IFNA(VLOOKUP(Data!K925,Konstanta!$AB:$AB,1,FALSE),""))&gt;0</f>
        <v>0</v>
      </c>
      <c r="CP925" s="12" t="b">
        <f t="shared" si="244"/>
        <v>0</v>
      </c>
      <c r="CQ925" s="12" t="b">
        <f t="shared" si="245"/>
        <v>0</v>
      </c>
      <c r="CR925" t="b">
        <f>ISNUMBER(SEARCH(Konstanta!$Q$5,Y925))</f>
        <v>0</v>
      </c>
      <c r="CS925">
        <f ca="1">IF(CD925&lt;=Konstanta!$J$5,Konstanta!$I$5,IF(CD925&lt;=Konstanta!$J$6,Konstanta!$I$6,IF(CD925&lt;=Konstanta!$J$7,Konstanta!$I$7,Konstanta!$I$8)))</f>
        <v>4</v>
      </c>
      <c r="CT925" t="b">
        <f>ISNUMBER(SEARCH(Konstanta!$Q$6,Y925))</f>
        <v>0</v>
      </c>
      <c r="CU925">
        <f ca="1">IF(CD925&lt;=Konstanta!$F$5,Konstanta!$E$5,IF(CD925&lt;=Konstanta!$F$6,Konstanta!$E$6,IF(CD925&lt;=Konstanta!$F$7,Konstanta!$E$7,IF(CD925&lt;=Konstanta!$F$8,Konstanta!$E$8,Konstanta!$E$9))))</f>
        <v>5</v>
      </c>
      <c r="CV925" t="b">
        <f t="shared" si="246"/>
        <v>1</v>
      </c>
      <c r="CW925" s="74">
        <f ca="1">IF(CD925&lt;=Konstanta!$B$5,Konstanta!$A$5,IF(CD925&lt;=Konstanta!$B$6,Konstanta!$A$6,IF(CD925&lt;=Konstanta!$B$7,Konstanta!$A$7,IF(CD925&lt;=Konstanta!$B$8,Konstanta!$A$8,IF(CD925&lt;=Konstanta!$B$9,Konstanta!$A$9,IF(CD925&lt;=Konstanta!$B$10,Konstanta!$A$10,IF(CD925&lt;=Konstanta!$B$11,Konstanta!$A$11,Konstanta!$A$12)))))))</f>
        <v>8</v>
      </c>
      <c r="CX925" t="b">
        <f>LEN(_xlfn.IFNA(VLOOKUP(AA925,Konstanta!$AD:$AD,1,FALSE),""))=0</f>
        <v>1</v>
      </c>
      <c r="CY925" s="67">
        <f t="shared" si="247"/>
        <v>0</v>
      </c>
      <c r="CZ925" s="67">
        <f t="shared" si="248"/>
        <v>0</v>
      </c>
      <c r="DA925" s="67">
        <f t="shared" si="249"/>
        <v>0</v>
      </c>
      <c r="DB925" t="b">
        <f t="shared" ca="1" si="250"/>
        <v>0</v>
      </c>
      <c r="DC925" s="67" t="b">
        <f>DA925&lt;=Konstanta!$AH$3</f>
        <v>1</v>
      </c>
      <c r="DD925" t="b">
        <f>CY925&lt;=Konstanta!$AH$4</f>
        <v>1</v>
      </c>
      <c r="DE925" t="b">
        <f>CY925&lt;=Konstanta!$AH$5</f>
        <v>1</v>
      </c>
      <c r="DF925" t="b">
        <f>CY925&lt;=Konstanta!$AH$6</f>
        <v>1</v>
      </c>
      <c r="DG925" t="b">
        <f ca="1">TEXT(BL925,"YYYYMMDD")=TEXT(Konstanta!$B$1,"YYYYMMDD")</f>
        <v>0</v>
      </c>
      <c r="DH925" t="b">
        <f t="shared" si="251"/>
        <v>0</v>
      </c>
      <c r="DI925" s="67">
        <f ca="1">Konstanta!$C$4-Data!CD925</f>
        <v>-1096658.666275</v>
      </c>
      <c r="DJ925">
        <f ca="1">IF(Data!DI925&gt;=Konstanta!$B$14,Konstanta!$A$14,IF(Data!DI925&gt;=Konstanta!$B$15,Konstanta!$A$15,IF(Data!DI925&gt;=Konstanta!$B$16,Konstanta!$A$16,IF(Data!DI925&gt;=Konstanta!$B$17,Konstanta!$A$17,IF(Data!DI925&gt;=Konstanta!$B$18,Konstanta!$A$18,Konstanta!$A$19)))))</f>
        <v>6</v>
      </c>
      <c r="DK925" t="b">
        <f t="shared" si="252"/>
        <v>0</v>
      </c>
      <c r="DL925" t="b">
        <f>COUNTIFS(A$1:A924,A925)=0</f>
        <v>1</v>
      </c>
    </row>
    <row r="926" spans="1:11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  <c r="BY926" s="68"/>
      <c r="BZ926" s="70" t="str">
        <f t="shared" si="237"/>
        <v/>
      </c>
      <c r="CA926" s="71">
        <f t="shared" ca="1" si="238"/>
        <v>1096694.6659916667</v>
      </c>
      <c r="CB926" s="70" t="b">
        <f ca="1">AND(LEN(BZ926)&gt;0,TEXT(BZ926,"YYYY-MM-DD")=TEXT(Konstanta!$B$1,"YYYY-MM-DD"))</f>
        <v>0</v>
      </c>
      <c r="CC926" s="70" t="str">
        <f t="shared" si="239"/>
        <v/>
      </c>
      <c r="CD926" s="72">
        <f ca="1">(Konstanta!$B$2-D926)*24</f>
        <v>1096694.666275</v>
      </c>
      <c r="CE926" t="b">
        <f t="shared" si="240"/>
        <v>0</v>
      </c>
      <c r="CF926" t="b">
        <f>LEN(_xlfn.IFNA(VLOOKUP(H926,Konstanta!$M:$M,1,FALSE),""))&gt;0</f>
        <v>0</v>
      </c>
      <c r="CG926" t="b">
        <f>LEN(_xlfn.IFNA(VLOOKUP(G926,Konstanta!$T:$T,1,FALSE),""))&gt;0</f>
        <v>0</v>
      </c>
      <c r="CH926" t="b">
        <f>_xlfn.IFNA(VLOOKUP(U926,Konstanta!$O:$O,1,FALSE),"-")&lt;&gt;"-"</f>
        <v>0</v>
      </c>
      <c r="CI926" t="b">
        <f>LEN(_xlfn.IFNA(VLOOKUP(AX926,Konstanta!$X:$X,1,FALSE),""))&gt;0</f>
        <v>0</v>
      </c>
      <c r="CJ926" t="b">
        <f>OR(LEN(_xlfn.IFNA(VLOOKUP(Y926,Konstanta!$Q:$Q,1,FALSE),""))&gt;0,LEN(Y926)=0)</f>
        <v>1</v>
      </c>
      <c r="CK926" t="b">
        <f t="shared" si="241"/>
        <v>1</v>
      </c>
      <c r="CL926" t="b">
        <f>OR(LEN(_xlfn.IFNA(VLOOKUP(BK926,Konstanta!$Z:$Z,1,FALSE),""))&gt;0,LEN(BK926)=0)</f>
        <v>1</v>
      </c>
      <c r="CM926" t="b">
        <f t="shared" si="242"/>
        <v>1</v>
      </c>
      <c r="CN926" t="b">
        <f t="shared" si="243"/>
        <v>0</v>
      </c>
      <c r="CO926" t="b">
        <f>LEN(_xlfn.IFNA(VLOOKUP(Data!K926,Konstanta!$AB:$AB,1,FALSE),""))&gt;0</f>
        <v>0</v>
      </c>
      <c r="CP926" s="12" t="b">
        <f t="shared" si="244"/>
        <v>0</v>
      </c>
      <c r="CQ926" s="12" t="b">
        <f t="shared" si="245"/>
        <v>0</v>
      </c>
      <c r="CR926" t="b">
        <f>ISNUMBER(SEARCH(Konstanta!$Q$5,Y926))</f>
        <v>0</v>
      </c>
      <c r="CS926">
        <f ca="1">IF(CD926&lt;=Konstanta!$J$5,Konstanta!$I$5,IF(CD926&lt;=Konstanta!$J$6,Konstanta!$I$6,IF(CD926&lt;=Konstanta!$J$7,Konstanta!$I$7,Konstanta!$I$8)))</f>
        <v>4</v>
      </c>
      <c r="CT926" t="b">
        <f>ISNUMBER(SEARCH(Konstanta!$Q$6,Y926))</f>
        <v>0</v>
      </c>
      <c r="CU926">
        <f ca="1">IF(CD926&lt;=Konstanta!$F$5,Konstanta!$E$5,IF(CD926&lt;=Konstanta!$F$6,Konstanta!$E$6,IF(CD926&lt;=Konstanta!$F$7,Konstanta!$E$7,IF(CD926&lt;=Konstanta!$F$8,Konstanta!$E$8,Konstanta!$E$9))))</f>
        <v>5</v>
      </c>
      <c r="CV926" t="b">
        <f t="shared" si="246"/>
        <v>1</v>
      </c>
      <c r="CW926" s="74">
        <f ca="1">IF(CD926&lt;=Konstanta!$B$5,Konstanta!$A$5,IF(CD926&lt;=Konstanta!$B$6,Konstanta!$A$6,IF(CD926&lt;=Konstanta!$B$7,Konstanta!$A$7,IF(CD926&lt;=Konstanta!$B$8,Konstanta!$A$8,IF(CD926&lt;=Konstanta!$B$9,Konstanta!$A$9,IF(CD926&lt;=Konstanta!$B$10,Konstanta!$A$10,IF(CD926&lt;=Konstanta!$B$11,Konstanta!$A$11,Konstanta!$A$12)))))))</f>
        <v>8</v>
      </c>
      <c r="CX926" t="b">
        <f>LEN(_xlfn.IFNA(VLOOKUP(AA926,Konstanta!$AD:$AD,1,FALSE),""))=0</f>
        <v>1</v>
      </c>
      <c r="CY926" s="67">
        <f t="shared" si="247"/>
        <v>0</v>
      </c>
      <c r="CZ926" s="67">
        <f t="shared" si="248"/>
        <v>0</v>
      </c>
      <c r="DA926" s="67">
        <f t="shared" si="249"/>
        <v>0</v>
      </c>
      <c r="DB926" t="b">
        <f t="shared" ca="1" si="250"/>
        <v>0</v>
      </c>
      <c r="DC926" s="67" t="b">
        <f>DA926&lt;=Konstanta!$AH$3</f>
        <v>1</v>
      </c>
      <c r="DD926" t="b">
        <f>CY926&lt;=Konstanta!$AH$4</f>
        <v>1</v>
      </c>
      <c r="DE926" t="b">
        <f>CY926&lt;=Konstanta!$AH$5</f>
        <v>1</v>
      </c>
      <c r="DF926" t="b">
        <f>CY926&lt;=Konstanta!$AH$6</f>
        <v>1</v>
      </c>
      <c r="DG926" t="b">
        <f ca="1">TEXT(BL926,"YYYYMMDD")=TEXT(Konstanta!$B$1,"YYYYMMDD")</f>
        <v>0</v>
      </c>
      <c r="DH926" t="b">
        <f t="shared" si="251"/>
        <v>0</v>
      </c>
      <c r="DI926" s="67">
        <f ca="1">Konstanta!$C$4-Data!CD926</f>
        <v>-1096658.666275</v>
      </c>
      <c r="DJ926">
        <f ca="1">IF(Data!DI926&gt;=Konstanta!$B$14,Konstanta!$A$14,IF(Data!DI926&gt;=Konstanta!$B$15,Konstanta!$A$15,IF(Data!DI926&gt;=Konstanta!$B$16,Konstanta!$A$16,IF(Data!DI926&gt;=Konstanta!$B$17,Konstanta!$A$17,IF(Data!DI926&gt;=Konstanta!$B$18,Konstanta!$A$18,Konstanta!$A$19)))))</f>
        <v>6</v>
      </c>
      <c r="DK926" t="b">
        <f t="shared" si="252"/>
        <v>0</v>
      </c>
      <c r="DL926" t="b">
        <f>COUNTIFS(A$1:A925,A926)=0</f>
        <v>1</v>
      </c>
    </row>
    <row r="927" spans="1:116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70" t="str">
        <f t="shared" si="237"/>
        <v/>
      </c>
      <c r="CA927" s="71">
        <f t="shared" ca="1" si="238"/>
        <v>1096694.6664083335</v>
      </c>
      <c r="CB927" s="70" t="b">
        <f ca="1">AND(LEN(BZ927)&gt;0,TEXT(BZ927,"YYYY-MM-DD")=TEXT(Konstanta!$B$1,"YYYY-MM-DD"))</f>
        <v>0</v>
      </c>
      <c r="CC927" s="70" t="str">
        <f t="shared" si="239"/>
        <v/>
      </c>
      <c r="CD927" s="72">
        <f ca="1">(Konstanta!$B$2-D927)*24</f>
        <v>1096694.666275</v>
      </c>
      <c r="CE927" t="b">
        <f t="shared" si="240"/>
        <v>0</v>
      </c>
      <c r="CF927" t="b">
        <f>LEN(_xlfn.IFNA(VLOOKUP(H927,Konstanta!$M:$M,1,FALSE),""))&gt;0</f>
        <v>0</v>
      </c>
      <c r="CG927" t="b">
        <f>LEN(_xlfn.IFNA(VLOOKUP(G927,Konstanta!$T:$T,1,FALSE),""))&gt;0</f>
        <v>0</v>
      </c>
      <c r="CH927" t="b">
        <f>_xlfn.IFNA(VLOOKUP(U927,Konstanta!$O:$O,1,FALSE),"-")&lt;&gt;"-"</f>
        <v>0</v>
      </c>
      <c r="CI927" t="b">
        <f>LEN(_xlfn.IFNA(VLOOKUP(AX927,Konstanta!$X:$X,1,FALSE),""))&gt;0</f>
        <v>0</v>
      </c>
      <c r="CJ927" t="b">
        <f>OR(LEN(_xlfn.IFNA(VLOOKUP(Y927,Konstanta!$Q:$Q,1,FALSE),""))&gt;0,LEN(Y927)=0)</f>
        <v>1</v>
      </c>
      <c r="CK927" t="b">
        <f t="shared" si="241"/>
        <v>1</v>
      </c>
      <c r="CL927" t="b">
        <f>OR(LEN(_xlfn.IFNA(VLOOKUP(BK927,Konstanta!$Z:$Z,1,FALSE),""))&gt;0,LEN(BK927)=0)</f>
        <v>1</v>
      </c>
      <c r="CM927" t="b">
        <f t="shared" si="242"/>
        <v>1</v>
      </c>
      <c r="CN927" t="b">
        <f t="shared" si="243"/>
        <v>0</v>
      </c>
      <c r="CO927" t="b">
        <f>LEN(_xlfn.IFNA(VLOOKUP(Data!K927,Konstanta!$AB:$AB,1,FALSE),""))&gt;0</f>
        <v>0</v>
      </c>
      <c r="CP927" s="12" t="b">
        <f t="shared" si="244"/>
        <v>0</v>
      </c>
      <c r="CQ927" s="12" t="b">
        <f t="shared" si="245"/>
        <v>0</v>
      </c>
      <c r="CR927" t="b">
        <f>ISNUMBER(SEARCH(Konstanta!$Q$5,Y927))</f>
        <v>0</v>
      </c>
      <c r="CS927">
        <f ca="1">IF(CD927&lt;=Konstanta!$J$5,Konstanta!$I$5,IF(CD927&lt;=Konstanta!$J$6,Konstanta!$I$6,IF(CD927&lt;=Konstanta!$J$7,Konstanta!$I$7,Konstanta!$I$8)))</f>
        <v>4</v>
      </c>
      <c r="CT927" t="b">
        <f>ISNUMBER(SEARCH(Konstanta!$Q$6,Y927))</f>
        <v>0</v>
      </c>
      <c r="CU927">
        <f ca="1">IF(CD927&lt;=Konstanta!$F$5,Konstanta!$E$5,IF(CD927&lt;=Konstanta!$F$6,Konstanta!$E$6,IF(CD927&lt;=Konstanta!$F$7,Konstanta!$E$7,IF(CD927&lt;=Konstanta!$F$8,Konstanta!$E$8,Konstanta!$E$9))))</f>
        <v>5</v>
      </c>
      <c r="CV927" t="b">
        <f t="shared" si="246"/>
        <v>1</v>
      </c>
      <c r="CW927" s="74">
        <f ca="1">IF(CD927&lt;=Konstanta!$B$5,Konstanta!$A$5,IF(CD927&lt;=Konstanta!$B$6,Konstanta!$A$6,IF(CD927&lt;=Konstanta!$B$7,Konstanta!$A$7,IF(CD927&lt;=Konstanta!$B$8,Konstanta!$A$8,IF(CD927&lt;=Konstanta!$B$9,Konstanta!$A$9,IF(CD927&lt;=Konstanta!$B$10,Konstanta!$A$10,IF(CD927&lt;=Konstanta!$B$11,Konstanta!$A$11,Konstanta!$A$12)))))))</f>
        <v>8</v>
      </c>
      <c r="CX927" t="b">
        <f>LEN(_xlfn.IFNA(VLOOKUP(AA927,Konstanta!$AD:$AD,1,FALSE),""))=0</f>
        <v>1</v>
      </c>
      <c r="CY927" s="67">
        <f t="shared" si="247"/>
        <v>0</v>
      </c>
      <c r="CZ927" s="67">
        <f t="shared" si="248"/>
        <v>0</v>
      </c>
      <c r="DA927" s="67">
        <f t="shared" si="249"/>
        <v>0</v>
      </c>
      <c r="DB927" t="b">
        <f t="shared" ca="1" si="250"/>
        <v>0</v>
      </c>
      <c r="DC927" s="67" t="b">
        <f>DA927&lt;=Konstanta!$AH$3</f>
        <v>1</v>
      </c>
      <c r="DD927" t="b">
        <f>CY927&lt;=Konstanta!$AH$4</f>
        <v>1</v>
      </c>
      <c r="DE927" t="b">
        <f>CY927&lt;=Konstanta!$AH$5</f>
        <v>1</v>
      </c>
      <c r="DF927" t="b">
        <f>CY927&lt;=Konstanta!$AH$6</f>
        <v>1</v>
      </c>
      <c r="DG927" t="b">
        <f ca="1">TEXT(BL927,"YYYYMMDD")=TEXT(Konstanta!$B$1,"YYYYMMDD")</f>
        <v>0</v>
      </c>
      <c r="DH927" t="b">
        <f t="shared" si="251"/>
        <v>0</v>
      </c>
      <c r="DI927" s="67">
        <f ca="1">Konstanta!$C$4-Data!CD927</f>
        <v>-1096658.666275</v>
      </c>
      <c r="DJ927">
        <f ca="1">IF(Data!DI927&gt;=Konstanta!$B$14,Konstanta!$A$14,IF(Data!DI927&gt;=Konstanta!$B$15,Konstanta!$A$15,IF(Data!DI927&gt;=Konstanta!$B$16,Konstanta!$A$16,IF(Data!DI927&gt;=Konstanta!$B$17,Konstanta!$A$17,IF(Data!DI927&gt;=Konstanta!$B$18,Konstanta!$A$18,Konstanta!$A$19)))))</f>
        <v>6</v>
      </c>
      <c r="DK927" t="b">
        <f t="shared" si="252"/>
        <v>0</v>
      </c>
      <c r="DL927" t="b">
        <f>COUNTIFS(A$1:A926,A927)=0</f>
        <v>1</v>
      </c>
    </row>
    <row r="928" spans="1:116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70" t="str">
        <f t="shared" si="237"/>
        <v/>
      </c>
      <c r="CA928" s="71">
        <f t="shared" ca="1" si="238"/>
        <v>1096694.6664083335</v>
      </c>
      <c r="CB928" s="70" t="b">
        <f ca="1">AND(LEN(BZ928)&gt;0,TEXT(BZ928,"YYYY-MM-DD")=TEXT(Konstanta!$B$1,"YYYY-MM-DD"))</f>
        <v>0</v>
      </c>
      <c r="CC928" s="70" t="str">
        <f t="shared" si="239"/>
        <v/>
      </c>
      <c r="CD928" s="72">
        <f ca="1">(Konstanta!$B$2-D928)*24</f>
        <v>1096694.666275</v>
      </c>
      <c r="CE928" t="b">
        <f t="shared" si="240"/>
        <v>0</v>
      </c>
      <c r="CF928" t="b">
        <f>LEN(_xlfn.IFNA(VLOOKUP(H928,Konstanta!$M:$M,1,FALSE),""))&gt;0</f>
        <v>0</v>
      </c>
      <c r="CG928" t="b">
        <f>LEN(_xlfn.IFNA(VLOOKUP(G928,Konstanta!$T:$T,1,FALSE),""))&gt;0</f>
        <v>0</v>
      </c>
      <c r="CH928" t="b">
        <f>_xlfn.IFNA(VLOOKUP(U928,Konstanta!$O:$O,1,FALSE),"-")&lt;&gt;"-"</f>
        <v>0</v>
      </c>
      <c r="CI928" t="b">
        <f>LEN(_xlfn.IFNA(VLOOKUP(AX928,Konstanta!$X:$X,1,FALSE),""))&gt;0</f>
        <v>0</v>
      </c>
      <c r="CJ928" t="b">
        <f>OR(LEN(_xlfn.IFNA(VLOOKUP(Y928,Konstanta!$Q:$Q,1,FALSE),""))&gt;0,LEN(Y928)=0)</f>
        <v>1</v>
      </c>
      <c r="CK928" t="b">
        <f t="shared" si="241"/>
        <v>1</v>
      </c>
      <c r="CL928" t="b">
        <f>OR(LEN(_xlfn.IFNA(VLOOKUP(BK928,Konstanta!$Z:$Z,1,FALSE),""))&gt;0,LEN(BK928)=0)</f>
        <v>1</v>
      </c>
      <c r="CM928" t="b">
        <f t="shared" si="242"/>
        <v>1</v>
      </c>
      <c r="CN928" t="b">
        <f t="shared" si="243"/>
        <v>0</v>
      </c>
      <c r="CO928" t="b">
        <f>LEN(_xlfn.IFNA(VLOOKUP(Data!K928,Konstanta!$AB:$AB,1,FALSE),""))&gt;0</f>
        <v>0</v>
      </c>
      <c r="CP928" s="12" t="b">
        <f t="shared" si="244"/>
        <v>0</v>
      </c>
      <c r="CQ928" s="12" t="b">
        <f t="shared" si="245"/>
        <v>0</v>
      </c>
      <c r="CR928" t="b">
        <f>ISNUMBER(SEARCH(Konstanta!$Q$5,Y928))</f>
        <v>0</v>
      </c>
      <c r="CS928">
        <f ca="1">IF(CD928&lt;=Konstanta!$J$5,Konstanta!$I$5,IF(CD928&lt;=Konstanta!$J$6,Konstanta!$I$6,IF(CD928&lt;=Konstanta!$J$7,Konstanta!$I$7,Konstanta!$I$8)))</f>
        <v>4</v>
      </c>
      <c r="CT928" t="b">
        <f>ISNUMBER(SEARCH(Konstanta!$Q$6,Y928))</f>
        <v>0</v>
      </c>
      <c r="CU928">
        <f ca="1">IF(CD928&lt;=Konstanta!$F$5,Konstanta!$E$5,IF(CD928&lt;=Konstanta!$F$6,Konstanta!$E$6,IF(CD928&lt;=Konstanta!$F$7,Konstanta!$E$7,IF(CD928&lt;=Konstanta!$F$8,Konstanta!$E$8,Konstanta!$E$9))))</f>
        <v>5</v>
      </c>
      <c r="CV928" t="b">
        <f t="shared" si="246"/>
        <v>1</v>
      </c>
      <c r="CW928" s="74">
        <f ca="1">IF(CD928&lt;=Konstanta!$B$5,Konstanta!$A$5,IF(CD928&lt;=Konstanta!$B$6,Konstanta!$A$6,IF(CD928&lt;=Konstanta!$B$7,Konstanta!$A$7,IF(CD928&lt;=Konstanta!$B$8,Konstanta!$A$8,IF(CD928&lt;=Konstanta!$B$9,Konstanta!$A$9,IF(CD928&lt;=Konstanta!$B$10,Konstanta!$A$10,IF(CD928&lt;=Konstanta!$B$11,Konstanta!$A$11,Konstanta!$A$12)))))))</f>
        <v>8</v>
      </c>
      <c r="CX928" t="b">
        <f>LEN(_xlfn.IFNA(VLOOKUP(AA928,Konstanta!$AD:$AD,1,FALSE),""))=0</f>
        <v>1</v>
      </c>
      <c r="CY928" s="67">
        <f t="shared" si="247"/>
        <v>0</v>
      </c>
      <c r="CZ928" s="67">
        <f t="shared" si="248"/>
        <v>0</v>
      </c>
      <c r="DA928" s="67">
        <f t="shared" si="249"/>
        <v>0</v>
      </c>
      <c r="DB928" t="b">
        <f t="shared" ca="1" si="250"/>
        <v>0</v>
      </c>
      <c r="DC928" s="67" t="b">
        <f>DA928&lt;=Konstanta!$AH$3</f>
        <v>1</v>
      </c>
      <c r="DD928" t="b">
        <f>CY928&lt;=Konstanta!$AH$4</f>
        <v>1</v>
      </c>
      <c r="DE928" t="b">
        <f>CY928&lt;=Konstanta!$AH$5</f>
        <v>1</v>
      </c>
      <c r="DF928" t="b">
        <f>CY928&lt;=Konstanta!$AH$6</f>
        <v>1</v>
      </c>
      <c r="DG928" t="b">
        <f ca="1">TEXT(BL928,"YYYYMMDD")=TEXT(Konstanta!$B$1,"YYYYMMDD")</f>
        <v>0</v>
      </c>
      <c r="DH928" t="b">
        <f t="shared" si="251"/>
        <v>0</v>
      </c>
      <c r="DI928" s="67">
        <f ca="1">Konstanta!$C$4-Data!CD928</f>
        <v>-1096658.666275</v>
      </c>
      <c r="DJ928">
        <f ca="1">IF(Data!DI928&gt;=Konstanta!$B$14,Konstanta!$A$14,IF(Data!DI928&gt;=Konstanta!$B$15,Konstanta!$A$15,IF(Data!DI928&gt;=Konstanta!$B$16,Konstanta!$A$16,IF(Data!DI928&gt;=Konstanta!$B$17,Konstanta!$A$17,IF(Data!DI928&gt;=Konstanta!$B$18,Konstanta!$A$18,Konstanta!$A$19)))))</f>
        <v>6</v>
      </c>
      <c r="DK928" t="b">
        <f t="shared" si="252"/>
        <v>0</v>
      </c>
      <c r="DL928" t="b">
        <f>COUNTIFS(A$1:A927,A928)=0</f>
        <v>1</v>
      </c>
    </row>
    <row r="929" spans="1:116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70" t="str">
        <f t="shared" si="237"/>
        <v/>
      </c>
      <c r="CA929" s="71">
        <f t="shared" ca="1" si="238"/>
        <v>1096694.6659916667</v>
      </c>
      <c r="CB929" s="70" t="b">
        <f ca="1">AND(LEN(BZ929)&gt;0,TEXT(BZ929,"YYYY-MM-DD")=TEXT(Konstanta!$B$1,"YYYY-MM-DD"))</f>
        <v>0</v>
      </c>
      <c r="CC929" s="70" t="str">
        <f t="shared" si="239"/>
        <v/>
      </c>
      <c r="CD929" s="72">
        <f ca="1">(Konstanta!$B$2-D929)*24</f>
        <v>1096694.666275</v>
      </c>
      <c r="CE929" t="b">
        <f t="shared" si="240"/>
        <v>0</v>
      </c>
      <c r="CF929" t="b">
        <f>LEN(_xlfn.IFNA(VLOOKUP(H929,Konstanta!$M:$M,1,FALSE),""))&gt;0</f>
        <v>0</v>
      </c>
      <c r="CG929" t="b">
        <f>LEN(_xlfn.IFNA(VLOOKUP(G929,Konstanta!$T:$T,1,FALSE),""))&gt;0</f>
        <v>0</v>
      </c>
      <c r="CH929" t="b">
        <f>_xlfn.IFNA(VLOOKUP(U929,Konstanta!$O:$O,1,FALSE),"-")&lt;&gt;"-"</f>
        <v>0</v>
      </c>
      <c r="CI929" t="b">
        <f>LEN(_xlfn.IFNA(VLOOKUP(AX929,Konstanta!$X:$X,1,FALSE),""))&gt;0</f>
        <v>0</v>
      </c>
      <c r="CJ929" t="b">
        <f>OR(LEN(_xlfn.IFNA(VLOOKUP(Y929,Konstanta!$Q:$Q,1,FALSE),""))&gt;0,LEN(Y929)=0)</f>
        <v>1</v>
      </c>
      <c r="CK929" t="b">
        <f t="shared" si="241"/>
        <v>1</v>
      </c>
      <c r="CL929" t="b">
        <f>OR(LEN(_xlfn.IFNA(VLOOKUP(BK929,Konstanta!$Z:$Z,1,FALSE),""))&gt;0,LEN(BK929)=0)</f>
        <v>1</v>
      </c>
      <c r="CM929" t="b">
        <f t="shared" si="242"/>
        <v>1</v>
      </c>
      <c r="CN929" t="b">
        <f t="shared" si="243"/>
        <v>0</v>
      </c>
      <c r="CO929" t="b">
        <f>LEN(_xlfn.IFNA(VLOOKUP(Data!K929,Konstanta!$AB:$AB,1,FALSE),""))&gt;0</f>
        <v>0</v>
      </c>
      <c r="CP929" s="12" t="b">
        <f t="shared" si="244"/>
        <v>0</v>
      </c>
      <c r="CQ929" s="12" t="b">
        <f t="shared" si="245"/>
        <v>0</v>
      </c>
      <c r="CR929" t="b">
        <f>ISNUMBER(SEARCH(Konstanta!$Q$5,Y929))</f>
        <v>0</v>
      </c>
      <c r="CS929">
        <f ca="1">IF(CD929&lt;=Konstanta!$J$5,Konstanta!$I$5,IF(CD929&lt;=Konstanta!$J$6,Konstanta!$I$6,IF(CD929&lt;=Konstanta!$J$7,Konstanta!$I$7,Konstanta!$I$8)))</f>
        <v>4</v>
      </c>
      <c r="CT929" t="b">
        <f>ISNUMBER(SEARCH(Konstanta!$Q$6,Y929))</f>
        <v>0</v>
      </c>
      <c r="CU929">
        <f ca="1">IF(CD929&lt;=Konstanta!$F$5,Konstanta!$E$5,IF(CD929&lt;=Konstanta!$F$6,Konstanta!$E$6,IF(CD929&lt;=Konstanta!$F$7,Konstanta!$E$7,IF(CD929&lt;=Konstanta!$F$8,Konstanta!$E$8,Konstanta!$E$9))))</f>
        <v>5</v>
      </c>
      <c r="CV929" t="b">
        <f t="shared" si="246"/>
        <v>1</v>
      </c>
      <c r="CW929" s="74">
        <f ca="1">IF(CD929&lt;=Konstanta!$B$5,Konstanta!$A$5,IF(CD929&lt;=Konstanta!$B$6,Konstanta!$A$6,IF(CD929&lt;=Konstanta!$B$7,Konstanta!$A$7,IF(CD929&lt;=Konstanta!$B$8,Konstanta!$A$8,IF(CD929&lt;=Konstanta!$B$9,Konstanta!$A$9,IF(CD929&lt;=Konstanta!$B$10,Konstanta!$A$10,IF(CD929&lt;=Konstanta!$B$11,Konstanta!$A$11,Konstanta!$A$12)))))))</f>
        <v>8</v>
      </c>
      <c r="CX929" t="b">
        <f>LEN(_xlfn.IFNA(VLOOKUP(AA929,Konstanta!$AD:$AD,1,FALSE),""))=0</f>
        <v>1</v>
      </c>
      <c r="CY929" s="67">
        <f t="shared" si="247"/>
        <v>0</v>
      </c>
      <c r="CZ929" s="67">
        <f t="shared" si="248"/>
        <v>0</v>
      </c>
      <c r="DA929" s="67">
        <f t="shared" si="249"/>
        <v>0</v>
      </c>
      <c r="DB929" t="b">
        <f t="shared" ca="1" si="250"/>
        <v>0</v>
      </c>
      <c r="DC929" s="67" t="b">
        <f>DA929&lt;=Konstanta!$AH$3</f>
        <v>1</v>
      </c>
      <c r="DD929" t="b">
        <f>CY929&lt;=Konstanta!$AH$4</f>
        <v>1</v>
      </c>
      <c r="DE929" t="b">
        <f>CY929&lt;=Konstanta!$AH$5</f>
        <v>1</v>
      </c>
      <c r="DF929" t="b">
        <f>CY929&lt;=Konstanta!$AH$6</f>
        <v>1</v>
      </c>
      <c r="DG929" t="b">
        <f ca="1">TEXT(BL929,"YYYYMMDD")=TEXT(Konstanta!$B$1,"YYYYMMDD")</f>
        <v>0</v>
      </c>
      <c r="DH929" t="b">
        <f t="shared" si="251"/>
        <v>0</v>
      </c>
      <c r="DI929" s="67">
        <f ca="1">Konstanta!$C$4-Data!CD929</f>
        <v>-1096658.666275</v>
      </c>
      <c r="DJ929">
        <f ca="1">IF(Data!DI929&gt;=Konstanta!$B$14,Konstanta!$A$14,IF(Data!DI929&gt;=Konstanta!$B$15,Konstanta!$A$15,IF(Data!DI929&gt;=Konstanta!$B$16,Konstanta!$A$16,IF(Data!DI929&gt;=Konstanta!$B$17,Konstanta!$A$17,IF(Data!DI929&gt;=Konstanta!$B$18,Konstanta!$A$18,Konstanta!$A$19)))))</f>
        <v>6</v>
      </c>
      <c r="DK929" t="b">
        <f t="shared" si="252"/>
        <v>0</v>
      </c>
      <c r="DL929" t="b">
        <f>COUNTIFS(A$1:A928,A929)=0</f>
        <v>1</v>
      </c>
    </row>
    <row r="930" spans="1:116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70" t="str">
        <f t="shared" si="237"/>
        <v/>
      </c>
      <c r="CA930" s="71">
        <f t="shared" ca="1" si="238"/>
        <v>1096694.6664</v>
      </c>
      <c r="CB930" s="70" t="b">
        <f ca="1">AND(LEN(BZ930)&gt;0,TEXT(BZ930,"YYYY-MM-DD")=TEXT(Konstanta!$B$1,"YYYY-MM-DD"))</f>
        <v>0</v>
      </c>
      <c r="CC930" s="70" t="str">
        <f t="shared" si="239"/>
        <v/>
      </c>
      <c r="CD930" s="72">
        <f ca="1">(Konstanta!$B$2-D930)*24</f>
        <v>1096694.666275</v>
      </c>
      <c r="CE930" t="b">
        <f t="shared" si="240"/>
        <v>0</v>
      </c>
      <c r="CF930" t="b">
        <f>LEN(_xlfn.IFNA(VLOOKUP(H930,Konstanta!$M:$M,1,FALSE),""))&gt;0</f>
        <v>0</v>
      </c>
      <c r="CG930" t="b">
        <f>LEN(_xlfn.IFNA(VLOOKUP(G930,Konstanta!$T:$T,1,FALSE),""))&gt;0</f>
        <v>0</v>
      </c>
      <c r="CH930" t="b">
        <f>_xlfn.IFNA(VLOOKUP(U930,Konstanta!$O:$O,1,FALSE),"-")&lt;&gt;"-"</f>
        <v>0</v>
      </c>
      <c r="CI930" t="b">
        <f>LEN(_xlfn.IFNA(VLOOKUP(AX930,Konstanta!$X:$X,1,FALSE),""))&gt;0</f>
        <v>0</v>
      </c>
      <c r="CJ930" t="b">
        <f>OR(LEN(_xlfn.IFNA(VLOOKUP(Y930,Konstanta!$Q:$Q,1,FALSE),""))&gt;0,LEN(Y930)=0)</f>
        <v>1</v>
      </c>
      <c r="CK930" t="b">
        <f t="shared" si="241"/>
        <v>1</v>
      </c>
      <c r="CL930" t="b">
        <f>OR(LEN(_xlfn.IFNA(VLOOKUP(BK930,Konstanta!$Z:$Z,1,FALSE),""))&gt;0,LEN(BK930)=0)</f>
        <v>1</v>
      </c>
      <c r="CM930" t="b">
        <f t="shared" si="242"/>
        <v>1</v>
      </c>
      <c r="CN930" t="b">
        <f t="shared" si="243"/>
        <v>0</v>
      </c>
      <c r="CO930" t="b">
        <f>LEN(_xlfn.IFNA(VLOOKUP(Data!K930,Konstanta!$AB:$AB,1,FALSE),""))&gt;0</f>
        <v>0</v>
      </c>
      <c r="CP930" s="12" t="b">
        <f t="shared" si="244"/>
        <v>0</v>
      </c>
      <c r="CQ930" s="12" t="b">
        <f t="shared" si="245"/>
        <v>0</v>
      </c>
      <c r="CR930" t="b">
        <f>ISNUMBER(SEARCH(Konstanta!$Q$5,Y930))</f>
        <v>0</v>
      </c>
      <c r="CS930">
        <f ca="1">IF(CD930&lt;=Konstanta!$J$5,Konstanta!$I$5,IF(CD930&lt;=Konstanta!$J$6,Konstanta!$I$6,IF(CD930&lt;=Konstanta!$J$7,Konstanta!$I$7,Konstanta!$I$8)))</f>
        <v>4</v>
      </c>
      <c r="CT930" t="b">
        <f>ISNUMBER(SEARCH(Konstanta!$Q$6,Y930))</f>
        <v>0</v>
      </c>
      <c r="CU930">
        <f ca="1">IF(CD930&lt;=Konstanta!$F$5,Konstanta!$E$5,IF(CD930&lt;=Konstanta!$F$6,Konstanta!$E$6,IF(CD930&lt;=Konstanta!$F$7,Konstanta!$E$7,IF(CD930&lt;=Konstanta!$F$8,Konstanta!$E$8,Konstanta!$E$9))))</f>
        <v>5</v>
      </c>
      <c r="CV930" t="b">
        <f t="shared" si="246"/>
        <v>1</v>
      </c>
      <c r="CW930" s="74">
        <f ca="1">IF(CD930&lt;=Konstanta!$B$5,Konstanta!$A$5,IF(CD930&lt;=Konstanta!$B$6,Konstanta!$A$6,IF(CD930&lt;=Konstanta!$B$7,Konstanta!$A$7,IF(CD930&lt;=Konstanta!$B$8,Konstanta!$A$8,IF(CD930&lt;=Konstanta!$B$9,Konstanta!$A$9,IF(CD930&lt;=Konstanta!$B$10,Konstanta!$A$10,IF(CD930&lt;=Konstanta!$B$11,Konstanta!$A$11,Konstanta!$A$12)))))))</f>
        <v>8</v>
      </c>
      <c r="CX930" t="b">
        <f>LEN(_xlfn.IFNA(VLOOKUP(AA930,Konstanta!$AD:$AD,1,FALSE),""))=0</f>
        <v>1</v>
      </c>
      <c r="CY930" s="67">
        <f t="shared" si="247"/>
        <v>0</v>
      </c>
      <c r="CZ930" s="67">
        <f t="shared" si="248"/>
        <v>0</v>
      </c>
      <c r="DA930" s="67">
        <f t="shared" si="249"/>
        <v>0</v>
      </c>
      <c r="DB930" t="b">
        <f t="shared" ca="1" si="250"/>
        <v>0</v>
      </c>
      <c r="DC930" s="67" t="b">
        <f>DA930&lt;=Konstanta!$AH$3</f>
        <v>1</v>
      </c>
      <c r="DD930" t="b">
        <f>CY930&lt;=Konstanta!$AH$4</f>
        <v>1</v>
      </c>
      <c r="DE930" t="b">
        <f>CY930&lt;=Konstanta!$AH$5</f>
        <v>1</v>
      </c>
      <c r="DF930" t="b">
        <f>CY930&lt;=Konstanta!$AH$6</f>
        <v>1</v>
      </c>
      <c r="DG930" t="b">
        <f ca="1">TEXT(BL930,"YYYYMMDD")=TEXT(Konstanta!$B$1,"YYYYMMDD")</f>
        <v>0</v>
      </c>
      <c r="DH930" t="b">
        <f t="shared" si="251"/>
        <v>0</v>
      </c>
      <c r="DI930" s="67">
        <f ca="1">Konstanta!$C$4-Data!CD930</f>
        <v>-1096658.666275</v>
      </c>
      <c r="DJ930">
        <f ca="1">IF(Data!DI930&gt;=Konstanta!$B$14,Konstanta!$A$14,IF(Data!DI930&gt;=Konstanta!$B$15,Konstanta!$A$15,IF(Data!DI930&gt;=Konstanta!$B$16,Konstanta!$A$16,IF(Data!DI930&gt;=Konstanta!$B$17,Konstanta!$A$17,IF(Data!DI930&gt;=Konstanta!$B$18,Konstanta!$A$18,Konstanta!$A$19)))))</f>
        <v>6</v>
      </c>
      <c r="DK930" t="b">
        <f t="shared" si="252"/>
        <v>0</v>
      </c>
      <c r="DL930" t="b">
        <f>COUNTIFS(A$1:A929,A930)=0</f>
        <v>1</v>
      </c>
    </row>
    <row r="931" spans="1:116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70" t="str">
        <f t="shared" si="237"/>
        <v/>
      </c>
      <c r="CA931" s="71">
        <f t="shared" ca="1" si="238"/>
        <v>1096694.6659916667</v>
      </c>
      <c r="CB931" s="70" t="b">
        <f ca="1">AND(LEN(BZ931)&gt;0,TEXT(BZ931,"YYYY-MM-DD")=TEXT(Konstanta!$B$1,"YYYY-MM-DD"))</f>
        <v>0</v>
      </c>
      <c r="CC931" s="70" t="str">
        <f t="shared" si="239"/>
        <v/>
      </c>
      <c r="CD931" s="72">
        <f ca="1">(Konstanta!$B$2-D931)*24</f>
        <v>1096694.666275</v>
      </c>
      <c r="CE931" t="b">
        <f t="shared" si="240"/>
        <v>0</v>
      </c>
      <c r="CF931" t="b">
        <f>LEN(_xlfn.IFNA(VLOOKUP(H931,Konstanta!$M:$M,1,FALSE),""))&gt;0</f>
        <v>0</v>
      </c>
      <c r="CG931" t="b">
        <f>LEN(_xlfn.IFNA(VLOOKUP(G931,Konstanta!$T:$T,1,FALSE),""))&gt;0</f>
        <v>0</v>
      </c>
      <c r="CH931" t="b">
        <f>_xlfn.IFNA(VLOOKUP(U931,Konstanta!$O:$O,1,FALSE),"-")&lt;&gt;"-"</f>
        <v>0</v>
      </c>
      <c r="CI931" t="b">
        <f>LEN(_xlfn.IFNA(VLOOKUP(AX931,Konstanta!$X:$X,1,FALSE),""))&gt;0</f>
        <v>0</v>
      </c>
      <c r="CJ931" t="b">
        <f>OR(LEN(_xlfn.IFNA(VLOOKUP(Y931,Konstanta!$Q:$Q,1,FALSE),""))&gt;0,LEN(Y931)=0)</f>
        <v>1</v>
      </c>
      <c r="CK931" t="b">
        <f t="shared" si="241"/>
        <v>1</v>
      </c>
      <c r="CL931" t="b">
        <f>OR(LEN(_xlfn.IFNA(VLOOKUP(BK931,Konstanta!$Z:$Z,1,FALSE),""))&gt;0,LEN(BK931)=0)</f>
        <v>1</v>
      </c>
      <c r="CM931" t="b">
        <f t="shared" si="242"/>
        <v>1</v>
      </c>
      <c r="CN931" t="b">
        <f t="shared" si="243"/>
        <v>0</v>
      </c>
      <c r="CO931" t="b">
        <f>LEN(_xlfn.IFNA(VLOOKUP(Data!K931,Konstanta!$AB:$AB,1,FALSE),""))&gt;0</f>
        <v>0</v>
      </c>
      <c r="CP931" s="12" t="b">
        <f t="shared" si="244"/>
        <v>0</v>
      </c>
      <c r="CQ931" s="12" t="b">
        <f t="shared" si="245"/>
        <v>0</v>
      </c>
      <c r="CR931" t="b">
        <f>ISNUMBER(SEARCH(Konstanta!$Q$5,Y931))</f>
        <v>0</v>
      </c>
      <c r="CS931">
        <f ca="1">IF(CD931&lt;=Konstanta!$J$5,Konstanta!$I$5,IF(CD931&lt;=Konstanta!$J$6,Konstanta!$I$6,IF(CD931&lt;=Konstanta!$J$7,Konstanta!$I$7,Konstanta!$I$8)))</f>
        <v>4</v>
      </c>
      <c r="CT931" t="b">
        <f>ISNUMBER(SEARCH(Konstanta!$Q$6,Y931))</f>
        <v>0</v>
      </c>
      <c r="CU931">
        <f ca="1">IF(CD931&lt;=Konstanta!$F$5,Konstanta!$E$5,IF(CD931&lt;=Konstanta!$F$6,Konstanta!$E$6,IF(CD931&lt;=Konstanta!$F$7,Konstanta!$E$7,IF(CD931&lt;=Konstanta!$F$8,Konstanta!$E$8,Konstanta!$E$9))))</f>
        <v>5</v>
      </c>
      <c r="CV931" t="b">
        <f t="shared" si="246"/>
        <v>1</v>
      </c>
      <c r="CW931" s="74">
        <f ca="1">IF(CD931&lt;=Konstanta!$B$5,Konstanta!$A$5,IF(CD931&lt;=Konstanta!$B$6,Konstanta!$A$6,IF(CD931&lt;=Konstanta!$B$7,Konstanta!$A$7,IF(CD931&lt;=Konstanta!$B$8,Konstanta!$A$8,IF(CD931&lt;=Konstanta!$B$9,Konstanta!$A$9,IF(CD931&lt;=Konstanta!$B$10,Konstanta!$A$10,IF(CD931&lt;=Konstanta!$B$11,Konstanta!$A$11,Konstanta!$A$12)))))))</f>
        <v>8</v>
      </c>
      <c r="CX931" t="b">
        <f>LEN(_xlfn.IFNA(VLOOKUP(AA931,Konstanta!$AD:$AD,1,FALSE),""))=0</f>
        <v>1</v>
      </c>
      <c r="CY931" s="67">
        <f t="shared" si="247"/>
        <v>0</v>
      </c>
      <c r="CZ931" s="67">
        <f t="shared" si="248"/>
        <v>0</v>
      </c>
      <c r="DA931" s="67">
        <f t="shared" si="249"/>
        <v>0</v>
      </c>
      <c r="DB931" t="b">
        <f t="shared" ca="1" si="250"/>
        <v>0</v>
      </c>
      <c r="DC931" s="67" t="b">
        <f>DA931&lt;=Konstanta!$AH$3</f>
        <v>1</v>
      </c>
      <c r="DD931" t="b">
        <f>CY931&lt;=Konstanta!$AH$4</f>
        <v>1</v>
      </c>
      <c r="DE931" t="b">
        <f>CY931&lt;=Konstanta!$AH$5</f>
        <v>1</v>
      </c>
      <c r="DF931" t="b">
        <f>CY931&lt;=Konstanta!$AH$6</f>
        <v>1</v>
      </c>
      <c r="DG931" t="b">
        <f ca="1">TEXT(BL931,"YYYYMMDD")=TEXT(Konstanta!$B$1,"YYYYMMDD")</f>
        <v>0</v>
      </c>
      <c r="DH931" t="b">
        <f t="shared" si="251"/>
        <v>0</v>
      </c>
      <c r="DI931" s="67">
        <f ca="1">Konstanta!$C$4-Data!CD931</f>
        <v>-1096658.666275</v>
      </c>
      <c r="DJ931">
        <f ca="1">IF(Data!DI931&gt;=Konstanta!$B$14,Konstanta!$A$14,IF(Data!DI931&gt;=Konstanta!$B$15,Konstanta!$A$15,IF(Data!DI931&gt;=Konstanta!$B$16,Konstanta!$A$16,IF(Data!DI931&gt;=Konstanta!$B$17,Konstanta!$A$17,IF(Data!DI931&gt;=Konstanta!$B$18,Konstanta!$A$18,Konstanta!$A$19)))))</f>
        <v>6</v>
      </c>
      <c r="DK931" t="b">
        <f t="shared" si="252"/>
        <v>0</v>
      </c>
      <c r="DL931" t="b">
        <f>COUNTIFS(A$1:A930,A931)=0</f>
        <v>1</v>
      </c>
    </row>
    <row r="932" spans="1:116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70" t="str">
        <f t="shared" si="237"/>
        <v/>
      </c>
      <c r="CA932" s="71">
        <f t="shared" ca="1" si="238"/>
        <v>1096694.6662138889</v>
      </c>
      <c r="CB932" s="70" t="b">
        <f ca="1">AND(LEN(BZ932)&gt;0,TEXT(BZ932,"YYYY-MM-DD")=TEXT(Konstanta!$B$1,"YYYY-MM-DD"))</f>
        <v>0</v>
      </c>
      <c r="CC932" s="70" t="str">
        <f t="shared" si="239"/>
        <v/>
      </c>
      <c r="CD932" s="72">
        <f ca="1">(Konstanta!$B$2-D932)*24</f>
        <v>1096694.666275</v>
      </c>
      <c r="CE932" t="b">
        <f t="shared" si="240"/>
        <v>0</v>
      </c>
      <c r="CF932" t="b">
        <f>LEN(_xlfn.IFNA(VLOOKUP(H932,Konstanta!$M:$M,1,FALSE),""))&gt;0</f>
        <v>0</v>
      </c>
      <c r="CG932" t="b">
        <f>LEN(_xlfn.IFNA(VLOOKUP(G932,Konstanta!$T:$T,1,FALSE),""))&gt;0</f>
        <v>0</v>
      </c>
      <c r="CH932" t="b">
        <f>_xlfn.IFNA(VLOOKUP(U932,Konstanta!$O:$O,1,FALSE),"-")&lt;&gt;"-"</f>
        <v>0</v>
      </c>
      <c r="CI932" t="b">
        <f>LEN(_xlfn.IFNA(VLOOKUP(AX932,Konstanta!$X:$X,1,FALSE),""))&gt;0</f>
        <v>0</v>
      </c>
      <c r="CJ932" t="b">
        <f>OR(LEN(_xlfn.IFNA(VLOOKUP(Y932,Konstanta!$Q:$Q,1,FALSE),""))&gt;0,LEN(Y932)=0)</f>
        <v>1</v>
      </c>
      <c r="CK932" t="b">
        <f t="shared" si="241"/>
        <v>1</v>
      </c>
      <c r="CL932" t="b">
        <f>OR(LEN(_xlfn.IFNA(VLOOKUP(BK932,Konstanta!$Z:$Z,1,FALSE),""))&gt;0,LEN(BK932)=0)</f>
        <v>1</v>
      </c>
      <c r="CM932" t="b">
        <f t="shared" si="242"/>
        <v>1</v>
      </c>
      <c r="CN932" t="b">
        <f t="shared" si="243"/>
        <v>0</v>
      </c>
      <c r="CO932" t="b">
        <f>LEN(_xlfn.IFNA(VLOOKUP(Data!K932,Konstanta!$AB:$AB,1,FALSE),""))&gt;0</f>
        <v>0</v>
      </c>
      <c r="CP932" s="12" t="b">
        <f t="shared" si="244"/>
        <v>0</v>
      </c>
      <c r="CQ932" s="12" t="b">
        <f t="shared" si="245"/>
        <v>0</v>
      </c>
      <c r="CR932" t="b">
        <f>ISNUMBER(SEARCH(Konstanta!$Q$5,Y932))</f>
        <v>0</v>
      </c>
      <c r="CS932">
        <f ca="1">IF(CD932&lt;=Konstanta!$J$5,Konstanta!$I$5,IF(CD932&lt;=Konstanta!$J$6,Konstanta!$I$6,IF(CD932&lt;=Konstanta!$J$7,Konstanta!$I$7,Konstanta!$I$8)))</f>
        <v>4</v>
      </c>
      <c r="CT932" t="b">
        <f>ISNUMBER(SEARCH(Konstanta!$Q$6,Y932))</f>
        <v>0</v>
      </c>
      <c r="CU932">
        <f ca="1">IF(CD932&lt;=Konstanta!$F$5,Konstanta!$E$5,IF(CD932&lt;=Konstanta!$F$6,Konstanta!$E$6,IF(CD932&lt;=Konstanta!$F$7,Konstanta!$E$7,IF(CD932&lt;=Konstanta!$F$8,Konstanta!$E$8,Konstanta!$E$9))))</f>
        <v>5</v>
      </c>
      <c r="CV932" t="b">
        <f t="shared" si="246"/>
        <v>1</v>
      </c>
      <c r="CW932" s="74">
        <f ca="1">IF(CD932&lt;=Konstanta!$B$5,Konstanta!$A$5,IF(CD932&lt;=Konstanta!$B$6,Konstanta!$A$6,IF(CD932&lt;=Konstanta!$B$7,Konstanta!$A$7,IF(CD932&lt;=Konstanta!$B$8,Konstanta!$A$8,IF(CD932&lt;=Konstanta!$B$9,Konstanta!$A$9,IF(CD932&lt;=Konstanta!$B$10,Konstanta!$A$10,IF(CD932&lt;=Konstanta!$B$11,Konstanta!$A$11,Konstanta!$A$12)))))))</f>
        <v>8</v>
      </c>
      <c r="CX932" t="b">
        <f>LEN(_xlfn.IFNA(VLOOKUP(AA932,Konstanta!$AD:$AD,1,FALSE),""))=0</f>
        <v>1</v>
      </c>
      <c r="CY932" s="67">
        <f t="shared" si="247"/>
        <v>0</v>
      </c>
      <c r="CZ932" s="67">
        <f t="shared" si="248"/>
        <v>0</v>
      </c>
      <c r="DA932" s="67">
        <f t="shared" si="249"/>
        <v>0</v>
      </c>
      <c r="DB932" t="b">
        <f t="shared" ca="1" si="250"/>
        <v>0</v>
      </c>
      <c r="DC932" s="67" t="b">
        <f>DA932&lt;=Konstanta!$AH$3</f>
        <v>1</v>
      </c>
      <c r="DD932" t="b">
        <f>CY932&lt;=Konstanta!$AH$4</f>
        <v>1</v>
      </c>
      <c r="DE932" t="b">
        <f>CY932&lt;=Konstanta!$AH$5</f>
        <v>1</v>
      </c>
      <c r="DF932" t="b">
        <f>CY932&lt;=Konstanta!$AH$6</f>
        <v>1</v>
      </c>
      <c r="DG932" t="b">
        <f ca="1">TEXT(BL932,"YYYYMMDD")=TEXT(Konstanta!$B$1,"YYYYMMDD")</f>
        <v>0</v>
      </c>
      <c r="DH932" t="b">
        <f t="shared" si="251"/>
        <v>0</v>
      </c>
      <c r="DI932" s="67">
        <f ca="1">Konstanta!$C$4-Data!CD932</f>
        <v>-1096658.666275</v>
      </c>
      <c r="DJ932">
        <f ca="1">IF(Data!DI932&gt;=Konstanta!$B$14,Konstanta!$A$14,IF(Data!DI932&gt;=Konstanta!$B$15,Konstanta!$A$15,IF(Data!DI932&gt;=Konstanta!$B$16,Konstanta!$A$16,IF(Data!DI932&gt;=Konstanta!$B$17,Konstanta!$A$17,IF(Data!DI932&gt;=Konstanta!$B$18,Konstanta!$A$18,Konstanta!$A$19)))))</f>
        <v>6</v>
      </c>
      <c r="DK932" t="b">
        <f t="shared" si="252"/>
        <v>0</v>
      </c>
      <c r="DL932" t="b">
        <f>COUNTIFS(A$1:A931,A932)=0</f>
        <v>1</v>
      </c>
    </row>
    <row r="933" spans="1:116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  <c r="BY933" s="68"/>
      <c r="BZ933" s="70" t="str">
        <f t="shared" si="237"/>
        <v/>
      </c>
      <c r="CA933" s="71">
        <f t="shared" ca="1" si="238"/>
        <v>1096694.6660055555</v>
      </c>
      <c r="CB933" s="70" t="b">
        <f ca="1">AND(LEN(BZ933)&gt;0,TEXT(BZ933,"YYYY-MM-DD")=TEXT(Konstanta!$B$1,"YYYY-MM-DD"))</f>
        <v>0</v>
      </c>
      <c r="CC933" s="70" t="str">
        <f t="shared" si="239"/>
        <v/>
      </c>
      <c r="CD933" s="72">
        <f ca="1">(Konstanta!$B$2-D933)*24</f>
        <v>1096694.666275</v>
      </c>
      <c r="CE933" t="b">
        <f t="shared" si="240"/>
        <v>0</v>
      </c>
      <c r="CF933" t="b">
        <f>LEN(_xlfn.IFNA(VLOOKUP(H933,Konstanta!$M:$M,1,FALSE),""))&gt;0</f>
        <v>0</v>
      </c>
      <c r="CG933" t="b">
        <f>LEN(_xlfn.IFNA(VLOOKUP(G933,Konstanta!$T:$T,1,FALSE),""))&gt;0</f>
        <v>0</v>
      </c>
      <c r="CH933" t="b">
        <f>_xlfn.IFNA(VLOOKUP(U933,Konstanta!$O:$O,1,FALSE),"-")&lt;&gt;"-"</f>
        <v>0</v>
      </c>
      <c r="CI933" t="b">
        <f>LEN(_xlfn.IFNA(VLOOKUP(AX933,Konstanta!$X:$X,1,FALSE),""))&gt;0</f>
        <v>0</v>
      </c>
      <c r="CJ933" t="b">
        <f>OR(LEN(_xlfn.IFNA(VLOOKUP(Y933,Konstanta!$Q:$Q,1,FALSE),""))&gt;0,LEN(Y933)=0)</f>
        <v>1</v>
      </c>
      <c r="CK933" t="b">
        <f t="shared" si="241"/>
        <v>1</v>
      </c>
      <c r="CL933" t="b">
        <f>OR(LEN(_xlfn.IFNA(VLOOKUP(BK933,Konstanta!$Z:$Z,1,FALSE),""))&gt;0,LEN(BK933)=0)</f>
        <v>1</v>
      </c>
      <c r="CM933" t="b">
        <f t="shared" si="242"/>
        <v>1</v>
      </c>
      <c r="CN933" t="b">
        <f t="shared" si="243"/>
        <v>0</v>
      </c>
      <c r="CO933" t="b">
        <f>LEN(_xlfn.IFNA(VLOOKUP(Data!K933,Konstanta!$AB:$AB,1,FALSE),""))&gt;0</f>
        <v>0</v>
      </c>
      <c r="CP933" s="12" t="b">
        <f t="shared" si="244"/>
        <v>0</v>
      </c>
      <c r="CQ933" s="12" t="b">
        <f t="shared" si="245"/>
        <v>0</v>
      </c>
      <c r="CR933" t="b">
        <f>ISNUMBER(SEARCH(Konstanta!$Q$5,Y933))</f>
        <v>0</v>
      </c>
      <c r="CS933">
        <f ca="1">IF(CD933&lt;=Konstanta!$J$5,Konstanta!$I$5,IF(CD933&lt;=Konstanta!$J$6,Konstanta!$I$6,IF(CD933&lt;=Konstanta!$J$7,Konstanta!$I$7,Konstanta!$I$8)))</f>
        <v>4</v>
      </c>
      <c r="CT933" t="b">
        <f>ISNUMBER(SEARCH(Konstanta!$Q$6,Y933))</f>
        <v>0</v>
      </c>
      <c r="CU933">
        <f ca="1">IF(CD933&lt;=Konstanta!$F$5,Konstanta!$E$5,IF(CD933&lt;=Konstanta!$F$6,Konstanta!$E$6,IF(CD933&lt;=Konstanta!$F$7,Konstanta!$E$7,IF(CD933&lt;=Konstanta!$F$8,Konstanta!$E$8,Konstanta!$E$9))))</f>
        <v>5</v>
      </c>
      <c r="CV933" t="b">
        <f t="shared" si="246"/>
        <v>1</v>
      </c>
      <c r="CW933" s="74">
        <f ca="1">IF(CD933&lt;=Konstanta!$B$5,Konstanta!$A$5,IF(CD933&lt;=Konstanta!$B$6,Konstanta!$A$6,IF(CD933&lt;=Konstanta!$B$7,Konstanta!$A$7,IF(CD933&lt;=Konstanta!$B$8,Konstanta!$A$8,IF(CD933&lt;=Konstanta!$B$9,Konstanta!$A$9,IF(CD933&lt;=Konstanta!$B$10,Konstanta!$A$10,IF(CD933&lt;=Konstanta!$B$11,Konstanta!$A$11,Konstanta!$A$12)))))))</f>
        <v>8</v>
      </c>
      <c r="CX933" t="b">
        <f>LEN(_xlfn.IFNA(VLOOKUP(AA933,Konstanta!$AD:$AD,1,FALSE),""))=0</f>
        <v>1</v>
      </c>
      <c r="CY933" s="67">
        <f t="shared" si="247"/>
        <v>0</v>
      </c>
      <c r="CZ933" s="67">
        <f t="shared" si="248"/>
        <v>0</v>
      </c>
      <c r="DA933" s="67">
        <f t="shared" si="249"/>
        <v>0</v>
      </c>
      <c r="DB933" t="b">
        <f t="shared" ca="1" si="250"/>
        <v>0</v>
      </c>
      <c r="DC933" s="67" t="b">
        <f>DA933&lt;=Konstanta!$AH$3</f>
        <v>1</v>
      </c>
      <c r="DD933" t="b">
        <f>CY933&lt;=Konstanta!$AH$4</f>
        <v>1</v>
      </c>
      <c r="DE933" t="b">
        <f>CY933&lt;=Konstanta!$AH$5</f>
        <v>1</v>
      </c>
      <c r="DF933" t="b">
        <f>CY933&lt;=Konstanta!$AH$6</f>
        <v>1</v>
      </c>
      <c r="DG933" t="b">
        <f ca="1">TEXT(BL933,"YYYYMMDD")=TEXT(Konstanta!$B$1,"YYYYMMDD")</f>
        <v>0</v>
      </c>
      <c r="DH933" t="b">
        <f t="shared" si="251"/>
        <v>0</v>
      </c>
      <c r="DI933" s="67">
        <f ca="1">Konstanta!$C$4-Data!CD933</f>
        <v>-1096658.666275</v>
      </c>
      <c r="DJ933">
        <f ca="1">IF(Data!DI933&gt;=Konstanta!$B$14,Konstanta!$A$14,IF(Data!DI933&gt;=Konstanta!$B$15,Konstanta!$A$15,IF(Data!DI933&gt;=Konstanta!$B$16,Konstanta!$A$16,IF(Data!DI933&gt;=Konstanta!$B$17,Konstanta!$A$17,IF(Data!DI933&gt;=Konstanta!$B$18,Konstanta!$A$18,Konstanta!$A$19)))))</f>
        <v>6</v>
      </c>
      <c r="DK933" t="b">
        <f t="shared" si="252"/>
        <v>0</v>
      </c>
      <c r="DL933" t="b">
        <f>COUNTIFS(A$1:A932,A933)=0</f>
        <v>1</v>
      </c>
    </row>
    <row r="934" spans="1:116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  <c r="BY934" s="68"/>
      <c r="BZ934" s="70" t="str">
        <f t="shared" si="237"/>
        <v/>
      </c>
      <c r="CA934" s="71">
        <f t="shared" ca="1" si="238"/>
        <v>1096694.6659916667</v>
      </c>
      <c r="CB934" s="70" t="b">
        <f ca="1">AND(LEN(BZ934)&gt;0,TEXT(BZ934,"YYYY-MM-DD")=TEXT(Konstanta!$B$1,"YYYY-MM-DD"))</f>
        <v>0</v>
      </c>
      <c r="CC934" s="70" t="str">
        <f t="shared" si="239"/>
        <v/>
      </c>
      <c r="CD934" s="72">
        <f ca="1">(Konstanta!$B$2-D934)*24</f>
        <v>1096694.666275</v>
      </c>
      <c r="CE934" t="b">
        <f t="shared" si="240"/>
        <v>0</v>
      </c>
      <c r="CF934" t="b">
        <f>LEN(_xlfn.IFNA(VLOOKUP(H934,Konstanta!$M:$M,1,FALSE),""))&gt;0</f>
        <v>0</v>
      </c>
      <c r="CG934" t="b">
        <f>LEN(_xlfn.IFNA(VLOOKUP(G934,Konstanta!$T:$T,1,FALSE),""))&gt;0</f>
        <v>0</v>
      </c>
      <c r="CH934" t="b">
        <f>_xlfn.IFNA(VLOOKUP(U934,Konstanta!$O:$O,1,FALSE),"-")&lt;&gt;"-"</f>
        <v>0</v>
      </c>
      <c r="CI934" t="b">
        <f>LEN(_xlfn.IFNA(VLOOKUP(AX934,Konstanta!$X:$X,1,FALSE),""))&gt;0</f>
        <v>0</v>
      </c>
      <c r="CJ934" t="b">
        <f>OR(LEN(_xlfn.IFNA(VLOOKUP(Y934,Konstanta!$Q:$Q,1,FALSE),""))&gt;0,LEN(Y934)=0)</f>
        <v>1</v>
      </c>
      <c r="CK934" t="b">
        <f t="shared" si="241"/>
        <v>1</v>
      </c>
      <c r="CL934" t="b">
        <f>OR(LEN(_xlfn.IFNA(VLOOKUP(BK934,Konstanta!$Z:$Z,1,FALSE),""))&gt;0,LEN(BK934)=0)</f>
        <v>1</v>
      </c>
      <c r="CM934" t="b">
        <f t="shared" si="242"/>
        <v>1</v>
      </c>
      <c r="CN934" t="b">
        <f t="shared" si="243"/>
        <v>0</v>
      </c>
      <c r="CO934" t="b">
        <f>LEN(_xlfn.IFNA(VLOOKUP(Data!K934,Konstanta!$AB:$AB,1,FALSE),""))&gt;0</f>
        <v>0</v>
      </c>
      <c r="CP934" s="12" t="b">
        <f t="shared" si="244"/>
        <v>0</v>
      </c>
      <c r="CQ934" s="12" t="b">
        <f t="shared" si="245"/>
        <v>0</v>
      </c>
      <c r="CR934" t="b">
        <f>ISNUMBER(SEARCH(Konstanta!$Q$5,Y934))</f>
        <v>0</v>
      </c>
      <c r="CS934">
        <f ca="1">IF(CD934&lt;=Konstanta!$J$5,Konstanta!$I$5,IF(CD934&lt;=Konstanta!$J$6,Konstanta!$I$6,IF(CD934&lt;=Konstanta!$J$7,Konstanta!$I$7,Konstanta!$I$8)))</f>
        <v>4</v>
      </c>
      <c r="CT934" t="b">
        <f>ISNUMBER(SEARCH(Konstanta!$Q$6,Y934))</f>
        <v>0</v>
      </c>
      <c r="CU934">
        <f ca="1">IF(CD934&lt;=Konstanta!$F$5,Konstanta!$E$5,IF(CD934&lt;=Konstanta!$F$6,Konstanta!$E$6,IF(CD934&lt;=Konstanta!$F$7,Konstanta!$E$7,IF(CD934&lt;=Konstanta!$F$8,Konstanta!$E$8,Konstanta!$E$9))))</f>
        <v>5</v>
      </c>
      <c r="CV934" t="b">
        <f t="shared" si="246"/>
        <v>1</v>
      </c>
      <c r="CW934" s="74">
        <f ca="1">IF(CD934&lt;=Konstanta!$B$5,Konstanta!$A$5,IF(CD934&lt;=Konstanta!$B$6,Konstanta!$A$6,IF(CD934&lt;=Konstanta!$B$7,Konstanta!$A$7,IF(CD934&lt;=Konstanta!$B$8,Konstanta!$A$8,IF(CD934&lt;=Konstanta!$B$9,Konstanta!$A$9,IF(CD934&lt;=Konstanta!$B$10,Konstanta!$A$10,IF(CD934&lt;=Konstanta!$B$11,Konstanta!$A$11,Konstanta!$A$12)))))))</f>
        <v>8</v>
      </c>
      <c r="CX934" t="b">
        <f>LEN(_xlfn.IFNA(VLOOKUP(AA934,Konstanta!$AD:$AD,1,FALSE),""))=0</f>
        <v>1</v>
      </c>
      <c r="CY934" s="67">
        <f t="shared" si="247"/>
        <v>0</v>
      </c>
      <c r="CZ934" s="67">
        <f t="shared" si="248"/>
        <v>0</v>
      </c>
      <c r="DA934" s="67">
        <f t="shared" si="249"/>
        <v>0</v>
      </c>
      <c r="DB934" t="b">
        <f t="shared" ca="1" si="250"/>
        <v>0</v>
      </c>
      <c r="DC934" s="67" t="b">
        <f>DA934&lt;=Konstanta!$AH$3</f>
        <v>1</v>
      </c>
      <c r="DD934" t="b">
        <f>CY934&lt;=Konstanta!$AH$4</f>
        <v>1</v>
      </c>
      <c r="DE934" t="b">
        <f>CY934&lt;=Konstanta!$AH$5</f>
        <v>1</v>
      </c>
      <c r="DF934" t="b">
        <f>CY934&lt;=Konstanta!$AH$6</f>
        <v>1</v>
      </c>
      <c r="DG934" t="b">
        <f ca="1">TEXT(BL934,"YYYYMMDD")=TEXT(Konstanta!$B$1,"YYYYMMDD")</f>
        <v>0</v>
      </c>
      <c r="DH934" t="b">
        <f t="shared" si="251"/>
        <v>0</v>
      </c>
      <c r="DI934" s="67">
        <f ca="1">Konstanta!$C$4-Data!CD934</f>
        <v>-1096658.666275</v>
      </c>
      <c r="DJ934">
        <f ca="1">IF(Data!DI934&gt;=Konstanta!$B$14,Konstanta!$A$14,IF(Data!DI934&gt;=Konstanta!$B$15,Konstanta!$A$15,IF(Data!DI934&gt;=Konstanta!$B$16,Konstanta!$A$16,IF(Data!DI934&gt;=Konstanta!$B$17,Konstanta!$A$17,IF(Data!DI934&gt;=Konstanta!$B$18,Konstanta!$A$18,Konstanta!$A$19)))))</f>
        <v>6</v>
      </c>
      <c r="DK934" t="b">
        <f t="shared" si="252"/>
        <v>0</v>
      </c>
      <c r="DL934" t="b">
        <f>COUNTIFS(A$1:A933,A934)=0</f>
        <v>1</v>
      </c>
    </row>
    <row r="935" spans="1:116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  <c r="BY935" s="68"/>
      <c r="BZ935" s="70" t="str">
        <f t="shared" si="237"/>
        <v/>
      </c>
      <c r="CA935" s="71">
        <f t="shared" ca="1" si="238"/>
        <v>1096694.6662277777</v>
      </c>
      <c r="CB935" s="70" t="b">
        <f ca="1">AND(LEN(BZ935)&gt;0,TEXT(BZ935,"YYYY-MM-DD")=TEXT(Konstanta!$B$1,"YYYY-MM-DD"))</f>
        <v>0</v>
      </c>
      <c r="CC935" s="70" t="str">
        <f t="shared" si="239"/>
        <v/>
      </c>
      <c r="CD935" s="72">
        <f ca="1">(Konstanta!$B$2-D935)*24</f>
        <v>1096694.666275</v>
      </c>
      <c r="CE935" t="b">
        <f t="shared" si="240"/>
        <v>0</v>
      </c>
      <c r="CF935" t="b">
        <f>LEN(_xlfn.IFNA(VLOOKUP(H935,Konstanta!$M:$M,1,FALSE),""))&gt;0</f>
        <v>0</v>
      </c>
      <c r="CG935" t="b">
        <f>LEN(_xlfn.IFNA(VLOOKUP(G935,Konstanta!$T:$T,1,FALSE),""))&gt;0</f>
        <v>0</v>
      </c>
      <c r="CH935" t="b">
        <f>_xlfn.IFNA(VLOOKUP(U935,Konstanta!$O:$O,1,FALSE),"-")&lt;&gt;"-"</f>
        <v>0</v>
      </c>
      <c r="CI935" t="b">
        <f>LEN(_xlfn.IFNA(VLOOKUP(AX935,Konstanta!$X:$X,1,FALSE),""))&gt;0</f>
        <v>0</v>
      </c>
      <c r="CJ935" t="b">
        <f>OR(LEN(_xlfn.IFNA(VLOOKUP(Y935,Konstanta!$Q:$Q,1,FALSE),""))&gt;0,LEN(Y935)=0)</f>
        <v>1</v>
      </c>
      <c r="CK935" t="b">
        <f t="shared" si="241"/>
        <v>1</v>
      </c>
      <c r="CL935" t="b">
        <f>OR(LEN(_xlfn.IFNA(VLOOKUP(BK935,Konstanta!$Z:$Z,1,FALSE),""))&gt;0,LEN(BK935)=0)</f>
        <v>1</v>
      </c>
      <c r="CM935" t="b">
        <f t="shared" si="242"/>
        <v>1</v>
      </c>
      <c r="CN935" t="b">
        <f t="shared" si="243"/>
        <v>0</v>
      </c>
      <c r="CO935" t="b">
        <f>LEN(_xlfn.IFNA(VLOOKUP(Data!K935,Konstanta!$AB:$AB,1,FALSE),""))&gt;0</f>
        <v>0</v>
      </c>
      <c r="CP935" s="12" t="b">
        <f t="shared" si="244"/>
        <v>0</v>
      </c>
      <c r="CQ935" s="12" t="b">
        <f t="shared" si="245"/>
        <v>0</v>
      </c>
      <c r="CR935" t="b">
        <f>ISNUMBER(SEARCH(Konstanta!$Q$5,Y935))</f>
        <v>0</v>
      </c>
      <c r="CS935">
        <f ca="1">IF(CD935&lt;=Konstanta!$J$5,Konstanta!$I$5,IF(CD935&lt;=Konstanta!$J$6,Konstanta!$I$6,IF(CD935&lt;=Konstanta!$J$7,Konstanta!$I$7,Konstanta!$I$8)))</f>
        <v>4</v>
      </c>
      <c r="CT935" t="b">
        <f>ISNUMBER(SEARCH(Konstanta!$Q$6,Y935))</f>
        <v>0</v>
      </c>
      <c r="CU935">
        <f ca="1">IF(CD935&lt;=Konstanta!$F$5,Konstanta!$E$5,IF(CD935&lt;=Konstanta!$F$6,Konstanta!$E$6,IF(CD935&lt;=Konstanta!$F$7,Konstanta!$E$7,IF(CD935&lt;=Konstanta!$F$8,Konstanta!$E$8,Konstanta!$E$9))))</f>
        <v>5</v>
      </c>
      <c r="CV935" t="b">
        <f t="shared" si="246"/>
        <v>1</v>
      </c>
      <c r="CW935" s="74">
        <f ca="1">IF(CD935&lt;=Konstanta!$B$5,Konstanta!$A$5,IF(CD935&lt;=Konstanta!$B$6,Konstanta!$A$6,IF(CD935&lt;=Konstanta!$B$7,Konstanta!$A$7,IF(CD935&lt;=Konstanta!$B$8,Konstanta!$A$8,IF(CD935&lt;=Konstanta!$B$9,Konstanta!$A$9,IF(CD935&lt;=Konstanta!$B$10,Konstanta!$A$10,IF(CD935&lt;=Konstanta!$B$11,Konstanta!$A$11,Konstanta!$A$12)))))))</f>
        <v>8</v>
      </c>
      <c r="CX935" t="b">
        <f>LEN(_xlfn.IFNA(VLOOKUP(AA935,Konstanta!$AD:$AD,1,FALSE),""))=0</f>
        <v>1</v>
      </c>
      <c r="CY935" s="67">
        <f t="shared" si="247"/>
        <v>0</v>
      </c>
      <c r="CZ935" s="67">
        <f t="shared" si="248"/>
        <v>0</v>
      </c>
      <c r="DA935" s="67">
        <f t="shared" si="249"/>
        <v>0</v>
      </c>
      <c r="DB935" t="b">
        <f t="shared" ca="1" si="250"/>
        <v>0</v>
      </c>
      <c r="DC935" s="67" t="b">
        <f>DA935&lt;=Konstanta!$AH$3</f>
        <v>1</v>
      </c>
      <c r="DD935" t="b">
        <f>CY935&lt;=Konstanta!$AH$4</f>
        <v>1</v>
      </c>
      <c r="DE935" t="b">
        <f>CY935&lt;=Konstanta!$AH$5</f>
        <v>1</v>
      </c>
      <c r="DF935" t="b">
        <f>CY935&lt;=Konstanta!$AH$6</f>
        <v>1</v>
      </c>
      <c r="DG935" t="b">
        <f ca="1">TEXT(BL935,"YYYYMMDD")=TEXT(Konstanta!$B$1,"YYYYMMDD")</f>
        <v>0</v>
      </c>
      <c r="DH935" t="b">
        <f t="shared" si="251"/>
        <v>0</v>
      </c>
      <c r="DI935" s="67">
        <f ca="1">Konstanta!$C$4-Data!CD935</f>
        <v>-1096658.666275</v>
      </c>
      <c r="DJ935">
        <f ca="1">IF(Data!DI935&gt;=Konstanta!$B$14,Konstanta!$A$14,IF(Data!DI935&gt;=Konstanta!$B$15,Konstanta!$A$15,IF(Data!DI935&gt;=Konstanta!$B$16,Konstanta!$A$16,IF(Data!DI935&gt;=Konstanta!$B$17,Konstanta!$A$17,IF(Data!DI935&gt;=Konstanta!$B$18,Konstanta!$A$18,Konstanta!$A$19)))))</f>
        <v>6</v>
      </c>
      <c r="DK935" t="b">
        <f t="shared" si="252"/>
        <v>0</v>
      </c>
      <c r="DL935" t="b">
        <f>COUNTIFS(A$1:A934,A935)=0</f>
        <v>1</v>
      </c>
    </row>
    <row r="936" spans="1:11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  <c r="BY936" s="68"/>
      <c r="BZ936" s="70" t="str">
        <f t="shared" si="237"/>
        <v/>
      </c>
      <c r="CA936" s="71">
        <f t="shared" ca="1" si="238"/>
        <v>1096694.6664083335</v>
      </c>
      <c r="CB936" s="70" t="b">
        <f ca="1">AND(LEN(BZ936)&gt;0,TEXT(BZ936,"YYYY-MM-DD")=TEXT(Konstanta!$B$1,"YYYY-MM-DD"))</f>
        <v>0</v>
      </c>
      <c r="CC936" s="70" t="str">
        <f t="shared" si="239"/>
        <v/>
      </c>
      <c r="CD936" s="72">
        <f ca="1">(Konstanta!$B$2-D936)*24</f>
        <v>1096694.666275</v>
      </c>
      <c r="CE936" t="b">
        <f t="shared" si="240"/>
        <v>0</v>
      </c>
      <c r="CF936" t="b">
        <f>LEN(_xlfn.IFNA(VLOOKUP(H936,Konstanta!$M:$M,1,FALSE),""))&gt;0</f>
        <v>0</v>
      </c>
      <c r="CG936" t="b">
        <f>LEN(_xlfn.IFNA(VLOOKUP(G936,Konstanta!$T:$T,1,FALSE),""))&gt;0</f>
        <v>0</v>
      </c>
      <c r="CH936" t="b">
        <f>_xlfn.IFNA(VLOOKUP(U936,Konstanta!$O:$O,1,FALSE),"-")&lt;&gt;"-"</f>
        <v>0</v>
      </c>
      <c r="CI936" t="b">
        <f>LEN(_xlfn.IFNA(VLOOKUP(AX936,Konstanta!$X:$X,1,FALSE),""))&gt;0</f>
        <v>0</v>
      </c>
      <c r="CJ936" t="b">
        <f>OR(LEN(_xlfn.IFNA(VLOOKUP(Y936,Konstanta!$Q:$Q,1,FALSE),""))&gt;0,LEN(Y936)=0)</f>
        <v>1</v>
      </c>
      <c r="CK936" t="b">
        <f t="shared" si="241"/>
        <v>1</v>
      </c>
      <c r="CL936" t="b">
        <f>OR(LEN(_xlfn.IFNA(VLOOKUP(BK936,Konstanta!$Z:$Z,1,FALSE),""))&gt;0,LEN(BK936)=0)</f>
        <v>1</v>
      </c>
      <c r="CM936" t="b">
        <f t="shared" si="242"/>
        <v>1</v>
      </c>
      <c r="CN936" t="b">
        <f t="shared" si="243"/>
        <v>0</v>
      </c>
      <c r="CO936" t="b">
        <f>LEN(_xlfn.IFNA(VLOOKUP(Data!K936,Konstanta!$AB:$AB,1,FALSE),""))&gt;0</f>
        <v>0</v>
      </c>
      <c r="CP936" s="12" t="b">
        <f t="shared" si="244"/>
        <v>0</v>
      </c>
      <c r="CQ936" s="12" t="b">
        <f t="shared" si="245"/>
        <v>0</v>
      </c>
      <c r="CR936" t="b">
        <f>ISNUMBER(SEARCH(Konstanta!$Q$5,Y936))</f>
        <v>0</v>
      </c>
      <c r="CS936">
        <f ca="1">IF(CD936&lt;=Konstanta!$J$5,Konstanta!$I$5,IF(CD936&lt;=Konstanta!$J$6,Konstanta!$I$6,IF(CD936&lt;=Konstanta!$J$7,Konstanta!$I$7,Konstanta!$I$8)))</f>
        <v>4</v>
      </c>
      <c r="CT936" t="b">
        <f>ISNUMBER(SEARCH(Konstanta!$Q$6,Y936))</f>
        <v>0</v>
      </c>
      <c r="CU936">
        <f ca="1">IF(CD936&lt;=Konstanta!$F$5,Konstanta!$E$5,IF(CD936&lt;=Konstanta!$F$6,Konstanta!$E$6,IF(CD936&lt;=Konstanta!$F$7,Konstanta!$E$7,IF(CD936&lt;=Konstanta!$F$8,Konstanta!$E$8,Konstanta!$E$9))))</f>
        <v>5</v>
      </c>
      <c r="CV936" t="b">
        <f t="shared" si="246"/>
        <v>1</v>
      </c>
      <c r="CW936" s="74">
        <f ca="1">IF(CD936&lt;=Konstanta!$B$5,Konstanta!$A$5,IF(CD936&lt;=Konstanta!$B$6,Konstanta!$A$6,IF(CD936&lt;=Konstanta!$B$7,Konstanta!$A$7,IF(CD936&lt;=Konstanta!$B$8,Konstanta!$A$8,IF(CD936&lt;=Konstanta!$B$9,Konstanta!$A$9,IF(CD936&lt;=Konstanta!$B$10,Konstanta!$A$10,IF(CD936&lt;=Konstanta!$B$11,Konstanta!$A$11,Konstanta!$A$12)))))))</f>
        <v>8</v>
      </c>
      <c r="CX936" t="b">
        <f>LEN(_xlfn.IFNA(VLOOKUP(AA936,Konstanta!$AD:$AD,1,FALSE),""))=0</f>
        <v>1</v>
      </c>
      <c r="CY936" s="67">
        <f t="shared" si="247"/>
        <v>0</v>
      </c>
      <c r="CZ936" s="67">
        <f t="shared" si="248"/>
        <v>0</v>
      </c>
      <c r="DA936" s="67">
        <f t="shared" si="249"/>
        <v>0</v>
      </c>
      <c r="DB936" t="b">
        <f t="shared" ca="1" si="250"/>
        <v>0</v>
      </c>
      <c r="DC936" s="67" t="b">
        <f>DA936&lt;=Konstanta!$AH$3</f>
        <v>1</v>
      </c>
      <c r="DD936" t="b">
        <f>CY936&lt;=Konstanta!$AH$4</f>
        <v>1</v>
      </c>
      <c r="DE936" t="b">
        <f>CY936&lt;=Konstanta!$AH$5</f>
        <v>1</v>
      </c>
      <c r="DF936" t="b">
        <f>CY936&lt;=Konstanta!$AH$6</f>
        <v>1</v>
      </c>
      <c r="DG936" t="b">
        <f ca="1">TEXT(BL936,"YYYYMMDD")=TEXT(Konstanta!$B$1,"YYYYMMDD")</f>
        <v>0</v>
      </c>
      <c r="DH936" t="b">
        <f t="shared" si="251"/>
        <v>0</v>
      </c>
      <c r="DI936" s="67">
        <f ca="1">Konstanta!$C$4-Data!CD936</f>
        <v>-1096658.666275</v>
      </c>
      <c r="DJ936">
        <f ca="1">IF(Data!DI936&gt;=Konstanta!$B$14,Konstanta!$A$14,IF(Data!DI936&gt;=Konstanta!$B$15,Konstanta!$A$15,IF(Data!DI936&gt;=Konstanta!$B$16,Konstanta!$A$16,IF(Data!DI936&gt;=Konstanta!$B$17,Konstanta!$A$17,IF(Data!DI936&gt;=Konstanta!$B$18,Konstanta!$A$18,Konstanta!$A$19)))))</f>
        <v>6</v>
      </c>
      <c r="DK936" t="b">
        <f t="shared" si="252"/>
        <v>0</v>
      </c>
      <c r="DL936" t="b">
        <f>COUNTIFS(A$1:A935,A936)=0</f>
        <v>1</v>
      </c>
    </row>
    <row r="937" spans="1:116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70" t="str">
        <f t="shared" si="237"/>
        <v/>
      </c>
      <c r="CA937" s="71">
        <f t="shared" ca="1" si="238"/>
        <v>1096694.666013889</v>
      </c>
      <c r="CB937" s="70" t="b">
        <f ca="1">AND(LEN(BZ937)&gt;0,TEXT(BZ937,"YYYY-MM-DD")=TEXT(Konstanta!$B$1,"YYYY-MM-DD"))</f>
        <v>0</v>
      </c>
      <c r="CC937" s="70" t="str">
        <f t="shared" si="239"/>
        <v/>
      </c>
      <c r="CD937" s="72">
        <f ca="1">(Konstanta!$B$2-D937)*24</f>
        <v>1096694.666275</v>
      </c>
      <c r="CE937" t="b">
        <f t="shared" si="240"/>
        <v>0</v>
      </c>
      <c r="CF937" t="b">
        <f>LEN(_xlfn.IFNA(VLOOKUP(H937,Konstanta!$M:$M,1,FALSE),""))&gt;0</f>
        <v>0</v>
      </c>
      <c r="CG937" t="b">
        <f>LEN(_xlfn.IFNA(VLOOKUP(G937,Konstanta!$T:$T,1,FALSE),""))&gt;0</f>
        <v>0</v>
      </c>
      <c r="CH937" t="b">
        <f>_xlfn.IFNA(VLOOKUP(U937,Konstanta!$O:$O,1,FALSE),"-")&lt;&gt;"-"</f>
        <v>0</v>
      </c>
      <c r="CI937" t="b">
        <f>LEN(_xlfn.IFNA(VLOOKUP(AX937,Konstanta!$X:$X,1,FALSE),""))&gt;0</f>
        <v>0</v>
      </c>
      <c r="CJ937" t="b">
        <f>OR(LEN(_xlfn.IFNA(VLOOKUP(Y937,Konstanta!$Q:$Q,1,FALSE),""))&gt;0,LEN(Y937)=0)</f>
        <v>1</v>
      </c>
      <c r="CK937" t="b">
        <f t="shared" si="241"/>
        <v>1</v>
      </c>
      <c r="CL937" t="b">
        <f>OR(LEN(_xlfn.IFNA(VLOOKUP(BK937,Konstanta!$Z:$Z,1,FALSE),""))&gt;0,LEN(BK937)=0)</f>
        <v>1</v>
      </c>
      <c r="CM937" t="b">
        <f t="shared" si="242"/>
        <v>1</v>
      </c>
      <c r="CN937" t="b">
        <f t="shared" si="243"/>
        <v>0</v>
      </c>
      <c r="CO937" t="b">
        <f>LEN(_xlfn.IFNA(VLOOKUP(Data!K937,Konstanta!$AB:$AB,1,FALSE),""))&gt;0</f>
        <v>0</v>
      </c>
      <c r="CP937" s="12" t="b">
        <f t="shared" si="244"/>
        <v>0</v>
      </c>
      <c r="CQ937" s="12" t="b">
        <f t="shared" si="245"/>
        <v>0</v>
      </c>
      <c r="CR937" t="b">
        <f>ISNUMBER(SEARCH(Konstanta!$Q$5,Y937))</f>
        <v>0</v>
      </c>
      <c r="CS937">
        <f ca="1">IF(CD937&lt;=Konstanta!$J$5,Konstanta!$I$5,IF(CD937&lt;=Konstanta!$J$6,Konstanta!$I$6,IF(CD937&lt;=Konstanta!$J$7,Konstanta!$I$7,Konstanta!$I$8)))</f>
        <v>4</v>
      </c>
      <c r="CT937" t="b">
        <f>ISNUMBER(SEARCH(Konstanta!$Q$6,Y937))</f>
        <v>0</v>
      </c>
      <c r="CU937">
        <f ca="1">IF(CD937&lt;=Konstanta!$F$5,Konstanta!$E$5,IF(CD937&lt;=Konstanta!$F$6,Konstanta!$E$6,IF(CD937&lt;=Konstanta!$F$7,Konstanta!$E$7,IF(CD937&lt;=Konstanta!$F$8,Konstanta!$E$8,Konstanta!$E$9))))</f>
        <v>5</v>
      </c>
      <c r="CV937" t="b">
        <f t="shared" si="246"/>
        <v>1</v>
      </c>
      <c r="CW937" s="74">
        <f ca="1">IF(CD937&lt;=Konstanta!$B$5,Konstanta!$A$5,IF(CD937&lt;=Konstanta!$B$6,Konstanta!$A$6,IF(CD937&lt;=Konstanta!$B$7,Konstanta!$A$7,IF(CD937&lt;=Konstanta!$B$8,Konstanta!$A$8,IF(CD937&lt;=Konstanta!$B$9,Konstanta!$A$9,IF(CD937&lt;=Konstanta!$B$10,Konstanta!$A$10,IF(CD937&lt;=Konstanta!$B$11,Konstanta!$A$11,Konstanta!$A$12)))))))</f>
        <v>8</v>
      </c>
      <c r="CX937" t="b">
        <f>LEN(_xlfn.IFNA(VLOOKUP(AA937,Konstanta!$AD:$AD,1,FALSE),""))=0</f>
        <v>1</v>
      </c>
      <c r="CY937" s="67">
        <f t="shared" si="247"/>
        <v>0</v>
      </c>
      <c r="CZ937" s="67">
        <f t="shared" si="248"/>
        <v>0</v>
      </c>
      <c r="DA937" s="67">
        <f t="shared" si="249"/>
        <v>0</v>
      </c>
      <c r="DB937" t="b">
        <f t="shared" ca="1" si="250"/>
        <v>0</v>
      </c>
      <c r="DC937" s="67" t="b">
        <f>DA937&lt;=Konstanta!$AH$3</f>
        <v>1</v>
      </c>
      <c r="DD937" t="b">
        <f>CY937&lt;=Konstanta!$AH$4</f>
        <v>1</v>
      </c>
      <c r="DE937" t="b">
        <f>CY937&lt;=Konstanta!$AH$5</f>
        <v>1</v>
      </c>
      <c r="DF937" t="b">
        <f>CY937&lt;=Konstanta!$AH$6</f>
        <v>1</v>
      </c>
      <c r="DG937" t="b">
        <f ca="1">TEXT(BL937,"YYYYMMDD")=TEXT(Konstanta!$B$1,"YYYYMMDD")</f>
        <v>0</v>
      </c>
      <c r="DH937" t="b">
        <f t="shared" si="251"/>
        <v>0</v>
      </c>
      <c r="DI937" s="67">
        <f ca="1">Konstanta!$C$4-Data!CD937</f>
        <v>-1096658.666275</v>
      </c>
      <c r="DJ937">
        <f ca="1">IF(Data!DI937&gt;=Konstanta!$B$14,Konstanta!$A$14,IF(Data!DI937&gt;=Konstanta!$B$15,Konstanta!$A$15,IF(Data!DI937&gt;=Konstanta!$B$16,Konstanta!$A$16,IF(Data!DI937&gt;=Konstanta!$B$17,Konstanta!$A$17,IF(Data!DI937&gt;=Konstanta!$B$18,Konstanta!$A$18,Konstanta!$A$19)))))</f>
        <v>6</v>
      </c>
      <c r="DK937" t="b">
        <f t="shared" si="252"/>
        <v>0</v>
      </c>
      <c r="DL937" t="b">
        <f>COUNTIFS(A$1:A936,A937)=0</f>
        <v>1</v>
      </c>
    </row>
    <row r="938" spans="1:116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  <c r="BY938" s="68"/>
      <c r="BZ938" s="70" t="str">
        <f t="shared" si="237"/>
        <v/>
      </c>
      <c r="CA938" s="71">
        <f t="shared" ca="1" si="238"/>
        <v>1096694.6664083335</v>
      </c>
      <c r="CB938" s="70" t="b">
        <f ca="1">AND(LEN(BZ938)&gt;0,TEXT(BZ938,"YYYY-MM-DD")=TEXT(Konstanta!$B$1,"YYYY-MM-DD"))</f>
        <v>0</v>
      </c>
      <c r="CC938" s="70" t="str">
        <f t="shared" si="239"/>
        <v/>
      </c>
      <c r="CD938" s="72">
        <f ca="1">(Konstanta!$B$2-D938)*24</f>
        <v>1096694.666275</v>
      </c>
      <c r="CE938" t="b">
        <f t="shared" si="240"/>
        <v>0</v>
      </c>
      <c r="CF938" t="b">
        <f>LEN(_xlfn.IFNA(VLOOKUP(H938,Konstanta!$M:$M,1,FALSE),""))&gt;0</f>
        <v>0</v>
      </c>
      <c r="CG938" t="b">
        <f>LEN(_xlfn.IFNA(VLOOKUP(G938,Konstanta!$T:$T,1,FALSE),""))&gt;0</f>
        <v>0</v>
      </c>
      <c r="CH938" t="b">
        <f>_xlfn.IFNA(VLOOKUP(U938,Konstanta!$O:$O,1,FALSE),"-")&lt;&gt;"-"</f>
        <v>0</v>
      </c>
      <c r="CI938" t="b">
        <f>LEN(_xlfn.IFNA(VLOOKUP(AX938,Konstanta!$X:$X,1,FALSE),""))&gt;0</f>
        <v>0</v>
      </c>
      <c r="CJ938" t="b">
        <f>OR(LEN(_xlfn.IFNA(VLOOKUP(Y938,Konstanta!$Q:$Q,1,FALSE),""))&gt;0,LEN(Y938)=0)</f>
        <v>1</v>
      </c>
      <c r="CK938" t="b">
        <f t="shared" si="241"/>
        <v>1</v>
      </c>
      <c r="CL938" t="b">
        <f>OR(LEN(_xlfn.IFNA(VLOOKUP(BK938,Konstanta!$Z:$Z,1,FALSE),""))&gt;0,LEN(BK938)=0)</f>
        <v>1</v>
      </c>
      <c r="CM938" t="b">
        <f t="shared" si="242"/>
        <v>1</v>
      </c>
      <c r="CN938" t="b">
        <f t="shared" si="243"/>
        <v>0</v>
      </c>
      <c r="CO938" t="b">
        <f>LEN(_xlfn.IFNA(VLOOKUP(Data!K938,Konstanta!$AB:$AB,1,FALSE),""))&gt;0</f>
        <v>0</v>
      </c>
      <c r="CP938" s="12" t="b">
        <f t="shared" si="244"/>
        <v>0</v>
      </c>
      <c r="CQ938" s="12" t="b">
        <f t="shared" si="245"/>
        <v>0</v>
      </c>
      <c r="CR938" t="b">
        <f>ISNUMBER(SEARCH(Konstanta!$Q$5,Y938))</f>
        <v>0</v>
      </c>
      <c r="CS938">
        <f ca="1">IF(CD938&lt;=Konstanta!$J$5,Konstanta!$I$5,IF(CD938&lt;=Konstanta!$J$6,Konstanta!$I$6,IF(CD938&lt;=Konstanta!$J$7,Konstanta!$I$7,Konstanta!$I$8)))</f>
        <v>4</v>
      </c>
      <c r="CT938" t="b">
        <f>ISNUMBER(SEARCH(Konstanta!$Q$6,Y938))</f>
        <v>0</v>
      </c>
      <c r="CU938">
        <f ca="1">IF(CD938&lt;=Konstanta!$F$5,Konstanta!$E$5,IF(CD938&lt;=Konstanta!$F$6,Konstanta!$E$6,IF(CD938&lt;=Konstanta!$F$7,Konstanta!$E$7,IF(CD938&lt;=Konstanta!$F$8,Konstanta!$E$8,Konstanta!$E$9))))</f>
        <v>5</v>
      </c>
      <c r="CV938" t="b">
        <f t="shared" si="246"/>
        <v>1</v>
      </c>
      <c r="CW938" s="74">
        <f ca="1">IF(CD938&lt;=Konstanta!$B$5,Konstanta!$A$5,IF(CD938&lt;=Konstanta!$B$6,Konstanta!$A$6,IF(CD938&lt;=Konstanta!$B$7,Konstanta!$A$7,IF(CD938&lt;=Konstanta!$B$8,Konstanta!$A$8,IF(CD938&lt;=Konstanta!$B$9,Konstanta!$A$9,IF(CD938&lt;=Konstanta!$B$10,Konstanta!$A$10,IF(CD938&lt;=Konstanta!$B$11,Konstanta!$A$11,Konstanta!$A$12)))))))</f>
        <v>8</v>
      </c>
      <c r="CX938" t="b">
        <f>LEN(_xlfn.IFNA(VLOOKUP(AA938,Konstanta!$AD:$AD,1,FALSE),""))=0</f>
        <v>1</v>
      </c>
      <c r="CY938" s="67">
        <f t="shared" si="247"/>
        <v>0</v>
      </c>
      <c r="CZ938" s="67">
        <f t="shared" si="248"/>
        <v>0</v>
      </c>
      <c r="DA938" s="67">
        <f t="shared" si="249"/>
        <v>0</v>
      </c>
      <c r="DB938" t="b">
        <f t="shared" ca="1" si="250"/>
        <v>0</v>
      </c>
      <c r="DC938" s="67" t="b">
        <f>DA938&lt;=Konstanta!$AH$3</f>
        <v>1</v>
      </c>
      <c r="DD938" t="b">
        <f>CY938&lt;=Konstanta!$AH$4</f>
        <v>1</v>
      </c>
      <c r="DE938" t="b">
        <f>CY938&lt;=Konstanta!$AH$5</f>
        <v>1</v>
      </c>
      <c r="DF938" t="b">
        <f>CY938&lt;=Konstanta!$AH$6</f>
        <v>1</v>
      </c>
      <c r="DG938" t="b">
        <f ca="1">TEXT(BL938,"YYYYMMDD")=TEXT(Konstanta!$B$1,"YYYYMMDD")</f>
        <v>0</v>
      </c>
      <c r="DH938" t="b">
        <f t="shared" si="251"/>
        <v>0</v>
      </c>
      <c r="DI938" s="67">
        <f ca="1">Konstanta!$C$4-Data!CD938</f>
        <v>-1096658.666275</v>
      </c>
      <c r="DJ938">
        <f ca="1">IF(Data!DI938&gt;=Konstanta!$B$14,Konstanta!$A$14,IF(Data!DI938&gt;=Konstanta!$B$15,Konstanta!$A$15,IF(Data!DI938&gt;=Konstanta!$B$16,Konstanta!$A$16,IF(Data!DI938&gt;=Konstanta!$B$17,Konstanta!$A$17,IF(Data!DI938&gt;=Konstanta!$B$18,Konstanta!$A$18,Konstanta!$A$19)))))</f>
        <v>6</v>
      </c>
      <c r="DK938" t="b">
        <f t="shared" si="252"/>
        <v>0</v>
      </c>
      <c r="DL938" t="b">
        <f>COUNTIFS(A$1:A937,A938)=0</f>
        <v>1</v>
      </c>
    </row>
    <row r="939" spans="1:116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  <c r="BY939" s="68"/>
      <c r="BZ939" s="70" t="str">
        <f t="shared" si="237"/>
        <v/>
      </c>
      <c r="CA939" s="71">
        <f t="shared" ca="1" si="238"/>
        <v>1096694.6664</v>
      </c>
      <c r="CB939" s="70" t="b">
        <f ca="1">AND(LEN(BZ939)&gt;0,TEXT(BZ939,"YYYY-MM-DD")=TEXT(Konstanta!$B$1,"YYYY-MM-DD"))</f>
        <v>0</v>
      </c>
      <c r="CC939" s="70" t="str">
        <f t="shared" si="239"/>
        <v/>
      </c>
      <c r="CD939" s="72">
        <f ca="1">(Konstanta!$B$2-D939)*24</f>
        <v>1096694.666275</v>
      </c>
      <c r="CE939" t="b">
        <f t="shared" si="240"/>
        <v>0</v>
      </c>
      <c r="CF939" t="b">
        <f>LEN(_xlfn.IFNA(VLOOKUP(H939,Konstanta!$M:$M,1,FALSE),""))&gt;0</f>
        <v>0</v>
      </c>
      <c r="CG939" t="b">
        <f>LEN(_xlfn.IFNA(VLOOKUP(G939,Konstanta!$T:$T,1,FALSE),""))&gt;0</f>
        <v>0</v>
      </c>
      <c r="CH939" t="b">
        <f>_xlfn.IFNA(VLOOKUP(U939,Konstanta!$O:$O,1,FALSE),"-")&lt;&gt;"-"</f>
        <v>0</v>
      </c>
      <c r="CI939" t="b">
        <f>LEN(_xlfn.IFNA(VLOOKUP(AX939,Konstanta!$X:$X,1,FALSE),""))&gt;0</f>
        <v>0</v>
      </c>
      <c r="CJ939" t="b">
        <f>OR(LEN(_xlfn.IFNA(VLOOKUP(Y939,Konstanta!$Q:$Q,1,FALSE),""))&gt;0,LEN(Y939)=0)</f>
        <v>1</v>
      </c>
      <c r="CK939" t="b">
        <f t="shared" si="241"/>
        <v>1</v>
      </c>
      <c r="CL939" t="b">
        <f>OR(LEN(_xlfn.IFNA(VLOOKUP(BK939,Konstanta!$Z:$Z,1,FALSE),""))&gt;0,LEN(BK939)=0)</f>
        <v>1</v>
      </c>
      <c r="CM939" t="b">
        <f t="shared" si="242"/>
        <v>1</v>
      </c>
      <c r="CN939" t="b">
        <f t="shared" si="243"/>
        <v>0</v>
      </c>
      <c r="CO939" t="b">
        <f>LEN(_xlfn.IFNA(VLOOKUP(Data!K939,Konstanta!$AB:$AB,1,FALSE),""))&gt;0</f>
        <v>0</v>
      </c>
      <c r="CP939" s="12" t="b">
        <f t="shared" si="244"/>
        <v>0</v>
      </c>
      <c r="CQ939" s="12" t="b">
        <f t="shared" si="245"/>
        <v>0</v>
      </c>
      <c r="CR939" t="b">
        <f>ISNUMBER(SEARCH(Konstanta!$Q$5,Y939))</f>
        <v>0</v>
      </c>
      <c r="CS939">
        <f ca="1">IF(CD939&lt;=Konstanta!$J$5,Konstanta!$I$5,IF(CD939&lt;=Konstanta!$J$6,Konstanta!$I$6,IF(CD939&lt;=Konstanta!$J$7,Konstanta!$I$7,Konstanta!$I$8)))</f>
        <v>4</v>
      </c>
      <c r="CT939" t="b">
        <f>ISNUMBER(SEARCH(Konstanta!$Q$6,Y939))</f>
        <v>0</v>
      </c>
      <c r="CU939">
        <f ca="1">IF(CD939&lt;=Konstanta!$F$5,Konstanta!$E$5,IF(CD939&lt;=Konstanta!$F$6,Konstanta!$E$6,IF(CD939&lt;=Konstanta!$F$7,Konstanta!$E$7,IF(CD939&lt;=Konstanta!$F$8,Konstanta!$E$8,Konstanta!$E$9))))</f>
        <v>5</v>
      </c>
      <c r="CV939" t="b">
        <f t="shared" si="246"/>
        <v>1</v>
      </c>
      <c r="CW939" s="74">
        <f ca="1">IF(CD939&lt;=Konstanta!$B$5,Konstanta!$A$5,IF(CD939&lt;=Konstanta!$B$6,Konstanta!$A$6,IF(CD939&lt;=Konstanta!$B$7,Konstanta!$A$7,IF(CD939&lt;=Konstanta!$B$8,Konstanta!$A$8,IF(CD939&lt;=Konstanta!$B$9,Konstanta!$A$9,IF(CD939&lt;=Konstanta!$B$10,Konstanta!$A$10,IF(CD939&lt;=Konstanta!$B$11,Konstanta!$A$11,Konstanta!$A$12)))))))</f>
        <v>8</v>
      </c>
      <c r="CX939" t="b">
        <f>LEN(_xlfn.IFNA(VLOOKUP(AA939,Konstanta!$AD:$AD,1,FALSE),""))=0</f>
        <v>1</v>
      </c>
      <c r="CY939" s="67">
        <f t="shared" si="247"/>
        <v>0</v>
      </c>
      <c r="CZ939" s="67">
        <f t="shared" si="248"/>
        <v>0</v>
      </c>
      <c r="DA939" s="67">
        <f t="shared" si="249"/>
        <v>0</v>
      </c>
      <c r="DB939" t="b">
        <f t="shared" ca="1" si="250"/>
        <v>0</v>
      </c>
      <c r="DC939" s="67" t="b">
        <f>DA939&lt;=Konstanta!$AH$3</f>
        <v>1</v>
      </c>
      <c r="DD939" t="b">
        <f>CY939&lt;=Konstanta!$AH$4</f>
        <v>1</v>
      </c>
      <c r="DE939" t="b">
        <f>CY939&lt;=Konstanta!$AH$5</f>
        <v>1</v>
      </c>
      <c r="DF939" t="b">
        <f>CY939&lt;=Konstanta!$AH$6</f>
        <v>1</v>
      </c>
      <c r="DG939" t="b">
        <f ca="1">TEXT(BL939,"YYYYMMDD")=TEXT(Konstanta!$B$1,"YYYYMMDD")</f>
        <v>0</v>
      </c>
      <c r="DH939" t="b">
        <f t="shared" si="251"/>
        <v>0</v>
      </c>
      <c r="DI939" s="67">
        <f ca="1">Konstanta!$C$4-Data!CD939</f>
        <v>-1096658.666275</v>
      </c>
      <c r="DJ939">
        <f ca="1">IF(Data!DI939&gt;=Konstanta!$B$14,Konstanta!$A$14,IF(Data!DI939&gt;=Konstanta!$B$15,Konstanta!$A$15,IF(Data!DI939&gt;=Konstanta!$B$16,Konstanta!$A$16,IF(Data!DI939&gt;=Konstanta!$B$17,Konstanta!$A$17,IF(Data!DI939&gt;=Konstanta!$B$18,Konstanta!$A$18,Konstanta!$A$19)))))</f>
        <v>6</v>
      </c>
      <c r="DK939" t="b">
        <f t="shared" si="252"/>
        <v>0</v>
      </c>
      <c r="DL939" t="b">
        <f>COUNTIFS(A$1:A938,A939)=0</f>
        <v>1</v>
      </c>
    </row>
    <row r="940" spans="1:116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  <c r="BY940" s="68"/>
      <c r="BZ940" s="70" t="str">
        <f t="shared" si="237"/>
        <v/>
      </c>
      <c r="CA940" s="71">
        <f t="shared" ca="1" si="238"/>
        <v>1096694.6659916667</v>
      </c>
      <c r="CB940" s="70" t="b">
        <f ca="1">AND(LEN(BZ940)&gt;0,TEXT(BZ940,"YYYY-MM-DD")=TEXT(Konstanta!$B$1,"YYYY-MM-DD"))</f>
        <v>0</v>
      </c>
      <c r="CC940" s="70" t="str">
        <f t="shared" si="239"/>
        <v/>
      </c>
      <c r="CD940" s="72">
        <f ca="1">(Konstanta!$B$2-D940)*24</f>
        <v>1096694.666275</v>
      </c>
      <c r="CE940" t="b">
        <f t="shared" si="240"/>
        <v>0</v>
      </c>
      <c r="CF940" t="b">
        <f>LEN(_xlfn.IFNA(VLOOKUP(H940,Konstanta!$M:$M,1,FALSE),""))&gt;0</f>
        <v>0</v>
      </c>
      <c r="CG940" t="b">
        <f>LEN(_xlfn.IFNA(VLOOKUP(G940,Konstanta!$T:$T,1,FALSE),""))&gt;0</f>
        <v>0</v>
      </c>
      <c r="CH940" t="b">
        <f>_xlfn.IFNA(VLOOKUP(U940,Konstanta!$O:$O,1,FALSE),"-")&lt;&gt;"-"</f>
        <v>0</v>
      </c>
      <c r="CI940" t="b">
        <f>LEN(_xlfn.IFNA(VLOOKUP(AX940,Konstanta!$X:$X,1,FALSE),""))&gt;0</f>
        <v>0</v>
      </c>
      <c r="CJ940" t="b">
        <f>OR(LEN(_xlfn.IFNA(VLOOKUP(Y940,Konstanta!$Q:$Q,1,FALSE),""))&gt;0,LEN(Y940)=0)</f>
        <v>1</v>
      </c>
      <c r="CK940" t="b">
        <f t="shared" si="241"/>
        <v>1</v>
      </c>
      <c r="CL940" t="b">
        <f>OR(LEN(_xlfn.IFNA(VLOOKUP(BK940,Konstanta!$Z:$Z,1,FALSE),""))&gt;0,LEN(BK940)=0)</f>
        <v>1</v>
      </c>
      <c r="CM940" t="b">
        <f t="shared" si="242"/>
        <v>1</v>
      </c>
      <c r="CN940" t="b">
        <f t="shared" si="243"/>
        <v>0</v>
      </c>
      <c r="CO940" t="b">
        <f>LEN(_xlfn.IFNA(VLOOKUP(Data!K940,Konstanta!$AB:$AB,1,FALSE),""))&gt;0</f>
        <v>0</v>
      </c>
      <c r="CP940" s="12" t="b">
        <f t="shared" si="244"/>
        <v>0</v>
      </c>
      <c r="CQ940" s="12" t="b">
        <f t="shared" si="245"/>
        <v>0</v>
      </c>
      <c r="CR940" t="b">
        <f>ISNUMBER(SEARCH(Konstanta!$Q$5,Y940))</f>
        <v>0</v>
      </c>
      <c r="CS940">
        <f ca="1">IF(CD940&lt;=Konstanta!$J$5,Konstanta!$I$5,IF(CD940&lt;=Konstanta!$J$6,Konstanta!$I$6,IF(CD940&lt;=Konstanta!$J$7,Konstanta!$I$7,Konstanta!$I$8)))</f>
        <v>4</v>
      </c>
      <c r="CT940" t="b">
        <f>ISNUMBER(SEARCH(Konstanta!$Q$6,Y940))</f>
        <v>0</v>
      </c>
      <c r="CU940">
        <f ca="1">IF(CD940&lt;=Konstanta!$F$5,Konstanta!$E$5,IF(CD940&lt;=Konstanta!$F$6,Konstanta!$E$6,IF(CD940&lt;=Konstanta!$F$7,Konstanta!$E$7,IF(CD940&lt;=Konstanta!$F$8,Konstanta!$E$8,Konstanta!$E$9))))</f>
        <v>5</v>
      </c>
      <c r="CV940" t="b">
        <f t="shared" si="246"/>
        <v>1</v>
      </c>
      <c r="CW940" s="74">
        <f ca="1">IF(CD940&lt;=Konstanta!$B$5,Konstanta!$A$5,IF(CD940&lt;=Konstanta!$B$6,Konstanta!$A$6,IF(CD940&lt;=Konstanta!$B$7,Konstanta!$A$7,IF(CD940&lt;=Konstanta!$B$8,Konstanta!$A$8,IF(CD940&lt;=Konstanta!$B$9,Konstanta!$A$9,IF(CD940&lt;=Konstanta!$B$10,Konstanta!$A$10,IF(CD940&lt;=Konstanta!$B$11,Konstanta!$A$11,Konstanta!$A$12)))))))</f>
        <v>8</v>
      </c>
      <c r="CX940" t="b">
        <f>LEN(_xlfn.IFNA(VLOOKUP(AA940,Konstanta!$AD:$AD,1,FALSE),""))=0</f>
        <v>1</v>
      </c>
      <c r="CY940" s="67">
        <f t="shared" si="247"/>
        <v>0</v>
      </c>
      <c r="CZ940" s="67">
        <f t="shared" si="248"/>
        <v>0</v>
      </c>
      <c r="DA940" s="67">
        <f t="shared" si="249"/>
        <v>0</v>
      </c>
      <c r="DB940" t="b">
        <f t="shared" ca="1" si="250"/>
        <v>0</v>
      </c>
      <c r="DC940" s="67" t="b">
        <f>DA940&lt;=Konstanta!$AH$3</f>
        <v>1</v>
      </c>
      <c r="DD940" t="b">
        <f>CY940&lt;=Konstanta!$AH$4</f>
        <v>1</v>
      </c>
      <c r="DE940" t="b">
        <f>CY940&lt;=Konstanta!$AH$5</f>
        <v>1</v>
      </c>
      <c r="DF940" t="b">
        <f>CY940&lt;=Konstanta!$AH$6</f>
        <v>1</v>
      </c>
      <c r="DG940" t="b">
        <f ca="1">TEXT(BL940,"YYYYMMDD")=TEXT(Konstanta!$B$1,"YYYYMMDD")</f>
        <v>0</v>
      </c>
      <c r="DH940" t="b">
        <f t="shared" si="251"/>
        <v>0</v>
      </c>
      <c r="DI940" s="67">
        <f ca="1">Konstanta!$C$4-Data!CD940</f>
        <v>-1096658.666275</v>
      </c>
      <c r="DJ940">
        <f ca="1">IF(Data!DI940&gt;=Konstanta!$B$14,Konstanta!$A$14,IF(Data!DI940&gt;=Konstanta!$B$15,Konstanta!$A$15,IF(Data!DI940&gt;=Konstanta!$B$16,Konstanta!$A$16,IF(Data!DI940&gt;=Konstanta!$B$17,Konstanta!$A$17,IF(Data!DI940&gt;=Konstanta!$B$18,Konstanta!$A$18,Konstanta!$A$19)))))</f>
        <v>6</v>
      </c>
      <c r="DK940" t="b">
        <f t="shared" si="252"/>
        <v>0</v>
      </c>
      <c r="DL940" t="b">
        <f>COUNTIFS(A$1:A939,A940)=0</f>
        <v>1</v>
      </c>
    </row>
    <row r="941" spans="1:116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  <c r="BY941" s="68"/>
      <c r="BZ941" s="70" t="str">
        <f t="shared" si="237"/>
        <v/>
      </c>
      <c r="CA941" s="71">
        <f t="shared" ca="1" si="238"/>
        <v>1096694.6662277777</v>
      </c>
      <c r="CB941" s="70" t="b">
        <f ca="1">AND(LEN(BZ941)&gt;0,TEXT(BZ941,"YYYY-MM-DD")=TEXT(Konstanta!$B$1,"YYYY-MM-DD"))</f>
        <v>0</v>
      </c>
      <c r="CC941" s="70" t="str">
        <f t="shared" si="239"/>
        <v/>
      </c>
      <c r="CD941" s="72">
        <f ca="1">(Konstanta!$B$2-D941)*24</f>
        <v>1096694.666275</v>
      </c>
      <c r="CE941" t="b">
        <f t="shared" si="240"/>
        <v>0</v>
      </c>
      <c r="CF941" t="b">
        <f>LEN(_xlfn.IFNA(VLOOKUP(H941,Konstanta!$M:$M,1,FALSE),""))&gt;0</f>
        <v>0</v>
      </c>
      <c r="CG941" t="b">
        <f>LEN(_xlfn.IFNA(VLOOKUP(G941,Konstanta!$T:$T,1,FALSE),""))&gt;0</f>
        <v>0</v>
      </c>
      <c r="CH941" t="b">
        <f>_xlfn.IFNA(VLOOKUP(U941,Konstanta!$O:$O,1,FALSE),"-")&lt;&gt;"-"</f>
        <v>0</v>
      </c>
      <c r="CI941" t="b">
        <f>LEN(_xlfn.IFNA(VLOOKUP(AX941,Konstanta!$X:$X,1,FALSE),""))&gt;0</f>
        <v>0</v>
      </c>
      <c r="CJ941" t="b">
        <f>OR(LEN(_xlfn.IFNA(VLOOKUP(Y941,Konstanta!$Q:$Q,1,FALSE),""))&gt;0,LEN(Y941)=0)</f>
        <v>1</v>
      </c>
      <c r="CK941" t="b">
        <f t="shared" si="241"/>
        <v>1</v>
      </c>
      <c r="CL941" t="b">
        <f>OR(LEN(_xlfn.IFNA(VLOOKUP(BK941,Konstanta!$Z:$Z,1,FALSE),""))&gt;0,LEN(BK941)=0)</f>
        <v>1</v>
      </c>
      <c r="CM941" t="b">
        <f t="shared" si="242"/>
        <v>1</v>
      </c>
      <c r="CN941" t="b">
        <f t="shared" si="243"/>
        <v>0</v>
      </c>
      <c r="CO941" t="b">
        <f>LEN(_xlfn.IFNA(VLOOKUP(Data!K941,Konstanta!$AB:$AB,1,FALSE),""))&gt;0</f>
        <v>0</v>
      </c>
      <c r="CP941" s="12" t="b">
        <f t="shared" si="244"/>
        <v>0</v>
      </c>
      <c r="CQ941" s="12" t="b">
        <f t="shared" si="245"/>
        <v>0</v>
      </c>
      <c r="CR941" t="b">
        <f>ISNUMBER(SEARCH(Konstanta!$Q$5,Y941))</f>
        <v>0</v>
      </c>
      <c r="CS941">
        <f ca="1">IF(CD941&lt;=Konstanta!$J$5,Konstanta!$I$5,IF(CD941&lt;=Konstanta!$J$6,Konstanta!$I$6,IF(CD941&lt;=Konstanta!$J$7,Konstanta!$I$7,Konstanta!$I$8)))</f>
        <v>4</v>
      </c>
      <c r="CT941" t="b">
        <f>ISNUMBER(SEARCH(Konstanta!$Q$6,Y941))</f>
        <v>0</v>
      </c>
      <c r="CU941">
        <f ca="1">IF(CD941&lt;=Konstanta!$F$5,Konstanta!$E$5,IF(CD941&lt;=Konstanta!$F$6,Konstanta!$E$6,IF(CD941&lt;=Konstanta!$F$7,Konstanta!$E$7,IF(CD941&lt;=Konstanta!$F$8,Konstanta!$E$8,Konstanta!$E$9))))</f>
        <v>5</v>
      </c>
      <c r="CV941" t="b">
        <f t="shared" si="246"/>
        <v>1</v>
      </c>
      <c r="CW941" s="74">
        <f ca="1">IF(CD941&lt;=Konstanta!$B$5,Konstanta!$A$5,IF(CD941&lt;=Konstanta!$B$6,Konstanta!$A$6,IF(CD941&lt;=Konstanta!$B$7,Konstanta!$A$7,IF(CD941&lt;=Konstanta!$B$8,Konstanta!$A$8,IF(CD941&lt;=Konstanta!$B$9,Konstanta!$A$9,IF(CD941&lt;=Konstanta!$B$10,Konstanta!$A$10,IF(CD941&lt;=Konstanta!$B$11,Konstanta!$A$11,Konstanta!$A$12)))))))</f>
        <v>8</v>
      </c>
      <c r="CX941" t="b">
        <f>LEN(_xlfn.IFNA(VLOOKUP(AA941,Konstanta!$AD:$AD,1,FALSE),""))=0</f>
        <v>1</v>
      </c>
      <c r="CY941" s="67">
        <f t="shared" si="247"/>
        <v>0</v>
      </c>
      <c r="CZ941" s="67">
        <f t="shared" si="248"/>
        <v>0</v>
      </c>
      <c r="DA941" s="67">
        <f t="shared" si="249"/>
        <v>0</v>
      </c>
      <c r="DB941" t="b">
        <f t="shared" ca="1" si="250"/>
        <v>0</v>
      </c>
      <c r="DC941" s="67" t="b">
        <f>DA941&lt;=Konstanta!$AH$3</f>
        <v>1</v>
      </c>
      <c r="DD941" t="b">
        <f>CY941&lt;=Konstanta!$AH$4</f>
        <v>1</v>
      </c>
      <c r="DE941" t="b">
        <f>CY941&lt;=Konstanta!$AH$5</f>
        <v>1</v>
      </c>
      <c r="DF941" t="b">
        <f>CY941&lt;=Konstanta!$AH$6</f>
        <v>1</v>
      </c>
      <c r="DG941" t="b">
        <f ca="1">TEXT(BL941,"YYYYMMDD")=TEXT(Konstanta!$B$1,"YYYYMMDD")</f>
        <v>0</v>
      </c>
      <c r="DH941" t="b">
        <f t="shared" si="251"/>
        <v>0</v>
      </c>
      <c r="DI941" s="67">
        <f ca="1">Konstanta!$C$4-Data!CD941</f>
        <v>-1096658.666275</v>
      </c>
      <c r="DJ941">
        <f ca="1">IF(Data!DI941&gt;=Konstanta!$B$14,Konstanta!$A$14,IF(Data!DI941&gt;=Konstanta!$B$15,Konstanta!$A$15,IF(Data!DI941&gt;=Konstanta!$B$16,Konstanta!$A$16,IF(Data!DI941&gt;=Konstanta!$B$17,Konstanta!$A$17,IF(Data!DI941&gt;=Konstanta!$B$18,Konstanta!$A$18,Konstanta!$A$19)))))</f>
        <v>6</v>
      </c>
      <c r="DK941" t="b">
        <f t="shared" si="252"/>
        <v>0</v>
      </c>
      <c r="DL941" t="b">
        <f>COUNTIFS(A$1:A940,A941)=0</f>
        <v>1</v>
      </c>
    </row>
    <row r="942" spans="1:116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  <c r="BY942" s="68"/>
      <c r="BZ942" s="70" t="str">
        <f t="shared" si="237"/>
        <v/>
      </c>
      <c r="CA942" s="71">
        <f t="shared" ca="1" si="238"/>
        <v>1096694.6660000002</v>
      </c>
      <c r="CB942" s="70" t="b">
        <f ca="1">AND(LEN(BZ942)&gt;0,TEXT(BZ942,"YYYY-MM-DD")=TEXT(Konstanta!$B$1,"YYYY-MM-DD"))</f>
        <v>0</v>
      </c>
      <c r="CC942" s="70" t="str">
        <f t="shared" si="239"/>
        <v/>
      </c>
      <c r="CD942" s="72">
        <f ca="1">(Konstanta!$B$2-D942)*24</f>
        <v>1096694.666275</v>
      </c>
      <c r="CE942" t="b">
        <f t="shared" si="240"/>
        <v>0</v>
      </c>
      <c r="CF942" t="b">
        <f>LEN(_xlfn.IFNA(VLOOKUP(H942,Konstanta!$M:$M,1,FALSE),""))&gt;0</f>
        <v>0</v>
      </c>
      <c r="CG942" t="b">
        <f>LEN(_xlfn.IFNA(VLOOKUP(G942,Konstanta!$T:$T,1,FALSE),""))&gt;0</f>
        <v>0</v>
      </c>
      <c r="CH942" t="b">
        <f>_xlfn.IFNA(VLOOKUP(U942,Konstanta!$O:$O,1,FALSE),"-")&lt;&gt;"-"</f>
        <v>0</v>
      </c>
      <c r="CI942" t="b">
        <f>LEN(_xlfn.IFNA(VLOOKUP(AX942,Konstanta!$X:$X,1,FALSE),""))&gt;0</f>
        <v>0</v>
      </c>
      <c r="CJ942" t="b">
        <f>OR(LEN(_xlfn.IFNA(VLOOKUP(Y942,Konstanta!$Q:$Q,1,FALSE),""))&gt;0,LEN(Y942)=0)</f>
        <v>1</v>
      </c>
      <c r="CK942" t="b">
        <f t="shared" si="241"/>
        <v>1</v>
      </c>
      <c r="CL942" t="b">
        <f>OR(LEN(_xlfn.IFNA(VLOOKUP(BK942,Konstanta!$Z:$Z,1,FALSE),""))&gt;0,LEN(BK942)=0)</f>
        <v>1</v>
      </c>
      <c r="CM942" t="b">
        <f t="shared" si="242"/>
        <v>1</v>
      </c>
      <c r="CN942" t="b">
        <f t="shared" si="243"/>
        <v>0</v>
      </c>
      <c r="CO942" t="b">
        <f>LEN(_xlfn.IFNA(VLOOKUP(Data!K942,Konstanta!$AB:$AB,1,FALSE),""))&gt;0</f>
        <v>0</v>
      </c>
      <c r="CP942" s="12" t="b">
        <f t="shared" si="244"/>
        <v>0</v>
      </c>
      <c r="CQ942" s="12" t="b">
        <f t="shared" si="245"/>
        <v>0</v>
      </c>
      <c r="CR942" t="b">
        <f>ISNUMBER(SEARCH(Konstanta!$Q$5,Y942))</f>
        <v>0</v>
      </c>
      <c r="CS942">
        <f ca="1">IF(CD942&lt;=Konstanta!$J$5,Konstanta!$I$5,IF(CD942&lt;=Konstanta!$J$6,Konstanta!$I$6,IF(CD942&lt;=Konstanta!$J$7,Konstanta!$I$7,Konstanta!$I$8)))</f>
        <v>4</v>
      </c>
      <c r="CT942" t="b">
        <f>ISNUMBER(SEARCH(Konstanta!$Q$6,Y942))</f>
        <v>0</v>
      </c>
      <c r="CU942">
        <f ca="1">IF(CD942&lt;=Konstanta!$F$5,Konstanta!$E$5,IF(CD942&lt;=Konstanta!$F$6,Konstanta!$E$6,IF(CD942&lt;=Konstanta!$F$7,Konstanta!$E$7,IF(CD942&lt;=Konstanta!$F$8,Konstanta!$E$8,Konstanta!$E$9))))</f>
        <v>5</v>
      </c>
      <c r="CV942" t="b">
        <f t="shared" si="246"/>
        <v>1</v>
      </c>
      <c r="CW942" s="74">
        <f ca="1">IF(CD942&lt;=Konstanta!$B$5,Konstanta!$A$5,IF(CD942&lt;=Konstanta!$B$6,Konstanta!$A$6,IF(CD942&lt;=Konstanta!$B$7,Konstanta!$A$7,IF(CD942&lt;=Konstanta!$B$8,Konstanta!$A$8,IF(CD942&lt;=Konstanta!$B$9,Konstanta!$A$9,IF(CD942&lt;=Konstanta!$B$10,Konstanta!$A$10,IF(CD942&lt;=Konstanta!$B$11,Konstanta!$A$11,Konstanta!$A$12)))))))</f>
        <v>8</v>
      </c>
      <c r="CX942" t="b">
        <f>LEN(_xlfn.IFNA(VLOOKUP(AA942,Konstanta!$AD:$AD,1,FALSE),""))=0</f>
        <v>1</v>
      </c>
      <c r="CY942" s="67">
        <f t="shared" si="247"/>
        <v>0</v>
      </c>
      <c r="CZ942" s="67">
        <f t="shared" si="248"/>
        <v>0</v>
      </c>
      <c r="DA942" s="67">
        <f t="shared" si="249"/>
        <v>0</v>
      </c>
      <c r="DB942" t="b">
        <f t="shared" ca="1" si="250"/>
        <v>0</v>
      </c>
      <c r="DC942" s="67" t="b">
        <f>DA942&lt;=Konstanta!$AH$3</f>
        <v>1</v>
      </c>
      <c r="DD942" t="b">
        <f>CY942&lt;=Konstanta!$AH$4</f>
        <v>1</v>
      </c>
      <c r="DE942" t="b">
        <f>CY942&lt;=Konstanta!$AH$5</f>
        <v>1</v>
      </c>
      <c r="DF942" t="b">
        <f>CY942&lt;=Konstanta!$AH$6</f>
        <v>1</v>
      </c>
      <c r="DG942" t="b">
        <f ca="1">TEXT(BL942,"YYYYMMDD")=TEXT(Konstanta!$B$1,"YYYYMMDD")</f>
        <v>0</v>
      </c>
      <c r="DH942" t="b">
        <f t="shared" si="251"/>
        <v>0</v>
      </c>
      <c r="DI942" s="67">
        <f ca="1">Konstanta!$C$4-Data!CD942</f>
        <v>-1096658.666275</v>
      </c>
      <c r="DJ942">
        <f ca="1">IF(Data!DI942&gt;=Konstanta!$B$14,Konstanta!$A$14,IF(Data!DI942&gt;=Konstanta!$B$15,Konstanta!$A$15,IF(Data!DI942&gt;=Konstanta!$B$16,Konstanta!$A$16,IF(Data!DI942&gt;=Konstanta!$B$17,Konstanta!$A$17,IF(Data!DI942&gt;=Konstanta!$B$18,Konstanta!$A$18,Konstanta!$A$19)))))</f>
        <v>6</v>
      </c>
      <c r="DK942" t="b">
        <f t="shared" si="252"/>
        <v>0</v>
      </c>
      <c r="DL942" t="b">
        <f>COUNTIFS(A$1:A941,A942)=0</f>
        <v>1</v>
      </c>
    </row>
    <row r="943" spans="1:116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  <c r="BY943" s="68"/>
      <c r="BZ943" s="70" t="str">
        <f t="shared" si="237"/>
        <v/>
      </c>
      <c r="CA943" s="71">
        <f t="shared" ca="1" si="238"/>
        <v>1096694.666275</v>
      </c>
      <c r="CB943" s="70" t="b">
        <f ca="1">AND(LEN(BZ943)&gt;0,TEXT(BZ943,"YYYY-MM-DD")=TEXT(Konstanta!$B$1,"YYYY-MM-DD"))</f>
        <v>0</v>
      </c>
      <c r="CC943" s="70" t="str">
        <f t="shared" si="239"/>
        <v/>
      </c>
      <c r="CD943" s="72">
        <f ca="1">(Konstanta!$B$2-D943)*24</f>
        <v>1096694.666275</v>
      </c>
      <c r="CE943" t="b">
        <f t="shared" si="240"/>
        <v>0</v>
      </c>
      <c r="CF943" t="b">
        <f>LEN(_xlfn.IFNA(VLOOKUP(H943,Konstanta!$M:$M,1,FALSE),""))&gt;0</f>
        <v>0</v>
      </c>
      <c r="CG943" t="b">
        <f>LEN(_xlfn.IFNA(VLOOKUP(G943,Konstanta!$T:$T,1,FALSE),""))&gt;0</f>
        <v>0</v>
      </c>
      <c r="CH943" t="b">
        <f>_xlfn.IFNA(VLOOKUP(U943,Konstanta!$O:$O,1,FALSE),"-")&lt;&gt;"-"</f>
        <v>0</v>
      </c>
      <c r="CI943" t="b">
        <f>LEN(_xlfn.IFNA(VLOOKUP(AX943,Konstanta!$X:$X,1,FALSE),""))&gt;0</f>
        <v>0</v>
      </c>
      <c r="CJ943" t="b">
        <f>OR(LEN(_xlfn.IFNA(VLOOKUP(Y943,Konstanta!$Q:$Q,1,FALSE),""))&gt;0,LEN(Y943)=0)</f>
        <v>1</v>
      </c>
      <c r="CK943" t="b">
        <f t="shared" si="241"/>
        <v>1</v>
      </c>
      <c r="CL943" t="b">
        <f>OR(LEN(_xlfn.IFNA(VLOOKUP(BK943,Konstanta!$Z:$Z,1,FALSE),""))&gt;0,LEN(BK943)=0)</f>
        <v>1</v>
      </c>
      <c r="CM943" t="b">
        <f t="shared" si="242"/>
        <v>1</v>
      </c>
      <c r="CN943" t="b">
        <f t="shared" si="243"/>
        <v>0</v>
      </c>
      <c r="CO943" t="b">
        <f>LEN(_xlfn.IFNA(VLOOKUP(Data!K943,Konstanta!$AB:$AB,1,FALSE),""))&gt;0</f>
        <v>0</v>
      </c>
      <c r="CP943" s="12" t="b">
        <f t="shared" si="244"/>
        <v>0</v>
      </c>
      <c r="CQ943" s="12" t="b">
        <f t="shared" si="245"/>
        <v>0</v>
      </c>
      <c r="CR943" t="b">
        <f>ISNUMBER(SEARCH(Konstanta!$Q$5,Y943))</f>
        <v>0</v>
      </c>
      <c r="CS943">
        <f ca="1">IF(CD943&lt;=Konstanta!$J$5,Konstanta!$I$5,IF(CD943&lt;=Konstanta!$J$6,Konstanta!$I$6,IF(CD943&lt;=Konstanta!$J$7,Konstanta!$I$7,Konstanta!$I$8)))</f>
        <v>4</v>
      </c>
      <c r="CT943" t="b">
        <f>ISNUMBER(SEARCH(Konstanta!$Q$6,Y943))</f>
        <v>0</v>
      </c>
      <c r="CU943">
        <f ca="1">IF(CD943&lt;=Konstanta!$F$5,Konstanta!$E$5,IF(CD943&lt;=Konstanta!$F$6,Konstanta!$E$6,IF(CD943&lt;=Konstanta!$F$7,Konstanta!$E$7,IF(CD943&lt;=Konstanta!$F$8,Konstanta!$E$8,Konstanta!$E$9))))</f>
        <v>5</v>
      </c>
      <c r="CV943" t="b">
        <f t="shared" si="246"/>
        <v>1</v>
      </c>
      <c r="CW943" s="74">
        <f ca="1">IF(CD943&lt;=Konstanta!$B$5,Konstanta!$A$5,IF(CD943&lt;=Konstanta!$B$6,Konstanta!$A$6,IF(CD943&lt;=Konstanta!$B$7,Konstanta!$A$7,IF(CD943&lt;=Konstanta!$B$8,Konstanta!$A$8,IF(CD943&lt;=Konstanta!$B$9,Konstanta!$A$9,IF(CD943&lt;=Konstanta!$B$10,Konstanta!$A$10,IF(CD943&lt;=Konstanta!$B$11,Konstanta!$A$11,Konstanta!$A$12)))))))</f>
        <v>8</v>
      </c>
      <c r="CX943" t="b">
        <f>LEN(_xlfn.IFNA(VLOOKUP(AA943,Konstanta!$AD:$AD,1,FALSE),""))=0</f>
        <v>1</v>
      </c>
      <c r="CY943" s="67">
        <f t="shared" si="247"/>
        <v>0</v>
      </c>
      <c r="CZ943" s="67">
        <f t="shared" si="248"/>
        <v>0</v>
      </c>
      <c r="DA943" s="67">
        <f t="shared" si="249"/>
        <v>0</v>
      </c>
      <c r="DB943" t="b">
        <f t="shared" ca="1" si="250"/>
        <v>0</v>
      </c>
      <c r="DC943" s="67" t="b">
        <f>DA943&lt;=Konstanta!$AH$3</f>
        <v>1</v>
      </c>
      <c r="DD943" t="b">
        <f>CY943&lt;=Konstanta!$AH$4</f>
        <v>1</v>
      </c>
      <c r="DE943" t="b">
        <f>CY943&lt;=Konstanta!$AH$5</f>
        <v>1</v>
      </c>
      <c r="DF943" t="b">
        <f>CY943&lt;=Konstanta!$AH$6</f>
        <v>1</v>
      </c>
      <c r="DG943" t="b">
        <f ca="1">TEXT(BL943,"YYYYMMDD")=TEXT(Konstanta!$B$1,"YYYYMMDD")</f>
        <v>0</v>
      </c>
      <c r="DH943" t="b">
        <f t="shared" si="251"/>
        <v>0</v>
      </c>
      <c r="DI943" s="67">
        <f ca="1">Konstanta!$C$4-Data!CD943</f>
        <v>-1096658.666275</v>
      </c>
      <c r="DJ943">
        <f ca="1">IF(Data!DI943&gt;=Konstanta!$B$14,Konstanta!$A$14,IF(Data!DI943&gt;=Konstanta!$B$15,Konstanta!$A$15,IF(Data!DI943&gt;=Konstanta!$B$16,Konstanta!$A$16,IF(Data!DI943&gt;=Konstanta!$B$17,Konstanta!$A$17,IF(Data!DI943&gt;=Konstanta!$B$18,Konstanta!$A$18,Konstanta!$A$19)))))</f>
        <v>6</v>
      </c>
      <c r="DK943" t="b">
        <f t="shared" si="252"/>
        <v>0</v>
      </c>
      <c r="DL943" t="b">
        <f>COUNTIFS(A$1:A942,A943)=0</f>
        <v>1</v>
      </c>
    </row>
    <row r="944" spans="1:116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  <c r="BY944" s="68"/>
      <c r="BZ944" s="70" t="str">
        <f t="shared" si="237"/>
        <v/>
      </c>
      <c r="CA944" s="71">
        <f t="shared" ca="1" si="238"/>
        <v>1096694.6659916667</v>
      </c>
      <c r="CB944" s="70" t="b">
        <f ca="1">AND(LEN(BZ944)&gt;0,TEXT(BZ944,"YYYY-MM-DD")=TEXT(Konstanta!$B$1,"YYYY-MM-DD"))</f>
        <v>0</v>
      </c>
      <c r="CC944" s="70" t="str">
        <f t="shared" si="239"/>
        <v/>
      </c>
      <c r="CD944" s="72">
        <f ca="1">(Konstanta!$B$2-D944)*24</f>
        <v>1096694.666275</v>
      </c>
      <c r="CE944" t="b">
        <f t="shared" si="240"/>
        <v>0</v>
      </c>
      <c r="CF944" t="b">
        <f>LEN(_xlfn.IFNA(VLOOKUP(H944,Konstanta!$M:$M,1,FALSE),""))&gt;0</f>
        <v>0</v>
      </c>
      <c r="CG944" t="b">
        <f>LEN(_xlfn.IFNA(VLOOKUP(G944,Konstanta!$T:$T,1,FALSE),""))&gt;0</f>
        <v>0</v>
      </c>
      <c r="CH944" t="b">
        <f>_xlfn.IFNA(VLOOKUP(U944,Konstanta!$O:$O,1,FALSE),"-")&lt;&gt;"-"</f>
        <v>0</v>
      </c>
      <c r="CI944" t="b">
        <f>LEN(_xlfn.IFNA(VLOOKUP(AX944,Konstanta!$X:$X,1,FALSE),""))&gt;0</f>
        <v>0</v>
      </c>
      <c r="CJ944" t="b">
        <f>OR(LEN(_xlfn.IFNA(VLOOKUP(Y944,Konstanta!$Q:$Q,1,FALSE),""))&gt;0,LEN(Y944)=0)</f>
        <v>1</v>
      </c>
      <c r="CK944" t="b">
        <f t="shared" si="241"/>
        <v>1</v>
      </c>
      <c r="CL944" t="b">
        <f>OR(LEN(_xlfn.IFNA(VLOOKUP(BK944,Konstanta!$Z:$Z,1,FALSE),""))&gt;0,LEN(BK944)=0)</f>
        <v>1</v>
      </c>
      <c r="CM944" t="b">
        <f t="shared" si="242"/>
        <v>1</v>
      </c>
      <c r="CN944" t="b">
        <f t="shared" si="243"/>
        <v>0</v>
      </c>
      <c r="CO944" t="b">
        <f>LEN(_xlfn.IFNA(VLOOKUP(Data!K944,Konstanta!$AB:$AB,1,FALSE),""))&gt;0</f>
        <v>0</v>
      </c>
      <c r="CP944" s="12" t="b">
        <f t="shared" si="244"/>
        <v>0</v>
      </c>
      <c r="CQ944" s="12" t="b">
        <f t="shared" si="245"/>
        <v>0</v>
      </c>
      <c r="CR944" t="b">
        <f>ISNUMBER(SEARCH(Konstanta!$Q$5,Y944))</f>
        <v>0</v>
      </c>
      <c r="CS944">
        <f ca="1">IF(CD944&lt;=Konstanta!$J$5,Konstanta!$I$5,IF(CD944&lt;=Konstanta!$J$6,Konstanta!$I$6,IF(CD944&lt;=Konstanta!$J$7,Konstanta!$I$7,Konstanta!$I$8)))</f>
        <v>4</v>
      </c>
      <c r="CT944" t="b">
        <f>ISNUMBER(SEARCH(Konstanta!$Q$6,Y944))</f>
        <v>0</v>
      </c>
      <c r="CU944">
        <f ca="1">IF(CD944&lt;=Konstanta!$F$5,Konstanta!$E$5,IF(CD944&lt;=Konstanta!$F$6,Konstanta!$E$6,IF(CD944&lt;=Konstanta!$F$7,Konstanta!$E$7,IF(CD944&lt;=Konstanta!$F$8,Konstanta!$E$8,Konstanta!$E$9))))</f>
        <v>5</v>
      </c>
      <c r="CV944" t="b">
        <f t="shared" si="246"/>
        <v>1</v>
      </c>
      <c r="CW944" s="74">
        <f ca="1">IF(CD944&lt;=Konstanta!$B$5,Konstanta!$A$5,IF(CD944&lt;=Konstanta!$B$6,Konstanta!$A$6,IF(CD944&lt;=Konstanta!$B$7,Konstanta!$A$7,IF(CD944&lt;=Konstanta!$B$8,Konstanta!$A$8,IF(CD944&lt;=Konstanta!$B$9,Konstanta!$A$9,IF(CD944&lt;=Konstanta!$B$10,Konstanta!$A$10,IF(CD944&lt;=Konstanta!$B$11,Konstanta!$A$11,Konstanta!$A$12)))))))</f>
        <v>8</v>
      </c>
      <c r="CX944" t="b">
        <f>LEN(_xlfn.IFNA(VLOOKUP(AA944,Konstanta!$AD:$AD,1,FALSE),""))=0</f>
        <v>1</v>
      </c>
      <c r="CY944" s="67">
        <f t="shared" si="247"/>
        <v>0</v>
      </c>
      <c r="CZ944" s="67">
        <f t="shared" si="248"/>
        <v>0</v>
      </c>
      <c r="DA944" s="67">
        <f t="shared" si="249"/>
        <v>0</v>
      </c>
      <c r="DB944" t="b">
        <f t="shared" ca="1" si="250"/>
        <v>0</v>
      </c>
      <c r="DC944" s="67" t="b">
        <f>DA944&lt;=Konstanta!$AH$3</f>
        <v>1</v>
      </c>
      <c r="DD944" t="b">
        <f>CY944&lt;=Konstanta!$AH$4</f>
        <v>1</v>
      </c>
      <c r="DE944" t="b">
        <f>CY944&lt;=Konstanta!$AH$5</f>
        <v>1</v>
      </c>
      <c r="DF944" t="b">
        <f>CY944&lt;=Konstanta!$AH$6</f>
        <v>1</v>
      </c>
      <c r="DG944" t="b">
        <f ca="1">TEXT(BL944,"YYYYMMDD")=TEXT(Konstanta!$B$1,"YYYYMMDD")</f>
        <v>0</v>
      </c>
      <c r="DH944" t="b">
        <f t="shared" si="251"/>
        <v>0</v>
      </c>
      <c r="DI944" s="67">
        <f ca="1">Konstanta!$C$4-Data!CD944</f>
        <v>-1096658.666275</v>
      </c>
      <c r="DJ944">
        <f ca="1">IF(Data!DI944&gt;=Konstanta!$B$14,Konstanta!$A$14,IF(Data!DI944&gt;=Konstanta!$B$15,Konstanta!$A$15,IF(Data!DI944&gt;=Konstanta!$B$16,Konstanta!$A$16,IF(Data!DI944&gt;=Konstanta!$B$17,Konstanta!$A$17,IF(Data!DI944&gt;=Konstanta!$B$18,Konstanta!$A$18,Konstanta!$A$19)))))</f>
        <v>6</v>
      </c>
      <c r="DK944" t="b">
        <f t="shared" si="252"/>
        <v>0</v>
      </c>
      <c r="DL944" t="b">
        <f>COUNTIFS(A$1:A943,A944)=0</f>
        <v>1</v>
      </c>
    </row>
    <row r="945" spans="1:116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  <c r="BY945" s="68"/>
      <c r="BZ945" s="70" t="str">
        <f t="shared" si="237"/>
        <v/>
      </c>
      <c r="CA945" s="71">
        <f t="shared" ca="1" si="238"/>
        <v>1096694.6659916667</v>
      </c>
      <c r="CB945" s="70" t="b">
        <f ca="1">AND(LEN(BZ945)&gt;0,TEXT(BZ945,"YYYY-MM-DD")=TEXT(Konstanta!$B$1,"YYYY-MM-DD"))</f>
        <v>0</v>
      </c>
      <c r="CC945" s="70" t="str">
        <f t="shared" si="239"/>
        <v/>
      </c>
      <c r="CD945" s="72">
        <f ca="1">(Konstanta!$B$2-D945)*24</f>
        <v>1096694.666275</v>
      </c>
      <c r="CE945" t="b">
        <f t="shared" si="240"/>
        <v>0</v>
      </c>
      <c r="CF945" t="b">
        <f>LEN(_xlfn.IFNA(VLOOKUP(H945,Konstanta!$M:$M,1,FALSE),""))&gt;0</f>
        <v>0</v>
      </c>
      <c r="CG945" t="b">
        <f>LEN(_xlfn.IFNA(VLOOKUP(G945,Konstanta!$T:$T,1,FALSE),""))&gt;0</f>
        <v>0</v>
      </c>
      <c r="CH945" t="b">
        <f>_xlfn.IFNA(VLOOKUP(U945,Konstanta!$O:$O,1,FALSE),"-")&lt;&gt;"-"</f>
        <v>0</v>
      </c>
      <c r="CI945" t="b">
        <f>LEN(_xlfn.IFNA(VLOOKUP(AX945,Konstanta!$X:$X,1,FALSE),""))&gt;0</f>
        <v>0</v>
      </c>
      <c r="CJ945" t="b">
        <f>OR(LEN(_xlfn.IFNA(VLOOKUP(Y945,Konstanta!$Q:$Q,1,FALSE),""))&gt;0,LEN(Y945)=0)</f>
        <v>1</v>
      </c>
      <c r="CK945" t="b">
        <f t="shared" si="241"/>
        <v>1</v>
      </c>
      <c r="CL945" t="b">
        <f>OR(LEN(_xlfn.IFNA(VLOOKUP(BK945,Konstanta!$Z:$Z,1,FALSE),""))&gt;0,LEN(BK945)=0)</f>
        <v>1</v>
      </c>
      <c r="CM945" t="b">
        <f t="shared" si="242"/>
        <v>1</v>
      </c>
      <c r="CN945" t="b">
        <f t="shared" si="243"/>
        <v>0</v>
      </c>
      <c r="CO945" t="b">
        <f>LEN(_xlfn.IFNA(VLOOKUP(Data!K945,Konstanta!$AB:$AB,1,FALSE),""))&gt;0</f>
        <v>0</v>
      </c>
      <c r="CP945" s="12" t="b">
        <f t="shared" si="244"/>
        <v>0</v>
      </c>
      <c r="CQ945" s="12" t="b">
        <f t="shared" si="245"/>
        <v>0</v>
      </c>
      <c r="CR945" t="b">
        <f>ISNUMBER(SEARCH(Konstanta!$Q$5,Y945))</f>
        <v>0</v>
      </c>
      <c r="CS945">
        <f ca="1">IF(CD945&lt;=Konstanta!$J$5,Konstanta!$I$5,IF(CD945&lt;=Konstanta!$J$6,Konstanta!$I$6,IF(CD945&lt;=Konstanta!$J$7,Konstanta!$I$7,Konstanta!$I$8)))</f>
        <v>4</v>
      </c>
      <c r="CT945" t="b">
        <f>ISNUMBER(SEARCH(Konstanta!$Q$6,Y945))</f>
        <v>0</v>
      </c>
      <c r="CU945">
        <f ca="1">IF(CD945&lt;=Konstanta!$F$5,Konstanta!$E$5,IF(CD945&lt;=Konstanta!$F$6,Konstanta!$E$6,IF(CD945&lt;=Konstanta!$F$7,Konstanta!$E$7,IF(CD945&lt;=Konstanta!$F$8,Konstanta!$E$8,Konstanta!$E$9))))</f>
        <v>5</v>
      </c>
      <c r="CV945" t="b">
        <f t="shared" si="246"/>
        <v>1</v>
      </c>
      <c r="CW945" s="74">
        <f ca="1">IF(CD945&lt;=Konstanta!$B$5,Konstanta!$A$5,IF(CD945&lt;=Konstanta!$B$6,Konstanta!$A$6,IF(CD945&lt;=Konstanta!$B$7,Konstanta!$A$7,IF(CD945&lt;=Konstanta!$B$8,Konstanta!$A$8,IF(CD945&lt;=Konstanta!$B$9,Konstanta!$A$9,IF(CD945&lt;=Konstanta!$B$10,Konstanta!$A$10,IF(CD945&lt;=Konstanta!$B$11,Konstanta!$A$11,Konstanta!$A$12)))))))</f>
        <v>8</v>
      </c>
      <c r="CX945" t="b">
        <f>LEN(_xlfn.IFNA(VLOOKUP(AA945,Konstanta!$AD:$AD,1,FALSE),""))=0</f>
        <v>1</v>
      </c>
      <c r="CY945" s="67">
        <f t="shared" si="247"/>
        <v>0</v>
      </c>
      <c r="CZ945" s="67">
        <f t="shared" si="248"/>
        <v>0</v>
      </c>
      <c r="DA945" s="67">
        <f t="shared" si="249"/>
        <v>0</v>
      </c>
      <c r="DB945" t="b">
        <f t="shared" ca="1" si="250"/>
        <v>0</v>
      </c>
      <c r="DC945" s="67" t="b">
        <f>DA945&lt;=Konstanta!$AH$3</f>
        <v>1</v>
      </c>
      <c r="DD945" t="b">
        <f>CY945&lt;=Konstanta!$AH$4</f>
        <v>1</v>
      </c>
      <c r="DE945" t="b">
        <f>CY945&lt;=Konstanta!$AH$5</f>
        <v>1</v>
      </c>
      <c r="DF945" t="b">
        <f>CY945&lt;=Konstanta!$AH$6</f>
        <v>1</v>
      </c>
      <c r="DG945" t="b">
        <f ca="1">TEXT(BL945,"YYYYMMDD")=TEXT(Konstanta!$B$1,"YYYYMMDD")</f>
        <v>0</v>
      </c>
      <c r="DH945" t="b">
        <f t="shared" si="251"/>
        <v>0</v>
      </c>
      <c r="DI945" s="67">
        <f ca="1">Konstanta!$C$4-Data!CD945</f>
        <v>-1096658.666275</v>
      </c>
      <c r="DJ945">
        <f ca="1">IF(Data!DI945&gt;=Konstanta!$B$14,Konstanta!$A$14,IF(Data!DI945&gt;=Konstanta!$B$15,Konstanta!$A$15,IF(Data!DI945&gt;=Konstanta!$B$16,Konstanta!$A$16,IF(Data!DI945&gt;=Konstanta!$B$17,Konstanta!$A$17,IF(Data!DI945&gt;=Konstanta!$B$18,Konstanta!$A$18,Konstanta!$A$19)))))</f>
        <v>6</v>
      </c>
      <c r="DK945" t="b">
        <f t="shared" si="252"/>
        <v>0</v>
      </c>
      <c r="DL945" t="b">
        <f>COUNTIFS(A$1:A944,A945)=0</f>
        <v>1</v>
      </c>
    </row>
    <row r="946" spans="1:11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  <c r="BY946" s="68"/>
      <c r="BZ946" s="70" t="str">
        <f t="shared" si="237"/>
        <v/>
      </c>
      <c r="CA946" s="71">
        <f t="shared" ca="1" si="238"/>
        <v>1096694.6659916667</v>
      </c>
      <c r="CB946" s="70" t="b">
        <f ca="1">AND(LEN(BZ946)&gt;0,TEXT(BZ946,"YYYY-MM-DD")=TEXT(Konstanta!$B$1,"YYYY-MM-DD"))</f>
        <v>0</v>
      </c>
      <c r="CC946" s="70" t="str">
        <f t="shared" si="239"/>
        <v/>
      </c>
      <c r="CD946" s="72">
        <f ca="1">(Konstanta!$B$2-D946)*24</f>
        <v>1096694.666275</v>
      </c>
      <c r="CE946" t="b">
        <f t="shared" si="240"/>
        <v>0</v>
      </c>
      <c r="CF946" t="b">
        <f>LEN(_xlfn.IFNA(VLOOKUP(H946,Konstanta!$M:$M,1,FALSE),""))&gt;0</f>
        <v>0</v>
      </c>
      <c r="CG946" t="b">
        <f>LEN(_xlfn.IFNA(VLOOKUP(G946,Konstanta!$T:$T,1,FALSE),""))&gt;0</f>
        <v>0</v>
      </c>
      <c r="CH946" t="b">
        <f>_xlfn.IFNA(VLOOKUP(U946,Konstanta!$O:$O,1,FALSE),"-")&lt;&gt;"-"</f>
        <v>0</v>
      </c>
      <c r="CI946" t="b">
        <f>LEN(_xlfn.IFNA(VLOOKUP(AX946,Konstanta!$X:$X,1,FALSE),""))&gt;0</f>
        <v>0</v>
      </c>
      <c r="CJ946" t="b">
        <f>OR(LEN(_xlfn.IFNA(VLOOKUP(Y946,Konstanta!$Q:$Q,1,FALSE),""))&gt;0,LEN(Y946)=0)</f>
        <v>1</v>
      </c>
      <c r="CK946" t="b">
        <f t="shared" si="241"/>
        <v>1</v>
      </c>
      <c r="CL946" t="b">
        <f>OR(LEN(_xlfn.IFNA(VLOOKUP(BK946,Konstanta!$Z:$Z,1,FALSE),""))&gt;0,LEN(BK946)=0)</f>
        <v>1</v>
      </c>
      <c r="CM946" t="b">
        <f t="shared" si="242"/>
        <v>1</v>
      </c>
      <c r="CN946" t="b">
        <f t="shared" si="243"/>
        <v>0</v>
      </c>
      <c r="CO946" t="b">
        <f>LEN(_xlfn.IFNA(VLOOKUP(Data!K946,Konstanta!$AB:$AB,1,FALSE),""))&gt;0</f>
        <v>0</v>
      </c>
      <c r="CP946" s="12" t="b">
        <f t="shared" si="244"/>
        <v>0</v>
      </c>
      <c r="CQ946" s="12" t="b">
        <f t="shared" si="245"/>
        <v>0</v>
      </c>
      <c r="CR946" t="b">
        <f>ISNUMBER(SEARCH(Konstanta!$Q$5,Y946))</f>
        <v>0</v>
      </c>
      <c r="CS946">
        <f ca="1">IF(CD946&lt;=Konstanta!$J$5,Konstanta!$I$5,IF(CD946&lt;=Konstanta!$J$6,Konstanta!$I$6,IF(CD946&lt;=Konstanta!$J$7,Konstanta!$I$7,Konstanta!$I$8)))</f>
        <v>4</v>
      </c>
      <c r="CT946" t="b">
        <f>ISNUMBER(SEARCH(Konstanta!$Q$6,Y946))</f>
        <v>0</v>
      </c>
      <c r="CU946">
        <f ca="1">IF(CD946&lt;=Konstanta!$F$5,Konstanta!$E$5,IF(CD946&lt;=Konstanta!$F$6,Konstanta!$E$6,IF(CD946&lt;=Konstanta!$F$7,Konstanta!$E$7,IF(CD946&lt;=Konstanta!$F$8,Konstanta!$E$8,Konstanta!$E$9))))</f>
        <v>5</v>
      </c>
      <c r="CV946" t="b">
        <f t="shared" si="246"/>
        <v>1</v>
      </c>
      <c r="CW946" s="74">
        <f ca="1">IF(CD946&lt;=Konstanta!$B$5,Konstanta!$A$5,IF(CD946&lt;=Konstanta!$B$6,Konstanta!$A$6,IF(CD946&lt;=Konstanta!$B$7,Konstanta!$A$7,IF(CD946&lt;=Konstanta!$B$8,Konstanta!$A$8,IF(CD946&lt;=Konstanta!$B$9,Konstanta!$A$9,IF(CD946&lt;=Konstanta!$B$10,Konstanta!$A$10,IF(CD946&lt;=Konstanta!$B$11,Konstanta!$A$11,Konstanta!$A$12)))))))</f>
        <v>8</v>
      </c>
      <c r="CX946" t="b">
        <f>LEN(_xlfn.IFNA(VLOOKUP(AA946,Konstanta!$AD:$AD,1,FALSE),""))=0</f>
        <v>1</v>
      </c>
      <c r="CY946" s="67">
        <f t="shared" si="247"/>
        <v>0</v>
      </c>
      <c r="CZ946" s="67">
        <f t="shared" si="248"/>
        <v>0</v>
      </c>
      <c r="DA946" s="67">
        <f t="shared" si="249"/>
        <v>0</v>
      </c>
      <c r="DB946" t="b">
        <f t="shared" ca="1" si="250"/>
        <v>0</v>
      </c>
      <c r="DC946" s="67" t="b">
        <f>DA946&lt;=Konstanta!$AH$3</f>
        <v>1</v>
      </c>
      <c r="DD946" t="b">
        <f>CY946&lt;=Konstanta!$AH$4</f>
        <v>1</v>
      </c>
      <c r="DE946" t="b">
        <f>CY946&lt;=Konstanta!$AH$5</f>
        <v>1</v>
      </c>
      <c r="DF946" t="b">
        <f>CY946&lt;=Konstanta!$AH$6</f>
        <v>1</v>
      </c>
      <c r="DG946" t="b">
        <f ca="1">TEXT(BL946,"YYYYMMDD")=TEXT(Konstanta!$B$1,"YYYYMMDD")</f>
        <v>0</v>
      </c>
      <c r="DH946" t="b">
        <f t="shared" si="251"/>
        <v>0</v>
      </c>
      <c r="DI946" s="67">
        <f ca="1">Konstanta!$C$4-Data!CD946</f>
        <v>-1096658.666275</v>
      </c>
      <c r="DJ946">
        <f ca="1">IF(Data!DI946&gt;=Konstanta!$B$14,Konstanta!$A$14,IF(Data!DI946&gt;=Konstanta!$B$15,Konstanta!$A$15,IF(Data!DI946&gt;=Konstanta!$B$16,Konstanta!$A$16,IF(Data!DI946&gt;=Konstanta!$B$17,Konstanta!$A$17,IF(Data!DI946&gt;=Konstanta!$B$18,Konstanta!$A$18,Konstanta!$A$19)))))</f>
        <v>6</v>
      </c>
      <c r="DK946" t="b">
        <f t="shared" si="252"/>
        <v>0</v>
      </c>
      <c r="DL946" t="b">
        <f>COUNTIFS(A$1:A945,A946)=0</f>
        <v>1</v>
      </c>
    </row>
    <row r="947" spans="1:116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70" t="str">
        <f t="shared" si="237"/>
        <v/>
      </c>
      <c r="CA947" s="71">
        <f t="shared" ca="1" si="238"/>
        <v>1096694.6664305555</v>
      </c>
      <c r="CB947" s="70" t="b">
        <f ca="1">AND(LEN(BZ947)&gt;0,TEXT(BZ947,"YYYY-MM-DD")=TEXT(Konstanta!$B$1,"YYYY-MM-DD"))</f>
        <v>0</v>
      </c>
      <c r="CC947" s="70" t="str">
        <f t="shared" si="239"/>
        <v/>
      </c>
      <c r="CD947" s="72">
        <f ca="1">(Konstanta!$B$2-D947)*24</f>
        <v>1096694.666275</v>
      </c>
      <c r="CE947" t="b">
        <f t="shared" si="240"/>
        <v>0</v>
      </c>
      <c r="CF947" t="b">
        <f>LEN(_xlfn.IFNA(VLOOKUP(H947,Konstanta!$M:$M,1,FALSE),""))&gt;0</f>
        <v>0</v>
      </c>
      <c r="CG947" t="b">
        <f>LEN(_xlfn.IFNA(VLOOKUP(G947,Konstanta!$T:$T,1,FALSE),""))&gt;0</f>
        <v>0</v>
      </c>
      <c r="CH947" t="b">
        <f>_xlfn.IFNA(VLOOKUP(U947,Konstanta!$O:$O,1,FALSE),"-")&lt;&gt;"-"</f>
        <v>0</v>
      </c>
      <c r="CI947" t="b">
        <f>LEN(_xlfn.IFNA(VLOOKUP(AX947,Konstanta!$X:$X,1,FALSE),""))&gt;0</f>
        <v>0</v>
      </c>
      <c r="CJ947" t="b">
        <f>OR(LEN(_xlfn.IFNA(VLOOKUP(Y947,Konstanta!$Q:$Q,1,FALSE),""))&gt;0,LEN(Y947)=0)</f>
        <v>1</v>
      </c>
      <c r="CK947" t="b">
        <f t="shared" si="241"/>
        <v>1</v>
      </c>
      <c r="CL947" t="b">
        <f>OR(LEN(_xlfn.IFNA(VLOOKUP(BK947,Konstanta!$Z:$Z,1,FALSE),""))&gt;0,LEN(BK947)=0)</f>
        <v>1</v>
      </c>
      <c r="CM947" t="b">
        <f t="shared" si="242"/>
        <v>1</v>
      </c>
      <c r="CN947" t="b">
        <f t="shared" si="243"/>
        <v>0</v>
      </c>
      <c r="CO947" t="b">
        <f>LEN(_xlfn.IFNA(VLOOKUP(Data!K947,Konstanta!$AB:$AB,1,FALSE),""))&gt;0</f>
        <v>0</v>
      </c>
      <c r="CP947" s="12" t="b">
        <f t="shared" si="244"/>
        <v>0</v>
      </c>
      <c r="CQ947" s="12" t="b">
        <f t="shared" si="245"/>
        <v>0</v>
      </c>
      <c r="CR947" t="b">
        <f>ISNUMBER(SEARCH(Konstanta!$Q$5,Y947))</f>
        <v>0</v>
      </c>
      <c r="CS947">
        <f ca="1">IF(CD947&lt;=Konstanta!$J$5,Konstanta!$I$5,IF(CD947&lt;=Konstanta!$J$6,Konstanta!$I$6,IF(CD947&lt;=Konstanta!$J$7,Konstanta!$I$7,Konstanta!$I$8)))</f>
        <v>4</v>
      </c>
      <c r="CT947" t="b">
        <f>ISNUMBER(SEARCH(Konstanta!$Q$6,Y947))</f>
        <v>0</v>
      </c>
      <c r="CU947">
        <f ca="1">IF(CD947&lt;=Konstanta!$F$5,Konstanta!$E$5,IF(CD947&lt;=Konstanta!$F$6,Konstanta!$E$6,IF(CD947&lt;=Konstanta!$F$7,Konstanta!$E$7,IF(CD947&lt;=Konstanta!$F$8,Konstanta!$E$8,Konstanta!$E$9))))</f>
        <v>5</v>
      </c>
      <c r="CV947" t="b">
        <f t="shared" si="246"/>
        <v>1</v>
      </c>
      <c r="CW947" s="74">
        <f ca="1">IF(CD947&lt;=Konstanta!$B$5,Konstanta!$A$5,IF(CD947&lt;=Konstanta!$B$6,Konstanta!$A$6,IF(CD947&lt;=Konstanta!$B$7,Konstanta!$A$7,IF(CD947&lt;=Konstanta!$B$8,Konstanta!$A$8,IF(CD947&lt;=Konstanta!$B$9,Konstanta!$A$9,IF(CD947&lt;=Konstanta!$B$10,Konstanta!$A$10,IF(CD947&lt;=Konstanta!$B$11,Konstanta!$A$11,Konstanta!$A$12)))))))</f>
        <v>8</v>
      </c>
      <c r="CX947" t="b">
        <f>LEN(_xlfn.IFNA(VLOOKUP(AA947,Konstanta!$AD:$AD,1,FALSE),""))=0</f>
        <v>1</v>
      </c>
      <c r="CY947" s="67">
        <f t="shared" si="247"/>
        <v>0</v>
      </c>
      <c r="CZ947" s="67">
        <f t="shared" si="248"/>
        <v>0</v>
      </c>
      <c r="DA947" s="67">
        <f t="shared" si="249"/>
        <v>0</v>
      </c>
      <c r="DB947" t="b">
        <f t="shared" ca="1" si="250"/>
        <v>0</v>
      </c>
      <c r="DC947" s="67" t="b">
        <f>DA947&lt;=Konstanta!$AH$3</f>
        <v>1</v>
      </c>
      <c r="DD947" t="b">
        <f>CY947&lt;=Konstanta!$AH$4</f>
        <v>1</v>
      </c>
      <c r="DE947" t="b">
        <f>CY947&lt;=Konstanta!$AH$5</f>
        <v>1</v>
      </c>
      <c r="DF947" t="b">
        <f>CY947&lt;=Konstanta!$AH$6</f>
        <v>1</v>
      </c>
      <c r="DG947" t="b">
        <f ca="1">TEXT(BL947,"YYYYMMDD")=TEXT(Konstanta!$B$1,"YYYYMMDD")</f>
        <v>0</v>
      </c>
      <c r="DH947" t="b">
        <f t="shared" si="251"/>
        <v>0</v>
      </c>
      <c r="DI947" s="67">
        <f ca="1">Konstanta!$C$4-Data!CD947</f>
        <v>-1096658.666275</v>
      </c>
      <c r="DJ947">
        <f ca="1">IF(Data!DI947&gt;=Konstanta!$B$14,Konstanta!$A$14,IF(Data!DI947&gt;=Konstanta!$B$15,Konstanta!$A$15,IF(Data!DI947&gt;=Konstanta!$B$16,Konstanta!$A$16,IF(Data!DI947&gt;=Konstanta!$B$17,Konstanta!$A$17,IF(Data!DI947&gt;=Konstanta!$B$18,Konstanta!$A$18,Konstanta!$A$19)))))</f>
        <v>6</v>
      </c>
      <c r="DK947" t="b">
        <f t="shared" si="252"/>
        <v>0</v>
      </c>
      <c r="DL947" t="b">
        <f>COUNTIFS(A$1:A946,A947)=0</f>
        <v>1</v>
      </c>
    </row>
    <row r="948" spans="1:116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  <c r="BY948" s="68"/>
      <c r="BZ948" s="70" t="str">
        <f t="shared" si="237"/>
        <v/>
      </c>
      <c r="CA948" s="71">
        <f t="shared" ca="1" si="238"/>
        <v>1096694.6659916667</v>
      </c>
      <c r="CB948" s="70" t="b">
        <f ca="1">AND(LEN(BZ948)&gt;0,TEXT(BZ948,"YYYY-MM-DD")=TEXT(Konstanta!$B$1,"YYYY-MM-DD"))</f>
        <v>0</v>
      </c>
      <c r="CC948" s="70" t="str">
        <f t="shared" si="239"/>
        <v/>
      </c>
      <c r="CD948" s="72">
        <f ca="1">(Konstanta!$B$2-D948)*24</f>
        <v>1096694.666275</v>
      </c>
      <c r="CE948" t="b">
        <f t="shared" si="240"/>
        <v>0</v>
      </c>
      <c r="CF948" t="b">
        <f>LEN(_xlfn.IFNA(VLOOKUP(H948,Konstanta!$M:$M,1,FALSE),""))&gt;0</f>
        <v>0</v>
      </c>
      <c r="CG948" t="b">
        <f>LEN(_xlfn.IFNA(VLOOKUP(G948,Konstanta!$T:$T,1,FALSE),""))&gt;0</f>
        <v>0</v>
      </c>
      <c r="CH948" t="b">
        <f>_xlfn.IFNA(VLOOKUP(U948,Konstanta!$O:$O,1,FALSE),"-")&lt;&gt;"-"</f>
        <v>0</v>
      </c>
      <c r="CI948" t="b">
        <f>LEN(_xlfn.IFNA(VLOOKUP(AX948,Konstanta!$X:$X,1,FALSE),""))&gt;0</f>
        <v>0</v>
      </c>
      <c r="CJ948" t="b">
        <f>OR(LEN(_xlfn.IFNA(VLOOKUP(Y948,Konstanta!$Q:$Q,1,FALSE),""))&gt;0,LEN(Y948)=0)</f>
        <v>1</v>
      </c>
      <c r="CK948" t="b">
        <f t="shared" si="241"/>
        <v>1</v>
      </c>
      <c r="CL948" t="b">
        <f>OR(LEN(_xlfn.IFNA(VLOOKUP(BK948,Konstanta!$Z:$Z,1,FALSE),""))&gt;0,LEN(BK948)=0)</f>
        <v>1</v>
      </c>
      <c r="CM948" t="b">
        <f t="shared" si="242"/>
        <v>1</v>
      </c>
      <c r="CN948" t="b">
        <f t="shared" si="243"/>
        <v>0</v>
      </c>
      <c r="CO948" t="b">
        <f>LEN(_xlfn.IFNA(VLOOKUP(Data!K948,Konstanta!$AB:$AB,1,FALSE),""))&gt;0</f>
        <v>0</v>
      </c>
      <c r="CP948" s="12" t="b">
        <f t="shared" si="244"/>
        <v>0</v>
      </c>
      <c r="CQ948" s="12" t="b">
        <f t="shared" si="245"/>
        <v>0</v>
      </c>
      <c r="CR948" t="b">
        <f>ISNUMBER(SEARCH(Konstanta!$Q$5,Y948))</f>
        <v>0</v>
      </c>
      <c r="CS948">
        <f ca="1">IF(CD948&lt;=Konstanta!$J$5,Konstanta!$I$5,IF(CD948&lt;=Konstanta!$J$6,Konstanta!$I$6,IF(CD948&lt;=Konstanta!$J$7,Konstanta!$I$7,Konstanta!$I$8)))</f>
        <v>4</v>
      </c>
      <c r="CT948" t="b">
        <f>ISNUMBER(SEARCH(Konstanta!$Q$6,Y948))</f>
        <v>0</v>
      </c>
      <c r="CU948">
        <f ca="1">IF(CD948&lt;=Konstanta!$F$5,Konstanta!$E$5,IF(CD948&lt;=Konstanta!$F$6,Konstanta!$E$6,IF(CD948&lt;=Konstanta!$F$7,Konstanta!$E$7,IF(CD948&lt;=Konstanta!$F$8,Konstanta!$E$8,Konstanta!$E$9))))</f>
        <v>5</v>
      </c>
      <c r="CV948" t="b">
        <f t="shared" si="246"/>
        <v>1</v>
      </c>
      <c r="CW948" s="74">
        <f ca="1">IF(CD948&lt;=Konstanta!$B$5,Konstanta!$A$5,IF(CD948&lt;=Konstanta!$B$6,Konstanta!$A$6,IF(CD948&lt;=Konstanta!$B$7,Konstanta!$A$7,IF(CD948&lt;=Konstanta!$B$8,Konstanta!$A$8,IF(CD948&lt;=Konstanta!$B$9,Konstanta!$A$9,IF(CD948&lt;=Konstanta!$B$10,Konstanta!$A$10,IF(CD948&lt;=Konstanta!$B$11,Konstanta!$A$11,Konstanta!$A$12)))))))</f>
        <v>8</v>
      </c>
      <c r="CX948" t="b">
        <f>LEN(_xlfn.IFNA(VLOOKUP(AA948,Konstanta!$AD:$AD,1,FALSE),""))=0</f>
        <v>1</v>
      </c>
      <c r="CY948" s="67">
        <f t="shared" si="247"/>
        <v>0</v>
      </c>
      <c r="CZ948" s="67">
        <f t="shared" si="248"/>
        <v>0</v>
      </c>
      <c r="DA948" s="67">
        <f t="shared" si="249"/>
        <v>0</v>
      </c>
      <c r="DB948" t="b">
        <f t="shared" ca="1" si="250"/>
        <v>0</v>
      </c>
      <c r="DC948" s="67" t="b">
        <f>DA948&lt;=Konstanta!$AH$3</f>
        <v>1</v>
      </c>
      <c r="DD948" t="b">
        <f>CY948&lt;=Konstanta!$AH$4</f>
        <v>1</v>
      </c>
      <c r="DE948" t="b">
        <f>CY948&lt;=Konstanta!$AH$5</f>
        <v>1</v>
      </c>
      <c r="DF948" t="b">
        <f>CY948&lt;=Konstanta!$AH$6</f>
        <v>1</v>
      </c>
      <c r="DG948" t="b">
        <f ca="1">TEXT(BL948,"YYYYMMDD")=TEXT(Konstanta!$B$1,"YYYYMMDD")</f>
        <v>0</v>
      </c>
      <c r="DH948" t="b">
        <f t="shared" si="251"/>
        <v>0</v>
      </c>
      <c r="DI948" s="67">
        <f ca="1">Konstanta!$C$4-Data!CD948</f>
        <v>-1096658.666275</v>
      </c>
      <c r="DJ948">
        <f ca="1">IF(Data!DI948&gt;=Konstanta!$B$14,Konstanta!$A$14,IF(Data!DI948&gt;=Konstanta!$B$15,Konstanta!$A$15,IF(Data!DI948&gt;=Konstanta!$B$16,Konstanta!$A$16,IF(Data!DI948&gt;=Konstanta!$B$17,Konstanta!$A$17,IF(Data!DI948&gt;=Konstanta!$B$18,Konstanta!$A$18,Konstanta!$A$19)))))</f>
        <v>6</v>
      </c>
      <c r="DK948" t="b">
        <f t="shared" si="252"/>
        <v>0</v>
      </c>
      <c r="DL948" t="b">
        <f>COUNTIFS(A$1:A947,A948)=0</f>
        <v>1</v>
      </c>
    </row>
    <row r="949" spans="1:116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  <c r="BY949" s="68"/>
      <c r="BZ949" s="70" t="str">
        <f t="shared" si="237"/>
        <v/>
      </c>
      <c r="CA949" s="71">
        <f t="shared" ca="1" si="238"/>
        <v>1096694.6664</v>
      </c>
      <c r="CB949" s="70" t="b">
        <f ca="1">AND(LEN(BZ949)&gt;0,TEXT(BZ949,"YYYY-MM-DD")=TEXT(Konstanta!$B$1,"YYYY-MM-DD"))</f>
        <v>0</v>
      </c>
      <c r="CC949" s="70" t="str">
        <f t="shared" si="239"/>
        <v/>
      </c>
      <c r="CD949" s="72">
        <f ca="1">(Konstanta!$B$2-D949)*24</f>
        <v>1096694.666275</v>
      </c>
      <c r="CE949" t="b">
        <f t="shared" si="240"/>
        <v>0</v>
      </c>
      <c r="CF949" t="b">
        <f>LEN(_xlfn.IFNA(VLOOKUP(H949,Konstanta!$M:$M,1,FALSE),""))&gt;0</f>
        <v>0</v>
      </c>
      <c r="CG949" t="b">
        <f>LEN(_xlfn.IFNA(VLOOKUP(G949,Konstanta!$T:$T,1,FALSE),""))&gt;0</f>
        <v>0</v>
      </c>
      <c r="CH949" t="b">
        <f>_xlfn.IFNA(VLOOKUP(U949,Konstanta!$O:$O,1,FALSE),"-")&lt;&gt;"-"</f>
        <v>0</v>
      </c>
      <c r="CI949" t="b">
        <f>LEN(_xlfn.IFNA(VLOOKUP(AX949,Konstanta!$X:$X,1,FALSE),""))&gt;0</f>
        <v>0</v>
      </c>
      <c r="CJ949" t="b">
        <f>OR(LEN(_xlfn.IFNA(VLOOKUP(Y949,Konstanta!$Q:$Q,1,FALSE),""))&gt;0,LEN(Y949)=0)</f>
        <v>1</v>
      </c>
      <c r="CK949" t="b">
        <f t="shared" si="241"/>
        <v>1</v>
      </c>
      <c r="CL949" t="b">
        <f>OR(LEN(_xlfn.IFNA(VLOOKUP(BK949,Konstanta!$Z:$Z,1,FALSE),""))&gt;0,LEN(BK949)=0)</f>
        <v>1</v>
      </c>
      <c r="CM949" t="b">
        <f t="shared" si="242"/>
        <v>1</v>
      </c>
      <c r="CN949" t="b">
        <f t="shared" si="243"/>
        <v>0</v>
      </c>
      <c r="CO949" t="b">
        <f>LEN(_xlfn.IFNA(VLOOKUP(Data!K949,Konstanta!$AB:$AB,1,FALSE),""))&gt;0</f>
        <v>0</v>
      </c>
      <c r="CP949" s="12" t="b">
        <f t="shared" si="244"/>
        <v>0</v>
      </c>
      <c r="CQ949" s="12" t="b">
        <f t="shared" si="245"/>
        <v>0</v>
      </c>
      <c r="CR949" t="b">
        <f>ISNUMBER(SEARCH(Konstanta!$Q$5,Y949))</f>
        <v>0</v>
      </c>
      <c r="CS949">
        <f ca="1">IF(CD949&lt;=Konstanta!$J$5,Konstanta!$I$5,IF(CD949&lt;=Konstanta!$J$6,Konstanta!$I$6,IF(CD949&lt;=Konstanta!$J$7,Konstanta!$I$7,Konstanta!$I$8)))</f>
        <v>4</v>
      </c>
      <c r="CT949" t="b">
        <f>ISNUMBER(SEARCH(Konstanta!$Q$6,Y949))</f>
        <v>0</v>
      </c>
      <c r="CU949">
        <f ca="1">IF(CD949&lt;=Konstanta!$F$5,Konstanta!$E$5,IF(CD949&lt;=Konstanta!$F$6,Konstanta!$E$6,IF(CD949&lt;=Konstanta!$F$7,Konstanta!$E$7,IF(CD949&lt;=Konstanta!$F$8,Konstanta!$E$8,Konstanta!$E$9))))</f>
        <v>5</v>
      </c>
      <c r="CV949" t="b">
        <f t="shared" si="246"/>
        <v>1</v>
      </c>
      <c r="CW949" s="74">
        <f ca="1">IF(CD949&lt;=Konstanta!$B$5,Konstanta!$A$5,IF(CD949&lt;=Konstanta!$B$6,Konstanta!$A$6,IF(CD949&lt;=Konstanta!$B$7,Konstanta!$A$7,IF(CD949&lt;=Konstanta!$B$8,Konstanta!$A$8,IF(CD949&lt;=Konstanta!$B$9,Konstanta!$A$9,IF(CD949&lt;=Konstanta!$B$10,Konstanta!$A$10,IF(CD949&lt;=Konstanta!$B$11,Konstanta!$A$11,Konstanta!$A$12)))))))</f>
        <v>8</v>
      </c>
      <c r="CX949" t="b">
        <f>LEN(_xlfn.IFNA(VLOOKUP(AA949,Konstanta!$AD:$AD,1,FALSE),""))=0</f>
        <v>1</v>
      </c>
      <c r="CY949" s="67">
        <f t="shared" si="247"/>
        <v>0</v>
      </c>
      <c r="CZ949" s="67">
        <f t="shared" si="248"/>
        <v>0</v>
      </c>
      <c r="DA949" s="67">
        <f t="shared" si="249"/>
        <v>0</v>
      </c>
      <c r="DB949" t="b">
        <f t="shared" ca="1" si="250"/>
        <v>0</v>
      </c>
      <c r="DC949" s="67" t="b">
        <f>DA949&lt;=Konstanta!$AH$3</f>
        <v>1</v>
      </c>
      <c r="DD949" t="b">
        <f>CY949&lt;=Konstanta!$AH$4</f>
        <v>1</v>
      </c>
      <c r="DE949" t="b">
        <f>CY949&lt;=Konstanta!$AH$5</f>
        <v>1</v>
      </c>
      <c r="DF949" t="b">
        <f>CY949&lt;=Konstanta!$AH$6</f>
        <v>1</v>
      </c>
      <c r="DG949" t="b">
        <f ca="1">TEXT(BL949,"YYYYMMDD")=TEXT(Konstanta!$B$1,"YYYYMMDD")</f>
        <v>0</v>
      </c>
      <c r="DH949" t="b">
        <f t="shared" si="251"/>
        <v>0</v>
      </c>
      <c r="DI949" s="67">
        <f ca="1">Konstanta!$C$4-Data!CD949</f>
        <v>-1096658.666275</v>
      </c>
      <c r="DJ949">
        <f ca="1">IF(Data!DI949&gt;=Konstanta!$B$14,Konstanta!$A$14,IF(Data!DI949&gt;=Konstanta!$B$15,Konstanta!$A$15,IF(Data!DI949&gt;=Konstanta!$B$16,Konstanta!$A$16,IF(Data!DI949&gt;=Konstanta!$B$17,Konstanta!$A$17,IF(Data!DI949&gt;=Konstanta!$B$18,Konstanta!$A$18,Konstanta!$A$19)))))</f>
        <v>6</v>
      </c>
      <c r="DK949" t="b">
        <f t="shared" si="252"/>
        <v>0</v>
      </c>
      <c r="DL949" t="b">
        <f>COUNTIFS(A$1:A948,A949)=0</f>
        <v>1</v>
      </c>
    </row>
    <row r="950" spans="1:116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  <c r="BY950" s="68"/>
      <c r="BZ950" s="70" t="str">
        <f t="shared" si="237"/>
        <v/>
      </c>
      <c r="CA950" s="71">
        <f t="shared" ca="1" si="238"/>
        <v>1096694.6659916667</v>
      </c>
      <c r="CB950" s="70" t="b">
        <f ca="1">AND(LEN(BZ950)&gt;0,TEXT(BZ950,"YYYY-MM-DD")=TEXT(Konstanta!$B$1,"YYYY-MM-DD"))</f>
        <v>0</v>
      </c>
      <c r="CC950" s="70" t="str">
        <f t="shared" si="239"/>
        <v/>
      </c>
      <c r="CD950" s="72">
        <f ca="1">(Konstanta!$B$2-D950)*24</f>
        <v>1096694.666275</v>
      </c>
      <c r="CE950" t="b">
        <f t="shared" si="240"/>
        <v>0</v>
      </c>
      <c r="CF950" t="b">
        <f>LEN(_xlfn.IFNA(VLOOKUP(H950,Konstanta!$M:$M,1,FALSE),""))&gt;0</f>
        <v>0</v>
      </c>
      <c r="CG950" t="b">
        <f>LEN(_xlfn.IFNA(VLOOKUP(G950,Konstanta!$T:$T,1,FALSE),""))&gt;0</f>
        <v>0</v>
      </c>
      <c r="CH950" t="b">
        <f>_xlfn.IFNA(VLOOKUP(U950,Konstanta!$O:$O,1,FALSE),"-")&lt;&gt;"-"</f>
        <v>0</v>
      </c>
      <c r="CI950" t="b">
        <f>LEN(_xlfn.IFNA(VLOOKUP(AX950,Konstanta!$X:$X,1,FALSE),""))&gt;0</f>
        <v>0</v>
      </c>
      <c r="CJ950" t="b">
        <f>OR(LEN(_xlfn.IFNA(VLOOKUP(Y950,Konstanta!$Q:$Q,1,FALSE),""))&gt;0,LEN(Y950)=0)</f>
        <v>1</v>
      </c>
      <c r="CK950" t="b">
        <f t="shared" si="241"/>
        <v>1</v>
      </c>
      <c r="CL950" t="b">
        <f>OR(LEN(_xlfn.IFNA(VLOOKUP(BK950,Konstanta!$Z:$Z,1,FALSE),""))&gt;0,LEN(BK950)=0)</f>
        <v>1</v>
      </c>
      <c r="CM950" t="b">
        <f t="shared" si="242"/>
        <v>1</v>
      </c>
      <c r="CN950" t="b">
        <f t="shared" si="243"/>
        <v>0</v>
      </c>
      <c r="CO950" t="b">
        <f>LEN(_xlfn.IFNA(VLOOKUP(Data!K950,Konstanta!$AB:$AB,1,FALSE),""))&gt;0</f>
        <v>0</v>
      </c>
      <c r="CP950" s="12" t="b">
        <f t="shared" si="244"/>
        <v>0</v>
      </c>
      <c r="CQ950" s="12" t="b">
        <f t="shared" si="245"/>
        <v>0</v>
      </c>
      <c r="CR950" t="b">
        <f>ISNUMBER(SEARCH(Konstanta!$Q$5,Y950))</f>
        <v>0</v>
      </c>
      <c r="CS950">
        <f ca="1">IF(CD950&lt;=Konstanta!$J$5,Konstanta!$I$5,IF(CD950&lt;=Konstanta!$J$6,Konstanta!$I$6,IF(CD950&lt;=Konstanta!$J$7,Konstanta!$I$7,Konstanta!$I$8)))</f>
        <v>4</v>
      </c>
      <c r="CT950" t="b">
        <f>ISNUMBER(SEARCH(Konstanta!$Q$6,Y950))</f>
        <v>0</v>
      </c>
      <c r="CU950">
        <f ca="1">IF(CD950&lt;=Konstanta!$F$5,Konstanta!$E$5,IF(CD950&lt;=Konstanta!$F$6,Konstanta!$E$6,IF(CD950&lt;=Konstanta!$F$7,Konstanta!$E$7,IF(CD950&lt;=Konstanta!$F$8,Konstanta!$E$8,Konstanta!$E$9))))</f>
        <v>5</v>
      </c>
      <c r="CV950" t="b">
        <f t="shared" si="246"/>
        <v>1</v>
      </c>
      <c r="CW950" s="74">
        <f ca="1">IF(CD950&lt;=Konstanta!$B$5,Konstanta!$A$5,IF(CD950&lt;=Konstanta!$B$6,Konstanta!$A$6,IF(CD950&lt;=Konstanta!$B$7,Konstanta!$A$7,IF(CD950&lt;=Konstanta!$B$8,Konstanta!$A$8,IF(CD950&lt;=Konstanta!$B$9,Konstanta!$A$9,IF(CD950&lt;=Konstanta!$B$10,Konstanta!$A$10,IF(CD950&lt;=Konstanta!$B$11,Konstanta!$A$11,Konstanta!$A$12)))))))</f>
        <v>8</v>
      </c>
      <c r="CX950" t="b">
        <f>LEN(_xlfn.IFNA(VLOOKUP(AA950,Konstanta!$AD:$AD,1,FALSE),""))=0</f>
        <v>1</v>
      </c>
      <c r="CY950" s="67">
        <f t="shared" si="247"/>
        <v>0</v>
      </c>
      <c r="CZ950" s="67">
        <f t="shared" si="248"/>
        <v>0</v>
      </c>
      <c r="DA950" s="67">
        <f t="shared" si="249"/>
        <v>0</v>
      </c>
      <c r="DB950" t="b">
        <f t="shared" ca="1" si="250"/>
        <v>0</v>
      </c>
      <c r="DC950" s="67" t="b">
        <f>DA950&lt;=Konstanta!$AH$3</f>
        <v>1</v>
      </c>
      <c r="DD950" t="b">
        <f>CY950&lt;=Konstanta!$AH$4</f>
        <v>1</v>
      </c>
      <c r="DE950" t="b">
        <f>CY950&lt;=Konstanta!$AH$5</f>
        <v>1</v>
      </c>
      <c r="DF950" t="b">
        <f>CY950&lt;=Konstanta!$AH$6</f>
        <v>1</v>
      </c>
      <c r="DG950" t="b">
        <f ca="1">TEXT(BL950,"YYYYMMDD")=TEXT(Konstanta!$B$1,"YYYYMMDD")</f>
        <v>0</v>
      </c>
      <c r="DH950" t="b">
        <f t="shared" si="251"/>
        <v>0</v>
      </c>
      <c r="DI950" s="67">
        <f ca="1">Konstanta!$C$4-Data!CD950</f>
        <v>-1096658.666275</v>
      </c>
      <c r="DJ950">
        <f ca="1">IF(Data!DI950&gt;=Konstanta!$B$14,Konstanta!$A$14,IF(Data!DI950&gt;=Konstanta!$B$15,Konstanta!$A$15,IF(Data!DI950&gt;=Konstanta!$B$16,Konstanta!$A$16,IF(Data!DI950&gt;=Konstanta!$B$17,Konstanta!$A$17,IF(Data!DI950&gt;=Konstanta!$B$18,Konstanta!$A$18,Konstanta!$A$19)))))</f>
        <v>6</v>
      </c>
      <c r="DK950" t="b">
        <f t="shared" si="252"/>
        <v>0</v>
      </c>
      <c r="DL950" t="b">
        <f>COUNTIFS(A$1:A949,A950)=0</f>
        <v>1</v>
      </c>
    </row>
    <row r="951" spans="1:116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70" t="str">
        <f t="shared" si="237"/>
        <v/>
      </c>
      <c r="CA951" s="71">
        <f t="shared" ca="1" si="238"/>
        <v>1096694.666275</v>
      </c>
      <c r="CB951" s="70" t="b">
        <f ca="1">AND(LEN(BZ951)&gt;0,TEXT(BZ951,"YYYY-MM-DD")=TEXT(Konstanta!$B$1,"YYYY-MM-DD"))</f>
        <v>0</v>
      </c>
      <c r="CC951" s="70" t="str">
        <f t="shared" si="239"/>
        <v/>
      </c>
      <c r="CD951" s="72">
        <f ca="1">(Konstanta!$B$2-D951)*24</f>
        <v>1096694.666275</v>
      </c>
      <c r="CE951" t="b">
        <f t="shared" si="240"/>
        <v>0</v>
      </c>
      <c r="CF951" t="b">
        <f>LEN(_xlfn.IFNA(VLOOKUP(H951,Konstanta!$M:$M,1,FALSE),""))&gt;0</f>
        <v>0</v>
      </c>
      <c r="CG951" t="b">
        <f>LEN(_xlfn.IFNA(VLOOKUP(G951,Konstanta!$T:$T,1,FALSE),""))&gt;0</f>
        <v>0</v>
      </c>
      <c r="CH951" t="b">
        <f>_xlfn.IFNA(VLOOKUP(U951,Konstanta!$O:$O,1,FALSE),"-")&lt;&gt;"-"</f>
        <v>0</v>
      </c>
      <c r="CI951" t="b">
        <f>LEN(_xlfn.IFNA(VLOOKUP(AX951,Konstanta!$X:$X,1,FALSE),""))&gt;0</f>
        <v>0</v>
      </c>
      <c r="CJ951" t="b">
        <f>OR(LEN(_xlfn.IFNA(VLOOKUP(Y951,Konstanta!$Q:$Q,1,FALSE),""))&gt;0,LEN(Y951)=0)</f>
        <v>1</v>
      </c>
      <c r="CK951" t="b">
        <f t="shared" si="241"/>
        <v>1</v>
      </c>
      <c r="CL951" t="b">
        <f>OR(LEN(_xlfn.IFNA(VLOOKUP(BK951,Konstanta!$Z:$Z,1,FALSE),""))&gt;0,LEN(BK951)=0)</f>
        <v>1</v>
      </c>
      <c r="CM951" t="b">
        <f t="shared" si="242"/>
        <v>1</v>
      </c>
      <c r="CN951" t="b">
        <f t="shared" si="243"/>
        <v>0</v>
      </c>
      <c r="CO951" t="b">
        <f>LEN(_xlfn.IFNA(VLOOKUP(Data!K951,Konstanta!$AB:$AB,1,FALSE),""))&gt;0</f>
        <v>0</v>
      </c>
      <c r="CP951" s="12" t="b">
        <f t="shared" si="244"/>
        <v>0</v>
      </c>
      <c r="CQ951" s="12" t="b">
        <f t="shared" si="245"/>
        <v>0</v>
      </c>
      <c r="CR951" t="b">
        <f>ISNUMBER(SEARCH(Konstanta!$Q$5,Y951))</f>
        <v>0</v>
      </c>
      <c r="CS951">
        <f ca="1">IF(CD951&lt;=Konstanta!$J$5,Konstanta!$I$5,IF(CD951&lt;=Konstanta!$J$6,Konstanta!$I$6,IF(CD951&lt;=Konstanta!$J$7,Konstanta!$I$7,Konstanta!$I$8)))</f>
        <v>4</v>
      </c>
      <c r="CT951" t="b">
        <f>ISNUMBER(SEARCH(Konstanta!$Q$6,Y951))</f>
        <v>0</v>
      </c>
      <c r="CU951">
        <f ca="1">IF(CD951&lt;=Konstanta!$F$5,Konstanta!$E$5,IF(CD951&lt;=Konstanta!$F$6,Konstanta!$E$6,IF(CD951&lt;=Konstanta!$F$7,Konstanta!$E$7,IF(CD951&lt;=Konstanta!$F$8,Konstanta!$E$8,Konstanta!$E$9))))</f>
        <v>5</v>
      </c>
      <c r="CV951" t="b">
        <f t="shared" si="246"/>
        <v>1</v>
      </c>
      <c r="CW951" s="74">
        <f ca="1">IF(CD951&lt;=Konstanta!$B$5,Konstanta!$A$5,IF(CD951&lt;=Konstanta!$B$6,Konstanta!$A$6,IF(CD951&lt;=Konstanta!$B$7,Konstanta!$A$7,IF(CD951&lt;=Konstanta!$B$8,Konstanta!$A$8,IF(CD951&lt;=Konstanta!$B$9,Konstanta!$A$9,IF(CD951&lt;=Konstanta!$B$10,Konstanta!$A$10,IF(CD951&lt;=Konstanta!$B$11,Konstanta!$A$11,Konstanta!$A$12)))))))</f>
        <v>8</v>
      </c>
      <c r="CX951" t="b">
        <f>LEN(_xlfn.IFNA(VLOOKUP(AA951,Konstanta!$AD:$AD,1,FALSE),""))=0</f>
        <v>1</v>
      </c>
      <c r="CY951" s="67">
        <f t="shared" si="247"/>
        <v>0</v>
      </c>
      <c r="CZ951" s="67">
        <f t="shared" si="248"/>
        <v>0</v>
      </c>
      <c r="DA951" s="67">
        <f t="shared" si="249"/>
        <v>0</v>
      </c>
      <c r="DB951" t="b">
        <f t="shared" ca="1" si="250"/>
        <v>0</v>
      </c>
      <c r="DC951" s="67" t="b">
        <f>DA951&lt;=Konstanta!$AH$3</f>
        <v>1</v>
      </c>
      <c r="DD951" t="b">
        <f>CY951&lt;=Konstanta!$AH$4</f>
        <v>1</v>
      </c>
      <c r="DE951" t="b">
        <f>CY951&lt;=Konstanta!$AH$5</f>
        <v>1</v>
      </c>
      <c r="DF951" t="b">
        <f>CY951&lt;=Konstanta!$AH$6</f>
        <v>1</v>
      </c>
      <c r="DG951" t="b">
        <f ca="1">TEXT(BL951,"YYYYMMDD")=TEXT(Konstanta!$B$1,"YYYYMMDD")</f>
        <v>0</v>
      </c>
      <c r="DH951" t="b">
        <f t="shared" si="251"/>
        <v>0</v>
      </c>
      <c r="DI951" s="67">
        <f ca="1">Konstanta!$C$4-Data!CD951</f>
        <v>-1096658.666275</v>
      </c>
      <c r="DJ951">
        <f ca="1">IF(Data!DI951&gt;=Konstanta!$B$14,Konstanta!$A$14,IF(Data!DI951&gt;=Konstanta!$B$15,Konstanta!$A$15,IF(Data!DI951&gt;=Konstanta!$B$16,Konstanta!$A$16,IF(Data!DI951&gt;=Konstanta!$B$17,Konstanta!$A$17,IF(Data!DI951&gt;=Konstanta!$B$18,Konstanta!$A$18,Konstanta!$A$19)))))</f>
        <v>6</v>
      </c>
      <c r="DK951" t="b">
        <f t="shared" si="252"/>
        <v>0</v>
      </c>
      <c r="DL951" t="b">
        <f>COUNTIFS(A$1:A950,A951)=0</f>
        <v>1</v>
      </c>
    </row>
    <row r="952" spans="1:116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  <c r="BY952" s="68"/>
      <c r="BZ952" s="70" t="str">
        <f t="shared" si="237"/>
        <v/>
      </c>
      <c r="CA952" s="71">
        <f t="shared" ca="1" si="238"/>
        <v>1096694.6662277777</v>
      </c>
      <c r="CB952" s="70" t="b">
        <f ca="1">AND(LEN(BZ952)&gt;0,TEXT(BZ952,"YYYY-MM-DD")=TEXT(Konstanta!$B$1,"YYYY-MM-DD"))</f>
        <v>0</v>
      </c>
      <c r="CC952" s="70" t="str">
        <f t="shared" si="239"/>
        <v/>
      </c>
      <c r="CD952" s="72">
        <f ca="1">(Konstanta!$B$2-D952)*24</f>
        <v>1096694.666275</v>
      </c>
      <c r="CE952" t="b">
        <f t="shared" si="240"/>
        <v>0</v>
      </c>
      <c r="CF952" t="b">
        <f>LEN(_xlfn.IFNA(VLOOKUP(H952,Konstanta!$M:$M,1,FALSE),""))&gt;0</f>
        <v>0</v>
      </c>
      <c r="CG952" t="b">
        <f>LEN(_xlfn.IFNA(VLOOKUP(G952,Konstanta!$T:$T,1,FALSE),""))&gt;0</f>
        <v>0</v>
      </c>
      <c r="CH952" t="b">
        <f>_xlfn.IFNA(VLOOKUP(U952,Konstanta!$O:$O,1,FALSE),"-")&lt;&gt;"-"</f>
        <v>0</v>
      </c>
      <c r="CI952" t="b">
        <f>LEN(_xlfn.IFNA(VLOOKUP(AX952,Konstanta!$X:$X,1,FALSE),""))&gt;0</f>
        <v>0</v>
      </c>
      <c r="CJ952" t="b">
        <f>OR(LEN(_xlfn.IFNA(VLOOKUP(Y952,Konstanta!$Q:$Q,1,FALSE),""))&gt;0,LEN(Y952)=0)</f>
        <v>1</v>
      </c>
      <c r="CK952" t="b">
        <f t="shared" si="241"/>
        <v>1</v>
      </c>
      <c r="CL952" t="b">
        <f>OR(LEN(_xlfn.IFNA(VLOOKUP(BK952,Konstanta!$Z:$Z,1,FALSE),""))&gt;0,LEN(BK952)=0)</f>
        <v>1</v>
      </c>
      <c r="CM952" t="b">
        <f t="shared" si="242"/>
        <v>1</v>
      </c>
      <c r="CN952" t="b">
        <f t="shared" si="243"/>
        <v>0</v>
      </c>
      <c r="CO952" t="b">
        <f>LEN(_xlfn.IFNA(VLOOKUP(Data!K952,Konstanta!$AB:$AB,1,FALSE),""))&gt;0</f>
        <v>0</v>
      </c>
      <c r="CP952" s="12" t="b">
        <f t="shared" si="244"/>
        <v>0</v>
      </c>
      <c r="CQ952" s="12" t="b">
        <f t="shared" si="245"/>
        <v>0</v>
      </c>
      <c r="CR952" t="b">
        <f>ISNUMBER(SEARCH(Konstanta!$Q$5,Y952))</f>
        <v>0</v>
      </c>
      <c r="CS952">
        <f ca="1">IF(CD952&lt;=Konstanta!$J$5,Konstanta!$I$5,IF(CD952&lt;=Konstanta!$J$6,Konstanta!$I$6,IF(CD952&lt;=Konstanta!$J$7,Konstanta!$I$7,Konstanta!$I$8)))</f>
        <v>4</v>
      </c>
      <c r="CT952" t="b">
        <f>ISNUMBER(SEARCH(Konstanta!$Q$6,Y952))</f>
        <v>0</v>
      </c>
      <c r="CU952">
        <f ca="1">IF(CD952&lt;=Konstanta!$F$5,Konstanta!$E$5,IF(CD952&lt;=Konstanta!$F$6,Konstanta!$E$6,IF(CD952&lt;=Konstanta!$F$7,Konstanta!$E$7,IF(CD952&lt;=Konstanta!$F$8,Konstanta!$E$8,Konstanta!$E$9))))</f>
        <v>5</v>
      </c>
      <c r="CV952" t="b">
        <f t="shared" si="246"/>
        <v>1</v>
      </c>
      <c r="CW952" s="74">
        <f ca="1">IF(CD952&lt;=Konstanta!$B$5,Konstanta!$A$5,IF(CD952&lt;=Konstanta!$B$6,Konstanta!$A$6,IF(CD952&lt;=Konstanta!$B$7,Konstanta!$A$7,IF(CD952&lt;=Konstanta!$B$8,Konstanta!$A$8,IF(CD952&lt;=Konstanta!$B$9,Konstanta!$A$9,IF(CD952&lt;=Konstanta!$B$10,Konstanta!$A$10,IF(CD952&lt;=Konstanta!$B$11,Konstanta!$A$11,Konstanta!$A$12)))))))</f>
        <v>8</v>
      </c>
      <c r="CX952" t="b">
        <f>LEN(_xlfn.IFNA(VLOOKUP(AA952,Konstanta!$AD:$AD,1,FALSE),""))=0</f>
        <v>1</v>
      </c>
      <c r="CY952" s="67">
        <f t="shared" si="247"/>
        <v>0</v>
      </c>
      <c r="CZ952" s="67">
        <f t="shared" si="248"/>
        <v>0</v>
      </c>
      <c r="DA952" s="67">
        <f t="shared" si="249"/>
        <v>0</v>
      </c>
      <c r="DB952" t="b">
        <f t="shared" ca="1" si="250"/>
        <v>0</v>
      </c>
      <c r="DC952" s="67" t="b">
        <f>DA952&lt;=Konstanta!$AH$3</f>
        <v>1</v>
      </c>
      <c r="DD952" t="b">
        <f>CY952&lt;=Konstanta!$AH$4</f>
        <v>1</v>
      </c>
      <c r="DE952" t="b">
        <f>CY952&lt;=Konstanta!$AH$5</f>
        <v>1</v>
      </c>
      <c r="DF952" t="b">
        <f>CY952&lt;=Konstanta!$AH$6</f>
        <v>1</v>
      </c>
      <c r="DG952" t="b">
        <f ca="1">TEXT(BL952,"YYYYMMDD")=TEXT(Konstanta!$B$1,"YYYYMMDD")</f>
        <v>0</v>
      </c>
      <c r="DH952" t="b">
        <f t="shared" si="251"/>
        <v>0</v>
      </c>
      <c r="DI952" s="67">
        <f ca="1">Konstanta!$C$4-Data!CD952</f>
        <v>-1096658.666275</v>
      </c>
      <c r="DJ952">
        <f ca="1">IF(Data!DI952&gt;=Konstanta!$B$14,Konstanta!$A$14,IF(Data!DI952&gt;=Konstanta!$B$15,Konstanta!$A$15,IF(Data!DI952&gt;=Konstanta!$B$16,Konstanta!$A$16,IF(Data!DI952&gt;=Konstanta!$B$17,Konstanta!$A$17,IF(Data!DI952&gt;=Konstanta!$B$18,Konstanta!$A$18,Konstanta!$A$19)))))</f>
        <v>6</v>
      </c>
      <c r="DK952" t="b">
        <f t="shared" si="252"/>
        <v>0</v>
      </c>
      <c r="DL952" t="b">
        <f>COUNTIFS(A$1:A951,A952)=0</f>
        <v>1</v>
      </c>
    </row>
    <row r="953" spans="1:116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  <c r="BY953" s="68"/>
      <c r="BZ953" s="70" t="str">
        <f t="shared" si="237"/>
        <v/>
      </c>
      <c r="CA953" s="71">
        <f t="shared" ca="1" si="238"/>
        <v>1096694.6662138889</v>
      </c>
      <c r="CB953" s="70" t="b">
        <f ca="1">AND(LEN(BZ953)&gt;0,TEXT(BZ953,"YYYY-MM-DD")=TEXT(Konstanta!$B$1,"YYYY-MM-DD"))</f>
        <v>0</v>
      </c>
      <c r="CC953" s="70" t="str">
        <f t="shared" si="239"/>
        <v/>
      </c>
      <c r="CD953" s="72">
        <f ca="1">(Konstanta!$B$2-D953)*24</f>
        <v>1096694.666275</v>
      </c>
      <c r="CE953" t="b">
        <f t="shared" si="240"/>
        <v>0</v>
      </c>
      <c r="CF953" t="b">
        <f>LEN(_xlfn.IFNA(VLOOKUP(H953,Konstanta!$M:$M,1,FALSE),""))&gt;0</f>
        <v>0</v>
      </c>
      <c r="CG953" t="b">
        <f>LEN(_xlfn.IFNA(VLOOKUP(G953,Konstanta!$T:$T,1,FALSE),""))&gt;0</f>
        <v>0</v>
      </c>
      <c r="CH953" t="b">
        <f>_xlfn.IFNA(VLOOKUP(U953,Konstanta!$O:$O,1,FALSE),"-")&lt;&gt;"-"</f>
        <v>0</v>
      </c>
      <c r="CI953" t="b">
        <f>LEN(_xlfn.IFNA(VLOOKUP(AX953,Konstanta!$X:$X,1,FALSE),""))&gt;0</f>
        <v>0</v>
      </c>
      <c r="CJ953" t="b">
        <f>OR(LEN(_xlfn.IFNA(VLOOKUP(Y953,Konstanta!$Q:$Q,1,FALSE),""))&gt;0,LEN(Y953)=0)</f>
        <v>1</v>
      </c>
      <c r="CK953" t="b">
        <f t="shared" si="241"/>
        <v>1</v>
      </c>
      <c r="CL953" t="b">
        <f>OR(LEN(_xlfn.IFNA(VLOOKUP(BK953,Konstanta!$Z:$Z,1,FALSE),""))&gt;0,LEN(BK953)=0)</f>
        <v>1</v>
      </c>
      <c r="CM953" t="b">
        <f t="shared" si="242"/>
        <v>1</v>
      </c>
      <c r="CN953" t="b">
        <f t="shared" si="243"/>
        <v>0</v>
      </c>
      <c r="CO953" t="b">
        <f>LEN(_xlfn.IFNA(VLOOKUP(Data!K953,Konstanta!$AB:$AB,1,FALSE),""))&gt;0</f>
        <v>0</v>
      </c>
      <c r="CP953" s="12" t="b">
        <f t="shared" si="244"/>
        <v>0</v>
      </c>
      <c r="CQ953" s="12" t="b">
        <f t="shared" si="245"/>
        <v>0</v>
      </c>
      <c r="CR953" t="b">
        <f>ISNUMBER(SEARCH(Konstanta!$Q$5,Y953))</f>
        <v>0</v>
      </c>
      <c r="CS953">
        <f ca="1">IF(CD953&lt;=Konstanta!$J$5,Konstanta!$I$5,IF(CD953&lt;=Konstanta!$J$6,Konstanta!$I$6,IF(CD953&lt;=Konstanta!$J$7,Konstanta!$I$7,Konstanta!$I$8)))</f>
        <v>4</v>
      </c>
      <c r="CT953" t="b">
        <f>ISNUMBER(SEARCH(Konstanta!$Q$6,Y953))</f>
        <v>0</v>
      </c>
      <c r="CU953">
        <f ca="1">IF(CD953&lt;=Konstanta!$F$5,Konstanta!$E$5,IF(CD953&lt;=Konstanta!$F$6,Konstanta!$E$6,IF(CD953&lt;=Konstanta!$F$7,Konstanta!$E$7,IF(CD953&lt;=Konstanta!$F$8,Konstanta!$E$8,Konstanta!$E$9))))</f>
        <v>5</v>
      </c>
      <c r="CV953" t="b">
        <f t="shared" si="246"/>
        <v>1</v>
      </c>
      <c r="CW953" s="74">
        <f ca="1">IF(CD953&lt;=Konstanta!$B$5,Konstanta!$A$5,IF(CD953&lt;=Konstanta!$B$6,Konstanta!$A$6,IF(CD953&lt;=Konstanta!$B$7,Konstanta!$A$7,IF(CD953&lt;=Konstanta!$B$8,Konstanta!$A$8,IF(CD953&lt;=Konstanta!$B$9,Konstanta!$A$9,IF(CD953&lt;=Konstanta!$B$10,Konstanta!$A$10,IF(CD953&lt;=Konstanta!$B$11,Konstanta!$A$11,Konstanta!$A$12)))))))</f>
        <v>8</v>
      </c>
      <c r="CX953" t="b">
        <f>LEN(_xlfn.IFNA(VLOOKUP(AA953,Konstanta!$AD:$AD,1,FALSE),""))=0</f>
        <v>1</v>
      </c>
      <c r="CY953" s="67">
        <f t="shared" si="247"/>
        <v>0</v>
      </c>
      <c r="CZ953" s="67">
        <f t="shared" si="248"/>
        <v>0</v>
      </c>
      <c r="DA953" s="67">
        <f t="shared" si="249"/>
        <v>0</v>
      </c>
      <c r="DB953" t="b">
        <f t="shared" ca="1" si="250"/>
        <v>0</v>
      </c>
      <c r="DC953" s="67" t="b">
        <f>DA953&lt;=Konstanta!$AH$3</f>
        <v>1</v>
      </c>
      <c r="DD953" t="b">
        <f>CY953&lt;=Konstanta!$AH$4</f>
        <v>1</v>
      </c>
      <c r="DE953" t="b">
        <f>CY953&lt;=Konstanta!$AH$5</f>
        <v>1</v>
      </c>
      <c r="DF953" t="b">
        <f>CY953&lt;=Konstanta!$AH$6</f>
        <v>1</v>
      </c>
      <c r="DG953" t="b">
        <f ca="1">TEXT(BL953,"YYYYMMDD")=TEXT(Konstanta!$B$1,"YYYYMMDD")</f>
        <v>0</v>
      </c>
      <c r="DH953" t="b">
        <f t="shared" si="251"/>
        <v>0</v>
      </c>
      <c r="DI953" s="67">
        <f ca="1">Konstanta!$C$4-Data!CD953</f>
        <v>-1096658.666275</v>
      </c>
      <c r="DJ953">
        <f ca="1">IF(Data!DI953&gt;=Konstanta!$B$14,Konstanta!$A$14,IF(Data!DI953&gt;=Konstanta!$B$15,Konstanta!$A$15,IF(Data!DI953&gt;=Konstanta!$B$16,Konstanta!$A$16,IF(Data!DI953&gt;=Konstanta!$B$17,Konstanta!$A$17,IF(Data!DI953&gt;=Konstanta!$B$18,Konstanta!$A$18,Konstanta!$A$19)))))</f>
        <v>6</v>
      </c>
      <c r="DK953" t="b">
        <f t="shared" si="252"/>
        <v>0</v>
      </c>
      <c r="DL953" t="b">
        <f>COUNTIFS(A$1:A952,A953)=0</f>
        <v>1</v>
      </c>
    </row>
    <row r="954" spans="1:116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  <c r="BY954" s="68"/>
      <c r="BZ954" s="70" t="str">
        <f t="shared" si="237"/>
        <v/>
      </c>
      <c r="CA954" s="71">
        <f t="shared" ca="1" si="238"/>
        <v>1096694.666275</v>
      </c>
      <c r="CB954" s="70" t="b">
        <f ca="1">AND(LEN(BZ954)&gt;0,TEXT(BZ954,"YYYY-MM-DD")=TEXT(Konstanta!$B$1,"YYYY-MM-DD"))</f>
        <v>0</v>
      </c>
      <c r="CC954" s="70" t="str">
        <f t="shared" si="239"/>
        <v/>
      </c>
      <c r="CD954" s="72">
        <f ca="1">(Konstanta!$B$2-D954)*24</f>
        <v>1096694.666275</v>
      </c>
      <c r="CE954" t="b">
        <f t="shared" si="240"/>
        <v>0</v>
      </c>
      <c r="CF954" t="b">
        <f>LEN(_xlfn.IFNA(VLOOKUP(H954,Konstanta!$M:$M,1,FALSE),""))&gt;0</f>
        <v>0</v>
      </c>
      <c r="CG954" t="b">
        <f>LEN(_xlfn.IFNA(VLOOKUP(G954,Konstanta!$T:$T,1,FALSE),""))&gt;0</f>
        <v>0</v>
      </c>
      <c r="CH954" t="b">
        <f>_xlfn.IFNA(VLOOKUP(U954,Konstanta!$O:$O,1,FALSE),"-")&lt;&gt;"-"</f>
        <v>0</v>
      </c>
      <c r="CI954" t="b">
        <f>LEN(_xlfn.IFNA(VLOOKUP(AX954,Konstanta!$X:$X,1,FALSE),""))&gt;0</f>
        <v>0</v>
      </c>
      <c r="CJ954" t="b">
        <f>OR(LEN(_xlfn.IFNA(VLOOKUP(Y954,Konstanta!$Q:$Q,1,FALSE),""))&gt;0,LEN(Y954)=0)</f>
        <v>1</v>
      </c>
      <c r="CK954" t="b">
        <f t="shared" si="241"/>
        <v>1</v>
      </c>
      <c r="CL954" t="b">
        <f>OR(LEN(_xlfn.IFNA(VLOOKUP(BK954,Konstanta!$Z:$Z,1,FALSE),""))&gt;0,LEN(BK954)=0)</f>
        <v>1</v>
      </c>
      <c r="CM954" t="b">
        <f t="shared" si="242"/>
        <v>1</v>
      </c>
      <c r="CN954" t="b">
        <f t="shared" si="243"/>
        <v>0</v>
      </c>
      <c r="CO954" t="b">
        <f>LEN(_xlfn.IFNA(VLOOKUP(Data!K954,Konstanta!$AB:$AB,1,FALSE),""))&gt;0</f>
        <v>0</v>
      </c>
      <c r="CP954" s="12" t="b">
        <f t="shared" si="244"/>
        <v>0</v>
      </c>
      <c r="CQ954" s="12" t="b">
        <f t="shared" si="245"/>
        <v>0</v>
      </c>
      <c r="CR954" t="b">
        <f>ISNUMBER(SEARCH(Konstanta!$Q$5,Y954))</f>
        <v>0</v>
      </c>
      <c r="CS954">
        <f ca="1">IF(CD954&lt;=Konstanta!$J$5,Konstanta!$I$5,IF(CD954&lt;=Konstanta!$J$6,Konstanta!$I$6,IF(CD954&lt;=Konstanta!$J$7,Konstanta!$I$7,Konstanta!$I$8)))</f>
        <v>4</v>
      </c>
      <c r="CT954" t="b">
        <f>ISNUMBER(SEARCH(Konstanta!$Q$6,Y954))</f>
        <v>0</v>
      </c>
      <c r="CU954">
        <f ca="1">IF(CD954&lt;=Konstanta!$F$5,Konstanta!$E$5,IF(CD954&lt;=Konstanta!$F$6,Konstanta!$E$6,IF(CD954&lt;=Konstanta!$F$7,Konstanta!$E$7,IF(CD954&lt;=Konstanta!$F$8,Konstanta!$E$8,Konstanta!$E$9))))</f>
        <v>5</v>
      </c>
      <c r="CV954" t="b">
        <f t="shared" si="246"/>
        <v>1</v>
      </c>
      <c r="CW954" s="74">
        <f ca="1">IF(CD954&lt;=Konstanta!$B$5,Konstanta!$A$5,IF(CD954&lt;=Konstanta!$B$6,Konstanta!$A$6,IF(CD954&lt;=Konstanta!$B$7,Konstanta!$A$7,IF(CD954&lt;=Konstanta!$B$8,Konstanta!$A$8,IF(CD954&lt;=Konstanta!$B$9,Konstanta!$A$9,IF(CD954&lt;=Konstanta!$B$10,Konstanta!$A$10,IF(CD954&lt;=Konstanta!$B$11,Konstanta!$A$11,Konstanta!$A$12)))))))</f>
        <v>8</v>
      </c>
      <c r="CX954" t="b">
        <f>LEN(_xlfn.IFNA(VLOOKUP(AA954,Konstanta!$AD:$AD,1,FALSE),""))=0</f>
        <v>1</v>
      </c>
      <c r="CY954" s="67">
        <f t="shared" si="247"/>
        <v>0</v>
      </c>
      <c r="CZ954" s="67">
        <f t="shared" si="248"/>
        <v>0</v>
      </c>
      <c r="DA954" s="67">
        <f t="shared" si="249"/>
        <v>0</v>
      </c>
      <c r="DB954" t="b">
        <f t="shared" ca="1" si="250"/>
        <v>0</v>
      </c>
      <c r="DC954" s="67" t="b">
        <f>DA954&lt;=Konstanta!$AH$3</f>
        <v>1</v>
      </c>
      <c r="DD954" t="b">
        <f>CY954&lt;=Konstanta!$AH$4</f>
        <v>1</v>
      </c>
      <c r="DE954" t="b">
        <f>CY954&lt;=Konstanta!$AH$5</f>
        <v>1</v>
      </c>
      <c r="DF954" t="b">
        <f>CY954&lt;=Konstanta!$AH$6</f>
        <v>1</v>
      </c>
      <c r="DG954" t="b">
        <f ca="1">TEXT(BL954,"YYYYMMDD")=TEXT(Konstanta!$B$1,"YYYYMMDD")</f>
        <v>0</v>
      </c>
      <c r="DH954" t="b">
        <f t="shared" si="251"/>
        <v>0</v>
      </c>
      <c r="DI954" s="67">
        <f ca="1">Konstanta!$C$4-Data!CD954</f>
        <v>-1096658.666275</v>
      </c>
      <c r="DJ954">
        <f ca="1">IF(Data!DI954&gt;=Konstanta!$B$14,Konstanta!$A$14,IF(Data!DI954&gt;=Konstanta!$B$15,Konstanta!$A$15,IF(Data!DI954&gt;=Konstanta!$B$16,Konstanta!$A$16,IF(Data!DI954&gt;=Konstanta!$B$17,Konstanta!$A$17,IF(Data!DI954&gt;=Konstanta!$B$18,Konstanta!$A$18,Konstanta!$A$19)))))</f>
        <v>6</v>
      </c>
      <c r="DK954" t="b">
        <f t="shared" si="252"/>
        <v>0</v>
      </c>
      <c r="DL954" t="b">
        <f>COUNTIFS(A$1:A953,A954)=0</f>
        <v>1</v>
      </c>
    </row>
    <row r="955" spans="1:116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  <c r="BY955" s="68"/>
      <c r="BZ955" s="70" t="str">
        <f t="shared" si="237"/>
        <v/>
      </c>
      <c r="CA955" s="71">
        <f t="shared" ca="1" si="238"/>
        <v>1096694.6659916667</v>
      </c>
      <c r="CB955" s="70" t="b">
        <f ca="1">AND(LEN(BZ955)&gt;0,TEXT(BZ955,"YYYY-MM-DD")=TEXT(Konstanta!$B$1,"YYYY-MM-DD"))</f>
        <v>0</v>
      </c>
      <c r="CC955" s="70" t="str">
        <f t="shared" si="239"/>
        <v/>
      </c>
      <c r="CD955" s="72">
        <f ca="1">(Konstanta!$B$2-D955)*24</f>
        <v>1096694.666275</v>
      </c>
      <c r="CE955" t="b">
        <f t="shared" si="240"/>
        <v>0</v>
      </c>
      <c r="CF955" t="b">
        <f>LEN(_xlfn.IFNA(VLOOKUP(H955,Konstanta!$M:$M,1,FALSE),""))&gt;0</f>
        <v>0</v>
      </c>
      <c r="CG955" t="b">
        <f>LEN(_xlfn.IFNA(VLOOKUP(G955,Konstanta!$T:$T,1,FALSE),""))&gt;0</f>
        <v>0</v>
      </c>
      <c r="CH955" t="b">
        <f>_xlfn.IFNA(VLOOKUP(U955,Konstanta!$O:$O,1,FALSE),"-")&lt;&gt;"-"</f>
        <v>0</v>
      </c>
      <c r="CI955" t="b">
        <f>LEN(_xlfn.IFNA(VLOOKUP(AX955,Konstanta!$X:$X,1,FALSE),""))&gt;0</f>
        <v>0</v>
      </c>
      <c r="CJ955" t="b">
        <f>OR(LEN(_xlfn.IFNA(VLOOKUP(Y955,Konstanta!$Q:$Q,1,FALSE),""))&gt;0,LEN(Y955)=0)</f>
        <v>1</v>
      </c>
      <c r="CK955" t="b">
        <f t="shared" si="241"/>
        <v>1</v>
      </c>
      <c r="CL955" t="b">
        <f>OR(LEN(_xlfn.IFNA(VLOOKUP(BK955,Konstanta!$Z:$Z,1,FALSE),""))&gt;0,LEN(BK955)=0)</f>
        <v>1</v>
      </c>
      <c r="CM955" t="b">
        <f t="shared" si="242"/>
        <v>1</v>
      </c>
      <c r="CN955" t="b">
        <f t="shared" si="243"/>
        <v>0</v>
      </c>
      <c r="CO955" t="b">
        <f>LEN(_xlfn.IFNA(VLOOKUP(Data!K955,Konstanta!$AB:$AB,1,FALSE),""))&gt;0</f>
        <v>0</v>
      </c>
      <c r="CP955" s="12" t="b">
        <f t="shared" si="244"/>
        <v>0</v>
      </c>
      <c r="CQ955" s="12" t="b">
        <f t="shared" si="245"/>
        <v>0</v>
      </c>
      <c r="CR955" t="b">
        <f>ISNUMBER(SEARCH(Konstanta!$Q$5,Y955))</f>
        <v>0</v>
      </c>
      <c r="CS955">
        <f ca="1">IF(CD955&lt;=Konstanta!$J$5,Konstanta!$I$5,IF(CD955&lt;=Konstanta!$J$6,Konstanta!$I$6,IF(CD955&lt;=Konstanta!$J$7,Konstanta!$I$7,Konstanta!$I$8)))</f>
        <v>4</v>
      </c>
      <c r="CT955" t="b">
        <f>ISNUMBER(SEARCH(Konstanta!$Q$6,Y955))</f>
        <v>0</v>
      </c>
      <c r="CU955">
        <f ca="1">IF(CD955&lt;=Konstanta!$F$5,Konstanta!$E$5,IF(CD955&lt;=Konstanta!$F$6,Konstanta!$E$6,IF(CD955&lt;=Konstanta!$F$7,Konstanta!$E$7,IF(CD955&lt;=Konstanta!$F$8,Konstanta!$E$8,Konstanta!$E$9))))</f>
        <v>5</v>
      </c>
      <c r="CV955" t="b">
        <f t="shared" si="246"/>
        <v>1</v>
      </c>
      <c r="CW955" s="74">
        <f ca="1">IF(CD955&lt;=Konstanta!$B$5,Konstanta!$A$5,IF(CD955&lt;=Konstanta!$B$6,Konstanta!$A$6,IF(CD955&lt;=Konstanta!$B$7,Konstanta!$A$7,IF(CD955&lt;=Konstanta!$B$8,Konstanta!$A$8,IF(CD955&lt;=Konstanta!$B$9,Konstanta!$A$9,IF(CD955&lt;=Konstanta!$B$10,Konstanta!$A$10,IF(CD955&lt;=Konstanta!$B$11,Konstanta!$A$11,Konstanta!$A$12)))))))</f>
        <v>8</v>
      </c>
      <c r="CX955" t="b">
        <f>LEN(_xlfn.IFNA(VLOOKUP(AA955,Konstanta!$AD:$AD,1,FALSE),""))=0</f>
        <v>1</v>
      </c>
      <c r="CY955" s="67">
        <f t="shared" si="247"/>
        <v>0</v>
      </c>
      <c r="CZ955" s="67">
        <f t="shared" si="248"/>
        <v>0</v>
      </c>
      <c r="DA955" s="67">
        <f t="shared" si="249"/>
        <v>0</v>
      </c>
      <c r="DB955" t="b">
        <f t="shared" ca="1" si="250"/>
        <v>0</v>
      </c>
      <c r="DC955" s="67" t="b">
        <f>DA955&lt;=Konstanta!$AH$3</f>
        <v>1</v>
      </c>
      <c r="DD955" t="b">
        <f>CY955&lt;=Konstanta!$AH$4</f>
        <v>1</v>
      </c>
      <c r="DE955" t="b">
        <f>CY955&lt;=Konstanta!$AH$5</f>
        <v>1</v>
      </c>
      <c r="DF955" t="b">
        <f>CY955&lt;=Konstanta!$AH$6</f>
        <v>1</v>
      </c>
      <c r="DG955" t="b">
        <f ca="1">TEXT(BL955,"YYYYMMDD")=TEXT(Konstanta!$B$1,"YYYYMMDD")</f>
        <v>0</v>
      </c>
      <c r="DH955" t="b">
        <f t="shared" si="251"/>
        <v>0</v>
      </c>
      <c r="DI955" s="67">
        <f ca="1">Konstanta!$C$4-Data!CD955</f>
        <v>-1096658.666275</v>
      </c>
      <c r="DJ955">
        <f ca="1">IF(Data!DI955&gt;=Konstanta!$B$14,Konstanta!$A$14,IF(Data!DI955&gt;=Konstanta!$B$15,Konstanta!$A$15,IF(Data!DI955&gt;=Konstanta!$B$16,Konstanta!$A$16,IF(Data!DI955&gt;=Konstanta!$B$17,Konstanta!$A$17,IF(Data!DI955&gt;=Konstanta!$B$18,Konstanta!$A$18,Konstanta!$A$19)))))</f>
        <v>6</v>
      </c>
      <c r="DK955" t="b">
        <f t="shared" si="252"/>
        <v>0</v>
      </c>
      <c r="DL955" t="b">
        <f>COUNTIFS(A$1:A954,A955)=0</f>
        <v>1</v>
      </c>
    </row>
    <row r="956" spans="1:11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  <c r="BY956" s="68"/>
      <c r="BZ956" s="70" t="str">
        <f t="shared" si="237"/>
        <v/>
      </c>
      <c r="CA956" s="71">
        <f t="shared" ca="1" si="238"/>
        <v>1096694.6664083335</v>
      </c>
      <c r="CB956" s="70" t="b">
        <f ca="1">AND(LEN(BZ956)&gt;0,TEXT(BZ956,"YYYY-MM-DD")=TEXT(Konstanta!$B$1,"YYYY-MM-DD"))</f>
        <v>0</v>
      </c>
      <c r="CC956" s="70" t="str">
        <f t="shared" si="239"/>
        <v/>
      </c>
      <c r="CD956" s="72">
        <f ca="1">(Konstanta!$B$2-D956)*24</f>
        <v>1096694.666275</v>
      </c>
      <c r="CE956" t="b">
        <f t="shared" si="240"/>
        <v>0</v>
      </c>
      <c r="CF956" t="b">
        <f>LEN(_xlfn.IFNA(VLOOKUP(H956,Konstanta!$M:$M,1,FALSE),""))&gt;0</f>
        <v>0</v>
      </c>
      <c r="CG956" t="b">
        <f>LEN(_xlfn.IFNA(VLOOKUP(G956,Konstanta!$T:$T,1,FALSE),""))&gt;0</f>
        <v>0</v>
      </c>
      <c r="CH956" t="b">
        <f>_xlfn.IFNA(VLOOKUP(U956,Konstanta!$O:$O,1,FALSE),"-")&lt;&gt;"-"</f>
        <v>0</v>
      </c>
      <c r="CI956" t="b">
        <f>LEN(_xlfn.IFNA(VLOOKUP(AX956,Konstanta!$X:$X,1,FALSE),""))&gt;0</f>
        <v>0</v>
      </c>
      <c r="CJ956" t="b">
        <f>OR(LEN(_xlfn.IFNA(VLOOKUP(Y956,Konstanta!$Q:$Q,1,FALSE),""))&gt;0,LEN(Y956)=0)</f>
        <v>1</v>
      </c>
      <c r="CK956" t="b">
        <f t="shared" si="241"/>
        <v>1</v>
      </c>
      <c r="CL956" t="b">
        <f>OR(LEN(_xlfn.IFNA(VLOOKUP(BK956,Konstanta!$Z:$Z,1,FALSE),""))&gt;0,LEN(BK956)=0)</f>
        <v>1</v>
      </c>
      <c r="CM956" t="b">
        <f t="shared" si="242"/>
        <v>1</v>
      </c>
      <c r="CN956" t="b">
        <f t="shared" si="243"/>
        <v>0</v>
      </c>
      <c r="CO956" t="b">
        <f>LEN(_xlfn.IFNA(VLOOKUP(Data!K956,Konstanta!$AB:$AB,1,FALSE),""))&gt;0</f>
        <v>0</v>
      </c>
      <c r="CP956" s="12" t="b">
        <f t="shared" si="244"/>
        <v>0</v>
      </c>
      <c r="CQ956" s="12" t="b">
        <f t="shared" si="245"/>
        <v>0</v>
      </c>
      <c r="CR956" t="b">
        <f>ISNUMBER(SEARCH(Konstanta!$Q$5,Y956))</f>
        <v>0</v>
      </c>
      <c r="CS956">
        <f ca="1">IF(CD956&lt;=Konstanta!$J$5,Konstanta!$I$5,IF(CD956&lt;=Konstanta!$J$6,Konstanta!$I$6,IF(CD956&lt;=Konstanta!$J$7,Konstanta!$I$7,Konstanta!$I$8)))</f>
        <v>4</v>
      </c>
      <c r="CT956" t="b">
        <f>ISNUMBER(SEARCH(Konstanta!$Q$6,Y956))</f>
        <v>0</v>
      </c>
      <c r="CU956">
        <f ca="1">IF(CD956&lt;=Konstanta!$F$5,Konstanta!$E$5,IF(CD956&lt;=Konstanta!$F$6,Konstanta!$E$6,IF(CD956&lt;=Konstanta!$F$7,Konstanta!$E$7,IF(CD956&lt;=Konstanta!$F$8,Konstanta!$E$8,Konstanta!$E$9))))</f>
        <v>5</v>
      </c>
      <c r="CV956" t="b">
        <f t="shared" si="246"/>
        <v>1</v>
      </c>
      <c r="CW956" s="74">
        <f ca="1">IF(CD956&lt;=Konstanta!$B$5,Konstanta!$A$5,IF(CD956&lt;=Konstanta!$B$6,Konstanta!$A$6,IF(CD956&lt;=Konstanta!$B$7,Konstanta!$A$7,IF(CD956&lt;=Konstanta!$B$8,Konstanta!$A$8,IF(CD956&lt;=Konstanta!$B$9,Konstanta!$A$9,IF(CD956&lt;=Konstanta!$B$10,Konstanta!$A$10,IF(CD956&lt;=Konstanta!$B$11,Konstanta!$A$11,Konstanta!$A$12)))))))</f>
        <v>8</v>
      </c>
      <c r="CX956" t="b">
        <f>LEN(_xlfn.IFNA(VLOOKUP(AA956,Konstanta!$AD:$AD,1,FALSE),""))=0</f>
        <v>1</v>
      </c>
      <c r="CY956" s="67">
        <f t="shared" si="247"/>
        <v>0</v>
      </c>
      <c r="CZ956" s="67">
        <f t="shared" si="248"/>
        <v>0</v>
      </c>
      <c r="DA956" s="67">
        <f t="shared" si="249"/>
        <v>0</v>
      </c>
      <c r="DB956" t="b">
        <f t="shared" ca="1" si="250"/>
        <v>0</v>
      </c>
      <c r="DC956" s="67" t="b">
        <f>DA956&lt;=Konstanta!$AH$3</f>
        <v>1</v>
      </c>
      <c r="DD956" t="b">
        <f>CY956&lt;=Konstanta!$AH$4</f>
        <v>1</v>
      </c>
      <c r="DE956" t="b">
        <f>CY956&lt;=Konstanta!$AH$5</f>
        <v>1</v>
      </c>
      <c r="DF956" t="b">
        <f>CY956&lt;=Konstanta!$AH$6</f>
        <v>1</v>
      </c>
      <c r="DG956" t="b">
        <f ca="1">TEXT(BL956,"YYYYMMDD")=TEXT(Konstanta!$B$1,"YYYYMMDD")</f>
        <v>0</v>
      </c>
      <c r="DH956" t="b">
        <f t="shared" si="251"/>
        <v>0</v>
      </c>
      <c r="DI956" s="67">
        <f ca="1">Konstanta!$C$4-Data!CD956</f>
        <v>-1096658.666275</v>
      </c>
      <c r="DJ956">
        <f ca="1">IF(Data!DI956&gt;=Konstanta!$B$14,Konstanta!$A$14,IF(Data!DI956&gt;=Konstanta!$B$15,Konstanta!$A$15,IF(Data!DI956&gt;=Konstanta!$B$16,Konstanta!$A$16,IF(Data!DI956&gt;=Konstanta!$B$17,Konstanta!$A$17,IF(Data!DI956&gt;=Konstanta!$B$18,Konstanta!$A$18,Konstanta!$A$19)))))</f>
        <v>6</v>
      </c>
      <c r="DK956" t="b">
        <f t="shared" si="252"/>
        <v>0</v>
      </c>
      <c r="DL956" t="b">
        <f>COUNTIFS(A$1:A955,A956)=0</f>
        <v>1</v>
      </c>
    </row>
    <row r="957" spans="1:116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  <c r="BY957" s="68"/>
      <c r="BZ957" s="70" t="str">
        <f t="shared" si="237"/>
        <v/>
      </c>
      <c r="CA957" s="71">
        <f t="shared" ca="1" si="238"/>
        <v>1096694.6659916667</v>
      </c>
      <c r="CB957" s="70" t="b">
        <f ca="1">AND(LEN(BZ957)&gt;0,TEXT(BZ957,"YYYY-MM-DD")=TEXT(Konstanta!$B$1,"YYYY-MM-DD"))</f>
        <v>0</v>
      </c>
      <c r="CC957" s="70" t="str">
        <f t="shared" si="239"/>
        <v/>
      </c>
      <c r="CD957" s="72">
        <f ca="1">(Konstanta!$B$2-D957)*24</f>
        <v>1096694.666275</v>
      </c>
      <c r="CE957" t="b">
        <f t="shared" si="240"/>
        <v>0</v>
      </c>
      <c r="CF957" t="b">
        <f>LEN(_xlfn.IFNA(VLOOKUP(H957,Konstanta!$M:$M,1,FALSE),""))&gt;0</f>
        <v>0</v>
      </c>
      <c r="CG957" t="b">
        <f>LEN(_xlfn.IFNA(VLOOKUP(G957,Konstanta!$T:$T,1,FALSE),""))&gt;0</f>
        <v>0</v>
      </c>
      <c r="CH957" t="b">
        <f>_xlfn.IFNA(VLOOKUP(U957,Konstanta!$O:$O,1,FALSE),"-")&lt;&gt;"-"</f>
        <v>0</v>
      </c>
      <c r="CI957" t="b">
        <f>LEN(_xlfn.IFNA(VLOOKUP(AX957,Konstanta!$X:$X,1,FALSE),""))&gt;0</f>
        <v>0</v>
      </c>
      <c r="CJ957" t="b">
        <f>OR(LEN(_xlfn.IFNA(VLOOKUP(Y957,Konstanta!$Q:$Q,1,FALSE),""))&gt;0,LEN(Y957)=0)</f>
        <v>1</v>
      </c>
      <c r="CK957" t="b">
        <f t="shared" si="241"/>
        <v>1</v>
      </c>
      <c r="CL957" t="b">
        <f>OR(LEN(_xlfn.IFNA(VLOOKUP(BK957,Konstanta!$Z:$Z,1,FALSE),""))&gt;0,LEN(BK957)=0)</f>
        <v>1</v>
      </c>
      <c r="CM957" t="b">
        <f t="shared" si="242"/>
        <v>1</v>
      </c>
      <c r="CN957" t="b">
        <f t="shared" si="243"/>
        <v>0</v>
      </c>
      <c r="CO957" t="b">
        <f>LEN(_xlfn.IFNA(VLOOKUP(Data!K957,Konstanta!$AB:$AB,1,FALSE),""))&gt;0</f>
        <v>0</v>
      </c>
      <c r="CP957" s="12" t="b">
        <f t="shared" si="244"/>
        <v>0</v>
      </c>
      <c r="CQ957" s="12" t="b">
        <f t="shared" si="245"/>
        <v>0</v>
      </c>
      <c r="CR957" t="b">
        <f>ISNUMBER(SEARCH(Konstanta!$Q$5,Y957))</f>
        <v>0</v>
      </c>
      <c r="CS957">
        <f ca="1">IF(CD957&lt;=Konstanta!$J$5,Konstanta!$I$5,IF(CD957&lt;=Konstanta!$J$6,Konstanta!$I$6,IF(CD957&lt;=Konstanta!$J$7,Konstanta!$I$7,Konstanta!$I$8)))</f>
        <v>4</v>
      </c>
      <c r="CT957" t="b">
        <f>ISNUMBER(SEARCH(Konstanta!$Q$6,Y957))</f>
        <v>0</v>
      </c>
      <c r="CU957">
        <f ca="1">IF(CD957&lt;=Konstanta!$F$5,Konstanta!$E$5,IF(CD957&lt;=Konstanta!$F$6,Konstanta!$E$6,IF(CD957&lt;=Konstanta!$F$7,Konstanta!$E$7,IF(CD957&lt;=Konstanta!$F$8,Konstanta!$E$8,Konstanta!$E$9))))</f>
        <v>5</v>
      </c>
      <c r="CV957" t="b">
        <f t="shared" si="246"/>
        <v>1</v>
      </c>
      <c r="CW957" s="74">
        <f ca="1">IF(CD957&lt;=Konstanta!$B$5,Konstanta!$A$5,IF(CD957&lt;=Konstanta!$B$6,Konstanta!$A$6,IF(CD957&lt;=Konstanta!$B$7,Konstanta!$A$7,IF(CD957&lt;=Konstanta!$B$8,Konstanta!$A$8,IF(CD957&lt;=Konstanta!$B$9,Konstanta!$A$9,IF(CD957&lt;=Konstanta!$B$10,Konstanta!$A$10,IF(CD957&lt;=Konstanta!$B$11,Konstanta!$A$11,Konstanta!$A$12)))))))</f>
        <v>8</v>
      </c>
      <c r="CX957" t="b">
        <f>LEN(_xlfn.IFNA(VLOOKUP(AA957,Konstanta!$AD:$AD,1,FALSE),""))=0</f>
        <v>1</v>
      </c>
      <c r="CY957" s="67">
        <f t="shared" si="247"/>
        <v>0</v>
      </c>
      <c r="CZ957" s="67">
        <f t="shared" si="248"/>
        <v>0</v>
      </c>
      <c r="DA957" s="67">
        <f t="shared" si="249"/>
        <v>0</v>
      </c>
      <c r="DB957" t="b">
        <f t="shared" ca="1" si="250"/>
        <v>0</v>
      </c>
      <c r="DC957" s="67" t="b">
        <f>DA957&lt;=Konstanta!$AH$3</f>
        <v>1</v>
      </c>
      <c r="DD957" t="b">
        <f>CY957&lt;=Konstanta!$AH$4</f>
        <v>1</v>
      </c>
      <c r="DE957" t="b">
        <f>CY957&lt;=Konstanta!$AH$5</f>
        <v>1</v>
      </c>
      <c r="DF957" t="b">
        <f>CY957&lt;=Konstanta!$AH$6</f>
        <v>1</v>
      </c>
      <c r="DG957" t="b">
        <f ca="1">TEXT(BL957,"YYYYMMDD")=TEXT(Konstanta!$B$1,"YYYYMMDD")</f>
        <v>0</v>
      </c>
      <c r="DH957" t="b">
        <f t="shared" si="251"/>
        <v>0</v>
      </c>
      <c r="DI957" s="67">
        <f ca="1">Konstanta!$C$4-Data!CD957</f>
        <v>-1096658.666275</v>
      </c>
      <c r="DJ957">
        <f ca="1">IF(Data!DI957&gt;=Konstanta!$B$14,Konstanta!$A$14,IF(Data!DI957&gt;=Konstanta!$B$15,Konstanta!$A$15,IF(Data!DI957&gt;=Konstanta!$B$16,Konstanta!$A$16,IF(Data!DI957&gt;=Konstanta!$B$17,Konstanta!$A$17,IF(Data!DI957&gt;=Konstanta!$B$18,Konstanta!$A$18,Konstanta!$A$19)))))</f>
        <v>6</v>
      </c>
      <c r="DK957" t="b">
        <f t="shared" si="252"/>
        <v>0</v>
      </c>
      <c r="DL957" t="b">
        <f>COUNTIFS(A$1:A956,A957)=0</f>
        <v>1</v>
      </c>
    </row>
    <row r="958" spans="1:116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  <c r="BY958" s="68"/>
      <c r="BZ958" s="70" t="str">
        <f t="shared" si="237"/>
        <v/>
      </c>
      <c r="CA958" s="71">
        <f t="shared" ca="1" si="238"/>
        <v>1096694.6664083335</v>
      </c>
      <c r="CB958" s="70" t="b">
        <f ca="1">AND(LEN(BZ958)&gt;0,TEXT(BZ958,"YYYY-MM-DD")=TEXT(Konstanta!$B$1,"YYYY-MM-DD"))</f>
        <v>0</v>
      </c>
      <c r="CC958" s="70" t="str">
        <f t="shared" si="239"/>
        <v/>
      </c>
      <c r="CD958" s="72">
        <f ca="1">(Konstanta!$B$2-D958)*24</f>
        <v>1096694.666275</v>
      </c>
      <c r="CE958" t="b">
        <f t="shared" si="240"/>
        <v>0</v>
      </c>
      <c r="CF958" t="b">
        <f>LEN(_xlfn.IFNA(VLOOKUP(H958,Konstanta!$M:$M,1,FALSE),""))&gt;0</f>
        <v>0</v>
      </c>
      <c r="CG958" t="b">
        <f>LEN(_xlfn.IFNA(VLOOKUP(G958,Konstanta!$T:$T,1,FALSE),""))&gt;0</f>
        <v>0</v>
      </c>
      <c r="CH958" t="b">
        <f>_xlfn.IFNA(VLOOKUP(U958,Konstanta!$O:$O,1,FALSE),"-")&lt;&gt;"-"</f>
        <v>0</v>
      </c>
      <c r="CI958" t="b">
        <f>LEN(_xlfn.IFNA(VLOOKUP(AX958,Konstanta!$X:$X,1,FALSE),""))&gt;0</f>
        <v>0</v>
      </c>
      <c r="CJ958" t="b">
        <f>OR(LEN(_xlfn.IFNA(VLOOKUP(Y958,Konstanta!$Q:$Q,1,FALSE),""))&gt;0,LEN(Y958)=0)</f>
        <v>1</v>
      </c>
      <c r="CK958" t="b">
        <f t="shared" si="241"/>
        <v>1</v>
      </c>
      <c r="CL958" t="b">
        <f>OR(LEN(_xlfn.IFNA(VLOOKUP(BK958,Konstanta!$Z:$Z,1,FALSE),""))&gt;0,LEN(BK958)=0)</f>
        <v>1</v>
      </c>
      <c r="CM958" t="b">
        <f t="shared" si="242"/>
        <v>1</v>
      </c>
      <c r="CN958" t="b">
        <f t="shared" si="243"/>
        <v>0</v>
      </c>
      <c r="CO958" t="b">
        <f>LEN(_xlfn.IFNA(VLOOKUP(Data!K958,Konstanta!$AB:$AB,1,FALSE),""))&gt;0</f>
        <v>0</v>
      </c>
      <c r="CP958" s="12" t="b">
        <f t="shared" si="244"/>
        <v>0</v>
      </c>
      <c r="CQ958" s="12" t="b">
        <f t="shared" si="245"/>
        <v>0</v>
      </c>
      <c r="CR958" t="b">
        <f>ISNUMBER(SEARCH(Konstanta!$Q$5,Y958))</f>
        <v>0</v>
      </c>
      <c r="CS958">
        <f ca="1">IF(CD958&lt;=Konstanta!$J$5,Konstanta!$I$5,IF(CD958&lt;=Konstanta!$J$6,Konstanta!$I$6,IF(CD958&lt;=Konstanta!$J$7,Konstanta!$I$7,Konstanta!$I$8)))</f>
        <v>4</v>
      </c>
      <c r="CT958" t="b">
        <f>ISNUMBER(SEARCH(Konstanta!$Q$6,Y958))</f>
        <v>0</v>
      </c>
      <c r="CU958">
        <f ca="1">IF(CD958&lt;=Konstanta!$F$5,Konstanta!$E$5,IF(CD958&lt;=Konstanta!$F$6,Konstanta!$E$6,IF(CD958&lt;=Konstanta!$F$7,Konstanta!$E$7,IF(CD958&lt;=Konstanta!$F$8,Konstanta!$E$8,Konstanta!$E$9))))</f>
        <v>5</v>
      </c>
      <c r="CV958" t="b">
        <f t="shared" si="246"/>
        <v>1</v>
      </c>
      <c r="CW958" s="74">
        <f ca="1">IF(CD958&lt;=Konstanta!$B$5,Konstanta!$A$5,IF(CD958&lt;=Konstanta!$B$6,Konstanta!$A$6,IF(CD958&lt;=Konstanta!$B$7,Konstanta!$A$7,IF(CD958&lt;=Konstanta!$B$8,Konstanta!$A$8,IF(CD958&lt;=Konstanta!$B$9,Konstanta!$A$9,IF(CD958&lt;=Konstanta!$B$10,Konstanta!$A$10,IF(CD958&lt;=Konstanta!$B$11,Konstanta!$A$11,Konstanta!$A$12)))))))</f>
        <v>8</v>
      </c>
      <c r="CX958" t="b">
        <f>LEN(_xlfn.IFNA(VLOOKUP(AA958,Konstanta!$AD:$AD,1,FALSE),""))=0</f>
        <v>1</v>
      </c>
      <c r="CY958" s="67">
        <f t="shared" si="247"/>
        <v>0</v>
      </c>
      <c r="CZ958" s="67">
        <f t="shared" si="248"/>
        <v>0</v>
      </c>
      <c r="DA958" s="67">
        <f t="shared" si="249"/>
        <v>0</v>
      </c>
      <c r="DB958" t="b">
        <f t="shared" ca="1" si="250"/>
        <v>0</v>
      </c>
      <c r="DC958" s="67" t="b">
        <f>DA958&lt;=Konstanta!$AH$3</f>
        <v>1</v>
      </c>
      <c r="DD958" t="b">
        <f>CY958&lt;=Konstanta!$AH$4</f>
        <v>1</v>
      </c>
      <c r="DE958" t="b">
        <f>CY958&lt;=Konstanta!$AH$5</f>
        <v>1</v>
      </c>
      <c r="DF958" t="b">
        <f>CY958&lt;=Konstanta!$AH$6</f>
        <v>1</v>
      </c>
      <c r="DG958" t="b">
        <f ca="1">TEXT(BL958,"YYYYMMDD")=TEXT(Konstanta!$B$1,"YYYYMMDD")</f>
        <v>0</v>
      </c>
      <c r="DH958" t="b">
        <f t="shared" si="251"/>
        <v>0</v>
      </c>
      <c r="DI958" s="67">
        <f ca="1">Konstanta!$C$4-Data!CD958</f>
        <v>-1096658.666275</v>
      </c>
      <c r="DJ958">
        <f ca="1">IF(Data!DI958&gt;=Konstanta!$B$14,Konstanta!$A$14,IF(Data!DI958&gt;=Konstanta!$B$15,Konstanta!$A$15,IF(Data!DI958&gt;=Konstanta!$B$16,Konstanta!$A$16,IF(Data!DI958&gt;=Konstanta!$B$17,Konstanta!$A$17,IF(Data!DI958&gt;=Konstanta!$B$18,Konstanta!$A$18,Konstanta!$A$19)))))</f>
        <v>6</v>
      </c>
      <c r="DK958" t="b">
        <f t="shared" si="252"/>
        <v>0</v>
      </c>
      <c r="DL958" t="b">
        <f>COUNTIFS(A$1:A957,A958)=0</f>
        <v>1</v>
      </c>
    </row>
    <row r="959" spans="1:116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  <c r="BY959" s="68"/>
      <c r="BZ959" s="70" t="str">
        <f t="shared" si="237"/>
        <v/>
      </c>
      <c r="CA959" s="71">
        <f t="shared" ca="1" si="238"/>
        <v>1096694.6664083335</v>
      </c>
      <c r="CB959" s="70" t="b">
        <f ca="1">AND(LEN(BZ959)&gt;0,TEXT(BZ959,"YYYY-MM-DD")=TEXT(Konstanta!$B$1,"YYYY-MM-DD"))</f>
        <v>0</v>
      </c>
      <c r="CC959" s="70" t="str">
        <f t="shared" si="239"/>
        <v/>
      </c>
      <c r="CD959" s="72">
        <f ca="1">(Konstanta!$B$2-D959)*24</f>
        <v>1096694.666275</v>
      </c>
      <c r="CE959" t="b">
        <f t="shared" si="240"/>
        <v>0</v>
      </c>
      <c r="CF959" t="b">
        <f>LEN(_xlfn.IFNA(VLOOKUP(H959,Konstanta!$M:$M,1,FALSE),""))&gt;0</f>
        <v>0</v>
      </c>
      <c r="CG959" t="b">
        <f>LEN(_xlfn.IFNA(VLOOKUP(G959,Konstanta!$T:$T,1,FALSE),""))&gt;0</f>
        <v>0</v>
      </c>
      <c r="CH959" t="b">
        <f>_xlfn.IFNA(VLOOKUP(U959,Konstanta!$O:$O,1,FALSE),"-")&lt;&gt;"-"</f>
        <v>0</v>
      </c>
      <c r="CI959" t="b">
        <f>LEN(_xlfn.IFNA(VLOOKUP(AX959,Konstanta!$X:$X,1,FALSE),""))&gt;0</f>
        <v>0</v>
      </c>
      <c r="CJ959" t="b">
        <f>OR(LEN(_xlfn.IFNA(VLOOKUP(Y959,Konstanta!$Q:$Q,1,FALSE),""))&gt;0,LEN(Y959)=0)</f>
        <v>1</v>
      </c>
      <c r="CK959" t="b">
        <f t="shared" si="241"/>
        <v>1</v>
      </c>
      <c r="CL959" t="b">
        <f>OR(LEN(_xlfn.IFNA(VLOOKUP(BK959,Konstanta!$Z:$Z,1,FALSE),""))&gt;0,LEN(BK959)=0)</f>
        <v>1</v>
      </c>
      <c r="CM959" t="b">
        <f t="shared" si="242"/>
        <v>1</v>
      </c>
      <c r="CN959" t="b">
        <f t="shared" si="243"/>
        <v>0</v>
      </c>
      <c r="CO959" t="b">
        <f>LEN(_xlfn.IFNA(VLOOKUP(Data!K959,Konstanta!$AB:$AB,1,FALSE),""))&gt;0</f>
        <v>0</v>
      </c>
      <c r="CP959" s="12" t="b">
        <f t="shared" si="244"/>
        <v>0</v>
      </c>
      <c r="CQ959" s="12" t="b">
        <f t="shared" si="245"/>
        <v>0</v>
      </c>
      <c r="CR959" t="b">
        <f>ISNUMBER(SEARCH(Konstanta!$Q$5,Y959))</f>
        <v>0</v>
      </c>
      <c r="CS959">
        <f ca="1">IF(CD959&lt;=Konstanta!$J$5,Konstanta!$I$5,IF(CD959&lt;=Konstanta!$J$6,Konstanta!$I$6,IF(CD959&lt;=Konstanta!$J$7,Konstanta!$I$7,Konstanta!$I$8)))</f>
        <v>4</v>
      </c>
      <c r="CT959" t="b">
        <f>ISNUMBER(SEARCH(Konstanta!$Q$6,Y959))</f>
        <v>0</v>
      </c>
      <c r="CU959">
        <f ca="1">IF(CD959&lt;=Konstanta!$F$5,Konstanta!$E$5,IF(CD959&lt;=Konstanta!$F$6,Konstanta!$E$6,IF(CD959&lt;=Konstanta!$F$7,Konstanta!$E$7,IF(CD959&lt;=Konstanta!$F$8,Konstanta!$E$8,Konstanta!$E$9))))</f>
        <v>5</v>
      </c>
      <c r="CV959" t="b">
        <f t="shared" si="246"/>
        <v>1</v>
      </c>
      <c r="CW959" s="74">
        <f ca="1">IF(CD959&lt;=Konstanta!$B$5,Konstanta!$A$5,IF(CD959&lt;=Konstanta!$B$6,Konstanta!$A$6,IF(CD959&lt;=Konstanta!$B$7,Konstanta!$A$7,IF(CD959&lt;=Konstanta!$B$8,Konstanta!$A$8,IF(CD959&lt;=Konstanta!$B$9,Konstanta!$A$9,IF(CD959&lt;=Konstanta!$B$10,Konstanta!$A$10,IF(CD959&lt;=Konstanta!$B$11,Konstanta!$A$11,Konstanta!$A$12)))))))</f>
        <v>8</v>
      </c>
      <c r="CX959" t="b">
        <f>LEN(_xlfn.IFNA(VLOOKUP(AA959,Konstanta!$AD:$AD,1,FALSE),""))=0</f>
        <v>1</v>
      </c>
      <c r="CY959" s="67">
        <f t="shared" si="247"/>
        <v>0</v>
      </c>
      <c r="CZ959" s="67">
        <f t="shared" si="248"/>
        <v>0</v>
      </c>
      <c r="DA959" s="67">
        <f t="shared" si="249"/>
        <v>0</v>
      </c>
      <c r="DB959" t="b">
        <f t="shared" ca="1" si="250"/>
        <v>0</v>
      </c>
      <c r="DC959" s="67" t="b">
        <f>DA959&lt;=Konstanta!$AH$3</f>
        <v>1</v>
      </c>
      <c r="DD959" t="b">
        <f>CY959&lt;=Konstanta!$AH$4</f>
        <v>1</v>
      </c>
      <c r="DE959" t="b">
        <f>CY959&lt;=Konstanta!$AH$5</f>
        <v>1</v>
      </c>
      <c r="DF959" t="b">
        <f>CY959&lt;=Konstanta!$AH$6</f>
        <v>1</v>
      </c>
      <c r="DG959" t="b">
        <f ca="1">TEXT(BL959,"YYYYMMDD")=TEXT(Konstanta!$B$1,"YYYYMMDD")</f>
        <v>0</v>
      </c>
      <c r="DH959" t="b">
        <f t="shared" si="251"/>
        <v>0</v>
      </c>
      <c r="DI959" s="67">
        <f ca="1">Konstanta!$C$4-Data!CD959</f>
        <v>-1096658.666275</v>
      </c>
      <c r="DJ959">
        <f ca="1">IF(Data!DI959&gt;=Konstanta!$B$14,Konstanta!$A$14,IF(Data!DI959&gt;=Konstanta!$B$15,Konstanta!$A$15,IF(Data!DI959&gt;=Konstanta!$B$16,Konstanta!$A$16,IF(Data!DI959&gt;=Konstanta!$B$17,Konstanta!$A$17,IF(Data!DI959&gt;=Konstanta!$B$18,Konstanta!$A$18,Konstanta!$A$19)))))</f>
        <v>6</v>
      </c>
      <c r="DK959" t="b">
        <f t="shared" si="252"/>
        <v>0</v>
      </c>
      <c r="DL959" t="b">
        <f>COUNTIFS(A$1:A958,A959)=0</f>
        <v>1</v>
      </c>
    </row>
    <row r="960" spans="1:116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  <c r="BY960" s="68"/>
      <c r="BZ960" s="70" t="str">
        <f t="shared" si="237"/>
        <v/>
      </c>
      <c r="CA960" s="71">
        <f t="shared" ca="1" si="238"/>
        <v>1096694.6664</v>
      </c>
      <c r="CB960" s="70" t="b">
        <f ca="1">AND(LEN(BZ960)&gt;0,TEXT(BZ960,"YYYY-MM-DD")=TEXT(Konstanta!$B$1,"YYYY-MM-DD"))</f>
        <v>0</v>
      </c>
      <c r="CC960" s="70" t="str">
        <f t="shared" si="239"/>
        <v/>
      </c>
      <c r="CD960" s="72">
        <f ca="1">(Konstanta!$B$2-D960)*24</f>
        <v>1096694.666275</v>
      </c>
      <c r="CE960" t="b">
        <f t="shared" si="240"/>
        <v>0</v>
      </c>
      <c r="CF960" t="b">
        <f>LEN(_xlfn.IFNA(VLOOKUP(H960,Konstanta!$M:$M,1,FALSE),""))&gt;0</f>
        <v>0</v>
      </c>
      <c r="CG960" t="b">
        <f>LEN(_xlfn.IFNA(VLOOKUP(G960,Konstanta!$T:$T,1,FALSE),""))&gt;0</f>
        <v>0</v>
      </c>
      <c r="CH960" t="b">
        <f>_xlfn.IFNA(VLOOKUP(U960,Konstanta!$O:$O,1,FALSE),"-")&lt;&gt;"-"</f>
        <v>0</v>
      </c>
      <c r="CI960" t="b">
        <f>LEN(_xlfn.IFNA(VLOOKUP(AX960,Konstanta!$X:$X,1,FALSE),""))&gt;0</f>
        <v>0</v>
      </c>
      <c r="CJ960" t="b">
        <f>OR(LEN(_xlfn.IFNA(VLOOKUP(Y960,Konstanta!$Q:$Q,1,FALSE),""))&gt;0,LEN(Y960)=0)</f>
        <v>1</v>
      </c>
      <c r="CK960" t="b">
        <f t="shared" si="241"/>
        <v>1</v>
      </c>
      <c r="CL960" t="b">
        <f>OR(LEN(_xlfn.IFNA(VLOOKUP(BK960,Konstanta!$Z:$Z,1,FALSE),""))&gt;0,LEN(BK960)=0)</f>
        <v>1</v>
      </c>
      <c r="CM960" t="b">
        <f t="shared" si="242"/>
        <v>1</v>
      </c>
      <c r="CN960" t="b">
        <f t="shared" si="243"/>
        <v>0</v>
      </c>
      <c r="CO960" t="b">
        <f>LEN(_xlfn.IFNA(VLOOKUP(Data!K960,Konstanta!$AB:$AB,1,FALSE),""))&gt;0</f>
        <v>0</v>
      </c>
      <c r="CP960" s="12" t="b">
        <f t="shared" si="244"/>
        <v>0</v>
      </c>
      <c r="CQ960" s="12" t="b">
        <f t="shared" si="245"/>
        <v>0</v>
      </c>
      <c r="CR960" t="b">
        <f>ISNUMBER(SEARCH(Konstanta!$Q$5,Y960))</f>
        <v>0</v>
      </c>
      <c r="CS960">
        <f ca="1">IF(CD960&lt;=Konstanta!$J$5,Konstanta!$I$5,IF(CD960&lt;=Konstanta!$J$6,Konstanta!$I$6,IF(CD960&lt;=Konstanta!$J$7,Konstanta!$I$7,Konstanta!$I$8)))</f>
        <v>4</v>
      </c>
      <c r="CT960" t="b">
        <f>ISNUMBER(SEARCH(Konstanta!$Q$6,Y960))</f>
        <v>0</v>
      </c>
      <c r="CU960">
        <f ca="1">IF(CD960&lt;=Konstanta!$F$5,Konstanta!$E$5,IF(CD960&lt;=Konstanta!$F$6,Konstanta!$E$6,IF(CD960&lt;=Konstanta!$F$7,Konstanta!$E$7,IF(CD960&lt;=Konstanta!$F$8,Konstanta!$E$8,Konstanta!$E$9))))</f>
        <v>5</v>
      </c>
      <c r="CV960" t="b">
        <f t="shared" si="246"/>
        <v>1</v>
      </c>
      <c r="CW960" s="74">
        <f ca="1">IF(CD960&lt;=Konstanta!$B$5,Konstanta!$A$5,IF(CD960&lt;=Konstanta!$B$6,Konstanta!$A$6,IF(CD960&lt;=Konstanta!$B$7,Konstanta!$A$7,IF(CD960&lt;=Konstanta!$B$8,Konstanta!$A$8,IF(CD960&lt;=Konstanta!$B$9,Konstanta!$A$9,IF(CD960&lt;=Konstanta!$B$10,Konstanta!$A$10,IF(CD960&lt;=Konstanta!$B$11,Konstanta!$A$11,Konstanta!$A$12)))))))</f>
        <v>8</v>
      </c>
      <c r="CX960" t="b">
        <f>LEN(_xlfn.IFNA(VLOOKUP(AA960,Konstanta!$AD:$AD,1,FALSE),""))=0</f>
        <v>1</v>
      </c>
      <c r="CY960" s="67">
        <f t="shared" si="247"/>
        <v>0</v>
      </c>
      <c r="CZ960" s="67">
        <f t="shared" si="248"/>
        <v>0</v>
      </c>
      <c r="DA960" s="67">
        <f t="shared" si="249"/>
        <v>0</v>
      </c>
      <c r="DB960" t="b">
        <f t="shared" ca="1" si="250"/>
        <v>0</v>
      </c>
      <c r="DC960" s="67" t="b">
        <f>DA960&lt;=Konstanta!$AH$3</f>
        <v>1</v>
      </c>
      <c r="DD960" t="b">
        <f>CY960&lt;=Konstanta!$AH$4</f>
        <v>1</v>
      </c>
      <c r="DE960" t="b">
        <f>CY960&lt;=Konstanta!$AH$5</f>
        <v>1</v>
      </c>
      <c r="DF960" t="b">
        <f>CY960&lt;=Konstanta!$AH$6</f>
        <v>1</v>
      </c>
      <c r="DG960" t="b">
        <f ca="1">TEXT(BL960,"YYYYMMDD")=TEXT(Konstanta!$B$1,"YYYYMMDD")</f>
        <v>0</v>
      </c>
      <c r="DH960" t="b">
        <f t="shared" si="251"/>
        <v>0</v>
      </c>
      <c r="DI960" s="67">
        <f ca="1">Konstanta!$C$4-Data!CD960</f>
        <v>-1096658.666275</v>
      </c>
      <c r="DJ960">
        <f ca="1">IF(Data!DI960&gt;=Konstanta!$B$14,Konstanta!$A$14,IF(Data!DI960&gt;=Konstanta!$B$15,Konstanta!$A$15,IF(Data!DI960&gt;=Konstanta!$B$16,Konstanta!$A$16,IF(Data!DI960&gt;=Konstanta!$B$17,Konstanta!$A$17,IF(Data!DI960&gt;=Konstanta!$B$18,Konstanta!$A$18,Konstanta!$A$19)))))</f>
        <v>6</v>
      </c>
      <c r="DK960" t="b">
        <f t="shared" si="252"/>
        <v>0</v>
      </c>
      <c r="DL960" t="b">
        <f>COUNTIFS(A$1:A959,A960)=0</f>
        <v>1</v>
      </c>
    </row>
    <row r="961" spans="1:116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  <c r="BY961" s="68"/>
      <c r="BZ961" s="70" t="str">
        <f t="shared" si="237"/>
        <v/>
      </c>
      <c r="CA961" s="71">
        <f t="shared" ca="1" si="238"/>
        <v>1096694.666275</v>
      </c>
      <c r="CB961" s="70" t="b">
        <f ca="1">AND(LEN(BZ961)&gt;0,TEXT(BZ961,"YYYY-MM-DD")=TEXT(Konstanta!$B$1,"YYYY-MM-DD"))</f>
        <v>0</v>
      </c>
      <c r="CC961" s="70" t="str">
        <f t="shared" si="239"/>
        <v/>
      </c>
      <c r="CD961" s="72">
        <f ca="1">(Konstanta!$B$2-D961)*24</f>
        <v>1096694.666275</v>
      </c>
      <c r="CE961" t="b">
        <f t="shared" si="240"/>
        <v>0</v>
      </c>
      <c r="CF961" t="b">
        <f>LEN(_xlfn.IFNA(VLOOKUP(H961,Konstanta!$M:$M,1,FALSE),""))&gt;0</f>
        <v>0</v>
      </c>
      <c r="CG961" t="b">
        <f>LEN(_xlfn.IFNA(VLOOKUP(G961,Konstanta!$T:$T,1,FALSE),""))&gt;0</f>
        <v>0</v>
      </c>
      <c r="CH961" t="b">
        <f>_xlfn.IFNA(VLOOKUP(U961,Konstanta!$O:$O,1,FALSE),"-")&lt;&gt;"-"</f>
        <v>0</v>
      </c>
      <c r="CI961" t="b">
        <f>LEN(_xlfn.IFNA(VLOOKUP(AX961,Konstanta!$X:$X,1,FALSE),""))&gt;0</f>
        <v>0</v>
      </c>
      <c r="CJ961" t="b">
        <f>OR(LEN(_xlfn.IFNA(VLOOKUP(Y961,Konstanta!$Q:$Q,1,FALSE),""))&gt;0,LEN(Y961)=0)</f>
        <v>1</v>
      </c>
      <c r="CK961" t="b">
        <f t="shared" si="241"/>
        <v>1</v>
      </c>
      <c r="CL961" t="b">
        <f>OR(LEN(_xlfn.IFNA(VLOOKUP(BK961,Konstanta!$Z:$Z,1,FALSE),""))&gt;0,LEN(BK961)=0)</f>
        <v>1</v>
      </c>
      <c r="CM961" t="b">
        <f t="shared" si="242"/>
        <v>1</v>
      </c>
      <c r="CN961" t="b">
        <f t="shared" si="243"/>
        <v>0</v>
      </c>
      <c r="CO961" t="b">
        <f>LEN(_xlfn.IFNA(VLOOKUP(Data!K961,Konstanta!$AB:$AB,1,FALSE),""))&gt;0</f>
        <v>0</v>
      </c>
      <c r="CP961" s="12" t="b">
        <f t="shared" si="244"/>
        <v>0</v>
      </c>
      <c r="CQ961" s="12" t="b">
        <f t="shared" si="245"/>
        <v>0</v>
      </c>
      <c r="CR961" t="b">
        <f>ISNUMBER(SEARCH(Konstanta!$Q$5,Y961))</f>
        <v>0</v>
      </c>
      <c r="CS961">
        <f ca="1">IF(CD961&lt;=Konstanta!$J$5,Konstanta!$I$5,IF(CD961&lt;=Konstanta!$J$6,Konstanta!$I$6,IF(CD961&lt;=Konstanta!$J$7,Konstanta!$I$7,Konstanta!$I$8)))</f>
        <v>4</v>
      </c>
      <c r="CT961" t="b">
        <f>ISNUMBER(SEARCH(Konstanta!$Q$6,Y961))</f>
        <v>0</v>
      </c>
      <c r="CU961">
        <f ca="1">IF(CD961&lt;=Konstanta!$F$5,Konstanta!$E$5,IF(CD961&lt;=Konstanta!$F$6,Konstanta!$E$6,IF(CD961&lt;=Konstanta!$F$7,Konstanta!$E$7,IF(CD961&lt;=Konstanta!$F$8,Konstanta!$E$8,Konstanta!$E$9))))</f>
        <v>5</v>
      </c>
      <c r="CV961" t="b">
        <f t="shared" si="246"/>
        <v>1</v>
      </c>
      <c r="CW961" s="74">
        <f ca="1">IF(CD961&lt;=Konstanta!$B$5,Konstanta!$A$5,IF(CD961&lt;=Konstanta!$B$6,Konstanta!$A$6,IF(CD961&lt;=Konstanta!$B$7,Konstanta!$A$7,IF(CD961&lt;=Konstanta!$B$8,Konstanta!$A$8,IF(CD961&lt;=Konstanta!$B$9,Konstanta!$A$9,IF(CD961&lt;=Konstanta!$B$10,Konstanta!$A$10,IF(CD961&lt;=Konstanta!$B$11,Konstanta!$A$11,Konstanta!$A$12)))))))</f>
        <v>8</v>
      </c>
      <c r="CX961" t="b">
        <f>LEN(_xlfn.IFNA(VLOOKUP(AA961,Konstanta!$AD:$AD,1,FALSE),""))=0</f>
        <v>1</v>
      </c>
      <c r="CY961" s="67">
        <f t="shared" si="247"/>
        <v>0</v>
      </c>
      <c r="CZ961" s="67">
        <f t="shared" si="248"/>
        <v>0</v>
      </c>
      <c r="DA961" s="67">
        <f t="shared" si="249"/>
        <v>0</v>
      </c>
      <c r="DB961" t="b">
        <f t="shared" ca="1" si="250"/>
        <v>0</v>
      </c>
      <c r="DC961" s="67" t="b">
        <f>DA961&lt;=Konstanta!$AH$3</f>
        <v>1</v>
      </c>
      <c r="DD961" t="b">
        <f>CY961&lt;=Konstanta!$AH$4</f>
        <v>1</v>
      </c>
      <c r="DE961" t="b">
        <f>CY961&lt;=Konstanta!$AH$5</f>
        <v>1</v>
      </c>
      <c r="DF961" t="b">
        <f>CY961&lt;=Konstanta!$AH$6</f>
        <v>1</v>
      </c>
      <c r="DG961" t="b">
        <f ca="1">TEXT(BL961,"YYYYMMDD")=TEXT(Konstanta!$B$1,"YYYYMMDD")</f>
        <v>0</v>
      </c>
      <c r="DH961" t="b">
        <f t="shared" si="251"/>
        <v>0</v>
      </c>
      <c r="DI961" s="67">
        <f ca="1">Konstanta!$C$4-Data!CD961</f>
        <v>-1096658.666275</v>
      </c>
      <c r="DJ961">
        <f ca="1">IF(Data!DI961&gt;=Konstanta!$B$14,Konstanta!$A$14,IF(Data!DI961&gt;=Konstanta!$B$15,Konstanta!$A$15,IF(Data!DI961&gt;=Konstanta!$B$16,Konstanta!$A$16,IF(Data!DI961&gt;=Konstanta!$B$17,Konstanta!$A$17,IF(Data!DI961&gt;=Konstanta!$B$18,Konstanta!$A$18,Konstanta!$A$19)))))</f>
        <v>6</v>
      </c>
      <c r="DK961" t="b">
        <f t="shared" si="252"/>
        <v>0</v>
      </c>
      <c r="DL961" t="b">
        <f>COUNTIFS(A$1:A960,A961)=0</f>
        <v>1</v>
      </c>
    </row>
    <row r="962" spans="1:116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70" t="str">
        <f t="shared" si="237"/>
        <v/>
      </c>
      <c r="CA962" s="71">
        <f t="shared" ca="1" si="238"/>
        <v>1096694.6659944444</v>
      </c>
      <c r="CB962" s="70" t="b">
        <f ca="1">AND(LEN(BZ962)&gt;0,TEXT(BZ962,"YYYY-MM-DD")=TEXT(Konstanta!$B$1,"YYYY-MM-DD"))</f>
        <v>0</v>
      </c>
      <c r="CC962" s="70" t="str">
        <f t="shared" si="239"/>
        <v/>
      </c>
      <c r="CD962" s="72">
        <f ca="1">(Konstanta!$B$2-D962)*24</f>
        <v>1096694.666275</v>
      </c>
      <c r="CE962" t="b">
        <f t="shared" si="240"/>
        <v>0</v>
      </c>
      <c r="CF962" t="b">
        <f>LEN(_xlfn.IFNA(VLOOKUP(H962,Konstanta!$M:$M,1,FALSE),""))&gt;0</f>
        <v>0</v>
      </c>
      <c r="CG962" t="b">
        <f>LEN(_xlfn.IFNA(VLOOKUP(G962,Konstanta!$T:$T,1,FALSE),""))&gt;0</f>
        <v>0</v>
      </c>
      <c r="CH962" t="b">
        <f>_xlfn.IFNA(VLOOKUP(U962,Konstanta!$O:$O,1,FALSE),"-")&lt;&gt;"-"</f>
        <v>0</v>
      </c>
      <c r="CI962" t="b">
        <f>LEN(_xlfn.IFNA(VLOOKUP(AX962,Konstanta!$X:$X,1,FALSE),""))&gt;0</f>
        <v>0</v>
      </c>
      <c r="CJ962" t="b">
        <f>OR(LEN(_xlfn.IFNA(VLOOKUP(Y962,Konstanta!$Q:$Q,1,FALSE),""))&gt;0,LEN(Y962)=0)</f>
        <v>1</v>
      </c>
      <c r="CK962" t="b">
        <f t="shared" si="241"/>
        <v>1</v>
      </c>
      <c r="CL962" t="b">
        <f>OR(LEN(_xlfn.IFNA(VLOOKUP(BK962,Konstanta!$Z:$Z,1,FALSE),""))&gt;0,LEN(BK962)=0)</f>
        <v>1</v>
      </c>
      <c r="CM962" t="b">
        <f t="shared" si="242"/>
        <v>1</v>
      </c>
      <c r="CN962" t="b">
        <f t="shared" si="243"/>
        <v>0</v>
      </c>
      <c r="CO962" t="b">
        <f>LEN(_xlfn.IFNA(VLOOKUP(Data!K962,Konstanta!$AB:$AB,1,FALSE),""))&gt;0</f>
        <v>0</v>
      </c>
      <c r="CP962" s="12" t="b">
        <f t="shared" si="244"/>
        <v>0</v>
      </c>
      <c r="CQ962" s="12" t="b">
        <f t="shared" si="245"/>
        <v>0</v>
      </c>
      <c r="CR962" t="b">
        <f>ISNUMBER(SEARCH(Konstanta!$Q$5,Y962))</f>
        <v>0</v>
      </c>
      <c r="CS962">
        <f ca="1">IF(CD962&lt;=Konstanta!$J$5,Konstanta!$I$5,IF(CD962&lt;=Konstanta!$J$6,Konstanta!$I$6,IF(CD962&lt;=Konstanta!$J$7,Konstanta!$I$7,Konstanta!$I$8)))</f>
        <v>4</v>
      </c>
      <c r="CT962" t="b">
        <f>ISNUMBER(SEARCH(Konstanta!$Q$6,Y962))</f>
        <v>0</v>
      </c>
      <c r="CU962">
        <f ca="1">IF(CD962&lt;=Konstanta!$F$5,Konstanta!$E$5,IF(CD962&lt;=Konstanta!$F$6,Konstanta!$E$6,IF(CD962&lt;=Konstanta!$F$7,Konstanta!$E$7,IF(CD962&lt;=Konstanta!$F$8,Konstanta!$E$8,Konstanta!$E$9))))</f>
        <v>5</v>
      </c>
      <c r="CV962" t="b">
        <f t="shared" si="246"/>
        <v>1</v>
      </c>
      <c r="CW962" s="74">
        <f ca="1">IF(CD962&lt;=Konstanta!$B$5,Konstanta!$A$5,IF(CD962&lt;=Konstanta!$B$6,Konstanta!$A$6,IF(CD962&lt;=Konstanta!$B$7,Konstanta!$A$7,IF(CD962&lt;=Konstanta!$B$8,Konstanta!$A$8,IF(CD962&lt;=Konstanta!$B$9,Konstanta!$A$9,IF(CD962&lt;=Konstanta!$B$10,Konstanta!$A$10,IF(CD962&lt;=Konstanta!$B$11,Konstanta!$A$11,Konstanta!$A$12)))))))</f>
        <v>8</v>
      </c>
      <c r="CX962" t="b">
        <f>LEN(_xlfn.IFNA(VLOOKUP(AA962,Konstanta!$AD:$AD,1,FALSE),""))=0</f>
        <v>1</v>
      </c>
      <c r="CY962" s="67">
        <f t="shared" si="247"/>
        <v>0</v>
      </c>
      <c r="CZ962" s="67">
        <f t="shared" si="248"/>
        <v>0</v>
      </c>
      <c r="DA962" s="67">
        <f t="shared" si="249"/>
        <v>0</v>
      </c>
      <c r="DB962" t="b">
        <f t="shared" ca="1" si="250"/>
        <v>0</v>
      </c>
      <c r="DC962" s="67" t="b">
        <f>DA962&lt;=Konstanta!$AH$3</f>
        <v>1</v>
      </c>
      <c r="DD962" t="b">
        <f>CY962&lt;=Konstanta!$AH$4</f>
        <v>1</v>
      </c>
      <c r="DE962" t="b">
        <f>CY962&lt;=Konstanta!$AH$5</f>
        <v>1</v>
      </c>
      <c r="DF962" t="b">
        <f>CY962&lt;=Konstanta!$AH$6</f>
        <v>1</v>
      </c>
      <c r="DG962" t="b">
        <f ca="1">TEXT(BL962,"YYYYMMDD")=TEXT(Konstanta!$B$1,"YYYYMMDD")</f>
        <v>0</v>
      </c>
      <c r="DH962" t="b">
        <f t="shared" si="251"/>
        <v>0</v>
      </c>
      <c r="DI962" s="67">
        <f ca="1">Konstanta!$C$4-Data!CD962</f>
        <v>-1096658.666275</v>
      </c>
      <c r="DJ962">
        <f ca="1">IF(Data!DI962&gt;=Konstanta!$B$14,Konstanta!$A$14,IF(Data!DI962&gt;=Konstanta!$B$15,Konstanta!$A$15,IF(Data!DI962&gt;=Konstanta!$B$16,Konstanta!$A$16,IF(Data!DI962&gt;=Konstanta!$B$17,Konstanta!$A$17,IF(Data!DI962&gt;=Konstanta!$B$18,Konstanta!$A$18,Konstanta!$A$19)))))</f>
        <v>6</v>
      </c>
      <c r="DK962" t="b">
        <f t="shared" si="252"/>
        <v>0</v>
      </c>
      <c r="DL962" t="b">
        <f>COUNTIFS(A$1:A961,A962)=0</f>
        <v>1</v>
      </c>
    </row>
    <row r="963" spans="1:116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  <c r="BY963" s="68"/>
      <c r="BZ963" s="70" t="str">
        <f t="shared" ref="BZ963:BZ1026" si="253">LEFT(R963,19)</f>
        <v/>
      </c>
      <c r="CA963" s="71">
        <f t="shared" ref="CA963:CA1026" ca="1" si="254">(NOW()-R963)*24</f>
        <v>1096694.6660000002</v>
      </c>
      <c r="CB963" s="70" t="b">
        <f ca="1">AND(LEN(BZ963)&gt;0,TEXT(BZ963,"YYYY-MM-DD")=TEXT(Konstanta!$B$1,"YYYY-MM-DD"))</f>
        <v>0</v>
      </c>
      <c r="CC963" s="70" t="str">
        <f t="shared" ref="CC963:CC1026" si="255">TEXT(BZ963,"HH")</f>
        <v/>
      </c>
      <c r="CD963" s="72">
        <f ca="1">(Konstanta!$B$2-D963)*24</f>
        <v>1096694.666275</v>
      </c>
      <c r="CE963" t="b">
        <f t="shared" ref="CE963:CE1026" si="256">AN963=$CE$1</f>
        <v>0</v>
      </c>
      <c r="CF963" t="b">
        <f>LEN(_xlfn.IFNA(VLOOKUP(H963,Konstanta!$M:$M,1,FALSE),""))&gt;0</f>
        <v>0</v>
      </c>
      <c r="CG963" t="b">
        <f>LEN(_xlfn.IFNA(VLOOKUP(G963,Konstanta!$T:$T,1,FALSE),""))&gt;0</f>
        <v>0</v>
      </c>
      <c r="CH963" t="b">
        <f>_xlfn.IFNA(VLOOKUP(U963,Konstanta!$O:$O,1,FALSE),"-")&lt;&gt;"-"</f>
        <v>0</v>
      </c>
      <c r="CI963" t="b">
        <f>LEN(_xlfn.IFNA(VLOOKUP(AX963,Konstanta!$X:$X,1,FALSE),""))&gt;0</f>
        <v>0</v>
      </c>
      <c r="CJ963" t="b">
        <f>OR(LEN(_xlfn.IFNA(VLOOKUP(Y963,Konstanta!$Q:$Q,1,FALSE),""))&gt;0,LEN(Y963)=0)</f>
        <v>1</v>
      </c>
      <c r="CK963" t="b">
        <f t="shared" ref="CK963:CK1026" si="257">NOT(ISNUMBER(SEARCH($CK$1,AO963)))</f>
        <v>1</v>
      </c>
      <c r="CL963" t="b">
        <f>OR(LEN(_xlfn.IFNA(VLOOKUP(BK963,Konstanta!$Z:$Z,1,FALSE),""))&gt;0,LEN(BK963)=0)</f>
        <v>1</v>
      </c>
      <c r="CM963" t="b">
        <f t="shared" ref="CM963:CM1026" si="258">NOT(CO963)</f>
        <v>1</v>
      </c>
      <c r="CN963" t="b">
        <f t="shared" ref="CN963:CN1026" si="259">BK963=$CN$1</f>
        <v>0</v>
      </c>
      <c r="CO963" t="b">
        <f>LEN(_xlfn.IFNA(VLOOKUP(Data!K963,Konstanta!$AB:$AB,1,FALSE),""))&gt;0</f>
        <v>0</v>
      </c>
      <c r="CP963" s="12" t="b">
        <f t="shared" ref="CP963:CP1026" si="260">AND(CE963:CK963,CL963,CM963)</f>
        <v>0</v>
      </c>
      <c r="CQ963" s="12" t="b">
        <f t="shared" ref="CQ963:CQ1026" si="261">AND(CE963:CL963,CO963)</f>
        <v>0</v>
      </c>
      <c r="CR963" t="b">
        <f>ISNUMBER(SEARCH(Konstanta!$Q$5,Y963))</f>
        <v>0</v>
      </c>
      <c r="CS963">
        <f ca="1">IF(CD963&lt;=Konstanta!$J$5,Konstanta!$I$5,IF(CD963&lt;=Konstanta!$J$6,Konstanta!$I$6,IF(CD963&lt;=Konstanta!$J$7,Konstanta!$I$7,Konstanta!$I$8)))</f>
        <v>4</v>
      </c>
      <c r="CT963" t="b">
        <f>ISNUMBER(SEARCH(Konstanta!$Q$6,Y963))</f>
        <v>0</v>
      </c>
      <c r="CU963">
        <f ca="1">IF(CD963&lt;=Konstanta!$F$5,Konstanta!$E$5,IF(CD963&lt;=Konstanta!$F$6,Konstanta!$E$6,IF(CD963&lt;=Konstanta!$F$7,Konstanta!$E$7,IF(CD963&lt;=Konstanta!$F$8,Konstanta!$E$8,Konstanta!$E$9))))</f>
        <v>5</v>
      </c>
      <c r="CV963" t="b">
        <f t="shared" ref="CV963:CV1026" si="262">AND(NOT(CR963),NOT(CT963))</f>
        <v>1</v>
      </c>
      <c r="CW963" s="74">
        <f ca="1">IF(CD963&lt;=Konstanta!$B$5,Konstanta!$A$5,IF(CD963&lt;=Konstanta!$B$6,Konstanta!$A$6,IF(CD963&lt;=Konstanta!$B$7,Konstanta!$A$7,IF(CD963&lt;=Konstanta!$B$8,Konstanta!$A$8,IF(CD963&lt;=Konstanta!$B$9,Konstanta!$A$9,IF(CD963&lt;=Konstanta!$B$10,Konstanta!$A$10,IF(CD963&lt;=Konstanta!$B$11,Konstanta!$A$11,Konstanta!$A$12)))))))</f>
        <v>8</v>
      </c>
      <c r="CX963" t="b">
        <f>LEN(_xlfn.IFNA(VLOOKUP(AA963,Konstanta!$AD:$AD,1,FALSE),""))=0</f>
        <v>1</v>
      </c>
      <c r="CY963" s="67">
        <f t="shared" ref="CY963:CY1026" si="263">IF(LEN(BL963)&gt;0,BL963-D963,0)*24</f>
        <v>0</v>
      </c>
      <c r="CZ963" s="67">
        <f t="shared" ref="CZ963:CZ1026" si="264">IF(LEN(R963)&gt;19,VALUE(LEFT(R963,19)),R963)</f>
        <v>0</v>
      </c>
      <c r="DA963" s="67">
        <f t="shared" ref="DA963:DA1026" si="265">(IF(LEN(BL963)&gt;0,BL963,0)-IF(LEN(CZ963)&gt;0,CZ963,0))*24</f>
        <v>0</v>
      </c>
      <c r="DB963" t="b">
        <f t="shared" ref="DB963:DB1026" ca="1" si="266">AND(CO963,CQ963,CX963,DG963,DL963)</f>
        <v>0</v>
      </c>
      <c r="DC963" s="67" t="b">
        <f>DA963&lt;=Konstanta!$AH$3</f>
        <v>1</v>
      </c>
      <c r="DD963" t="b">
        <f>CY963&lt;=Konstanta!$AH$4</f>
        <v>1</v>
      </c>
      <c r="DE963" t="b">
        <f>CY963&lt;=Konstanta!$AH$5</f>
        <v>1</v>
      </c>
      <c r="DF963" t="b">
        <f>CY963&lt;=Konstanta!$AH$6</f>
        <v>1</v>
      </c>
      <c r="DG963" t="b">
        <f ca="1">TEXT(BL963,"YYYYMMDD")=TEXT(Konstanta!$B$1,"YYYYMMDD")</f>
        <v>0</v>
      </c>
      <c r="DH963" t="b">
        <f t="shared" ref="DH963:DH1026" si="267">LEN(R963)&gt;0</f>
        <v>0</v>
      </c>
      <c r="DI963" s="67">
        <f ca="1">Konstanta!$C$4-Data!CD963</f>
        <v>-1096658.666275</v>
      </c>
      <c r="DJ963">
        <f ca="1">IF(Data!DI963&gt;=Konstanta!$B$14,Konstanta!$A$14,IF(Data!DI963&gt;=Konstanta!$B$15,Konstanta!$A$15,IF(Data!DI963&gt;=Konstanta!$B$16,Konstanta!$A$16,IF(Data!DI963&gt;=Konstanta!$B$17,Konstanta!$A$17,IF(Data!DI963&gt;=Konstanta!$B$18,Konstanta!$A$18,Konstanta!$A$19)))))</f>
        <v>6</v>
      </c>
      <c r="DK963" t="b">
        <f t="shared" ref="DK963:DK1026" si="268">LEN(M963)&gt;0</f>
        <v>0</v>
      </c>
      <c r="DL963" t="b">
        <f>COUNTIFS(A$1:A962,A963)=0</f>
        <v>1</v>
      </c>
    </row>
    <row r="964" spans="1:116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  <c r="BY964" s="68"/>
      <c r="BZ964" s="70" t="str">
        <f t="shared" si="253"/>
        <v/>
      </c>
      <c r="CA964" s="71">
        <f t="shared" ca="1" si="254"/>
        <v>1096694.6662277777</v>
      </c>
      <c r="CB964" s="70" t="b">
        <f ca="1">AND(LEN(BZ964)&gt;0,TEXT(BZ964,"YYYY-MM-DD")=TEXT(Konstanta!$B$1,"YYYY-MM-DD"))</f>
        <v>0</v>
      </c>
      <c r="CC964" s="70" t="str">
        <f t="shared" si="255"/>
        <v/>
      </c>
      <c r="CD964" s="72">
        <f ca="1">(Konstanta!$B$2-D964)*24</f>
        <v>1096694.666275</v>
      </c>
      <c r="CE964" t="b">
        <f t="shared" si="256"/>
        <v>0</v>
      </c>
      <c r="CF964" t="b">
        <f>LEN(_xlfn.IFNA(VLOOKUP(H964,Konstanta!$M:$M,1,FALSE),""))&gt;0</f>
        <v>0</v>
      </c>
      <c r="CG964" t="b">
        <f>LEN(_xlfn.IFNA(VLOOKUP(G964,Konstanta!$T:$T,1,FALSE),""))&gt;0</f>
        <v>0</v>
      </c>
      <c r="CH964" t="b">
        <f>_xlfn.IFNA(VLOOKUP(U964,Konstanta!$O:$O,1,FALSE),"-")&lt;&gt;"-"</f>
        <v>0</v>
      </c>
      <c r="CI964" t="b">
        <f>LEN(_xlfn.IFNA(VLOOKUP(AX964,Konstanta!$X:$X,1,FALSE),""))&gt;0</f>
        <v>0</v>
      </c>
      <c r="CJ964" t="b">
        <f>OR(LEN(_xlfn.IFNA(VLOOKUP(Y964,Konstanta!$Q:$Q,1,FALSE),""))&gt;0,LEN(Y964)=0)</f>
        <v>1</v>
      </c>
      <c r="CK964" t="b">
        <f t="shared" si="257"/>
        <v>1</v>
      </c>
      <c r="CL964" t="b">
        <f>OR(LEN(_xlfn.IFNA(VLOOKUP(BK964,Konstanta!$Z:$Z,1,FALSE),""))&gt;0,LEN(BK964)=0)</f>
        <v>1</v>
      </c>
      <c r="CM964" t="b">
        <f t="shared" si="258"/>
        <v>1</v>
      </c>
      <c r="CN964" t="b">
        <f t="shared" si="259"/>
        <v>0</v>
      </c>
      <c r="CO964" t="b">
        <f>LEN(_xlfn.IFNA(VLOOKUP(Data!K964,Konstanta!$AB:$AB,1,FALSE),""))&gt;0</f>
        <v>0</v>
      </c>
      <c r="CP964" s="12" t="b">
        <f t="shared" si="260"/>
        <v>0</v>
      </c>
      <c r="CQ964" s="12" t="b">
        <f t="shared" si="261"/>
        <v>0</v>
      </c>
      <c r="CR964" t="b">
        <f>ISNUMBER(SEARCH(Konstanta!$Q$5,Y964))</f>
        <v>0</v>
      </c>
      <c r="CS964">
        <f ca="1">IF(CD964&lt;=Konstanta!$J$5,Konstanta!$I$5,IF(CD964&lt;=Konstanta!$J$6,Konstanta!$I$6,IF(CD964&lt;=Konstanta!$J$7,Konstanta!$I$7,Konstanta!$I$8)))</f>
        <v>4</v>
      </c>
      <c r="CT964" t="b">
        <f>ISNUMBER(SEARCH(Konstanta!$Q$6,Y964))</f>
        <v>0</v>
      </c>
      <c r="CU964">
        <f ca="1">IF(CD964&lt;=Konstanta!$F$5,Konstanta!$E$5,IF(CD964&lt;=Konstanta!$F$6,Konstanta!$E$6,IF(CD964&lt;=Konstanta!$F$7,Konstanta!$E$7,IF(CD964&lt;=Konstanta!$F$8,Konstanta!$E$8,Konstanta!$E$9))))</f>
        <v>5</v>
      </c>
      <c r="CV964" t="b">
        <f t="shared" si="262"/>
        <v>1</v>
      </c>
      <c r="CW964" s="74">
        <f ca="1">IF(CD964&lt;=Konstanta!$B$5,Konstanta!$A$5,IF(CD964&lt;=Konstanta!$B$6,Konstanta!$A$6,IF(CD964&lt;=Konstanta!$B$7,Konstanta!$A$7,IF(CD964&lt;=Konstanta!$B$8,Konstanta!$A$8,IF(CD964&lt;=Konstanta!$B$9,Konstanta!$A$9,IF(CD964&lt;=Konstanta!$B$10,Konstanta!$A$10,IF(CD964&lt;=Konstanta!$B$11,Konstanta!$A$11,Konstanta!$A$12)))))))</f>
        <v>8</v>
      </c>
      <c r="CX964" t="b">
        <f>LEN(_xlfn.IFNA(VLOOKUP(AA964,Konstanta!$AD:$AD,1,FALSE),""))=0</f>
        <v>1</v>
      </c>
      <c r="CY964" s="67">
        <f t="shared" si="263"/>
        <v>0</v>
      </c>
      <c r="CZ964" s="67">
        <f t="shared" si="264"/>
        <v>0</v>
      </c>
      <c r="DA964" s="67">
        <f t="shared" si="265"/>
        <v>0</v>
      </c>
      <c r="DB964" t="b">
        <f t="shared" ca="1" si="266"/>
        <v>0</v>
      </c>
      <c r="DC964" s="67" t="b">
        <f>DA964&lt;=Konstanta!$AH$3</f>
        <v>1</v>
      </c>
      <c r="DD964" t="b">
        <f>CY964&lt;=Konstanta!$AH$4</f>
        <v>1</v>
      </c>
      <c r="DE964" t="b">
        <f>CY964&lt;=Konstanta!$AH$5</f>
        <v>1</v>
      </c>
      <c r="DF964" t="b">
        <f>CY964&lt;=Konstanta!$AH$6</f>
        <v>1</v>
      </c>
      <c r="DG964" t="b">
        <f ca="1">TEXT(BL964,"YYYYMMDD")=TEXT(Konstanta!$B$1,"YYYYMMDD")</f>
        <v>0</v>
      </c>
      <c r="DH964" t="b">
        <f t="shared" si="267"/>
        <v>0</v>
      </c>
      <c r="DI964" s="67">
        <f ca="1">Konstanta!$C$4-Data!CD964</f>
        <v>-1096658.666275</v>
      </c>
      <c r="DJ964">
        <f ca="1">IF(Data!DI964&gt;=Konstanta!$B$14,Konstanta!$A$14,IF(Data!DI964&gt;=Konstanta!$B$15,Konstanta!$A$15,IF(Data!DI964&gt;=Konstanta!$B$16,Konstanta!$A$16,IF(Data!DI964&gt;=Konstanta!$B$17,Konstanta!$A$17,IF(Data!DI964&gt;=Konstanta!$B$18,Konstanta!$A$18,Konstanta!$A$19)))))</f>
        <v>6</v>
      </c>
      <c r="DK964" t="b">
        <f t="shared" si="268"/>
        <v>0</v>
      </c>
      <c r="DL964" t="b">
        <f>COUNTIFS(A$1:A963,A964)=0</f>
        <v>1</v>
      </c>
    </row>
    <row r="965" spans="1:116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  <c r="BY965" s="68"/>
      <c r="BZ965" s="70" t="str">
        <f t="shared" si="253"/>
        <v/>
      </c>
      <c r="CA965" s="71">
        <f t="shared" ca="1" si="254"/>
        <v>1096694.6659916667</v>
      </c>
      <c r="CB965" s="70" t="b">
        <f ca="1">AND(LEN(BZ965)&gt;0,TEXT(BZ965,"YYYY-MM-DD")=TEXT(Konstanta!$B$1,"YYYY-MM-DD"))</f>
        <v>0</v>
      </c>
      <c r="CC965" s="70" t="str">
        <f t="shared" si="255"/>
        <v/>
      </c>
      <c r="CD965" s="72">
        <f ca="1">(Konstanta!$B$2-D965)*24</f>
        <v>1096694.666275</v>
      </c>
      <c r="CE965" t="b">
        <f t="shared" si="256"/>
        <v>0</v>
      </c>
      <c r="CF965" t="b">
        <f>LEN(_xlfn.IFNA(VLOOKUP(H965,Konstanta!$M:$M,1,FALSE),""))&gt;0</f>
        <v>0</v>
      </c>
      <c r="CG965" t="b">
        <f>LEN(_xlfn.IFNA(VLOOKUP(G965,Konstanta!$T:$T,1,FALSE),""))&gt;0</f>
        <v>0</v>
      </c>
      <c r="CH965" t="b">
        <f>_xlfn.IFNA(VLOOKUP(U965,Konstanta!$O:$O,1,FALSE),"-")&lt;&gt;"-"</f>
        <v>0</v>
      </c>
      <c r="CI965" t="b">
        <f>LEN(_xlfn.IFNA(VLOOKUP(AX965,Konstanta!$X:$X,1,FALSE),""))&gt;0</f>
        <v>0</v>
      </c>
      <c r="CJ965" t="b">
        <f>OR(LEN(_xlfn.IFNA(VLOOKUP(Y965,Konstanta!$Q:$Q,1,FALSE),""))&gt;0,LEN(Y965)=0)</f>
        <v>1</v>
      </c>
      <c r="CK965" t="b">
        <f t="shared" si="257"/>
        <v>1</v>
      </c>
      <c r="CL965" t="b">
        <f>OR(LEN(_xlfn.IFNA(VLOOKUP(BK965,Konstanta!$Z:$Z,1,FALSE),""))&gt;0,LEN(BK965)=0)</f>
        <v>1</v>
      </c>
      <c r="CM965" t="b">
        <f t="shared" si="258"/>
        <v>1</v>
      </c>
      <c r="CN965" t="b">
        <f t="shared" si="259"/>
        <v>0</v>
      </c>
      <c r="CO965" t="b">
        <f>LEN(_xlfn.IFNA(VLOOKUP(Data!K965,Konstanta!$AB:$AB,1,FALSE),""))&gt;0</f>
        <v>0</v>
      </c>
      <c r="CP965" s="12" t="b">
        <f t="shared" si="260"/>
        <v>0</v>
      </c>
      <c r="CQ965" s="12" t="b">
        <f t="shared" si="261"/>
        <v>0</v>
      </c>
      <c r="CR965" t="b">
        <f>ISNUMBER(SEARCH(Konstanta!$Q$5,Y965))</f>
        <v>0</v>
      </c>
      <c r="CS965">
        <f ca="1">IF(CD965&lt;=Konstanta!$J$5,Konstanta!$I$5,IF(CD965&lt;=Konstanta!$J$6,Konstanta!$I$6,IF(CD965&lt;=Konstanta!$J$7,Konstanta!$I$7,Konstanta!$I$8)))</f>
        <v>4</v>
      </c>
      <c r="CT965" t="b">
        <f>ISNUMBER(SEARCH(Konstanta!$Q$6,Y965))</f>
        <v>0</v>
      </c>
      <c r="CU965">
        <f ca="1">IF(CD965&lt;=Konstanta!$F$5,Konstanta!$E$5,IF(CD965&lt;=Konstanta!$F$6,Konstanta!$E$6,IF(CD965&lt;=Konstanta!$F$7,Konstanta!$E$7,IF(CD965&lt;=Konstanta!$F$8,Konstanta!$E$8,Konstanta!$E$9))))</f>
        <v>5</v>
      </c>
      <c r="CV965" t="b">
        <f t="shared" si="262"/>
        <v>1</v>
      </c>
      <c r="CW965" s="74">
        <f ca="1">IF(CD965&lt;=Konstanta!$B$5,Konstanta!$A$5,IF(CD965&lt;=Konstanta!$B$6,Konstanta!$A$6,IF(CD965&lt;=Konstanta!$B$7,Konstanta!$A$7,IF(CD965&lt;=Konstanta!$B$8,Konstanta!$A$8,IF(CD965&lt;=Konstanta!$B$9,Konstanta!$A$9,IF(CD965&lt;=Konstanta!$B$10,Konstanta!$A$10,IF(CD965&lt;=Konstanta!$B$11,Konstanta!$A$11,Konstanta!$A$12)))))))</f>
        <v>8</v>
      </c>
      <c r="CX965" t="b">
        <f>LEN(_xlfn.IFNA(VLOOKUP(AA965,Konstanta!$AD:$AD,1,FALSE),""))=0</f>
        <v>1</v>
      </c>
      <c r="CY965" s="67">
        <f t="shared" si="263"/>
        <v>0</v>
      </c>
      <c r="CZ965" s="67">
        <f t="shared" si="264"/>
        <v>0</v>
      </c>
      <c r="DA965" s="67">
        <f t="shared" si="265"/>
        <v>0</v>
      </c>
      <c r="DB965" t="b">
        <f t="shared" ca="1" si="266"/>
        <v>0</v>
      </c>
      <c r="DC965" s="67" t="b">
        <f>DA965&lt;=Konstanta!$AH$3</f>
        <v>1</v>
      </c>
      <c r="DD965" t="b">
        <f>CY965&lt;=Konstanta!$AH$4</f>
        <v>1</v>
      </c>
      <c r="DE965" t="b">
        <f>CY965&lt;=Konstanta!$AH$5</f>
        <v>1</v>
      </c>
      <c r="DF965" t="b">
        <f>CY965&lt;=Konstanta!$AH$6</f>
        <v>1</v>
      </c>
      <c r="DG965" t="b">
        <f ca="1">TEXT(BL965,"YYYYMMDD")=TEXT(Konstanta!$B$1,"YYYYMMDD")</f>
        <v>0</v>
      </c>
      <c r="DH965" t="b">
        <f t="shared" si="267"/>
        <v>0</v>
      </c>
      <c r="DI965" s="67">
        <f ca="1">Konstanta!$C$4-Data!CD965</f>
        <v>-1096658.666275</v>
      </c>
      <c r="DJ965">
        <f ca="1">IF(Data!DI965&gt;=Konstanta!$B$14,Konstanta!$A$14,IF(Data!DI965&gt;=Konstanta!$B$15,Konstanta!$A$15,IF(Data!DI965&gt;=Konstanta!$B$16,Konstanta!$A$16,IF(Data!DI965&gt;=Konstanta!$B$17,Konstanta!$A$17,IF(Data!DI965&gt;=Konstanta!$B$18,Konstanta!$A$18,Konstanta!$A$19)))))</f>
        <v>6</v>
      </c>
      <c r="DK965" t="b">
        <f t="shared" si="268"/>
        <v>0</v>
      </c>
      <c r="DL965" t="b">
        <f>COUNTIFS(A$1:A964,A965)=0</f>
        <v>1</v>
      </c>
    </row>
    <row r="966" spans="1:11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  <c r="BY966" s="68"/>
      <c r="BZ966" s="70" t="str">
        <f t="shared" si="253"/>
        <v/>
      </c>
      <c r="CA966" s="71">
        <f t="shared" ca="1" si="254"/>
        <v>1096694.6664305555</v>
      </c>
      <c r="CB966" s="70" t="b">
        <f ca="1">AND(LEN(BZ966)&gt;0,TEXT(BZ966,"YYYY-MM-DD")=TEXT(Konstanta!$B$1,"YYYY-MM-DD"))</f>
        <v>0</v>
      </c>
      <c r="CC966" s="70" t="str">
        <f t="shared" si="255"/>
        <v/>
      </c>
      <c r="CD966" s="72">
        <f ca="1">(Konstanta!$B$2-D966)*24</f>
        <v>1096694.666275</v>
      </c>
      <c r="CE966" t="b">
        <f t="shared" si="256"/>
        <v>0</v>
      </c>
      <c r="CF966" t="b">
        <f>LEN(_xlfn.IFNA(VLOOKUP(H966,Konstanta!$M:$M,1,FALSE),""))&gt;0</f>
        <v>0</v>
      </c>
      <c r="CG966" t="b">
        <f>LEN(_xlfn.IFNA(VLOOKUP(G966,Konstanta!$T:$T,1,FALSE),""))&gt;0</f>
        <v>0</v>
      </c>
      <c r="CH966" t="b">
        <f>_xlfn.IFNA(VLOOKUP(U966,Konstanta!$O:$O,1,FALSE),"-")&lt;&gt;"-"</f>
        <v>0</v>
      </c>
      <c r="CI966" t="b">
        <f>LEN(_xlfn.IFNA(VLOOKUP(AX966,Konstanta!$X:$X,1,FALSE),""))&gt;0</f>
        <v>0</v>
      </c>
      <c r="CJ966" t="b">
        <f>OR(LEN(_xlfn.IFNA(VLOOKUP(Y966,Konstanta!$Q:$Q,1,FALSE),""))&gt;0,LEN(Y966)=0)</f>
        <v>1</v>
      </c>
      <c r="CK966" t="b">
        <f t="shared" si="257"/>
        <v>1</v>
      </c>
      <c r="CL966" t="b">
        <f>OR(LEN(_xlfn.IFNA(VLOOKUP(BK966,Konstanta!$Z:$Z,1,FALSE),""))&gt;0,LEN(BK966)=0)</f>
        <v>1</v>
      </c>
      <c r="CM966" t="b">
        <f t="shared" si="258"/>
        <v>1</v>
      </c>
      <c r="CN966" t="b">
        <f t="shared" si="259"/>
        <v>0</v>
      </c>
      <c r="CO966" t="b">
        <f>LEN(_xlfn.IFNA(VLOOKUP(Data!K966,Konstanta!$AB:$AB,1,FALSE),""))&gt;0</f>
        <v>0</v>
      </c>
      <c r="CP966" s="12" t="b">
        <f t="shared" si="260"/>
        <v>0</v>
      </c>
      <c r="CQ966" s="12" t="b">
        <f t="shared" si="261"/>
        <v>0</v>
      </c>
      <c r="CR966" t="b">
        <f>ISNUMBER(SEARCH(Konstanta!$Q$5,Y966))</f>
        <v>0</v>
      </c>
      <c r="CS966">
        <f ca="1">IF(CD966&lt;=Konstanta!$J$5,Konstanta!$I$5,IF(CD966&lt;=Konstanta!$J$6,Konstanta!$I$6,IF(CD966&lt;=Konstanta!$J$7,Konstanta!$I$7,Konstanta!$I$8)))</f>
        <v>4</v>
      </c>
      <c r="CT966" t="b">
        <f>ISNUMBER(SEARCH(Konstanta!$Q$6,Y966))</f>
        <v>0</v>
      </c>
      <c r="CU966">
        <f ca="1">IF(CD966&lt;=Konstanta!$F$5,Konstanta!$E$5,IF(CD966&lt;=Konstanta!$F$6,Konstanta!$E$6,IF(CD966&lt;=Konstanta!$F$7,Konstanta!$E$7,IF(CD966&lt;=Konstanta!$F$8,Konstanta!$E$8,Konstanta!$E$9))))</f>
        <v>5</v>
      </c>
      <c r="CV966" t="b">
        <f t="shared" si="262"/>
        <v>1</v>
      </c>
      <c r="CW966" s="74">
        <f ca="1">IF(CD966&lt;=Konstanta!$B$5,Konstanta!$A$5,IF(CD966&lt;=Konstanta!$B$6,Konstanta!$A$6,IF(CD966&lt;=Konstanta!$B$7,Konstanta!$A$7,IF(CD966&lt;=Konstanta!$B$8,Konstanta!$A$8,IF(CD966&lt;=Konstanta!$B$9,Konstanta!$A$9,IF(CD966&lt;=Konstanta!$B$10,Konstanta!$A$10,IF(CD966&lt;=Konstanta!$B$11,Konstanta!$A$11,Konstanta!$A$12)))))))</f>
        <v>8</v>
      </c>
      <c r="CX966" t="b">
        <f>LEN(_xlfn.IFNA(VLOOKUP(AA966,Konstanta!$AD:$AD,1,FALSE),""))=0</f>
        <v>1</v>
      </c>
      <c r="CY966" s="67">
        <f t="shared" si="263"/>
        <v>0</v>
      </c>
      <c r="CZ966" s="67">
        <f t="shared" si="264"/>
        <v>0</v>
      </c>
      <c r="DA966" s="67">
        <f t="shared" si="265"/>
        <v>0</v>
      </c>
      <c r="DB966" t="b">
        <f t="shared" ca="1" si="266"/>
        <v>0</v>
      </c>
      <c r="DC966" s="67" t="b">
        <f>DA966&lt;=Konstanta!$AH$3</f>
        <v>1</v>
      </c>
      <c r="DD966" t="b">
        <f>CY966&lt;=Konstanta!$AH$4</f>
        <v>1</v>
      </c>
      <c r="DE966" t="b">
        <f>CY966&lt;=Konstanta!$AH$5</f>
        <v>1</v>
      </c>
      <c r="DF966" t="b">
        <f>CY966&lt;=Konstanta!$AH$6</f>
        <v>1</v>
      </c>
      <c r="DG966" t="b">
        <f ca="1">TEXT(BL966,"YYYYMMDD")=TEXT(Konstanta!$B$1,"YYYYMMDD")</f>
        <v>0</v>
      </c>
      <c r="DH966" t="b">
        <f t="shared" si="267"/>
        <v>0</v>
      </c>
      <c r="DI966" s="67">
        <f ca="1">Konstanta!$C$4-Data!CD966</f>
        <v>-1096658.666275</v>
      </c>
      <c r="DJ966">
        <f ca="1">IF(Data!DI966&gt;=Konstanta!$B$14,Konstanta!$A$14,IF(Data!DI966&gt;=Konstanta!$B$15,Konstanta!$A$15,IF(Data!DI966&gt;=Konstanta!$B$16,Konstanta!$A$16,IF(Data!DI966&gt;=Konstanta!$B$17,Konstanta!$A$17,IF(Data!DI966&gt;=Konstanta!$B$18,Konstanta!$A$18,Konstanta!$A$19)))))</f>
        <v>6</v>
      </c>
      <c r="DK966" t="b">
        <f t="shared" si="268"/>
        <v>0</v>
      </c>
      <c r="DL966" t="b">
        <f>COUNTIFS(A$1:A965,A966)=0</f>
        <v>1</v>
      </c>
    </row>
    <row r="967" spans="1:116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  <c r="BY967" s="68"/>
      <c r="BZ967" s="70" t="str">
        <f t="shared" si="253"/>
        <v/>
      </c>
      <c r="CA967" s="71">
        <f t="shared" ca="1" si="254"/>
        <v>1096694.6664083335</v>
      </c>
      <c r="CB967" s="70" t="b">
        <f ca="1">AND(LEN(BZ967)&gt;0,TEXT(BZ967,"YYYY-MM-DD")=TEXT(Konstanta!$B$1,"YYYY-MM-DD"))</f>
        <v>0</v>
      </c>
      <c r="CC967" s="70" t="str">
        <f t="shared" si="255"/>
        <v/>
      </c>
      <c r="CD967" s="72">
        <f ca="1">(Konstanta!$B$2-D967)*24</f>
        <v>1096694.666275</v>
      </c>
      <c r="CE967" t="b">
        <f t="shared" si="256"/>
        <v>0</v>
      </c>
      <c r="CF967" t="b">
        <f>LEN(_xlfn.IFNA(VLOOKUP(H967,Konstanta!$M:$M,1,FALSE),""))&gt;0</f>
        <v>0</v>
      </c>
      <c r="CG967" t="b">
        <f>LEN(_xlfn.IFNA(VLOOKUP(G967,Konstanta!$T:$T,1,FALSE),""))&gt;0</f>
        <v>0</v>
      </c>
      <c r="CH967" t="b">
        <f>_xlfn.IFNA(VLOOKUP(U967,Konstanta!$O:$O,1,FALSE),"-")&lt;&gt;"-"</f>
        <v>0</v>
      </c>
      <c r="CI967" t="b">
        <f>LEN(_xlfn.IFNA(VLOOKUP(AX967,Konstanta!$X:$X,1,FALSE),""))&gt;0</f>
        <v>0</v>
      </c>
      <c r="CJ967" t="b">
        <f>OR(LEN(_xlfn.IFNA(VLOOKUP(Y967,Konstanta!$Q:$Q,1,FALSE),""))&gt;0,LEN(Y967)=0)</f>
        <v>1</v>
      </c>
      <c r="CK967" t="b">
        <f t="shared" si="257"/>
        <v>1</v>
      </c>
      <c r="CL967" t="b">
        <f>OR(LEN(_xlfn.IFNA(VLOOKUP(BK967,Konstanta!$Z:$Z,1,FALSE),""))&gt;0,LEN(BK967)=0)</f>
        <v>1</v>
      </c>
      <c r="CM967" t="b">
        <f t="shared" si="258"/>
        <v>1</v>
      </c>
      <c r="CN967" t="b">
        <f t="shared" si="259"/>
        <v>0</v>
      </c>
      <c r="CO967" t="b">
        <f>LEN(_xlfn.IFNA(VLOOKUP(Data!K967,Konstanta!$AB:$AB,1,FALSE),""))&gt;0</f>
        <v>0</v>
      </c>
      <c r="CP967" s="12" t="b">
        <f t="shared" si="260"/>
        <v>0</v>
      </c>
      <c r="CQ967" s="12" t="b">
        <f t="shared" si="261"/>
        <v>0</v>
      </c>
      <c r="CR967" t="b">
        <f>ISNUMBER(SEARCH(Konstanta!$Q$5,Y967))</f>
        <v>0</v>
      </c>
      <c r="CS967">
        <f ca="1">IF(CD967&lt;=Konstanta!$J$5,Konstanta!$I$5,IF(CD967&lt;=Konstanta!$J$6,Konstanta!$I$6,IF(CD967&lt;=Konstanta!$J$7,Konstanta!$I$7,Konstanta!$I$8)))</f>
        <v>4</v>
      </c>
      <c r="CT967" t="b">
        <f>ISNUMBER(SEARCH(Konstanta!$Q$6,Y967))</f>
        <v>0</v>
      </c>
      <c r="CU967">
        <f ca="1">IF(CD967&lt;=Konstanta!$F$5,Konstanta!$E$5,IF(CD967&lt;=Konstanta!$F$6,Konstanta!$E$6,IF(CD967&lt;=Konstanta!$F$7,Konstanta!$E$7,IF(CD967&lt;=Konstanta!$F$8,Konstanta!$E$8,Konstanta!$E$9))))</f>
        <v>5</v>
      </c>
      <c r="CV967" t="b">
        <f t="shared" si="262"/>
        <v>1</v>
      </c>
      <c r="CW967" s="74">
        <f ca="1">IF(CD967&lt;=Konstanta!$B$5,Konstanta!$A$5,IF(CD967&lt;=Konstanta!$B$6,Konstanta!$A$6,IF(CD967&lt;=Konstanta!$B$7,Konstanta!$A$7,IF(CD967&lt;=Konstanta!$B$8,Konstanta!$A$8,IF(CD967&lt;=Konstanta!$B$9,Konstanta!$A$9,IF(CD967&lt;=Konstanta!$B$10,Konstanta!$A$10,IF(CD967&lt;=Konstanta!$B$11,Konstanta!$A$11,Konstanta!$A$12)))))))</f>
        <v>8</v>
      </c>
      <c r="CX967" t="b">
        <f>LEN(_xlfn.IFNA(VLOOKUP(AA967,Konstanta!$AD:$AD,1,FALSE),""))=0</f>
        <v>1</v>
      </c>
      <c r="CY967" s="67">
        <f t="shared" si="263"/>
        <v>0</v>
      </c>
      <c r="CZ967" s="67">
        <f t="shared" si="264"/>
        <v>0</v>
      </c>
      <c r="DA967" s="67">
        <f t="shared" si="265"/>
        <v>0</v>
      </c>
      <c r="DB967" t="b">
        <f t="shared" ca="1" si="266"/>
        <v>0</v>
      </c>
      <c r="DC967" s="67" t="b">
        <f>DA967&lt;=Konstanta!$AH$3</f>
        <v>1</v>
      </c>
      <c r="DD967" t="b">
        <f>CY967&lt;=Konstanta!$AH$4</f>
        <v>1</v>
      </c>
      <c r="DE967" t="b">
        <f>CY967&lt;=Konstanta!$AH$5</f>
        <v>1</v>
      </c>
      <c r="DF967" t="b">
        <f>CY967&lt;=Konstanta!$AH$6</f>
        <v>1</v>
      </c>
      <c r="DG967" t="b">
        <f ca="1">TEXT(BL967,"YYYYMMDD")=TEXT(Konstanta!$B$1,"YYYYMMDD")</f>
        <v>0</v>
      </c>
      <c r="DH967" t="b">
        <f t="shared" si="267"/>
        <v>0</v>
      </c>
      <c r="DI967" s="67">
        <f ca="1">Konstanta!$C$4-Data!CD967</f>
        <v>-1096658.666275</v>
      </c>
      <c r="DJ967">
        <f ca="1">IF(Data!DI967&gt;=Konstanta!$B$14,Konstanta!$A$14,IF(Data!DI967&gt;=Konstanta!$B$15,Konstanta!$A$15,IF(Data!DI967&gt;=Konstanta!$B$16,Konstanta!$A$16,IF(Data!DI967&gt;=Konstanta!$B$17,Konstanta!$A$17,IF(Data!DI967&gt;=Konstanta!$B$18,Konstanta!$A$18,Konstanta!$A$19)))))</f>
        <v>6</v>
      </c>
      <c r="DK967" t="b">
        <f t="shared" si="268"/>
        <v>0</v>
      </c>
      <c r="DL967" t="b">
        <f>COUNTIFS(A$1:A966,A967)=0</f>
        <v>1</v>
      </c>
    </row>
    <row r="968" spans="1:116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/>
      <c r="BP968" s="68"/>
      <c r="BQ968" s="68"/>
      <c r="BR968" s="68"/>
      <c r="BS968" s="68"/>
      <c r="BT968" s="68"/>
      <c r="BU968" s="68"/>
      <c r="BV968" s="68"/>
      <c r="BW968" s="68"/>
      <c r="BX968" s="68"/>
      <c r="BY968" s="68"/>
      <c r="BZ968" s="70" t="str">
        <f t="shared" si="253"/>
        <v/>
      </c>
      <c r="CA968" s="71">
        <f t="shared" ca="1" si="254"/>
        <v>1096694.6659916667</v>
      </c>
      <c r="CB968" s="70" t="b">
        <f ca="1">AND(LEN(BZ968)&gt;0,TEXT(BZ968,"YYYY-MM-DD")=TEXT(Konstanta!$B$1,"YYYY-MM-DD"))</f>
        <v>0</v>
      </c>
      <c r="CC968" s="70" t="str">
        <f t="shared" si="255"/>
        <v/>
      </c>
      <c r="CD968" s="72">
        <f ca="1">(Konstanta!$B$2-D968)*24</f>
        <v>1096694.666275</v>
      </c>
      <c r="CE968" t="b">
        <f t="shared" si="256"/>
        <v>0</v>
      </c>
      <c r="CF968" t="b">
        <f>LEN(_xlfn.IFNA(VLOOKUP(H968,Konstanta!$M:$M,1,FALSE),""))&gt;0</f>
        <v>0</v>
      </c>
      <c r="CG968" t="b">
        <f>LEN(_xlfn.IFNA(VLOOKUP(G968,Konstanta!$T:$T,1,FALSE),""))&gt;0</f>
        <v>0</v>
      </c>
      <c r="CH968" t="b">
        <f>_xlfn.IFNA(VLOOKUP(U968,Konstanta!$O:$O,1,FALSE),"-")&lt;&gt;"-"</f>
        <v>0</v>
      </c>
      <c r="CI968" t="b">
        <f>LEN(_xlfn.IFNA(VLOOKUP(AX968,Konstanta!$X:$X,1,FALSE),""))&gt;0</f>
        <v>0</v>
      </c>
      <c r="CJ968" t="b">
        <f>OR(LEN(_xlfn.IFNA(VLOOKUP(Y968,Konstanta!$Q:$Q,1,FALSE),""))&gt;0,LEN(Y968)=0)</f>
        <v>1</v>
      </c>
      <c r="CK968" t="b">
        <f t="shared" si="257"/>
        <v>1</v>
      </c>
      <c r="CL968" t="b">
        <f>OR(LEN(_xlfn.IFNA(VLOOKUP(BK968,Konstanta!$Z:$Z,1,FALSE),""))&gt;0,LEN(BK968)=0)</f>
        <v>1</v>
      </c>
      <c r="CM968" t="b">
        <f t="shared" si="258"/>
        <v>1</v>
      </c>
      <c r="CN968" t="b">
        <f t="shared" si="259"/>
        <v>0</v>
      </c>
      <c r="CO968" t="b">
        <f>LEN(_xlfn.IFNA(VLOOKUP(Data!K968,Konstanta!$AB:$AB,1,FALSE),""))&gt;0</f>
        <v>0</v>
      </c>
      <c r="CP968" s="12" t="b">
        <f t="shared" si="260"/>
        <v>0</v>
      </c>
      <c r="CQ968" s="12" t="b">
        <f t="shared" si="261"/>
        <v>0</v>
      </c>
      <c r="CR968" t="b">
        <f>ISNUMBER(SEARCH(Konstanta!$Q$5,Y968))</f>
        <v>0</v>
      </c>
      <c r="CS968">
        <f ca="1">IF(CD968&lt;=Konstanta!$J$5,Konstanta!$I$5,IF(CD968&lt;=Konstanta!$J$6,Konstanta!$I$6,IF(CD968&lt;=Konstanta!$J$7,Konstanta!$I$7,Konstanta!$I$8)))</f>
        <v>4</v>
      </c>
      <c r="CT968" t="b">
        <f>ISNUMBER(SEARCH(Konstanta!$Q$6,Y968))</f>
        <v>0</v>
      </c>
      <c r="CU968">
        <f ca="1">IF(CD968&lt;=Konstanta!$F$5,Konstanta!$E$5,IF(CD968&lt;=Konstanta!$F$6,Konstanta!$E$6,IF(CD968&lt;=Konstanta!$F$7,Konstanta!$E$7,IF(CD968&lt;=Konstanta!$F$8,Konstanta!$E$8,Konstanta!$E$9))))</f>
        <v>5</v>
      </c>
      <c r="CV968" t="b">
        <f t="shared" si="262"/>
        <v>1</v>
      </c>
      <c r="CW968" s="74">
        <f ca="1">IF(CD968&lt;=Konstanta!$B$5,Konstanta!$A$5,IF(CD968&lt;=Konstanta!$B$6,Konstanta!$A$6,IF(CD968&lt;=Konstanta!$B$7,Konstanta!$A$7,IF(CD968&lt;=Konstanta!$B$8,Konstanta!$A$8,IF(CD968&lt;=Konstanta!$B$9,Konstanta!$A$9,IF(CD968&lt;=Konstanta!$B$10,Konstanta!$A$10,IF(CD968&lt;=Konstanta!$B$11,Konstanta!$A$11,Konstanta!$A$12)))))))</f>
        <v>8</v>
      </c>
      <c r="CX968" t="b">
        <f>LEN(_xlfn.IFNA(VLOOKUP(AA968,Konstanta!$AD:$AD,1,FALSE),""))=0</f>
        <v>1</v>
      </c>
      <c r="CY968" s="67">
        <f t="shared" si="263"/>
        <v>0</v>
      </c>
      <c r="CZ968" s="67">
        <f t="shared" si="264"/>
        <v>0</v>
      </c>
      <c r="DA968" s="67">
        <f t="shared" si="265"/>
        <v>0</v>
      </c>
      <c r="DB968" t="b">
        <f t="shared" ca="1" si="266"/>
        <v>0</v>
      </c>
      <c r="DC968" s="67" t="b">
        <f>DA968&lt;=Konstanta!$AH$3</f>
        <v>1</v>
      </c>
      <c r="DD968" t="b">
        <f>CY968&lt;=Konstanta!$AH$4</f>
        <v>1</v>
      </c>
      <c r="DE968" t="b">
        <f>CY968&lt;=Konstanta!$AH$5</f>
        <v>1</v>
      </c>
      <c r="DF968" t="b">
        <f>CY968&lt;=Konstanta!$AH$6</f>
        <v>1</v>
      </c>
      <c r="DG968" t="b">
        <f ca="1">TEXT(BL968,"YYYYMMDD")=TEXT(Konstanta!$B$1,"YYYYMMDD")</f>
        <v>0</v>
      </c>
      <c r="DH968" t="b">
        <f t="shared" si="267"/>
        <v>0</v>
      </c>
      <c r="DI968" s="67">
        <f ca="1">Konstanta!$C$4-Data!CD968</f>
        <v>-1096658.666275</v>
      </c>
      <c r="DJ968">
        <f ca="1">IF(Data!DI968&gt;=Konstanta!$B$14,Konstanta!$A$14,IF(Data!DI968&gt;=Konstanta!$B$15,Konstanta!$A$15,IF(Data!DI968&gt;=Konstanta!$B$16,Konstanta!$A$16,IF(Data!DI968&gt;=Konstanta!$B$17,Konstanta!$A$17,IF(Data!DI968&gt;=Konstanta!$B$18,Konstanta!$A$18,Konstanta!$A$19)))))</f>
        <v>6</v>
      </c>
      <c r="DK968" t="b">
        <f t="shared" si="268"/>
        <v>0</v>
      </c>
      <c r="DL968" t="b">
        <f>COUNTIFS(A$1:A967,A968)=0</f>
        <v>1</v>
      </c>
    </row>
    <row r="969" spans="1:116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70" t="str">
        <f t="shared" si="253"/>
        <v/>
      </c>
      <c r="CA969" s="71">
        <f t="shared" ca="1" si="254"/>
        <v>1096694.6660166667</v>
      </c>
      <c r="CB969" s="70" t="b">
        <f ca="1">AND(LEN(BZ969)&gt;0,TEXT(BZ969,"YYYY-MM-DD")=TEXT(Konstanta!$B$1,"YYYY-MM-DD"))</f>
        <v>0</v>
      </c>
      <c r="CC969" s="70" t="str">
        <f t="shared" si="255"/>
        <v/>
      </c>
      <c r="CD969" s="72">
        <f ca="1">(Konstanta!$B$2-D969)*24</f>
        <v>1096694.666275</v>
      </c>
      <c r="CE969" t="b">
        <f t="shared" si="256"/>
        <v>0</v>
      </c>
      <c r="CF969" t="b">
        <f>LEN(_xlfn.IFNA(VLOOKUP(H969,Konstanta!$M:$M,1,FALSE),""))&gt;0</f>
        <v>0</v>
      </c>
      <c r="CG969" t="b">
        <f>LEN(_xlfn.IFNA(VLOOKUP(G969,Konstanta!$T:$T,1,FALSE),""))&gt;0</f>
        <v>0</v>
      </c>
      <c r="CH969" t="b">
        <f>_xlfn.IFNA(VLOOKUP(U969,Konstanta!$O:$O,1,FALSE),"-")&lt;&gt;"-"</f>
        <v>0</v>
      </c>
      <c r="CI969" t="b">
        <f>LEN(_xlfn.IFNA(VLOOKUP(AX969,Konstanta!$X:$X,1,FALSE),""))&gt;0</f>
        <v>0</v>
      </c>
      <c r="CJ969" t="b">
        <f>OR(LEN(_xlfn.IFNA(VLOOKUP(Y969,Konstanta!$Q:$Q,1,FALSE),""))&gt;0,LEN(Y969)=0)</f>
        <v>1</v>
      </c>
      <c r="CK969" t="b">
        <f t="shared" si="257"/>
        <v>1</v>
      </c>
      <c r="CL969" t="b">
        <f>OR(LEN(_xlfn.IFNA(VLOOKUP(BK969,Konstanta!$Z:$Z,1,FALSE),""))&gt;0,LEN(BK969)=0)</f>
        <v>1</v>
      </c>
      <c r="CM969" t="b">
        <f t="shared" si="258"/>
        <v>1</v>
      </c>
      <c r="CN969" t="b">
        <f t="shared" si="259"/>
        <v>0</v>
      </c>
      <c r="CO969" t="b">
        <f>LEN(_xlfn.IFNA(VLOOKUP(Data!K969,Konstanta!$AB:$AB,1,FALSE),""))&gt;0</f>
        <v>0</v>
      </c>
      <c r="CP969" s="12" t="b">
        <f t="shared" si="260"/>
        <v>0</v>
      </c>
      <c r="CQ969" s="12" t="b">
        <f t="shared" si="261"/>
        <v>0</v>
      </c>
      <c r="CR969" t="b">
        <f>ISNUMBER(SEARCH(Konstanta!$Q$5,Y969))</f>
        <v>0</v>
      </c>
      <c r="CS969">
        <f ca="1">IF(CD969&lt;=Konstanta!$J$5,Konstanta!$I$5,IF(CD969&lt;=Konstanta!$J$6,Konstanta!$I$6,IF(CD969&lt;=Konstanta!$J$7,Konstanta!$I$7,Konstanta!$I$8)))</f>
        <v>4</v>
      </c>
      <c r="CT969" t="b">
        <f>ISNUMBER(SEARCH(Konstanta!$Q$6,Y969))</f>
        <v>0</v>
      </c>
      <c r="CU969">
        <f ca="1">IF(CD969&lt;=Konstanta!$F$5,Konstanta!$E$5,IF(CD969&lt;=Konstanta!$F$6,Konstanta!$E$6,IF(CD969&lt;=Konstanta!$F$7,Konstanta!$E$7,IF(CD969&lt;=Konstanta!$F$8,Konstanta!$E$8,Konstanta!$E$9))))</f>
        <v>5</v>
      </c>
      <c r="CV969" t="b">
        <f t="shared" si="262"/>
        <v>1</v>
      </c>
      <c r="CW969" s="74">
        <f ca="1">IF(CD969&lt;=Konstanta!$B$5,Konstanta!$A$5,IF(CD969&lt;=Konstanta!$B$6,Konstanta!$A$6,IF(CD969&lt;=Konstanta!$B$7,Konstanta!$A$7,IF(CD969&lt;=Konstanta!$B$8,Konstanta!$A$8,IF(CD969&lt;=Konstanta!$B$9,Konstanta!$A$9,IF(CD969&lt;=Konstanta!$B$10,Konstanta!$A$10,IF(CD969&lt;=Konstanta!$B$11,Konstanta!$A$11,Konstanta!$A$12)))))))</f>
        <v>8</v>
      </c>
      <c r="CX969" t="b">
        <f>LEN(_xlfn.IFNA(VLOOKUP(AA969,Konstanta!$AD:$AD,1,FALSE),""))=0</f>
        <v>1</v>
      </c>
      <c r="CY969" s="67">
        <f t="shared" si="263"/>
        <v>0</v>
      </c>
      <c r="CZ969" s="67">
        <f t="shared" si="264"/>
        <v>0</v>
      </c>
      <c r="DA969" s="67">
        <f t="shared" si="265"/>
        <v>0</v>
      </c>
      <c r="DB969" t="b">
        <f t="shared" ca="1" si="266"/>
        <v>0</v>
      </c>
      <c r="DC969" s="67" t="b">
        <f>DA969&lt;=Konstanta!$AH$3</f>
        <v>1</v>
      </c>
      <c r="DD969" t="b">
        <f>CY969&lt;=Konstanta!$AH$4</f>
        <v>1</v>
      </c>
      <c r="DE969" t="b">
        <f>CY969&lt;=Konstanta!$AH$5</f>
        <v>1</v>
      </c>
      <c r="DF969" t="b">
        <f>CY969&lt;=Konstanta!$AH$6</f>
        <v>1</v>
      </c>
      <c r="DG969" t="b">
        <f ca="1">TEXT(BL969,"YYYYMMDD")=TEXT(Konstanta!$B$1,"YYYYMMDD")</f>
        <v>0</v>
      </c>
      <c r="DH969" t="b">
        <f t="shared" si="267"/>
        <v>0</v>
      </c>
      <c r="DI969" s="67">
        <f ca="1">Konstanta!$C$4-Data!CD969</f>
        <v>-1096658.666275</v>
      </c>
      <c r="DJ969">
        <f ca="1">IF(Data!DI969&gt;=Konstanta!$B$14,Konstanta!$A$14,IF(Data!DI969&gt;=Konstanta!$B$15,Konstanta!$A$15,IF(Data!DI969&gt;=Konstanta!$B$16,Konstanta!$A$16,IF(Data!DI969&gt;=Konstanta!$B$17,Konstanta!$A$17,IF(Data!DI969&gt;=Konstanta!$B$18,Konstanta!$A$18,Konstanta!$A$19)))))</f>
        <v>6</v>
      </c>
      <c r="DK969" t="b">
        <f t="shared" si="268"/>
        <v>0</v>
      </c>
      <c r="DL969" t="b">
        <f>COUNTIFS(A$1:A968,A969)=0</f>
        <v>1</v>
      </c>
    </row>
    <row r="970" spans="1:116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  <c r="BY970" s="68"/>
      <c r="BZ970" s="70" t="str">
        <f t="shared" si="253"/>
        <v/>
      </c>
      <c r="CA970" s="71">
        <f t="shared" ca="1" si="254"/>
        <v>1096694.6659916667</v>
      </c>
      <c r="CB970" s="70" t="b">
        <f ca="1">AND(LEN(BZ970)&gt;0,TEXT(BZ970,"YYYY-MM-DD")=TEXT(Konstanta!$B$1,"YYYY-MM-DD"))</f>
        <v>0</v>
      </c>
      <c r="CC970" s="70" t="str">
        <f t="shared" si="255"/>
        <v/>
      </c>
      <c r="CD970" s="72">
        <f ca="1">(Konstanta!$B$2-D970)*24</f>
        <v>1096694.666275</v>
      </c>
      <c r="CE970" t="b">
        <f t="shared" si="256"/>
        <v>0</v>
      </c>
      <c r="CF970" t="b">
        <f>LEN(_xlfn.IFNA(VLOOKUP(H970,Konstanta!$M:$M,1,FALSE),""))&gt;0</f>
        <v>0</v>
      </c>
      <c r="CG970" t="b">
        <f>LEN(_xlfn.IFNA(VLOOKUP(G970,Konstanta!$T:$T,1,FALSE),""))&gt;0</f>
        <v>0</v>
      </c>
      <c r="CH970" t="b">
        <f>_xlfn.IFNA(VLOOKUP(U970,Konstanta!$O:$O,1,FALSE),"-")&lt;&gt;"-"</f>
        <v>0</v>
      </c>
      <c r="CI970" t="b">
        <f>LEN(_xlfn.IFNA(VLOOKUP(AX970,Konstanta!$X:$X,1,FALSE),""))&gt;0</f>
        <v>0</v>
      </c>
      <c r="CJ970" t="b">
        <f>OR(LEN(_xlfn.IFNA(VLOOKUP(Y970,Konstanta!$Q:$Q,1,FALSE),""))&gt;0,LEN(Y970)=0)</f>
        <v>1</v>
      </c>
      <c r="CK970" t="b">
        <f t="shared" si="257"/>
        <v>1</v>
      </c>
      <c r="CL970" t="b">
        <f>OR(LEN(_xlfn.IFNA(VLOOKUP(BK970,Konstanta!$Z:$Z,1,FALSE),""))&gt;0,LEN(BK970)=0)</f>
        <v>1</v>
      </c>
      <c r="CM970" t="b">
        <f t="shared" si="258"/>
        <v>1</v>
      </c>
      <c r="CN970" t="b">
        <f t="shared" si="259"/>
        <v>0</v>
      </c>
      <c r="CO970" t="b">
        <f>LEN(_xlfn.IFNA(VLOOKUP(Data!K970,Konstanta!$AB:$AB,1,FALSE),""))&gt;0</f>
        <v>0</v>
      </c>
      <c r="CP970" s="12" t="b">
        <f t="shared" si="260"/>
        <v>0</v>
      </c>
      <c r="CQ970" s="12" t="b">
        <f t="shared" si="261"/>
        <v>0</v>
      </c>
      <c r="CR970" t="b">
        <f>ISNUMBER(SEARCH(Konstanta!$Q$5,Y970))</f>
        <v>0</v>
      </c>
      <c r="CS970">
        <f ca="1">IF(CD970&lt;=Konstanta!$J$5,Konstanta!$I$5,IF(CD970&lt;=Konstanta!$J$6,Konstanta!$I$6,IF(CD970&lt;=Konstanta!$J$7,Konstanta!$I$7,Konstanta!$I$8)))</f>
        <v>4</v>
      </c>
      <c r="CT970" t="b">
        <f>ISNUMBER(SEARCH(Konstanta!$Q$6,Y970))</f>
        <v>0</v>
      </c>
      <c r="CU970">
        <f ca="1">IF(CD970&lt;=Konstanta!$F$5,Konstanta!$E$5,IF(CD970&lt;=Konstanta!$F$6,Konstanta!$E$6,IF(CD970&lt;=Konstanta!$F$7,Konstanta!$E$7,IF(CD970&lt;=Konstanta!$F$8,Konstanta!$E$8,Konstanta!$E$9))))</f>
        <v>5</v>
      </c>
      <c r="CV970" t="b">
        <f t="shared" si="262"/>
        <v>1</v>
      </c>
      <c r="CW970" s="74">
        <f ca="1">IF(CD970&lt;=Konstanta!$B$5,Konstanta!$A$5,IF(CD970&lt;=Konstanta!$B$6,Konstanta!$A$6,IF(CD970&lt;=Konstanta!$B$7,Konstanta!$A$7,IF(CD970&lt;=Konstanta!$B$8,Konstanta!$A$8,IF(CD970&lt;=Konstanta!$B$9,Konstanta!$A$9,IF(CD970&lt;=Konstanta!$B$10,Konstanta!$A$10,IF(CD970&lt;=Konstanta!$B$11,Konstanta!$A$11,Konstanta!$A$12)))))))</f>
        <v>8</v>
      </c>
      <c r="CX970" t="b">
        <f>LEN(_xlfn.IFNA(VLOOKUP(AA970,Konstanta!$AD:$AD,1,FALSE),""))=0</f>
        <v>1</v>
      </c>
      <c r="CY970" s="67">
        <f t="shared" si="263"/>
        <v>0</v>
      </c>
      <c r="CZ970" s="67">
        <f t="shared" si="264"/>
        <v>0</v>
      </c>
      <c r="DA970" s="67">
        <f t="shared" si="265"/>
        <v>0</v>
      </c>
      <c r="DB970" t="b">
        <f t="shared" ca="1" si="266"/>
        <v>0</v>
      </c>
      <c r="DC970" s="67" t="b">
        <f>DA970&lt;=Konstanta!$AH$3</f>
        <v>1</v>
      </c>
      <c r="DD970" t="b">
        <f>CY970&lt;=Konstanta!$AH$4</f>
        <v>1</v>
      </c>
      <c r="DE970" t="b">
        <f>CY970&lt;=Konstanta!$AH$5</f>
        <v>1</v>
      </c>
      <c r="DF970" t="b">
        <f>CY970&lt;=Konstanta!$AH$6</f>
        <v>1</v>
      </c>
      <c r="DG970" t="b">
        <f ca="1">TEXT(BL970,"YYYYMMDD")=TEXT(Konstanta!$B$1,"YYYYMMDD")</f>
        <v>0</v>
      </c>
      <c r="DH970" t="b">
        <f t="shared" si="267"/>
        <v>0</v>
      </c>
      <c r="DI970" s="67">
        <f ca="1">Konstanta!$C$4-Data!CD970</f>
        <v>-1096658.666275</v>
      </c>
      <c r="DJ970">
        <f ca="1">IF(Data!DI970&gt;=Konstanta!$B$14,Konstanta!$A$14,IF(Data!DI970&gt;=Konstanta!$B$15,Konstanta!$A$15,IF(Data!DI970&gt;=Konstanta!$B$16,Konstanta!$A$16,IF(Data!DI970&gt;=Konstanta!$B$17,Konstanta!$A$17,IF(Data!DI970&gt;=Konstanta!$B$18,Konstanta!$A$18,Konstanta!$A$19)))))</f>
        <v>6</v>
      </c>
      <c r="DK970" t="b">
        <f t="shared" si="268"/>
        <v>0</v>
      </c>
      <c r="DL970" t="b">
        <f>COUNTIFS(A$1:A969,A970)=0</f>
        <v>1</v>
      </c>
    </row>
    <row r="971" spans="1:116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  <c r="BY971" s="68"/>
      <c r="BZ971" s="70" t="str">
        <f t="shared" si="253"/>
        <v/>
      </c>
      <c r="CA971" s="71">
        <f t="shared" ca="1" si="254"/>
        <v>1096694.666275</v>
      </c>
      <c r="CB971" s="70" t="b">
        <f ca="1">AND(LEN(BZ971)&gt;0,TEXT(BZ971,"YYYY-MM-DD")=TEXT(Konstanta!$B$1,"YYYY-MM-DD"))</f>
        <v>0</v>
      </c>
      <c r="CC971" s="70" t="str">
        <f t="shared" si="255"/>
        <v/>
      </c>
      <c r="CD971" s="72">
        <f ca="1">(Konstanta!$B$2-D971)*24</f>
        <v>1096694.666275</v>
      </c>
      <c r="CE971" t="b">
        <f t="shared" si="256"/>
        <v>0</v>
      </c>
      <c r="CF971" t="b">
        <f>LEN(_xlfn.IFNA(VLOOKUP(H971,Konstanta!$M:$M,1,FALSE),""))&gt;0</f>
        <v>0</v>
      </c>
      <c r="CG971" t="b">
        <f>LEN(_xlfn.IFNA(VLOOKUP(G971,Konstanta!$T:$T,1,FALSE),""))&gt;0</f>
        <v>0</v>
      </c>
      <c r="CH971" t="b">
        <f>_xlfn.IFNA(VLOOKUP(U971,Konstanta!$O:$O,1,FALSE),"-")&lt;&gt;"-"</f>
        <v>0</v>
      </c>
      <c r="CI971" t="b">
        <f>LEN(_xlfn.IFNA(VLOOKUP(AX971,Konstanta!$X:$X,1,FALSE),""))&gt;0</f>
        <v>0</v>
      </c>
      <c r="CJ971" t="b">
        <f>OR(LEN(_xlfn.IFNA(VLOOKUP(Y971,Konstanta!$Q:$Q,1,FALSE),""))&gt;0,LEN(Y971)=0)</f>
        <v>1</v>
      </c>
      <c r="CK971" t="b">
        <f t="shared" si="257"/>
        <v>1</v>
      </c>
      <c r="CL971" t="b">
        <f>OR(LEN(_xlfn.IFNA(VLOOKUP(BK971,Konstanta!$Z:$Z,1,FALSE),""))&gt;0,LEN(BK971)=0)</f>
        <v>1</v>
      </c>
      <c r="CM971" t="b">
        <f t="shared" si="258"/>
        <v>1</v>
      </c>
      <c r="CN971" t="b">
        <f t="shared" si="259"/>
        <v>0</v>
      </c>
      <c r="CO971" t="b">
        <f>LEN(_xlfn.IFNA(VLOOKUP(Data!K971,Konstanta!$AB:$AB,1,FALSE),""))&gt;0</f>
        <v>0</v>
      </c>
      <c r="CP971" s="12" t="b">
        <f t="shared" si="260"/>
        <v>0</v>
      </c>
      <c r="CQ971" s="12" t="b">
        <f t="shared" si="261"/>
        <v>0</v>
      </c>
      <c r="CR971" t="b">
        <f>ISNUMBER(SEARCH(Konstanta!$Q$5,Y971))</f>
        <v>0</v>
      </c>
      <c r="CS971">
        <f ca="1">IF(CD971&lt;=Konstanta!$J$5,Konstanta!$I$5,IF(CD971&lt;=Konstanta!$J$6,Konstanta!$I$6,IF(CD971&lt;=Konstanta!$J$7,Konstanta!$I$7,Konstanta!$I$8)))</f>
        <v>4</v>
      </c>
      <c r="CT971" t="b">
        <f>ISNUMBER(SEARCH(Konstanta!$Q$6,Y971))</f>
        <v>0</v>
      </c>
      <c r="CU971">
        <f ca="1">IF(CD971&lt;=Konstanta!$F$5,Konstanta!$E$5,IF(CD971&lt;=Konstanta!$F$6,Konstanta!$E$6,IF(CD971&lt;=Konstanta!$F$7,Konstanta!$E$7,IF(CD971&lt;=Konstanta!$F$8,Konstanta!$E$8,Konstanta!$E$9))))</f>
        <v>5</v>
      </c>
      <c r="CV971" t="b">
        <f t="shared" si="262"/>
        <v>1</v>
      </c>
      <c r="CW971" s="74">
        <f ca="1">IF(CD971&lt;=Konstanta!$B$5,Konstanta!$A$5,IF(CD971&lt;=Konstanta!$B$6,Konstanta!$A$6,IF(CD971&lt;=Konstanta!$B$7,Konstanta!$A$7,IF(CD971&lt;=Konstanta!$B$8,Konstanta!$A$8,IF(CD971&lt;=Konstanta!$B$9,Konstanta!$A$9,IF(CD971&lt;=Konstanta!$B$10,Konstanta!$A$10,IF(CD971&lt;=Konstanta!$B$11,Konstanta!$A$11,Konstanta!$A$12)))))))</f>
        <v>8</v>
      </c>
      <c r="CX971" t="b">
        <f>LEN(_xlfn.IFNA(VLOOKUP(AA971,Konstanta!$AD:$AD,1,FALSE),""))=0</f>
        <v>1</v>
      </c>
      <c r="CY971" s="67">
        <f t="shared" si="263"/>
        <v>0</v>
      </c>
      <c r="CZ971" s="67">
        <f t="shared" si="264"/>
        <v>0</v>
      </c>
      <c r="DA971" s="67">
        <f t="shared" si="265"/>
        <v>0</v>
      </c>
      <c r="DB971" t="b">
        <f t="shared" ca="1" si="266"/>
        <v>0</v>
      </c>
      <c r="DC971" s="67" t="b">
        <f>DA971&lt;=Konstanta!$AH$3</f>
        <v>1</v>
      </c>
      <c r="DD971" t="b">
        <f>CY971&lt;=Konstanta!$AH$4</f>
        <v>1</v>
      </c>
      <c r="DE971" t="b">
        <f>CY971&lt;=Konstanta!$AH$5</f>
        <v>1</v>
      </c>
      <c r="DF971" t="b">
        <f>CY971&lt;=Konstanta!$AH$6</f>
        <v>1</v>
      </c>
      <c r="DG971" t="b">
        <f ca="1">TEXT(BL971,"YYYYMMDD")=TEXT(Konstanta!$B$1,"YYYYMMDD")</f>
        <v>0</v>
      </c>
      <c r="DH971" t="b">
        <f t="shared" si="267"/>
        <v>0</v>
      </c>
      <c r="DI971" s="67">
        <f ca="1">Konstanta!$C$4-Data!CD971</f>
        <v>-1096658.666275</v>
      </c>
      <c r="DJ971">
        <f ca="1">IF(Data!DI971&gt;=Konstanta!$B$14,Konstanta!$A$14,IF(Data!DI971&gt;=Konstanta!$B$15,Konstanta!$A$15,IF(Data!DI971&gt;=Konstanta!$B$16,Konstanta!$A$16,IF(Data!DI971&gt;=Konstanta!$B$17,Konstanta!$A$17,IF(Data!DI971&gt;=Konstanta!$B$18,Konstanta!$A$18,Konstanta!$A$19)))))</f>
        <v>6</v>
      </c>
      <c r="DK971" t="b">
        <f t="shared" si="268"/>
        <v>0</v>
      </c>
      <c r="DL971" t="b">
        <f>COUNTIFS(A$1:A970,A971)=0</f>
        <v>1</v>
      </c>
    </row>
    <row r="972" spans="1:116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  <c r="BY972" s="68"/>
      <c r="BZ972" s="70" t="str">
        <f t="shared" si="253"/>
        <v/>
      </c>
      <c r="CA972" s="71">
        <f t="shared" ca="1" si="254"/>
        <v>1096694.6659944444</v>
      </c>
      <c r="CB972" s="70" t="b">
        <f ca="1">AND(LEN(BZ972)&gt;0,TEXT(BZ972,"YYYY-MM-DD")=TEXT(Konstanta!$B$1,"YYYY-MM-DD"))</f>
        <v>0</v>
      </c>
      <c r="CC972" s="70" t="str">
        <f t="shared" si="255"/>
        <v/>
      </c>
      <c r="CD972" s="72">
        <f ca="1">(Konstanta!$B$2-D972)*24</f>
        <v>1096694.666275</v>
      </c>
      <c r="CE972" t="b">
        <f t="shared" si="256"/>
        <v>0</v>
      </c>
      <c r="CF972" t="b">
        <f>LEN(_xlfn.IFNA(VLOOKUP(H972,Konstanta!$M:$M,1,FALSE),""))&gt;0</f>
        <v>0</v>
      </c>
      <c r="CG972" t="b">
        <f>LEN(_xlfn.IFNA(VLOOKUP(G972,Konstanta!$T:$T,1,FALSE),""))&gt;0</f>
        <v>0</v>
      </c>
      <c r="CH972" t="b">
        <f>_xlfn.IFNA(VLOOKUP(U972,Konstanta!$O:$O,1,FALSE),"-")&lt;&gt;"-"</f>
        <v>0</v>
      </c>
      <c r="CI972" t="b">
        <f>LEN(_xlfn.IFNA(VLOOKUP(AX972,Konstanta!$X:$X,1,FALSE),""))&gt;0</f>
        <v>0</v>
      </c>
      <c r="CJ972" t="b">
        <f>OR(LEN(_xlfn.IFNA(VLOOKUP(Y972,Konstanta!$Q:$Q,1,FALSE),""))&gt;0,LEN(Y972)=0)</f>
        <v>1</v>
      </c>
      <c r="CK972" t="b">
        <f t="shared" si="257"/>
        <v>1</v>
      </c>
      <c r="CL972" t="b">
        <f>OR(LEN(_xlfn.IFNA(VLOOKUP(BK972,Konstanta!$Z:$Z,1,FALSE),""))&gt;0,LEN(BK972)=0)</f>
        <v>1</v>
      </c>
      <c r="CM972" t="b">
        <f t="shared" si="258"/>
        <v>1</v>
      </c>
      <c r="CN972" t="b">
        <f t="shared" si="259"/>
        <v>0</v>
      </c>
      <c r="CO972" t="b">
        <f>LEN(_xlfn.IFNA(VLOOKUP(Data!K972,Konstanta!$AB:$AB,1,FALSE),""))&gt;0</f>
        <v>0</v>
      </c>
      <c r="CP972" s="12" t="b">
        <f t="shared" si="260"/>
        <v>0</v>
      </c>
      <c r="CQ972" s="12" t="b">
        <f t="shared" si="261"/>
        <v>0</v>
      </c>
      <c r="CR972" t="b">
        <f>ISNUMBER(SEARCH(Konstanta!$Q$5,Y972))</f>
        <v>0</v>
      </c>
      <c r="CS972">
        <f ca="1">IF(CD972&lt;=Konstanta!$J$5,Konstanta!$I$5,IF(CD972&lt;=Konstanta!$J$6,Konstanta!$I$6,IF(CD972&lt;=Konstanta!$J$7,Konstanta!$I$7,Konstanta!$I$8)))</f>
        <v>4</v>
      </c>
      <c r="CT972" t="b">
        <f>ISNUMBER(SEARCH(Konstanta!$Q$6,Y972))</f>
        <v>0</v>
      </c>
      <c r="CU972">
        <f ca="1">IF(CD972&lt;=Konstanta!$F$5,Konstanta!$E$5,IF(CD972&lt;=Konstanta!$F$6,Konstanta!$E$6,IF(CD972&lt;=Konstanta!$F$7,Konstanta!$E$7,IF(CD972&lt;=Konstanta!$F$8,Konstanta!$E$8,Konstanta!$E$9))))</f>
        <v>5</v>
      </c>
      <c r="CV972" t="b">
        <f t="shared" si="262"/>
        <v>1</v>
      </c>
      <c r="CW972" s="74">
        <f ca="1">IF(CD972&lt;=Konstanta!$B$5,Konstanta!$A$5,IF(CD972&lt;=Konstanta!$B$6,Konstanta!$A$6,IF(CD972&lt;=Konstanta!$B$7,Konstanta!$A$7,IF(CD972&lt;=Konstanta!$B$8,Konstanta!$A$8,IF(CD972&lt;=Konstanta!$B$9,Konstanta!$A$9,IF(CD972&lt;=Konstanta!$B$10,Konstanta!$A$10,IF(CD972&lt;=Konstanta!$B$11,Konstanta!$A$11,Konstanta!$A$12)))))))</f>
        <v>8</v>
      </c>
      <c r="CX972" t="b">
        <f>LEN(_xlfn.IFNA(VLOOKUP(AA972,Konstanta!$AD:$AD,1,FALSE),""))=0</f>
        <v>1</v>
      </c>
      <c r="CY972" s="67">
        <f t="shared" si="263"/>
        <v>0</v>
      </c>
      <c r="CZ972" s="67">
        <f t="shared" si="264"/>
        <v>0</v>
      </c>
      <c r="DA972" s="67">
        <f t="shared" si="265"/>
        <v>0</v>
      </c>
      <c r="DB972" t="b">
        <f t="shared" ca="1" si="266"/>
        <v>0</v>
      </c>
      <c r="DC972" s="67" t="b">
        <f>DA972&lt;=Konstanta!$AH$3</f>
        <v>1</v>
      </c>
      <c r="DD972" t="b">
        <f>CY972&lt;=Konstanta!$AH$4</f>
        <v>1</v>
      </c>
      <c r="DE972" t="b">
        <f>CY972&lt;=Konstanta!$AH$5</f>
        <v>1</v>
      </c>
      <c r="DF972" t="b">
        <f>CY972&lt;=Konstanta!$AH$6</f>
        <v>1</v>
      </c>
      <c r="DG972" t="b">
        <f ca="1">TEXT(BL972,"YYYYMMDD")=TEXT(Konstanta!$B$1,"YYYYMMDD")</f>
        <v>0</v>
      </c>
      <c r="DH972" t="b">
        <f t="shared" si="267"/>
        <v>0</v>
      </c>
      <c r="DI972" s="67">
        <f ca="1">Konstanta!$C$4-Data!CD972</f>
        <v>-1096658.666275</v>
      </c>
      <c r="DJ972">
        <f ca="1">IF(Data!DI972&gt;=Konstanta!$B$14,Konstanta!$A$14,IF(Data!DI972&gt;=Konstanta!$B$15,Konstanta!$A$15,IF(Data!DI972&gt;=Konstanta!$B$16,Konstanta!$A$16,IF(Data!DI972&gt;=Konstanta!$B$17,Konstanta!$A$17,IF(Data!DI972&gt;=Konstanta!$B$18,Konstanta!$A$18,Konstanta!$A$19)))))</f>
        <v>6</v>
      </c>
      <c r="DK972" t="b">
        <f t="shared" si="268"/>
        <v>0</v>
      </c>
      <c r="DL972" t="b">
        <f>COUNTIFS(A$1:A971,A972)=0</f>
        <v>1</v>
      </c>
    </row>
    <row r="973" spans="1:116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70" t="str">
        <f t="shared" si="253"/>
        <v/>
      </c>
      <c r="CA973" s="71">
        <f t="shared" ca="1" si="254"/>
        <v>1096694.6660000002</v>
      </c>
      <c r="CB973" s="70" t="b">
        <f ca="1">AND(LEN(BZ973)&gt;0,TEXT(BZ973,"YYYY-MM-DD")=TEXT(Konstanta!$B$1,"YYYY-MM-DD"))</f>
        <v>0</v>
      </c>
      <c r="CC973" s="70" t="str">
        <f t="shared" si="255"/>
        <v/>
      </c>
      <c r="CD973" s="72">
        <f ca="1">(Konstanta!$B$2-D973)*24</f>
        <v>1096694.666275</v>
      </c>
      <c r="CE973" t="b">
        <f t="shared" si="256"/>
        <v>0</v>
      </c>
      <c r="CF973" t="b">
        <f>LEN(_xlfn.IFNA(VLOOKUP(H973,Konstanta!$M:$M,1,FALSE),""))&gt;0</f>
        <v>0</v>
      </c>
      <c r="CG973" t="b">
        <f>LEN(_xlfn.IFNA(VLOOKUP(G973,Konstanta!$T:$T,1,FALSE),""))&gt;0</f>
        <v>0</v>
      </c>
      <c r="CH973" t="b">
        <f>_xlfn.IFNA(VLOOKUP(U973,Konstanta!$O:$O,1,FALSE),"-")&lt;&gt;"-"</f>
        <v>0</v>
      </c>
      <c r="CI973" t="b">
        <f>LEN(_xlfn.IFNA(VLOOKUP(AX973,Konstanta!$X:$X,1,FALSE),""))&gt;0</f>
        <v>0</v>
      </c>
      <c r="CJ973" t="b">
        <f>OR(LEN(_xlfn.IFNA(VLOOKUP(Y973,Konstanta!$Q:$Q,1,FALSE),""))&gt;0,LEN(Y973)=0)</f>
        <v>1</v>
      </c>
      <c r="CK973" t="b">
        <f t="shared" si="257"/>
        <v>1</v>
      </c>
      <c r="CL973" t="b">
        <f>OR(LEN(_xlfn.IFNA(VLOOKUP(BK973,Konstanta!$Z:$Z,1,FALSE),""))&gt;0,LEN(BK973)=0)</f>
        <v>1</v>
      </c>
      <c r="CM973" t="b">
        <f t="shared" si="258"/>
        <v>1</v>
      </c>
      <c r="CN973" t="b">
        <f t="shared" si="259"/>
        <v>0</v>
      </c>
      <c r="CO973" t="b">
        <f>LEN(_xlfn.IFNA(VLOOKUP(Data!K973,Konstanta!$AB:$AB,1,FALSE),""))&gt;0</f>
        <v>0</v>
      </c>
      <c r="CP973" s="12" t="b">
        <f t="shared" si="260"/>
        <v>0</v>
      </c>
      <c r="CQ973" s="12" t="b">
        <f t="shared" si="261"/>
        <v>0</v>
      </c>
      <c r="CR973" t="b">
        <f>ISNUMBER(SEARCH(Konstanta!$Q$5,Y973))</f>
        <v>0</v>
      </c>
      <c r="CS973">
        <f ca="1">IF(CD973&lt;=Konstanta!$J$5,Konstanta!$I$5,IF(CD973&lt;=Konstanta!$J$6,Konstanta!$I$6,IF(CD973&lt;=Konstanta!$J$7,Konstanta!$I$7,Konstanta!$I$8)))</f>
        <v>4</v>
      </c>
      <c r="CT973" t="b">
        <f>ISNUMBER(SEARCH(Konstanta!$Q$6,Y973))</f>
        <v>0</v>
      </c>
      <c r="CU973">
        <f ca="1">IF(CD973&lt;=Konstanta!$F$5,Konstanta!$E$5,IF(CD973&lt;=Konstanta!$F$6,Konstanta!$E$6,IF(CD973&lt;=Konstanta!$F$7,Konstanta!$E$7,IF(CD973&lt;=Konstanta!$F$8,Konstanta!$E$8,Konstanta!$E$9))))</f>
        <v>5</v>
      </c>
      <c r="CV973" t="b">
        <f t="shared" si="262"/>
        <v>1</v>
      </c>
      <c r="CW973" s="74">
        <f ca="1">IF(CD973&lt;=Konstanta!$B$5,Konstanta!$A$5,IF(CD973&lt;=Konstanta!$B$6,Konstanta!$A$6,IF(CD973&lt;=Konstanta!$B$7,Konstanta!$A$7,IF(CD973&lt;=Konstanta!$B$8,Konstanta!$A$8,IF(CD973&lt;=Konstanta!$B$9,Konstanta!$A$9,IF(CD973&lt;=Konstanta!$B$10,Konstanta!$A$10,IF(CD973&lt;=Konstanta!$B$11,Konstanta!$A$11,Konstanta!$A$12)))))))</f>
        <v>8</v>
      </c>
      <c r="CX973" t="b">
        <f>LEN(_xlfn.IFNA(VLOOKUP(AA973,Konstanta!$AD:$AD,1,FALSE),""))=0</f>
        <v>1</v>
      </c>
      <c r="CY973" s="67">
        <f t="shared" si="263"/>
        <v>0</v>
      </c>
      <c r="CZ973" s="67">
        <f t="shared" si="264"/>
        <v>0</v>
      </c>
      <c r="DA973" s="67">
        <f t="shared" si="265"/>
        <v>0</v>
      </c>
      <c r="DB973" t="b">
        <f t="shared" ca="1" si="266"/>
        <v>0</v>
      </c>
      <c r="DC973" s="67" t="b">
        <f>DA973&lt;=Konstanta!$AH$3</f>
        <v>1</v>
      </c>
      <c r="DD973" t="b">
        <f>CY973&lt;=Konstanta!$AH$4</f>
        <v>1</v>
      </c>
      <c r="DE973" t="b">
        <f>CY973&lt;=Konstanta!$AH$5</f>
        <v>1</v>
      </c>
      <c r="DF973" t="b">
        <f>CY973&lt;=Konstanta!$AH$6</f>
        <v>1</v>
      </c>
      <c r="DG973" t="b">
        <f ca="1">TEXT(BL973,"YYYYMMDD")=TEXT(Konstanta!$B$1,"YYYYMMDD")</f>
        <v>0</v>
      </c>
      <c r="DH973" t="b">
        <f t="shared" si="267"/>
        <v>0</v>
      </c>
      <c r="DI973" s="67">
        <f ca="1">Konstanta!$C$4-Data!CD973</f>
        <v>-1096658.666275</v>
      </c>
      <c r="DJ973">
        <f ca="1">IF(Data!DI973&gt;=Konstanta!$B$14,Konstanta!$A$14,IF(Data!DI973&gt;=Konstanta!$B$15,Konstanta!$A$15,IF(Data!DI973&gt;=Konstanta!$B$16,Konstanta!$A$16,IF(Data!DI973&gt;=Konstanta!$B$17,Konstanta!$A$17,IF(Data!DI973&gt;=Konstanta!$B$18,Konstanta!$A$18,Konstanta!$A$19)))))</f>
        <v>6</v>
      </c>
      <c r="DK973" t="b">
        <f t="shared" si="268"/>
        <v>0</v>
      </c>
      <c r="DL973" t="b">
        <f>COUNTIFS(A$1:A972,A973)=0</f>
        <v>1</v>
      </c>
    </row>
    <row r="974" spans="1:116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  <c r="BY974" s="68"/>
      <c r="BZ974" s="70" t="str">
        <f t="shared" si="253"/>
        <v/>
      </c>
      <c r="CA974" s="71">
        <f t="shared" ca="1" si="254"/>
        <v>1096694.6662277777</v>
      </c>
      <c r="CB974" s="70" t="b">
        <f ca="1">AND(LEN(BZ974)&gt;0,TEXT(BZ974,"YYYY-MM-DD")=TEXT(Konstanta!$B$1,"YYYY-MM-DD"))</f>
        <v>0</v>
      </c>
      <c r="CC974" s="70" t="str">
        <f t="shared" si="255"/>
        <v/>
      </c>
      <c r="CD974" s="72">
        <f ca="1">(Konstanta!$B$2-D974)*24</f>
        <v>1096694.666275</v>
      </c>
      <c r="CE974" t="b">
        <f t="shared" si="256"/>
        <v>0</v>
      </c>
      <c r="CF974" t="b">
        <f>LEN(_xlfn.IFNA(VLOOKUP(H974,Konstanta!$M:$M,1,FALSE),""))&gt;0</f>
        <v>0</v>
      </c>
      <c r="CG974" t="b">
        <f>LEN(_xlfn.IFNA(VLOOKUP(G974,Konstanta!$T:$T,1,FALSE),""))&gt;0</f>
        <v>0</v>
      </c>
      <c r="CH974" t="b">
        <f>_xlfn.IFNA(VLOOKUP(U974,Konstanta!$O:$O,1,FALSE),"-")&lt;&gt;"-"</f>
        <v>0</v>
      </c>
      <c r="CI974" t="b">
        <f>LEN(_xlfn.IFNA(VLOOKUP(AX974,Konstanta!$X:$X,1,FALSE),""))&gt;0</f>
        <v>0</v>
      </c>
      <c r="CJ974" t="b">
        <f>OR(LEN(_xlfn.IFNA(VLOOKUP(Y974,Konstanta!$Q:$Q,1,FALSE),""))&gt;0,LEN(Y974)=0)</f>
        <v>1</v>
      </c>
      <c r="CK974" t="b">
        <f t="shared" si="257"/>
        <v>1</v>
      </c>
      <c r="CL974" t="b">
        <f>OR(LEN(_xlfn.IFNA(VLOOKUP(BK974,Konstanta!$Z:$Z,1,FALSE),""))&gt;0,LEN(BK974)=0)</f>
        <v>1</v>
      </c>
      <c r="CM974" t="b">
        <f t="shared" si="258"/>
        <v>1</v>
      </c>
      <c r="CN974" t="b">
        <f t="shared" si="259"/>
        <v>0</v>
      </c>
      <c r="CO974" t="b">
        <f>LEN(_xlfn.IFNA(VLOOKUP(Data!K974,Konstanta!$AB:$AB,1,FALSE),""))&gt;0</f>
        <v>0</v>
      </c>
      <c r="CP974" s="12" t="b">
        <f t="shared" si="260"/>
        <v>0</v>
      </c>
      <c r="CQ974" s="12" t="b">
        <f t="shared" si="261"/>
        <v>0</v>
      </c>
      <c r="CR974" t="b">
        <f>ISNUMBER(SEARCH(Konstanta!$Q$5,Y974))</f>
        <v>0</v>
      </c>
      <c r="CS974">
        <f ca="1">IF(CD974&lt;=Konstanta!$J$5,Konstanta!$I$5,IF(CD974&lt;=Konstanta!$J$6,Konstanta!$I$6,IF(CD974&lt;=Konstanta!$J$7,Konstanta!$I$7,Konstanta!$I$8)))</f>
        <v>4</v>
      </c>
      <c r="CT974" t="b">
        <f>ISNUMBER(SEARCH(Konstanta!$Q$6,Y974))</f>
        <v>0</v>
      </c>
      <c r="CU974">
        <f ca="1">IF(CD974&lt;=Konstanta!$F$5,Konstanta!$E$5,IF(CD974&lt;=Konstanta!$F$6,Konstanta!$E$6,IF(CD974&lt;=Konstanta!$F$7,Konstanta!$E$7,IF(CD974&lt;=Konstanta!$F$8,Konstanta!$E$8,Konstanta!$E$9))))</f>
        <v>5</v>
      </c>
      <c r="CV974" t="b">
        <f t="shared" si="262"/>
        <v>1</v>
      </c>
      <c r="CW974" s="74">
        <f ca="1">IF(CD974&lt;=Konstanta!$B$5,Konstanta!$A$5,IF(CD974&lt;=Konstanta!$B$6,Konstanta!$A$6,IF(CD974&lt;=Konstanta!$B$7,Konstanta!$A$7,IF(CD974&lt;=Konstanta!$B$8,Konstanta!$A$8,IF(CD974&lt;=Konstanta!$B$9,Konstanta!$A$9,IF(CD974&lt;=Konstanta!$B$10,Konstanta!$A$10,IF(CD974&lt;=Konstanta!$B$11,Konstanta!$A$11,Konstanta!$A$12)))))))</f>
        <v>8</v>
      </c>
      <c r="CX974" t="b">
        <f>LEN(_xlfn.IFNA(VLOOKUP(AA974,Konstanta!$AD:$AD,1,FALSE),""))=0</f>
        <v>1</v>
      </c>
      <c r="CY974" s="67">
        <f t="shared" si="263"/>
        <v>0</v>
      </c>
      <c r="CZ974" s="67">
        <f t="shared" si="264"/>
        <v>0</v>
      </c>
      <c r="DA974" s="67">
        <f t="shared" si="265"/>
        <v>0</v>
      </c>
      <c r="DB974" t="b">
        <f t="shared" ca="1" si="266"/>
        <v>0</v>
      </c>
      <c r="DC974" s="67" t="b">
        <f>DA974&lt;=Konstanta!$AH$3</f>
        <v>1</v>
      </c>
      <c r="DD974" t="b">
        <f>CY974&lt;=Konstanta!$AH$4</f>
        <v>1</v>
      </c>
      <c r="DE974" t="b">
        <f>CY974&lt;=Konstanta!$AH$5</f>
        <v>1</v>
      </c>
      <c r="DF974" t="b">
        <f>CY974&lt;=Konstanta!$AH$6</f>
        <v>1</v>
      </c>
      <c r="DG974" t="b">
        <f ca="1">TEXT(BL974,"YYYYMMDD")=TEXT(Konstanta!$B$1,"YYYYMMDD")</f>
        <v>0</v>
      </c>
      <c r="DH974" t="b">
        <f t="shared" si="267"/>
        <v>0</v>
      </c>
      <c r="DI974" s="67">
        <f ca="1">Konstanta!$C$4-Data!CD974</f>
        <v>-1096658.666275</v>
      </c>
      <c r="DJ974">
        <f ca="1">IF(Data!DI974&gt;=Konstanta!$B$14,Konstanta!$A$14,IF(Data!DI974&gt;=Konstanta!$B$15,Konstanta!$A$15,IF(Data!DI974&gt;=Konstanta!$B$16,Konstanta!$A$16,IF(Data!DI974&gt;=Konstanta!$B$17,Konstanta!$A$17,IF(Data!DI974&gt;=Konstanta!$B$18,Konstanta!$A$18,Konstanta!$A$19)))))</f>
        <v>6</v>
      </c>
      <c r="DK974" t="b">
        <f t="shared" si="268"/>
        <v>0</v>
      </c>
      <c r="DL974" t="b">
        <f>COUNTIFS(A$1:A973,A974)=0</f>
        <v>1</v>
      </c>
    </row>
    <row r="975" spans="1:116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  <c r="BY975" s="68"/>
      <c r="BZ975" s="70" t="str">
        <f t="shared" si="253"/>
        <v/>
      </c>
      <c r="CA975" s="71">
        <f t="shared" ca="1" si="254"/>
        <v>1096694.6659916667</v>
      </c>
      <c r="CB975" s="70" t="b">
        <f ca="1">AND(LEN(BZ975)&gt;0,TEXT(BZ975,"YYYY-MM-DD")=TEXT(Konstanta!$B$1,"YYYY-MM-DD"))</f>
        <v>0</v>
      </c>
      <c r="CC975" s="70" t="str">
        <f t="shared" si="255"/>
        <v/>
      </c>
      <c r="CD975" s="72">
        <f ca="1">(Konstanta!$B$2-D975)*24</f>
        <v>1096694.666275</v>
      </c>
      <c r="CE975" t="b">
        <f t="shared" si="256"/>
        <v>0</v>
      </c>
      <c r="CF975" t="b">
        <f>LEN(_xlfn.IFNA(VLOOKUP(H975,Konstanta!$M:$M,1,FALSE),""))&gt;0</f>
        <v>0</v>
      </c>
      <c r="CG975" t="b">
        <f>LEN(_xlfn.IFNA(VLOOKUP(G975,Konstanta!$T:$T,1,FALSE),""))&gt;0</f>
        <v>0</v>
      </c>
      <c r="CH975" t="b">
        <f>_xlfn.IFNA(VLOOKUP(U975,Konstanta!$O:$O,1,FALSE),"-")&lt;&gt;"-"</f>
        <v>0</v>
      </c>
      <c r="CI975" t="b">
        <f>LEN(_xlfn.IFNA(VLOOKUP(AX975,Konstanta!$X:$X,1,FALSE),""))&gt;0</f>
        <v>0</v>
      </c>
      <c r="CJ975" t="b">
        <f>OR(LEN(_xlfn.IFNA(VLOOKUP(Y975,Konstanta!$Q:$Q,1,FALSE),""))&gt;0,LEN(Y975)=0)</f>
        <v>1</v>
      </c>
      <c r="CK975" t="b">
        <f t="shared" si="257"/>
        <v>1</v>
      </c>
      <c r="CL975" t="b">
        <f>OR(LEN(_xlfn.IFNA(VLOOKUP(BK975,Konstanta!$Z:$Z,1,FALSE),""))&gt;0,LEN(BK975)=0)</f>
        <v>1</v>
      </c>
      <c r="CM975" t="b">
        <f t="shared" si="258"/>
        <v>1</v>
      </c>
      <c r="CN975" t="b">
        <f t="shared" si="259"/>
        <v>0</v>
      </c>
      <c r="CO975" t="b">
        <f>LEN(_xlfn.IFNA(VLOOKUP(Data!K975,Konstanta!$AB:$AB,1,FALSE),""))&gt;0</f>
        <v>0</v>
      </c>
      <c r="CP975" s="12" t="b">
        <f t="shared" si="260"/>
        <v>0</v>
      </c>
      <c r="CQ975" s="12" t="b">
        <f t="shared" si="261"/>
        <v>0</v>
      </c>
      <c r="CR975" t="b">
        <f>ISNUMBER(SEARCH(Konstanta!$Q$5,Y975))</f>
        <v>0</v>
      </c>
      <c r="CS975">
        <f ca="1">IF(CD975&lt;=Konstanta!$J$5,Konstanta!$I$5,IF(CD975&lt;=Konstanta!$J$6,Konstanta!$I$6,IF(CD975&lt;=Konstanta!$J$7,Konstanta!$I$7,Konstanta!$I$8)))</f>
        <v>4</v>
      </c>
      <c r="CT975" t="b">
        <f>ISNUMBER(SEARCH(Konstanta!$Q$6,Y975))</f>
        <v>0</v>
      </c>
      <c r="CU975">
        <f ca="1">IF(CD975&lt;=Konstanta!$F$5,Konstanta!$E$5,IF(CD975&lt;=Konstanta!$F$6,Konstanta!$E$6,IF(CD975&lt;=Konstanta!$F$7,Konstanta!$E$7,IF(CD975&lt;=Konstanta!$F$8,Konstanta!$E$8,Konstanta!$E$9))))</f>
        <v>5</v>
      </c>
      <c r="CV975" t="b">
        <f t="shared" si="262"/>
        <v>1</v>
      </c>
      <c r="CW975" s="74">
        <f ca="1">IF(CD975&lt;=Konstanta!$B$5,Konstanta!$A$5,IF(CD975&lt;=Konstanta!$B$6,Konstanta!$A$6,IF(CD975&lt;=Konstanta!$B$7,Konstanta!$A$7,IF(CD975&lt;=Konstanta!$B$8,Konstanta!$A$8,IF(CD975&lt;=Konstanta!$B$9,Konstanta!$A$9,IF(CD975&lt;=Konstanta!$B$10,Konstanta!$A$10,IF(CD975&lt;=Konstanta!$B$11,Konstanta!$A$11,Konstanta!$A$12)))))))</f>
        <v>8</v>
      </c>
      <c r="CX975" t="b">
        <f>LEN(_xlfn.IFNA(VLOOKUP(AA975,Konstanta!$AD:$AD,1,FALSE),""))=0</f>
        <v>1</v>
      </c>
      <c r="CY975" s="67">
        <f t="shared" si="263"/>
        <v>0</v>
      </c>
      <c r="CZ975" s="67">
        <f t="shared" si="264"/>
        <v>0</v>
      </c>
      <c r="DA975" s="67">
        <f t="shared" si="265"/>
        <v>0</v>
      </c>
      <c r="DB975" t="b">
        <f t="shared" ca="1" si="266"/>
        <v>0</v>
      </c>
      <c r="DC975" s="67" t="b">
        <f>DA975&lt;=Konstanta!$AH$3</f>
        <v>1</v>
      </c>
      <c r="DD975" t="b">
        <f>CY975&lt;=Konstanta!$AH$4</f>
        <v>1</v>
      </c>
      <c r="DE975" t="b">
        <f>CY975&lt;=Konstanta!$AH$5</f>
        <v>1</v>
      </c>
      <c r="DF975" t="b">
        <f>CY975&lt;=Konstanta!$AH$6</f>
        <v>1</v>
      </c>
      <c r="DG975" t="b">
        <f ca="1">TEXT(BL975,"YYYYMMDD")=TEXT(Konstanta!$B$1,"YYYYMMDD")</f>
        <v>0</v>
      </c>
      <c r="DH975" t="b">
        <f t="shared" si="267"/>
        <v>0</v>
      </c>
      <c r="DI975" s="67">
        <f ca="1">Konstanta!$C$4-Data!CD975</f>
        <v>-1096658.666275</v>
      </c>
      <c r="DJ975">
        <f ca="1">IF(Data!DI975&gt;=Konstanta!$B$14,Konstanta!$A$14,IF(Data!DI975&gt;=Konstanta!$B$15,Konstanta!$A$15,IF(Data!DI975&gt;=Konstanta!$B$16,Konstanta!$A$16,IF(Data!DI975&gt;=Konstanta!$B$17,Konstanta!$A$17,IF(Data!DI975&gt;=Konstanta!$B$18,Konstanta!$A$18,Konstanta!$A$19)))))</f>
        <v>6</v>
      </c>
      <c r="DK975" t="b">
        <f t="shared" si="268"/>
        <v>0</v>
      </c>
      <c r="DL975" t="b">
        <f>COUNTIFS(A$1:A974,A975)=0</f>
        <v>1</v>
      </c>
    </row>
    <row r="976" spans="1:11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  <c r="BY976" s="68"/>
      <c r="BZ976" s="70" t="str">
        <f t="shared" si="253"/>
        <v/>
      </c>
      <c r="CA976" s="71">
        <f t="shared" ca="1" si="254"/>
        <v>1096694.6664305555</v>
      </c>
      <c r="CB976" s="70" t="b">
        <f ca="1">AND(LEN(BZ976)&gt;0,TEXT(BZ976,"YYYY-MM-DD")=TEXT(Konstanta!$B$1,"YYYY-MM-DD"))</f>
        <v>0</v>
      </c>
      <c r="CC976" s="70" t="str">
        <f t="shared" si="255"/>
        <v/>
      </c>
      <c r="CD976" s="72">
        <f ca="1">(Konstanta!$B$2-D976)*24</f>
        <v>1096694.666275</v>
      </c>
      <c r="CE976" t="b">
        <f t="shared" si="256"/>
        <v>0</v>
      </c>
      <c r="CF976" t="b">
        <f>LEN(_xlfn.IFNA(VLOOKUP(H976,Konstanta!$M:$M,1,FALSE),""))&gt;0</f>
        <v>0</v>
      </c>
      <c r="CG976" t="b">
        <f>LEN(_xlfn.IFNA(VLOOKUP(G976,Konstanta!$T:$T,1,FALSE),""))&gt;0</f>
        <v>0</v>
      </c>
      <c r="CH976" t="b">
        <f>_xlfn.IFNA(VLOOKUP(U976,Konstanta!$O:$O,1,FALSE),"-")&lt;&gt;"-"</f>
        <v>0</v>
      </c>
      <c r="CI976" t="b">
        <f>LEN(_xlfn.IFNA(VLOOKUP(AX976,Konstanta!$X:$X,1,FALSE),""))&gt;0</f>
        <v>0</v>
      </c>
      <c r="CJ976" t="b">
        <f>OR(LEN(_xlfn.IFNA(VLOOKUP(Y976,Konstanta!$Q:$Q,1,FALSE),""))&gt;0,LEN(Y976)=0)</f>
        <v>1</v>
      </c>
      <c r="CK976" t="b">
        <f t="shared" si="257"/>
        <v>1</v>
      </c>
      <c r="CL976" t="b">
        <f>OR(LEN(_xlfn.IFNA(VLOOKUP(BK976,Konstanta!$Z:$Z,1,FALSE),""))&gt;0,LEN(BK976)=0)</f>
        <v>1</v>
      </c>
      <c r="CM976" t="b">
        <f t="shared" si="258"/>
        <v>1</v>
      </c>
      <c r="CN976" t="b">
        <f t="shared" si="259"/>
        <v>0</v>
      </c>
      <c r="CO976" t="b">
        <f>LEN(_xlfn.IFNA(VLOOKUP(Data!K976,Konstanta!$AB:$AB,1,FALSE),""))&gt;0</f>
        <v>0</v>
      </c>
      <c r="CP976" s="12" t="b">
        <f t="shared" si="260"/>
        <v>0</v>
      </c>
      <c r="CQ976" s="12" t="b">
        <f t="shared" si="261"/>
        <v>0</v>
      </c>
      <c r="CR976" t="b">
        <f>ISNUMBER(SEARCH(Konstanta!$Q$5,Y976))</f>
        <v>0</v>
      </c>
      <c r="CS976">
        <f ca="1">IF(CD976&lt;=Konstanta!$J$5,Konstanta!$I$5,IF(CD976&lt;=Konstanta!$J$6,Konstanta!$I$6,IF(CD976&lt;=Konstanta!$J$7,Konstanta!$I$7,Konstanta!$I$8)))</f>
        <v>4</v>
      </c>
      <c r="CT976" t="b">
        <f>ISNUMBER(SEARCH(Konstanta!$Q$6,Y976))</f>
        <v>0</v>
      </c>
      <c r="CU976">
        <f ca="1">IF(CD976&lt;=Konstanta!$F$5,Konstanta!$E$5,IF(CD976&lt;=Konstanta!$F$6,Konstanta!$E$6,IF(CD976&lt;=Konstanta!$F$7,Konstanta!$E$7,IF(CD976&lt;=Konstanta!$F$8,Konstanta!$E$8,Konstanta!$E$9))))</f>
        <v>5</v>
      </c>
      <c r="CV976" t="b">
        <f t="shared" si="262"/>
        <v>1</v>
      </c>
      <c r="CW976" s="74">
        <f ca="1">IF(CD976&lt;=Konstanta!$B$5,Konstanta!$A$5,IF(CD976&lt;=Konstanta!$B$6,Konstanta!$A$6,IF(CD976&lt;=Konstanta!$B$7,Konstanta!$A$7,IF(CD976&lt;=Konstanta!$B$8,Konstanta!$A$8,IF(CD976&lt;=Konstanta!$B$9,Konstanta!$A$9,IF(CD976&lt;=Konstanta!$B$10,Konstanta!$A$10,IF(CD976&lt;=Konstanta!$B$11,Konstanta!$A$11,Konstanta!$A$12)))))))</f>
        <v>8</v>
      </c>
      <c r="CX976" t="b">
        <f>LEN(_xlfn.IFNA(VLOOKUP(AA976,Konstanta!$AD:$AD,1,FALSE),""))=0</f>
        <v>1</v>
      </c>
      <c r="CY976" s="67">
        <f t="shared" si="263"/>
        <v>0</v>
      </c>
      <c r="CZ976" s="67">
        <f t="shared" si="264"/>
        <v>0</v>
      </c>
      <c r="DA976" s="67">
        <f t="shared" si="265"/>
        <v>0</v>
      </c>
      <c r="DB976" t="b">
        <f t="shared" ca="1" si="266"/>
        <v>0</v>
      </c>
      <c r="DC976" s="67" t="b">
        <f>DA976&lt;=Konstanta!$AH$3</f>
        <v>1</v>
      </c>
      <c r="DD976" t="b">
        <f>CY976&lt;=Konstanta!$AH$4</f>
        <v>1</v>
      </c>
      <c r="DE976" t="b">
        <f>CY976&lt;=Konstanta!$AH$5</f>
        <v>1</v>
      </c>
      <c r="DF976" t="b">
        <f>CY976&lt;=Konstanta!$AH$6</f>
        <v>1</v>
      </c>
      <c r="DG976" t="b">
        <f ca="1">TEXT(BL976,"YYYYMMDD")=TEXT(Konstanta!$B$1,"YYYYMMDD")</f>
        <v>0</v>
      </c>
      <c r="DH976" t="b">
        <f t="shared" si="267"/>
        <v>0</v>
      </c>
      <c r="DI976" s="67">
        <f ca="1">Konstanta!$C$4-Data!CD976</f>
        <v>-1096658.666275</v>
      </c>
      <c r="DJ976">
        <f ca="1">IF(Data!DI976&gt;=Konstanta!$B$14,Konstanta!$A$14,IF(Data!DI976&gt;=Konstanta!$B$15,Konstanta!$A$15,IF(Data!DI976&gt;=Konstanta!$B$16,Konstanta!$A$16,IF(Data!DI976&gt;=Konstanta!$B$17,Konstanta!$A$17,IF(Data!DI976&gt;=Konstanta!$B$18,Konstanta!$A$18,Konstanta!$A$19)))))</f>
        <v>6</v>
      </c>
      <c r="DK976" t="b">
        <f t="shared" si="268"/>
        <v>0</v>
      </c>
      <c r="DL976" t="b">
        <f>COUNTIFS(A$1:A975,A976)=0</f>
        <v>1</v>
      </c>
    </row>
    <row r="977" spans="1:116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  <c r="BY977" s="68"/>
      <c r="BZ977" s="70" t="str">
        <f t="shared" si="253"/>
        <v/>
      </c>
      <c r="CA977" s="71">
        <f t="shared" ca="1" si="254"/>
        <v>1096694.6664083335</v>
      </c>
      <c r="CB977" s="70" t="b">
        <f ca="1">AND(LEN(BZ977)&gt;0,TEXT(BZ977,"YYYY-MM-DD")=TEXT(Konstanta!$B$1,"YYYY-MM-DD"))</f>
        <v>0</v>
      </c>
      <c r="CC977" s="70" t="str">
        <f t="shared" si="255"/>
        <v/>
      </c>
      <c r="CD977" s="72">
        <f ca="1">(Konstanta!$B$2-D977)*24</f>
        <v>1096694.666275</v>
      </c>
      <c r="CE977" t="b">
        <f t="shared" si="256"/>
        <v>0</v>
      </c>
      <c r="CF977" t="b">
        <f>LEN(_xlfn.IFNA(VLOOKUP(H977,Konstanta!$M:$M,1,FALSE),""))&gt;0</f>
        <v>0</v>
      </c>
      <c r="CG977" t="b">
        <f>LEN(_xlfn.IFNA(VLOOKUP(G977,Konstanta!$T:$T,1,FALSE),""))&gt;0</f>
        <v>0</v>
      </c>
      <c r="CH977" t="b">
        <f>_xlfn.IFNA(VLOOKUP(U977,Konstanta!$O:$O,1,FALSE),"-")&lt;&gt;"-"</f>
        <v>0</v>
      </c>
      <c r="CI977" t="b">
        <f>LEN(_xlfn.IFNA(VLOOKUP(AX977,Konstanta!$X:$X,1,FALSE),""))&gt;0</f>
        <v>0</v>
      </c>
      <c r="CJ977" t="b">
        <f>OR(LEN(_xlfn.IFNA(VLOOKUP(Y977,Konstanta!$Q:$Q,1,FALSE),""))&gt;0,LEN(Y977)=0)</f>
        <v>1</v>
      </c>
      <c r="CK977" t="b">
        <f t="shared" si="257"/>
        <v>1</v>
      </c>
      <c r="CL977" t="b">
        <f>OR(LEN(_xlfn.IFNA(VLOOKUP(BK977,Konstanta!$Z:$Z,1,FALSE),""))&gt;0,LEN(BK977)=0)</f>
        <v>1</v>
      </c>
      <c r="CM977" t="b">
        <f t="shared" si="258"/>
        <v>1</v>
      </c>
      <c r="CN977" t="b">
        <f t="shared" si="259"/>
        <v>0</v>
      </c>
      <c r="CO977" t="b">
        <f>LEN(_xlfn.IFNA(VLOOKUP(Data!K977,Konstanta!$AB:$AB,1,FALSE),""))&gt;0</f>
        <v>0</v>
      </c>
      <c r="CP977" s="12" t="b">
        <f t="shared" si="260"/>
        <v>0</v>
      </c>
      <c r="CQ977" s="12" t="b">
        <f t="shared" si="261"/>
        <v>0</v>
      </c>
      <c r="CR977" t="b">
        <f>ISNUMBER(SEARCH(Konstanta!$Q$5,Y977))</f>
        <v>0</v>
      </c>
      <c r="CS977">
        <f ca="1">IF(CD977&lt;=Konstanta!$J$5,Konstanta!$I$5,IF(CD977&lt;=Konstanta!$J$6,Konstanta!$I$6,IF(CD977&lt;=Konstanta!$J$7,Konstanta!$I$7,Konstanta!$I$8)))</f>
        <v>4</v>
      </c>
      <c r="CT977" t="b">
        <f>ISNUMBER(SEARCH(Konstanta!$Q$6,Y977))</f>
        <v>0</v>
      </c>
      <c r="CU977">
        <f ca="1">IF(CD977&lt;=Konstanta!$F$5,Konstanta!$E$5,IF(CD977&lt;=Konstanta!$F$6,Konstanta!$E$6,IF(CD977&lt;=Konstanta!$F$7,Konstanta!$E$7,IF(CD977&lt;=Konstanta!$F$8,Konstanta!$E$8,Konstanta!$E$9))))</f>
        <v>5</v>
      </c>
      <c r="CV977" t="b">
        <f t="shared" si="262"/>
        <v>1</v>
      </c>
      <c r="CW977" s="74">
        <f ca="1">IF(CD977&lt;=Konstanta!$B$5,Konstanta!$A$5,IF(CD977&lt;=Konstanta!$B$6,Konstanta!$A$6,IF(CD977&lt;=Konstanta!$B$7,Konstanta!$A$7,IF(CD977&lt;=Konstanta!$B$8,Konstanta!$A$8,IF(CD977&lt;=Konstanta!$B$9,Konstanta!$A$9,IF(CD977&lt;=Konstanta!$B$10,Konstanta!$A$10,IF(CD977&lt;=Konstanta!$B$11,Konstanta!$A$11,Konstanta!$A$12)))))))</f>
        <v>8</v>
      </c>
      <c r="CX977" t="b">
        <f>LEN(_xlfn.IFNA(VLOOKUP(AA977,Konstanta!$AD:$AD,1,FALSE),""))=0</f>
        <v>1</v>
      </c>
      <c r="CY977" s="67">
        <f t="shared" si="263"/>
        <v>0</v>
      </c>
      <c r="CZ977" s="67">
        <f t="shared" si="264"/>
        <v>0</v>
      </c>
      <c r="DA977" s="67">
        <f t="shared" si="265"/>
        <v>0</v>
      </c>
      <c r="DB977" t="b">
        <f t="shared" ca="1" si="266"/>
        <v>0</v>
      </c>
      <c r="DC977" s="67" t="b">
        <f>DA977&lt;=Konstanta!$AH$3</f>
        <v>1</v>
      </c>
      <c r="DD977" t="b">
        <f>CY977&lt;=Konstanta!$AH$4</f>
        <v>1</v>
      </c>
      <c r="DE977" t="b">
        <f>CY977&lt;=Konstanta!$AH$5</f>
        <v>1</v>
      </c>
      <c r="DF977" t="b">
        <f>CY977&lt;=Konstanta!$AH$6</f>
        <v>1</v>
      </c>
      <c r="DG977" t="b">
        <f ca="1">TEXT(BL977,"YYYYMMDD")=TEXT(Konstanta!$B$1,"YYYYMMDD")</f>
        <v>0</v>
      </c>
      <c r="DH977" t="b">
        <f t="shared" si="267"/>
        <v>0</v>
      </c>
      <c r="DI977" s="67">
        <f ca="1">Konstanta!$C$4-Data!CD977</f>
        <v>-1096658.666275</v>
      </c>
      <c r="DJ977">
        <f ca="1">IF(Data!DI977&gt;=Konstanta!$B$14,Konstanta!$A$14,IF(Data!DI977&gt;=Konstanta!$B$15,Konstanta!$A$15,IF(Data!DI977&gt;=Konstanta!$B$16,Konstanta!$A$16,IF(Data!DI977&gt;=Konstanta!$B$17,Konstanta!$A$17,IF(Data!DI977&gt;=Konstanta!$B$18,Konstanta!$A$18,Konstanta!$A$19)))))</f>
        <v>6</v>
      </c>
      <c r="DK977" t="b">
        <f t="shared" si="268"/>
        <v>0</v>
      </c>
      <c r="DL977" t="b">
        <f>COUNTIFS(A$1:A976,A977)=0</f>
        <v>1</v>
      </c>
    </row>
    <row r="978" spans="1:116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  <c r="BY978" s="68"/>
      <c r="BZ978" s="70" t="str">
        <f t="shared" si="253"/>
        <v/>
      </c>
      <c r="CA978" s="71">
        <f t="shared" ca="1" si="254"/>
        <v>1096694.6660166667</v>
      </c>
      <c r="CB978" s="70" t="b">
        <f ca="1">AND(LEN(BZ978)&gt;0,TEXT(BZ978,"YYYY-MM-DD")=TEXT(Konstanta!$B$1,"YYYY-MM-DD"))</f>
        <v>0</v>
      </c>
      <c r="CC978" s="70" t="str">
        <f t="shared" si="255"/>
        <v/>
      </c>
      <c r="CD978" s="72">
        <f ca="1">(Konstanta!$B$2-D978)*24</f>
        <v>1096694.666275</v>
      </c>
      <c r="CE978" t="b">
        <f t="shared" si="256"/>
        <v>0</v>
      </c>
      <c r="CF978" t="b">
        <f>LEN(_xlfn.IFNA(VLOOKUP(H978,Konstanta!$M:$M,1,FALSE),""))&gt;0</f>
        <v>0</v>
      </c>
      <c r="CG978" t="b">
        <f>LEN(_xlfn.IFNA(VLOOKUP(G978,Konstanta!$T:$T,1,FALSE),""))&gt;0</f>
        <v>0</v>
      </c>
      <c r="CH978" t="b">
        <f>_xlfn.IFNA(VLOOKUP(U978,Konstanta!$O:$O,1,FALSE),"-")&lt;&gt;"-"</f>
        <v>0</v>
      </c>
      <c r="CI978" t="b">
        <f>LEN(_xlfn.IFNA(VLOOKUP(AX978,Konstanta!$X:$X,1,FALSE),""))&gt;0</f>
        <v>0</v>
      </c>
      <c r="CJ978" t="b">
        <f>OR(LEN(_xlfn.IFNA(VLOOKUP(Y978,Konstanta!$Q:$Q,1,FALSE),""))&gt;0,LEN(Y978)=0)</f>
        <v>1</v>
      </c>
      <c r="CK978" t="b">
        <f t="shared" si="257"/>
        <v>1</v>
      </c>
      <c r="CL978" t="b">
        <f>OR(LEN(_xlfn.IFNA(VLOOKUP(BK978,Konstanta!$Z:$Z,1,FALSE),""))&gt;0,LEN(BK978)=0)</f>
        <v>1</v>
      </c>
      <c r="CM978" t="b">
        <f t="shared" si="258"/>
        <v>1</v>
      </c>
      <c r="CN978" t="b">
        <f t="shared" si="259"/>
        <v>0</v>
      </c>
      <c r="CO978" t="b">
        <f>LEN(_xlfn.IFNA(VLOOKUP(Data!K978,Konstanta!$AB:$AB,1,FALSE),""))&gt;0</f>
        <v>0</v>
      </c>
      <c r="CP978" s="12" t="b">
        <f t="shared" si="260"/>
        <v>0</v>
      </c>
      <c r="CQ978" s="12" t="b">
        <f t="shared" si="261"/>
        <v>0</v>
      </c>
      <c r="CR978" t="b">
        <f>ISNUMBER(SEARCH(Konstanta!$Q$5,Y978))</f>
        <v>0</v>
      </c>
      <c r="CS978">
        <f ca="1">IF(CD978&lt;=Konstanta!$J$5,Konstanta!$I$5,IF(CD978&lt;=Konstanta!$J$6,Konstanta!$I$6,IF(CD978&lt;=Konstanta!$J$7,Konstanta!$I$7,Konstanta!$I$8)))</f>
        <v>4</v>
      </c>
      <c r="CT978" t="b">
        <f>ISNUMBER(SEARCH(Konstanta!$Q$6,Y978))</f>
        <v>0</v>
      </c>
      <c r="CU978">
        <f ca="1">IF(CD978&lt;=Konstanta!$F$5,Konstanta!$E$5,IF(CD978&lt;=Konstanta!$F$6,Konstanta!$E$6,IF(CD978&lt;=Konstanta!$F$7,Konstanta!$E$7,IF(CD978&lt;=Konstanta!$F$8,Konstanta!$E$8,Konstanta!$E$9))))</f>
        <v>5</v>
      </c>
      <c r="CV978" t="b">
        <f t="shared" si="262"/>
        <v>1</v>
      </c>
      <c r="CW978" s="74">
        <f ca="1">IF(CD978&lt;=Konstanta!$B$5,Konstanta!$A$5,IF(CD978&lt;=Konstanta!$B$6,Konstanta!$A$6,IF(CD978&lt;=Konstanta!$B$7,Konstanta!$A$7,IF(CD978&lt;=Konstanta!$B$8,Konstanta!$A$8,IF(CD978&lt;=Konstanta!$B$9,Konstanta!$A$9,IF(CD978&lt;=Konstanta!$B$10,Konstanta!$A$10,IF(CD978&lt;=Konstanta!$B$11,Konstanta!$A$11,Konstanta!$A$12)))))))</f>
        <v>8</v>
      </c>
      <c r="CX978" t="b">
        <f>LEN(_xlfn.IFNA(VLOOKUP(AA978,Konstanta!$AD:$AD,1,FALSE),""))=0</f>
        <v>1</v>
      </c>
      <c r="CY978" s="67">
        <f t="shared" si="263"/>
        <v>0</v>
      </c>
      <c r="CZ978" s="67">
        <f t="shared" si="264"/>
        <v>0</v>
      </c>
      <c r="DA978" s="67">
        <f t="shared" si="265"/>
        <v>0</v>
      </c>
      <c r="DB978" t="b">
        <f t="shared" ca="1" si="266"/>
        <v>0</v>
      </c>
      <c r="DC978" s="67" t="b">
        <f>DA978&lt;=Konstanta!$AH$3</f>
        <v>1</v>
      </c>
      <c r="DD978" t="b">
        <f>CY978&lt;=Konstanta!$AH$4</f>
        <v>1</v>
      </c>
      <c r="DE978" t="b">
        <f>CY978&lt;=Konstanta!$AH$5</f>
        <v>1</v>
      </c>
      <c r="DF978" t="b">
        <f>CY978&lt;=Konstanta!$AH$6</f>
        <v>1</v>
      </c>
      <c r="DG978" t="b">
        <f ca="1">TEXT(BL978,"YYYYMMDD")=TEXT(Konstanta!$B$1,"YYYYMMDD")</f>
        <v>0</v>
      </c>
      <c r="DH978" t="b">
        <f t="shared" si="267"/>
        <v>0</v>
      </c>
      <c r="DI978" s="67">
        <f ca="1">Konstanta!$C$4-Data!CD978</f>
        <v>-1096658.666275</v>
      </c>
      <c r="DJ978">
        <f ca="1">IF(Data!DI978&gt;=Konstanta!$B$14,Konstanta!$A$14,IF(Data!DI978&gt;=Konstanta!$B$15,Konstanta!$A$15,IF(Data!DI978&gt;=Konstanta!$B$16,Konstanta!$A$16,IF(Data!DI978&gt;=Konstanta!$B$17,Konstanta!$A$17,IF(Data!DI978&gt;=Konstanta!$B$18,Konstanta!$A$18,Konstanta!$A$19)))))</f>
        <v>6</v>
      </c>
      <c r="DK978" t="b">
        <f t="shared" si="268"/>
        <v>0</v>
      </c>
      <c r="DL978" t="b">
        <f>COUNTIFS(A$1:A977,A978)=0</f>
        <v>1</v>
      </c>
    </row>
    <row r="979" spans="1:116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  <c r="BY979" s="68"/>
      <c r="BZ979" s="70" t="str">
        <f t="shared" si="253"/>
        <v/>
      </c>
      <c r="CA979" s="71">
        <f t="shared" ca="1" si="254"/>
        <v>1096694.6664</v>
      </c>
      <c r="CB979" s="70" t="b">
        <f ca="1">AND(LEN(BZ979)&gt;0,TEXT(BZ979,"YYYY-MM-DD")=TEXT(Konstanta!$B$1,"YYYY-MM-DD"))</f>
        <v>0</v>
      </c>
      <c r="CC979" s="70" t="str">
        <f t="shared" si="255"/>
        <v/>
      </c>
      <c r="CD979" s="72">
        <f ca="1">(Konstanta!$B$2-D979)*24</f>
        <v>1096694.666275</v>
      </c>
      <c r="CE979" t="b">
        <f t="shared" si="256"/>
        <v>0</v>
      </c>
      <c r="CF979" t="b">
        <f>LEN(_xlfn.IFNA(VLOOKUP(H979,Konstanta!$M:$M,1,FALSE),""))&gt;0</f>
        <v>0</v>
      </c>
      <c r="CG979" t="b">
        <f>LEN(_xlfn.IFNA(VLOOKUP(G979,Konstanta!$T:$T,1,FALSE),""))&gt;0</f>
        <v>0</v>
      </c>
      <c r="CH979" t="b">
        <f>_xlfn.IFNA(VLOOKUP(U979,Konstanta!$O:$O,1,FALSE),"-")&lt;&gt;"-"</f>
        <v>0</v>
      </c>
      <c r="CI979" t="b">
        <f>LEN(_xlfn.IFNA(VLOOKUP(AX979,Konstanta!$X:$X,1,FALSE),""))&gt;0</f>
        <v>0</v>
      </c>
      <c r="CJ979" t="b">
        <f>OR(LEN(_xlfn.IFNA(VLOOKUP(Y979,Konstanta!$Q:$Q,1,FALSE),""))&gt;0,LEN(Y979)=0)</f>
        <v>1</v>
      </c>
      <c r="CK979" t="b">
        <f t="shared" si="257"/>
        <v>1</v>
      </c>
      <c r="CL979" t="b">
        <f>OR(LEN(_xlfn.IFNA(VLOOKUP(BK979,Konstanta!$Z:$Z,1,FALSE),""))&gt;0,LEN(BK979)=0)</f>
        <v>1</v>
      </c>
      <c r="CM979" t="b">
        <f t="shared" si="258"/>
        <v>1</v>
      </c>
      <c r="CN979" t="b">
        <f t="shared" si="259"/>
        <v>0</v>
      </c>
      <c r="CO979" t="b">
        <f>LEN(_xlfn.IFNA(VLOOKUP(Data!K979,Konstanta!$AB:$AB,1,FALSE),""))&gt;0</f>
        <v>0</v>
      </c>
      <c r="CP979" s="12" t="b">
        <f t="shared" si="260"/>
        <v>0</v>
      </c>
      <c r="CQ979" s="12" t="b">
        <f t="shared" si="261"/>
        <v>0</v>
      </c>
      <c r="CR979" t="b">
        <f>ISNUMBER(SEARCH(Konstanta!$Q$5,Y979))</f>
        <v>0</v>
      </c>
      <c r="CS979">
        <f ca="1">IF(CD979&lt;=Konstanta!$J$5,Konstanta!$I$5,IF(CD979&lt;=Konstanta!$J$6,Konstanta!$I$6,IF(CD979&lt;=Konstanta!$J$7,Konstanta!$I$7,Konstanta!$I$8)))</f>
        <v>4</v>
      </c>
      <c r="CT979" t="b">
        <f>ISNUMBER(SEARCH(Konstanta!$Q$6,Y979))</f>
        <v>0</v>
      </c>
      <c r="CU979">
        <f ca="1">IF(CD979&lt;=Konstanta!$F$5,Konstanta!$E$5,IF(CD979&lt;=Konstanta!$F$6,Konstanta!$E$6,IF(CD979&lt;=Konstanta!$F$7,Konstanta!$E$7,IF(CD979&lt;=Konstanta!$F$8,Konstanta!$E$8,Konstanta!$E$9))))</f>
        <v>5</v>
      </c>
      <c r="CV979" t="b">
        <f t="shared" si="262"/>
        <v>1</v>
      </c>
      <c r="CW979" s="74">
        <f ca="1">IF(CD979&lt;=Konstanta!$B$5,Konstanta!$A$5,IF(CD979&lt;=Konstanta!$B$6,Konstanta!$A$6,IF(CD979&lt;=Konstanta!$B$7,Konstanta!$A$7,IF(CD979&lt;=Konstanta!$B$8,Konstanta!$A$8,IF(CD979&lt;=Konstanta!$B$9,Konstanta!$A$9,IF(CD979&lt;=Konstanta!$B$10,Konstanta!$A$10,IF(CD979&lt;=Konstanta!$B$11,Konstanta!$A$11,Konstanta!$A$12)))))))</f>
        <v>8</v>
      </c>
      <c r="CX979" t="b">
        <f>LEN(_xlfn.IFNA(VLOOKUP(AA979,Konstanta!$AD:$AD,1,FALSE),""))=0</f>
        <v>1</v>
      </c>
      <c r="CY979" s="67">
        <f t="shared" si="263"/>
        <v>0</v>
      </c>
      <c r="CZ979" s="67">
        <f t="shared" si="264"/>
        <v>0</v>
      </c>
      <c r="DA979" s="67">
        <f t="shared" si="265"/>
        <v>0</v>
      </c>
      <c r="DB979" t="b">
        <f t="shared" ca="1" si="266"/>
        <v>0</v>
      </c>
      <c r="DC979" s="67" t="b">
        <f>DA979&lt;=Konstanta!$AH$3</f>
        <v>1</v>
      </c>
      <c r="DD979" t="b">
        <f>CY979&lt;=Konstanta!$AH$4</f>
        <v>1</v>
      </c>
      <c r="DE979" t="b">
        <f>CY979&lt;=Konstanta!$AH$5</f>
        <v>1</v>
      </c>
      <c r="DF979" t="b">
        <f>CY979&lt;=Konstanta!$AH$6</f>
        <v>1</v>
      </c>
      <c r="DG979" t="b">
        <f ca="1">TEXT(BL979,"YYYYMMDD")=TEXT(Konstanta!$B$1,"YYYYMMDD")</f>
        <v>0</v>
      </c>
      <c r="DH979" t="b">
        <f t="shared" si="267"/>
        <v>0</v>
      </c>
      <c r="DI979" s="67">
        <f ca="1">Konstanta!$C$4-Data!CD979</f>
        <v>-1096658.666275</v>
      </c>
      <c r="DJ979">
        <f ca="1">IF(Data!DI979&gt;=Konstanta!$B$14,Konstanta!$A$14,IF(Data!DI979&gt;=Konstanta!$B$15,Konstanta!$A$15,IF(Data!DI979&gt;=Konstanta!$B$16,Konstanta!$A$16,IF(Data!DI979&gt;=Konstanta!$B$17,Konstanta!$A$17,IF(Data!DI979&gt;=Konstanta!$B$18,Konstanta!$A$18,Konstanta!$A$19)))))</f>
        <v>6</v>
      </c>
      <c r="DK979" t="b">
        <f t="shared" si="268"/>
        <v>0</v>
      </c>
      <c r="DL979" t="b">
        <f>COUNTIFS(A$1:A978,A979)=0</f>
        <v>1</v>
      </c>
    </row>
    <row r="980" spans="1:116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70" t="str">
        <f t="shared" si="253"/>
        <v/>
      </c>
      <c r="CA980" s="71">
        <f t="shared" ca="1" si="254"/>
        <v>1096694.6659916667</v>
      </c>
      <c r="CB980" s="70" t="b">
        <f ca="1">AND(LEN(BZ980)&gt;0,TEXT(BZ980,"YYYY-MM-DD")=TEXT(Konstanta!$B$1,"YYYY-MM-DD"))</f>
        <v>0</v>
      </c>
      <c r="CC980" s="70" t="str">
        <f t="shared" si="255"/>
        <v/>
      </c>
      <c r="CD980" s="72">
        <f ca="1">(Konstanta!$B$2-D980)*24</f>
        <v>1096694.666275</v>
      </c>
      <c r="CE980" t="b">
        <f t="shared" si="256"/>
        <v>0</v>
      </c>
      <c r="CF980" t="b">
        <f>LEN(_xlfn.IFNA(VLOOKUP(H980,Konstanta!$M:$M,1,FALSE),""))&gt;0</f>
        <v>0</v>
      </c>
      <c r="CG980" t="b">
        <f>LEN(_xlfn.IFNA(VLOOKUP(G980,Konstanta!$T:$T,1,FALSE),""))&gt;0</f>
        <v>0</v>
      </c>
      <c r="CH980" t="b">
        <f>_xlfn.IFNA(VLOOKUP(U980,Konstanta!$O:$O,1,FALSE),"-")&lt;&gt;"-"</f>
        <v>0</v>
      </c>
      <c r="CI980" t="b">
        <f>LEN(_xlfn.IFNA(VLOOKUP(AX980,Konstanta!$X:$X,1,FALSE),""))&gt;0</f>
        <v>0</v>
      </c>
      <c r="CJ980" t="b">
        <f>OR(LEN(_xlfn.IFNA(VLOOKUP(Y980,Konstanta!$Q:$Q,1,FALSE),""))&gt;0,LEN(Y980)=0)</f>
        <v>1</v>
      </c>
      <c r="CK980" t="b">
        <f t="shared" si="257"/>
        <v>1</v>
      </c>
      <c r="CL980" t="b">
        <f>OR(LEN(_xlfn.IFNA(VLOOKUP(BK980,Konstanta!$Z:$Z,1,FALSE),""))&gt;0,LEN(BK980)=0)</f>
        <v>1</v>
      </c>
      <c r="CM980" t="b">
        <f t="shared" si="258"/>
        <v>1</v>
      </c>
      <c r="CN980" t="b">
        <f t="shared" si="259"/>
        <v>0</v>
      </c>
      <c r="CO980" t="b">
        <f>LEN(_xlfn.IFNA(VLOOKUP(Data!K980,Konstanta!$AB:$AB,1,FALSE),""))&gt;0</f>
        <v>0</v>
      </c>
      <c r="CP980" s="12" t="b">
        <f t="shared" si="260"/>
        <v>0</v>
      </c>
      <c r="CQ980" s="12" t="b">
        <f t="shared" si="261"/>
        <v>0</v>
      </c>
      <c r="CR980" t="b">
        <f>ISNUMBER(SEARCH(Konstanta!$Q$5,Y980))</f>
        <v>0</v>
      </c>
      <c r="CS980">
        <f ca="1">IF(CD980&lt;=Konstanta!$J$5,Konstanta!$I$5,IF(CD980&lt;=Konstanta!$J$6,Konstanta!$I$6,IF(CD980&lt;=Konstanta!$J$7,Konstanta!$I$7,Konstanta!$I$8)))</f>
        <v>4</v>
      </c>
      <c r="CT980" t="b">
        <f>ISNUMBER(SEARCH(Konstanta!$Q$6,Y980))</f>
        <v>0</v>
      </c>
      <c r="CU980">
        <f ca="1">IF(CD980&lt;=Konstanta!$F$5,Konstanta!$E$5,IF(CD980&lt;=Konstanta!$F$6,Konstanta!$E$6,IF(CD980&lt;=Konstanta!$F$7,Konstanta!$E$7,IF(CD980&lt;=Konstanta!$F$8,Konstanta!$E$8,Konstanta!$E$9))))</f>
        <v>5</v>
      </c>
      <c r="CV980" t="b">
        <f t="shared" si="262"/>
        <v>1</v>
      </c>
      <c r="CW980" s="74">
        <f ca="1">IF(CD980&lt;=Konstanta!$B$5,Konstanta!$A$5,IF(CD980&lt;=Konstanta!$B$6,Konstanta!$A$6,IF(CD980&lt;=Konstanta!$B$7,Konstanta!$A$7,IF(CD980&lt;=Konstanta!$B$8,Konstanta!$A$8,IF(CD980&lt;=Konstanta!$B$9,Konstanta!$A$9,IF(CD980&lt;=Konstanta!$B$10,Konstanta!$A$10,IF(CD980&lt;=Konstanta!$B$11,Konstanta!$A$11,Konstanta!$A$12)))))))</f>
        <v>8</v>
      </c>
      <c r="CX980" t="b">
        <f>LEN(_xlfn.IFNA(VLOOKUP(AA980,Konstanta!$AD:$AD,1,FALSE),""))=0</f>
        <v>1</v>
      </c>
      <c r="CY980" s="67">
        <f t="shared" si="263"/>
        <v>0</v>
      </c>
      <c r="CZ980" s="67">
        <f t="shared" si="264"/>
        <v>0</v>
      </c>
      <c r="DA980" s="67">
        <f t="shared" si="265"/>
        <v>0</v>
      </c>
      <c r="DB980" t="b">
        <f t="shared" ca="1" si="266"/>
        <v>0</v>
      </c>
      <c r="DC980" s="67" t="b">
        <f>DA980&lt;=Konstanta!$AH$3</f>
        <v>1</v>
      </c>
      <c r="DD980" t="b">
        <f>CY980&lt;=Konstanta!$AH$4</f>
        <v>1</v>
      </c>
      <c r="DE980" t="b">
        <f>CY980&lt;=Konstanta!$AH$5</f>
        <v>1</v>
      </c>
      <c r="DF980" t="b">
        <f>CY980&lt;=Konstanta!$AH$6</f>
        <v>1</v>
      </c>
      <c r="DG980" t="b">
        <f ca="1">TEXT(BL980,"YYYYMMDD")=TEXT(Konstanta!$B$1,"YYYYMMDD")</f>
        <v>0</v>
      </c>
      <c r="DH980" t="b">
        <f t="shared" si="267"/>
        <v>0</v>
      </c>
      <c r="DI980" s="67">
        <f ca="1">Konstanta!$C$4-Data!CD980</f>
        <v>-1096658.666275</v>
      </c>
      <c r="DJ980">
        <f ca="1">IF(Data!DI980&gt;=Konstanta!$B$14,Konstanta!$A$14,IF(Data!DI980&gt;=Konstanta!$B$15,Konstanta!$A$15,IF(Data!DI980&gt;=Konstanta!$B$16,Konstanta!$A$16,IF(Data!DI980&gt;=Konstanta!$B$17,Konstanta!$A$17,IF(Data!DI980&gt;=Konstanta!$B$18,Konstanta!$A$18,Konstanta!$A$19)))))</f>
        <v>6</v>
      </c>
      <c r="DK980" t="b">
        <f t="shared" si="268"/>
        <v>0</v>
      </c>
      <c r="DL980" t="b">
        <f>COUNTIFS(A$1:A979,A980)=0</f>
        <v>1</v>
      </c>
    </row>
    <row r="981" spans="1:116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  <c r="BY981" s="68"/>
      <c r="BZ981" s="70" t="str">
        <f t="shared" si="253"/>
        <v/>
      </c>
      <c r="CA981" s="71">
        <f t="shared" ca="1" si="254"/>
        <v>1096694.6662277777</v>
      </c>
      <c r="CB981" s="70" t="b">
        <f ca="1">AND(LEN(BZ981)&gt;0,TEXT(BZ981,"YYYY-MM-DD")=TEXT(Konstanta!$B$1,"YYYY-MM-DD"))</f>
        <v>0</v>
      </c>
      <c r="CC981" s="70" t="str">
        <f t="shared" si="255"/>
        <v/>
      </c>
      <c r="CD981" s="72">
        <f ca="1">(Konstanta!$B$2-D981)*24</f>
        <v>1096694.666275</v>
      </c>
      <c r="CE981" t="b">
        <f t="shared" si="256"/>
        <v>0</v>
      </c>
      <c r="CF981" t="b">
        <f>LEN(_xlfn.IFNA(VLOOKUP(H981,Konstanta!$M:$M,1,FALSE),""))&gt;0</f>
        <v>0</v>
      </c>
      <c r="CG981" t="b">
        <f>LEN(_xlfn.IFNA(VLOOKUP(G981,Konstanta!$T:$T,1,FALSE),""))&gt;0</f>
        <v>0</v>
      </c>
      <c r="CH981" t="b">
        <f>_xlfn.IFNA(VLOOKUP(U981,Konstanta!$O:$O,1,FALSE),"-")&lt;&gt;"-"</f>
        <v>0</v>
      </c>
      <c r="CI981" t="b">
        <f>LEN(_xlfn.IFNA(VLOOKUP(AX981,Konstanta!$X:$X,1,FALSE),""))&gt;0</f>
        <v>0</v>
      </c>
      <c r="CJ981" t="b">
        <f>OR(LEN(_xlfn.IFNA(VLOOKUP(Y981,Konstanta!$Q:$Q,1,FALSE),""))&gt;0,LEN(Y981)=0)</f>
        <v>1</v>
      </c>
      <c r="CK981" t="b">
        <f t="shared" si="257"/>
        <v>1</v>
      </c>
      <c r="CL981" t="b">
        <f>OR(LEN(_xlfn.IFNA(VLOOKUP(BK981,Konstanta!$Z:$Z,1,FALSE),""))&gt;0,LEN(BK981)=0)</f>
        <v>1</v>
      </c>
      <c r="CM981" t="b">
        <f t="shared" si="258"/>
        <v>1</v>
      </c>
      <c r="CN981" t="b">
        <f t="shared" si="259"/>
        <v>0</v>
      </c>
      <c r="CO981" t="b">
        <f>LEN(_xlfn.IFNA(VLOOKUP(Data!K981,Konstanta!$AB:$AB,1,FALSE),""))&gt;0</f>
        <v>0</v>
      </c>
      <c r="CP981" s="12" t="b">
        <f t="shared" si="260"/>
        <v>0</v>
      </c>
      <c r="CQ981" s="12" t="b">
        <f t="shared" si="261"/>
        <v>0</v>
      </c>
      <c r="CR981" t="b">
        <f>ISNUMBER(SEARCH(Konstanta!$Q$5,Y981))</f>
        <v>0</v>
      </c>
      <c r="CS981">
        <f ca="1">IF(CD981&lt;=Konstanta!$J$5,Konstanta!$I$5,IF(CD981&lt;=Konstanta!$J$6,Konstanta!$I$6,IF(CD981&lt;=Konstanta!$J$7,Konstanta!$I$7,Konstanta!$I$8)))</f>
        <v>4</v>
      </c>
      <c r="CT981" t="b">
        <f>ISNUMBER(SEARCH(Konstanta!$Q$6,Y981))</f>
        <v>0</v>
      </c>
      <c r="CU981">
        <f ca="1">IF(CD981&lt;=Konstanta!$F$5,Konstanta!$E$5,IF(CD981&lt;=Konstanta!$F$6,Konstanta!$E$6,IF(CD981&lt;=Konstanta!$F$7,Konstanta!$E$7,IF(CD981&lt;=Konstanta!$F$8,Konstanta!$E$8,Konstanta!$E$9))))</f>
        <v>5</v>
      </c>
      <c r="CV981" t="b">
        <f t="shared" si="262"/>
        <v>1</v>
      </c>
      <c r="CW981" s="74">
        <f ca="1">IF(CD981&lt;=Konstanta!$B$5,Konstanta!$A$5,IF(CD981&lt;=Konstanta!$B$6,Konstanta!$A$6,IF(CD981&lt;=Konstanta!$B$7,Konstanta!$A$7,IF(CD981&lt;=Konstanta!$B$8,Konstanta!$A$8,IF(CD981&lt;=Konstanta!$B$9,Konstanta!$A$9,IF(CD981&lt;=Konstanta!$B$10,Konstanta!$A$10,IF(CD981&lt;=Konstanta!$B$11,Konstanta!$A$11,Konstanta!$A$12)))))))</f>
        <v>8</v>
      </c>
      <c r="CX981" t="b">
        <f>LEN(_xlfn.IFNA(VLOOKUP(AA981,Konstanta!$AD:$AD,1,FALSE),""))=0</f>
        <v>1</v>
      </c>
      <c r="CY981" s="67">
        <f t="shared" si="263"/>
        <v>0</v>
      </c>
      <c r="CZ981" s="67">
        <f t="shared" si="264"/>
        <v>0</v>
      </c>
      <c r="DA981" s="67">
        <f t="shared" si="265"/>
        <v>0</v>
      </c>
      <c r="DB981" t="b">
        <f t="shared" ca="1" si="266"/>
        <v>0</v>
      </c>
      <c r="DC981" s="67" t="b">
        <f>DA981&lt;=Konstanta!$AH$3</f>
        <v>1</v>
      </c>
      <c r="DD981" t="b">
        <f>CY981&lt;=Konstanta!$AH$4</f>
        <v>1</v>
      </c>
      <c r="DE981" t="b">
        <f>CY981&lt;=Konstanta!$AH$5</f>
        <v>1</v>
      </c>
      <c r="DF981" t="b">
        <f>CY981&lt;=Konstanta!$AH$6</f>
        <v>1</v>
      </c>
      <c r="DG981" t="b">
        <f ca="1">TEXT(BL981,"YYYYMMDD")=TEXT(Konstanta!$B$1,"YYYYMMDD")</f>
        <v>0</v>
      </c>
      <c r="DH981" t="b">
        <f t="shared" si="267"/>
        <v>0</v>
      </c>
      <c r="DI981" s="67">
        <f ca="1">Konstanta!$C$4-Data!CD981</f>
        <v>-1096658.666275</v>
      </c>
      <c r="DJ981">
        <f ca="1">IF(Data!DI981&gt;=Konstanta!$B$14,Konstanta!$A$14,IF(Data!DI981&gt;=Konstanta!$B$15,Konstanta!$A$15,IF(Data!DI981&gt;=Konstanta!$B$16,Konstanta!$A$16,IF(Data!DI981&gt;=Konstanta!$B$17,Konstanta!$A$17,IF(Data!DI981&gt;=Konstanta!$B$18,Konstanta!$A$18,Konstanta!$A$19)))))</f>
        <v>6</v>
      </c>
      <c r="DK981" t="b">
        <f t="shared" si="268"/>
        <v>0</v>
      </c>
      <c r="DL981" t="b">
        <f>COUNTIFS(A$1:A980,A981)=0</f>
        <v>1</v>
      </c>
    </row>
    <row r="982" spans="1:116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  <c r="BY982" s="68"/>
      <c r="BZ982" s="70" t="str">
        <f t="shared" si="253"/>
        <v/>
      </c>
      <c r="CA982" s="71">
        <f t="shared" ca="1" si="254"/>
        <v>1096694.6662277777</v>
      </c>
      <c r="CB982" s="70" t="b">
        <f ca="1">AND(LEN(BZ982)&gt;0,TEXT(BZ982,"YYYY-MM-DD")=TEXT(Konstanta!$B$1,"YYYY-MM-DD"))</f>
        <v>0</v>
      </c>
      <c r="CC982" s="70" t="str">
        <f t="shared" si="255"/>
        <v/>
      </c>
      <c r="CD982" s="72">
        <f ca="1">(Konstanta!$B$2-D982)*24</f>
        <v>1096694.666275</v>
      </c>
      <c r="CE982" t="b">
        <f t="shared" si="256"/>
        <v>0</v>
      </c>
      <c r="CF982" t="b">
        <f>LEN(_xlfn.IFNA(VLOOKUP(H982,Konstanta!$M:$M,1,FALSE),""))&gt;0</f>
        <v>0</v>
      </c>
      <c r="CG982" t="b">
        <f>LEN(_xlfn.IFNA(VLOOKUP(G982,Konstanta!$T:$T,1,FALSE),""))&gt;0</f>
        <v>0</v>
      </c>
      <c r="CH982" t="b">
        <f>_xlfn.IFNA(VLOOKUP(U982,Konstanta!$O:$O,1,FALSE),"-")&lt;&gt;"-"</f>
        <v>0</v>
      </c>
      <c r="CI982" t="b">
        <f>LEN(_xlfn.IFNA(VLOOKUP(AX982,Konstanta!$X:$X,1,FALSE),""))&gt;0</f>
        <v>0</v>
      </c>
      <c r="CJ982" t="b">
        <f>OR(LEN(_xlfn.IFNA(VLOOKUP(Y982,Konstanta!$Q:$Q,1,FALSE),""))&gt;0,LEN(Y982)=0)</f>
        <v>1</v>
      </c>
      <c r="CK982" t="b">
        <f t="shared" si="257"/>
        <v>1</v>
      </c>
      <c r="CL982" t="b">
        <f>OR(LEN(_xlfn.IFNA(VLOOKUP(BK982,Konstanta!$Z:$Z,1,FALSE),""))&gt;0,LEN(BK982)=0)</f>
        <v>1</v>
      </c>
      <c r="CM982" t="b">
        <f t="shared" si="258"/>
        <v>1</v>
      </c>
      <c r="CN982" t="b">
        <f t="shared" si="259"/>
        <v>0</v>
      </c>
      <c r="CO982" t="b">
        <f>LEN(_xlfn.IFNA(VLOOKUP(Data!K982,Konstanta!$AB:$AB,1,FALSE),""))&gt;0</f>
        <v>0</v>
      </c>
      <c r="CP982" s="12" t="b">
        <f t="shared" si="260"/>
        <v>0</v>
      </c>
      <c r="CQ982" s="12" t="b">
        <f t="shared" si="261"/>
        <v>0</v>
      </c>
      <c r="CR982" t="b">
        <f>ISNUMBER(SEARCH(Konstanta!$Q$5,Y982))</f>
        <v>0</v>
      </c>
      <c r="CS982">
        <f ca="1">IF(CD982&lt;=Konstanta!$J$5,Konstanta!$I$5,IF(CD982&lt;=Konstanta!$J$6,Konstanta!$I$6,IF(CD982&lt;=Konstanta!$J$7,Konstanta!$I$7,Konstanta!$I$8)))</f>
        <v>4</v>
      </c>
      <c r="CT982" t="b">
        <f>ISNUMBER(SEARCH(Konstanta!$Q$6,Y982))</f>
        <v>0</v>
      </c>
      <c r="CU982">
        <f ca="1">IF(CD982&lt;=Konstanta!$F$5,Konstanta!$E$5,IF(CD982&lt;=Konstanta!$F$6,Konstanta!$E$6,IF(CD982&lt;=Konstanta!$F$7,Konstanta!$E$7,IF(CD982&lt;=Konstanta!$F$8,Konstanta!$E$8,Konstanta!$E$9))))</f>
        <v>5</v>
      </c>
      <c r="CV982" t="b">
        <f t="shared" si="262"/>
        <v>1</v>
      </c>
      <c r="CW982" s="74">
        <f ca="1">IF(CD982&lt;=Konstanta!$B$5,Konstanta!$A$5,IF(CD982&lt;=Konstanta!$B$6,Konstanta!$A$6,IF(CD982&lt;=Konstanta!$B$7,Konstanta!$A$7,IF(CD982&lt;=Konstanta!$B$8,Konstanta!$A$8,IF(CD982&lt;=Konstanta!$B$9,Konstanta!$A$9,IF(CD982&lt;=Konstanta!$B$10,Konstanta!$A$10,IF(CD982&lt;=Konstanta!$B$11,Konstanta!$A$11,Konstanta!$A$12)))))))</f>
        <v>8</v>
      </c>
      <c r="CX982" t="b">
        <f>LEN(_xlfn.IFNA(VLOOKUP(AA982,Konstanta!$AD:$AD,1,FALSE),""))=0</f>
        <v>1</v>
      </c>
      <c r="CY982" s="67">
        <f t="shared" si="263"/>
        <v>0</v>
      </c>
      <c r="CZ982" s="67">
        <f t="shared" si="264"/>
        <v>0</v>
      </c>
      <c r="DA982" s="67">
        <f t="shared" si="265"/>
        <v>0</v>
      </c>
      <c r="DB982" t="b">
        <f t="shared" ca="1" si="266"/>
        <v>0</v>
      </c>
      <c r="DC982" s="67" t="b">
        <f>DA982&lt;=Konstanta!$AH$3</f>
        <v>1</v>
      </c>
      <c r="DD982" t="b">
        <f>CY982&lt;=Konstanta!$AH$4</f>
        <v>1</v>
      </c>
      <c r="DE982" t="b">
        <f>CY982&lt;=Konstanta!$AH$5</f>
        <v>1</v>
      </c>
      <c r="DF982" t="b">
        <f>CY982&lt;=Konstanta!$AH$6</f>
        <v>1</v>
      </c>
      <c r="DG982" t="b">
        <f ca="1">TEXT(BL982,"YYYYMMDD")=TEXT(Konstanta!$B$1,"YYYYMMDD")</f>
        <v>0</v>
      </c>
      <c r="DH982" t="b">
        <f t="shared" si="267"/>
        <v>0</v>
      </c>
      <c r="DI982" s="67">
        <f ca="1">Konstanta!$C$4-Data!CD982</f>
        <v>-1096658.666275</v>
      </c>
      <c r="DJ982">
        <f ca="1">IF(Data!DI982&gt;=Konstanta!$B$14,Konstanta!$A$14,IF(Data!DI982&gt;=Konstanta!$B$15,Konstanta!$A$15,IF(Data!DI982&gt;=Konstanta!$B$16,Konstanta!$A$16,IF(Data!DI982&gt;=Konstanta!$B$17,Konstanta!$A$17,IF(Data!DI982&gt;=Konstanta!$B$18,Konstanta!$A$18,Konstanta!$A$19)))))</f>
        <v>6</v>
      </c>
      <c r="DK982" t="b">
        <f t="shared" si="268"/>
        <v>0</v>
      </c>
      <c r="DL982" t="b">
        <f>COUNTIFS(A$1:A981,A982)=0</f>
        <v>1</v>
      </c>
    </row>
    <row r="983" spans="1:116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  <c r="BY983" s="68"/>
      <c r="BZ983" s="70" t="str">
        <f t="shared" si="253"/>
        <v/>
      </c>
      <c r="CA983" s="71">
        <f t="shared" ca="1" si="254"/>
        <v>1096694.6662277777</v>
      </c>
      <c r="CB983" s="70" t="b">
        <f ca="1">AND(LEN(BZ983)&gt;0,TEXT(BZ983,"YYYY-MM-DD")=TEXT(Konstanta!$B$1,"YYYY-MM-DD"))</f>
        <v>0</v>
      </c>
      <c r="CC983" s="70" t="str">
        <f t="shared" si="255"/>
        <v/>
      </c>
      <c r="CD983" s="72">
        <f ca="1">(Konstanta!$B$2-D983)*24</f>
        <v>1096694.666275</v>
      </c>
      <c r="CE983" t="b">
        <f t="shared" si="256"/>
        <v>0</v>
      </c>
      <c r="CF983" t="b">
        <f>LEN(_xlfn.IFNA(VLOOKUP(H983,Konstanta!$M:$M,1,FALSE),""))&gt;0</f>
        <v>0</v>
      </c>
      <c r="CG983" t="b">
        <f>LEN(_xlfn.IFNA(VLOOKUP(G983,Konstanta!$T:$T,1,FALSE),""))&gt;0</f>
        <v>0</v>
      </c>
      <c r="CH983" t="b">
        <f>_xlfn.IFNA(VLOOKUP(U983,Konstanta!$O:$O,1,FALSE),"-")&lt;&gt;"-"</f>
        <v>0</v>
      </c>
      <c r="CI983" t="b">
        <f>LEN(_xlfn.IFNA(VLOOKUP(AX983,Konstanta!$X:$X,1,FALSE),""))&gt;0</f>
        <v>0</v>
      </c>
      <c r="CJ983" t="b">
        <f>OR(LEN(_xlfn.IFNA(VLOOKUP(Y983,Konstanta!$Q:$Q,1,FALSE),""))&gt;0,LEN(Y983)=0)</f>
        <v>1</v>
      </c>
      <c r="CK983" t="b">
        <f t="shared" si="257"/>
        <v>1</v>
      </c>
      <c r="CL983" t="b">
        <f>OR(LEN(_xlfn.IFNA(VLOOKUP(BK983,Konstanta!$Z:$Z,1,FALSE),""))&gt;0,LEN(BK983)=0)</f>
        <v>1</v>
      </c>
      <c r="CM983" t="b">
        <f t="shared" si="258"/>
        <v>1</v>
      </c>
      <c r="CN983" t="b">
        <f t="shared" si="259"/>
        <v>0</v>
      </c>
      <c r="CO983" t="b">
        <f>LEN(_xlfn.IFNA(VLOOKUP(Data!K983,Konstanta!$AB:$AB,1,FALSE),""))&gt;0</f>
        <v>0</v>
      </c>
      <c r="CP983" s="12" t="b">
        <f t="shared" si="260"/>
        <v>0</v>
      </c>
      <c r="CQ983" s="12" t="b">
        <f t="shared" si="261"/>
        <v>0</v>
      </c>
      <c r="CR983" t="b">
        <f>ISNUMBER(SEARCH(Konstanta!$Q$5,Y983))</f>
        <v>0</v>
      </c>
      <c r="CS983">
        <f ca="1">IF(CD983&lt;=Konstanta!$J$5,Konstanta!$I$5,IF(CD983&lt;=Konstanta!$J$6,Konstanta!$I$6,IF(CD983&lt;=Konstanta!$J$7,Konstanta!$I$7,Konstanta!$I$8)))</f>
        <v>4</v>
      </c>
      <c r="CT983" t="b">
        <f>ISNUMBER(SEARCH(Konstanta!$Q$6,Y983))</f>
        <v>0</v>
      </c>
      <c r="CU983">
        <f ca="1">IF(CD983&lt;=Konstanta!$F$5,Konstanta!$E$5,IF(CD983&lt;=Konstanta!$F$6,Konstanta!$E$6,IF(CD983&lt;=Konstanta!$F$7,Konstanta!$E$7,IF(CD983&lt;=Konstanta!$F$8,Konstanta!$E$8,Konstanta!$E$9))))</f>
        <v>5</v>
      </c>
      <c r="CV983" t="b">
        <f t="shared" si="262"/>
        <v>1</v>
      </c>
      <c r="CW983" s="74">
        <f ca="1">IF(CD983&lt;=Konstanta!$B$5,Konstanta!$A$5,IF(CD983&lt;=Konstanta!$B$6,Konstanta!$A$6,IF(CD983&lt;=Konstanta!$B$7,Konstanta!$A$7,IF(CD983&lt;=Konstanta!$B$8,Konstanta!$A$8,IF(CD983&lt;=Konstanta!$B$9,Konstanta!$A$9,IF(CD983&lt;=Konstanta!$B$10,Konstanta!$A$10,IF(CD983&lt;=Konstanta!$B$11,Konstanta!$A$11,Konstanta!$A$12)))))))</f>
        <v>8</v>
      </c>
      <c r="CX983" t="b">
        <f>LEN(_xlfn.IFNA(VLOOKUP(AA983,Konstanta!$AD:$AD,1,FALSE),""))=0</f>
        <v>1</v>
      </c>
      <c r="CY983" s="67">
        <f t="shared" si="263"/>
        <v>0</v>
      </c>
      <c r="CZ983" s="67">
        <f t="shared" si="264"/>
        <v>0</v>
      </c>
      <c r="DA983" s="67">
        <f t="shared" si="265"/>
        <v>0</v>
      </c>
      <c r="DB983" t="b">
        <f t="shared" ca="1" si="266"/>
        <v>0</v>
      </c>
      <c r="DC983" s="67" t="b">
        <f>DA983&lt;=Konstanta!$AH$3</f>
        <v>1</v>
      </c>
      <c r="DD983" t="b">
        <f>CY983&lt;=Konstanta!$AH$4</f>
        <v>1</v>
      </c>
      <c r="DE983" t="b">
        <f>CY983&lt;=Konstanta!$AH$5</f>
        <v>1</v>
      </c>
      <c r="DF983" t="b">
        <f>CY983&lt;=Konstanta!$AH$6</f>
        <v>1</v>
      </c>
      <c r="DG983" t="b">
        <f ca="1">TEXT(BL983,"YYYYMMDD")=TEXT(Konstanta!$B$1,"YYYYMMDD")</f>
        <v>0</v>
      </c>
      <c r="DH983" t="b">
        <f t="shared" si="267"/>
        <v>0</v>
      </c>
      <c r="DI983" s="67">
        <f ca="1">Konstanta!$C$4-Data!CD983</f>
        <v>-1096658.666275</v>
      </c>
      <c r="DJ983">
        <f ca="1">IF(Data!DI983&gt;=Konstanta!$B$14,Konstanta!$A$14,IF(Data!DI983&gt;=Konstanta!$B$15,Konstanta!$A$15,IF(Data!DI983&gt;=Konstanta!$B$16,Konstanta!$A$16,IF(Data!DI983&gt;=Konstanta!$B$17,Konstanta!$A$17,IF(Data!DI983&gt;=Konstanta!$B$18,Konstanta!$A$18,Konstanta!$A$19)))))</f>
        <v>6</v>
      </c>
      <c r="DK983" t="b">
        <f t="shared" si="268"/>
        <v>0</v>
      </c>
      <c r="DL983" t="b">
        <f>COUNTIFS(A$1:A982,A983)=0</f>
        <v>1</v>
      </c>
    </row>
    <row r="984" spans="1:116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70" t="str">
        <f t="shared" si="253"/>
        <v/>
      </c>
      <c r="CA984" s="71">
        <f t="shared" ca="1" si="254"/>
        <v>1096694.6662138889</v>
      </c>
      <c r="CB984" s="70" t="b">
        <f ca="1">AND(LEN(BZ984)&gt;0,TEXT(BZ984,"YYYY-MM-DD")=TEXT(Konstanta!$B$1,"YYYY-MM-DD"))</f>
        <v>0</v>
      </c>
      <c r="CC984" s="70" t="str">
        <f t="shared" si="255"/>
        <v/>
      </c>
      <c r="CD984" s="72">
        <f ca="1">(Konstanta!$B$2-D984)*24</f>
        <v>1096694.666275</v>
      </c>
      <c r="CE984" t="b">
        <f t="shared" si="256"/>
        <v>0</v>
      </c>
      <c r="CF984" t="b">
        <f>LEN(_xlfn.IFNA(VLOOKUP(H984,Konstanta!$M:$M,1,FALSE),""))&gt;0</f>
        <v>0</v>
      </c>
      <c r="CG984" t="b">
        <f>LEN(_xlfn.IFNA(VLOOKUP(G984,Konstanta!$T:$T,1,FALSE),""))&gt;0</f>
        <v>0</v>
      </c>
      <c r="CH984" t="b">
        <f>_xlfn.IFNA(VLOOKUP(U984,Konstanta!$O:$O,1,FALSE),"-")&lt;&gt;"-"</f>
        <v>0</v>
      </c>
      <c r="CI984" t="b">
        <f>LEN(_xlfn.IFNA(VLOOKUP(AX984,Konstanta!$X:$X,1,FALSE),""))&gt;0</f>
        <v>0</v>
      </c>
      <c r="CJ984" t="b">
        <f>OR(LEN(_xlfn.IFNA(VLOOKUP(Y984,Konstanta!$Q:$Q,1,FALSE),""))&gt;0,LEN(Y984)=0)</f>
        <v>1</v>
      </c>
      <c r="CK984" t="b">
        <f t="shared" si="257"/>
        <v>1</v>
      </c>
      <c r="CL984" t="b">
        <f>OR(LEN(_xlfn.IFNA(VLOOKUP(BK984,Konstanta!$Z:$Z,1,FALSE),""))&gt;0,LEN(BK984)=0)</f>
        <v>1</v>
      </c>
      <c r="CM984" t="b">
        <f t="shared" si="258"/>
        <v>1</v>
      </c>
      <c r="CN984" t="b">
        <f t="shared" si="259"/>
        <v>0</v>
      </c>
      <c r="CO984" t="b">
        <f>LEN(_xlfn.IFNA(VLOOKUP(Data!K984,Konstanta!$AB:$AB,1,FALSE),""))&gt;0</f>
        <v>0</v>
      </c>
      <c r="CP984" s="12" t="b">
        <f t="shared" si="260"/>
        <v>0</v>
      </c>
      <c r="CQ984" s="12" t="b">
        <f t="shared" si="261"/>
        <v>0</v>
      </c>
      <c r="CR984" t="b">
        <f>ISNUMBER(SEARCH(Konstanta!$Q$5,Y984))</f>
        <v>0</v>
      </c>
      <c r="CS984">
        <f ca="1">IF(CD984&lt;=Konstanta!$J$5,Konstanta!$I$5,IF(CD984&lt;=Konstanta!$J$6,Konstanta!$I$6,IF(CD984&lt;=Konstanta!$J$7,Konstanta!$I$7,Konstanta!$I$8)))</f>
        <v>4</v>
      </c>
      <c r="CT984" t="b">
        <f>ISNUMBER(SEARCH(Konstanta!$Q$6,Y984))</f>
        <v>0</v>
      </c>
      <c r="CU984">
        <f ca="1">IF(CD984&lt;=Konstanta!$F$5,Konstanta!$E$5,IF(CD984&lt;=Konstanta!$F$6,Konstanta!$E$6,IF(CD984&lt;=Konstanta!$F$7,Konstanta!$E$7,IF(CD984&lt;=Konstanta!$F$8,Konstanta!$E$8,Konstanta!$E$9))))</f>
        <v>5</v>
      </c>
      <c r="CV984" t="b">
        <f t="shared" si="262"/>
        <v>1</v>
      </c>
      <c r="CW984" s="74">
        <f ca="1">IF(CD984&lt;=Konstanta!$B$5,Konstanta!$A$5,IF(CD984&lt;=Konstanta!$B$6,Konstanta!$A$6,IF(CD984&lt;=Konstanta!$B$7,Konstanta!$A$7,IF(CD984&lt;=Konstanta!$B$8,Konstanta!$A$8,IF(CD984&lt;=Konstanta!$B$9,Konstanta!$A$9,IF(CD984&lt;=Konstanta!$B$10,Konstanta!$A$10,IF(CD984&lt;=Konstanta!$B$11,Konstanta!$A$11,Konstanta!$A$12)))))))</f>
        <v>8</v>
      </c>
      <c r="CX984" t="b">
        <f>LEN(_xlfn.IFNA(VLOOKUP(AA984,Konstanta!$AD:$AD,1,FALSE),""))=0</f>
        <v>1</v>
      </c>
      <c r="CY984" s="67">
        <f t="shared" si="263"/>
        <v>0</v>
      </c>
      <c r="CZ984" s="67">
        <f t="shared" si="264"/>
        <v>0</v>
      </c>
      <c r="DA984" s="67">
        <f t="shared" si="265"/>
        <v>0</v>
      </c>
      <c r="DB984" t="b">
        <f t="shared" ca="1" si="266"/>
        <v>0</v>
      </c>
      <c r="DC984" s="67" t="b">
        <f>DA984&lt;=Konstanta!$AH$3</f>
        <v>1</v>
      </c>
      <c r="DD984" t="b">
        <f>CY984&lt;=Konstanta!$AH$4</f>
        <v>1</v>
      </c>
      <c r="DE984" t="b">
        <f>CY984&lt;=Konstanta!$AH$5</f>
        <v>1</v>
      </c>
      <c r="DF984" t="b">
        <f>CY984&lt;=Konstanta!$AH$6</f>
        <v>1</v>
      </c>
      <c r="DG984" t="b">
        <f ca="1">TEXT(BL984,"YYYYMMDD")=TEXT(Konstanta!$B$1,"YYYYMMDD")</f>
        <v>0</v>
      </c>
      <c r="DH984" t="b">
        <f t="shared" si="267"/>
        <v>0</v>
      </c>
      <c r="DI984" s="67">
        <f ca="1">Konstanta!$C$4-Data!CD984</f>
        <v>-1096658.666275</v>
      </c>
      <c r="DJ984">
        <f ca="1">IF(Data!DI984&gt;=Konstanta!$B$14,Konstanta!$A$14,IF(Data!DI984&gt;=Konstanta!$B$15,Konstanta!$A$15,IF(Data!DI984&gt;=Konstanta!$B$16,Konstanta!$A$16,IF(Data!DI984&gt;=Konstanta!$B$17,Konstanta!$A$17,IF(Data!DI984&gt;=Konstanta!$B$18,Konstanta!$A$18,Konstanta!$A$19)))))</f>
        <v>6</v>
      </c>
      <c r="DK984" t="b">
        <f t="shared" si="268"/>
        <v>0</v>
      </c>
      <c r="DL984" t="b">
        <f>COUNTIFS(A$1:A983,A984)=0</f>
        <v>1</v>
      </c>
    </row>
    <row r="985" spans="1:116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70" t="str">
        <f t="shared" si="253"/>
        <v/>
      </c>
      <c r="CA985" s="71">
        <f t="shared" ca="1" si="254"/>
        <v>1096694.6660000002</v>
      </c>
      <c r="CB985" s="70" t="b">
        <f ca="1">AND(LEN(BZ985)&gt;0,TEXT(BZ985,"YYYY-MM-DD")=TEXT(Konstanta!$B$1,"YYYY-MM-DD"))</f>
        <v>0</v>
      </c>
      <c r="CC985" s="70" t="str">
        <f t="shared" si="255"/>
        <v/>
      </c>
      <c r="CD985" s="72">
        <f ca="1">(Konstanta!$B$2-D985)*24</f>
        <v>1096694.666275</v>
      </c>
      <c r="CE985" t="b">
        <f t="shared" si="256"/>
        <v>0</v>
      </c>
      <c r="CF985" t="b">
        <f>LEN(_xlfn.IFNA(VLOOKUP(H985,Konstanta!$M:$M,1,FALSE),""))&gt;0</f>
        <v>0</v>
      </c>
      <c r="CG985" t="b">
        <f>LEN(_xlfn.IFNA(VLOOKUP(G985,Konstanta!$T:$T,1,FALSE),""))&gt;0</f>
        <v>0</v>
      </c>
      <c r="CH985" t="b">
        <f>_xlfn.IFNA(VLOOKUP(U985,Konstanta!$O:$O,1,FALSE),"-")&lt;&gt;"-"</f>
        <v>0</v>
      </c>
      <c r="CI985" t="b">
        <f>LEN(_xlfn.IFNA(VLOOKUP(AX985,Konstanta!$X:$X,1,FALSE),""))&gt;0</f>
        <v>0</v>
      </c>
      <c r="CJ985" t="b">
        <f>OR(LEN(_xlfn.IFNA(VLOOKUP(Y985,Konstanta!$Q:$Q,1,FALSE),""))&gt;0,LEN(Y985)=0)</f>
        <v>1</v>
      </c>
      <c r="CK985" t="b">
        <f t="shared" si="257"/>
        <v>1</v>
      </c>
      <c r="CL985" t="b">
        <f>OR(LEN(_xlfn.IFNA(VLOOKUP(BK985,Konstanta!$Z:$Z,1,FALSE),""))&gt;0,LEN(BK985)=0)</f>
        <v>1</v>
      </c>
      <c r="CM985" t="b">
        <f t="shared" si="258"/>
        <v>1</v>
      </c>
      <c r="CN985" t="b">
        <f t="shared" si="259"/>
        <v>0</v>
      </c>
      <c r="CO985" t="b">
        <f>LEN(_xlfn.IFNA(VLOOKUP(Data!K985,Konstanta!$AB:$AB,1,FALSE),""))&gt;0</f>
        <v>0</v>
      </c>
      <c r="CP985" s="12" t="b">
        <f t="shared" si="260"/>
        <v>0</v>
      </c>
      <c r="CQ985" s="12" t="b">
        <f t="shared" si="261"/>
        <v>0</v>
      </c>
      <c r="CR985" t="b">
        <f>ISNUMBER(SEARCH(Konstanta!$Q$5,Y985))</f>
        <v>0</v>
      </c>
      <c r="CS985">
        <f ca="1">IF(CD985&lt;=Konstanta!$J$5,Konstanta!$I$5,IF(CD985&lt;=Konstanta!$J$6,Konstanta!$I$6,IF(CD985&lt;=Konstanta!$J$7,Konstanta!$I$7,Konstanta!$I$8)))</f>
        <v>4</v>
      </c>
      <c r="CT985" t="b">
        <f>ISNUMBER(SEARCH(Konstanta!$Q$6,Y985))</f>
        <v>0</v>
      </c>
      <c r="CU985">
        <f ca="1">IF(CD985&lt;=Konstanta!$F$5,Konstanta!$E$5,IF(CD985&lt;=Konstanta!$F$6,Konstanta!$E$6,IF(CD985&lt;=Konstanta!$F$7,Konstanta!$E$7,IF(CD985&lt;=Konstanta!$F$8,Konstanta!$E$8,Konstanta!$E$9))))</f>
        <v>5</v>
      </c>
      <c r="CV985" t="b">
        <f t="shared" si="262"/>
        <v>1</v>
      </c>
      <c r="CW985" s="74">
        <f ca="1">IF(CD985&lt;=Konstanta!$B$5,Konstanta!$A$5,IF(CD985&lt;=Konstanta!$B$6,Konstanta!$A$6,IF(CD985&lt;=Konstanta!$B$7,Konstanta!$A$7,IF(CD985&lt;=Konstanta!$B$8,Konstanta!$A$8,IF(CD985&lt;=Konstanta!$B$9,Konstanta!$A$9,IF(CD985&lt;=Konstanta!$B$10,Konstanta!$A$10,IF(CD985&lt;=Konstanta!$B$11,Konstanta!$A$11,Konstanta!$A$12)))))))</f>
        <v>8</v>
      </c>
      <c r="CX985" t="b">
        <f>LEN(_xlfn.IFNA(VLOOKUP(AA985,Konstanta!$AD:$AD,1,FALSE),""))=0</f>
        <v>1</v>
      </c>
      <c r="CY985" s="67">
        <f t="shared" si="263"/>
        <v>0</v>
      </c>
      <c r="CZ985" s="67">
        <f t="shared" si="264"/>
        <v>0</v>
      </c>
      <c r="DA985" s="67">
        <f t="shared" si="265"/>
        <v>0</v>
      </c>
      <c r="DB985" t="b">
        <f t="shared" ca="1" si="266"/>
        <v>0</v>
      </c>
      <c r="DC985" s="67" t="b">
        <f>DA985&lt;=Konstanta!$AH$3</f>
        <v>1</v>
      </c>
      <c r="DD985" t="b">
        <f>CY985&lt;=Konstanta!$AH$4</f>
        <v>1</v>
      </c>
      <c r="DE985" t="b">
        <f>CY985&lt;=Konstanta!$AH$5</f>
        <v>1</v>
      </c>
      <c r="DF985" t="b">
        <f>CY985&lt;=Konstanta!$AH$6</f>
        <v>1</v>
      </c>
      <c r="DG985" t="b">
        <f ca="1">TEXT(BL985,"YYYYMMDD")=TEXT(Konstanta!$B$1,"YYYYMMDD")</f>
        <v>0</v>
      </c>
      <c r="DH985" t="b">
        <f t="shared" si="267"/>
        <v>0</v>
      </c>
      <c r="DI985" s="67">
        <f ca="1">Konstanta!$C$4-Data!CD985</f>
        <v>-1096658.666275</v>
      </c>
      <c r="DJ985">
        <f ca="1">IF(Data!DI985&gt;=Konstanta!$B$14,Konstanta!$A$14,IF(Data!DI985&gt;=Konstanta!$B$15,Konstanta!$A$15,IF(Data!DI985&gt;=Konstanta!$B$16,Konstanta!$A$16,IF(Data!DI985&gt;=Konstanta!$B$17,Konstanta!$A$17,IF(Data!DI985&gt;=Konstanta!$B$18,Konstanta!$A$18,Konstanta!$A$19)))))</f>
        <v>6</v>
      </c>
      <c r="DK985" t="b">
        <f t="shared" si="268"/>
        <v>0</v>
      </c>
      <c r="DL985" t="b">
        <f>COUNTIFS(A$1:A984,A985)=0</f>
        <v>1</v>
      </c>
    </row>
    <row r="986" spans="1:11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  <c r="BY986" s="68"/>
      <c r="BZ986" s="70" t="str">
        <f t="shared" si="253"/>
        <v/>
      </c>
      <c r="CA986" s="71">
        <f t="shared" ca="1" si="254"/>
        <v>1096694.6660055555</v>
      </c>
      <c r="CB986" s="70" t="b">
        <f ca="1">AND(LEN(BZ986)&gt;0,TEXT(BZ986,"YYYY-MM-DD")=TEXT(Konstanta!$B$1,"YYYY-MM-DD"))</f>
        <v>0</v>
      </c>
      <c r="CC986" s="70" t="str">
        <f t="shared" si="255"/>
        <v/>
      </c>
      <c r="CD986" s="72">
        <f ca="1">(Konstanta!$B$2-D986)*24</f>
        <v>1096694.666275</v>
      </c>
      <c r="CE986" t="b">
        <f t="shared" si="256"/>
        <v>0</v>
      </c>
      <c r="CF986" t="b">
        <f>LEN(_xlfn.IFNA(VLOOKUP(H986,Konstanta!$M:$M,1,FALSE),""))&gt;0</f>
        <v>0</v>
      </c>
      <c r="CG986" t="b">
        <f>LEN(_xlfn.IFNA(VLOOKUP(G986,Konstanta!$T:$T,1,FALSE),""))&gt;0</f>
        <v>0</v>
      </c>
      <c r="CH986" t="b">
        <f>_xlfn.IFNA(VLOOKUP(U986,Konstanta!$O:$O,1,FALSE),"-")&lt;&gt;"-"</f>
        <v>0</v>
      </c>
      <c r="CI986" t="b">
        <f>LEN(_xlfn.IFNA(VLOOKUP(AX986,Konstanta!$X:$X,1,FALSE),""))&gt;0</f>
        <v>0</v>
      </c>
      <c r="CJ986" t="b">
        <f>OR(LEN(_xlfn.IFNA(VLOOKUP(Y986,Konstanta!$Q:$Q,1,FALSE),""))&gt;0,LEN(Y986)=0)</f>
        <v>1</v>
      </c>
      <c r="CK986" t="b">
        <f t="shared" si="257"/>
        <v>1</v>
      </c>
      <c r="CL986" t="b">
        <f>OR(LEN(_xlfn.IFNA(VLOOKUP(BK986,Konstanta!$Z:$Z,1,FALSE),""))&gt;0,LEN(BK986)=0)</f>
        <v>1</v>
      </c>
      <c r="CM986" t="b">
        <f t="shared" si="258"/>
        <v>1</v>
      </c>
      <c r="CN986" t="b">
        <f t="shared" si="259"/>
        <v>0</v>
      </c>
      <c r="CO986" t="b">
        <f>LEN(_xlfn.IFNA(VLOOKUP(Data!K986,Konstanta!$AB:$AB,1,FALSE),""))&gt;0</f>
        <v>0</v>
      </c>
      <c r="CP986" s="12" t="b">
        <f t="shared" si="260"/>
        <v>0</v>
      </c>
      <c r="CQ986" s="12" t="b">
        <f t="shared" si="261"/>
        <v>0</v>
      </c>
      <c r="CR986" t="b">
        <f>ISNUMBER(SEARCH(Konstanta!$Q$5,Y986))</f>
        <v>0</v>
      </c>
      <c r="CS986">
        <f ca="1">IF(CD986&lt;=Konstanta!$J$5,Konstanta!$I$5,IF(CD986&lt;=Konstanta!$J$6,Konstanta!$I$6,IF(CD986&lt;=Konstanta!$J$7,Konstanta!$I$7,Konstanta!$I$8)))</f>
        <v>4</v>
      </c>
      <c r="CT986" t="b">
        <f>ISNUMBER(SEARCH(Konstanta!$Q$6,Y986))</f>
        <v>0</v>
      </c>
      <c r="CU986">
        <f ca="1">IF(CD986&lt;=Konstanta!$F$5,Konstanta!$E$5,IF(CD986&lt;=Konstanta!$F$6,Konstanta!$E$6,IF(CD986&lt;=Konstanta!$F$7,Konstanta!$E$7,IF(CD986&lt;=Konstanta!$F$8,Konstanta!$E$8,Konstanta!$E$9))))</f>
        <v>5</v>
      </c>
      <c r="CV986" t="b">
        <f t="shared" si="262"/>
        <v>1</v>
      </c>
      <c r="CW986" s="74">
        <f ca="1">IF(CD986&lt;=Konstanta!$B$5,Konstanta!$A$5,IF(CD986&lt;=Konstanta!$B$6,Konstanta!$A$6,IF(CD986&lt;=Konstanta!$B$7,Konstanta!$A$7,IF(CD986&lt;=Konstanta!$B$8,Konstanta!$A$8,IF(CD986&lt;=Konstanta!$B$9,Konstanta!$A$9,IF(CD986&lt;=Konstanta!$B$10,Konstanta!$A$10,IF(CD986&lt;=Konstanta!$B$11,Konstanta!$A$11,Konstanta!$A$12)))))))</f>
        <v>8</v>
      </c>
      <c r="CX986" t="b">
        <f>LEN(_xlfn.IFNA(VLOOKUP(AA986,Konstanta!$AD:$AD,1,FALSE),""))=0</f>
        <v>1</v>
      </c>
      <c r="CY986" s="67">
        <f t="shared" si="263"/>
        <v>0</v>
      </c>
      <c r="CZ986" s="67">
        <f t="shared" si="264"/>
        <v>0</v>
      </c>
      <c r="DA986" s="67">
        <f t="shared" si="265"/>
        <v>0</v>
      </c>
      <c r="DB986" t="b">
        <f t="shared" ca="1" si="266"/>
        <v>0</v>
      </c>
      <c r="DC986" s="67" t="b">
        <f>DA986&lt;=Konstanta!$AH$3</f>
        <v>1</v>
      </c>
      <c r="DD986" t="b">
        <f>CY986&lt;=Konstanta!$AH$4</f>
        <v>1</v>
      </c>
      <c r="DE986" t="b">
        <f>CY986&lt;=Konstanta!$AH$5</f>
        <v>1</v>
      </c>
      <c r="DF986" t="b">
        <f>CY986&lt;=Konstanta!$AH$6</f>
        <v>1</v>
      </c>
      <c r="DG986" t="b">
        <f ca="1">TEXT(BL986,"YYYYMMDD")=TEXT(Konstanta!$B$1,"YYYYMMDD")</f>
        <v>0</v>
      </c>
      <c r="DH986" t="b">
        <f t="shared" si="267"/>
        <v>0</v>
      </c>
      <c r="DI986" s="67">
        <f ca="1">Konstanta!$C$4-Data!CD986</f>
        <v>-1096658.666275</v>
      </c>
      <c r="DJ986">
        <f ca="1">IF(Data!DI986&gt;=Konstanta!$B$14,Konstanta!$A$14,IF(Data!DI986&gt;=Konstanta!$B$15,Konstanta!$A$15,IF(Data!DI986&gt;=Konstanta!$B$16,Konstanta!$A$16,IF(Data!DI986&gt;=Konstanta!$B$17,Konstanta!$A$17,IF(Data!DI986&gt;=Konstanta!$B$18,Konstanta!$A$18,Konstanta!$A$19)))))</f>
        <v>6</v>
      </c>
      <c r="DK986" t="b">
        <f t="shared" si="268"/>
        <v>0</v>
      </c>
      <c r="DL986" t="b">
        <f>COUNTIFS(A$1:A985,A986)=0</f>
        <v>1</v>
      </c>
    </row>
    <row r="987" spans="1:116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  <c r="BY987" s="68"/>
      <c r="BZ987" s="70" t="str">
        <f t="shared" si="253"/>
        <v/>
      </c>
      <c r="CA987" s="71">
        <f t="shared" ca="1" si="254"/>
        <v>1096694.6662277777</v>
      </c>
      <c r="CB987" s="70" t="b">
        <f ca="1">AND(LEN(BZ987)&gt;0,TEXT(BZ987,"YYYY-MM-DD")=TEXT(Konstanta!$B$1,"YYYY-MM-DD"))</f>
        <v>0</v>
      </c>
      <c r="CC987" s="70" t="str">
        <f t="shared" si="255"/>
        <v/>
      </c>
      <c r="CD987" s="72">
        <f ca="1">(Konstanta!$B$2-D987)*24</f>
        <v>1096694.666275</v>
      </c>
      <c r="CE987" t="b">
        <f t="shared" si="256"/>
        <v>0</v>
      </c>
      <c r="CF987" t="b">
        <f>LEN(_xlfn.IFNA(VLOOKUP(H987,Konstanta!$M:$M,1,FALSE),""))&gt;0</f>
        <v>0</v>
      </c>
      <c r="CG987" t="b">
        <f>LEN(_xlfn.IFNA(VLOOKUP(G987,Konstanta!$T:$T,1,FALSE),""))&gt;0</f>
        <v>0</v>
      </c>
      <c r="CH987" t="b">
        <f>_xlfn.IFNA(VLOOKUP(U987,Konstanta!$O:$O,1,FALSE),"-")&lt;&gt;"-"</f>
        <v>0</v>
      </c>
      <c r="CI987" t="b">
        <f>LEN(_xlfn.IFNA(VLOOKUP(AX987,Konstanta!$X:$X,1,FALSE),""))&gt;0</f>
        <v>0</v>
      </c>
      <c r="CJ987" t="b">
        <f>OR(LEN(_xlfn.IFNA(VLOOKUP(Y987,Konstanta!$Q:$Q,1,FALSE),""))&gt;0,LEN(Y987)=0)</f>
        <v>1</v>
      </c>
      <c r="CK987" t="b">
        <f t="shared" si="257"/>
        <v>1</v>
      </c>
      <c r="CL987" t="b">
        <f>OR(LEN(_xlfn.IFNA(VLOOKUP(BK987,Konstanta!$Z:$Z,1,FALSE),""))&gt;0,LEN(BK987)=0)</f>
        <v>1</v>
      </c>
      <c r="CM987" t="b">
        <f t="shared" si="258"/>
        <v>1</v>
      </c>
      <c r="CN987" t="b">
        <f t="shared" si="259"/>
        <v>0</v>
      </c>
      <c r="CO987" t="b">
        <f>LEN(_xlfn.IFNA(VLOOKUP(Data!K987,Konstanta!$AB:$AB,1,FALSE),""))&gt;0</f>
        <v>0</v>
      </c>
      <c r="CP987" s="12" t="b">
        <f t="shared" si="260"/>
        <v>0</v>
      </c>
      <c r="CQ987" s="12" t="b">
        <f t="shared" si="261"/>
        <v>0</v>
      </c>
      <c r="CR987" t="b">
        <f>ISNUMBER(SEARCH(Konstanta!$Q$5,Y987))</f>
        <v>0</v>
      </c>
      <c r="CS987">
        <f ca="1">IF(CD987&lt;=Konstanta!$J$5,Konstanta!$I$5,IF(CD987&lt;=Konstanta!$J$6,Konstanta!$I$6,IF(CD987&lt;=Konstanta!$J$7,Konstanta!$I$7,Konstanta!$I$8)))</f>
        <v>4</v>
      </c>
      <c r="CT987" t="b">
        <f>ISNUMBER(SEARCH(Konstanta!$Q$6,Y987))</f>
        <v>0</v>
      </c>
      <c r="CU987">
        <f ca="1">IF(CD987&lt;=Konstanta!$F$5,Konstanta!$E$5,IF(CD987&lt;=Konstanta!$F$6,Konstanta!$E$6,IF(CD987&lt;=Konstanta!$F$7,Konstanta!$E$7,IF(CD987&lt;=Konstanta!$F$8,Konstanta!$E$8,Konstanta!$E$9))))</f>
        <v>5</v>
      </c>
      <c r="CV987" t="b">
        <f t="shared" si="262"/>
        <v>1</v>
      </c>
      <c r="CW987" s="74">
        <f ca="1">IF(CD987&lt;=Konstanta!$B$5,Konstanta!$A$5,IF(CD987&lt;=Konstanta!$B$6,Konstanta!$A$6,IF(CD987&lt;=Konstanta!$B$7,Konstanta!$A$7,IF(CD987&lt;=Konstanta!$B$8,Konstanta!$A$8,IF(CD987&lt;=Konstanta!$B$9,Konstanta!$A$9,IF(CD987&lt;=Konstanta!$B$10,Konstanta!$A$10,IF(CD987&lt;=Konstanta!$B$11,Konstanta!$A$11,Konstanta!$A$12)))))))</f>
        <v>8</v>
      </c>
      <c r="CX987" t="b">
        <f>LEN(_xlfn.IFNA(VLOOKUP(AA987,Konstanta!$AD:$AD,1,FALSE),""))=0</f>
        <v>1</v>
      </c>
      <c r="CY987" s="67">
        <f t="shared" si="263"/>
        <v>0</v>
      </c>
      <c r="CZ987" s="67">
        <f t="shared" si="264"/>
        <v>0</v>
      </c>
      <c r="DA987" s="67">
        <f t="shared" si="265"/>
        <v>0</v>
      </c>
      <c r="DB987" t="b">
        <f t="shared" ca="1" si="266"/>
        <v>0</v>
      </c>
      <c r="DC987" s="67" t="b">
        <f>DA987&lt;=Konstanta!$AH$3</f>
        <v>1</v>
      </c>
      <c r="DD987" t="b">
        <f>CY987&lt;=Konstanta!$AH$4</f>
        <v>1</v>
      </c>
      <c r="DE987" t="b">
        <f>CY987&lt;=Konstanta!$AH$5</f>
        <v>1</v>
      </c>
      <c r="DF987" t="b">
        <f>CY987&lt;=Konstanta!$AH$6</f>
        <v>1</v>
      </c>
      <c r="DG987" t="b">
        <f ca="1">TEXT(BL987,"YYYYMMDD")=TEXT(Konstanta!$B$1,"YYYYMMDD")</f>
        <v>0</v>
      </c>
      <c r="DH987" t="b">
        <f t="shared" si="267"/>
        <v>0</v>
      </c>
      <c r="DI987" s="67">
        <f ca="1">Konstanta!$C$4-Data!CD987</f>
        <v>-1096658.666275</v>
      </c>
      <c r="DJ987">
        <f ca="1">IF(Data!DI987&gt;=Konstanta!$B$14,Konstanta!$A$14,IF(Data!DI987&gt;=Konstanta!$B$15,Konstanta!$A$15,IF(Data!DI987&gt;=Konstanta!$B$16,Konstanta!$A$16,IF(Data!DI987&gt;=Konstanta!$B$17,Konstanta!$A$17,IF(Data!DI987&gt;=Konstanta!$B$18,Konstanta!$A$18,Konstanta!$A$19)))))</f>
        <v>6</v>
      </c>
      <c r="DK987" t="b">
        <f t="shared" si="268"/>
        <v>0</v>
      </c>
      <c r="DL987" t="b">
        <f>COUNTIFS(A$1:A986,A987)=0</f>
        <v>1</v>
      </c>
    </row>
    <row r="988" spans="1:116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  <c r="BY988" s="68"/>
      <c r="BZ988" s="70" t="str">
        <f t="shared" si="253"/>
        <v/>
      </c>
      <c r="CA988" s="71">
        <f t="shared" ca="1" si="254"/>
        <v>1096694.6659916667</v>
      </c>
      <c r="CB988" s="70" t="b">
        <f ca="1">AND(LEN(BZ988)&gt;0,TEXT(BZ988,"YYYY-MM-DD")=TEXT(Konstanta!$B$1,"YYYY-MM-DD"))</f>
        <v>0</v>
      </c>
      <c r="CC988" s="70" t="str">
        <f t="shared" si="255"/>
        <v/>
      </c>
      <c r="CD988" s="72">
        <f ca="1">(Konstanta!$B$2-D988)*24</f>
        <v>1096694.666275</v>
      </c>
      <c r="CE988" t="b">
        <f t="shared" si="256"/>
        <v>0</v>
      </c>
      <c r="CF988" t="b">
        <f>LEN(_xlfn.IFNA(VLOOKUP(H988,Konstanta!$M:$M,1,FALSE),""))&gt;0</f>
        <v>0</v>
      </c>
      <c r="CG988" t="b">
        <f>LEN(_xlfn.IFNA(VLOOKUP(G988,Konstanta!$T:$T,1,FALSE),""))&gt;0</f>
        <v>0</v>
      </c>
      <c r="CH988" t="b">
        <f>_xlfn.IFNA(VLOOKUP(U988,Konstanta!$O:$O,1,FALSE),"-")&lt;&gt;"-"</f>
        <v>0</v>
      </c>
      <c r="CI988" t="b">
        <f>LEN(_xlfn.IFNA(VLOOKUP(AX988,Konstanta!$X:$X,1,FALSE),""))&gt;0</f>
        <v>0</v>
      </c>
      <c r="CJ988" t="b">
        <f>OR(LEN(_xlfn.IFNA(VLOOKUP(Y988,Konstanta!$Q:$Q,1,FALSE),""))&gt;0,LEN(Y988)=0)</f>
        <v>1</v>
      </c>
      <c r="CK988" t="b">
        <f t="shared" si="257"/>
        <v>1</v>
      </c>
      <c r="CL988" t="b">
        <f>OR(LEN(_xlfn.IFNA(VLOOKUP(BK988,Konstanta!$Z:$Z,1,FALSE),""))&gt;0,LEN(BK988)=0)</f>
        <v>1</v>
      </c>
      <c r="CM988" t="b">
        <f t="shared" si="258"/>
        <v>1</v>
      </c>
      <c r="CN988" t="b">
        <f t="shared" si="259"/>
        <v>0</v>
      </c>
      <c r="CO988" t="b">
        <f>LEN(_xlfn.IFNA(VLOOKUP(Data!K988,Konstanta!$AB:$AB,1,FALSE),""))&gt;0</f>
        <v>0</v>
      </c>
      <c r="CP988" s="12" t="b">
        <f t="shared" si="260"/>
        <v>0</v>
      </c>
      <c r="CQ988" s="12" t="b">
        <f t="shared" si="261"/>
        <v>0</v>
      </c>
      <c r="CR988" t="b">
        <f>ISNUMBER(SEARCH(Konstanta!$Q$5,Y988))</f>
        <v>0</v>
      </c>
      <c r="CS988">
        <f ca="1">IF(CD988&lt;=Konstanta!$J$5,Konstanta!$I$5,IF(CD988&lt;=Konstanta!$J$6,Konstanta!$I$6,IF(CD988&lt;=Konstanta!$J$7,Konstanta!$I$7,Konstanta!$I$8)))</f>
        <v>4</v>
      </c>
      <c r="CT988" t="b">
        <f>ISNUMBER(SEARCH(Konstanta!$Q$6,Y988))</f>
        <v>0</v>
      </c>
      <c r="CU988">
        <f ca="1">IF(CD988&lt;=Konstanta!$F$5,Konstanta!$E$5,IF(CD988&lt;=Konstanta!$F$6,Konstanta!$E$6,IF(CD988&lt;=Konstanta!$F$7,Konstanta!$E$7,IF(CD988&lt;=Konstanta!$F$8,Konstanta!$E$8,Konstanta!$E$9))))</f>
        <v>5</v>
      </c>
      <c r="CV988" t="b">
        <f t="shared" si="262"/>
        <v>1</v>
      </c>
      <c r="CW988" s="74">
        <f ca="1">IF(CD988&lt;=Konstanta!$B$5,Konstanta!$A$5,IF(CD988&lt;=Konstanta!$B$6,Konstanta!$A$6,IF(CD988&lt;=Konstanta!$B$7,Konstanta!$A$7,IF(CD988&lt;=Konstanta!$B$8,Konstanta!$A$8,IF(CD988&lt;=Konstanta!$B$9,Konstanta!$A$9,IF(CD988&lt;=Konstanta!$B$10,Konstanta!$A$10,IF(CD988&lt;=Konstanta!$B$11,Konstanta!$A$11,Konstanta!$A$12)))))))</f>
        <v>8</v>
      </c>
      <c r="CX988" t="b">
        <f>LEN(_xlfn.IFNA(VLOOKUP(AA988,Konstanta!$AD:$AD,1,FALSE),""))=0</f>
        <v>1</v>
      </c>
      <c r="CY988" s="67">
        <f t="shared" si="263"/>
        <v>0</v>
      </c>
      <c r="CZ988" s="67">
        <f t="shared" si="264"/>
        <v>0</v>
      </c>
      <c r="DA988" s="67">
        <f t="shared" si="265"/>
        <v>0</v>
      </c>
      <c r="DB988" t="b">
        <f t="shared" ca="1" si="266"/>
        <v>0</v>
      </c>
      <c r="DC988" s="67" t="b">
        <f>DA988&lt;=Konstanta!$AH$3</f>
        <v>1</v>
      </c>
      <c r="DD988" t="b">
        <f>CY988&lt;=Konstanta!$AH$4</f>
        <v>1</v>
      </c>
      <c r="DE988" t="b">
        <f>CY988&lt;=Konstanta!$AH$5</f>
        <v>1</v>
      </c>
      <c r="DF988" t="b">
        <f>CY988&lt;=Konstanta!$AH$6</f>
        <v>1</v>
      </c>
      <c r="DG988" t="b">
        <f ca="1">TEXT(BL988,"YYYYMMDD")=TEXT(Konstanta!$B$1,"YYYYMMDD")</f>
        <v>0</v>
      </c>
      <c r="DH988" t="b">
        <f t="shared" si="267"/>
        <v>0</v>
      </c>
      <c r="DI988" s="67">
        <f ca="1">Konstanta!$C$4-Data!CD988</f>
        <v>-1096658.666275</v>
      </c>
      <c r="DJ988">
        <f ca="1">IF(Data!DI988&gt;=Konstanta!$B$14,Konstanta!$A$14,IF(Data!DI988&gt;=Konstanta!$B$15,Konstanta!$A$15,IF(Data!DI988&gt;=Konstanta!$B$16,Konstanta!$A$16,IF(Data!DI988&gt;=Konstanta!$B$17,Konstanta!$A$17,IF(Data!DI988&gt;=Konstanta!$B$18,Konstanta!$A$18,Konstanta!$A$19)))))</f>
        <v>6</v>
      </c>
      <c r="DK988" t="b">
        <f t="shared" si="268"/>
        <v>0</v>
      </c>
      <c r="DL988" t="b">
        <f>COUNTIFS(A$1:A987,A988)=0</f>
        <v>1</v>
      </c>
    </row>
    <row r="989" spans="1:116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  <c r="BY989" s="68"/>
      <c r="BZ989" s="70" t="str">
        <f t="shared" si="253"/>
        <v/>
      </c>
      <c r="CA989" s="71">
        <f t="shared" ca="1" si="254"/>
        <v>1096694.666013889</v>
      </c>
      <c r="CB989" s="70" t="b">
        <f ca="1">AND(LEN(BZ989)&gt;0,TEXT(BZ989,"YYYY-MM-DD")=TEXT(Konstanta!$B$1,"YYYY-MM-DD"))</f>
        <v>0</v>
      </c>
      <c r="CC989" s="70" t="str">
        <f t="shared" si="255"/>
        <v/>
      </c>
      <c r="CD989" s="72">
        <f ca="1">(Konstanta!$B$2-D989)*24</f>
        <v>1096694.666275</v>
      </c>
      <c r="CE989" t="b">
        <f t="shared" si="256"/>
        <v>0</v>
      </c>
      <c r="CF989" t="b">
        <f>LEN(_xlfn.IFNA(VLOOKUP(H989,Konstanta!$M:$M,1,FALSE),""))&gt;0</f>
        <v>0</v>
      </c>
      <c r="CG989" t="b">
        <f>LEN(_xlfn.IFNA(VLOOKUP(G989,Konstanta!$T:$T,1,FALSE),""))&gt;0</f>
        <v>0</v>
      </c>
      <c r="CH989" t="b">
        <f>_xlfn.IFNA(VLOOKUP(U989,Konstanta!$O:$O,1,FALSE),"-")&lt;&gt;"-"</f>
        <v>0</v>
      </c>
      <c r="CI989" t="b">
        <f>LEN(_xlfn.IFNA(VLOOKUP(AX989,Konstanta!$X:$X,1,FALSE),""))&gt;0</f>
        <v>0</v>
      </c>
      <c r="CJ989" t="b">
        <f>OR(LEN(_xlfn.IFNA(VLOOKUP(Y989,Konstanta!$Q:$Q,1,FALSE),""))&gt;0,LEN(Y989)=0)</f>
        <v>1</v>
      </c>
      <c r="CK989" t="b">
        <f t="shared" si="257"/>
        <v>1</v>
      </c>
      <c r="CL989" t="b">
        <f>OR(LEN(_xlfn.IFNA(VLOOKUP(BK989,Konstanta!$Z:$Z,1,FALSE),""))&gt;0,LEN(BK989)=0)</f>
        <v>1</v>
      </c>
      <c r="CM989" t="b">
        <f t="shared" si="258"/>
        <v>1</v>
      </c>
      <c r="CN989" t="b">
        <f t="shared" si="259"/>
        <v>0</v>
      </c>
      <c r="CO989" t="b">
        <f>LEN(_xlfn.IFNA(VLOOKUP(Data!K989,Konstanta!$AB:$AB,1,FALSE),""))&gt;0</f>
        <v>0</v>
      </c>
      <c r="CP989" s="12" t="b">
        <f t="shared" si="260"/>
        <v>0</v>
      </c>
      <c r="CQ989" s="12" t="b">
        <f t="shared" si="261"/>
        <v>0</v>
      </c>
      <c r="CR989" t="b">
        <f>ISNUMBER(SEARCH(Konstanta!$Q$5,Y989))</f>
        <v>0</v>
      </c>
      <c r="CS989">
        <f ca="1">IF(CD989&lt;=Konstanta!$J$5,Konstanta!$I$5,IF(CD989&lt;=Konstanta!$J$6,Konstanta!$I$6,IF(CD989&lt;=Konstanta!$J$7,Konstanta!$I$7,Konstanta!$I$8)))</f>
        <v>4</v>
      </c>
      <c r="CT989" t="b">
        <f>ISNUMBER(SEARCH(Konstanta!$Q$6,Y989))</f>
        <v>0</v>
      </c>
      <c r="CU989">
        <f ca="1">IF(CD989&lt;=Konstanta!$F$5,Konstanta!$E$5,IF(CD989&lt;=Konstanta!$F$6,Konstanta!$E$6,IF(CD989&lt;=Konstanta!$F$7,Konstanta!$E$7,IF(CD989&lt;=Konstanta!$F$8,Konstanta!$E$8,Konstanta!$E$9))))</f>
        <v>5</v>
      </c>
      <c r="CV989" t="b">
        <f t="shared" si="262"/>
        <v>1</v>
      </c>
      <c r="CW989" s="74">
        <f ca="1">IF(CD989&lt;=Konstanta!$B$5,Konstanta!$A$5,IF(CD989&lt;=Konstanta!$B$6,Konstanta!$A$6,IF(CD989&lt;=Konstanta!$B$7,Konstanta!$A$7,IF(CD989&lt;=Konstanta!$B$8,Konstanta!$A$8,IF(CD989&lt;=Konstanta!$B$9,Konstanta!$A$9,IF(CD989&lt;=Konstanta!$B$10,Konstanta!$A$10,IF(CD989&lt;=Konstanta!$B$11,Konstanta!$A$11,Konstanta!$A$12)))))))</f>
        <v>8</v>
      </c>
      <c r="CX989" t="b">
        <f>LEN(_xlfn.IFNA(VLOOKUP(AA989,Konstanta!$AD:$AD,1,FALSE),""))=0</f>
        <v>1</v>
      </c>
      <c r="CY989" s="67">
        <f t="shared" si="263"/>
        <v>0</v>
      </c>
      <c r="CZ989" s="67">
        <f t="shared" si="264"/>
        <v>0</v>
      </c>
      <c r="DA989" s="67">
        <f t="shared" si="265"/>
        <v>0</v>
      </c>
      <c r="DB989" t="b">
        <f t="shared" ca="1" si="266"/>
        <v>0</v>
      </c>
      <c r="DC989" s="67" t="b">
        <f>DA989&lt;=Konstanta!$AH$3</f>
        <v>1</v>
      </c>
      <c r="DD989" t="b">
        <f>CY989&lt;=Konstanta!$AH$4</f>
        <v>1</v>
      </c>
      <c r="DE989" t="b">
        <f>CY989&lt;=Konstanta!$AH$5</f>
        <v>1</v>
      </c>
      <c r="DF989" t="b">
        <f>CY989&lt;=Konstanta!$AH$6</f>
        <v>1</v>
      </c>
      <c r="DG989" t="b">
        <f ca="1">TEXT(BL989,"YYYYMMDD")=TEXT(Konstanta!$B$1,"YYYYMMDD")</f>
        <v>0</v>
      </c>
      <c r="DH989" t="b">
        <f t="shared" si="267"/>
        <v>0</v>
      </c>
      <c r="DI989" s="67">
        <f ca="1">Konstanta!$C$4-Data!CD989</f>
        <v>-1096658.666275</v>
      </c>
      <c r="DJ989">
        <f ca="1">IF(Data!DI989&gt;=Konstanta!$B$14,Konstanta!$A$14,IF(Data!DI989&gt;=Konstanta!$B$15,Konstanta!$A$15,IF(Data!DI989&gt;=Konstanta!$B$16,Konstanta!$A$16,IF(Data!DI989&gt;=Konstanta!$B$17,Konstanta!$A$17,IF(Data!DI989&gt;=Konstanta!$B$18,Konstanta!$A$18,Konstanta!$A$19)))))</f>
        <v>6</v>
      </c>
      <c r="DK989" t="b">
        <f t="shared" si="268"/>
        <v>0</v>
      </c>
      <c r="DL989" t="b">
        <f>COUNTIFS(A$1:A988,A989)=0</f>
        <v>1</v>
      </c>
    </row>
    <row r="990" spans="1:116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  <c r="BY990" s="68"/>
      <c r="BZ990" s="70" t="str">
        <f t="shared" si="253"/>
        <v/>
      </c>
      <c r="CA990" s="71">
        <f t="shared" ca="1" si="254"/>
        <v>1096694.6664083335</v>
      </c>
      <c r="CB990" s="70" t="b">
        <f ca="1">AND(LEN(BZ990)&gt;0,TEXT(BZ990,"YYYY-MM-DD")=TEXT(Konstanta!$B$1,"YYYY-MM-DD"))</f>
        <v>0</v>
      </c>
      <c r="CC990" s="70" t="str">
        <f t="shared" si="255"/>
        <v/>
      </c>
      <c r="CD990" s="72">
        <f ca="1">(Konstanta!$B$2-D990)*24</f>
        <v>1096694.666275</v>
      </c>
      <c r="CE990" t="b">
        <f t="shared" si="256"/>
        <v>0</v>
      </c>
      <c r="CF990" t="b">
        <f>LEN(_xlfn.IFNA(VLOOKUP(H990,Konstanta!$M:$M,1,FALSE),""))&gt;0</f>
        <v>0</v>
      </c>
      <c r="CG990" t="b">
        <f>LEN(_xlfn.IFNA(VLOOKUP(G990,Konstanta!$T:$T,1,FALSE),""))&gt;0</f>
        <v>0</v>
      </c>
      <c r="CH990" t="b">
        <f>_xlfn.IFNA(VLOOKUP(U990,Konstanta!$O:$O,1,FALSE),"-")&lt;&gt;"-"</f>
        <v>0</v>
      </c>
      <c r="CI990" t="b">
        <f>LEN(_xlfn.IFNA(VLOOKUP(AX990,Konstanta!$X:$X,1,FALSE),""))&gt;0</f>
        <v>0</v>
      </c>
      <c r="CJ990" t="b">
        <f>OR(LEN(_xlfn.IFNA(VLOOKUP(Y990,Konstanta!$Q:$Q,1,FALSE),""))&gt;0,LEN(Y990)=0)</f>
        <v>1</v>
      </c>
      <c r="CK990" t="b">
        <f t="shared" si="257"/>
        <v>1</v>
      </c>
      <c r="CL990" t="b">
        <f>OR(LEN(_xlfn.IFNA(VLOOKUP(BK990,Konstanta!$Z:$Z,1,FALSE),""))&gt;0,LEN(BK990)=0)</f>
        <v>1</v>
      </c>
      <c r="CM990" t="b">
        <f t="shared" si="258"/>
        <v>1</v>
      </c>
      <c r="CN990" t="b">
        <f t="shared" si="259"/>
        <v>0</v>
      </c>
      <c r="CO990" t="b">
        <f>LEN(_xlfn.IFNA(VLOOKUP(Data!K990,Konstanta!$AB:$AB,1,FALSE),""))&gt;0</f>
        <v>0</v>
      </c>
      <c r="CP990" s="12" t="b">
        <f t="shared" si="260"/>
        <v>0</v>
      </c>
      <c r="CQ990" s="12" t="b">
        <f t="shared" si="261"/>
        <v>0</v>
      </c>
      <c r="CR990" t="b">
        <f>ISNUMBER(SEARCH(Konstanta!$Q$5,Y990))</f>
        <v>0</v>
      </c>
      <c r="CS990">
        <f ca="1">IF(CD990&lt;=Konstanta!$J$5,Konstanta!$I$5,IF(CD990&lt;=Konstanta!$J$6,Konstanta!$I$6,IF(CD990&lt;=Konstanta!$J$7,Konstanta!$I$7,Konstanta!$I$8)))</f>
        <v>4</v>
      </c>
      <c r="CT990" t="b">
        <f>ISNUMBER(SEARCH(Konstanta!$Q$6,Y990))</f>
        <v>0</v>
      </c>
      <c r="CU990">
        <f ca="1">IF(CD990&lt;=Konstanta!$F$5,Konstanta!$E$5,IF(CD990&lt;=Konstanta!$F$6,Konstanta!$E$6,IF(CD990&lt;=Konstanta!$F$7,Konstanta!$E$7,IF(CD990&lt;=Konstanta!$F$8,Konstanta!$E$8,Konstanta!$E$9))))</f>
        <v>5</v>
      </c>
      <c r="CV990" t="b">
        <f t="shared" si="262"/>
        <v>1</v>
      </c>
      <c r="CW990" s="74">
        <f ca="1">IF(CD990&lt;=Konstanta!$B$5,Konstanta!$A$5,IF(CD990&lt;=Konstanta!$B$6,Konstanta!$A$6,IF(CD990&lt;=Konstanta!$B$7,Konstanta!$A$7,IF(CD990&lt;=Konstanta!$B$8,Konstanta!$A$8,IF(CD990&lt;=Konstanta!$B$9,Konstanta!$A$9,IF(CD990&lt;=Konstanta!$B$10,Konstanta!$A$10,IF(CD990&lt;=Konstanta!$B$11,Konstanta!$A$11,Konstanta!$A$12)))))))</f>
        <v>8</v>
      </c>
      <c r="CX990" t="b">
        <f>LEN(_xlfn.IFNA(VLOOKUP(AA990,Konstanta!$AD:$AD,1,FALSE),""))=0</f>
        <v>1</v>
      </c>
      <c r="CY990" s="67">
        <f t="shared" si="263"/>
        <v>0</v>
      </c>
      <c r="CZ990" s="67">
        <f t="shared" si="264"/>
        <v>0</v>
      </c>
      <c r="DA990" s="67">
        <f t="shared" si="265"/>
        <v>0</v>
      </c>
      <c r="DB990" t="b">
        <f t="shared" ca="1" si="266"/>
        <v>0</v>
      </c>
      <c r="DC990" s="67" t="b">
        <f>DA990&lt;=Konstanta!$AH$3</f>
        <v>1</v>
      </c>
      <c r="DD990" t="b">
        <f>CY990&lt;=Konstanta!$AH$4</f>
        <v>1</v>
      </c>
      <c r="DE990" t="b">
        <f>CY990&lt;=Konstanta!$AH$5</f>
        <v>1</v>
      </c>
      <c r="DF990" t="b">
        <f>CY990&lt;=Konstanta!$AH$6</f>
        <v>1</v>
      </c>
      <c r="DG990" t="b">
        <f ca="1">TEXT(BL990,"YYYYMMDD")=TEXT(Konstanta!$B$1,"YYYYMMDD")</f>
        <v>0</v>
      </c>
      <c r="DH990" t="b">
        <f t="shared" si="267"/>
        <v>0</v>
      </c>
      <c r="DI990" s="67">
        <f ca="1">Konstanta!$C$4-Data!CD990</f>
        <v>-1096658.666275</v>
      </c>
      <c r="DJ990">
        <f ca="1">IF(Data!DI990&gt;=Konstanta!$B$14,Konstanta!$A$14,IF(Data!DI990&gt;=Konstanta!$B$15,Konstanta!$A$15,IF(Data!DI990&gt;=Konstanta!$B$16,Konstanta!$A$16,IF(Data!DI990&gt;=Konstanta!$B$17,Konstanta!$A$17,IF(Data!DI990&gt;=Konstanta!$B$18,Konstanta!$A$18,Konstanta!$A$19)))))</f>
        <v>6</v>
      </c>
      <c r="DK990" t="b">
        <f t="shared" si="268"/>
        <v>0</v>
      </c>
      <c r="DL990" t="b">
        <f>COUNTIFS(A$1:A989,A990)=0</f>
        <v>1</v>
      </c>
    </row>
    <row r="991" spans="1:116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  <c r="BY991" s="68"/>
      <c r="BZ991" s="70" t="str">
        <f t="shared" si="253"/>
        <v/>
      </c>
      <c r="CA991" s="71">
        <f t="shared" ca="1" si="254"/>
        <v>1096694.6664</v>
      </c>
      <c r="CB991" s="70" t="b">
        <f ca="1">AND(LEN(BZ991)&gt;0,TEXT(BZ991,"YYYY-MM-DD")=TEXT(Konstanta!$B$1,"YYYY-MM-DD"))</f>
        <v>0</v>
      </c>
      <c r="CC991" s="70" t="str">
        <f t="shared" si="255"/>
        <v/>
      </c>
      <c r="CD991" s="72">
        <f ca="1">(Konstanta!$B$2-D991)*24</f>
        <v>1096694.666275</v>
      </c>
      <c r="CE991" t="b">
        <f t="shared" si="256"/>
        <v>0</v>
      </c>
      <c r="CF991" t="b">
        <f>LEN(_xlfn.IFNA(VLOOKUP(H991,Konstanta!$M:$M,1,FALSE),""))&gt;0</f>
        <v>0</v>
      </c>
      <c r="CG991" t="b">
        <f>LEN(_xlfn.IFNA(VLOOKUP(G991,Konstanta!$T:$T,1,FALSE),""))&gt;0</f>
        <v>0</v>
      </c>
      <c r="CH991" t="b">
        <f>_xlfn.IFNA(VLOOKUP(U991,Konstanta!$O:$O,1,FALSE),"-")&lt;&gt;"-"</f>
        <v>0</v>
      </c>
      <c r="CI991" t="b">
        <f>LEN(_xlfn.IFNA(VLOOKUP(AX991,Konstanta!$X:$X,1,FALSE),""))&gt;0</f>
        <v>0</v>
      </c>
      <c r="CJ991" t="b">
        <f>OR(LEN(_xlfn.IFNA(VLOOKUP(Y991,Konstanta!$Q:$Q,1,FALSE),""))&gt;0,LEN(Y991)=0)</f>
        <v>1</v>
      </c>
      <c r="CK991" t="b">
        <f t="shared" si="257"/>
        <v>1</v>
      </c>
      <c r="CL991" t="b">
        <f>OR(LEN(_xlfn.IFNA(VLOOKUP(BK991,Konstanta!$Z:$Z,1,FALSE),""))&gt;0,LEN(BK991)=0)</f>
        <v>1</v>
      </c>
      <c r="CM991" t="b">
        <f t="shared" si="258"/>
        <v>1</v>
      </c>
      <c r="CN991" t="b">
        <f t="shared" si="259"/>
        <v>0</v>
      </c>
      <c r="CO991" t="b">
        <f>LEN(_xlfn.IFNA(VLOOKUP(Data!K991,Konstanta!$AB:$AB,1,FALSE),""))&gt;0</f>
        <v>0</v>
      </c>
      <c r="CP991" s="12" t="b">
        <f t="shared" si="260"/>
        <v>0</v>
      </c>
      <c r="CQ991" s="12" t="b">
        <f t="shared" si="261"/>
        <v>0</v>
      </c>
      <c r="CR991" t="b">
        <f>ISNUMBER(SEARCH(Konstanta!$Q$5,Y991))</f>
        <v>0</v>
      </c>
      <c r="CS991">
        <f ca="1">IF(CD991&lt;=Konstanta!$J$5,Konstanta!$I$5,IF(CD991&lt;=Konstanta!$J$6,Konstanta!$I$6,IF(CD991&lt;=Konstanta!$J$7,Konstanta!$I$7,Konstanta!$I$8)))</f>
        <v>4</v>
      </c>
      <c r="CT991" t="b">
        <f>ISNUMBER(SEARCH(Konstanta!$Q$6,Y991))</f>
        <v>0</v>
      </c>
      <c r="CU991">
        <f ca="1">IF(CD991&lt;=Konstanta!$F$5,Konstanta!$E$5,IF(CD991&lt;=Konstanta!$F$6,Konstanta!$E$6,IF(CD991&lt;=Konstanta!$F$7,Konstanta!$E$7,IF(CD991&lt;=Konstanta!$F$8,Konstanta!$E$8,Konstanta!$E$9))))</f>
        <v>5</v>
      </c>
      <c r="CV991" t="b">
        <f t="shared" si="262"/>
        <v>1</v>
      </c>
      <c r="CW991" s="74">
        <f ca="1">IF(CD991&lt;=Konstanta!$B$5,Konstanta!$A$5,IF(CD991&lt;=Konstanta!$B$6,Konstanta!$A$6,IF(CD991&lt;=Konstanta!$B$7,Konstanta!$A$7,IF(CD991&lt;=Konstanta!$B$8,Konstanta!$A$8,IF(CD991&lt;=Konstanta!$B$9,Konstanta!$A$9,IF(CD991&lt;=Konstanta!$B$10,Konstanta!$A$10,IF(CD991&lt;=Konstanta!$B$11,Konstanta!$A$11,Konstanta!$A$12)))))))</f>
        <v>8</v>
      </c>
      <c r="CX991" t="b">
        <f>LEN(_xlfn.IFNA(VLOOKUP(AA991,Konstanta!$AD:$AD,1,FALSE),""))=0</f>
        <v>1</v>
      </c>
      <c r="CY991" s="67">
        <f t="shared" si="263"/>
        <v>0</v>
      </c>
      <c r="CZ991" s="67">
        <f t="shared" si="264"/>
        <v>0</v>
      </c>
      <c r="DA991" s="67">
        <f t="shared" si="265"/>
        <v>0</v>
      </c>
      <c r="DB991" t="b">
        <f t="shared" ca="1" si="266"/>
        <v>0</v>
      </c>
      <c r="DC991" s="67" t="b">
        <f>DA991&lt;=Konstanta!$AH$3</f>
        <v>1</v>
      </c>
      <c r="DD991" t="b">
        <f>CY991&lt;=Konstanta!$AH$4</f>
        <v>1</v>
      </c>
      <c r="DE991" t="b">
        <f>CY991&lt;=Konstanta!$AH$5</f>
        <v>1</v>
      </c>
      <c r="DF991" t="b">
        <f>CY991&lt;=Konstanta!$AH$6</f>
        <v>1</v>
      </c>
      <c r="DG991" t="b">
        <f ca="1">TEXT(BL991,"YYYYMMDD")=TEXT(Konstanta!$B$1,"YYYYMMDD")</f>
        <v>0</v>
      </c>
      <c r="DH991" t="b">
        <f t="shared" si="267"/>
        <v>0</v>
      </c>
      <c r="DI991" s="67">
        <f ca="1">Konstanta!$C$4-Data!CD991</f>
        <v>-1096658.666275</v>
      </c>
      <c r="DJ991">
        <f ca="1">IF(Data!DI991&gt;=Konstanta!$B$14,Konstanta!$A$14,IF(Data!DI991&gt;=Konstanta!$B$15,Konstanta!$A$15,IF(Data!DI991&gt;=Konstanta!$B$16,Konstanta!$A$16,IF(Data!DI991&gt;=Konstanta!$B$17,Konstanta!$A$17,IF(Data!DI991&gt;=Konstanta!$B$18,Konstanta!$A$18,Konstanta!$A$19)))))</f>
        <v>6</v>
      </c>
      <c r="DK991" t="b">
        <f t="shared" si="268"/>
        <v>0</v>
      </c>
      <c r="DL991" t="b">
        <f>COUNTIFS(A$1:A990,A991)=0</f>
        <v>1</v>
      </c>
    </row>
    <row r="992" spans="1:116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  <c r="BY992" s="68"/>
      <c r="BZ992" s="70" t="str">
        <f t="shared" si="253"/>
        <v/>
      </c>
      <c r="CA992" s="71">
        <f t="shared" ca="1" si="254"/>
        <v>1096694.6659916667</v>
      </c>
      <c r="CB992" s="70" t="b">
        <f ca="1">AND(LEN(BZ992)&gt;0,TEXT(BZ992,"YYYY-MM-DD")=TEXT(Konstanta!$B$1,"YYYY-MM-DD"))</f>
        <v>0</v>
      </c>
      <c r="CC992" s="70" t="str">
        <f t="shared" si="255"/>
        <v/>
      </c>
      <c r="CD992" s="72">
        <f ca="1">(Konstanta!$B$2-D992)*24</f>
        <v>1096694.666275</v>
      </c>
      <c r="CE992" t="b">
        <f t="shared" si="256"/>
        <v>0</v>
      </c>
      <c r="CF992" t="b">
        <f>LEN(_xlfn.IFNA(VLOOKUP(H992,Konstanta!$M:$M,1,FALSE),""))&gt;0</f>
        <v>0</v>
      </c>
      <c r="CG992" t="b">
        <f>LEN(_xlfn.IFNA(VLOOKUP(G992,Konstanta!$T:$T,1,FALSE),""))&gt;0</f>
        <v>0</v>
      </c>
      <c r="CH992" t="b">
        <f>_xlfn.IFNA(VLOOKUP(U992,Konstanta!$O:$O,1,FALSE),"-")&lt;&gt;"-"</f>
        <v>0</v>
      </c>
      <c r="CI992" t="b">
        <f>LEN(_xlfn.IFNA(VLOOKUP(AX992,Konstanta!$X:$X,1,FALSE),""))&gt;0</f>
        <v>0</v>
      </c>
      <c r="CJ992" t="b">
        <f>OR(LEN(_xlfn.IFNA(VLOOKUP(Y992,Konstanta!$Q:$Q,1,FALSE),""))&gt;0,LEN(Y992)=0)</f>
        <v>1</v>
      </c>
      <c r="CK992" t="b">
        <f t="shared" si="257"/>
        <v>1</v>
      </c>
      <c r="CL992" t="b">
        <f>OR(LEN(_xlfn.IFNA(VLOOKUP(BK992,Konstanta!$Z:$Z,1,FALSE),""))&gt;0,LEN(BK992)=0)</f>
        <v>1</v>
      </c>
      <c r="CM992" t="b">
        <f t="shared" si="258"/>
        <v>1</v>
      </c>
      <c r="CN992" t="b">
        <f t="shared" si="259"/>
        <v>0</v>
      </c>
      <c r="CO992" t="b">
        <f>LEN(_xlfn.IFNA(VLOOKUP(Data!K992,Konstanta!$AB:$AB,1,FALSE),""))&gt;0</f>
        <v>0</v>
      </c>
      <c r="CP992" s="12" t="b">
        <f t="shared" si="260"/>
        <v>0</v>
      </c>
      <c r="CQ992" s="12" t="b">
        <f t="shared" si="261"/>
        <v>0</v>
      </c>
      <c r="CR992" t="b">
        <f>ISNUMBER(SEARCH(Konstanta!$Q$5,Y992))</f>
        <v>0</v>
      </c>
      <c r="CS992">
        <f ca="1">IF(CD992&lt;=Konstanta!$J$5,Konstanta!$I$5,IF(CD992&lt;=Konstanta!$J$6,Konstanta!$I$6,IF(CD992&lt;=Konstanta!$J$7,Konstanta!$I$7,Konstanta!$I$8)))</f>
        <v>4</v>
      </c>
      <c r="CT992" t="b">
        <f>ISNUMBER(SEARCH(Konstanta!$Q$6,Y992))</f>
        <v>0</v>
      </c>
      <c r="CU992">
        <f ca="1">IF(CD992&lt;=Konstanta!$F$5,Konstanta!$E$5,IF(CD992&lt;=Konstanta!$F$6,Konstanta!$E$6,IF(CD992&lt;=Konstanta!$F$7,Konstanta!$E$7,IF(CD992&lt;=Konstanta!$F$8,Konstanta!$E$8,Konstanta!$E$9))))</f>
        <v>5</v>
      </c>
      <c r="CV992" t="b">
        <f t="shared" si="262"/>
        <v>1</v>
      </c>
      <c r="CW992" s="74">
        <f ca="1">IF(CD992&lt;=Konstanta!$B$5,Konstanta!$A$5,IF(CD992&lt;=Konstanta!$B$6,Konstanta!$A$6,IF(CD992&lt;=Konstanta!$B$7,Konstanta!$A$7,IF(CD992&lt;=Konstanta!$B$8,Konstanta!$A$8,IF(CD992&lt;=Konstanta!$B$9,Konstanta!$A$9,IF(CD992&lt;=Konstanta!$B$10,Konstanta!$A$10,IF(CD992&lt;=Konstanta!$B$11,Konstanta!$A$11,Konstanta!$A$12)))))))</f>
        <v>8</v>
      </c>
      <c r="CX992" t="b">
        <f>LEN(_xlfn.IFNA(VLOOKUP(AA992,Konstanta!$AD:$AD,1,FALSE),""))=0</f>
        <v>1</v>
      </c>
      <c r="CY992" s="67">
        <f t="shared" si="263"/>
        <v>0</v>
      </c>
      <c r="CZ992" s="67">
        <f t="shared" si="264"/>
        <v>0</v>
      </c>
      <c r="DA992" s="67">
        <f t="shared" si="265"/>
        <v>0</v>
      </c>
      <c r="DB992" t="b">
        <f t="shared" ca="1" si="266"/>
        <v>0</v>
      </c>
      <c r="DC992" s="67" t="b">
        <f>DA992&lt;=Konstanta!$AH$3</f>
        <v>1</v>
      </c>
      <c r="DD992" t="b">
        <f>CY992&lt;=Konstanta!$AH$4</f>
        <v>1</v>
      </c>
      <c r="DE992" t="b">
        <f>CY992&lt;=Konstanta!$AH$5</f>
        <v>1</v>
      </c>
      <c r="DF992" t="b">
        <f>CY992&lt;=Konstanta!$AH$6</f>
        <v>1</v>
      </c>
      <c r="DG992" t="b">
        <f ca="1">TEXT(BL992,"YYYYMMDD")=TEXT(Konstanta!$B$1,"YYYYMMDD")</f>
        <v>0</v>
      </c>
      <c r="DH992" t="b">
        <f t="shared" si="267"/>
        <v>0</v>
      </c>
      <c r="DI992" s="67">
        <f ca="1">Konstanta!$C$4-Data!CD992</f>
        <v>-1096658.666275</v>
      </c>
      <c r="DJ992">
        <f ca="1">IF(Data!DI992&gt;=Konstanta!$B$14,Konstanta!$A$14,IF(Data!DI992&gt;=Konstanta!$B$15,Konstanta!$A$15,IF(Data!DI992&gt;=Konstanta!$B$16,Konstanta!$A$16,IF(Data!DI992&gt;=Konstanta!$B$17,Konstanta!$A$17,IF(Data!DI992&gt;=Konstanta!$B$18,Konstanta!$A$18,Konstanta!$A$19)))))</f>
        <v>6</v>
      </c>
      <c r="DK992" t="b">
        <f t="shared" si="268"/>
        <v>0</v>
      </c>
      <c r="DL992" t="b">
        <f>COUNTIFS(A$1:A991,A992)=0</f>
        <v>1</v>
      </c>
    </row>
    <row r="993" spans="1:116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  <c r="BY993" s="68"/>
      <c r="BZ993" s="70" t="str">
        <f t="shared" si="253"/>
        <v/>
      </c>
      <c r="CA993" s="71">
        <f t="shared" ca="1" si="254"/>
        <v>1096694.6659944444</v>
      </c>
      <c r="CB993" s="70" t="b">
        <f ca="1">AND(LEN(BZ993)&gt;0,TEXT(BZ993,"YYYY-MM-DD")=TEXT(Konstanta!$B$1,"YYYY-MM-DD"))</f>
        <v>0</v>
      </c>
      <c r="CC993" s="70" t="str">
        <f t="shared" si="255"/>
        <v/>
      </c>
      <c r="CD993" s="72">
        <f ca="1">(Konstanta!$B$2-D993)*24</f>
        <v>1096694.666275</v>
      </c>
      <c r="CE993" t="b">
        <f t="shared" si="256"/>
        <v>0</v>
      </c>
      <c r="CF993" t="b">
        <f>LEN(_xlfn.IFNA(VLOOKUP(H993,Konstanta!$M:$M,1,FALSE),""))&gt;0</f>
        <v>0</v>
      </c>
      <c r="CG993" t="b">
        <f>LEN(_xlfn.IFNA(VLOOKUP(G993,Konstanta!$T:$T,1,FALSE),""))&gt;0</f>
        <v>0</v>
      </c>
      <c r="CH993" t="b">
        <f>_xlfn.IFNA(VLOOKUP(U993,Konstanta!$O:$O,1,FALSE),"-")&lt;&gt;"-"</f>
        <v>0</v>
      </c>
      <c r="CI993" t="b">
        <f>LEN(_xlfn.IFNA(VLOOKUP(AX993,Konstanta!$X:$X,1,FALSE),""))&gt;0</f>
        <v>0</v>
      </c>
      <c r="CJ993" t="b">
        <f>OR(LEN(_xlfn.IFNA(VLOOKUP(Y993,Konstanta!$Q:$Q,1,FALSE),""))&gt;0,LEN(Y993)=0)</f>
        <v>1</v>
      </c>
      <c r="CK993" t="b">
        <f t="shared" si="257"/>
        <v>1</v>
      </c>
      <c r="CL993" t="b">
        <f>OR(LEN(_xlfn.IFNA(VLOOKUP(BK993,Konstanta!$Z:$Z,1,FALSE),""))&gt;0,LEN(BK993)=0)</f>
        <v>1</v>
      </c>
      <c r="CM993" t="b">
        <f t="shared" si="258"/>
        <v>1</v>
      </c>
      <c r="CN993" t="b">
        <f t="shared" si="259"/>
        <v>0</v>
      </c>
      <c r="CO993" t="b">
        <f>LEN(_xlfn.IFNA(VLOOKUP(Data!K993,Konstanta!$AB:$AB,1,FALSE),""))&gt;0</f>
        <v>0</v>
      </c>
      <c r="CP993" s="12" t="b">
        <f t="shared" si="260"/>
        <v>0</v>
      </c>
      <c r="CQ993" s="12" t="b">
        <f t="shared" si="261"/>
        <v>0</v>
      </c>
      <c r="CR993" t="b">
        <f>ISNUMBER(SEARCH(Konstanta!$Q$5,Y993))</f>
        <v>0</v>
      </c>
      <c r="CS993">
        <f ca="1">IF(CD993&lt;=Konstanta!$J$5,Konstanta!$I$5,IF(CD993&lt;=Konstanta!$J$6,Konstanta!$I$6,IF(CD993&lt;=Konstanta!$J$7,Konstanta!$I$7,Konstanta!$I$8)))</f>
        <v>4</v>
      </c>
      <c r="CT993" t="b">
        <f>ISNUMBER(SEARCH(Konstanta!$Q$6,Y993))</f>
        <v>0</v>
      </c>
      <c r="CU993">
        <f ca="1">IF(CD993&lt;=Konstanta!$F$5,Konstanta!$E$5,IF(CD993&lt;=Konstanta!$F$6,Konstanta!$E$6,IF(CD993&lt;=Konstanta!$F$7,Konstanta!$E$7,IF(CD993&lt;=Konstanta!$F$8,Konstanta!$E$8,Konstanta!$E$9))))</f>
        <v>5</v>
      </c>
      <c r="CV993" t="b">
        <f t="shared" si="262"/>
        <v>1</v>
      </c>
      <c r="CW993" s="74">
        <f ca="1">IF(CD993&lt;=Konstanta!$B$5,Konstanta!$A$5,IF(CD993&lt;=Konstanta!$B$6,Konstanta!$A$6,IF(CD993&lt;=Konstanta!$B$7,Konstanta!$A$7,IF(CD993&lt;=Konstanta!$B$8,Konstanta!$A$8,IF(CD993&lt;=Konstanta!$B$9,Konstanta!$A$9,IF(CD993&lt;=Konstanta!$B$10,Konstanta!$A$10,IF(CD993&lt;=Konstanta!$B$11,Konstanta!$A$11,Konstanta!$A$12)))))))</f>
        <v>8</v>
      </c>
      <c r="CX993" t="b">
        <f>LEN(_xlfn.IFNA(VLOOKUP(AA993,Konstanta!$AD:$AD,1,FALSE),""))=0</f>
        <v>1</v>
      </c>
      <c r="CY993" s="67">
        <f t="shared" si="263"/>
        <v>0</v>
      </c>
      <c r="CZ993" s="67">
        <f t="shared" si="264"/>
        <v>0</v>
      </c>
      <c r="DA993" s="67">
        <f t="shared" si="265"/>
        <v>0</v>
      </c>
      <c r="DB993" t="b">
        <f t="shared" ca="1" si="266"/>
        <v>0</v>
      </c>
      <c r="DC993" s="67" t="b">
        <f>DA993&lt;=Konstanta!$AH$3</f>
        <v>1</v>
      </c>
      <c r="DD993" t="b">
        <f>CY993&lt;=Konstanta!$AH$4</f>
        <v>1</v>
      </c>
      <c r="DE993" t="b">
        <f>CY993&lt;=Konstanta!$AH$5</f>
        <v>1</v>
      </c>
      <c r="DF993" t="b">
        <f>CY993&lt;=Konstanta!$AH$6</f>
        <v>1</v>
      </c>
      <c r="DG993" t="b">
        <f ca="1">TEXT(BL993,"YYYYMMDD")=TEXT(Konstanta!$B$1,"YYYYMMDD")</f>
        <v>0</v>
      </c>
      <c r="DH993" t="b">
        <f t="shared" si="267"/>
        <v>0</v>
      </c>
      <c r="DI993" s="67">
        <f ca="1">Konstanta!$C$4-Data!CD993</f>
        <v>-1096658.666275</v>
      </c>
      <c r="DJ993">
        <f ca="1">IF(Data!DI993&gt;=Konstanta!$B$14,Konstanta!$A$14,IF(Data!DI993&gt;=Konstanta!$B$15,Konstanta!$A$15,IF(Data!DI993&gt;=Konstanta!$B$16,Konstanta!$A$16,IF(Data!DI993&gt;=Konstanta!$B$17,Konstanta!$A$17,IF(Data!DI993&gt;=Konstanta!$B$18,Konstanta!$A$18,Konstanta!$A$19)))))</f>
        <v>6</v>
      </c>
      <c r="DK993" t="b">
        <f t="shared" si="268"/>
        <v>0</v>
      </c>
      <c r="DL993" t="b">
        <f>COUNTIFS(A$1:A992,A993)=0</f>
        <v>1</v>
      </c>
    </row>
    <row r="994" spans="1:116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  <c r="BY994" s="68"/>
      <c r="BZ994" s="70" t="str">
        <f t="shared" si="253"/>
        <v/>
      </c>
      <c r="CA994" s="71">
        <f t="shared" ca="1" si="254"/>
        <v>1096694.6660000002</v>
      </c>
      <c r="CB994" s="70" t="b">
        <f ca="1">AND(LEN(BZ994)&gt;0,TEXT(BZ994,"YYYY-MM-DD")=TEXT(Konstanta!$B$1,"YYYY-MM-DD"))</f>
        <v>0</v>
      </c>
      <c r="CC994" s="70" t="str">
        <f t="shared" si="255"/>
        <v/>
      </c>
      <c r="CD994" s="72">
        <f ca="1">(Konstanta!$B$2-D994)*24</f>
        <v>1096694.666275</v>
      </c>
      <c r="CE994" t="b">
        <f t="shared" si="256"/>
        <v>0</v>
      </c>
      <c r="CF994" t="b">
        <f>LEN(_xlfn.IFNA(VLOOKUP(H994,Konstanta!$M:$M,1,FALSE),""))&gt;0</f>
        <v>0</v>
      </c>
      <c r="CG994" t="b">
        <f>LEN(_xlfn.IFNA(VLOOKUP(G994,Konstanta!$T:$T,1,FALSE),""))&gt;0</f>
        <v>0</v>
      </c>
      <c r="CH994" t="b">
        <f>_xlfn.IFNA(VLOOKUP(U994,Konstanta!$O:$O,1,FALSE),"-")&lt;&gt;"-"</f>
        <v>0</v>
      </c>
      <c r="CI994" t="b">
        <f>LEN(_xlfn.IFNA(VLOOKUP(AX994,Konstanta!$X:$X,1,FALSE),""))&gt;0</f>
        <v>0</v>
      </c>
      <c r="CJ994" t="b">
        <f>OR(LEN(_xlfn.IFNA(VLOOKUP(Y994,Konstanta!$Q:$Q,1,FALSE),""))&gt;0,LEN(Y994)=0)</f>
        <v>1</v>
      </c>
      <c r="CK994" t="b">
        <f t="shared" si="257"/>
        <v>1</v>
      </c>
      <c r="CL994" t="b">
        <f>OR(LEN(_xlfn.IFNA(VLOOKUP(BK994,Konstanta!$Z:$Z,1,FALSE),""))&gt;0,LEN(BK994)=0)</f>
        <v>1</v>
      </c>
      <c r="CM994" t="b">
        <f t="shared" si="258"/>
        <v>1</v>
      </c>
      <c r="CN994" t="b">
        <f t="shared" si="259"/>
        <v>0</v>
      </c>
      <c r="CO994" t="b">
        <f>LEN(_xlfn.IFNA(VLOOKUP(Data!K994,Konstanta!$AB:$AB,1,FALSE),""))&gt;0</f>
        <v>0</v>
      </c>
      <c r="CP994" s="12" t="b">
        <f t="shared" si="260"/>
        <v>0</v>
      </c>
      <c r="CQ994" s="12" t="b">
        <f t="shared" si="261"/>
        <v>0</v>
      </c>
      <c r="CR994" t="b">
        <f>ISNUMBER(SEARCH(Konstanta!$Q$5,Y994))</f>
        <v>0</v>
      </c>
      <c r="CS994">
        <f ca="1">IF(CD994&lt;=Konstanta!$J$5,Konstanta!$I$5,IF(CD994&lt;=Konstanta!$J$6,Konstanta!$I$6,IF(CD994&lt;=Konstanta!$J$7,Konstanta!$I$7,Konstanta!$I$8)))</f>
        <v>4</v>
      </c>
      <c r="CT994" t="b">
        <f>ISNUMBER(SEARCH(Konstanta!$Q$6,Y994))</f>
        <v>0</v>
      </c>
      <c r="CU994">
        <f ca="1">IF(CD994&lt;=Konstanta!$F$5,Konstanta!$E$5,IF(CD994&lt;=Konstanta!$F$6,Konstanta!$E$6,IF(CD994&lt;=Konstanta!$F$7,Konstanta!$E$7,IF(CD994&lt;=Konstanta!$F$8,Konstanta!$E$8,Konstanta!$E$9))))</f>
        <v>5</v>
      </c>
      <c r="CV994" t="b">
        <f t="shared" si="262"/>
        <v>1</v>
      </c>
      <c r="CW994" s="74">
        <f ca="1">IF(CD994&lt;=Konstanta!$B$5,Konstanta!$A$5,IF(CD994&lt;=Konstanta!$B$6,Konstanta!$A$6,IF(CD994&lt;=Konstanta!$B$7,Konstanta!$A$7,IF(CD994&lt;=Konstanta!$B$8,Konstanta!$A$8,IF(CD994&lt;=Konstanta!$B$9,Konstanta!$A$9,IF(CD994&lt;=Konstanta!$B$10,Konstanta!$A$10,IF(CD994&lt;=Konstanta!$B$11,Konstanta!$A$11,Konstanta!$A$12)))))))</f>
        <v>8</v>
      </c>
      <c r="CX994" t="b">
        <f>LEN(_xlfn.IFNA(VLOOKUP(AA994,Konstanta!$AD:$AD,1,FALSE),""))=0</f>
        <v>1</v>
      </c>
      <c r="CY994" s="67">
        <f t="shared" si="263"/>
        <v>0</v>
      </c>
      <c r="CZ994" s="67">
        <f t="shared" si="264"/>
        <v>0</v>
      </c>
      <c r="DA994" s="67">
        <f t="shared" si="265"/>
        <v>0</v>
      </c>
      <c r="DB994" t="b">
        <f t="shared" ca="1" si="266"/>
        <v>0</v>
      </c>
      <c r="DC994" s="67" t="b">
        <f>DA994&lt;=Konstanta!$AH$3</f>
        <v>1</v>
      </c>
      <c r="DD994" t="b">
        <f>CY994&lt;=Konstanta!$AH$4</f>
        <v>1</v>
      </c>
      <c r="DE994" t="b">
        <f>CY994&lt;=Konstanta!$AH$5</f>
        <v>1</v>
      </c>
      <c r="DF994" t="b">
        <f>CY994&lt;=Konstanta!$AH$6</f>
        <v>1</v>
      </c>
      <c r="DG994" t="b">
        <f ca="1">TEXT(BL994,"YYYYMMDD")=TEXT(Konstanta!$B$1,"YYYYMMDD")</f>
        <v>0</v>
      </c>
      <c r="DH994" t="b">
        <f t="shared" si="267"/>
        <v>0</v>
      </c>
      <c r="DI994" s="67">
        <f ca="1">Konstanta!$C$4-Data!CD994</f>
        <v>-1096658.666275</v>
      </c>
      <c r="DJ994">
        <f ca="1">IF(Data!DI994&gt;=Konstanta!$B$14,Konstanta!$A$14,IF(Data!DI994&gt;=Konstanta!$B$15,Konstanta!$A$15,IF(Data!DI994&gt;=Konstanta!$B$16,Konstanta!$A$16,IF(Data!DI994&gt;=Konstanta!$B$17,Konstanta!$A$17,IF(Data!DI994&gt;=Konstanta!$B$18,Konstanta!$A$18,Konstanta!$A$19)))))</f>
        <v>6</v>
      </c>
      <c r="DK994" t="b">
        <f t="shared" si="268"/>
        <v>0</v>
      </c>
      <c r="DL994" t="b">
        <f>COUNTIFS(A$1:A993,A994)=0</f>
        <v>1</v>
      </c>
    </row>
    <row r="995" spans="1:116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70" t="str">
        <f t="shared" si="253"/>
        <v/>
      </c>
      <c r="CA995" s="71">
        <f t="shared" ca="1" si="254"/>
        <v>1096694.6660055555</v>
      </c>
      <c r="CB995" s="70" t="b">
        <f ca="1">AND(LEN(BZ995)&gt;0,TEXT(BZ995,"YYYY-MM-DD")=TEXT(Konstanta!$B$1,"YYYY-MM-DD"))</f>
        <v>0</v>
      </c>
      <c r="CC995" s="70" t="str">
        <f t="shared" si="255"/>
        <v/>
      </c>
      <c r="CD995" s="72">
        <f ca="1">(Konstanta!$B$2-D995)*24</f>
        <v>1096694.666275</v>
      </c>
      <c r="CE995" t="b">
        <f t="shared" si="256"/>
        <v>0</v>
      </c>
      <c r="CF995" t="b">
        <f>LEN(_xlfn.IFNA(VLOOKUP(H995,Konstanta!$M:$M,1,FALSE),""))&gt;0</f>
        <v>0</v>
      </c>
      <c r="CG995" t="b">
        <f>LEN(_xlfn.IFNA(VLOOKUP(G995,Konstanta!$T:$T,1,FALSE),""))&gt;0</f>
        <v>0</v>
      </c>
      <c r="CH995" t="b">
        <f>_xlfn.IFNA(VLOOKUP(U995,Konstanta!$O:$O,1,FALSE),"-")&lt;&gt;"-"</f>
        <v>0</v>
      </c>
      <c r="CI995" t="b">
        <f>LEN(_xlfn.IFNA(VLOOKUP(AX995,Konstanta!$X:$X,1,FALSE),""))&gt;0</f>
        <v>0</v>
      </c>
      <c r="CJ995" t="b">
        <f>OR(LEN(_xlfn.IFNA(VLOOKUP(Y995,Konstanta!$Q:$Q,1,FALSE),""))&gt;0,LEN(Y995)=0)</f>
        <v>1</v>
      </c>
      <c r="CK995" t="b">
        <f t="shared" si="257"/>
        <v>1</v>
      </c>
      <c r="CL995" t="b">
        <f>OR(LEN(_xlfn.IFNA(VLOOKUP(BK995,Konstanta!$Z:$Z,1,FALSE),""))&gt;0,LEN(BK995)=0)</f>
        <v>1</v>
      </c>
      <c r="CM995" t="b">
        <f t="shared" si="258"/>
        <v>1</v>
      </c>
      <c r="CN995" t="b">
        <f t="shared" si="259"/>
        <v>0</v>
      </c>
      <c r="CO995" t="b">
        <f>LEN(_xlfn.IFNA(VLOOKUP(Data!K995,Konstanta!$AB:$AB,1,FALSE),""))&gt;0</f>
        <v>0</v>
      </c>
      <c r="CP995" s="12" t="b">
        <f t="shared" si="260"/>
        <v>0</v>
      </c>
      <c r="CQ995" s="12" t="b">
        <f t="shared" si="261"/>
        <v>0</v>
      </c>
      <c r="CR995" t="b">
        <f>ISNUMBER(SEARCH(Konstanta!$Q$5,Y995))</f>
        <v>0</v>
      </c>
      <c r="CS995">
        <f ca="1">IF(CD995&lt;=Konstanta!$J$5,Konstanta!$I$5,IF(CD995&lt;=Konstanta!$J$6,Konstanta!$I$6,IF(CD995&lt;=Konstanta!$J$7,Konstanta!$I$7,Konstanta!$I$8)))</f>
        <v>4</v>
      </c>
      <c r="CT995" t="b">
        <f>ISNUMBER(SEARCH(Konstanta!$Q$6,Y995))</f>
        <v>0</v>
      </c>
      <c r="CU995">
        <f ca="1">IF(CD995&lt;=Konstanta!$F$5,Konstanta!$E$5,IF(CD995&lt;=Konstanta!$F$6,Konstanta!$E$6,IF(CD995&lt;=Konstanta!$F$7,Konstanta!$E$7,IF(CD995&lt;=Konstanta!$F$8,Konstanta!$E$8,Konstanta!$E$9))))</f>
        <v>5</v>
      </c>
      <c r="CV995" t="b">
        <f t="shared" si="262"/>
        <v>1</v>
      </c>
      <c r="CW995" s="74">
        <f ca="1">IF(CD995&lt;=Konstanta!$B$5,Konstanta!$A$5,IF(CD995&lt;=Konstanta!$B$6,Konstanta!$A$6,IF(CD995&lt;=Konstanta!$B$7,Konstanta!$A$7,IF(CD995&lt;=Konstanta!$B$8,Konstanta!$A$8,IF(CD995&lt;=Konstanta!$B$9,Konstanta!$A$9,IF(CD995&lt;=Konstanta!$B$10,Konstanta!$A$10,IF(CD995&lt;=Konstanta!$B$11,Konstanta!$A$11,Konstanta!$A$12)))))))</f>
        <v>8</v>
      </c>
      <c r="CX995" t="b">
        <f>LEN(_xlfn.IFNA(VLOOKUP(AA995,Konstanta!$AD:$AD,1,FALSE),""))=0</f>
        <v>1</v>
      </c>
      <c r="CY995" s="67">
        <f t="shared" si="263"/>
        <v>0</v>
      </c>
      <c r="CZ995" s="67">
        <f t="shared" si="264"/>
        <v>0</v>
      </c>
      <c r="DA995" s="67">
        <f t="shared" si="265"/>
        <v>0</v>
      </c>
      <c r="DB995" t="b">
        <f t="shared" ca="1" si="266"/>
        <v>0</v>
      </c>
      <c r="DC995" s="67" t="b">
        <f>DA995&lt;=Konstanta!$AH$3</f>
        <v>1</v>
      </c>
      <c r="DD995" t="b">
        <f>CY995&lt;=Konstanta!$AH$4</f>
        <v>1</v>
      </c>
      <c r="DE995" t="b">
        <f>CY995&lt;=Konstanta!$AH$5</f>
        <v>1</v>
      </c>
      <c r="DF995" t="b">
        <f>CY995&lt;=Konstanta!$AH$6</f>
        <v>1</v>
      </c>
      <c r="DG995" t="b">
        <f ca="1">TEXT(BL995,"YYYYMMDD")=TEXT(Konstanta!$B$1,"YYYYMMDD")</f>
        <v>0</v>
      </c>
      <c r="DH995" t="b">
        <f t="shared" si="267"/>
        <v>0</v>
      </c>
      <c r="DI995" s="67">
        <f ca="1">Konstanta!$C$4-Data!CD995</f>
        <v>-1096658.666275</v>
      </c>
      <c r="DJ995">
        <f ca="1">IF(Data!DI995&gt;=Konstanta!$B$14,Konstanta!$A$14,IF(Data!DI995&gt;=Konstanta!$B$15,Konstanta!$A$15,IF(Data!DI995&gt;=Konstanta!$B$16,Konstanta!$A$16,IF(Data!DI995&gt;=Konstanta!$B$17,Konstanta!$A$17,IF(Data!DI995&gt;=Konstanta!$B$18,Konstanta!$A$18,Konstanta!$A$19)))))</f>
        <v>6</v>
      </c>
      <c r="DK995" t="b">
        <f t="shared" si="268"/>
        <v>0</v>
      </c>
      <c r="DL995" t="b">
        <f>COUNTIFS(A$1:A994,A995)=0</f>
        <v>1</v>
      </c>
    </row>
    <row r="996" spans="1:11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70" t="str">
        <f t="shared" si="253"/>
        <v/>
      </c>
      <c r="CA996" s="71">
        <f t="shared" ca="1" si="254"/>
        <v>1096694.6659916667</v>
      </c>
      <c r="CB996" s="70" t="b">
        <f ca="1">AND(LEN(BZ996)&gt;0,TEXT(BZ996,"YYYY-MM-DD")=TEXT(Konstanta!$B$1,"YYYY-MM-DD"))</f>
        <v>0</v>
      </c>
      <c r="CC996" s="70" t="str">
        <f t="shared" si="255"/>
        <v/>
      </c>
      <c r="CD996" s="72">
        <f ca="1">(Konstanta!$B$2-D996)*24</f>
        <v>1096694.666275</v>
      </c>
      <c r="CE996" t="b">
        <f t="shared" si="256"/>
        <v>0</v>
      </c>
      <c r="CF996" t="b">
        <f>LEN(_xlfn.IFNA(VLOOKUP(H996,Konstanta!$M:$M,1,FALSE),""))&gt;0</f>
        <v>0</v>
      </c>
      <c r="CG996" t="b">
        <f>LEN(_xlfn.IFNA(VLOOKUP(G996,Konstanta!$T:$T,1,FALSE),""))&gt;0</f>
        <v>0</v>
      </c>
      <c r="CH996" t="b">
        <f>_xlfn.IFNA(VLOOKUP(U996,Konstanta!$O:$O,1,FALSE),"-")&lt;&gt;"-"</f>
        <v>0</v>
      </c>
      <c r="CI996" t="b">
        <f>LEN(_xlfn.IFNA(VLOOKUP(AX996,Konstanta!$X:$X,1,FALSE),""))&gt;0</f>
        <v>0</v>
      </c>
      <c r="CJ996" t="b">
        <f>OR(LEN(_xlfn.IFNA(VLOOKUP(Y996,Konstanta!$Q:$Q,1,FALSE),""))&gt;0,LEN(Y996)=0)</f>
        <v>1</v>
      </c>
      <c r="CK996" t="b">
        <f t="shared" si="257"/>
        <v>1</v>
      </c>
      <c r="CL996" t="b">
        <f>OR(LEN(_xlfn.IFNA(VLOOKUP(BK996,Konstanta!$Z:$Z,1,FALSE),""))&gt;0,LEN(BK996)=0)</f>
        <v>1</v>
      </c>
      <c r="CM996" t="b">
        <f t="shared" si="258"/>
        <v>1</v>
      </c>
      <c r="CN996" t="b">
        <f t="shared" si="259"/>
        <v>0</v>
      </c>
      <c r="CO996" t="b">
        <f>LEN(_xlfn.IFNA(VLOOKUP(Data!K996,Konstanta!$AB:$AB,1,FALSE),""))&gt;0</f>
        <v>0</v>
      </c>
      <c r="CP996" s="12" t="b">
        <f t="shared" si="260"/>
        <v>0</v>
      </c>
      <c r="CQ996" s="12" t="b">
        <f t="shared" si="261"/>
        <v>0</v>
      </c>
      <c r="CR996" t="b">
        <f>ISNUMBER(SEARCH(Konstanta!$Q$5,Y996))</f>
        <v>0</v>
      </c>
      <c r="CS996">
        <f ca="1">IF(CD996&lt;=Konstanta!$J$5,Konstanta!$I$5,IF(CD996&lt;=Konstanta!$J$6,Konstanta!$I$6,IF(CD996&lt;=Konstanta!$J$7,Konstanta!$I$7,Konstanta!$I$8)))</f>
        <v>4</v>
      </c>
      <c r="CT996" t="b">
        <f>ISNUMBER(SEARCH(Konstanta!$Q$6,Y996))</f>
        <v>0</v>
      </c>
      <c r="CU996">
        <f ca="1">IF(CD996&lt;=Konstanta!$F$5,Konstanta!$E$5,IF(CD996&lt;=Konstanta!$F$6,Konstanta!$E$6,IF(CD996&lt;=Konstanta!$F$7,Konstanta!$E$7,IF(CD996&lt;=Konstanta!$F$8,Konstanta!$E$8,Konstanta!$E$9))))</f>
        <v>5</v>
      </c>
      <c r="CV996" t="b">
        <f t="shared" si="262"/>
        <v>1</v>
      </c>
      <c r="CW996" s="74">
        <f ca="1">IF(CD996&lt;=Konstanta!$B$5,Konstanta!$A$5,IF(CD996&lt;=Konstanta!$B$6,Konstanta!$A$6,IF(CD996&lt;=Konstanta!$B$7,Konstanta!$A$7,IF(CD996&lt;=Konstanta!$B$8,Konstanta!$A$8,IF(CD996&lt;=Konstanta!$B$9,Konstanta!$A$9,IF(CD996&lt;=Konstanta!$B$10,Konstanta!$A$10,IF(CD996&lt;=Konstanta!$B$11,Konstanta!$A$11,Konstanta!$A$12)))))))</f>
        <v>8</v>
      </c>
      <c r="CX996" t="b">
        <f>LEN(_xlfn.IFNA(VLOOKUP(AA996,Konstanta!$AD:$AD,1,FALSE),""))=0</f>
        <v>1</v>
      </c>
      <c r="CY996" s="67">
        <f t="shared" si="263"/>
        <v>0</v>
      </c>
      <c r="CZ996" s="67">
        <f t="shared" si="264"/>
        <v>0</v>
      </c>
      <c r="DA996" s="67">
        <f t="shared" si="265"/>
        <v>0</v>
      </c>
      <c r="DB996" t="b">
        <f t="shared" ca="1" si="266"/>
        <v>0</v>
      </c>
      <c r="DC996" s="67" t="b">
        <f>DA996&lt;=Konstanta!$AH$3</f>
        <v>1</v>
      </c>
      <c r="DD996" t="b">
        <f>CY996&lt;=Konstanta!$AH$4</f>
        <v>1</v>
      </c>
      <c r="DE996" t="b">
        <f>CY996&lt;=Konstanta!$AH$5</f>
        <v>1</v>
      </c>
      <c r="DF996" t="b">
        <f>CY996&lt;=Konstanta!$AH$6</f>
        <v>1</v>
      </c>
      <c r="DG996" t="b">
        <f ca="1">TEXT(BL996,"YYYYMMDD")=TEXT(Konstanta!$B$1,"YYYYMMDD")</f>
        <v>0</v>
      </c>
      <c r="DH996" t="b">
        <f t="shared" si="267"/>
        <v>0</v>
      </c>
      <c r="DI996" s="67">
        <f ca="1">Konstanta!$C$4-Data!CD996</f>
        <v>-1096658.666275</v>
      </c>
      <c r="DJ996">
        <f ca="1">IF(Data!DI996&gt;=Konstanta!$B$14,Konstanta!$A$14,IF(Data!DI996&gt;=Konstanta!$B$15,Konstanta!$A$15,IF(Data!DI996&gt;=Konstanta!$B$16,Konstanta!$A$16,IF(Data!DI996&gt;=Konstanta!$B$17,Konstanta!$A$17,IF(Data!DI996&gt;=Konstanta!$B$18,Konstanta!$A$18,Konstanta!$A$19)))))</f>
        <v>6</v>
      </c>
      <c r="DK996" t="b">
        <f t="shared" si="268"/>
        <v>0</v>
      </c>
      <c r="DL996" t="b">
        <f>COUNTIFS(A$1:A995,A996)=0</f>
        <v>1</v>
      </c>
    </row>
    <row r="997" spans="1:116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  <c r="BY997" s="68"/>
      <c r="BZ997" s="70" t="str">
        <f t="shared" si="253"/>
        <v/>
      </c>
      <c r="CA997" s="71">
        <f t="shared" ca="1" si="254"/>
        <v>1096694.6664083335</v>
      </c>
      <c r="CB997" s="70" t="b">
        <f ca="1">AND(LEN(BZ997)&gt;0,TEXT(BZ997,"YYYY-MM-DD")=TEXT(Konstanta!$B$1,"YYYY-MM-DD"))</f>
        <v>0</v>
      </c>
      <c r="CC997" s="70" t="str">
        <f t="shared" si="255"/>
        <v/>
      </c>
      <c r="CD997" s="72">
        <f ca="1">(Konstanta!$B$2-D997)*24</f>
        <v>1096694.666275</v>
      </c>
      <c r="CE997" t="b">
        <f t="shared" si="256"/>
        <v>0</v>
      </c>
      <c r="CF997" t="b">
        <f>LEN(_xlfn.IFNA(VLOOKUP(H997,Konstanta!$M:$M,1,FALSE),""))&gt;0</f>
        <v>0</v>
      </c>
      <c r="CG997" t="b">
        <f>LEN(_xlfn.IFNA(VLOOKUP(G997,Konstanta!$T:$T,1,FALSE),""))&gt;0</f>
        <v>0</v>
      </c>
      <c r="CH997" t="b">
        <f>_xlfn.IFNA(VLOOKUP(U997,Konstanta!$O:$O,1,FALSE),"-")&lt;&gt;"-"</f>
        <v>0</v>
      </c>
      <c r="CI997" t="b">
        <f>LEN(_xlfn.IFNA(VLOOKUP(AX997,Konstanta!$X:$X,1,FALSE),""))&gt;0</f>
        <v>0</v>
      </c>
      <c r="CJ997" t="b">
        <f>OR(LEN(_xlfn.IFNA(VLOOKUP(Y997,Konstanta!$Q:$Q,1,FALSE),""))&gt;0,LEN(Y997)=0)</f>
        <v>1</v>
      </c>
      <c r="CK997" t="b">
        <f t="shared" si="257"/>
        <v>1</v>
      </c>
      <c r="CL997" t="b">
        <f>OR(LEN(_xlfn.IFNA(VLOOKUP(BK997,Konstanta!$Z:$Z,1,FALSE),""))&gt;0,LEN(BK997)=0)</f>
        <v>1</v>
      </c>
      <c r="CM997" t="b">
        <f t="shared" si="258"/>
        <v>1</v>
      </c>
      <c r="CN997" t="b">
        <f t="shared" si="259"/>
        <v>0</v>
      </c>
      <c r="CO997" t="b">
        <f>LEN(_xlfn.IFNA(VLOOKUP(Data!K997,Konstanta!$AB:$AB,1,FALSE),""))&gt;0</f>
        <v>0</v>
      </c>
      <c r="CP997" s="12" t="b">
        <f t="shared" si="260"/>
        <v>0</v>
      </c>
      <c r="CQ997" s="12" t="b">
        <f t="shared" si="261"/>
        <v>0</v>
      </c>
      <c r="CR997" t="b">
        <f>ISNUMBER(SEARCH(Konstanta!$Q$5,Y997))</f>
        <v>0</v>
      </c>
      <c r="CS997">
        <f ca="1">IF(CD997&lt;=Konstanta!$J$5,Konstanta!$I$5,IF(CD997&lt;=Konstanta!$J$6,Konstanta!$I$6,IF(CD997&lt;=Konstanta!$J$7,Konstanta!$I$7,Konstanta!$I$8)))</f>
        <v>4</v>
      </c>
      <c r="CT997" t="b">
        <f>ISNUMBER(SEARCH(Konstanta!$Q$6,Y997))</f>
        <v>0</v>
      </c>
      <c r="CU997">
        <f ca="1">IF(CD997&lt;=Konstanta!$F$5,Konstanta!$E$5,IF(CD997&lt;=Konstanta!$F$6,Konstanta!$E$6,IF(CD997&lt;=Konstanta!$F$7,Konstanta!$E$7,IF(CD997&lt;=Konstanta!$F$8,Konstanta!$E$8,Konstanta!$E$9))))</f>
        <v>5</v>
      </c>
      <c r="CV997" t="b">
        <f t="shared" si="262"/>
        <v>1</v>
      </c>
      <c r="CW997" s="74">
        <f ca="1">IF(CD997&lt;=Konstanta!$B$5,Konstanta!$A$5,IF(CD997&lt;=Konstanta!$B$6,Konstanta!$A$6,IF(CD997&lt;=Konstanta!$B$7,Konstanta!$A$7,IF(CD997&lt;=Konstanta!$B$8,Konstanta!$A$8,IF(CD997&lt;=Konstanta!$B$9,Konstanta!$A$9,IF(CD997&lt;=Konstanta!$B$10,Konstanta!$A$10,IF(CD997&lt;=Konstanta!$B$11,Konstanta!$A$11,Konstanta!$A$12)))))))</f>
        <v>8</v>
      </c>
      <c r="CX997" t="b">
        <f>LEN(_xlfn.IFNA(VLOOKUP(AA997,Konstanta!$AD:$AD,1,FALSE),""))=0</f>
        <v>1</v>
      </c>
      <c r="CY997" s="67">
        <f t="shared" si="263"/>
        <v>0</v>
      </c>
      <c r="CZ997" s="67">
        <f t="shared" si="264"/>
        <v>0</v>
      </c>
      <c r="DA997" s="67">
        <f t="shared" si="265"/>
        <v>0</v>
      </c>
      <c r="DB997" t="b">
        <f t="shared" ca="1" si="266"/>
        <v>0</v>
      </c>
      <c r="DC997" s="67" t="b">
        <f>DA997&lt;=Konstanta!$AH$3</f>
        <v>1</v>
      </c>
      <c r="DD997" t="b">
        <f>CY997&lt;=Konstanta!$AH$4</f>
        <v>1</v>
      </c>
      <c r="DE997" t="b">
        <f>CY997&lt;=Konstanta!$AH$5</f>
        <v>1</v>
      </c>
      <c r="DF997" t="b">
        <f>CY997&lt;=Konstanta!$AH$6</f>
        <v>1</v>
      </c>
      <c r="DG997" t="b">
        <f ca="1">TEXT(BL997,"YYYYMMDD")=TEXT(Konstanta!$B$1,"YYYYMMDD")</f>
        <v>0</v>
      </c>
      <c r="DH997" t="b">
        <f t="shared" si="267"/>
        <v>0</v>
      </c>
      <c r="DI997" s="67">
        <f ca="1">Konstanta!$C$4-Data!CD997</f>
        <v>-1096658.666275</v>
      </c>
      <c r="DJ997">
        <f ca="1">IF(Data!DI997&gt;=Konstanta!$B$14,Konstanta!$A$14,IF(Data!DI997&gt;=Konstanta!$B$15,Konstanta!$A$15,IF(Data!DI997&gt;=Konstanta!$B$16,Konstanta!$A$16,IF(Data!DI997&gt;=Konstanta!$B$17,Konstanta!$A$17,IF(Data!DI997&gt;=Konstanta!$B$18,Konstanta!$A$18,Konstanta!$A$19)))))</f>
        <v>6</v>
      </c>
      <c r="DK997" t="b">
        <f t="shared" si="268"/>
        <v>0</v>
      </c>
      <c r="DL997" t="b">
        <f>COUNTIFS(A$1:A996,A997)=0</f>
        <v>1</v>
      </c>
    </row>
    <row r="998" spans="1:116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  <c r="BY998" s="68"/>
      <c r="BZ998" s="70" t="str">
        <f t="shared" si="253"/>
        <v/>
      </c>
      <c r="CA998" s="71">
        <f t="shared" ca="1" si="254"/>
        <v>1096694.666013889</v>
      </c>
      <c r="CB998" s="70" t="b">
        <f ca="1">AND(LEN(BZ998)&gt;0,TEXT(BZ998,"YYYY-MM-DD")=TEXT(Konstanta!$B$1,"YYYY-MM-DD"))</f>
        <v>0</v>
      </c>
      <c r="CC998" s="70" t="str">
        <f t="shared" si="255"/>
        <v/>
      </c>
      <c r="CD998" s="72">
        <f ca="1">(Konstanta!$B$2-D998)*24</f>
        <v>1096694.666275</v>
      </c>
      <c r="CE998" t="b">
        <f t="shared" si="256"/>
        <v>0</v>
      </c>
      <c r="CF998" t="b">
        <f>LEN(_xlfn.IFNA(VLOOKUP(H998,Konstanta!$M:$M,1,FALSE),""))&gt;0</f>
        <v>0</v>
      </c>
      <c r="CG998" t="b">
        <f>LEN(_xlfn.IFNA(VLOOKUP(G998,Konstanta!$T:$T,1,FALSE),""))&gt;0</f>
        <v>0</v>
      </c>
      <c r="CH998" t="b">
        <f>_xlfn.IFNA(VLOOKUP(U998,Konstanta!$O:$O,1,FALSE),"-")&lt;&gt;"-"</f>
        <v>0</v>
      </c>
      <c r="CI998" t="b">
        <f>LEN(_xlfn.IFNA(VLOOKUP(AX998,Konstanta!$X:$X,1,FALSE),""))&gt;0</f>
        <v>0</v>
      </c>
      <c r="CJ998" t="b">
        <f>OR(LEN(_xlfn.IFNA(VLOOKUP(Y998,Konstanta!$Q:$Q,1,FALSE),""))&gt;0,LEN(Y998)=0)</f>
        <v>1</v>
      </c>
      <c r="CK998" t="b">
        <f t="shared" si="257"/>
        <v>1</v>
      </c>
      <c r="CL998" t="b">
        <f>OR(LEN(_xlfn.IFNA(VLOOKUP(BK998,Konstanta!$Z:$Z,1,FALSE),""))&gt;0,LEN(BK998)=0)</f>
        <v>1</v>
      </c>
      <c r="CM998" t="b">
        <f t="shared" si="258"/>
        <v>1</v>
      </c>
      <c r="CN998" t="b">
        <f t="shared" si="259"/>
        <v>0</v>
      </c>
      <c r="CO998" t="b">
        <f>LEN(_xlfn.IFNA(VLOOKUP(Data!K998,Konstanta!$AB:$AB,1,FALSE),""))&gt;0</f>
        <v>0</v>
      </c>
      <c r="CP998" s="12" t="b">
        <f t="shared" si="260"/>
        <v>0</v>
      </c>
      <c r="CQ998" s="12" t="b">
        <f t="shared" si="261"/>
        <v>0</v>
      </c>
      <c r="CR998" t="b">
        <f>ISNUMBER(SEARCH(Konstanta!$Q$5,Y998))</f>
        <v>0</v>
      </c>
      <c r="CS998">
        <f ca="1">IF(CD998&lt;=Konstanta!$J$5,Konstanta!$I$5,IF(CD998&lt;=Konstanta!$J$6,Konstanta!$I$6,IF(CD998&lt;=Konstanta!$J$7,Konstanta!$I$7,Konstanta!$I$8)))</f>
        <v>4</v>
      </c>
      <c r="CT998" t="b">
        <f>ISNUMBER(SEARCH(Konstanta!$Q$6,Y998))</f>
        <v>0</v>
      </c>
      <c r="CU998">
        <f ca="1">IF(CD998&lt;=Konstanta!$F$5,Konstanta!$E$5,IF(CD998&lt;=Konstanta!$F$6,Konstanta!$E$6,IF(CD998&lt;=Konstanta!$F$7,Konstanta!$E$7,IF(CD998&lt;=Konstanta!$F$8,Konstanta!$E$8,Konstanta!$E$9))))</f>
        <v>5</v>
      </c>
      <c r="CV998" t="b">
        <f t="shared" si="262"/>
        <v>1</v>
      </c>
      <c r="CW998" s="74">
        <f ca="1">IF(CD998&lt;=Konstanta!$B$5,Konstanta!$A$5,IF(CD998&lt;=Konstanta!$B$6,Konstanta!$A$6,IF(CD998&lt;=Konstanta!$B$7,Konstanta!$A$7,IF(CD998&lt;=Konstanta!$B$8,Konstanta!$A$8,IF(CD998&lt;=Konstanta!$B$9,Konstanta!$A$9,IF(CD998&lt;=Konstanta!$B$10,Konstanta!$A$10,IF(CD998&lt;=Konstanta!$B$11,Konstanta!$A$11,Konstanta!$A$12)))))))</f>
        <v>8</v>
      </c>
      <c r="CX998" t="b">
        <f>LEN(_xlfn.IFNA(VLOOKUP(AA998,Konstanta!$AD:$AD,1,FALSE),""))=0</f>
        <v>1</v>
      </c>
      <c r="CY998" s="67">
        <f t="shared" si="263"/>
        <v>0</v>
      </c>
      <c r="CZ998" s="67">
        <f t="shared" si="264"/>
        <v>0</v>
      </c>
      <c r="DA998" s="67">
        <f t="shared" si="265"/>
        <v>0</v>
      </c>
      <c r="DB998" t="b">
        <f t="shared" ca="1" si="266"/>
        <v>0</v>
      </c>
      <c r="DC998" s="67" t="b">
        <f>DA998&lt;=Konstanta!$AH$3</f>
        <v>1</v>
      </c>
      <c r="DD998" t="b">
        <f>CY998&lt;=Konstanta!$AH$4</f>
        <v>1</v>
      </c>
      <c r="DE998" t="b">
        <f>CY998&lt;=Konstanta!$AH$5</f>
        <v>1</v>
      </c>
      <c r="DF998" t="b">
        <f>CY998&lt;=Konstanta!$AH$6</f>
        <v>1</v>
      </c>
      <c r="DG998" t="b">
        <f ca="1">TEXT(BL998,"YYYYMMDD")=TEXT(Konstanta!$B$1,"YYYYMMDD")</f>
        <v>0</v>
      </c>
      <c r="DH998" t="b">
        <f t="shared" si="267"/>
        <v>0</v>
      </c>
      <c r="DI998" s="67">
        <f ca="1">Konstanta!$C$4-Data!CD998</f>
        <v>-1096658.666275</v>
      </c>
      <c r="DJ998">
        <f ca="1">IF(Data!DI998&gt;=Konstanta!$B$14,Konstanta!$A$14,IF(Data!DI998&gt;=Konstanta!$B$15,Konstanta!$A$15,IF(Data!DI998&gt;=Konstanta!$B$16,Konstanta!$A$16,IF(Data!DI998&gt;=Konstanta!$B$17,Konstanta!$A$17,IF(Data!DI998&gt;=Konstanta!$B$18,Konstanta!$A$18,Konstanta!$A$19)))))</f>
        <v>6</v>
      </c>
      <c r="DK998" t="b">
        <f t="shared" si="268"/>
        <v>0</v>
      </c>
      <c r="DL998" t="b">
        <f>COUNTIFS(A$1:A997,A998)=0</f>
        <v>1</v>
      </c>
    </row>
    <row r="999" spans="1:116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70" t="str">
        <f t="shared" si="253"/>
        <v/>
      </c>
      <c r="CA999" s="71">
        <f t="shared" ca="1" si="254"/>
        <v>1096694.6664083335</v>
      </c>
      <c r="CB999" s="70" t="b">
        <f ca="1">AND(LEN(BZ999)&gt;0,TEXT(BZ999,"YYYY-MM-DD")=TEXT(Konstanta!$B$1,"YYYY-MM-DD"))</f>
        <v>0</v>
      </c>
      <c r="CC999" s="70" t="str">
        <f t="shared" si="255"/>
        <v/>
      </c>
      <c r="CD999" s="72">
        <f ca="1">(Konstanta!$B$2-D999)*24</f>
        <v>1096694.666275</v>
      </c>
      <c r="CE999" t="b">
        <f t="shared" si="256"/>
        <v>0</v>
      </c>
      <c r="CF999" t="b">
        <f>LEN(_xlfn.IFNA(VLOOKUP(H999,Konstanta!$M:$M,1,FALSE),""))&gt;0</f>
        <v>0</v>
      </c>
      <c r="CG999" t="b">
        <f>LEN(_xlfn.IFNA(VLOOKUP(G999,Konstanta!$T:$T,1,FALSE),""))&gt;0</f>
        <v>0</v>
      </c>
      <c r="CH999" t="b">
        <f>_xlfn.IFNA(VLOOKUP(U999,Konstanta!$O:$O,1,FALSE),"-")&lt;&gt;"-"</f>
        <v>0</v>
      </c>
      <c r="CI999" t="b">
        <f>LEN(_xlfn.IFNA(VLOOKUP(AX999,Konstanta!$X:$X,1,FALSE),""))&gt;0</f>
        <v>0</v>
      </c>
      <c r="CJ999" t="b">
        <f>OR(LEN(_xlfn.IFNA(VLOOKUP(Y999,Konstanta!$Q:$Q,1,FALSE),""))&gt;0,LEN(Y999)=0)</f>
        <v>1</v>
      </c>
      <c r="CK999" t="b">
        <f t="shared" si="257"/>
        <v>1</v>
      </c>
      <c r="CL999" t="b">
        <f>OR(LEN(_xlfn.IFNA(VLOOKUP(BK999,Konstanta!$Z:$Z,1,FALSE),""))&gt;0,LEN(BK999)=0)</f>
        <v>1</v>
      </c>
      <c r="CM999" t="b">
        <f t="shared" si="258"/>
        <v>1</v>
      </c>
      <c r="CN999" t="b">
        <f t="shared" si="259"/>
        <v>0</v>
      </c>
      <c r="CO999" t="b">
        <f>LEN(_xlfn.IFNA(VLOOKUP(Data!K999,Konstanta!$AB:$AB,1,FALSE),""))&gt;0</f>
        <v>0</v>
      </c>
      <c r="CP999" s="12" t="b">
        <f t="shared" si="260"/>
        <v>0</v>
      </c>
      <c r="CQ999" s="12" t="b">
        <f t="shared" si="261"/>
        <v>0</v>
      </c>
      <c r="CR999" t="b">
        <f>ISNUMBER(SEARCH(Konstanta!$Q$5,Y999))</f>
        <v>0</v>
      </c>
      <c r="CS999">
        <f ca="1">IF(CD999&lt;=Konstanta!$J$5,Konstanta!$I$5,IF(CD999&lt;=Konstanta!$J$6,Konstanta!$I$6,IF(CD999&lt;=Konstanta!$J$7,Konstanta!$I$7,Konstanta!$I$8)))</f>
        <v>4</v>
      </c>
      <c r="CT999" t="b">
        <f>ISNUMBER(SEARCH(Konstanta!$Q$6,Y999))</f>
        <v>0</v>
      </c>
      <c r="CU999">
        <f ca="1">IF(CD999&lt;=Konstanta!$F$5,Konstanta!$E$5,IF(CD999&lt;=Konstanta!$F$6,Konstanta!$E$6,IF(CD999&lt;=Konstanta!$F$7,Konstanta!$E$7,IF(CD999&lt;=Konstanta!$F$8,Konstanta!$E$8,Konstanta!$E$9))))</f>
        <v>5</v>
      </c>
      <c r="CV999" t="b">
        <f t="shared" si="262"/>
        <v>1</v>
      </c>
      <c r="CW999" s="74">
        <f ca="1">IF(CD999&lt;=Konstanta!$B$5,Konstanta!$A$5,IF(CD999&lt;=Konstanta!$B$6,Konstanta!$A$6,IF(CD999&lt;=Konstanta!$B$7,Konstanta!$A$7,IF(CD999&lt;=Konstanta!$B$8,Konstanta!$A$8,IF(CD999&lt;=Konstanta!$B$9,Konstanta!$A$9,IF(CD999&lt;=Konstanta!$B$10,Konstanta!$A$10,IF(CD999&lt;=Konstanta!$B$11,Konstanta!$A$11,Konstanta!$A$12)))))))</f>
        <v>8</v>
      </c>
      <c r="CX999" t="b">
        <f>LEN(_xlfn.IFNA(VLOOKUP(AA999,Konstanta!$AD:$AD,1,FALSE),""))=0</f>
        <v>1</v>
      </c>
      <c r="CY999" s="67">
        <f t="shared" si="263"/>
        <v>0</v>
      </c>
      <c r="CZ999" s="67">
        <f t="shared" si="264"/>
        <v>0</v>
      </c>
      <c r="DA999" s="67">
        <f t="shared" si="265"/>
        <v>0</v>
      </c>
      <c r="DB999" t="b">
        <f t="shared" ca="1" si="266"/>
        <v>0</v>
      </c>
      <c r="DC999" s="67" t="b">
        <f>DA999&lt;=Konstanta!$AH$3</f>
        <v>1</v>
      </c>
      <c r="DD999" t="b">
        <f>CY999&lt;=Konstanta!$AH$4</f>
        <v>1</v>
      </c>
      <c r="DE999" t="b">
        <f>CY999&lt;=Konstanta!$AH$5</f>
        <v>1</v>
      </c>
      <c r="DF999" t="b">
        <f>CY999&lt;=Konstanta!$AH$6</f>
        <v>1</v>
      </c>
      <c r="DG999" t="b">
        <f ca="1">TEXT(BL999,"YYYYMMDD")=TEXT(Konstanta!$B$1,"YYYYMMDD")</f>
        <v>0</v>
      </c>
      <c r="DH999" t="b">
        <f t="shared" si="267"/>
        <v>0</v>
      </c>
      <c r="DI999" s="67">
        <f ca="1">Konstanta!$C$4-Data!CD999</f>
        <v>-1096658.666275</v>
      </c>
      <c r="DJ999">
        <f ca="1">IF(Data!DI999&gt;=Konstanta!$B$14,Konstanta!$A$14,IF(Data!DI999&gt;=Konstanta!$B$15,Konstanta!$A$15,IF(Data!DI999&gt;=Konstanta!$B$16,Konstanta!$A$16,IF(Data!DI999&gt;=Konstanta!$B$17,Konstanta!$A$17,IF(Data!DI999&gt;=Konstanta!$B$18,Konstanta!$A$18,Konstanta!$A$19)))))</f>
        <v>6</v>
      </c>
      <c r="DK999" t="b">
        <f t="shared" si="268"/>
        <v>0</v>
      </c>
      <c r="DL999" t="b">
        <f>COUNTIFS(A$1:A998,A999)=0</f>
        <v>1</v>
      </c>
    </row>
    <row r="1000" spans="1:116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70" t="str">
        <f t="shared" si="253"/>
        <v/>
      </c>
      <c r="CA1000" s="71">
        <f t="shared" ca="1" si="254"/>
        <v>1096694.6664</v>
      </c>
      <c r="CB1000" s="70" t="b">
        <f ca="1">AND(LEN(BZ1000)&gt;0,TEXT(BZ1000,"YYYY-MM-DD")=TEXT(Konstanta!$B$1,"YYYY-MM-DD"))</f>
        <v>0</v>
      </c>
      <c r="CC1000" s="70" t="str">
        <f t="shared" si="255"/>
        <v/>
      </c>
      <c r="CD1000" s="72">
        <f ca="1">(Konstanta!$B$2-D1000)*24</f>
        <v>1096694.666275</v>
      </c>
      <c r="CE1000" t="b">
        <f t="shared" si="256"/>
        <v>0</v>
      </c>
      <c r="CF1000" t="b">
        <f>LEN(_xlfn.IFNA(VLOOKUP(H1000,Konstanta!$M:$M,1,FALSE),""))&gt;0</f>
        <v>0</v>
      </c>
      <c r="CG1000" t="b">
        <f>LEN(_xlfn.IFNA(VLOOKUP(G1000,Konstanta!$T:$T,1,FALSE),""))&gt;0</f>
        <v>0</v>
      </c>
      <c r="CH1000" t="b">
        <f>_xlfn.IFNA(VLOOKUP(U1000,Konstanta!$O:$O,1,FALSE),"-")&lt;&gt;"-"</f>
        <v>0</v>
      </c>
      <c r="CI1000" t="b">
        <f>LEN(_xlfn.IFNA(VLOOKUP(AX1000,Konstanta!$X:$X,1,FALSE),""))&gt;0</f>
        <v>0</v>
      </c>
      <c r="CJ1000" t="b">
        <f>OR(LEN(_xlfn.IFNA(VLOOKUP(Y1000,Konstanta!$Q:$Q,1,FALSE),""))&gt;0,LEN(Y1000)=0)</f>
        <v>1</v>
      </c>
      <c r="CK1000" t="b">
        <f t="shared" si="257"/>
        <v>1</v>
      </c>
      <c r="CL1000" t="b">
        <f>OR(LEN(_xlfn.IFNA(VLOOKUP(BK1000,Konstanta!$Z:$Z,1,FALSE),""))&gt;0,LEN(BK1000)=0)</f>
        <v>1</v>
      </c>
      <c r="CM1000" t="b">
        <f t="shared" si="258"/>
        <v>1</v>
      </c>
      <c r="CN1000" t="b">
        <f t="shared" si="259"/>
        <v>0</v>
      </c>
      <c r="CO1000" t="b">
        <f>LEN(_xlfn.IFNA(VLOOKUP(Data!K1000,Konstanta!$AB:$AB,1,FALSE),""))&gt;0</f>
        <v>0</v>
      </c>
      <c r="CP1000" s="12" t="b">
        <f t="shared" si="260"/>
        <v>0</v>
      </c>
      <c r="CQ1000" s="12" t="b">
        <f t="shared" si="261"/>
        <v>0</v>
      </c>
      <c r="CR1000" t="b">
        <f>ISNUMBER(SEARCH(Konstanta!$Q$5,Y1000))</f>
        <v>0</v>
      </c>
      <c r="CS1000">
        <f ca="1">IF(CD1000&lt;=Konstanta!$J$5,Konstanta!$I$5,IF(CD1000&lt;=Konstanta!$J$6,Konstanta!$I$6,IF(CD1000&lt;=Konstanta!$J$7,Konstanta!$I$7,Konstanta!$I$8)))</f>
        <v>4</v>
      </c>
      <c r="CT1000" t="b">
        <f>ISNUMBER(SEARCH(Konstanta!$Q$6,Y1000))</f>
        <v>0</v>
      </c>
      <c r="CU1000">
        <f ca="1">IF(CD1000&lt;=Konstanta!$F$5,Konstanta!$E$5,IF(CD1000&lt;=Konstanta!$F$6,Konstanta!$E$6,IF(CD1000&lt;=Konstanta!$F$7,Konstanta!$E$7,IF(CD1000&lt;=Konstanta!$F$8,Konstanta!$E$8,Konstanta!$E$9))))</f>
        <v>5</v>
      </c>
      <c r="CV1000" t="b">
        <f t="shared" si="262"/>
        <v>1</v>
      </c>
      <c r="CW1000" s="74">
        <f ca="1">IF(CD1000&lt;=Konstanta!$B$5,Konstanta!$A$5,IF(CD1000&lt;=Konstanta!$B$6,Konstanta!$A$6,IF(CD1000&lt;=Konstanta!$B$7,Konstanta!$A$7,IF(CD1000&lt;=Konstanta!$B$8,Konstanta!$A$8,IF(CD1000&lt;=Konstanta!$B$9,Konstanta!$A$9,IF(CD1000&lt;=Konstanta!$B$10,Konstanta!$A$10,IF(CD1000&lt;=Konstanta!$B$11,Konstanta!$A$11,Konstanta!$A$12)))))))</f>
        <v>8</v>
      </c>
      <c r="CX1000" t="b">
        <f>LEN(_xlfn.IFNA(VLOOKUP(AA1000,Konstanta!$AD:$AD,1,FALSE),""))=0</f>
        <v>1</v>
      </c>
      <c r="CY1000" s="67">
        <f t="shared" si="263"/>
        <v>0</v>
      </c>
      <c r="CZ1000" s="67">
        <f t="shared" si="264"/>
        <v>0</v>
      </c>
      <c r="DA1000" s="67">
        <f t="shared" si="265"/>
        <v>0</v>
      </c>
      <c r="DB1000" t="b">
        <f t="shared" ca="1" si="266"/>
        <v>0</v>
      </c>
      <c r="DC1000" s="67" t="b">
        <f>DA1000&lt;=Konstanta!$AH$3</f>
        <v>1</v>
      </c>
      <c r="DD1000" t="b">
        <f>CY1000&lt;=Konstanta!$AH$4</f>
        <v>1</v>
      </c>
      <c r="DE1000" t="b">
        <f>CY1000&lt;=Konstanta!$AH$5</f>
        <v>1</v>
      </c>
      <c r="DF1000" t="b">
        <f>CY1000&lt;=Konstanta!$AH$6</f>
        <v>1</v>
      </c>
      <c r="DG1000" t="b">
        <f ca="1">TEXT(BL1000,"YYYYMMDD")=TEXT(Konstanta!$B$1,"YYYYMMDD")</f>
        <v>0</v>
      </c>
      <c r="DH1000" t="b">
        <f t="shared" si="267"/>
        <v>0</v>
      </c>
      <c r="DI1000" s="67">
        <f ca="1">Konstanta!$C$4-Data!CD1000</f>
        <v>-1096658.666275</v>
      </c>
      <c r="DJ1000">
        <f ca="1">IF(Data!DI1000&gt;=Konstanta!$B$14,Konstanta!$A$14,IF(Data!DI1000&gt;=Konstanta!$B$15,Konstanta!$A$15,IF(Data!DI1000&gt;=Konstanta!$B$16,Konstanta!$A$16,IF(Data!DI1000&gt;=Konstanta!$B$17,Konstanta!$A$17,IF(Data!DI1000&gt;=Konstanta!$B$18,Konstanta!$A$18,Konstanta!$A$19)))))</f>
        <v>6</v>
      </c>
      <c r="DK1000" t="b">
        <f t="shared" si="268"/>
        <v>0</v>
      </c>
      <c r="DL1000" t="b">
        <f>COUNTIFS(A$1:A999,A1000)=0</f>
        <v>1</v>
      </c>
    </row>
    <row r="1001" spans="1:116">
      <c r="A1001" s="68"/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  <c r="AB1001" s="68"/>
      <c r="AC1001" s="68"/>
      <c r="AD1001" s="68"/>
      <c r="AE1001" s="68"/>
      <c r="AF1001" s="68"/>
      <c r="AG1001" s="68"/>
      <c r="AH1001" s="68"/>
      <c r="AI1001" s="68"/>
      <c r="AJ1001" s="68"/>
      <c r="AK1001" s="68"/>
      <c r="AL1001" s="68"/>
      <c r="AM1001" s="68"/>
      <c r="AN1001" s="68"/>
      <c r="AO1001" s="68"/>
      <c r="AP1001" s="68"/>
      <c r="AQ1001" s="68"/>
      <c r="AR1001" s="68"/>
      <c r="AS1001" s="68"/>
      <c r="AT1001" s="68"/>
      <c r="AU1001" s="68"/>
      <c r="AV1001" s="68"/>
      <c r="AW1001" s="68"/>
      <c r="AX1001" s="68"/>
      <c r="AY1001" s="68"/>
      <c r="AZ1001" s="68"/>
      <c r="BA1001" s="68"/>
      <c r="BB1001" s="68"/>
      <c r="BC1001" s="68"/>
      <c r="BD1001" s="68"/>
      <c r="BE1001" s="68"/>
      <c r="BF1001" s="68"/>
      <c r="BG1001" s="68"/>
      <c r="BH1001" s="68"/>
      <c r="BI1001" s="68"/>
      <c r="BJ1001" s="68"/>
      <c r="BK1001" s="68"/>
      <c r="BL1001" s="68"/>
      <c r="BM1001" s="68"/>
      <c r="BN1001" s="68"/>
      <c r="BO1001" s="68"/>
      <c r="BP1001" s="68"/>
      <c r="BQ1001" s="68"/>
      <c r="BR1001" s="68"/>
      <c r="BS1001" s="68"/>
      <c r="BT1001" s="68"/>
      <c r="BU1001" s="68"/>
      <c r="BV1001" s="68"/>
      <c r="BW1001" s="68"/>
      <c r="BX1001" s="68"/>
      <c r="BY1001" s="68"/>
      <c r="BZ1001" s="70" t="str">
        <f t="shared" si="253"/>
        <v/>
      </c>
      <c r="CA1001" s="71">
        <f t="shared" ca="1" si="254"/>
        <v>1096694.666275</v>
      </c>
      <c r="CB1001" s="70" t="b">
        <f ca="1">AND(LEN(BZ1001)&gt;0,TEXT(BZ1001,"YYYY-MM-DD")=TEXT(Konstanta!$B$1,"YYYY-MM-DD"))</f>
        <v>0</v>
      </c>
      <c r="CC1001" s="70" t="str">
        <f t="shared" si="255"/>
        <v/>
      </c>
      <c r="CD1001" s="72">
        <f ca="1">(Konstanta!$B$2-D1001)*24</f>
        <v>1096694.666275</v>
      </c>
      <c r="CE1001" t="b">
        <f t="shared" si="256"/>
        <v>0</v>
      </c>
      <c r="CF1001" t="b">
        <f>LEN(_xlfn.IFNA(VLOOKUP(H1001,Konstanta!$M:$M,1,FALSE),""))&gt;0</f>
        <v>0</v>
      </c>
      <c r="CG1001" t="b">
        <f>LEN(_xlfn.IFNA(VLOOKUP(G1001,Konstanta!$T:$T,1,FALSE),""))&gt;0</f>
        <v>0</v>
      </c>
      <c r="CH1001" t="b">
        <f>_xlfn.IFNA(VLOOKUP(U1001,Konstanta!$O:$O,1,FALSE),"-")&lt;&gt;"-"</f>
        <v>0</v>
      </c>
      <c r="CI1001" t="b">
        <f>LEN(_xlfn.IFNA(VLOOKUP(AX1001,Konstanta!$X:$X,1,FALSE),""))&gt;0</f>
        <v>0</v>
      </c>
      <c r="CJ1001" t="b">
        <f>OR(LEN(_xlfn.IFNA(VLOOKUP(Y1001,Konstanta!$Q:$Q,1,FALSE),""))&gt;0,LEN(Y1001)=0)</f>
        <v>1</v>
      </c>
      <c r="CK1001" t="b">
        <f t="shared" si="257"/>
        <v>1</v>
      </c>
      <c r="CL1001" t="b">
        <f>OR(LEN(_xlfn.IFNA(VLOOKUP(BK1001,Konstanta!$Z:$Z,1,FALSE),""))&gt;0,LEN(BK1001)=0)</f>
        <v>1</v>
      </c>
      <c r="CM1001" t="b">
        <f t="shared" si="258"/>
        <v>1</v>
      </c>
      <c r="CN1001" t="b">
        <f t="shared" si="259"/>
        <v>0</v>
      </c>
      <c r="CO1001" t="b">
        <f>LEN(_xlfn.IFNA(VLOOKUP(Data!K1001,Konstanta!$AB:$AB,1,FALSE),""))&gt;0</f>
        <v>0</v>
      </c>
      <c r="CP1001" s="12" t="b">
        <f t="shared" si="260"/>
        <v>0</v>
      </c>
      <c r="CQ1001" s="12" t="b">
        <f t="shared" si="261"/>
        <v>0</v>
      </c>
      <c r="CR1001" t="b">
        <f>ISNUMBER(SEARCH(Konstanta!$Q$5,Y1001))</f>
        <v>0</v>
      </c>
      <c r="CS1001">
        <f ca="1">IF(CD1001&lt;=Konstanta!$J$5,Konstanta!$I$5,IF(CD1001&lt;=Konstanta!$J$6,Konstanta!$I$6,IF(CD1001&lt;=Konstanta!$J$7,Konstanta!$I$7,Konstanta!$I$8)))</f>
        <v>4</v>
      </c>
      <c r="CT1001" t="b">
        <f>ISNUMBER(SEARCH(Konstanta!$Q$6,Y1001))</f>
        <v>0</v>
      </c>
      <c r="CU1001">
        <f ca="1">IF(CD1001&lt;=Konstanta!$F$5,Konstanta!$E$5,IF(CD1001&lt;=Konstanta!$F$6,Konstanta!$E$6,IF(CD1001&lt;=Konstanta!$F$7,Konstanta!$E$7,IF(CD1001&lt;=Konstanta!$F$8,Konstanta!$E$8,Konstanta!$E$9))))</f>
        <v>5</v>
      </c>
      <c r="CV1001" t="b">
        <f t="shared" si="262"/>
        <v>1</v>
      </c>
      <c r="CW1001" s="74">
        <f ca="1">IF(CD1001&lt;=Konstanta!$B$5,Konstanta!$A$5,IF(CD1001&lt;=Konstanta!$B$6,Konstanta!$A$6,IF(CD1001&lt;=Konstanta!$B$7,Konstanta!$A$7,IF(CD1001&lt;=Konstanta!$B$8,Konstanta!$A$8,IF(CD1001&lt;=Konstanta!$B$9,Konstanta!$A$9,IF(CD1001&lt;=Konstanta!$B$10,Konstanta!$A$10,IF(CD1001&lt;=Konstanta!$B$11,Konstanta!$A$11,Konstanta!$A$12)))))))</f>
        <v>8</v>
      </c>
      <c r="CX1001" t="b">
        <f>LEN(_xlfn.IFNA(VLOOKUP(AA1001,Konstanta!$AD:$AD,1,FALSE),""))=0</f>
        <v>1</v>
      </c>
      <c r="CY1001" s="67">
        <f t="shared" si="263"/>
        <v>0</v>
      </c>
      <c r="CZ1001" s="67">
        <f t="shared" si="264"/>
        <v>0</v>
      </c>
      <c r="DA1001" s="67">
        <f t="shared" si="265"/>
        <v>0</v>
      </c>
      <c r="DB1001" t="b">
        <f t="shared" ca="1" si="266"/>
        <v>0</v>
      </c>
      <c r="DC1001" s="67" t="b">
        <f>DA1001&lt;=Konstanta!$AH$3</f>
        <v>1</v>
      </c>
      <c r="DD1001" t="b">
        <f>CY1001&lt;=Konstanta!$AH$4</f>
        <v>1</v>
      </c>
      <c r="DE1001" t="b">
        <f>CY1001&lt;=Konstanta!$AH$5</f>
        <v>1</v>
      </c>
      <c r="DF1001" t="b">
        <f>CY1001&lt;=Konstanta!$AH$6</f>
        <v>1</v>
      </c>
      <c r="DG1001" t="b">
        <f ca="1">TEXT(BL1001,"YYYYMMDD")=TEXT(Konstanta!$B$1,"YYYYMMDD")</f>
        <v>0</v>
      </c>
      <c r="DH1001" t="b">
        <f t="shared" si="267"/>
        <v>0</v>
      </c>
      <c r="DI1001" s="67">
        <f ca="1">Konstanta!$C$4-Data!CD1001</f>
        <v>-1096658.666275</v>
      </c>
      <c r="DJ1001">
        <f ca="1">IF(Data!DI1001&gt;=Konstanta!$B$14,Konstanta!$A$14,IF(Data!DI1001&gt;=Konstanta!$B$15,Konstanta!$A$15,IF(Data!DI1001&gt;=Konstanta!$B$16,Konstanta!$A$16,IF(Data!DI1001&gt;=Konstanta!$B$17,Konstanta!$A$17,IF(Data!DI1001&gt;=Konstanta!$B$18,Konstanta!$A$18,Konstanta!$A$19)))))</f>
        <v>6</v>
      </c>
      <c r="DK1001" t="b">
        <f t="shared" si="268"/>
        <v>0</v>
      </c>
      <c r="DL1001" t="b">
        <f>COUNTIFS(A$1:A1000,A1001)=0</f>
        <v>1</v>
      </c>
    </row>
    <row r="1002" spans="1:116">
      <c r="A1002" s="68"/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  <c r="AB1002" s="68"/>
      <c r="AC1002" s="68"/>
      <c r="AD1002" s="68"/>
      <c r="AE1002" s="68"/>
      <c r="AF1002" s="68"/>
      <c r="AG1002" s="68"/>
      <c r="AH1002" s="68"/>
      <c r="AI1002" s="68"/>
      <c r="AJ1002" s="68"/>
      <c r="AK1002" s="68"/>
      <c r="AL1002" s="68"/>
      <c r="AM1002" s="68"/>
      <c r="AN1002" s="68"/>
      <c r="AO1002" s="68"/>
      <c r="AP1002" s="68"/>
      <c r="AQ1002" s="68"/>
      <c r="AR1002" s="68"/>
      <c r="AS1002" s="68"/>
      <c r="AT1002" s="68"/>
      <c r="AU1002" s="68"/>
      <c r="AV1002" s="68"/>
      <c r="AW1002" s="68"/>
      <c r="AX1002" s="68"/>
      <c r="AY1002" s="68"/>
      <c r="AZ1002" s="68"/>
      <c r="BA1002" s="68"/>
      <c r="BB1002" s="68"/>
      <c r="BC1002" s="68"/>
      <c r="BD1002" s="68"/>
      <c r="BE1002" s="68"/>
      <c r="BF1002" s="68"/>
      <c r="BG1002" s="68"/>
      <c r="BH1002" s="68"/>
      <c r="BI1002" s="68"/>
      <c r="BJ1002" s="68"/>
      <c r="BK1002" s="68"/>
      <c r="BL1002" s="68"/>
      <c r="BM1002" s="68"/>
      <c r="BN1002" s="68"/>
      <c r="BO1002" s="68"/>
      <c r="BP1002" s="68"/>
      <c r="BQ1002" s="68"/>
      <c r="BR1002" s="68"/>
      <c r="BS1002" s="68"/>
      <c r="BT1002" s="68"/>
      <c r="BU1002" s="68"/>
      <c r="BV1002" s="68"/>
      <c r="BW1002" s="68"/>
      <c r="BX1002" s="68"/>
      <c r="BY1002" s="68"/>
      <c r="BZ1002" s="70" t="str">
        <f t="shared" si="253"/>
        <v/>
      </c>
      <c r="CA1002" s="71">
        <f t="shared" ca="1" si="254"/>
        <v>1096694.6659944444</v>
      </c>
      <c r="CB1002" s="70" t="b">
        <f ca="1">AND(LEN(BZ1002)&gt;0,TEXT(BZ1002,"YYYY-MM-DD")=TEXT(Konstanta!$B$1,"YYYY-MM-DD"))</f>
        <v>0</v>
      </c>
      <c r="CC1002" s="70" t="str">
        <f t="shared" si="255"/>
        <v/>
      </c>
      <c r="CD1002" s="72">
        <f ca="1">(Konstanta!$B$2-D1002)*24</f>
        <v>1096694.666275</v>
      </c>
      <c r="CE1002" t="b">
        <f t="shared" si="256"/>
        <v>0</v>
      </c>
      <c r="CF1002" t="b">
        <f>LEN(_xlfn.IFNA(VLOOKUP(H1002,Konstanta!$M:$M,1,FALSE),""))&gt;0</f>
        <v>0</v>
      </c>
      <c r="CG1002" t="b">
        <f>LEN(_xlfn.IFNA(VLOOKUP(G1002,Konstanta!$T:$T,1,FALSE),""))&gt;0</f>
        <v>0</v>
      </c>
      <c r="CH1002" t="b">
        <f>_xlfn.IFNA(VLOOKUP(U1002,Konstanta!$O:$O,1,FALSE),"-")&lt;&gt;"-"</f>
        <v>0</v>
      </c>
      <c r="CI1002" t="b">
        <f>LEN(_xlfn.IFNA(VLOOKUP(AX1002,Konstanta!$X:$X,1,FALSE),""))&gt;0</f>
        <v>0</v>
      </c>
      <c r="CJ1002" t="b">
        <f>OR(LEN(_xlfn.IFNA(VLOOKUP(Y1002,Konstanta!$Q:$Q,1,FALSE),""))&gt;0,LEN(Y1002)=0)</f>
        <v>1</v>
      </c>
      <c r="CK1002" t="b">
        <f t="shared" si="257"/>
        <v>1</v>
      </c>
      <c r="CL1002" t="b">
        <f>OR(LEN(_xlfn.IFNA(VLOOKUP(BK1002,Konstanta!$Z:$Z,1,FALSE),""))&gt;0,LEN(BK1002)=0)</f>
        <v>1</v>
      </c>
      <c r="CM1002" t="b">
        <f t="shared" si="258"/>
        <v>1</v>
      </c>
      <c r="CN1002" t="b">
        <f t="shared" si="259"/>
        <v>0</v>
      </c>
      <c r="CO1002" t="b">
        <f>LEN(_xlfn.IFNA(VLOOKUP(Data!K1002,Konstanta!$AB:$AB,1,FALSE),""))&gt;0</f>
        <v>0</v>
      </c>
      <c r="CP1002" s="12" t="b">
        <f t="shared" si="260"/>
        <v>0</v>
      </c>
      <c r="CQ1002" s="12" t="b">
        <f t="shared" si="261"/>
        <v>0</v>
      </c>
      <c r="CR1002" t="b">
        <f>ISNUMBER(SEARCH(Konstanta!$Q$5,Y1002))</f>
        <v>0</v>
      </c>
      <c r="CS1002">
        <f ca="1">IF(CD1002&lt;=Konstanta!$J$5,Konstanta!$I$5,IF(CD1002&lt;=Konstanta!$J$6,Konstanta!$I$6,IF(CD1002&lt;=Konstanta!$J$7,Konstanta!$I$7,Konstanta!$I$8)))</f>
        <v>4</v>
      </c>
      <c r="CT1002" t="b">
        <f>ISNUMBER(SEARCH(Konstanta!$Q$6,Y1002))</f>
        <v>0</v>
      </c>
      <c r="CU1002">
        <f ca="1">IF(CD1002&lt;=Konstanta!$F$5,Konstanta!$E$5,IF(CD1002&lt;=Konstanta!$F$6,Konstanta!$E$6,IF(CD1002&lt;=Konstanta!$F$7,Konstanta!$E$7,IF(CD1002&lt;=Konstanta!$F$8,Konstanta!$E$8,Konstanta!$E$9))))</f>
        <v>5</v>
      </c>
      <c r="CV1002" t="b">
        <f t="shared" si="262"/>
        <v>1</v>
      </c>
      <c r="CW1002" s="74">
        <f ca="1">IF(CD1002&lt;=Konstanta!$B$5,Konstanta!$A$5,IF(CD1002&lt;=Konstanta!$B$6,Konstanta!$A$6,IF(CD1002&lt;=Konstanta!$B$7,Konstanta!$A$7,IF(CD1002&lt;=Konstanta!$B$8,Konstanta!$A$8,IF(CD1002&lt;=Konstanta!$B$9,Konstanta!$A$9,IF(CD1002&lt;=Konstanta!$B$10,Konstanta!$A$10,IF(CD1002&lt;=Konstanta!$B$11,Konstanta!$A$11,Konstanta!$A$12)))))))</f>
        <v>8</v>
      </c>
      <c r="CX1002" t="b">
        <f>LEN(_xlfn.IFNA(VLOOKUP(AA1002,Konstanta!$AD:$AD,1,FALSE),""))=0</f>
        <v>1</v>
      </c>
      <c r="CY1002" s="67">
        <f t="shared" si="263"/>
        <v>0</v>
      </c>
      <c r="CZ1002" s="67">
        <f t="shared" si="264"/>
        <v>0</v>
      </c>
      <c r="DA1002" s="67">
        <f t="shared" si="265"/>
        <v>0</v>
      </c>
      <c r="DB1002" t="b">
        <f t="shared" ca="1" si="266"/>
        <v>0</v>
      </c>
      <c r="DC1002" s="67" t="b">
        <f>DA1002&lt;=Konstanta!$AH$3</f>
        <v>1</v>
      </c>
      <c r="DD1002" t="b">
        <f>CY1002&lt;=Konstanta!$AH$4</f>
        <v>1</v>
      </c>
      <c r="DE1002" t="b">
        <f>CY1002&lt;=Konstanta!$AH$5</f>
        <v>1</v>
      </c>
      <c r="DF1002" t="b">
        <f>CY1002&lt;=Konstanta!$AH$6</f>
        <v>1</v>
      </c>
      <c r="DG1002" t="b">
        <f ca="1">TEXT(BL1002,"YYYYMMDD")=TEXT(Konstanta!$B$1,"YYYYMMDD")</f>
        <v>0</v>
      </c>
      <c r="DH1002" t="b">
        <f t="shared" si="267"/>
        <v>0</v>
      </c>
      <c r="DI1002" s="67">
        <f ca="1">Konstanta!$C$4-Data!CD1002</f>
        <v>-1096658.666275</v>
      </c>
      <c r="DJ1002">
        <f ca="1">IF(Data!DI1002&gt;=Konstanta!$B$14,Konstanta!$A$14,IF(Data!DI1002&gt;=Konstanta!$B$15,Konstanta!$A$15,IF(Data!DI1002&gt;=Konstanta!$B$16,Konstanta!$A$16,IF(Data!DI1002&gt;=Konstanta!$B$17,Konstanta!$A$17,IF(Data!DI1002&gt;=Konstanta!$B$18,Konstanta!$A$18,Konstanta!$A$19)))))</f>
        <v>6</v>
      </c>
      <c r="DK1002" t="b">
        <f t="shared" si="268"/>
        <v>0</v>
      </c>
      <c r="DL1002" t="b">
        <f>COUNTIFS(A$1:A1001,A1002)=0</f>
        <v>1</v>
      </c>
    </row>
    <row r="1003" spans="1:116">
      <c r="A1003" s="68"/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  <c r="AB1003" s="68"/>
      <c r="AC1003" s="68"/>
      <c r="AD1003" s="68"/>
      <c r="AE1003" s="68"/>
      <c r="AF1003" s="68"/>
      <c r="AG1003" s="68"/>
      <c r="AH1003" s="68"/>
      <c r="AI1003" s="68"/>
      <c r="AJ1003" s="68"/>
      <c r="AK1003" s="68"/>
      <c r="AL1003" s="68"/>
      <c r="AM1003" s="68"/>
      <c r="AN1003" s="68"/>
      <c r="AO1003" s="68"/>
      <c r="AP1003" s="68"/>
      <c r="AQ1003" s="68"/>
      <c r="AR1003" s="68"/>
      <c r="AS1003" s="68"/>
      <c r="AT1003" s="68"/>
      <c r="AU1003" s="68"/>
      <c r="AV1003" s="68"/>
      <c r="AW1003" s="68"/>
      <c r="AX1003" s="68"/>
      <c r="AY1003" s="68"/>
      <c r="AZ1003" s="68"/>
      <c r="BA1003" s="68"/>
      <c r="BB1003" s="68"/>
      <c r="BC1003" s="68"/>
      <c r="BD1003" s="68"/>
      <c r="BE1003" s="68"/>
      <c r="BF1003" s="68"/>
      <c r="BG1003" s="68"/>
      <c r="BH1003" s="68"/>
      <c r="BI1003" s="68"/>
      <c r="BJ1003" s="68"/>
      <c r="BK1003" s="68"/>
      <c r="BL1003" s="68"/>
      <c r="BM1003" s="68"/>
      <c r="BN1003" s="68"/>
      <c r="BO1003" s="68"/>
      <c r="BP1003" s="68"/>
      <c r="BQ1003" s="68"/>
      <c r="BR1003" s="68"/>
      <c r="BS1003" s="68"/>
      <c r="BT1003" s="68"/>
      <c r="BU1003" s="68"/>
      <c r="BV1003" s="68"/>
      <c r="BW1003" s="68"/>
      <c r="BX1003" s="68"/>
      <c r="BY1003" s="68"/>
      <c r="BZ1003" s="70" t="str">
        <f t="shared" si="253"/>
        <v/>
      </c>
      <c r="CA1003" s="71">
        <f t="shared" ca="1" si="254"/>
        <v>1096694.6662138889</v>
      </c>
      <c r="CB1003" s="70" t="b">
        <f ca="1">AND(LEN(BZ1003)&gt;0,TEXT(BZ1003,"YYYY-MM-DD")=TEXT(Konstanta!$B$1,"YYYY-MM-DD"))</f>
        <v>0</v>
      </c>
      <c r="CC1003" s="70" t="str">
        <f t="shared" si="255"/>
        <v/>
      </c>
      <c r="CD1003" s="72">
        <f ca="1">(Konstanta!$B$2-D1003)*24</f>
        <v>1096694.666275</v>
      </c>
      <c r="CE1003" t="b">
        <f t="shared" si="256"/>
        <v>0</v>
      </c>
      <c r="CF1003" t="b">
        <f>LEN(_xlfn.IFNA(VLOOKUP(H1003,Konstanta!$M:$M,1,FALSE),""))&gt;0</f>
        <v>0</v>
      </c>
      <c r="CG1003" t="b">
        <f>LEN(_xlfn.IFNA(VLOOKUP(G1003,Konstanta!$T:$T,1,FALSE),""))&gt;0</f>
        <v>0</v>
      </c>
      <c r="CH1003" t="b">
        <f>_xlfn.IFNA(VLOOKUP(U1003,Konstanta!$O:$O,1,FALSE),"-")&lt;&gt;"-"</f>
        <v>0</v>
      </c>
      <c r="CI1003" t="b">
        <f>LEN(_xlfn.IFNA(VLOOKUP(AX1003,Konstanta!$X:$X,1,FALSE),""))&gt;0</f>
        <v>0</v>
      </c>
      <c r="CJ1003" t="b">
        <f>OR(LEN(_xlfn.IFNA(VLOOKUP(Y1003,Konstanta!$Q:$Q,1,FALSE),""))&gt;0,LEN(Y1003)=0)</f>
        <v>1</v>
      </c>
      <c r="CK1003" t="b">
        <f t="shared" si="257"/>
        <v>1</v>
      </c>
      <c r="CL1003" t="b">
        <f>OR(LEN(_xlfn.IFNA(VLOOKUP(BK1003,Konstanta!$Z:$Z,1,FALSE),""))&gt;0,LEN(BK1003)=0)</f>
        <v>1</v>
      </c>
      <c r="CM1003" t="b">
        <f t="shared" si="258"/>
        <v>1</v>
      </c>
      <c r="CN1003" t="b">
        <f t="shared" si="259"/>
        <v>0</v>
      </c>
      <c r="CO1003" t="b">
        <f>LEN(_xlfn.IFNA(VLOOKUP(Data!K1003,Konstanta!$AB:$AB,1,FALSE),""))&gt;0</f>
        <v>0</v>
      </c>
      <c r="CP1003" s="12" t="b">
        <f t="shared" si="260"/>
        <v>0</v>
      </c>
      <c r="CQ1003" s="12" t="b">
        <f t="shared" si="261"/>
        <v>0</v>
      </c>
      <c r="CR1003" t="b">
        <f>ISNUMBER(SEARCH(Konstanta!$Q$5,Y1003))</f>
        <v>0</v>
      </c>
      <c r="CS1003">
        <f ca="1">IF(CD1003&lt;=Konstanta!$J$5,Konstanta!$I$5,IF(CD1003&lt;=Konstanta!$J$6,Konstanta!$I$6,IF(CD1003&lt;=Konstanta!$J$7,Konstanta!$I$7,Konstanta!$I$8)))</f>
        <v>4</v>
      </c>
      <c r="CT1003" t="b">
        <f>ISNUMBER(SEARCH(Konstanta!$Q$6,Y1003))</f>
        <v>0</v>
      </c>
      <c r="CU1003">
        <f ca="1">IF(CD1003&lt;=Konstanta!$F$5,Konstanta!$E$5,IF(CD1003&lt;=Konstanta!$F$6,Konstanta!$E$6,IF(CD1003&lt;=Konstanta!$F$7,Konstanta!$E$7,IF(CD1003&lt;=Konstanta!$F$8,Konstanta!$E$8,Konstanta!$E$9))))</f>
        <v>5</v>
      </c>
      <c r="CV1003" t="b">
        <f t="shared" si="262"/>
        <v>1</v>
      </c>
      <c r="CW1003" s="74">
        <f ca="1">IF(CD1003&lt;=Konstanta!$B$5,Konstanta!$A$5,IF(CD1003&lt;=Konstanta!$B$6,Konstanta!$A$6,IF(CD1003&lt;=Konstanta!$B$7,Konstanta!$A$7,IF(CD1003&lt;=Konstanta!$B$8,Konstanta!$A$8,IF(CD1003&lt;=Konstanta!$B$9,Konstanta!$A$9,IF(CD1003&lt;=Konstanta!$B$10,Konstanta!$A$10,IF(CD1003&lt;=Konstanta!$B$11,Konstanta!$A$11,Konstanta!$A$12)))))))</f>
        <v>8</v>
      </c>
      <c r="CX1003" t="b">
        <f>LEN(_xlfn.IFNA(VLOOKUP(AA1003,Konstanta!$AD:$AD,1,FALSE),""))=0</f>
        <v>1</v>
      </c>
      <c r="CY1003" s="67">
        <f t="shared" si="263"/>
        <v>0</v>
      </c>
      <c r="CZ1003" s="67">
        <f t="shared" si="264"/>
        <v>0</v>
      </c>
      <c r="DA1003" s="67">
        <f t="shared" si="265"/>
        <v>0</v>
      </c>
      <c r="DB1003" t="b">
        <f t="shared" ca="1" si="266"/>
        <v>0</v>
      </c>
      <c r="DC1003" s="67" t="b">
        <f>DA1003&lt;=Konstanta!$AH$3</f>
        <v>1</v>
      </c>
      <c r="DD1003" t="b">
        <f>CY1003&lt;=Konstanta!$AH$4</f>
        <v>1</v>
      </c>
      <c r="DE1003" t="b">
        <f>CY1003&lt;=Konstanta!$AH$5</f>
        <v>1</v>
      </c>
      <c r="DF1003" t="b">
        <f>CY1003&lt;=Konstanta!$AH$6</f>
        <v>1</v>
      </c>
      <c r="DG1003" t="b">
        <f ca="1">TEXT(BL1003,"YYYYMMDD")=TEXT(Konstanta!$B$1,"YYYYMMDD")</f>
        <v>0</v>
      </c>
      <c r="DH1003" t="b">
        <f t="shared" si="267"/>
        <v>0</v>
      </c>
      <c r="DI1003" s="67">
        <f ca="1">Konstanta!$C$4-Data!CD1003</f>
        <v>-1096658.666275</v>
      </c>
      <c r="DJ1003">
        <f ca="1">IF(Data!DI1003&gt;=Konstanta!$B$14,Konstanta!$A$14,IF(Data!DI1003&gt;=Konstanta!$B$15,Konstanta!$A$15,IF(Data!DI1003&gt;=Konstanta!$B$16,Konstanta!$A$16,IF(Data!DI1003&gt;=Konstanta!$B$17,Konstanta!$A$17,IF(Data!DI1003&gt;=Konstanta!$B$18,Konstanta!$A$18,Konstanta!$A$19)))))</f>
        <v>6</v>
      </c>
      <c r="DK1003" t="b">
        <f t="shared" si="268"/>
        <v>0</v>
      </c>
      <c r="DL1003" t="b">
        <f>COUNTIFS(A$1:A1002,A1003)=0</f>
        <v>1</v>
      </c>
    </row>
    <row r="1004" spans="1:116">
      <c r="A1004" s="68"/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  <c r="AB1004" s="68"/>
      <c r="AC1004" s="68"/>
      <c r="AD1004" s="68"/>
      <c r="AE1004" s="68"/>
      <c r="AF1004" s="68"/>
      <c r="AG1004" s="68"/>
      <c r="AH1004" s="68"/>
      <c r="AI1004" s="68"/>
      <c r="AJ1004" s="68"/>
      <c r="AK1004" s="68"/>
      <c r="AL1004" s="68"/>
      <c r="AM1004" s="68"/>
      <c r="AN1004" s="68"/>
      <c r="AO1004" s="68"/>
      <c r="AP1004" s="68"/>
      <c r="AQ1004" s="68"/>
      <c r="AR1004" s="68"/>
      <c r="AS1004" s="68"/>
      <c r="AT1004" s="68"/>
      <c r="AU1004" s="68"/>
      <c r="AV1004" s="68"/>
      <c r="AW1004" s="68"/>
      <c r="AX1004" s="68"/>
      <c r="AY1004" s="68"/>
      <c r="AZ1004" s="68"/>
      <c r="BA1004" s="68"/>
      <c r="BB1004" s="68"/>
      <c r="BC1004" s="68"/>
      <c r="BD1004" s="68"/>
      <c r="BE1004" s="68"/>
      <c r="BF1004" s="68"/>
      <c r="BG1004" s="68"/>
      <c r="BH1004" s="68"/>
      <c r="BI1004" s="68"/>
      <c r="BJ1004" s="68"/>
      <c r="BK1004" s="68"/>
      <c r="BL1004" s="68"/>
      <c r="BM1004" s="68"/>
      <c r="BN1004" s="68"/>
      <c r="BO1004" s="68"/>
      <c r="BP1004" s="68"/>
      <c r="BQ1004" s="68"/>
      <c r="BR1004" s="68"/>
      <c r="BS1004" s="68"/>
      <c r="BT1004" s="68"/>
      <c r="BU1004" s="68"/>
      <c r="BV1004" s="68"/>
      <c r="BW1004" s="68"/>
      <c r="BX1004" s="68"/>
      <c r="BY1004" s="68"/>
      <c r="BZ1004" s="70" t="str">
        <f t="shared" si="253"/>
        <v/>
      </c>
      <c r="CA1004" s="71">
        <f t="shared" ca="1" si="254"/>
        <v>1096694.666275</v>
      </c>
      <c r="CB1004" s="70" t="b">
        <f ca="1">AND(LEN(BZ1004)&gt;0,TEXT(BZ1004,"YYYY-MM-DD")=TEXT(Konstanta!$B$1,"YYYY-MM-DD"))</f>
        <v>0</v>
      </c>
      <c r="CC1004" s="70" t="str">
        <f t="shared" si="255"/>
        <v/>
      </c>
      <c r="CD1004" s="72">
        <f ca="1">(Konstanta!$B$2-D1004)*24</f>
        <v>1096694.666275</v>
      </c>
      <c r="CE1004" t="b">
        <f t="shared" si="256"/>
        <v>0</v>
      </c>
      <c r="CF1004" t="b">
        <f>LEN(_xlfn.IFNA(VLOOKUP(H1004,Konstanta!$M:$M,1,FALSE),""))&gt;0</f>
        <v>0</v>
      </c>
      <c r="CG1004" t="b">
        <f>LEN(_xlfn.IFNA(VLOOKUP(G1004,Konstanta!$T:$T,1,FALSE),""))&gt;0</f>
        <v>0</v>
      </c>
      <c r="CH1004" t="b">
        <f>_xlfn.IFNA(VLOOKUP(U1004,Konstanta!$O:$O,1,FALSE),"-")&lt;&gt;"-"</f>
        <v>0</v>
      </c>
      <c r="CI1004" t="b">
        <f>LEN(_xlfn.IFNA(VLOOKUP(AX1004,Konstanta!$X:$X,1,FALSE),""))&gt;0</f>
        <v>0</v>
      </c>
      <c r="CJ1004" t="b">
        <f>OR(LEN(_xlfn.IFNA(VLOOKUP(Y1004,Konstanta!$Q:$Q,1,FALSE),""))&gt;0,LEN(Y1004)=0)</f>
        <v>1</v>
      </c>
      <c r="CK1004" t="b">
        <f t="shared" si="257"/>
        <v>1</v>
      </c>
      <c r="CL1004" t="b">
        <f>OR(LEN(_xlfn.IFNA(VLOOKUP(BK1004,Konstanta!$Z:$Z,1,FALSE),""))&gt;0,LEN(BK1004)=0)</f>
        <v>1</v>
      </c>
      <c r="CM1004" t="b">
        <f t="shared" si="258"/>
        <v>1</v>
      </c>
      <c r="CN1004" t="b">
        <f t="shared" si="259"/>
        <v>0</v>
      </c>
      <c r="CO1004" t="b">
        <f>LEN(_xlfn.IFNA(VLOOKUP(Data!K1004,Konstanta!$AB:$AB,1,FALSE),""))&gt;0</f>
        <v>0</v>
      </c>
      <c r="CP1004" s="12" t="b">
        <f t="shared" si="260"/>
        <v>0</v>
      </c>
      <c r="CQ1004" s="12" t="b">
        <f t="shared" si="261"/>
        <v>0</v>
      </c>
      <c r="CR1004" t="b">
        <f>ISNUMBER(SEARCH(Konstanta!$Q$5,Y1004))</f>
        <v>0</v>
      </c>
      <c r="CS1004">
        <f ca="1">IF(CD1004&lt;=Konstanta!$J$5,Konstanta!$I$5,IF(CD1004&lt;=Konstanta!$J$6,Konstanta!$I$6,IF(CD1004&lt;=Konstanta!$J$7,Konstanta!$I$7,Konstanta!$I$8)))</f>
        <v>4</v>
      </c>
      <c r="CT1004" t="b">
        <f>ISNUMBER(SEARCH(Konstanta!$Q$6,Y1004))</f>
        <v>0</v>
      </c>
      <c r="CU1004">
        <f ca="1">IF(CD1004&lt;=Konstanta!$F$5,Konstanta!$E$5,IF(CD1004&lt;=Konstanta!$F$6,Konstanta!$E$6,IF(CD1004&lt;=Konstanta!$F$7,Konstanta!$E$7,IF(CD1004&lt;=Konstanta!$F$8,Konstanta!$E$8,Konstanta!$E$9))))</f>
        <v>5</v>
      </c>
      <c r="CV1004" t="b">
        <f t="shared" si="262"/>
        <v>1</v>
      </c>
      <c r="CW1004" s="74">
        <f ca="1">IF(CD1004&lt;=Konstanta!$B$5,Konstanta!$A$5,IF(CD1004&lt;=Konstanta!$B$6,Konstanta!$A$6,IF(CD1004&lt;=Konstanta!$B$7,Konstanta!$A$7,IF(CD1004&lt;=Konstanta!$B$8,Konstanta!$A$8,IF(CD1004&lt;=Konstanta!$B$9,Konstanta!$A$9,IF(CD1004&lt;=Konstanta!$B$10,Konstanta!$A$10,IF(CD1004&lt;=Konstanta!$B$11,Konstanta!$A$11,Konstanta!$A$12)))))))</f>
        <v>8</v>
      </c>
      <c r="CX1004" t="b">
        <f>LEN(_xlfn.IFNA(VLOOKUP(AA1004,Konstanta!$AD:$AD,1,FALSE),""))=0</f>
        <v>1</v>
      </c>
      <c r="CY1004" s="67">
        <f t="shared" si="263"/>
        <v>0</v>
      </c>
      <c r="CZ1004" s="67">
        <f t="shared" si="264"/>
        <v>0</v>
      </c>
      <c r="DA1004" s="67">
        <f t="shared" si="265"/>
        <v>0</v>
      </c>
      <c r="DB1004" t="b">
        <f t="shared" ca="1" si="266"/>
        <v>0</v>
      </c>
      <c r="DC1004" s="67" t="b">
        <f>DA1004&lt;=Konstanta!$AH$3</f>
        <v>1</v>
      </c>
      <c r="DD1004" t="b">
        <f>CY1004&lt;=Konstanta!$AH$4</f>
        <v>1</v>
      </c>
      <c r="DE1004" t="b">
        <f>CY1004&lt;=Konstanta!$AH$5</f>
        <v>1</v>
      </c>
      <c r="DF1004" t="b">
        <f>CY1004&lt;=Konstanta!$AH$6</f>
        <v>1</v>
      </c>
      <c r="DG1004" t="b">
        <f ca="1">TEXT(BL1004,"YYYYMMDD")=TEXT(Konstanta!$B$1,"YYYYMMDD")</f>
        <v>0</v>
      </c>
      <c r="DH1004" t="b">
        <f t="shared" si="267"/>
        <v>0</v>
      </c>
      <c r="DI1004" s="67">
        <f ca="1">Konstanta!$C$4-Data!CD1004</f>
        <v>-1096658.666275</v>
      </c>
      <c r="DJ1004">
        <f ca="1">IF(Data!DI1004&gt;=Konstanta!$B$14,Konstanta!$A$14,IF(Data!DI1004&gt;=Konstanta!$B$15,Konstanta!$A$15,IF(Data!DI1004&gt;=Konstanta!$B$16,Konstanta!$A$16,IF(Data!DI1004&gt;=Konstanta!$B$17,Konstanta!$A$17,IF(Data!DI1004&gt;=Konstanta!$B$18,Konstanta!$A$18,Konstanta!$A$19)))))</f>
        <v>6</v>
      </c>
      <c r="DK1004" t="b">
        <f t="shared" si="268"/>
        <v>0</v>
      </c>
      <c r="DL1004" t="b">
        <f>COUNTIFS(A$1:A1003,A1004)=0</f>
        <v>1</v>
      </c>
    </row>
    <row r="1005" spans="1:116">
      <c r="A1005" s="68"/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  <c r="AB1005" s="68"/>
      <c r="AC1005" s="68"/>
      <c r="AD1005" s="68"/>
      <c r="AE1005" s="68"/>
      <c r="AF1005" s="68"/>
      <c r="AG1005" s="68"/>
      <c r="AH1005" s="68"/>
      <c r="AI1005" s="68"/>
      <c r="AJ1005" s="68"/>
      <c r="AK1005" s="68"/>
      <c r="AL1005" s="68"/>
      <c r="AM1005" s="68"/>
      <c r="AN1005" s="68"/>
      <c r="AO1005" s="68"/>
      <c r="AP1005" s="68"/>
      <c r="AQ1005" s="68"/>
      <c r="AR1005" s="68"/>
      <c r="AS1005" s="68"/>
      <c r="AT1005" s="68"/>
      <c r="AU1005" s="68"/>
      <c r="AV1005" s="68"/>
      <c r="AW1005" s="68"/>
      <c r="AX1005" s="68"/>
      <c r="AY1005" s="68"/>
      <c r="AZ1005" s="68"/>
      <c r="BA1005" s="68"/>
      <c r="BB1005" s="68"/>
      <c r="BC1005" s="68"/>
      <c r="BD1005" s="68"/>
      <c r="BE1005" s="68"/>
      <c r="BF1005" s="68"/>
      <c r="BG1005" s="68"/>
      <c r="BH1005" s="68"/>
      <c r="BI1005" s="68"/>
      <c r="BJ1005" s="68"/>
      <c r="BK1005" s="68"/>
      <c r="BL1005" s="68"/>
      <c r="BM1005" s="68"/>
      <c r="BN1005" s="68"/>
      <c r="BO1005" s="68"/>
      <c r="BP1005" s="68"/>
      <c r="BQ1005" s="68"/>
      <c r="BR1005" s="68"/>
      <c r="BS1005" s="68"/>
      <c r="BT1005" s="68"/>
      <c r="BU1005" s="68"/>
      <c r="BV1005" s="68"/>
      <c r="BW1005" s="68"/>
      <c r="BX1005" s="68"/>
      <c r="BY1005" s="68"/>
      <c r="BZ1005" s="70" t="str">
        <f t="shared" si="253"/>
        <v/>
      </c>
      <c r="CA1005" s="71">
        <f t="shared" ca="1" si="254"/>
        <v>1096694.6662277777</v>
      </c>
      <c r="CB1005" s="70" t="b">
        <f ca="1">AND(LEN(BZ1005)&gt;0,TEXT(BZ1005,"YYYY-MM-DD")=TEXT(Konstanta!$B$1,"YYYY-MM-DD"))</f>
        <v>0</v>
      </c>
      <c r="CC1005" s="70" t="str">
        <f t="shared" si="255"/>
        <v/>
      </c>
      <c r="CD1005" s="72">
        <f ca="1">(Konstanta!$B$2-D1005)*24</f>
        <v>1096694.666275</v>
      </c>
      <c r="CE1005" t="b">
        <f t="shared" si="256"/>
        <v>0</v>
      </c>
      <c r="CF1005" t="b">
        <f>LEN(_xlfn.IFNA(VLOOKUP(H1005,Konstanta!$M:$M,1,FALSE),""))&gt;0</f>
        <v>0</v>
      </c>
      <c r="CG1005" t="b">
        <f>LEN(_xlfn.IFNA(VLOOKUP(G1005,Konstanta!$T:$T,1,FALSE),""))&gt;0</f>
        <v>0</v>
      </c>
      <c r="CH1005" t="b">
        <f>_xlfn.IFNA(VLOOKUP(U1005,Konstanta!$O:$O,1,FALSE),"-")&lt;&gt;"-"</f>
        <v>0</v>
      </c>
      <c r="CI1005" t="b">
        <f>LEN(_xlfn.IFNA(VLOOKUP(AX1005,Konstanta!$X:$X,1,FALSE),""))&gt;0</f>
        <v>0</v>
      </c>
      <c r="CJ1005" t="b">
        <f>OR(LEN(_xlfn.IFNA(VLOOKUP(Y1005,Konstanta!$Q:$Q,1,FALSE),""))&gt;0,LEN(Y1005)=0)</f>
        <v>1</v>
      </c>
      <c r="CK1005" t="b">
        <f t="shared" si="257"/>
        <v>1</v>
      </c>
      <c r="CL1005" t="b">
        <f>OR(LEN(_xlfn.IFNA(VLOOKUP(BK1005,Konstanta!$Z:$Z,1,FALSE),""))&gt;0,LEN(BK1005)=0)</f>
        <v>1</v>
      </c>
      <c r="CM1005" t="b">
        <f t="shared" si="258"/>
        <v>1</v>
      </c>
      <c r="CN1005" t="b">
        <f t="shared" si="259"/>
        <v>0</v>
      </c>
      <c r="CO1005" t="b">
        <f>LEN(_xlfn.IFNA(VLOOKUP(Data!K1005,Konstanta!$AB:$AB,1,FALSE),""))&gt;0</f>
        <v>0</v>
      </c>
      <c r="CP1005" s="12" t="b">
        <f t="shared" si="260"/>
        <v>0</v>
      </c>
      <c r="CQ1005" s="12" t="b">
        <f t="shared" si="261"/>
        <v>0</v>
      </c>
      <c r="CR1005" t="b">
        <f>ISNUMBER(SEARCH(Konstanta!$Q$5,Y1005))</f>
        <v>0</v>
      </c>
      <c r="CS1005">
        <f ca="1">IF(CD1005&lt;=Konstanta!$J$5,Konstanta!$I$5,IF(CD1005&lt;=Konstanta!$J$6,Konstanta!$I$6,IF(CD1005&lt;=Konstanta!$J$7,Konstanta!$I$7,Konstanta!$I$8)))</f>
        <v>4</v>
      </c>
      <c r="CT1005" t="b">
        <f>ISNUMBER(SEARCH(Konstanta!$Q$6,Y1005))</f>
        <v>0</v>
      </c>
      <c r="CU1005">
        <f ca="1">IF(CD1005&lt;=Konstanta!$F$5,Konstanta!$E$5,IF(CD1005&lt;=Konstanta!$F$6,Konstanta!$E$6,IF(CD1005&lt;=Konstanta!$F$7,Konstanta!$E$7,IF(CD1005&lt;=Konstanta!$F$8,Konstanta!$E$8,Konstanta!$E$9))))</f>
        <v>5</v>
      </c>
      <c r="CV1005" t="b">
        <f t="shared" si="262"/>
        <v>1</v>
      </c>
      <c r="CW1005" s="74">
        <f ca="1">IF(CD1005&lt;=Konstanta!$B$5,Konstanta!$A$5,IF(CD1005&lt;=Konstanta!$B$6,Konstanta!$A$6,IF(CD1005&lt;=Konstanta!$B$7,Konstanta!$A$7,IF(CD1005&lt;=Konstanta!$B$8,Konstanta!$A$8,IF(CD1005&lt;=Konstanta!$B$9,Konstanta!$A$9,IF(CD1005&lt;=Konstanta!$B$10,Konstanta!$A$10,IF(CD1005&lt;=Konstanta!$B$11,Konstanta!$A$11,Konstanta!$A$12)))))))</f>
        <v>8</v>
      </c>
      <c r="CX1005" t="b">
        <f>LEN(_xlfn.IFNA(VLOOKUP(AA1005,Konstanta!$AD:$AD,1,FALSE),""))=0</f>
        <v>1</v>
      </c>
      <c r="CY1005" s="67">
        <f t="shared" si="263"/>
        <v>0</v>
      </c>
      <c r="CZ1005" s="67">
        <f t="shared" si="264"/>
        <v>0</v>
      </c>
      <c r="DA1005" s="67">
        <f t="shared" si="265"/>
        <v>0</v>
      </c>
      <c r="DB1005" t="b">
        <f t="shared" ca="1" si="266"/>
        <v>0</v>
      </c>
      <c r="DC1005" s="67" t="b">
        <f>DA1005&lt;=Konstanta!$AH$3</f>
        <v>1</v>
      </c>
      <c r="DD1005" t="b">
        <f>CY1005&lt;=Konstanta!$AH$4</f>
        <v>1</v>
      </c>
      <c r="DE1005" t="b">
        <f>CY1005&lt;=Konstanta!$AH$5</f>
        <v>1</v>
      </c>
      <c r="DF1005" t="b">
        <f>CY1005&lt;=Konstanta!$AH$6</f>
        <v>1</v>
      </c>
      <c r="DG1005" t="b">
        <f ca="1">TEXT(BL1005,"YYYYMMDD")=TEXT(Konstanta!$B$1,"YYYYMMDD")</f>
        <v>0</v>
      </c>
      <c r="DH1005" t="b">
        <f t="shared" si="267"/>
        <v>0</v>
      </c>
      <c r="DI1005" s="67">
        <f ca="1">Konstanta!$C$4-Data!CD1005</f>
        <v>-1096658.666275</v>
      </c>
      <c r="DJ1005">
        <f ca="1">IF(Data!DI1005&gt;=Konstanta!$B$14,Konstanta!$A$14,IF(Data!DI1005&gt;=Konstanta!$B$15,Konstanta!$A$15,IF(Data!DI1005&gt;=Konstanta!$B$16,Konstanta!$A$16,IF(Data!DI1005&gt;=Konstanta!$B$17,Konstanta!$A$17,IF(Data!DI1005&gt;=Konstanta!$B$18,Konstanta!$A$18,Konstanta!$A$19)))))</f>
        <v>6</v>
      </c>
      <c r="DK1005" t="b">
        <f t="shared" si="268"/>
        <v>0</v>
      </c>
      <c r="DL1005" t="b">
        <f>COUNTIFS(A$1:A1004,A1005)=0</f>
        <v>1</v>
      </c>
    </row>
    <row r="1006" spans="1:116">
      <c r="A1006" s="68"/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  <c r="AG1006" s="68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  <c r="BL1006" s="68"/>
      <c r="BM1006" s="68"/>
      <c r="BN1006" s="68"/>
      <c r="BO1006" s="68"/>
      <c r="BP1006" s="68"/>
      <c r="BQ1006" s="68"/>
      <c r="BR1006" s="68"/>
      <c r="BS1006" s="68"/>
      <c r="BT1006" s="68"/>
      <c r="BU1006" s="68"/>
      <c r="BV1006" s="68"/>
      <c r="BW1006" s="68"/>
      <c r="BX1006" s="68"/>
      <c r="BY1006" s="68"/>
      <c r="BZ1006" s="70" t="str">
        <f t="shared" si="253"/>
        <v/>
      </c>
      <c r="CA1006" s="71">
        <f t="shared" ca="1" si="254"/>
        <v>1096694.6662277777</v>
      </c>
      <c r="CB1006" s="70" t="b">
        <f ca="1">AND(LEN(BZ1006)&gt;0,TEXT(BZ1006,"YYYY-MM-DD")=TEXT(Konstanta!$B$1,"YYYY-MM-DD"))</f>
        <v>0</v>
      </c>
      <c r="CC1006" s="70" t="str">
        <f t="shared" si="255"/>
        <v/>
      </c>
      <c r="CD1006" s="72">
        <f ca="1">(Konstanta!$B$2-D1006)*24</f>
        <v>1096694.666275</v>
      </c>
      <c r="CE1006" t="b">
        <f t="shared" si="256"/>
        <v>0</v>
      </c>
      <c r="CF1006" t="b">
        <f>LEN(_xlfn.IFNA(VLOOKUP(H1006,Konstanta!$M:$M,1,FALSE),""))&gt;0</f>
        <v>0</v>
      </c>
      <c r="CG1006" t="b">
        <f>LEN(_xlfn.IFNA(VLOOKUP(G1006,Konstanta!$T:$T,1,FALSE),""))&gt;0</f>
        <v>0</v>
      </c>
      <c r="CH1006" t="b">
        <f>_xlfn.IFNA(VLOOKUP(U1006,Konstanta!$O:$O,1,FALSE),"-")&lt;&gt;"-"</f>
        <v>0</v>
      </c>
      <c r="CI1006" t="b">
        <f>LEN(_xlfn.IFNA(VLOOKUP(AX1006,Konstanta!$X:$X,1,FALSE),""))&gt;0</f>
        <v>0</v>
      </c>
      <c r="CJ1006" t="b">
        <f>OR(LEN(_xlfn.IFNA(VLOOKUP(Y1006,Konstanta!$Q:$Q,1,FALSE),""))&gt;0,LEN(Y1006)=0)</f>
        <v>1</v>
      </c>
      <c r="CK1006" t="b">
        <f t="shared" si="257"/>
        <v>1</v>
      </c>
      <c r="CL1006" t="b">
        <f>OR(LEN(_xlfn.IFNA(VLOOKUP(BK1006,Konstanta!$Z:$Z,1,FALSE),""))&gt;0,LEN(BK1006)=0)</f>
        <v>1</v>
      </c>
      <c r="CM1006" t="b">
        <f t="shared" si="258"/>
        <v>1</v>
      </c>
      <c r="CN1006" t="b">
        <f t="shared" si="259"/>
        <v>0</v>
      </c>
      <c r="CO1006" t="b">
        <f>LEN(_xlfn.IFNA(VLOOKUP(Data!K1006,Konstanta!$AB:$AB,1,FALSE),""))&gt;0</f>
        <v>0</v>
      </c>
      <c r="CP1006" s="12" t="b">
        <f t="shared" si="260"/>
        <v>0</v>
      </c>
      <c r="CQ1006" s="12" t="b">
        <f t="shared" si="261"/>
        <v>0</v>
      </c>
      <c r="CR1006" t="b">
        <f>ISNUMBER(SEARCH(Konstanta!$Q$5,Y1006))</f>
        <v>0</v>
      </c>
      <c r="CS1006">
        <f ca="1">IF(CD1006&lt;=Konstanta!$J$5,Konstanta!$I$5,IF(CD1006&lt;=Konstanta!$J$6,Konstanta!$I$6,IF(CD1006&lt;=Konstanta!$J$7,Konstanta!$I$7,Konstanta!$I$8)))</f>
        <v>4</v>
      </c>
      <c r="CT1006" t="b">
        <f>ISNUMBER(SEARCH(Konstanta!$Q$6,Y1006))</f>
        <v>0</v>
      </c>
      <c r="CU1006">
        <f ca="1">IF(CD1006&lt;=Konstanta!$F$5,Konstanta!$E$5,IF(CD1006&lt;=Konstanta!$F$6,Konstanta!$E$6,IF(CD1006&lt;=Konstanta!$F$7,Konstanta!$E$7,IF(CD1006&lt;=Konstanta!$F$8,Konstanta!$E$8,Konstanta!$E$9))))</f>
        <v>5</v>
      </c>
      <c r="CV1006" t="b">
        <f t="shared" si="262"/>
        <v>1</v>
      </c>
      <c r="CW1006" s="74">
        <f ca="1">IF(CD1006&lt;=Konstanta!$B$5,Konstanta!$A$5,IF(CD1006&lt;=Konstanta!$B$6,Konstanta!$A$6,IF(CD1006&lt;=Konstanta!$B$7,Konstanta!$A$7,IF(CD1006&lt;=Konstanta!$B$8,Konstanta!$A$8,IF(CD1006&lt;=Konstanta!$B$9,Konstanta!$A$9,IF(CD1006&lt;=Konstanta!$B$10,Konstanta!$A$10,IF(CD1006&lt;=Konstanta!$B$11,Konstanta!$A$11,Konstanta!$A$12)))))))</f>
        <v>8</v>
      </c>
      <c r="CX1006" t="b">
        <f>LEN(_xlfn.IFNA(VLOOKUP(AA1006,Konstanta!$AD:$AD,1,FALSE),""))=0</f>
        <v>1</v>
      </c>
      <c r="CY1006" s="67">
        <f t="shared" si="263"/>
        <v>0</v>
      </c>
      <c r="CZ1006" s="67">
        <f t="shared" si="264"/>
        <v>0</v>
      </c>
      <c r="DA1006" s="67">
        <f t="shared" si="265"/>
        <v>0</v>
      </c>
      <c r="DB1006" t="b">
        <f t="shared" ca="1" si="266"/>
        <v>0</v>
      </c>
      <c r="DC1006" s="67" t="b">
        <f>DA1006&lt;=Konstanta!$AH$3</f>
        <v>1</v>
      </c>
      <c r="DD1006" t="b">
        <f>CY1006&lt;=Konstanta!$AH$4</f>
        <v>1</v>
      </c>
      <c r="DE1006" t="b">
        <f>CY1006&lt;=Konstanta!$AH$5</f>
        <v>1</v>
      </c>
      <c r="DF1006" t="b">
        <f>CY1006&lt;=Konstanta!$AH$6</f>
        <v>1</v>
      </c>
      <c r="DG1006" t="b">
        <f ca="1">TEXT(BL1006,"YYYYMMDD")=TEXT(Konstanta!$B$1,"YYYYMMDD")</f>
        <v>0</v>
      </c>
      <c r="DH1006" t="b">
        <f t="shared" si="267"/>
        <v>0</v>
      </c>
      <c r="DI1006" s="67">
        <f ca="1">Konstanta!$C$4-Data!CD1006</f>
        <v>-1096658.666275</v>
      </c>
      <c r="DJ1006">
        <f ca="1">IF(Data!DI1006&gt;=Konstanta!$B$14,Konstanta!$A$14,IF(Data!DI1006&gt;=Konstanta!$B$15,Konstanta!$A$15,IF(Data!DI1006&gt;=Konstanta!$B$16,Konstanta!$A$16,IF(Data!DI1006&gt;=Konstanta!$B$17,Konstanta!$A$17,IF(Data!DI1006&gt;=Konstanta!$B$18,Konstanta!$A$18,Konstanta!$A$19)))))</f>
        <v>6</v>
      </c>
      <c r="DK1006" t="b">
        <f t="shared" si="268"/>
        <v>0</v>
      </c>
      <c r="DL1006" t="b">
        <f>COUNTIFS(A$1:A1005,A1006)=0</f>
        <v>1</v>
      </c>
    </row>
    <row r="1007" spans="1:116">
      <c r="A1007" s="68"/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  <c r="AB1007" s="68"/>
      <c r="AC1007" s="68"/>
      <c r="AD1007" s="68"/>
      <c r="AE1007" s="68"/>
      <c r="AF1007" s="68"/>
      <c r="AG1007" s="68"/>
      <c r="AH1007" s="68"/>
      <c r="AI1007" s="68"/>
      <c r="AJ1007" s="68"/>
      <c r="AK1007" s="68"/>
      <c r="AL1007" s="68"/>
      <c r="AM1007" s="68"/>
      <c r="AN1007" s="68"/>
      <c r="AO1007" s="68"/>
      <c r="AP1007" s="68"/>
      <c r="AQ1007" s="68"/>
      <c r="AR1007" s="68"/>
      <c r="AS1007" s="68"/>
      <c r="AT1007" s="68"/>
      <c r="AU1007" s="68"/>
      <c r="AV1007" s="68"/>
      <c r="AW1007" s="68"/>
      <c r="AX1007" s="68"/>
      <c r="AY1007" s="68"/>
      <c r="AZ1007" s="68"/>
      <c r="BA1007" s="68"/>
      <c r="BB1007" s="68"/>
      <c r="BC1007" s="68"/>
      <c r="BD1007" s="68"/>
      <c r="BE1007" s="68"/>
      <c r="BF1007" s="68"/>
      <c r="BG1007" s="68"/>
      <c r="BH1007" s="68"/>
      <c r="BI1007" s="68"/>
      <c r="BJ1007" s="68"/>
      <c r="BK1007" s="68"/>
      <c r="BL1007" s="68"/>
      <c r="BM1007" s="68"/>
      <c r="BN1007" s="68"/>
      <c r="BO1007" s="68"/>
      <c r="BP1007" s="68"/>
      <c r="BQ1007" s="68"/>
      <c r="BR1007" s="68"/>
      <c r="BS1007" s="68"/>
      <c r="BT1007" s="68"/>
      <c r="BU1007" s="68"/>
      <c r="BV1007" s="68"/>
      <c r="BW1007" s="68"/>
      <c r="BX1007" s="68"/>
      <c r="BY1007" s="68"/>
      <c r="BZ1007" s="70" t="str">
        <f t="shared" si="253"/>
        <v/>
      </c>
      <c r="CA1007" s="71">
        <f t="shared" ca="1" si="254"/>
        <v>1096694.6659916667</v>
      </c>
      <c r="CB1007" s="70" t="b">
        <f ca="1">AND(LEN(BZ1007)&gt;0,TEXT(BZ1007,"YYYY-MM-DD")=TEXT(Konstanta!$B$1,"YYYY-MM-DD"))</f>
        <v>0</v>
      </c>
      <c r="CC1007" s="70" t="str">
        <f t="shared" si="255"/>
        <v/>
      </c>
      <c r="CD1007" s="72">
        <f ca="1">(Konstanta!$B$2-D1007)*24</f>
        <v>1096694.666275</v>
      </c>
      <c r="CE1007" t="b">
        <f t="shared" si="256"/>
        <v>0</v>
      </c>
      <c r="CF1007" t="b">
        <f>LEN(_xlfn.IFNA(VLOOKUP(H1007,Konstanta!$M:$M,1,FALSE),""))&gt;0</f>
        <v>0</v>
      </c>
      <c r="CG1007" t="b">
        <f>LEN(_xlfn.IFNA(VLOOKUP(G1007,Konstanta!$T:$T,1,FALSE),""))&gt;0</f>
        <v>0</v>
      </c>
      <c r="CH1007" t="b">
        <f>_xlfn.IFNA(VLOOKUP(U1007,Konstanta!$O:$O,1,FALSE),"-")&lt;&gt;"-"</f>
        <v>0</v>
      </c>
      <c r="CI1007" t="b">
        <f>LEN(_xlfn.IFNA(VLOOKUP(AX1007,Konstanta!$X:$X,1,FALSE),""))&gt;0</f>
        <v>0</v>
      </c>
      <c r="CJ1007" t="b">
        <f>OR(LEN(_xlfn.IFNA(VLOOKUP(Y1007,Konstanta!$Q:$Q,1,FALSE),""))&gt;0,LEN(Y1007)=0)</f>
        <v>1</v>
      </c>
      <c r="CK1007" t="b">
        <f t="shared" si="257"/>
        <v>1</v>
      </c>
      <c r="CL1007" t="b">
        <f>OR(LEN(_xlfn.IFNA(VLOOKUP(BK1007,Konstanta!$Z:$Z,1,FALSE),""))&gt;0,LEN(BK1007)=0)</f>
        <v>1</v>
      </c>
      <c r="CM1007" t="b">
        <f t="shared" si="258"/>
        <v>1</v>
      </c>
      <c r="CN1007" t="b">
        <f t="shared" si="259"/>
        <v>0</v>
      </c>
      <c r="CO1007" t="b">
        <f>LEN(_xlfn.IFNA(VLOOKUP(Data!K1007,Konstanta!$AB:$AB,1,FALSE),""))&gt;0</f>
        <v>0</v>
      </c>
      <c r="CP1007" s="12" t="b">
        <f t="shared" si="260"/>
        <v>0</v>
      </c>
      <c r="CQ1007" s="12" t="b">
        <f t="shared" si="261"/>
        <v>0</v>
      </c>
      <c r="CR1007" t="b">
        <f>ISNUMBER(SEARCH(Konstanta!$Q$5,Y1007))</f>
        <v>0</v>
      </c>
      <c r="CS1007">
        <f ca="1">IF(CD1007&lt;=Konstanta!$J$5,Konstanta!$I$5,IF(CD1007&lt;=Konstanta!$J$6,Konstanta!$I$6,IF(CD1007&lt;=Konstanta!$J$7,Konstanta!$I$7,Konstanta!$I$8)))</f>
        <v>4</v>
      </c>
      <c r="CT1007" t="b">
        <f>ISNUMBER(SEARCH(Konstanta!$Q$6,Y1007))</f>
        <v>0</v>
      </c>
      <c r="CU1007">
        <f ca="1">IF(CD1007&lt;=Konstanta!$F$5,Konstanta!$E$5,IF(CD1007&lt;=Konstanta!$F$6,Konstanta!$E$6,IF(CD1007&lt;=Konstanta!$F$7,Konstanta!$E$7,IF(CD1007&lt;=Konstanta!$F$8,Konstanta!$E$8,Konstanta!$E$9))))</f>
        <v>5</v>
      </c>
      <c r="CV1007" t="b">
        <f t="shared" si="262"/>
        <v>1</v>
      </c>
      <c r="CW1007" s="74">
        <f ca="1">IF(CD1007&lt;=Konstanta!$B$5,Konstanta!$A$5,IF(CD1007&lt;=Konstanta!$B$6,Konstanta!$A$6,IF(CD1007&lt;=Konstanta!$B$7,Konstanta!$A$7,IF(CD1007&lt;=Konstanta!$B$8,Konstanta!$A$8,IF(CD1007&lt;=Konstanta!$B$9,Konstanta!$A$9,IF(CD1007&lt;=Konstanta!$B$10,Konstanta!$A$10,IF(CD1007&lt;=Konstanta!$B$11,Konstanta!$A$11,Konstanta!$A$12)))))))</f>
        <v>8</v>
      </c>
      <c r="CX1007" t="b">
        <f>LEN(_xlfn.IFNA(VLOOKUP(AA1007,Konstanta!$AD:$AD,1,FALSE),""))=0</f>
        <v>1</v>
      </c>
      <c r="CY1007" s="67">
        <f t="shared" si="263"/>
        <v>0</v>
      </c>
      <c r="CZ1007" s="67">
        <f t="shared" si="264"/>
        <v>0</v>
      </c>
      <c r="DA1007" s="67">
        <f t="shared" si="265"/>
        <v>0</v>
      </c>
      <c r="DB1007" t="b">
        <f t="shared" ca="1" si="266"/>
        <v>0</v>
      </c>
      <c r="DC1007" s="67" t="b">
        <f>DA1007&lt;=Konstanta!$AH$3</f>
        <v>1</v>
      </c>
      <c r="DD1007" t="b">
        <f>CY1007&lt;=Konstanta!$AH$4</f>
        <v>1</v>
      </c>
      <c r="DE1007" t="b">
        <f>CY1007&lt;=Konstanta!$AH$5</f>
        <v>1</v>
      </c>
      <c r="DF1007" t="b">
        <f>CY1007&lt;=Konstanta!$AH$6</f>
        <v>1</v>
      </c>
      <c r="DG1007" t="b">
        <f ca="1">TEXT(BL1007,"YYYYMMDD")=TEXT(Konstanta!$B$1,"YYYYMMDD")</f>
        <v>0</v>
      </c>
      <c r="DH1007" t="b">
        <f t="shared" si="267"/>
        <v>0</v>
      </c>
      <c r="DI1007" s="67">
        <f ca="1">Konstanta!$C$4-Data!CD1007</f>
        <v>-1096658.666275</v>
      </c>
      <c r="DJ1007">
        <f ca="1">IF(Data!DI1007&gt;=Konstanta!$B$14,Konstanta!$A$14,IF(Data!DI1007&gt;=Konstanta!$B$15,Konstanta!$A$15,IF(Data!DI1007&gt;=Konstanta!$B$16,Konstanta!$A$16,IF(Data!DI1007&gt;=Konstanta!$B$17,Konstanta!$A$17,IF(Data!DI1007&gt;=Konstanta!$B$18,Konstanta!$A$18,Konstanta!$A$19)))))</f>
        <v>6</v>
      </c>
      <c r="DK1007" t="b">
        <f t="shared" si="268"/>
        <v>0</v>
      </c>
      <c r="DL1007" t="b">
        <f>COUNTIFS(A$1:A1006,A1007)=0</f>
        <v>1</v>
      </c>
    </row>
    <row r="1008" spans="1:116">
      <c r="A1008" s="68"/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  <c r="AB1008" s="68"/>
      <c r="AC1008" s="68"/>
      <c r="AD1008" s="68"/>
      <c r="AE1008" s="68"/>
      <c r="AF1008" s="68"/>
      <c r="AG1008" s="68"/>
      <c r="AH1008" s="68"/>
      <c r="AI1008" s="68"/>
      <c r="AJ1008" s="68"/>
      <c r="AK1008" s="68"/>
      <c r="AL1008" s="68"/>
      <c r="AM1008" s="68"/>
      <c r="AN1008" s="68"/>
      <c r="AO1008" s="68"/>
      <c r="AP1008" s="68"/>
      <c r="AQ1008" s="68"/>
      <c r="AR1008" s="68"/>
      <c r="AS1008" s="68"/>
      <c r="AT1008" s="68"/>
      <c r="AU1008" s="68"/>
      <c r="AV1008" s="68"/>
      <c r="AW1008" s="68"/>
      <c r="AX1008" s="68"/>
      <c r="AY1008" s="68"/>
      <c r="AZ1008" s="68"/>
      <c r="BA1008" s="68"/>
      <c r="BB1008" s="68"/>
      <c r="BC1008" s="68"/>
      <c r="BD1008" s="68"/>
      <c r="BE1008" s="68"/>
      <c r="BF1008" s="68"/>
      <c r="BG1008" s="68"/>
      <c r="BH1008" s="68"/>
      <c r="BI1008" s="68"/>
      <c r="BJ1008" s="68"/>
      <c r="BK1008" s="68"/>
      <c r="BL1008" s="68"/>
      <c r="BM1008" s="68"/>
      <c r="BN1008" s="68"/>
      <c r="BO1008" s="68"/>
      <c r="BP1008" s="68"/>
      <c r="BQ1008" s="68"/>
      <c r="BR1008" s="68"/>
      <c r="BS1008" s="68"/>
      <c r="BT1008" s="68"/>
      <c r="BU1008" s="68"/>
      <c r="BV1008" s="68"/>
      <c r="BW1008" s="68"/>
      <c r="BX1008" s="68"/>
      <c r="BY1008" s="68"/>
      <c r="BZ1008" s="70" t="str">
        <f t="shared" si="253"/>
        <v/>
      </c>
      <c r="CA1008" s="71">
        <f t="shared" ca="1" si="254"/>
        <v>1096694.6664305555</v>
      </c>
      <c r="CB1008" s="70" t="b">
        <f ca="1">AND(LEN(BZ1008)&gt;0,TEXT(BZ1008,"YYYY-MM-DD")=TEXT(Konstanta!$B$1,"YYYY-MM-DD"))</f>
        <v>0</v>
      </c>
      <c r="CC1008" s="70" t="str">
        <f t="shared" si="255"/>
        <v/>
      </c>
      <c r="CD1008" s="72">
        <f ca="1">(Konstanta!$B$2-D1008)*24</f>
        <v>1096694.666275</v>
      </c>
      <c r="CE1008" t="b">
        <f t="shared" si="256"/>
        <v>0</v>
      </c>
      <c r="CF1008" t="b">
        <f>LEN(_xlfn.IFNA(VLOOKUP(H1008,Konstanta!$M:$M,1,FALSE),""))&gt;0</f>
        <v>0</v>
      </c>
      <c r="CG1008" t="b">
        <f>LEN(_xlfn.IFNA(VLOOKUP(G1008,Konstanta!$T:$T,1,FALSE),""))&gt;0</f>
        <v>0</v>
      </c>
      <c r="CH1008" t="b">
        <f>_xlfn.IFNA(VLOOKUP(U1008,Konstanta!$O:$O,1,FALSE),"-")&lt;&gt;"-"</f>
        <v>0</v>
      </c>
      <c r="CI1008" t="b">
        <f>LEN(_xlfn.IFNA(VLOOKUP(AX1008,Konstanta!$X:$X,1,FALSE),""))&gt;0</f>
        <v>0</v>
      </c>
      <c r="CJ1008" t="b">
        <f>OR(LEN(_xlfn.IFNA(VLOOKUP(Y1008,Konstanta!$Q:$Q,1,FALSE),""))&gt;0,LEN(Y1008)=0)</f>
        <v>1</v>
      </c>
      <c r="CK1008" t="b">
        <f t="shared" si="257"/>
        <v>1</v>
      </c>
      <c r="CL1008" t="b">
        <f>OR(LEN(_xlfn.IFNA(VLOOKUP(BK1008,Konstanta!$Z:$Z,1,FALSE),""))&gt;0,LEN(BK1008)=0)</f>
        <v>1</v>
      </c>
      <c r="CM1008" t="b">
        <f t="shared" si="258"/>
        <v>1</v>
      </c>
      <c r="CN1008" t="b">
        <f t="shared" si="259"/>
        <v>0</v>
      </c>
      <c r="CO1008" t="b">
        <f>LEN(_xlfn.IFNA(VLOOKUP(Data!K1008,Konstanta!$AB:$AB,1,FALSE),""))&gt;0</f>
        <v>0</v>
      </c>
      <c r="CP1008" s="12" t="b">
        <f t="shared" si="260"/>
        <v>0</v>
      </c>
      <c r="CQ1008" s="12" t="b">
        <f t="shared" si="261"/>
        <v>0</v>
      </c>
      <c r="CR1008" t="b">
        <f>ISNUMBER(SEARCH(Konstanta!$Q$5,Y1008))</f>
        <v>0</v>
      </c>
      <c r="CS1008">
        <f ca="1">IF(CD1008&lt;=Konstanta!$J$5,Konstanta!$I$5,IF(CD1008&lt;=Konstanta!$J$6,Konstanta!$I$6,IF(CD1008&lt;=Konstanta!$J$7,Konstanta!$I$7,Konstanta!$I$8)))</f>
        <v>4</v>
      </c>
      <c r="CT1008" t="b">
        <f>ISNUMBER(SEARCH(Konstanta!$Q$6,Y1008))</f>
        <v>0</v>
      </c>
      <c r="CU1008">
        <f ca="1">IF(CD1008&lt;=Konstanta!$F$5,Konstanta!$E$5,IF(CD1008&lt;=Konstanta!$F$6,Konstanta!$E$6,IF(CD1008&lt;=Konstanta!$F$7,Konstanta!$E$7,IF(CD1008&lt;=Konstanta!$F$8,Konstanta!$E$8,Konstanta!$E$9))))</f>
        <v>5</v>
      </c>
      <c r="CV1008" t="b">
        <f t="shared" si="262"/>
        <v>1</v>
      </c>
      <c r="CW1008" s="74">
        <f ca="1">IF(CD1008&lt;=Konstanta!$B$5,Konstanta!$A$5,IF(CD1008&lt;=Konstanta!$B$6,Konstanta!$A$6,IF(CD1008&lt;=Konstanta!$B$7,Konstanta!$A$7,IF(CD1008&lt;=Konstanta!$B$8,Konstanta!$A$8,IF(CD1008&lt;=Konstanta!$B$9,Konstanta!$A$9,IF(CD1008&lt;=Konstanta!$B$10,Konstanta!$A$10,IF(CD1008&lt;=Konstanta!$B$11,Konstanta!$A$11,Konstanta!$A$12)))))))</f>
        <v>8</v>
      </c>
      <c r="CX1008" t="b">
        <f>LEN(_xlfn.IFNA(VLOOKUP(AA1008,Konstanta!$AD:$AD,1,FALSE),""))=0</f>
        <v>1</v>
      </c>
      <c r="CY1008" s="67">
        <f t="shared" si="263"/>
        <v>0</v>
      </c>
      <c r="CZ1008" s="67">
        <f t="shared" si="264"/>
        <v>0</v>
      </c>
      <c r="DA1008" s="67">
        <f t="shared" si="265"/>
        <v>0</v>
      </c>
      <c r="DB1008" t="b">
        <f t="shared" ca="1" si="266"/>
        <v>0</v>
      </c>
      <c r="DC1008" s="67" t="b">
        <f>DA1008&lt;=Konstanta!$AH$3</f>
        <v>1</v>
      </c>
      <c r="DD1008" t="b">
        <f>CY1008&lt;=Konstanta!$AH$4</f>
        <v>1</v>
      </c>
      <c r="DE1008" t="b">
        <f>CY1008&lt;=Konstanta!$AH$5</f>
        <v>1</v>
      </c>
      <c r="DF1008" t="b">
        <f>CY1008&lt;=Konstanta!$AH$6</f>
        <v>1</v>
      </c>
      <c r="DG1008" t="b">
        <f ca="1">TEXT(BL1008,"YYYYMMDD")=TEXT(Konstanta!$B$1,"YYYYMMDD")</f>
        <v>0</v>
      </c>
      <c r="DH1008" t="b">
        <f t="shared" si="267"/>
        <v>0</v>
      </c>
      <c r="DI1008" s="67">
        <f ca="1">Konstanta!$C$4-Data!CD1008</f>
        <v>-1096658.666275</v>
      </c>
      <c r="DJ1008">
        <f ca="1">IF(Data!DI1008&gt;=Konstanta!$B$14,Konstanta!$A$14,IF(Data!DI1008&gt;=Konstanta!$B$15,Konstanta!$A$15,IF(Data!DI1008&gt;=Konstanta!$B$16,Konstanta!$A$16,IF(Data!DI1008&gt;=Konstanta!$B$17,Konstanta!$A$17,IF(Data!DI1008&gt;=Konstanta!$B$18,Konstanta!$A$18,Konstanta!$A$19)))))</f>
        <v>6</v>
      </c>
      <c r="DK1008" t="b">
        <f t="shared" si="268"/>
        <v>0</v>
      </c>
      <c r="DL1008" t="b">
        <f>COUNTIFS(A$1:A1007,A1008)=0</f>
        <v>1</v>
      </c>
    </row>
    <row r="1009" spans="1:116">
      <c r="A1009" s="68"/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  <c r="AB1009" s="68"/>
      <c r="AC1009" s="68"/>
      <c r="AD1009" s="68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  <c r="BL1009" s="68"/>
      <c r="BM1009" s="68"/>
      <c r="BN1009" s="68"/>
      <c r="BO1009" s="68"/>
      <c r="BP1009" s="68"/>
      <c r="BQ1009" s="68"/>
      <c r="BR1009" s="68"/>
      <c r="BS1009" s="68"/>
      <c r="BT1009" s="68"/>
      <c r="BU1009" s="68"/>
      <c r="BV1009" s="68"/>
      <c r="BW1009" s="68"/>
      <c r="BX1009" s="68"/>
      <c r="BY1009" s="68"/>
      <c r="BZ1009" s="70" t="str">
        <f t="shared" si="253"/>
        <v/>
      </c>
      <c r="CA1009" s="71">
        <f t="shared" ca="1" si="254"/>
        <v>1096694.6664083335</v>
      </c>
      <c r="CB1009" s="70" t="b">
        <f ca="1">AND(LEN(BZ1009)&gt;0,TEXT(BZ1009,"YYYY-MM-DD")=TEXT(Konstanta!$B$1,"YYYY-MM-DD"))</f>
        <v>0</v>
      </c>
      <c r="CC1009" s="70" t="str">
        <f t="shared" si="255"/>
        <v/>
      </c>
      <c r="CD1009" s="72">
        <f ca="1">(Konstanta!$B$2-D1009)*24</f>
        <v>1096694.666275</v>
      </c>
      <c r="CE1009" t="b">
        <f t="shared" si="256"/>
        <v>0</v>
      </c>
      <c r="CF1009" t="b">
        <f>LEN(_xlfn.IFNA(VLOOKUP(H1009,Konstanta!$M:$M,1,FALSE),""))&gt;0</f>
        <v>0</v>
      </c>
      <c r="CG1009" t="b">
        <f>LEN(_xlfn.IFNA(VLOOKUP(G1009,Konstanta!$T:$T,1,FALSE),""))&gt;0</f>
        <v>0</v>
      </c>
      <c r="CH1009" t="b">
        <f>_xlfn.IFNA(VLOOKUP(U1009,Konstanta!$O:$O,1,FALSE),"-")&lt;&gt;"-"</f>
        <v>0</v>
      </c>
      <c r="CI1009" t="b">
        <f>LEN(_xlfn.IFNA(VLOOKUP(AX1009,Konstanta!$X:$X,1,FALSE),""))&gt;0</f>
        <v>0</v>
      </c>
      <c r="CJ1009" t="b">
        <f>OR(LEN(_xlfn.IFNA(VLOOKUP(Y1009,Konstanta!$Q:$Q,1,FALSE),""))&gt;0,LEN(Y1009)=0)</f>
        <v>1</v>
      </c>
      <c r="CK1009" t="b">
        <f t="shared" si="257"/>
        <v>1</v>
      </c>
      <c r="CL1009" t="b">
        <f>OR(LEN(_xlfn.IFNA(VLOOKUP(BK1009,Konstanta!$Z:$Z,1,FALSE),""))&gt;0,LEN(BK1009)=0)</f>
        <v>1</v>
      </c>
      <c r="CM1009" t="b">
        <f t="shared" si="258"/>
        <v>1</v>
      </c>
      <c r="CN1009" t="b">
        <f t="shared" si="259"/>
        <v>0</v>
      </c>
      <c r="CO1009" t="b">
        <f>LEN(_xlfn.IFNA(VLOOKUP(Data!K1009,Konstanta!$AB:$AB,1,FALSE),""))&gt;0</f>
        <v>0</v>
      </c>
      <c r="CP1009" s="12" t="b">
        <f t="shared" si="260"/>
        <v>0</v>
      </c>
      <c r="CQ1009" s="12" t="b">
        <f t="shared" si="261"/>
        <v>0</v>
      </c>
      <c r="CR1009" t="b">
        <f>ISNUMBER(SEARCH(Konstanta!$Q$5,Y1009))</f>
        <v>0</v>
      </c>
      <c r="CS1009">
        <f ca="1">IF(CD1009&lt;=Konstanta!$J$5,Konstanta!$I$5,IF(CD1009&lt;=Konstanta!$J$6,Konstanta!$I$6,IF(CD1009&lt;=Konstanta!$J$7,Konstanta!$I$7,Konstanta!$I$8)))</f>
        <v>4</v>
      </c>
      <c r="CT1009" t="b">
        <f>ISNUMBER(SEARCH(Konstanta!$Q$6,Y1009))</f>
        <v>0</v>
      </c>
      <c r="CU1009">
        <f ca="1">IF(CD1009&lt;=Konstanta!$F$5,Konstanta!$E$5,IF(CD1009&lt;=Konstanta!$F$6,Konstanta!$E$6,IF(CD1009&lt;=Konstanta!$F$7,Konstanta!$E$7,IF(CD1009&lt;=Konstanta!$F$8,Konstanta!$E$8,Konstanta!$E$9))))</f>
        <v>5</v>
      </c>
      <c r="CV1009" t="b">
        <f t="shared" si="262"/>
        <v>1</v>
      </c>
      <c r="CW1009" s="74">
        <f ca="1">IF(CD1009&lt;=Konstanta!$B$5,Konstanta!$A$5,IF(CD1009&lt;=Konstanta!$B$6,Konstanta!$A$6,IF(CD1009&lt;=Konstanta!$B$7,Konstanta!$A$7,IF(CD1009&lt;=Konstanta!$B$8,Konstanta!$A$8,IF(CD1009&lt;=Konstanta!$B$9,Konstanta!$A$9,IF(CD1009&lt;=Konstanta!$B$10,Konstanta!$A$10,IF(CD1009&lt;=Konstanta!$B$11,Konstanta!$A$11,Konstanta!$A$12)))))))</f>
        <v>8</v>
      </c>
      <c r="CX1009" t="b">
        <f>LEN(_xlfn.IFNA(VLOOKUP(AA1009,Konstanta!$AD:$AD,1,FALSE),""))=0</f>
        <v>1</v>
      </c>
      <c r="CY1009" s="67">
        <f t="shared" si="263"/>
        <v>0</v>
      </c>
      <c r="CZ1009" s="67">
        <f t="shared" si="264"/>
        <v>0</v>
      </c>
      <c r="DA1009" s="67">
        <f t="shared" si="265"/>
        <v>0</v>
      </c>
      <c r="DB1009" t="b">
        <f t="shared" ca="1" si="266"/>
        <v>0</v>
      </c>
      <c r="DC1009" s="67" t="b">
        <f>DA1009&lt;=Konstanta!$AH$3</f>
        <v>1</v>
      </c>
      <c r="DD1009" t="b">
        <f>CY1009&lt;=Konstanta!$AH$4</f>
        <v>1</v>
      </c>
      <c r="DE1009" t="b">
        <f>CY1009&lt;=Konstanta!$AH$5</f>
        <v>1</v>
      </c>
      <c r="DF1009" t="b">
        <f>CY1009&lt;=Konstanta!$AH$6</f>
        <v>1</v>
      </c>
      <c r="DG1009" t="b">
        <f ca="1">TEXT(BL1009,"YYYYMMDD")=TEXT(Konstanta!$B$1,"YYYYMMDD")</f>
        <v>0</v>
      </c>
      <c r="DH1009" t="b">
        <f t="shared" si="267"/>
        <v>0</v>
      </c>
      <c r="DI1009" s="67">
        <f ca="1">Konstanta!$C$4-Data!CD1009</f>
        <v>-1096658.666275</v>
      </c>
      <c r="DJ1009">
        <f ca="1">IF(Data!DI1009&gt;=Konstanta!$B$14,Konstanta!$A$14,IF(Data!DI1009&gt;=Konstanta!$B$15,Konstanta!$A$15,IF(Data!DI1009&gt;=Konstanta!$B$16,Konstanta!$A$16,IF(Data!DI1009&gt;=Konstanta!$B$17,Konstanta!$A$17,IF(Data!DI1009&gt;=Konstanta!$B$18,Konstanta!$A$18,Konstanta!$A$19)))))</f>
        <v>6</v>
      </c>
      <c r="DK1009" t="b">
        <f t="shared" si="268"/>
        <v>0</v>
      </c>
      <c r="DL1009" t="b">
        <f>COUNTIFS(A$1:A1008,A1009)=0</f>
        <v>1</v>
      </c>
    </row>
    <row r="1010" spans="1:116">
      <c r="A1010" s="68"/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  <c r="AG1010" s="68"/>
      <c r="AH1010" s="68"/>
      <c r="AI1010" s="68"/>
      <c r="AJ1010" s="68"/>
      <c r="AK1010" s="68"/>
      <c r="AL1010" s="68"/>
      <c r="AM1010" s="68"/>
      <c r="AN1010" s="68"/>
      <c r="AO1010" s="68"/>
      <c r="AP1010" s="68"/>
      <c r="AQ1010" s="68"/>
      <c r="AR1010" s="68"/>
      <c r="AS1010" s="68"/>
      <c r="AT1010" s="68"/>
      <c r="AU1010" s="68"/>
      <c r="AV1010" s="68"/>
      <c r="AW1010" s="68"/>
      <c r="AX1010" s="68"/>
      <c r="AY1010" s="68"/>
      <c r="AZ1010" s="68"/>
      <c r="BA1010" s="68"/>
      <c r="BB1010" s="68"/>
      <c r="BC1010" s="68"/>
      <c r="BD1010" s="68"/>
      <c r="BE1010" s="68"/>
      <c r="BF1010" s="68"/>
      <c r="BG1010" s="68"/>
      <c r="BH1010" s="68"/>
      <c r="BI1010" s="68"/>
      <c r="BJ1010" s="68"/>
      <c r="BK1010" s="68"/>
      <c r="BL1010" s="68"/>
      <c r="BM1010" s="68"/>
      <c r="BN1010" s="68"/>
      <c r="BO1010" s="68"/>
      <c r="BP1010" s="68"/>
      <c r="BQ1010" s="68"/>
      <c r="BR1010" s="68"/>
      <c r="BS1010" s="68"/>
      <c r="BT1010" s="68"/>
      <c r="BU1010" s="68"/>
      <c r="BV1010" s="68"/>
      <c r="BW1010" s="68"/>
      <c r="BX1010" s="68"/>
      <c r="BY1010" s="68"/>
      <c r="BZ1010" s="70" t="str">
        <f t="shared" si="253"/>
        <v/>
      </c>
      <c r="CA1010" s="71">
        <f t="shared" ca="1" si="254"/>
        <v>1096694.6660166667</v>
      </c>
      <c r="CB1010" s="70" t="b">
        <f ca="1">AND(LEN(BZ1010)&gt;0,TEXT(BZ1010,"YYYY-MM-DD")=TEXT(Konstanta!$B$1,"YYYY-MM-DD"))</f>
        <v>0</v>
      </c>
      <c r="CC1010" s="70" t="str">
        <f t="shared" si="255"/>
        <v/>
      </c>
      <c r="CD1010" s="72">
        <f ca="1">(Konstanta!$B$2-D1010)*24</f>
        <v>1096694.666275</v>
      </c>
      <c r="CE1010" t="b">
        <f t="shared" si="256"/>
        <v>0</v>
      </c>
      <c r="CF1010" t="b">
        <f>LEN(_xlfn.IFNA(VLOOKUP(H1010,Konstanta!$M:$M,1,FALSE),""))&gt;0</f>
        <v>0</v>
      </c>
      <c r="CG1010" t="b">
        <f>LEN(_xlfn.IFNA(VLOOKUP(G1010,Konstanta!$T:$T,1,FALSE),""))&gt;0</f>
        <v>0</v>
      </c>
      <c r="CH1010" t="b">
        <f>_xlfn.IFNA(VLOOKUP(U1010,Konstanta!$O:$O,1,FALSE),"-")&lt;&gt;"-"</f>
        <v>0</v>
      </c>
      <c r="CI1010" t="b">
        <f>LEN(_xlfn.IFNA(VLOOKUP(AX1010,Konstanta!$X:$X,1,FALSE),""))&gt;0</f>
        <v>0</v>
      </c>
      <c r="CJ1010" t="b">
        <f>OR(LEN(_xlfn.IFNA(VLOOKUP(Y1010,Konstanta!$Q:$Q,1,FALSE),""))&gt;0,LEN(Y1010)=0)</f>
        <v>1</v>
      </c>
      <c r="CK1010" t="b">
        <f t="shared" si="257"/>
        <v>1</v>
      </c>
      <c r="CL1010" t="b">
        <f>OR(LEN(_xlfn.IFNA(VLOOKUP(BK1010,Konstanta!$Z:$Z,1,FALSE),""))&gt;0,LEN(BK1010)=0)</f>
        <v>1</v>
      </c>
      <c r="CM1010" t="b">
        <f t="shared" si="258"/>
        <v>1</v>
      </c>
      <c r="CN1010" t="b">
        <f t="shared" si="259"/>
        <v>0</v>
      </c>
      <c r="CO1010" t="b">
        <f>LEN(_xlfn.IFNA(VLOOKUP(Data!K1010,Konstanta!$AB:$AB,1,FALSE),""))&gt;0</f>
        <v>0</v>
      </c>
      <c r="CP1010" s="12" t="b">
        <f t="shared" si="260"/>
        <v>0</v>
      </c>
      <c r="CQ1010" s="12" t="b">
        <f t="shared" si="261"/>
        <v>0</v>
      </c>
      <c r="CR1010" t="b">
        <f>ISNUMBER(SEARCH(Konstanta!$Q$5,Y1010))</f>
        <v>0</v>
      </c>
      <c r="CS1010">
        <f ca="1">IF(CD1010&lt;=Konstanta!$J$5,Konstanta!$I$5,IF(CD1010&lt;=Konstanta!$J$6,Konstanta!$I$6,IF(CD1010&lt;=Konstanta!$J$7,Konstanta!$I$7,Konstanta!$I$8)))</f>
        <v>4</v>
      </c>
      <c r="CT1010" t="b">
        <f>ISNUMBER(SEARCH(Konstanta!$Q$6,Y1010))</f>
        <v>0</v>
      </c>
      <c r="CU1010">
        <f ca="1">IF(CD1010&lt;=Konstanta!$F$5,Konstanta!$E$5,IF(CD1010&lt;=Konstanta!$F$6,Konstanta!$E$6,IF(CD1010&lt;=Konstanta!$F$7,Konstanta!$E$7,IF(CD1010&lt;=Konstanta!$F$8,Konstanta!$E$8,Konstanta!$E$9))))</f>
        <v>5</v>
      </c>
      <c r="CV1010" t="b">
        <f t="shared" si="262"/>
        <v>1</v>
      </c>
      <c r="CW1010" s="74">
        <f ca="1">IF(CD1010&lt;=Konstanta!$B$5,Konstanta!$A$5,IF(CD1010&lt;=Konstanta!$B$6,Konstanta!$A$6,IF(CD1010&lt;=Konstanta!$B$7,Konstanta!$A$7,IF(CD1010&lt;=Konstanta!$B$8,Konstanta!$A$8,IF(CD1010&lt;=Konstanta!$B$9,Konstanta!$A$9,IF(CD1010&lt;=Konstanta!$B$10,Konstanta!$A$10,IF(CD1010&lt;=Konstanta!$B$11,Konstanta!$A$11,Konstanta!$A$12)))))))</f>
        <v>8</v>
      </c>
      <c r="CX1010" t="b">
        <f>LEN(_xlfn.IFNA(VLOOKUP(AA1010,Konstanta!$AD:$AD,1,FALSE),""))=0</f>
        <v>1</v>
      </c>
      <c r="CY1010" s="67">
        <f t="shared" si="263"/>
        <v>0</v>
      </c>
      <c r="CZ1010" s="67">
        <f t="shared" si="264"/>
        <v>0</v>
      </c>
      <c r="DA1010" s="67">
        <f t="shared" si="265"/>
        <v>0</v>
      </c>
      <c r="DB1010" t="b">
        <f t="shared" ca="1" si="266"/>
        <v>0</v>
      </c>
      <c r="DC1010" s="67" t="b">
        <f>DA1010&lt;=Konstanta!$AH$3</f>
        <v>1</v>
      </c>
      <c r="DD1010" t="b">
        <f>CY1010&lt;=Konstanta!$AH$4</f>
        <v>1</v>
      </c>
      <c r="DE1010" t="b">
        <f>CY1010&lt;=Konstanta!$AH$5</f>
        <v>1</v>
      </c>
      <c r="DF1010" t="b">
        <f>CY1010&lt;=Konstanta!$AH$6</f>
        <v>1</v>
      </c>
      <c r="DG1010" t="b">
        <f ca="1">TEXT(BL1010,"YYYYMMDD")=TEXT(Konstanta!$B$1,"YYYYMMDD")</f>
        <v>0</v>
      </c>
      <c r="DH1010" t="b">
        <f t="shared" si="267"/>
        <v>0</v>
      </c>
      <c r="DI1010" s="67">
        <f ca="1">Konstanta!$C$4-Data!CD1010</f>
        <v>-1096658.666275</v>
      </c>
      <c r="DJ1010">
        <f ca="1">IF(Data!DI1010&gt;=Konstanta!$B$14,Konstanta!$A$14,IF(Data!DI1010&gt;=Konstanta!$B$15,Konstanta!$A$15,IF(Data!DI1010&gt;=Konstanta!$B$16,Konstanta!$A$16,IF(Data!DI1010&gt;=Konstanta!$B$17,Konstanta!$A$17,IF(Data!DI1010&gt;=Konstanta!$B$18,Konstanta!$A$18,Konstanta!$A$19)))))</f>
        <v>6</v>
      </c>
      <c r="DK1010" t="b">
        <f t="shared" si="268"/>
        <v>0</v>
      </c>
      <c r="DL1010" t="b">
        <f>COUNTIFS(A$1:A1009,A1010)=0</f>
        <v>1</v>
      </c>
    </row>
    <row r="1011" spans="1:116">
      <c r="A1011" s="68"/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8"/>
      <c r="P1011" s="68"/>
      <c r="Q1011" s="68"/>
      <c r="R1011" s="68"/>
      <c r="S1011" s="68"/>
      <c r="T1011" s="68"/>
      <c r="U1011" s="68"/>
      <c r="V1011" s="68"/>
      <c r="W1011" s="68"/>
      <c r="X1011" s="68"/>
      <c r="Y1011" s="68"/>
      <c r="Z1011" s="68"/>
      <c r="AA1011" s="68"/>
      <c r="AB1011" s="68"/>
      <c r="AC1011" s="68"/>
      <c r="AD1011" s="68"/>
      <c r="AE1011" s="68"/>
      <c r="AF1011" s="68"/>
      <c r="AG1011" s="68"/>
      <c r="AH1011" s="68"/>
      <c r="AI1011" s="68"/>
      <c r="AJ1011" s="68"/>
      <c r="AK1011" s="68"/>
      <c r="AL1011" s="68"/>
      <c r="AM1011" s="68"/>
      <c r="AN1011" s="68"/>
      <c r="AO1011" s="68"/>
      <c r="AP1011" s="68"/>
      <c r="AQ1011" s="68"/>
      <c r="AR1011" s="68"/>
      <c r="AS1011" s="68"/>
      <c r="AT1011" s="68"/>
      <c r="AU1011" s="68"/>
      <c r="AV1011" s="68"/>
      <c r="AW1011" s="68"/>
      <c r="AX1011" s="68"/>
      <c r="AY1011" s="68"/>
      <c r="AZ1011" s="68"/>
      <c r="BA1011" s="68"/>
      <c r="BB1011" s="68"/>
      <c r="BC1011" s="68"/>
      <c r="BD1011" s="68"/>
      <c r="BE1011" s="68"/>
      <c r="BF1011" s="68"/>
      <c r="BG1011" s="68"/>
      <c r="BH1011" s="68"/>
      <c r="BI1011" s="68"/>
      <c r="BJ1011" s="68"/>
      <c r="BK1011" s="68"/>
      <c r="BL1011" s="68"/>
      <c r="BM1011" s="68"/>
      <c r="BN1011" s="68"/>
      <c r="BO1011" s="68"/>
      <c r="BP1011" s="68"/>
      <c r="BQ1011" s="68"/>
      <c r="BR1011" s="68"/>
      <c r="BS1011" s="68"/>
      <c r="BT1011" s="68"/>
      <c r="BU1011" s="68"/>
      <c r="BV1011" s="68"/>
      <c r="BW1011" s="68"/>
      <c r="BX1011" s="68"/>
      <c r="BY1011" s="68"/>
      <c r="BZ1011" s="70" t="str">
        <f t="shared" si="253"/>
        <v/>
      </c>
      <c r="CA1011" s="71">
        <f t="shared" ca="1" si="254"/>
        <v>1096694.666275</v>
      </c>
      <c r="CB1011" s="70" t="b">
        <f ca="1">AND(LEN(BZ1011)&gt;0,TEXT(BZ1011,"YYYY-MM-DD")=TEXT(Konstanta!$B$1,"YYYY-MM-DD"))</f>
        <v>0</v>
      </c>
      <c r="CC1011" s="70" t="str">
        <f t="shared" si="255"/>
        <v/>
      </c>
      <c r="CD1011" s="72">
        <f ca="1">(Konstanta!$B$2-D1011)*24</f>
        <v>1096694.666275</v>
      </c>
      <c r="CE1011" t="b">
        <f t="shared" si="256"/>
        <v>0</v>
      </c>
      <c r="CF1011" t="b">
        <f>LEN(_xlfn.IFNA(VLOOKUP(H1011,Konstanta!$M:$M,1,FALSE),""))&gt;0</f>
        <v>0</v>
      </c>
      <c r="CG1011" t="b">
        <f>LEN(_xlfn.IFNA(VLOOKUP(G1011,Konstanta!$T:$T,1,FALSE),""))&gt;0</f>
        <v>0</v>
      </c>
      <c r="CH1011" t="b">
        <f>_xlfn.IFNA(VLOOKUP(U1011,Konstanta!$O:$O,1,FALSE),"-")&lt;&gt;"-"</f>
        <v>0</v>
      </c>
      <c r="CI1011" t="b">
        <f>LEN(_xlfn.IFNA(VLOOKUP(AX1011,Konstanta!$X:$X,1,FALSE),""))&gt;0</f>
        <v>0</v>
      </c>
      <c r="CJ1011" t="b">
        <f>OR(LEN(_xlfn.IFNA(VLOOKUP(Y1011,Konstanta!$Q:$Q,1,FALSE),""))&gt;0,LEN(Y1011)=0)</f>
        <v>1</v>
      </c>
      <c r="CK1011" t="b">
        <f t="shared" si="257"/>
        <v>1</v>
      </c>
      <c r="CL1011" t="b">
        <f>OR(LEN(_xlfn.IFNA(VLOOKUP(BK1011,Konstanta!$Z:$Z,1,FALSE),""))&gt;0,LEN(BK1011)=0)</f>
        <v>1</v>
      </c>
      <c r="CM1011" t="b">
        <f t="shared" si="258"/>
        <v>1</v>
      </c>
      <c r="CN1011" t="b">
        <f t="shared" si="259"/>
        <v>0</v>
      </c>
      <c r="CO1011" t="b">
        <f>LEN(_xlfn.IFNA(VLOOKUP(Data!K1011,Konstanta!$AB:$AB,1,FALSE),""))&gt;0</f>
        <v>0</v>
      </c>
      <c r="CP1011" s="12" t="b">
        <f t="shared" si="260"/>
        <v>0</v>
      </c>
      <c r="CQ1011" s="12" t="b">
        <f t="shared" si="261"/>
        <v>0</v>
      </c>
      <c r="CR1011" t="b">
        <f>ISNUMBER(SEARCH(Konstanta!$Q$5,Y1011))</f>
        <v>0</v>
      </c>
      <c r="CS1011">
        <f ca="1">IF(CD1011&lt;=Konstanta!$J$5,Konstanta!$I$5,IF(CD1011&lt;=Konstanta!$J$6,Konstanta!$I$6,IF(CD1011&lt;=Konstanta!$J$7,Konstanta!$I$7,Konstanta!$I$8)))</f>
        <v>4</v>
      </c>
      <c r="CT1011" t="b">
        <f>ISNUMBER(SEARCH(Konstanta!$Q$6,Y1011))</f>
        <v>0</v>
      </c>
      <c r="CU1011">
        <f ca="1">IF(CD1011&lt;=Konstanta!$F$5,Konstanta!$E$5,IF(CD1011&lt;=Konstanta!$F$6,Konstanta!$E$6,IF(CD1011&lt;=Konstanta!$F$7,Konstanta!$E$7,IF(CD1011&lt;=Konstanta!$F$8,Konstanta!$E$8,Konstanta!$E$9))))</f>
        <v>5</v>
      </c>
      <c r="CV1011" t="b">
        <f t="shared" si="262"/>
        <v>1</v>
      </c>
      <c r="CW1011" s="74">
        <f ca="1">IF(CD1011&lt;=Konstanta!$B$5,Konstanta!$A$5,IF(CD1011&lt;=Konstanta!$B$6,Konstanta!$A$6,IF(CD1011&lt;=Konstanta!$B$7,Konstanta!$A$7,IF(CD1011&lt;=Konstanta!$B$8,Konstanta!$A$8,IF(CD1011&lt;=Konstanta!$B$9,Konstanta!$A$9,IF(CD1011&lt;=Konstanta!$B$10,Konstanta!$A$10,IF(CD1011&lt;=Konstanta!$B$11,Konstanta!$A$11,Konstanta!$A$12)))))))</f>
        <v>8</v>
      </c>
      <c r="CX1011" t="b">
        <f>LEN(_xlfn.IFNA(VLOOKUP(AA1011,Konstanta!$AD:$AD,1,FALSE),""))=0</f>
        <v>1</v>
      </c>
      <c r="CY1011" s="67">
        <f t="shared" si="263"/>
        <v>0</v>
      </c>
      <c r="CZ1011" s="67">
        <f t="shared" si="264"/>
        <v>0</v>
      </c>
      <c r="DA1011" s="67">
        <f t="shared" si="265"/>
        <v>0</v>
      </c>
      <c r="DB1011" t="b">
        <f t="shared" ca="1" si="266"/>
        <v>0</v>
      </c>
      <c r="DC1011" s="67" t="b">
        <f>DA1011&lt;=Konstanta!$AH$3</f>
        <v>1</v>
      </c>
      <c r="DD1011" t="b">
        <f>CY1011&lt;=Konstanta!$AH$4</f>
        <v>1</v>
      </c>
      <c r="DE1011" t="b">
        <f>CY1011&lt;=Konstanta!$AH$5</f>
        <v>1</v>
      </c>
      <c r="DF1011" t="b">
        <f>CY1011&lt;=Konstanta!$AH$6</f>
        <v>1</v>
      </c>
      <c r="DG1011" t="b">
        <f ca="1">TEXT(BL1011,"YYYYMMDD")=TEXT(Konstanta!$B$1,"YYYYMMDD")</f>
        <v>0</v>
      </c>
      <c r="DH1011" t="b">
        <f t="shared" si="267"/>
        <v>0</v>
      </c>
      <c r="DI1011" s="67">
        <f ca="1">Konstanta!$C$4-Data!CD1011</f>
        <v>-1096658.666275</v>
      </c>
      <c r="DJ1011">
        <f ca="1">IF(Data!DI1011&gt;=Konstanta!$B$14,Konstanta!$A$14,IF(Data!DI1011&gt;=Konstanta!$B$15,Konstanta!$A$15,IF(Data!DI1011&gt;=Konstanta!$B$16,Konstanta!$A$16,IF(Data!DI1011&gt;=Konstanta!$B$17,Konstanta!$A$17,IF(Data!DI1011&gt;=Konstanta!$B$18,Konstanta!$A$18,Konstanta!$A$19)))))</f>
        <v>6</v>
      </c>
      <c r="DK1011" t="b">
        <f t="shared" si="268"/>
        <v>0</v>
      </c>
      <c r="DL1011" t="b">
        <f>COUNTIFS(A$1:A1010,A1011)=0</f>
        <v>1</v>
      </c>
    </row>
    <row r="1012" spans="1:116">
      <c r="A1012" s="68"/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8"/>
      <c r="P1012" s="68"/>
      <c r="Q1012" s="68"/>
      <c r="R1012" s="68"/>
      <c r="S1012" s="68"/>
      <c r="T1012" s="68"/>
      <c r="U1012" s="68"/>
      <c r="V1012" s="68"/>
      <c r="W1012" s="68"/>
      <c r="X1012" s="68"/>
      <c r="Y1012" s="68"/>
      <c r="Z1012" s="68"/>
      <c r="AA1012" s="68"/>
      <c r="AB1012" s="68"/>
      <c r="AC1012" s="68"/>
      <c r="AD1012" s="68"/>
      <c r="AE1012" s="68"/>
      <c r="AF1012" s="68"/>
      <c r="AG1012" s="68"/>
      <c r="AH1012" s="68"/>
      <c r="AI1012" s="68"/>
      <c r="AJ1012" s="68"/>
      <c r="AK1012" s="68"/>
      <c r="AL1012" s="68"/>
      <c r="AM1012" s="68"/>
      <c r="AN1012" s="68"/>
      <c r="AO1012" s="68"/>
      <c r="AP1012" s="68"/>
      <c r="AQ1012" s="68"/>
      <c r="AR1012" s="68"/>
      <c r="AS1012" s="68"/>
      <c r="AT1012" s="68"/>
      <c r="AU1012" s="68"/>
      <c r="AV1012" s="68"/>
      <c r="AW1012" s="68"/>
      <c r="AX1012" s="68"/>
      <c r="AY1012" s="68"/>
      <c r="AZ1012" s="68"/>
      <c r="BA1012" s="68"/>
      <c r="BB1012" s="68"/>
      <c r="BC1012" s="68"/>
      <c r="BD1012" s="68"/>
      <c r="BE1012" s="68"/>
      <c r="BF1012" s="68"/>
      <c r="BG1012" s="68"/>
      <c r="BH1012" s="68"/>
      <c r="BI1012" s="68"/>
      <c r="BJ1012" s="68"/>
      <c r="BK1012" s="68"/>
      <c r="BL1012" s="68"/>
      <c r="BM1012" s="68"/>
      <c r="BN1012" s="68"/>
      <c r="BO1012" s="68"/>
      <c r="BP1012" s="68"/>
      <c r="BQ1012" s="68"/>
      <c r="BR1012" s="68"/>
      <c r="BS1012" s="68"/>
      <c r="BT1012" s="68"/>
      <c r="BU1012" s="68"/>
      <c r="BV1012" s="68"/>
      <c r="BW1012" s="68"/>
      <c r="BX1012" s="68"/>
      <c r="BY1012" s="68"/>
      <c r="BZ1012" s="70" t="str">
        <f t="shared" si="253"/>
        <v/>
      </c>
      <c r="CA1012" s="71">
        <f t="shared" ca="1" si="254"/>
        <v>1096694.6659944444</v>
      </c>
      <c r="CB1012" s="70" t="b">
        <f ca="1">AND(LEN(BZ1012)&gt;0,TEXT(BZ1012,"YYYY-MM-DD")=TEXT(Konstanta!$B$1,"YYYY-MM-DD"))</f>
        <v>0</v>
      </c>
      <c r="CC1012" s="70" t="str">
        <f t="shared" si="255"/>
        <v/>
      </c>
      <c r="CD1012" s="72">
        <f ca="1">(Konstanta!$B$2-D1012)*24</f>
        <v>1096694.666275</v>
      </c>
      <c r="CE1012" t="b">
        <f t="shared" si="256"/>
        <v>0</v>
      </c>
      <c r="CF1012" t="b">
        <f>LEN(_xlfn.IFNA(VLOOKUP(H1012,Konstanta!$M:$M,1,FALSE),""))&gt;0</f>
        <v>0</v>
      </c>
      <c r="CG1012" t="b">
        <f>LEN(_xlfn.IFNA(VLOOKUP(G1012,Konstanta!$T:$T,1,FALSE),""))&gt;0</f>
        <v>0</v>
      </c>
      <c r="CH1012" t="b">
        <f>_xlfn.IFNA(VLOOKUP(U1012,Konstanta!$O:$O,1,FALSE),"-")&lt;&gt;"-"</f>
        <v>0</v>
      </c>
      <c r="CI1012" t="b">
        <f>LEN(_xlfn.IFNA(VLOOKUP(AX1012,Konstanta!$X:$X,1,FALSE),""))&gt;0</f>
        <v>0</v>
      </c>
      <c r="CJ1012" t="b">
        <f>OR(LEN(_xlfn.IFNA(VLOOKUP(Y1012,Konstanta!$Q:$Q,1,FALSE),""))&gt;0,LEN(Y1012)=0)</f>
        <v>1</v>
      </c>
      <c r="CK1012" t="b">
        <f t="shared" si="257"/>
        <v>1</v>
      </c>
      <c r="CL1012" t="b">
        <f>OR(LEN(_xlfn.IFNA(VLOOKUP(BK1012,Konstanta!$Z:$Z,1,FALSE),""))&gt;0,LEN(BK1012)=0)</f>
        <v>1</v>
      </c>
      <c r="CM1012" t="b">
        <f t="shared" si="258"/>
        <v>1</v>
      </c>
      <c r="CN1012" t="b">
        <f t="shared" si="259"/>
        <v>0</v>
      </c>
      <c r="CO1012" t="b">
        <f>LEN(_xlfn.IFNA(VLOOKUP(Data!K1012,Konstanta!$AB:$AB,1,FALSE),""))&gt;0</f>
        <v>0</v>
      </c>
      <c r="CP1012" s="12" t="b">
        <f t="shared" si="260"/>
        <v>0</v>
      </c>
      <c r="CQ1012" s="12" t="b">
        <f t="shared" si="261"/>
        <v>0</v>
      </c>
      <c r="CR1012" t="b">
        <f>ISNUMBER(SEARCH(Konstanta!$Q$5,Y1012))</f>
        <v>0</v>
      </c>
      <c r="CS1012">
        <f ca="1">IF(CD1012&lt;=Konstanta!$J$5,Konstanta!$I$5,IF(CD1012&lt;=Konstanta!$J$6,Konstanta!$I$6,IF(CD1012&lt;=Konstanta!$J$7,Konstanta!$I$7,Konstanta!$I$8)))</f>
        <v>4</v>
      </c>
      <c r="CT1012" t="b">
        <f>ISNUMBER(SEARCH(Konstanta!$Q$6,Y1012))</f>
        <v>0</v>
      </c>
      <c r="CU1012">
        <f ca="1">IF(CD1012&lt;=Konstanta!$F$5,Konstanta!$E$5,IF(CD1012&lt;=Konstanta!$F$6,Konstanta!$E$6,IF(CD1012&lt;=Konstanta!$F$7,Konstanta!$E$7,IF(CD1012&lt;=Konstanta!$F$8,Konstanta!$E$8,Konstanta!$E$9))))</f>
        <v>5</v>
      </c>
      <c r="CV1012" t="b">
        <f t="shared" si="262"/>
        <v>1</v>
      </c>
      <c r="CW1012" s="74">
        <f ca="1">IF(CD1012&lt;=Konstanta!$B$5,Konstanta!$A$5,IF(CD1012&lt;=Konstanta!$B$6,Konstanta!$A$6,IF(CD1012&lt;=Konstanta!$B$7,Konstanta!$A$7,IF(CD1012&lt;=Konstanta!$B$8,Konstanta!$A$8,IF(CD1012&lt;=Konstanta!$B$9,Konstanta!$A$9,IF(CD1012&lt;=Konstanta!$B$10,Konstanta!$A$10,IF(CD1012&lt;=Konstanta!$B$11,Konstanta!$A$11,Konstanta!$A$12)))))))</f>
        <v>8</v>
      </c>
      <c r="CX1012" t="b">
        <f>LEN(_xlfn.IFNA(VLOOKUP(AA1012,Konstanta!$AD:$AD,1,FALSE),""))=0</f>
        <v>1</v>
      </c>
      <c r="CY1012" s="67">
        <f t="shared" si="263"/>
        <v>0</v>
      </c>
      <c r="CZ1012" s="67">
        <f t="shared" si="264"/>
        <v>0</v>
      </c>
      <c r="DA1012" s="67">
        <f t="shared" si="265"/>
        <v>0</v>
      </c>
      <c r="DB1012" t="b">
        <f t="shared" ca="1" si="266"/>
        <v>0</v>
      </c>
      <c r="DC1012" s="67" t="b">
        <f>DA1012&lt;=Konstanta!$AH$3</f>
        <v>1</v>
      </c>
      <c r="DD1012" t="b">
        <f>CY1012&lt;=Konstanta!$AH$4</f>
        <v>1</v>
      </c>
      <c r="DE1012" t="b">
        <f>CY1012&lt;=Konstanta!$AH$5</f>
        <v>1</v>
      </c>
      <c r="DF1012" t="b">
        <f>CY1012&lt;=Konstanta!$AH$6</f>
        <v>1</v>
      </c>
      <c r="DG1012" t="b">
        <f ca="1">TEXT(BL1012,"YYYYMMDD")=TEXT(Konstanta!$B$1,"YYYYMMDD")</f>
        <v>0</v>
      </c>
      <c r="DH1012" t="b">
        <f t="shared" si="267"/>
        <v>0</v>
      </c>
      <c r="DI1012" s="67">
        <f ca="1">Konstanta!$C$4-Data!CD1012</f>
        <v>-1096658.666275</v>
      </c>
      <c r="DJ1012">
        <f ca="1">IF(Data!DI1012&gt;=Konstanta!$B$14,Konstanta!$A$14,IF(Data!DI1012&gt;=Konstanta!$B$15,Konstanta!$A$15,IF(Data!DI1012&gt;=Konstanta!$B$16,Konstanta!$A$16,IF(Data!DI1012&gt;=Konstanta!$B$17,Konstanta!$A$17,IF(Data!DI1012&gt;=Konstanta!$B$18,Konstanta!$A$18,Konstanta!$A$19)))))</f>
        <v>6</v>
      </c>
      <c r="DK1012" t="b">
        <f t="shared" si="268"/>
        <v>0</v>
      </c>
      <c r="DL1012" t="b">
        <f>COUNTIFS(A$1:A1011,A1012)=0</f>
        <v>1</v>
      </c>
    </row>
    <row r="1013" spans="1:116">
      <c r="A1013" s="68"/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8"/>
      <c r="P1013" s="68"/>
      <c r="Q1013" s="68"/>
      <c r="R1013" s="68"/>
      <c r="S1013" s="68"/>
      <c r="T1013" s="68"/>
      <c r="U1013" s="68"/>
      <c r="V1013" s="68"/>
      <c r="W1013" s="68"/>
      <c r="X1013" s="68"/>
      <c r="Y1013" s="68"/>
      <c r="Z1013" s="68"/>
      <c r="AA1013" s="68"/>
      <c r="AB1013" s="68"/>
      <c r="AC1013" s="68"/>
      <c r="AD1013" s="68"/>
      <c r="AE1013" s="68"/>
      <c r="AF1013" s="68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  <c r="BL1013" s="68"/>
      <c r="BM1013" s="68"/>
      <c r="BN1013" s="68"/>
      <c r="BO1013" s="68"/>
      <c r="BP1013" s="68"/>
      <c r="BQ1013" s="68"/>
      <c r="BR1013" s="68"/>
      <c r="BS1013" s="68"/>
      <c r="BT1013" s="68"/>
      <c r="BU1013" s="68"/>
      <c r="BV1013" s="68"/>
      <c r="BW1013" s="68"/>
      <c r="BX1013" s="68"/>
      <c r="BY1013" s="68"/>
      <c r="BZ1013" s="70" t="str">
        <f t="shared" si="253"/>
        <v/>
      </c>
      <c r="CA1013" s="71">
        <f t="shared" ca="1" si="254"/>
        <v>1096694.666275</v>
      </c>
      <c r="CB1013" s="70" t="b">
        <f ca="1">AND(LEN(BZ1013)&gt;0,TEXT(BZ1013,"YYYY-MM-DD")=TEXT(Konstanta!$B$1,"YYYY-MM-DD"))</f>
        <v>0</v>
      </c>
      <c r="CC1013" s="70" t="str">
        <f t="shared" si="255"/>
        <v/>
      </c>
      <c r="CD1013" s="72">
        <f ca="1">(Konstanta!$B$2-D1013)*24</f>
        <v>1096694.666275</v>
      </c>
      <c r="CE1013" t="b">
        <f t="shared" si="256"/>
        <v>0</v>
      </c>
      <c r="CF1013" t="b">
        <f>LEN(_xlfn.IFNA(VLOOKUP(H1013,Konstanta!$M:$M,1,FALSE),""))&gt;0</f>
        <v>0</v>
      </c>
      <c r="CG1013" t="b">
        <f>LEN(_xlfn.IFNA(VLOOKUP(G1013,Konstanta!$T:$T,1,FALSE),""))&gt;0</f>
        <v>0</v>
      </c>
      <c r="CH1013" t="b">
        <f>_xlfn.IFNA(VLOOKUP(U1013,Konstanta!$O:$O,1,FALSE),"-")&lt;&gt;"-"</f>
        <v>0</v>
      </c>
      <c r="CI1013" t="b">
        <f>LEN(_xlfn.IFNA(VLOOKUP(AX1013,Konstanta!$X:$X,1,FALSE),""))&gt;0</f>
        <v>0</v>
      </c>
      <c r="CJ1013" t="b">
        <f>OR(LEN(_xlfn.IFNA(VLOOKUP(Y1013,Konstanta!$Q:$Q,1,FALSE),""))&gt;0,LEN(Y1013)=0)</f>
        <v>1</v>
      </c>
      <c r="CK1013" t="b">
        <f t="shared" si="257"/>
        <v>1</v>
      </c>
      <c r="CL1013" t="b">
        <f>OR(LEN(_xlfn.IFNA(VLOOKUP(BK1013,Konstanta!$Z:$Z,1,FALSE),""))&gt;0,LEN(BK1013)=0)</f>
        <v>1</v>
      </c>
      <c r="CM1013" t="b">
        <f t="shared" si="258"/>
        <v>1</v>
      </c>
      <c r="CN1013" t="b">
        <f t="shared" si="259"/>
        <v>0</v>
      </c>
      <c r="CO1013" t="b">
        <f>LEN(_xlfn.IFNA(VLOOKUP(Data!K1013,Konstanta!$AB:$AB,1,FALSE),""))&gt;0</f>
        <v>0</v>
      </c>
      <c r="CP1013" s="12" t="b">
        <f t="shared" si="260"/>
        <v>0</v>
      </c>
      <c r="CQ1013" s="12" t="b">
        <f t="shared" si="261"/>
        <v>0</v>
      </c>
      <c r="CR1013" t="b">
        <f>ISNUMBER(SEARCH(Konstanta!$Q$5,Y1013))</f>
        <v>0</v>
      </c>
      <c r="CS1013">
        <f ca="1">IF(CD1013&lt;=Konstanta!$J$5,Konstanta!$I$5,IF(CD1013&lt;=Konstanta!$J$6,Konstanta!$I$6,IF(CD1013&lt;=Konstanta!$J$7,Konstanta!$I$7,Konstanta!$I$8)))</f>
        <v>4</v>
      </c>
      <c r="CT1013" t="b">
        <f>ISNUMBER(SEARCH(Konstanta!$Q$6,Y1013))</f>
        <v>0</v>
      </c>
      <c r="CU1013">
        <f ca="1">IF(CD1013&lt;=Konstanta!$F$5,Konstanta!$E$5,IF(CD1013&lt;=Konstanta!$F$6,Konstanta!$E$6,IF(CD1013&lt;=Konstanta!$F$7,Konstanta!$E$7,IF(CD1013&lt;=Konstanta!$F$8,Konstanta!$E$8,Konstanta!$E$9))))</f>
        <v>5</v>
      </c>
      <c r="CV1013" t="b">
        <f t="shared" si="262"/>
        <v>1</v>
      </c>
      <c r="CW1013" s="74">
        <f ca="1">IF(CD1013&lt;=Konstanta!$B$5,Konstanta!$A$5,IF(CD1013&lt;=Konstanta!$B$6,Konstanta!$A$6,IF(CD1013&lt;=Konstanta!$B$7,Konstanta!$A$7,IF(CD1013&lt;=Konstanta!$B$8,Konstanta!$A$8,IF(CD1013&lt;=Konstanta!$B$9,Konstanta!$A$9,IF(CD1013&lt;=Konstanta!$B$10,Konstanta!$A$10,IF(CD1013&lt;=Konstanta!$B$11,Konstanta!$A$11,Konstanta!$A$12)))))))</f>
        <v>8</v>
      </c>
      <c r="CX1013" t="b">
        <f>LEN(_xlfn.IFNA(VLOOKUP(AA1013,Konstanta!$AD:$AD,1,FALSE),""))=0</f>
        <v>1</v>
      </c>
      <c r="CY1013" s="67">
        <f t="shared" si="263"/>
        <v>0</v>
      </c>
      <c r="CZ1013" s="67">
        <f t="shared" si="264"/>
        <v>0</v>
      </c>
      <c r="DA1013" s="67">
        <f t="shared" si="265"/>
        <v>0</v>
      </c>
      <c r="DB1013" t="b">
        <f t="shared" ca="1" si="266"/>
        <v>0</v>
      </c>
      <c r="DC1013" s="67" t="b">
        <f>DA1013&lt;=Konstanta!$AH$3</f>
        <v>1</v>
      </c>
      <c r="DD1013" t="b">
        <f>CY1013&lt;=Konstanta!$AH$4</f>
        <v>1</v>
      </c>
      <c r="DE1013" t="b">
        <f>CY1013&lt;=Konstanta!$AH$5</f>
        <v>1</v>
      </c>
      <c r="DF1013" t="b">
        <f>CY1013&lt;=Konstanta!$AH$6</f>
        <v>1</v>
      </c>
      <c r="DG1013" t="b">
        <f ca="1">TEXT(BL1013,"YYYYMMDD")=TEXT(Konstanta!$B$1,"YYYYMMDD")</f>
        <v>0</v>
      </c>
      <c r="DH1013" t="b">
        <f t="shared" si="267"/>
        <v>0</v>
      </c>
      <c r="DI1013" s="67">
        <f ca="1">Konstanta!$C$4-Data!CD1013</f>
        <v>-1096658.666275</v>
      </c>
      <c r="DJ1013">
        <f ca="1">IF(Data!DI1013&gt;=Konstanta!$B$14,Konstanta!$A$14,IF(Data!DI1013&gt;=Konstanta!$B$15,Konstanta!$A$15,IF(Data!DI1013&gt;=Konstanta!$B$16,Konstanta!$A$16,IF(Data!DI1013&gt;=Konstanta!$B$17,Konstanta!$A$17,IF(Data!DI1013&gt;=Konstanta!$B$18,Konstanta!$A$18,Konstanta!$A$19)))))</f>
        <v>6</v>
      </c>
      <c r="DK1013" t="b">
        <f t="shared" si="268"/>
        <v>0</v>
      </c>
      <c r="DL1013" t="b">
        <f>COUNTIFS(A$1:A1012,A1013)=0</f>
        <v>1</v>
      </c>
    </row>
    <row r="1014" spans="1:116">
      <c r="A1014" s="68"/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8"/>
      <c r="P1014" s="68"/>
      <c r="Q1014" s="68"/>
      <c r="R1014" s="68"/>
      <c r="S1014" s="68"/>
      <c r="T1014" s="68"/>
      <c r="U1014" s="68"/>
      <c r="V1014" s="68"/>
      <c r="W1014" s="68"/>
      <c r="X1014" s="68"/>
      <c r="Y1014" s="68"/>
      <c r="Z1014" s="68"/>
      <c r="AA1014" s="68"/>
      <c r="AB1014" s="68"/>
      <c r="AC1014" s="68"/>
      <c r="AD1014" s="68"/>
      <c r="AE1014" s="68"/>
      <c r="AF1014" s="68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  <c r="BL1014" s="68"/>
      <c r="BM1014" s="68"/>
      <c r="BN1014" s="68"/>
      <c r="BO1014" s="68"/>
      <c r="BP1014" s="68"/>
      <c r="BQ1014" s="68"/>
      <c r="BR1014" s="68"/>
      <c r="BS1014" s="68"/>
      <c r="BT1014" s="68"/>
      <c r="BU1014" s="68"/>
      <c r="BV1014" s="68"/>
      <c r="BW1014" s="68"/>
      <c r="BX1014" s="68"/>
      <c r="BY1014" s="68"/>
      <c r="BZ1014" s="70" t="str">
        <f t="shared" si="253"/>
        <v/>
      </c>
      <c r="CA1014" s="71">
        <f t="shared" ca="1" si="254"/>
        <v>1096694.6659916667</v>
      </c>
      <c r="CB1014" s="70" t="b">
        <f ca="1">AND(LEN(BZ1014)&gt;0,TEXT(BZ1014,"YYYY-MM-DD")=TEXT(Konstanta!$B$1,"YYYY-MM-DD"))</f>
        <v>0</v>
      </c>
      <c r="CC1014" s="70" t="str">
        <f t="shared" si="255"/>
        <v/>
      </c>
      <c r="CD1014" s="72">
        <f ca="1">(Konstanta!$B$2-D1014)*24</f>
        <v>1096694.666275</v>
      </c>
      <c r="CE1014" t="b">
        <f t="shared" si="256"/>
        <v>0</v>
      </c>
      <c r="CF1014" t="b">
        <f>LEN(_xlfn.IFNA(VLOOKUP(H1014,Konstanta!$M:$M,1,FALSE),""))&gt;0</f>
        <v>0</v>
      </c>
      <c r="CG1014" t="b">
        <f>LEN(_xlfn.IFNA(VLOOKUP(G1014,Konstanta!$T:$T,1,FALSE),""))&gt;0</f>
        <v>0</v>
      </c>
      <c r="CH1014" t="b">
        <f>_xlfn.IFNA(VLOOKUP(U1014,Konstanta!$O:$O,1,FALSE),"-")&lt;&gt;"-"</f>
        <v>0</v>
      </c>
      <c r="CI1014" t="b">
        <f>LEN(_xlfn.IFNA(VLOOKUP(AX1014,Konstanta!$X:$X,1,FALSE),""))&gt;0</f>
        <v>0</v>
      </c>
      <c r="CJ1014" t="b">
        <f>OR(LEN(_xlfn.IFNA(VLOOKUP(Y1014,Konstanta!$Q:$Q,1,FALSE),""))&gt;0,LEN(Y1014)=0)</f>
        <v>1</v>
      </c>
      <c r="CK1014" t="b">
        <f t="shared" si="257"/>
        <v>1</v>
      </c>
      <c r="CL1014" t="b">
        <f>OR(LEN(_xlfn.IFNA(VLOOKUP(BK1014,Konstanta!$Z:$Z,1,FALSE),""))&gt;0,LEN(BK1014)=0)</f>
        <v>1</v>
      </c>
      <c r="CM1014" t="b">
        <f t="shared" si="258"/>
        <v>1</v>
      </c>
      <c r="CN1014" t="b">
        <f t="shared" si="259"/>
        <v>0</v>
      </c>
      <c r="CO1014" t="b">
        <f>LEN(_xlfn.IFNA(VLOOKUP(Data!K1014,Konstanta!$AB:$AB,1,FALSE),""))&gt;0</f>
        <v>0</v>
      </c>
      <c r="CP1014" s="12" t="b">
        <f t="shared" si="260"/>
        <v>0</v>
      </c>
      <c r="CQ1014" s="12" t="b">
        <f t="shared" si="261"/>
        <v>0</v>
      </c>
      <c r="CR1014" t="b">
        <f>ISNUMBER(SEARCH(Konstanta!$Q$5,Y1014))</f>
        <v>0</v>
      </c>
      <c r="CS1014">
        <f ca="1">IF(CD1014&lt;=Konstanta!$J$5,Konstanta!$I$5,IF(CD1014&lt;=Konstanta!$J$6,Konstanta!$I$6,IF(CD1014&lt;=Konstanta!$J$7,Konstanta!$I$7,Konstanta!$I$8)))</f>
        <v>4</v>
      </c>
      <c r="CT1014" t="b">
        <f>ISNUMBER(SEARCH(Konstanta!$Q$6,Y1014))</f>
        <v>0</v>
      </c>
      <c r="CU1014">
        <f ca="1">IF(CD1014&lt;=Konstanta!$F$5,Konstanta!$E$5,IF(CD1014&lt;=Konstanta!$F$6,Konstanta!$E$6,IF(CD1014&lt;=Konstanta!$F$7,Konstanta!$E$7,IF(CD1014&lt;=Konstanta!$F$8,Konstanta!$E$8,Konstanta!$E$9))))</f>
        <v>5</v>
      </c>
      <c r="CV1014" t="b">
        <f t="shared" si="262"/>
        <v>1</v>
      </c>
      <c r="CW1014" s="74">
        <f ca="1">IF(CD1014&lt;=Konstanta!$B$5,Konstanta!$A$5,IF(CD1014&lt;=Konstanta!$B$6,Konstanta!$A$6,IF(CD1014&lt;=Konstanta!$B$7,Konstanta!$A$7,IF(CD1014&lt;=Konstanta!$B$8,Konstanta!$A$8,IF(CD1014&lt;=Konstanta!$B$9,Konstanta!$A$9,IF(CD1014&lt;=Konstanta!$B$10,Konstanta!$A$10,IF(CD1014&lt;=Konstanta!$B$11,Konstanta!$A$11,Konstanta!$A$12)))))))</f>
        <v>8</v>
      </c>
      <c r="CX1014" t="b">
        <f>LEN(_xlfn.IFNA(VLOOKUP(AA1014,Konstanta!$AD:$AD,1,FALSE),""))=0</f>
        <v>1</v>
      </c>
      <c r="CY1014" s="67">
        <f t="shared" si="263"/>
        <v>0</v>
      </c>
      <c r="CZ1014" s="67">
        <f t="shared" si="264"/>
        <v>0</v>
      </c>
      <c r="DA1014" s="67">
        <f t="shared" si="265"/>
        <v>0</v>
      </c>
      <c r="DB1014" t="b">
        <f t="shared" ca="1" si="266"/>
        <v>0</v>
      </c>
      <c r="DC1014" s="67" t="b">
        <f>DA1014&lt;=Konstanta!$AH$3</f>
        <v>1</v>
      </c>
      <c r="DD1014" t="b">
        <f>CY1014&lt;=Konstanta!$AH$4</f>
        <v>1</v>
      </c>
      <c r="DE1014" t="b">
        <f>CY1014&lt;=Konstanta!$AH$5</f>
        <v>1</v>
      </c>
      <c r="DF1014" t="b">
        <f>CY1014&lt;=Konstanta!$AH$6</f>
        <v>1</v>
      </c>
      <c r="DG1014" t="b">
        <f ca="1">TEXT(BL1014,"YYYYMMDD")=TEXT(Konstanta!$B$1,"YYYYMMDD")</f>
        <v>0</v>
      </c>
      <c r="DH1014" t="b">
        <f t="shared" si="267"/>
        <v>0</v>
      </c>
      <c r="DI1014" s="67">
        <f ca="1">Konstanta!$C$4-Data!CD1014</f>
        <v>-1096658.666275</v>
      </c>
      <c r="DJ1014">
        <f ca="1">IF(Data!DI1014&gt;=Konstanta!$B$14,Konstanta!$A$14,IF(Data!DI1014&gt;=Konstanta!$B$15,Konstanta!$A$15,IF(Data!DI1014&gt;=Konstanta!$B$16,Konstanta!$A$16,IF(Data!DI1014&gt;=Konstanta!$B$17,Konstanta!$A$17,IF(Data!DI1014&gt;=Konstanta!$B$18,Konstanta!$A$18,Konstanta!$A$19)))))</f>
        <v>6</v>
      </c>
      <c r="DK1014" t="b">
        <f t="shared" si="268"/>
        <v>0</v>
      </c>
      <c r="DL1014" t="b">
        <f>COUNTIFS(A$1:A1013,A1014)=0</f>
        <v>1</v>
      </c>
    </row>
    <row r="1015" spans="1:116">
      <c r="A1015" s="68"/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8"/>
      <c r="P1015" s="68"/>
      <c r="Q1015" s="68"/>
      <c r="R1015" s="68"/>
      <c r="S1015" s="68"/>
      <c r="T1015" s="68"/>
      <c r="U1015" s="68"/>
      <c r="V1015" s="68"/>
      <c r="W1015" s="68"/>
      <c r="X1015" s="68"/>
      <c r="Y1015" s="68"/>
      <c r="Z1015" s="68"/>
      <c r="AA1015" s="68"/>
      <c r="AB1015" s="68"/>
      <c r="AC1015" s="68"/>
      <c r="AD1015" s="68"/>
      <c r="AE1015" s="68"/>
      <c r="AF1015" s="68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  <c r="BL1015" s="68"/>
      <c r="BM1015" s="68"/>
      <c r="BN1015" s="68"/>
      <c r="BO1015" s="68"/>
      <c r="BP1015" s="68"/>
      <c r="BQ1015" s="68"/>
      <c r="BR1015" s="68"/>
      <c r="BS1015" s="68"/>
      <c r="BT1015" s="68"/>
      <c r="BU1015" s="68"/>
      <c r="BV1015" s="68"/>
      <c r="BW1015" s="68"/>
      <c r="BX1015" s="68"/>
      <c r="BY1015" s="68"/>
      <c r="BZ1015" s="70" t="str">
        <f t="shared" si="253"/>
        <v/>
      </c>
      <c r="CA1015" s="71">
        <f t="shared" ca="1" si="254"/>
        <v>1096694.6664083335</v>
      </c>
      <c r="CB1015" s="70" t="b">
        <f ca="1">AND(LEN(BZ1015)&gt;0,TEXT(BZ1015,"YYYY-MM-DD")=TEXT(Konstanta!$B$1,"YYYY-MM-DD"))</f>
        <v>0</v>
      </c>
      <c r="CC1015" s="70" t="str">
        <f t="shared" si="255"/>
        <v/>
      </c>
      <c r="CD1015" s="72">
        <f ca="1">(Konstanta!$B$2-D1015)*24</f>
        <v>1096694.666275</v>
      </c>
      <c r="CE1015" t="b">
        <f t="shared" si="256"/>
        <v>0</v>
      </c>
      <c r="CF1015" t="b">
        <f>LEN(_xlfn.IFNA(VLOOKUP(H1015,Konstanta!$M:$M,1,FALSE),""))&gt;0</f>
        <v>0</v>
      </c>
      <c r="CG1015" t="b">
        <f>LEN(_xlfn.IFNA(VLOOKUP(G1015,Konstanta!$T:$T,1,FALSE),""))&gt;0</f>
        <v>0</v>
      </c>
      <c r="CH1015" t="b">
        <f>_xlfn.IFNA(VLOOKUP(U1015,Konstanta!$O:$O,1,FALSE),"-")&lt;&gt;"-"</f>
        <v>0</v>
      </c>
      <c r="CI1015" t="b">
        <f>LEN(_xlfn.IFNA(VLOOKUP(AX1015,Konstanta!$X:$X,1,FALSE),""))&gt;0</f>
        <v>0</v>
      </c>
      <c r="CJ1015" t="b">
        <f>OR(LEN(_xlfn.IFNA(VLOOKUP(Y1015,Konstanta!$Q:$Q,1,FALSE),""))&gt;0,LEN(Y1015)=0)</f>
        <v>1</v>
      </c>
      <c r="CK1015" t="b">
        <f t="shared" si="257"/>
        <v>1</v>
      </c>
      <c r="CL1015" t="b">
        <f>OR(LEN(_xlfn.IFNA(VLOOKUP(BK1015,Konstanta!$Z:$Z,1,FALSE),""))&gt;0,LEN(BK1015)=0)</f>
        <v>1</v>
      </c>
      <c r="CM1015" t="b">
        <f t="shared" si="258"/>
        <v>1</v>
      </c>
      <c r="CN1015" t="b">
        <f t="shared" si="259"/>
        <v>0</v>
      </c>
      <c r="CO1015" t="b">
        <f>LEN(_xlfn.IFNA(VLOOKUP(Data!K1015,Konstanta!$AB:$AB,1,FALSE),""))&gt;0</f>
        <v>0</v>
      </c>
      <c r="CP1015" s="12" t="b">
        <f t="shared" si="260"/>
        <v>0</v>
      </c>
      <c r="CQ1015" s="12" t="b">
        <f t="shared" si="261"/>
        <v>0</v>
      </c>
      <c r="CR1015" t="b">
        <f>ISNUMBER(SEARCH(Konstanta!$Q$5,Y1015))</f>
        <v>0</v>
      </c>
      <c r="CS1015">
        <f ca="1">IF(CD1015&lt;=Konstanta!$J$5,Konstanta!$I$5,IF(CD1015&lt;=Konstanta!$J$6,Konstanta!$I$6,IF(CD1015&lt;=Konstanta!$J$7,Konstanta!$I$7,Konstanta!$I$8)))</f>
        <v>4</v>
      </c>
      <c r="CT1015" t="b">
        <f>ISNUMBER(SEARCH(Konstanta!$Q$6,Y1015))</f>
        <v>0</v>
      </c>
      <c r="CU1015">
        <f ca="1">IF(CD1015&lt;=Konstanta!$F$5,Konstanta!$E$5,IF(CD1015&lt;=Konstanta!$F$6,Konstanta!$E$6,IF(CD1015&lt;=Konstanta!$F$7,Konstanta!$E$7,IF(CD1015&lt;=Konstanta!$F$8,Konstanta!$E$8,Konstanta!$E$9))))</f>
        <v>5</v>
      </c>
      <c r="CV1015" t="b">
        <f t="shared" si="262"/>
        <v>1</v>
      </c>
      <c r="CW1015" s="74">
        <f ca="1">IF(CD1015&lt;=Konstanta!$B$5,Konstanta!$A$5,IF(CD1015&lt;=Konstanta!$B$6,Konstanta!$A$6,IF(CD1015&lt;=Konstanta!$B$7,Konstanta!$A$7,IF(CD1015&lt;=Konstanta!$B$8,Konstanta!$A$8,IF(CD1015&lt;=Konstanta!$B$9,Konstanta!$A$9,IF(CD1015&lt;=Konstanta!$B$10,Konstanta!$A$10,IF(CD1015&lt;=Konstanta!$B$11,Konstanta!$A$11,Konstanta!$A$12)))))))</f>
        <v>8</v>
      </c>
      <c r="CX1015" t="b">
        <f>LEN(_xlfn.IFNA(VLOOKUP(AA1015,Konstanta!$AD:$AD,1,FALSE),""))=0</f>
        <v>1</v>
      </c>
      <c r="CY1015" s="67">
        <f t="shared" si="263"/>
        <v>0</v>
      </c>
      <c r="CZ1015" s="67">
        <f t="shared" si="264"/>
        <v>0</v>
      </c>
      <c r="DA1015" s="67">
        <f t="shared" si="265"/>
        <v>0</v>
      </c>
      <c r="DB1015" t="b">
        <f t="shared" ca="1" si="266"/>
        <v>0</v>
      </c>
      <c r="DC1015" s="67" t="b">
        <f>DA1015&lt;=Konstanta!$AH$3</f>
        <v>1</v>
      </c>
      <c r="DD1015" t="b">
        <f>CY1015&lt;=Konstanta!$AH$4</f>
        <v>1</v>
      </c>
      <c r="DE1015" t="b">
        <f>CY1015&lt;=Konstanta!$AH$5</f>
        <v>1</v>
      </c>
      <c r="DF1015" t="b">
        <f>CY1015&lt;=Konstanta!$AH$6</f>
        <v>1</v>
      </c>
      <c r="DG1015" t="b">
        <f ca="1">TEXT(BL1015,"YYYYMMDD")=TEXT(Konstanta!$B$1,"YYYYMMDD")</f>
        <v>0</v>
      </c>
      <c r="DH1015" t="b">
        <f t="shared" si="267"/>
        <v>0</v>
      </c>
      <c r="DI1015" s="67">
        <f ca="1">Konstanta!$C$4-Data!CD1015</f>
        <v>-1096658.666275</v>
      </c>
      <c r="DJ1015">
        <f ca="1">IF(Data!DI1015&gt;=Konstanta!$B$14,Konstanta!$A$14,IF(Data!DI1015&gt;=Konstanta!$B$15,Konstanta!$A$15,IF(Data!DI1015&gt;=Konstanta!$B$16,Konstanta!$A$16,IF(Data!DI1015&gt;=Konstanta!$B$17,Konstanta!$A$17,IF(Data!DI1015&gt;=Konstanta!$B$18,Konstanta!$A$18,Konstanta!$A$19)))))</f>
        <v>6</v>
      </c>
      <c r="DK1015" t="b">
        <f t="shared" si="268"/>
        <v>0</v>
      </c>
      <c r="DL1015" t="b">
        <f>COUNTIFS(A$1:A1014,A1015)=0</f>
        <v>1</v>
      </c>
    </row>
    <row r="1016" spans="1:116">
      <c r="A1016" s="68"/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8"/>
      <c r="P1016" s="68"/>
      <c r="Q1016" s="68"/>
      <c r="R1016" s="68"/>
      <c r="S1016" s="68"/>
      <c r="T1016" s="68"/>
      <c r="U1016" s="68"/>
      <c r="V1016" s="68"/>
      <c r="W1016" s="68"/>
      <c r="X1016" s="68"/>
      <c r="Y1016" s="68"/>
      <c r="Z1016" s="68"/>
      <c r="AA1016" s="68"/>
      <c r="AB1016" s="68"/>
      <c r="AC1016" s="68"/>
      <c r="AD1016" s="68"/>
      <c r="AE1016" s="68"/>
      <c r="AF1016" s="68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  <c r="BL1016" s="68"/>
      <c r="BM1016" s="68"/>
      <c r="BN1016" s="68"/>
      <c r="BO1016" s="68"/>
      <c r="BP1016" s="68"/>
      <c r="BQ1016" s="68"/>
      <c r="BR1016" s="68"/>
      <c r="BS1016" s="68"/>
      <c r="BT1016" s="68"/>
      <c r="BU1016" s="68"/>
      <c r="BV1016" s="68"/>
      <c r="BW1016" s="68"/>
      <c r="BX1016" s="68"/>
      <c r="BY1016" s="68"/>
      <c r="BZ1016" s="70" t="str">
        <f t="shared" si="253"/>
        <v/>
      </c>
      <c r="CA1016" s="71">
        <f t="shared" ca="1" si="254"/>
        <v>1096694.6664305555</v>
      </c>
      <c r="CB1016" s="70" t="b">
        <f ca="1">AND(LEN(BZ1016)&gt;0,TEXT(BZ1016,"YYYY-MM-DD")=TEXT(Konstanta!$B$1,"YYYY-MM-DD"))</f>
        <v>0</v>
      </c>
      <c r="CC1016" s="70" t="str">
        <f t="shared" si="255"/>
        <v/>
      </c>
      <c r="CD1016" s="72">
        <f ca="1">(Konstanta!$B$2-D1016)*24</f>
        <v>1096694.666275</v>
      </c>
      <c r="CE1016" t="b">
        <f t="shared" si="256"/>
        <v>0</v>
      </c>
      <c r="CF1016" t="b">
        <f>LEN(_xlfn.IFNA(VLOOKUP(H1016,Konstanta!$M:$M,1,FALSE),""))&gt;0</f>
        <v>0</v>
      </c>
      <c r="CG1016" t="b">
        <f>LEN(_xlfn.IFNA(VLOOKUP(G1016,Konstanta!$T:$T,1,FALSE),""))&gt;0</f>
        <v>0</v>
      </c>
      <c r="CH1016" t="b">
        <f>_xlfn.IFNA(VLOOKUP(U1016,Konstanta!$O:$O,1,FALSE),"-")&lt;&gt;"-"</f>
        <v>0</v>
      </c>
      <c r="CI1016" t="b">
        <f>LEN(_xlfn.IFNA(VLOOKUP(AX1016,Konstanta!$X:$X,1,FALSE),""))&gt;0</f>
        <v>0</v>
      </c>
      <c r="CJ1016" t="b">
        <f>OR(LEN(_xlfn.IFNA(VLOOKUP(Y1016,Konstanta!$Q:$Q,1,FALSE),""))&gt;0,LEN(Y1016)=0)</f>
        <v>1</v>
      </c>
      <c r="CK1016" t="b">
        <f t="shared" si="257"/>
        <v>1</v>
      </c>
      <c r="CL1016" t="b">
        <f>OR(LEN(_xlfn.IFNA(VLOOKUP(BK1016,Konstanta!$Z:$Z,1,FALSE),""))&gt;0,LEN(BK1016)=0)</f>
        <v>1</v>
      </c>
      <c r="CM1016" t="b">
        <f t="shared" si="258"/>
        <v>1</v>
      </c>
      <c r="CN1016" t="b">
        <f t="shared" si="259"/>
        <v>0</v>
      </c>
      <c r="CO1016" t="b">
        <f>LEN(_xlfn.IFNA(VLOOKUP(Data!K1016,Konstanta!$AB:$AB,1,FALSE),""))&gt;0</f>
        <v>0</v>
      </c>
      <c r="CP1016" s="12" t="b">
        <f t="shared" si="260"/>
        <v>0</v>
      </c>
      <c r="CQ1016" s="12" t="b">
        <f t="shared" si="261"/>
        <v>0</v>
      </c>
      <c r="CR1016" t="b">
        <f>ISNUMBER(SEARCH(Konstanta!$Q$5,Y1016))</f>
        <v>0</v>
      </c>
      <c r="CS1016">
        <f ca="1">IF(CD1016&lt;=Konstanta!$J$5,Konstanta!$I$5,IF(CD1016&lt;=Konstanta!$J$6,Konstanta!$I$6,IF(CD1016&lt;=Konstanta!$J$7,Konstanta!$I$7,Konstanta!$I$8)))</f>
        <v>4</v>
      </c>
      <c r="CT1016" t="b">
        <f>ISNUMBER(SEARCH(Konstanta!$Q$6,Y1016))</f>
        <v>0</v>
      </c>
      <c r="CU1016">
        <f ca="1">IF(CD1016&lt;=Konstanta!$F$5,Konstanta!$E$5,IF(CD1016&lt;=Konstanta!$F$6,Konstanta!$E$6,IF(CD1016&lt;=Konstanta!$F$7,Konstanta!$E$7,IF(CD1016&lt;=Konstanta!$F$8,Konstanta!$E$8,Konstanta!$E$9))))</f>
        <v>5</v>
      </c>
      <c r="CV1016" t="b">
        <f t="shared" si="262"/>
        <v>1</v>
      </c>
      <c r="CW1016" s="74">
        <f ca="1">IF(CD1016&lt;=Konstanta!$B$5,Konstanta!$A$5,IF(CD1016&lt;=Konstanta!$B$6,Konstanta!$A$6,IF(CD1016&lt;=Konstanta!$B$7,Konstanta!$A$7,IF(CD1016&lt;=Konstanta!$B$8,Konstanta!$A$8,IF(CD1016&lt;=Konstanta!$B$9,Konstanta!$A$9,IF(CD1016&lt;=Konstanta!$B$10,Konstanta!$A$10,IF(CD1016&lt;=Konstanta!$B$11,Konstanta!$A$11,Konstanta!$A$12)))))))</f>
        <v>8</v>
      </c>
      <c r="CX1016" t="b">
        <f>LEN(_xlfn.IFNA(VLOOKUP(AA1016,Konstanta!$AD:$AD,1,FALSE),""))=0</f>
        <v>1</v>
      </c>
      <c r="CY1016" s="67">
        <f t="shared" si="263"/>
        <v>0</v>
      </c>
      <c r="CZ1016" s="67">
        <f t="shared" si="264"/>
        <v>0</v>
      </c>
      <c r="DA1016" s="67">
        <f t="shared" si="265"/>
        <v>0</v>
      </c>
      <c r="DB1016" t="b">
        <f t="shared" ca="1" si="266"/>
        <v>0</v>
      </c>
      <c r="DC1016" s="67" t="b">
        <f>DA1016&lt;=Konstanta!$AH$3</f>
        <v>1</v>
      </c>
      <c r="DD1016" t="b">
        <f>CY1016&lt;=Konstanta!$AH$4</f>
        <v>1</v>
      </c>
      <c r="DE1016" t="b">
        <f>CY1016&lt;=Konstanta!$AH$5</f>
        <v>1</v>
      </c>
      <c r="DF1016" t="b">
        <f>CY1016&lt;=Konstanta!$AH$6</f>
        <v>1</v>
      </c>
      <c r="DG1016" t="b">
        <f ca="1">TEXT(BL1016,"YYYYMMDD")=TEXT(Konstanta!$B$1,"YYYYMMDD")</f>
        <v>0</v>
      </c>
      <c r="DH1016" t="b">
        <f t="shared" si="267"/>
        <v>0</v>
      </c>
      <c r="DI1016" s="67">
        <f ca="1">Konstanta!$C$4-Data!CD1016</f>
        <v>-1096658.666275</v>
      </c>
      <c r="DJ1016">
        <f ca="1">IF(Data!DI1016&gt;=Konstanta!$B$14,Konstanta!$A$14,IF(Data!DI1016&gt;=Konstanta!$B$15,Konstanta!$A$15,IF(Data!DI1016&gt;=Konstanta!$B$16,Konstanta!$A$16,IF(Data!DI1016&gt;=Konstanta!$B$17,Konstanta!$A$17,IF(Data!DI1016&gt;=Konstanta!$B$18,Konstanta!$A$18,Konstanta!$A$19)))))</f>
        <v>6</v>
      </c>
      <c r="DK1016" t="b">
        <f t="shared" si="268"/>
        <v>0</v>
      </c>
      <c r="DL1016" t="b">
        <f>COUNTIFS(A$1:A1015,A1016)=0</f>
        <v>1</v>
      </c>
    </row>
    <row r="1017" spans="1:116">
      <c r="A1017" s="68"/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8"/>
      <c r="P1017" s="68"/>
      <c r="Q1017" s="68"/>
      <c r="R1017" s="68"/>
      <c r="S1017" s="68"/>
      <c r="T1017" s="68"/>
      <c r="U1017" s="68"/>
      <c r="V1017" s="68"/>
      <c r="W1017" s="68"/>
      <c r="X1017" s="68"/>
      <c r="Y1017" s="68"/>
      <c r="Z1017" s="68"/>
      <c r="AA1017" s="68"/>
      <c r="AB1017" s="68"/>
      <c r="AC1017" s="68"/>
      <c r="AD1017" s="68"/>
      <c r="AE1017" s="68"/>
      <c r="AF1017" s="68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  <c r="BL1017" s="68"/>
      <c r="BM1017" s="68"/>
      <c r="BN1017" s="68"/>
      <c r="BO1017" s="68"/>
      <c r="BP1017" s="68"/>
      <c r="BQ1017" s="68"/>
      <c r="BR1017" s="68"/>
      <c r="BS1017" s="68"/>
      <c r="BT1017" s="68"/>
      <c r="BU1017" s="68"/>
      <c r="BV1017" s="68"/>
      <c r="BW1017" s="68"/>
      <c r="BX1017" s="68"/>
      <c r="BY1017" s="68"/>
      <c r="BZ1017" s="70" t="str">
        <f t="shared" si="253"/>
        <v/>
      </c>
      <c r="CA1017" s="71">
        <f t="shared" ca="1" si="254"/>
        <v>1096694.6664083335</v>
      </c>
      <c r="CB1017" s="70" t="b">
        <f ca="1">AND(LEN(BZ1017)&gt;0,TEXT(BZ1017,"YYYY-MM-DD")=TEXT(Konstanta!$B$1,"YYYY-MM-DD"))</f>
        <v>0</v>
      </c>
      <c r="CC1017" s="70" t="str">
        <f t="shared" si="255"/>
        <v/>
      </c>
      <c r="CD1017" s="72">
        <f ca="1">(Konstanta!$B$2-D1017)*24</f>
        <v>1096694.666275</v>
      </c>
      <c r="CE1017" t="b">
        <f t="shared" si="256"/>
        <v>0</v>
      </c>
      <c r="CF1017" t="b">
        <f>LEN(_xlfn.IFNA(VLOOKUP(H1017,Konstanta!$M:$M,1,FALSE),""))&gt;0</f>
        <v>0</v>
      </c>
      <c r="CG1017" t="b">
        <f>LEN(_xlfn.IFNA(VLOOKUP(G1017,Konstanta!$T:$T,1,FALSE),""))&gt;0</f>
        <v>0</v>
      </c>
      <c r="CH1017" t="b">
        <f>_xlfn.IFNA(VLOOKUP(U1017,Konstanta!$O:$O,1,FALSE),"-")&lt;&gt;"-"</f>
        <v>0</v>
      </c>
      <c r="CI1017" t="b">
        <f>LEN(_xlfn.IFNA(VLOOKUP(AX1017,Konstanta!$X:$X,1,FALSE),""))&gt;0</f>
        <v>0</v>
      </c>
      <c r="CJ1017" t="b">
        <f>OR(LEN(_xlfn.IFNA(VLOOKUP(Y1017,Konstanta!$Q:$Q,1,FALSE),""))&gt;0,LEN(Y1017)=0)</f>
        <v>1</v>
      </c>
      <c r="CK1017" t="b">
        <f t="shared" si="257"/>
        <v>1</v>
      </c>
      <c r="CL1017" t="b">
        <f>OR(LEN(_xlfn.IFNA(VLOOKUP(BK1017,Konstanta!$Z:$Z,1,FALSE),""))&gt;0,LEN(BK1017)=0)</f>
        <v>1</v>
      </c>
      <c r="CM1017" t="b">
        <f t="shared" si="258"/>
        <v>1</v>
      </c>
      <c r="CN1017" t="b">
        <f t="shared" si="259"/>
        <v>0</v>
      </c>
      <c r="CO1017" t="b">
        <f>LEN(_xlfn.IFNA(VLOOKUP(Data!K1017,Konstanta!$AB:$AB,1,FALSE),""))&gt;0</f>
        <v>0</v>
      </c>
      <c r="CP1017" s="12" t="b">
        <f t="shared" si="260"/>
        <v>0</v>
      </c>
      <c r="CQ1017" s="12" t="b">
        <f t="shared" si="261"/>
        <v>0</v>
      </c>
      <c r="CR1017" t="b">
        <f>ISNUMBER(SEARCH(Konstanta!$Q$5,Y1017))</f>
        <v>0</v>
      </c>
      <c r="CS1017">
        <f ca="1">IF(CD1017&lt;=Konstanta!$J$5,Konstanta!$I$5,IF(CD1017&lt;=Konstanta!$J$6,Konstanta!$I$6,IF(CD1017&lt;=Konstanta!$J$7,Konstanta!$I$7,Konstanta!$I$8)))</f>
        <v>4</v>
      </c>
      <c r="CT1017" t="b">
        <f>ISNUMBER(SEARCH(Konstanta!$Q$6,Y1017))</f>
        <v>0</v>
      </c>
      <c r="CU1017">
        <f ca="1">IF(CD1017&lt;=Konstanta!$F$5,Konstanta!$E$5,IF(CD1017&lt;=Konstanta!$F$6,Konstanta!$E$6,IF(CD1017&lt;=Konstanta!$F$7,Konstanta!$E$7,IF(CD1017&lt;=Konstanta!$F$8,Konstanta!$E$8,Konstanta!$E$9))))</f>
        <v>5</v>
      </c>
      <c r="CV1017" t="b">
        <f t="shared" si="262"/>
        <v>1</v>
      </c>
      <c r="CW1017" s="74">
        <f ca="1">IF(CD1017&lt;=Konstanta!$B$5,Konstanta!$A$5,IF(CD1017&lt;=Konstanta!$B$6,Konstanta!$A$6,IF(CD1017&lt;=Konstanta!$B$7,Konstanta!$A$7,IF(CD1017&lt;=Konstanta!$B$8,Konstanta!$A$8,IF(CD1017&lt;=Konstanta!$B$9,Konstanta!$A$9,IF(CD1017&lt;=Konstanta!$B$10,Konstanta!$A$10,IF(CD1017&lt;=Konstanta!$B$11,Konstanta!$A$11,Konstanta!$A$12)))))))</f>
        <v>8</v>
      </c>
      <c r="CX1017" t="b">
        <f>LEN(_xlfn.IFNA(VLOOKUP(AA1017,Konstanta!$AD:$AD,1,FALSE),""))=0</f>
        <v>1</v>
      </c>
      <c r="CY1017" s="67">
        <f t="shared" si="263"/>
        <v>0</v>
      </c>
      <c r="CZ1017" s="67">
        <f t="shared" si="264"/>
        <v>0</v>
      </c>
      <c r="DA1017" s="67">
        <f t="shared" si="265"/>
        <v>0</v>
      </c>
      <c r="DB1017" t="b">
        <f t="shared" ca="1" si="266"/>
        <v>0</v>
      </c>
      <c r="DC1017" s="67" t="b">
        <f>DA1017&lt;=Konstanta!$AH$3</f>
        <v>1</v>
      </c>
      <c r="DD1017" t="b">
        <f>CY1017&lt;=Konstanta!$AH$4</f>
        <v>1</v>
      </c>
      <c r="DE1017" t="b">
        <f>CY1017&lt;=Konstanta!$AH$5</f>
        <v>1</v>
      </c>
      <c r="DF1017" t="b">
        <f>CY1017&lt;=Konstanta!$AH$6</f>
        <v>1</v>
      </c>
      <c r="DG1017" t="b">
        <f ca="1">TEXT(BL1017,"YYYYMMDD")=TEXT(Konstanta!$B$1,"YYYYMMDD")</f>
        <v>0</v>
      </c>
      <c r="DH1017" t="b">
        <f t="shared" si="267"/>
        <v>0</v>
      </c>
      <c r="DI1017" s="67">
        <f ca="1">Konstanta!$C$4-Data!CD1017</f>
        <v>-1096658.666275</v>
      </c>
      <c r="DJ1017">
        <f ca="1">IF(Data!DI1017&gt;=Konstanta!$B$14,Konstanta!$A$14,IF(Data!DI1017&gt;=Konstanta!$B$15,Konstanta!$A$15,IF(Data!DI1017&gt;=Konstanta!$B$16,Konstanta!$A$16,IF(Data!DI1017&gt;=Konstanta!$B$17,Konstanta!$A$17,IF(Data!DI1017&gt;=Konstanta!$B$18,Konstanta!$A$18,Konstanta!$A$19)))))</f>
        <v>6</v>
      </c>
      <c r="DK1017" t="b">
        <f t="shared" si="268"/>
        <v>0</v>
      </c>
      <c r="DL1017" t="b">
        <f>COUNTIFS(A$1:A1016,A1017)=0</f>
        <v>1</v>
      </c>
    </row>
    <row r="1018" spans="1:116">
      <c r="A1018" s="68"/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8"/>
      <c r="P1018" s="68"/>
      <c r="Q1018" s="68"/>
      <c r="R1018" s="68"/>
      <c r="S1018" s="68"/>
      <c r="T1018" s="68"/>
      <c r="U1018" s="68"/>
      <c r="V1018" s="68"/>
      <c r="W1018" s="68"/>
      <c r="X1018" s="68"/>
      <c r="Y1018" s="68"/>
      <c r="Z1018" s="68"/>
      <c r="AA1018" s="68"/>
      <c r="AB1018" s="68"/>
      <c r="AC1018" s="68"/>
      <c r="AD1018" s="68"/>
      <c r="AE1018" s="68"/>
      <c r="AF1018" s="68"/>
      <c r="AG1018" s="68"/>
      <c r="AH1018" s="68"/>
      <c r="AI1018" s="68"/>
      <c r="AJ1018" s="68"/>
      <c r="AK1018" s="68"/>
      <c r="AL1018" s="68"/>
      <c r="AM1018" s="68"/>
      <c r="AN1018" s="68"/>
      <c r="AO1018" s="68"/>
      <c r="AP1018" s="68"/>
      <c r="AQ1018" s="68"/>
      <c r="AR1018" s="68"/>
      <c r="AS1018" s="68"/>
      <c r="AT1018" s="68"/>
      <c r="AU1018" s="68"/>
      <c r="AV1018" s="68"/>
      <c r="AW1018" s="68"/>
      <c r="AX1018" s="68"/>
      <c r="AY1018" s="68"/>
      <c r="AZ1018" s="68"/>
      <c r="BA1018" s="68"/>
      <c r="BB1018" s="68"/>
      <c r="BC1018" s="68"/>
      <c r="BD1018" s="68"/>
      <c r="BE1018" s="68"/>
      <c r="BF1018" s="68"/>
      <c r="BG1018" s="68"/>
      <c r="BH1018" s="68"/>
      <c r="BI1018" s="68"/>
      <c r="BJ1018" s="68"/>
      <c r="BK1018" s="68"/>
      <c r="BL1018" s="68"/>
      <c r="BM1018" s="68"/>
      <c r="BN1018" s="68"/>
      <c r="BO1018" s="68"/>
      <c r="BP1018" s="68"/>
      <c r="BQ1018" s="68"/>
      <c r="BR1018" s="68"/>
      <c r="BS1018" s="68"/>
      <c r="BT1018" s="68"/>
      <c r="BU1018" s="68"/>
      <c r="BV1018" s="68"/>
      <c r="BW1018" s="68"/>
      <c r="BX1018" s="68"/>
      <c r="BY1018" s="68"/>
      <c r="BZ1018" s="70" t="str">
        <f t="shared" si="253"/>
        <v/>
      </c>
      <c r="CA1018" s="71">
        <f t="shared" ca="1" si="254"/>
        <v>1096694.6660166667</v>
      </c>
      <c r="CB1018" s="70" t="b">
        <f ca="1">AND(LEN(BZ1018)&gt;0,TEXT(BZ1018,"YYYY-MM-DD")=TEXT(Konstanta!$B$1,"YYYY-MM-DD"))</f>
        <v>0</v>
      </c>
      <c r="CC1018" s="70" t="str">
        <f t="shared" si="255"/>
        <v/>
      </c>
      <c r="CD1018" s="72">
        <f ca="1">(Konstanta!$B$2-D1018)*24</f>
        <v>1096694.666275</v>
      </c>
      <c r="CE1018" t="b">
        <f t="shared" si="256"/>
        <v>0</v>
      </c>
      <c r="CF1018" t="b">
        <f>LEN(_xlfn.IFNA(VLOOKUP(H1018,Konstanta!$M:$M,1,FALSE),""))&gt;0</f>
        <v>0</v>
      </c>
      <c r="CG1018" t="b">
        <f>LEN(_xlfn.IFNA(VLOOKUP(G1018,Konstanta!$T:$T,1,FALSE),""))&gt;0</f>
        <v>0</v>
      </c>
      <c r="CH1018" t="b">
        <f>_xlfn.IFNA(VLOOKUP(U1018,Konstanta!$O:$O,1,FALSE),"-")&lt;&gt;"-"</f>
        <v>0</v>
      </c>
      <c r="CI1018" t="b">
        <f>LEN(_xlfn.IFNA(VLOOKUP(AX1018,Konstanta!$X:$X,1,FALSE),""))&gt;0</f>
        <v>0</v>
      </c>
      <c r="CJ1018" t="b">
        <f>OR(LEN(_xlfn.IFNA(VLOOKUP(Y1018,Konstanta!$Q:$Q,1,FALSE),""))&gt;0,LEN(Y1018)=0)</f>
        <v>1</v>
      </c>
      <c r="CK1018" t="b">
        <f t="shared" si="257"/>
        <v>1</v>
      </c>
      <c r="CL1018" t="b">
        <f>OR(LEN(_xlfn.IFNA(VLOOKUP(BK1018,Konstanta!$Z:$Z,1,FALSE),""))&gt;0,LEN(BK1018)=0)</f>
        <v>1</v>
      </c>
      <c r="CM1018" t="b">
        <f t="shared" si="258"/>
        <v>1</v>
      </c>
      <c r="CN1018" t="b">
        <f t="shared" si="259"/>
        <v>0</v>
      </c>
      <c r="CO1018" t="b">
        <f>LEN(_xlfn.IFNA(VLOOKUP(Data!K1018,Konstanta!$AB:$AB,1,FALSE),""))&gt;0</f>
        <v>0</v>
      </c>
      <c r="CP1018" s="12" t="b">
        <f t="shared" si="260"/>
        <v>0</v>
      </c>
      <c r="CQ1018" s="12" t="b">
        <f t="shared" si="261"/>
        <v>0</v>
      </c>
      <c r="CR1018" t="b">
        <f>ISNUMBER(SEARCH(Konstanta!$Q$5,Y1018))</f>
        <v>0</v>
      </c>
      <c r="CS1018">
        <f ca="1">IF(CD1018&lt;=Konstanta!$J$5,Konstanta!$I$5,IF(CD1018&lt;=Konstanta!$J$6,Konstanta!$I$6,IF(CD1018&lt;=Konstanta!$J$7,Konstanta!$I$7,Konstanta!$I$8)))</f>
        <v>4</v>
      </c>
      <c r="CT1018" t="b">
        <f>ISNUMBER(SEARCH(Konstanta!$Q$6,Y1018))</f>
        <v>0</v>
      </c>
      <c r="CU1018">
        <f ca="1">IF(CD1018&lt;=Konstanta!$F$5,Konstanta!$E$5,IF(CD1018&lt;=Konstanta!$F$6,Konstanta!$E$6,IF(CD1018&lt;=Konstanta!$F$7,Konstanta!$E$7,IF(CD1018&lt;=Konstanta!$F$8,Konstanta!$E$8,Konstanta!$E$9))))</f>
        <v>5</v>
      </c>
      <c r="CV1018" t="b">
        <f t="shared" si="262"/>
        <v>1</v>
      </c>
      <c r="CW1018" s="74">
        <f ca="1">IF(CD1018&lt;=Konstanta!$B$5,Konstanta!$A$5,IF(CD1018&lt;=Konstanta!$B$6,Konstanta!$A$6,IF(CD1018&lt;=Konstanta!$B$7,Konstanta!$A$7,IF(CD1018&lt;=Konstanta!$B$8,Konstanta!$A$8,IF(CD1018&lt;=Konstanta!$B$9,Konstanta!$A$9,IF(CD1018&lt;=Konstanta!$B$10,Konstanta!$A$10,IF(CD1018&lt;=Konstanta!$B$11,Konstanta!$A$11,Konstanta!$A$12)))))))</f>
        <v>8</v>
      </c>
      <c r="CX1018" t="b">
        <f>LEN(_xlfn.IFNA(VLOOKUP(AA1018,Konstanta!$AD:$AD,1,FALSE),""))=0</f>
        <v>1</v>
      </c>
      <c r="CY1018" s="67">
        <f t="shared" si="263"/>
        <v>0</v>
      </c>
      <c r="CZ1018" s="67">
        <f t="shared" si="264"/>
        <v>0</v>
      </c>
      <c r="DA1018" s="67">
        <f t="shared" si="265"/>
        <v>0</v>
      </c>
      <c r="DB1018" t="b">
        <f t="shared" ca="1" si="266"/>
        <v>0</v>
      </c>
      <c r="DC1018" s="67" t="b">
        <f>DA1018&lt;=Konstanta!$AH$3</f>
        <v>1</v>
      </c>
      <c r="DD1018" t="b">
        <f>CY1018&lt;=Konstanta!$AH$4</f>
        <v>1</v>
      </c>
      <c r="DE1018" t="b">
        <f>CY1018&lt;=Konstanta!$AH$5</f>
        <v>1</v>
      </c>
      <c r="DF1018" t="b">
        <f>CY1018&lt;=Konstanta!$AH$6</f>
        <v>1</v>
      </c>
      <c r="DG1018" t="b">
        <f ca="1">TEXT(BL1018,"YYYYMMDD")=TEXT(Konstanta!$B$1,"YYYYMMDD")</f>
        <v>0</v>
      </c>
      <c r="DH1018" t="b">
        <f t="shared" si="267"/>
        <v>0</v>
      </c>
      <c r="DI1018" s="67">
        <f ca="1">Konstanta!$C$4-Data!CD1018</f>
        <v>-1096658.666275</v>
      </c>
      <c r="DJ1018">
        <f ca="1">IF(Data!DI1018&gt;=Konstanta!$B$14,Konstanta!$A$14,IF(Data!DI1018&gt;=Konstanta!$B$15,Konstanta!$A$15,IF(Data!DI1018&gt;=Konstanta!$B$16,Konstanta!$A$16,IF(Data!DI1018&gt;=Konstanta!$B$17,Konstanta!$A$17,IF(Data!DI1018&gt;=Konstanta!$B$18,Konstanta!$A$18,Konstanta!$A$19)))))</f>
        <v>6</v>
      </c>
      <c r="DK1018" t="b">
        <f t="shared" si="268"/>
        <v>0</v>
      </c>
      <c r="DL1018" t="b">
        <f>COUNTIFS(A$1:A1017,A1018)=0</f>
        <v>1</v>
      </c>
    </row>
    <row r="1019" spans="1:116">
      <c r="A1019" s="68"/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8"/>
      <c r="P1019" s="68"/>
      <c r="Q1019" s="68"/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  <c r="AB1019" s="68"/>
      <c r="AC1019" s="68"/>
      <c r="AD1019" s="68"/>
      <c r="AE1019" s="68"/>
      <c r="AF1019" s="68"/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  <c r="BL1019" s="68"/>
      <c r="BM1019" s="68"/>
      <c r="BN1019" s="68"/>
      <c r="BO1019" s="68"/>
      <c r="BP1019" s="68"/>
      <c r="BQ1019" s="68"/>
      <c r="BR1019" s="68"/>
      <c r="BS1019" s="68"/>
      <c r="BT1019" s="68"/>
      <c r="BU1019" s="68"/>
      <c r="BV1019" s="68"/>
      <c r="BW1019" s="68"/>
      <c r="BX1019" s="68"/>
      <c r="BY1019" s="68"/>
      <c r="BZ1019" s="70" t="str">
        <f t="shared" si="253"/>
        <v/>
      </c>
      <c r="CA1019" s="71">
        <f t="shared" ca="1" si="254"/>
        <v>1096694.666275</v>
      </c>
      <c r="CB1019" s="70" t="b">
        <f ca="1">AND(LEN(BZ1019)&gt;0,TEXT(BZ1019,"YYYY-MM-DD")=TEXT(Konstanta!$B$1,"YYYY-MM-DD"))</f>
        <v>0</v>
      </c>
      <c r="CC1019" s="70" t="str">
        <f t="shared" si="255"/>
        <v/>
      </c>
      <c r="CD1019" s="72">
        <f ca="1">(Konstanta!$B$2-D1019)*24</f>
        <v>1096694.666275</v>
      </c>
      <c r="CE1019" t="b">
        <f t="shared" si="256"/>
        <v>0</v>
      </c>
      <c r="CF1019" t="b">
        <f>LEN(_xlfn.IFNA(VLOOKUP(H1019,Konstanta!$M:$M,1,FALSE),""))&gt;0</f>
        <v>0</v>
      </c>
      <c r="CG1019" t="b">
        <f>LEN(_xlfn.IFNA(VLOOKUP(G1019,Konstanta!$T:$T,1,FALSE),""))&gt;0</f>
        <v>0</v>
      </c>
      <c r="CH1019" t="b">
        <f>_xlfn.IFNA(VLOOKUP(U1019,Konstanta!$O:$O,1,FALSE),"-")&lt;&gt;"-"</f>
        <v>0</v>
      </c>
      <c r="CI1019" t="b">
        <f>LEN(_xlfn.IFNA(VLOOKUP(AX1019,Konstanta!$X:$X,1,FALSE),""))&gt;0</f>
        <v>0</v>
      </c>
      <c r="CJ1019" t="b">
        <f>OR(LEN(_xlfn.IFNA(VLOOKUP(Y1019,Konstanta!$Q:$Q,1,FALSE),""))&gt;0,LEN(Y1019)=0)</f>
        <v>1</v>
      </c>
      <c r="CK1019" t="b">
        <f t="shared" si="257"/>
        <v>1</v>
      </c>
      <c r="CL1019" t="b">
        <f>OR(LEN(_xlfn.IFNA(VLOOKUP(BK1019,Konstanta!$Z:$Z,1,FALSE),""))&gt;0,LEN(BK1019)=0)</f>
        <v>1</v>
      </c>
      <c r="CM1019" t="b">
        <f t="shared" si="258"/>
        <v>1</v>
      </c>
      <c r="CN1019" t="b">
        <f t="shared" si="259"/>
        <v>0</v>
      </c>
      <c r="CO1019" t="b">
        <f>LEN(_xlfn.IFNA(VLOOKUP(Data!K1019,Konstanta!$AB:$AB,1,FALSE),""))&gt;0</f>
        <v>0</v>
      </c>
      <c r="CP1019" s="12" t="b">
        <f t="shared" si="260"/>
        <v>0</v>
      </c>
      <c r="CQ1019" s="12" t="b">
        <f t="shared" si="261"/>
        <v>0</v>
      </c>
      <c r="CR1019" t="b">
        <f>ISNUMBER(SEARCH(Konstanta!$Q$5,Y1019))</f>
        <v>0</v>
      </c>
      <c r="CS1019">
        <f ca="1">IF(CD1019&lt;=Konstanta!$J$5,Konstanta!$I$5,IF(CD1019&lt;=Konstanta!$J$6,Konstanta!$I$6,IF(CD1019&lt;=Konstanta!$J$7,Konstanta!$I$7,Konstanta!$I$8)))</f>
        <v>4</v>
      </c>
      <c r="CT1019" t="b">
        <f>ISNUMBER(SEARCH(Konstanta!$Q$6,Y1019))</f>
        <v>0</v>
      </c>
      <c r="CU1019">
        <f ca="1">IF(CD1019&lt;=Konstanta!$F$5,Konstanta!$E$5,IF(CD1019&lt;=Konstanta!$F$6,Konstanta!$E$6,IF(CD1019&lt;=Konstanta!$F$7,Konstanta!$E$7,IF(CD1019&lt;=Konstanta!$F$8,Konstanta!$E$8,Konstanta!$E$9))))</f>
        <v>5</v>
      </c>
      <c r="CV1019" t="b">
        <f t="shared" si="262"/>
        <v>1</v>
      </c>
      <c r="CW1019" s="74">
        <f ca="1">IF(CD1019&lt;=Konstanta!$B$5,Konstanta!$A$5,IF(CD1019&lt;=Konstanta!$B$6,Konstanta!$A$6,IF(CD1019&lt;=Konstanta!$B$7,Konstanta!$A$7,IF(CD1019&lt;=Konstanta!$B$8,Konstanta!$A$8,IF(CD1019&lt;=Konstanta!$B$9,Konstanta!$A$9,IF(CD1019&lt;=Konstanta!$B$10,Konstanta!$A$10,IF(CD1019&lt;=Konstanta!$B$11,Konstanta!$A$11,Konstanta!$A$12)))))))</f>
        <v>8</v>
      </c>
      <c r="CX1019" t="b">
        <f>LEN(_xlfn.IFNA(VLOOKUP(AA1019,Konstanta!$AD:$AD,1,FALSE),""))=0</f>
        <v>1</v>
      </c>
      <c r="CY1019" s="67">
        <f t="shared" si="263"/>
        <v>0</v>
      </c>
      <c r="CZ1019" s="67">
        <f t="shared" si="264"/>
        <v>0</v>
      </c>
      <c r="DA1019" s="67">
        <f t="shared" si="265"/>
        <v>0</v>
      </c>
      <c r="DB1019" t="b">
        <f t="shared" ca="1" si="266"/>
        <v>0</v>
      </c>
      <c r="DC1019" s="67" t="b">
        <f>DA1019&lt;=Konstanta!$AH$3</f>
        <v>1</v>
      </c>
      <c r="DD1019" t="b">
        <f>CY1019&lt;=Konstanta!$AH$4</f>
        <v>1</v>
      </c>
      <c r="DE1019" t="b">
        <f>CY1019&lt;=Konstanta!$AH$5</f>
        <v>1</v>
      </c>
      <c r="DF1019" t="b">
        <f>CY1019&lt;=Konstanta!$AH$6</f>
        <v>1</v>
      </c>
      <c r="DG1019" t="b">
        <f ca="1">TEXT(BL1019,"YYYYMMDD")=TEXT(Konstanta!$B$1,"YYYYMMDD")</f>
        <v>0</v>
      </c>
      <c r="DH1019" t="b">
        <f t="shared" si="267"/>
        <v>0</v>
      </c>
      <c r="DI1019" s="67">
        <f ca="1">Konstanta!$C$4-Data!CD1019</f>
        <v>-1096658.666275</v>
      </c>
      <c r="DJ1019">
        <f ca="1">IF(Data!DI1019&gt;=Konstanta!$B$14,Konstanta!$A$14,IF(Data!DI1019&gt;=Konstanta!$B$15,Konstanta!$A$15,IF(Data!DI1019&gt;=Konstanta!$B$16,Konstanta!$A$16,IF(Data!DI1019&gt;=Konstanta!$B$17,Konstanta!$A$17,IF(Data!DI1019&gt;=Konstanta!$B$18,Konstanta!$A$18,Konstanta!$A$19)))))</f>
        <v>6</v>
      </c>
      <c r="DK1019" t="b">
        <f t="shared" si="268"/>
        <v>0</v>
      </c>
      <c r="DL1019" t="b">
        <f>COUNTIFS(A$1:A1018,A1019)=0</f>
        <v>1</v>
      </c>
    </row>
    <row r="1020" spans="1:116">
      <c r="A1020" s="68"/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  <c r="AG1020" s="68"/>
      <c r="AH1020" s="68"/>
      <c r="AI1020" s="68"/>
      <c r="AJ1020" s="68"/>
      <c r="AK1020" s="68"/>
      <c r="AL1020" s="68"/>
      <c r="AM1020" s="68"/>
      <c r="AN1020" s="68"/>
      <c r="AO1020" s="68"/>
      <c r="AP1020" s="68"/>
      <c r="AQ1020" s="68"/>
      <c r="AR1020" s="68"/>
      <c r="AS1020" s="68"/>
      <c r="AT1020" s="68"/>
      <c r="AU1020" s="68"/>
      <c r="AV1020" s="68"/>
      <c r="AW1020" s="68"/>
      <c r="AX1020" s="68"/>
      <c r="AY1020" s="68"/>
      <c r="AZ1020" s="68"/>
      <c r="BA1020" s="68"/>
      <c r="BB1020" s="68"/>
      <c r="BC1020" s="68"/>
      <c r="BD1020" s="68"/>
      <c r="BE1020" s="68"/>
      <c r="BF1020" s="68"/>
      <c r="BG1020" s="68"/>
      <c r="BH1020" s="68"/>
      <c r="BI1020" s="68"/>
      <c r="BJ1020" s="68"/>
      <c r="BK1020" s="68"/>
      <c r="BL1020" s="68"/>
      <c r="BM1020" s="68"/>
      <c r="BN1020" s="68"/>
      <c r="BO1020" s="68"/>
      <c r="BP1020" s="68"/>
      <c r="BQ1020" s="68"/>
      <c r="BR1020" s="68"/>
      <c r="BS1020" s="68"/>
      <c r="BT1020" s="68"/>
      <c r="BU1020" s="68"/>
      <c r="BV1020" s="68"/>
      <c r="BW1020" s="68"/>
      <c r="BX1020" s="68"/>
      <c r="BY1020" s="68"/>
      <c r="BZ1020" s="70" t="str">
        <f t="shared" si="253"/>
        <v/>
      </c>
      <c r="CA1020" s="71">
        <f t="shared" ca="1" si="254"/>
        <v>1096694.6662277777</v>
      </c>
      <c r="CB1020" s="70" t="b">
        <f ca="1">AND(LEN(BZ1020)&gt;0,TEXT(BZ1020,"YYYY-MM-DD")=TEXT(Konstanta!$B$1,"YYYY-MM-DD"))</f>
        <v>0</v>
      </c>
      <c r="CC1020" s="70" t="str">
        <f t="shared" si="255"/>
        <v/>
      </c>
      <c r="CD1020" s="72">
        <f ca="1">(Konstanta!$B$2-D1020)*24</f>
        <v>1096694.666275</v>
      </c>
      <c r="CE1020" t="b">
        <f t="shared" si="256"/>
        <v>0</v>
      </c>
      <c r="CF1020" t="b">
        <f>LEN(_xlfn.IFNA(VLOOKUP(H1020,Konstanta!$M:$M,1,FALSE),""))&gt;0</f>
        <v>0</v>
      </c>
      <c r="CG1020" t="b">
        <f>LEN(_xlfn.IFNA(VLOOKUP(G1020,Konstanta!$T:$T,1,FALSE),""))&gt;0</f>
        <v>0</v>
      </c>
      <c r="CH1020" t="b">
        <f>_xlfn.IFNA(VLOOKUP(U1020,Konstanta!$O:$O,1,FALSE),"-")&lt;&gt;"-"</f>
        <v>0</v>
      </c>
      <c r="CI1020" t="b">
        <f>LEN(_xlfn.IFNA(VLOOKUP(AX1020,Konstanta!$X:$X,1,FALSE),""))&gt;0</f>
        <v>0</v>
      </c>
      <c r="CJ1020" t="b">
        <f>OR(LEN(_xlfn.IFNA(VLOOKUP(Y1020,Konstanta!$Q:$Q,1,FALSE),""))&gt;0,LEN(Y1020)=0)</f>
        <v>1</v>
      </c>
      <c r="CK1020" t="b">
        <f t="shared" si="257"/>
        <v>1</v>
      </c>
      <c r="CL1020" t="b">
        <f>OR(LEN(_xlfn.IFNA(VLOOKUP(BK1020,Konstanta!$Z:$Z,1,FALSE),""))&gt;0,LEN(BK1020)=0)</f>
        <v>1</v>
      </c>
      <c r="CM1020" t="b">
        <f t="shared" si="258"/>
        <v>1</v>
      </c>
      <c r="CN1020" t="b">
        <f t="shared" si="259"/>
        <v>0</v>
      </c>
      <c r="CO1020" t="b">
        <f>LEN(_xlfn.IFNA(VLOOKUP(Data!K1020,Konstanta!$AB:$AB,1,FALSE),""))&gt;0</f>
        <v>0</v>
      </c>
      <c r="CP1020" s="12" t="b">
        <f t="shared" si="260"/>
        <v>0</v>
      </c>
      <c r="CQ1020" s="12" t="b">
        <f t="shared" si="261"/>
        <v>0</v>
      </c>
      <c r="CR1020" t="b">
        <f>ISNUMBER(SEARCH(Konstanta!$Q$5,Y1020))</f>
        <v>0</v>
      </c>
      <c r="CS1020">
        <f ca="1">IF(CD1020&lt;=Konstanta!$J$5,Konstanta!$I$5,IF(CD1020&lt;=Konstanta!$J$6,Konstanta!$I$6,IF(CD1020&lt;=Konstanta!$J$7,Konstanta!$I$7,Konstanta!$I$8)))</f>
        <v>4</v>
      </c>
      <c r="CT1020" t="b">
        <f>ISNUMBER(SEARCH(Konstanta!$Q$6,Y1020))</f>
        <v>0</v>
      </c>
      <c r="CU1020">
        <f ca="1">IF(CD1020&lt;=Konstanta!$F$5,Konstanta!$E$5,IF(CD1020&lt;=Konstanta!$F$6,Konstanta!$E$6,IF(CD1020&lt;=Konstanta!$F$7,Konstanta!$E$7,IF(CD1020&lt;=Konstanta!$F$8,Konstanta!$E$8,Konstanta!$E$9))))</f>
        <v>5</v>
      </c>
      <c r="CV1020" t="b">
        <f t="shared" si="262"/>
        <v>1</v>
      </c>
      <c r="CW1020" s="74">
        <f ca="1">IF(CD1020&lt;=Konstanta!$B$5,Konstanta!$A$5,IF(CD1020&lt;=Konstanta!$B$6,Konstanta!$A$6,IF(CD1020&lt;=Konstanta!$B$7,Konstanta!$A$7,IF(CD1020&lt;=Konstanta!$B$8,Konstanta!$A$8,IF(CD1020&lt;=Konstanta!$B$9,Konstanta!$A$9,IF(CD1020&lt;=Konstanta!$B$10,Konstanta!$A$10,IF(CD1020&lt;=Konstanta!$B$11,Konstanta!$A$11,Konstanta!$A$12)))))))</f>
        <v>8</v>
      </c>
      <c r="CX1020" t="b">
        <f>LEN(_xlfn.IFNA(VLOOKUP(AA1020,Konstanta!$AD:$AD,1,FALSE),""))=0</f>
        <v>1</v>
      </c>
      <c r="CY1020" s="67">
        <f t="shared" si="263"/>
        <v>0</v>
      </c>
      <c r="CZ1020" s="67">
        <f t="shared" si="264"/>
        <v>0</v>
      </c>
      <c r="DA1020" s="67">
        <f t="shared" si="265"/>
        <v>0</v>
      </c>
      <c r="DB1020" t="b">
        <f t="shared" ca="1" si="266"/>
        <v>0</v>
      </c>
      <c r="DC1020" s="67" t="b">
        <f>DA1020&lt;=Konstanta!$AH$3</f>
        <v>1</v>
      </c>
      <c r="DD1020" t="b">
        <f>CY1020&lt;=Konstanta!$AH$4</f>
        <v>1</v>
      </c>
      <c r="DE1020" t="b">
        <f>CY1020&lt;=Konstanta!$AH$5</f>
        <v>1</v>
      </c>
      <c r="DF1020" t="b">
        <f>CY1020&lt;=Konstanta!$AH$6</f>
        <v>1</v>
      </c>
      <c r="DG1020" t="b">
        <f ca="1">TEXT(BL1020,"YYYYMMDD")=TEXT(Konstanta!$B$1,"YYYYMMDD")</f>
        <v>0</v>
      </c>
      <c r="DH1020" t="b">
        <f t="shared" si="267"/>
        <v>0</v>
      </c>
      <c r="DI1020" s="67">
        <f ca="1">Konstanta!$C$4-Data!CD1020</f>
        <v>-1096658.666275</v>
      </c>
      <c r="DJ1020">
        <f ca="1">IF(Data!DI1020&gt;=Konstanta!$B$14,Konstanta!$A$14,IF(Data!DI1020&gt;=Konstanta!$B$15,Konstanta!$A$15,IF(Data!DI1020&gt;=Konstanta!$B$16,Konstanta!$A$16,IF(Data!DI1020&gt;=Konstanta!$B$17,Konstanta!$A$17,IF(Data!DI1020&gt;=Konstanta!$B$18,Konstanta!$A$18,Konstanta!$A$19)))))</f>
        <v>6</v>
      </c>
      <c r="DK1020" t="b">
        <f t="shared" si="268"/>
        <v>0</v>
      </c>
      <c r="DL1020" t="b">
        <f>COUNTIFS(A$1:A1019,A1020)=0</f>
        <v>1</v>
      </c>
    </row>
    <row r="1021" spans="1:116">
      <c r="A1021" s="68"/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8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8"/>
      <c r="BV1021" s="68"/>
      <c r="BW1021" s="68"/>
      <c r="BX1021" s="68"/>
      <c r="BY1021" s="68"/>
      <c r="BZ1021" s="70" t="str">
        <f t="shared" si="253"/>
        <v/>
      </c>
      <c r="CA1021" s="71">
        <f t="shared" ca="1" si="254"/>
        <v>1096694.6660000002</v>
      </c>
      <c r="CB1021" s="70" t="b">
        <f ca="1">AND(LEN(BZ1021)&gt;0,TEXT(BZ1021,"YYYY-MM-DD")=TEXT(Konstanta!$B$1,"YYYY-MM-DD"))</f>
        <v>0</v>
      </c>
      <c r="CC1021" s="70" t="str">
        <f t="shared" si="255"/>
        <v/>
      </c>
      <c r="CD1021" s="72">
        <f ca="1">(Konstanta!$B$2-D1021)*24</f>
        <v>1096694.666275</v>
      </c>
      <c r="CE1021" t="b">
        <f t="shared" si="256"/>
        <v>0</v>
      </c>
      <c r="CF1021" t="b">
        <f>LEN(_xlfn.IFNA(VLOOKUP(H1021,Konstanta!$M:$M,1,FALSE),""))&gt;0</f>
        <v>0</v>
      </c>
      <c r="CG1021" t="b">
        <f>LEN(_xlfn.IFNA(VLOOKUP(G1021,Konstanta!$T:$T,1,FALSE),""))&gt;0</f>
        <v>0</v>
      </c>
      <c r="CH1021" t="b">
        <f>_xlfn.IFNA(VLOOKUP(U1021,Konstanta!$O:$O,1,FALSE),"-")&lt;&gt;"-"</f>
        <v>0</v>
      </c>
      <c r="CI1021" t="b">
        <f>LEN(_xlfn.IFNA(VLOOKUP(AX1021,Konstanta!$X:$X,1,FALSE),""))&gt;0</f>
        <v>0</v>
      </c>
      <c r="CJ1021" t="b">
        <f>OR(LEN(_xlfn.IFNA(VLOOKUP(Y1021,Konstanta!$Q:$Q,1,FALSE),""))&gt;0,LEN(Y1021)=0)</f>
        <v>1</v>
      </c>
      <c r="CK1021" t="b">
        <f t="shared" si="257"/>
        <v>1</v>
      </c>
      <c r="CL1021" t="b">
        <f>OR(LEN(_xlfn.IFNA(VLOOKUP(BK1021,Konstanta!$Z:$Z,1,FALSE),""))&gt;0,LEN(BK1021)=0)</f>
        <v>1</v>
      </c>
      <c r="CM1021" t="b">
        <f t="shared" si="258"/>
        <v>1</v>
      </c>
      <c r="CN1021" t="b">
        <f t="shared" si="259"/>
        <v>0</v>
      </c>
      <c r="CO1021" t="b">
        <f>LEN(_xlfn.IFNA(VLOOKUP(Data!K1021,Konstanta!$AB:$AB,1,FALSE),""))&gt;0</f>
        <v>0</v>
      </c>
      <c r="CP1021" s="12" t="b">
        <f t="shared" si="260"/>
        <v>0</v>
      </c>
      <c r="CQ1021" s="12" t="b">
        <f t="shared" si="261"/>
        <v>0</v>
      </c>
      <c r="CR1021" t="b">
        <f>ISNUMBER(SEARCH(Konstanta!$Q$5,Y1021))</f>
        <v>0</v>
      </c>
      <c r="CS1021">
        <f ca="1">IF(CD1021&lt;=Konstanta!$J$5,Konstanta!$I$5,IF(CD1021&lt;=Konstanta!$J$6,Konstanta!$I$6,IF(CD1021&lt;=Konstanta!$J$7,Konstanta!$I$7,Konstanta!$I$8)))</f>
        <v>4</v>
      </c>
      <c r="CT1021" t="b">
        <f>ISNUMBER(SEARCH(Konstanta!$Q$6,Y1021))</f>
        <v>0</v>
      </c>
      <c r="CU1021">
        <f ca="1">IF(CD1021&lt;=Konstanta!$F$5,Konstanta!$E$5,IF(CD1021&lt;=Konstanta!$F$6,Konstanta!$E$6,IF(CD1021&lt;=Konstanta!$F$7,Konstanta!$E$7,IF(CD1021&lt;=Konstanta!$F$8,Konstanta!$E$8,Konstanta!$E$9))))</f>
        <v>5</v>
      </c>
      <c r="CV1021" t="b">
        <f t="shared" si="262"/>
        <v>1</v>
      </c>
      <c r="CW1021" s="74">
        <f ca="1">IF(CD1021&lt;=Konstanta!$B$5,Konstanta!$A$5,IF(CD1021&lt;=Konstanta!$B$6,Konstanta!$A$6,IF(CD1021&lt;=Konstanta!$B$7,Konstanta!$A$7,IF(CD1021&lt;=Konstanta!$B$8,Konstanta!$A$8,IF(CD1021&lt;=Konstanta!$B$9,Konstanta!$A$9,IF(CD1021&lt;=Konstanta!$B$10,Konstanta!$A$10,IF(CD1021&lt;=Konstanta!$B$11,Konstanta!$A$11,Konstanta!$A$12)))))))</f>
        <v>8</v>
      </c>
      <c r="CX1021" t="b">
        <f>LEN(_xlfn.IFNA(VLOOKUP(AA1021,Konstanta!$AD:$AD,1,FALSE),""))=0</f>
        <v>1</v>
      </c>
      <c r="CY1021" s="67">
        <f t="shared" si="263"/>
        <v>0</v>
      </c>
      <c r="CZ1021" s="67">
        <f t="shared" si="264"/>
        <v>0</v>
      </c>
      <c r="DA1021" s="67">
        <f t="shared" si="265"/>
        <v>0</v>
      </c>
      <c r="DB1021" t="b">
        <f t="shared" ca="1" si="266"/>
        <v>0</v>
      </c>
      <c r="DC1021" s="67" t="b">
        <f>DA1021&lt;=Konstanta!$AH$3</f>
        <v>1</v>
      </c>
      <c r="DD1021" t="b">
        <f>CY1021&lt;=Konstanta!$AH$4</f>
        <v>1</v>
      </c>
      <c r="DE1021" t="b">
        <f>CY1021&lt;=Konstanta!$AH$5</f>
        <v>1</v>
      </c>
      <c r="DF1021" t="b">
        <f>CY1021&lt;=Konstanta!$AH$6</f>
        <v>1</v>
      </c>
      <c r="DG1021" t="b">
        <f ca="1">TEXT(BL1021,"YYYYMMDD")=TEXT(Konstanta!$B$1,"YYYYMMDD")</f>
        <v>0</v>
      </c>
      <c r="DH1021" t="b">
        <f t="shared" si="267"/>
        <v>0</v>
      </c>
      <c r="DI1021" s="67">
        <f ca="1">Konstanta!$C$4-Data!CD1021</f>
        <v>-1096658.666275</v>
      </c>
      <c r="DJ1021">
        <f ca="1">IF(Data!DI1021&gt;=Konstanta!$B$14,Konstanta!$A$14,IF(Data!DI1021&gt;=Konstanta!$B$15,Konstanta!$A$15,IF(Data!DI1021&gt;=Konstanta!$B$16,Konstanta!$A$16,IF(Data!DI1021&gt;=Konstanta!$B$17,Konstanta!$A$17,IF(Data!DI1021&gt;=Konstanta!$B$18,Konstanta!$A$18,Konstanta!$A$19)))))</f>
        <v>6</v>
      </c>
      <c r="DK1021" t="b">
        <f t="shared" si="268"/>
        <v>0</v>
      </c>
      <c r="DL1021" t="b">
        <f>COUNTIFS(A$1:A1020,A1021)=0</f>
        <v>1</v>
      </c>
    </row>
    <row r="1022" spans="1:116">
      <c r="A1022" s="68"/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70" t="str">
        <f t="shared" si="253"/>
        <v/>
      </c>
      <c r="CA1022" s="71">
        <f t="shared" ca="1" si="254"/>
        <v>1096694.6660055555</v>
      </c>
      <c r="CB1022" s="70" t="b">
        <f ca="1">AND(LEN(BZ1022)&gt;0,TEXT(BZ1022,"YYYY-MM-DD")=TEXT(Konstanta!$B$1,"YYYY-MM-DD"))</f>
        <v>0</v>
      </c>
      <c r="CC1022" s="70" t="str">
        <f t="shared" si="255"/>
        <v/>
      </c>
      <c r="CD1022" s="72">
        <f ca="1">(Konstanta!$B$2-D1022)*24</f>
        <v>1096694.666275</v>
      </c>
      <c r="CE1022" t="b">
        <f t="shared" si="256"/>
        <v>0</v>
      </c>
      <c r="CF1022" t="b">
        <f>LEN(_xlfn.IFNA(VLOOKUP(H1022,Konstanta!$M:$M,1,FALSE),""))&gt;0</f>
        <v>0</v>
      </c>
      <c r="CG1022" t="b">
        <f>LEN(_xlfn.IFNA(VLOOKUP(G1022,Konstanta!$T:$T,1,FALSE),""))&gt;0</f>
        <v>0</v>
      </c>
      <c r="CH1022" t="b">
        <f>_xlfn.IFNA(VLOOKUP(U1022,Konstanta!$O:$O,1,FALSE),"-")&lt;&gt;"-"</f>
        <v>0</v>
      </c>
      <c r="CI1022" t="b">
        <f>LEN(_xlfn.IFNA(VLOOKUP(AX1022,Konstanta!$X:$X,1,FALSE),""))&gt;0</f>
        <v>0</v>
      </c>
      <c r="CJ1022" t="b">
        <f>OR(LEN(_xlfn.IFNA(VLOOKUP(Y1022,Konstanta!$Q:$Q,1,FALSE),""))&gt;0,LEN(Y1022)=0)</f>
        <v>1</v>
      </c>
      <c r="CK1022" t="b">
        <f t="shared" si="257"/>
        <v>1</v>
      </c>
      <c r="CL1022" t="b">
        <f>OR(LEN(_xlfn.IFNA(VLOOKUP(BK1022,Konstanta!$Z:$Z,1,FALSE),""))&gt;0,LEN(BK1022)=0)</f>
        <v>1</v>
      </c>
      <c r="CM1022" t="b">
        <f t="shared" si="258"/>
        <v>1</v>
      </c>
      <c r="CN1022" t="b">
        <f t="shared" si="259"/>
        <v>0</v>
      </c>
      <c r="CO1022" t="b">
        <f>LEN(_xlfn.IFNA(VLOOKUP(Data!K1022,Konstanta!$AB:$AB,1,FALSE),""))&gt;0</f>
        <v>0</v>
      </c>
      <c r="CP1022" s="12" t="b">
        <f t="shared" si="260"/>
        <v>0</v>
      </c>
      <c r="CQ1022" s="12" t="b">
        <f t="shared" si="261"/>
        <v>0</v>
      </c>
      <c r="CR1022" t="b">
        <f>ISNUMBER(SEARCH(Konstanta!$Q$5,Y1022))</f>
        <v>0</v>
      </c>
      <c r="CS1022">
        <f ca="1">IF(CD1022&lt;=Konstanta!$J$5,Konstanta!$I$5,IF(CD1022&lt;=Konstanta!$J$6,Konstanta!$I$6,IF(CD1022&lt;=Konstanta!$J$7,Konstanta!$I$7,Konstanta!$I$8)))</f>
        <v>4</v>
      </c>
      <c r="CT1022" t="b">
        <f>ISNUMBER(SEARCH(Konstanta!$Q$6,Y1022))</f>
        <v>0</v>
      </c>
      <c r="CU1022">
        <f ca="1">IF(CD1022&lt;=Konstanta!$F$5,Konstanta!$E$5,IF(CD1022&lt;=Konstanta!$F$6,Konstanta!$E$6,IF(CD1022&lt;=Konstanta!$F$7,Konstanta!$E$7,IF(CD1022&lt;=Konstanta!$F$8,Konstanta!$E$8,Konstanta!$E$9))))</f>
        <v>5</v>
      </c>
      <c r="CV1022" t="b">
        <f t="shared" si="262"/>
        <v>1</v>
      </c>
      <c r="CW1022" s="74">
        <f ca="1">IF(CD1022&lt;=Konstanta!$B$5,Konstanta!$A$5,IF(CD1022&lt;=Konstanta!$B$6,Konstanta!$A$6,IF(CD1022&lt;=Konstanta!$B$7,Konstanta!$A$7,IF(CD1022&lt;=Konstanta!$B$8,Konstanta!$A$8,IF(CD1022&lt;=Konstanta!$B$9,Konstanta!$A$9,IF(CD1022&lt;=Konstanta!$B$10,Konstanta!$A$10,IF(CD1022&lt;=Konstanta!$B$11,Konstanta!$A$11,Konstanta!$A$12)))))))</f>
        <v>8</v>
      </c>
      <c r="CX1022" t="b">
        <f>LEN(_xlfn.IFNA(VLOOKUP(AA1022,Konstanta!$AD:$AD,1,FALSE),""))=0</f>
        <v>1</v>
      </c>
      <c r="CY1022" s="67">
        <f t="shared" si="263"/>
        <v>0</v>
      </c>
      <c r="CZ1022" s="67">
        <f t="shared" si="264"/>
        <v>0</v>
      </c>
      <c r="DA1022" s="67">
        <f t="shared" si="265"/>
        <v>0</v>
      </c>
      <c r="DB1022" t="b">
        <f t="shared" ca="1" si="266"/>
        <v>0</v>
      </c>
      <c r="DC1022" s="67" t="b">
        <f>DA1022&lt;=Konstanta!$AH$3</f>
        <v>1</v>
      </c>
      <c r="DD1022" t="b">
        <f>CY1022&lt;=Konstanta!$AH$4</f>
        <v>1</v>
      </c>
      <c r="DE1022" t="b">
        <f>CY1022&lt;=Konstanta!$AH$5</f>
        <v>1</v>
      </c>
      <c r="DF1022" t="b">
        <f>CY1022&lt;=Konstanta!$AH$6</f>
        <v>1</v>
      </c>
      <c r="DG1022" t="b">
        <f ca="1">TEXT(BL1022,"YYYYMMDD")=TEXT(Konstanta!$B$1,"YYYYMMDD")</f>
        <v>0</v>
      </c>
      <c r="DH1022" t="b">
        <f t="shared" si="267"/>
        <v>0</v>
      </c>
      <c r="DI1022" s="67">
        <f ca="1">Konstanta!$C$4-Data!CD1022</f>
        <v>-1096658.666275</v>
      </c>
      <c r="DJ1022">
        <f ca="1">IF(Data!DI1022&gt;=Konstanta!$B$14,Konstanta!$A$14,IF(Data!DI1022&gt;=Konstanta!$B$15,Konstanta!$A$15,IF(Data!DI1022&gt;=Konstanta!$B$16,Konstanta!$A$16,IF(Data!DI1022&gt;=Konstanta!$B$17,Konstanta!$A$17,IF(Data!DI1022&gt;=Konstanta!$B$18,Konstanta!$A$18,Konstanta!$A$19)))))</f>
        <v>6</v>
      </c>
      <c r="DK1022" t="b">
        <f t="shared" si="268"/>
        <v>0</v>
      </c>
      <c r="DL1022" t="b">
        <f>COUNTIFS(A$1:A1021,A1022)=0</f>
        <v>1</v>
      </c>
    </row>
    <row r="1023" spans="1:116">
      <c r="A1023" s="68"/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8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70" t="str">
        <f t="shared" si="253"/>
        <v/>
      </c>
      <c r="CA1023" s="71">
        <f t="shared" ca="1" si="254"/>
        <v>1096694.6662277777</v>
      </c>
      <c r="CB1023" s="70" t="b">
        <f ca="1">AND(LEN(BZ1023)&gt;0,TEXT(BZ1023,"YYYY-MM-DD")=TEXT(Konstanta!$B$1,"YYYY-MM-DD"))</f>
        <v>0</v>
      </c>
      <c r="CC1023" s="70" t="str">
        <f t="shared" si="255"/>
        <v/>
      </c>
      <c r="CD1023" s="72">
        <f ca="1">(Konstanta!$B$2-D1023)*24</f>
        <v>1096694.666275</v>
      </c>
      <c r="CE1023" t="b">
        <f t="shared" si="256"/>
        <v>0</v>
      </c>
      <c r="CF1023" t="b">
        <f>LEN(_xlfn.IFNA(VLOOKUP(H1023,Konstanta!$M:$M,1,FALSE),""))&gt;0</f>
        <v>0</v>
      </c>
      <c r="CG1023" t="b">
        <f>LEN(_xlfn.IFNA(VLOOKUP(G1023,Konstanta!$T:$T,1,FALSE),""))&gt;0</f>
        <v>0</v>
      </c>
      <c r="CH1023" t="b">
        <f>_xlfn.IFNA(VLOOKUP(U1023,Konstanta!$O:$O,1,FALSE),"-")&lt;&gt;"-"</f>
        <v>0</v>
      </c>
      <c r="CI1023" t="b">
        <f>LEN(_xlfn.IFNA(VLOOKUP(AX1023,Konstanta!$X:$X,1,FALSE),""))&gt;0</f>
        <v>0</v>
      </c>
      <c r="CJ1023" t="b">
        <f>OR(LEN(_xlfn.IFNA(VLOOKUP(Y1023,Konstanta!$Q:$Q,1,FALSE),""))&gt;0,LEN(Y1023)=0)</f>
        <v>1</v>
      </c>
      <c r="CK1023" t="b">
        <f t="shared" si="257"/>
        <v>1</v>
      </c>
      <c r="CL1023" t="b">
        <f>OR(LEN(_xlfn.IFNA(VLOOKUP(BK1023,Konstanta!$Z:$Z,1,FALSE),""))&gt;0,LEN(BK1023)=0)</f>
        <v>1</v>
      </c>
      <c r="CM1023" t="b">
        <f t="shared" si="258"/>
        <v>1</v>
      </c>
      <c r="CN1023" t="b">
        <f t="shared" si="259"/>
        <v>0</v>
      </c>
      <c r="CO1023" t="b">
        <f>LEN(_xlfn.IFNA(VLOOKUP(Data!K1023,Konstanta!$AB:$AB,1,FALSE),""))&gt;0</f>
        <v>0</v>
      </c>
      <c r="CP1023" s="12" t="b">
        <f t="shared" si="260"/>
        <v>0</v>
      </c>
      <c r="CQ1023" s="12" t="b">
        <f t="shared" si="261"/>
        <v>0</v>
      </c>
      <c r="CR1023" t="b">
        <f>ISNUMBER(SEARCH(Konstanta!$Q$5,Y1023))</f>
        <v>0</v>
      </c>
      <c r="CS1023">
        <f ca="1">IF(CD1023&lt;=Konstanta!$J$5,Konstanta!$I$5,IF(CD1023&lt;=Konstanta!$J$6,Konstanta!$I$6,IF(CD1023&lt;=Konstanta!$J$7,Konstanta!$I$7,Konstanta!$I$8)))</f>
        <v>4</v>
      </c>
      <c r="CT1023" t="b">
        <f>ISNUMBER(SEARCH(Konstanta!$Q$6,Y1023))</f>
        <v>0</v>
      </c>
      <c r="CU1023">
        <f ca="1">IF(CD1023&lt;=Konstanta!$F$5,Konstanta!$E$5,IF(CD1023&lt;=Konstanta!$F$6,Konstanta!$E$6,IF(CD1023&lt;=Konstanta!$F$7,Konstanta!$E$7,IF(CD1023&lt;=Konstanta!$F$8,Konstanta!$E$8,Konstanta!$E$9))))</f>
        <v>5</v>
      </c>
      <c r="CV1023" t="b">
        <f t="shared" si="262"/>
        <v>1</v>
      </c>
      <c r="CW1023" s="74">
        <f ca="1">IF(CD1023&lt;=Konstanta!$B$5,Konstanta!$A$5,IF(CD1023&lt;=Konstanta!$B$6,Konstanta!$A$6,IF(CD1023&lt;=Konstanta!$B$7,Konstanta!$A$7,IF(CD1023&lt;=Konstanta!$B$8,Konstanta!$A$8,IF(CD1023&lt;=Konstanta!$B$9,Konstanta!$A$9,IF(CD1023&lt;=Konstanta!$B$10,Konstanta!$A$10,IF(CD1023&lt;=Konstanta!$B$11,Konstanta!$A$11,Konstanta!$A$12)))))))</f>
        <v>8</v>
      </c>
      <c r="CX1023" t="b">
        <f>LEN(_xlfn.IFNA(VLOOKUP(AA1023,Konstanta!$AD:$AD,1,FALSE),""))=0</f>
        <v>1</v>
      </c>
      <c r="CY1023" s="67">
        <f t="shared" si="263"/>
        <v>0</v>
      </c>
      <c r="CZ1023" s="67">
        <f t="shared" si="264"/>
        <v>0</v>
      </c>
      <c r="DA1023" s="67">
        <f t="shared" si="265"/>
        <v>0</v>
      </c>
      <c r="DB1023" t="b">
        <f t="shared" ca="1" si="266"/>
        <v>0</v>
      </c>
      <c r="DC1023" s="67" t="b">
        <f>DA1023&lt;=Konstanta!$AH$3</f>
        <v>1</v>
      </c>
      <c r="DD1023" t="b">
        <f>CY1023&lt;=Konstanta!$AH$4</f>
        <v>1</v>
      </c>
      <c r="DE1023" t="b">
        <f>CY1023&lt;=Konstanta!$AH$5</f>
        <v>1</v>
      </c>
      <c r="DF1023" t="b">
        <f>CY1023&lt;=Konstanta!$AH$6</f>
        <v>1</v>
      </c>
      <c r="DG1023" t="b">
        <f ca="1">TEXT(BL1023,"YYYYMMDD")=TEXT(Konstanta!$B$1,"YYYYMMDD")</f>
        <v>0</v>
      </c>
      <c r="DH1023" t="b">
        <f t="shared" si="267"/>
        <v>0</v>
      </c>
      <c r="DI1023" s="67">
        <f ca="1">Konstanta!$C$4-Data!CD1023</f>
        <v>-1096658.666275</v>
      </c>
      <c r="DJ1023">
        <f ca="1">IF(Data!DI1023&gt;=Konstanta!$B$14,Konstanta!$A$14,IF(Data!DI1023&gt;=Konstanta!$B$15,Konstanta!$A$15,IF(Data!DI1023&gt;=Konstanta!$B$16,Konstanta!$A$16,IF(Data!DI1023&gt;=Konstanta!$B$17,Konstanta!$A$17,IF(Data!DI1023&gt;=Konstanta!$B$18,Konstanta!$A$18,Konstanta!$A$19)))))</f>
        <v>6</v>
      </c>
      <c r="DK1023" t="b">
        <f t="shared" si="268"/>
        <v>0</v>
      </c>
      <c r="DL1023" t="b">
        <f>COUNTIFS(A$1:A1022,A1023)=0</f>
        <v>1</v>
      </c>
    </row>
    <row r="1024" spans="1:116">
      <c r="A1024" s="68"/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8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70" t="str">
        <f t="shared" si="253"/>
        <v/>
      </c>
      <c r="CA1024" s="71">
        <f t="shared" ca="1" si="254"/>
        <v>1096694.6659916667</v>
      </c>
      <c r="CB1024" s="70" t="b">
        <f ca="1">AND(LEN(BZ1024)&gt;0,TEXT(BZ1024,"YYYY-MM-DD")=TEXT(Konstanta!$B$1,"YYYY-MM-DD"))</f>
        <v>0</v>
      </c>
      <c r="CC1024" s="70" t="str">
        <f t="shared" si="255"/>
        <v/>
      </c>
      <c r="CD1024" s="72">
        <f ca="1">(Konstanta!$B$2-D1024)*24</f>
        <v>1096694.666275</v>
      </c>
      <c r="CE1024" t="b">
        <f t="shared" si="256"/>
        <v>0</v>
      </c>
      <c r="CF1024" t="b">
        <f>LEN(_xlfn.IFNA(VLOOKUP(H1024,Konstanta!$M:$M,1,FALSE),""))&gt;0</f>
        <v>0</v>
      </c>
      <c r="CG1024" t="b">
        <f>LEN(_xlfn.IFNA(VLOOKUP(G1024,Konstanta!$T:$T,1,FALSE),""))&gt;0</f>
        <v>0</v>
      </c>
      <c r="CH1024" t="b">
        <f>_xlfn.IFNA(VLOOKUP(U1024,Konstanta!$O:$O,1,FALSE),"-")&lt;&gt;"-"</f>
        <v>0</v>
      </c>
      <c r="CI1024" t="b">
        <f>LEN(_xlfn.IFNA(VLOOKUP(AX1024,Konstanta!$X:$X,1,FALSE),""))&gt;0</f>
        <v>0</v>
      </c>
      <c r="CJ1024" t="b">
        <f>OR(LEN(_xlfn.IFNA(VLOOKUP(Y1024,Konstanta!$Q:$Q,1,FALSE),""))&gt;0,LEN(Y1024)=0)</f>
        <v>1</v>
      </c>
      <c r="CK1024" t="b">
        <f t="shared" si="257"/>
        <v>1</v>
      </c>
      <c r="CL1024" t="b">
        <f>OR(LEN(_xlfn.IFNA(VLOOKUP(BK1024,Konstanta!$Z:$Z,1,FALSE),""))&gt;0,LEN(BK1024)=0)</f>
        <v>1</v>
      </c>
      <c r="CM1024" t="b">
        <f t="shared" si="258"/>
        <v>1</v>
      </c>
      <c r="CN1024" t="b">
        <f t="shared" si="259"/>
        <v>0</v>
      </c>
      <c r="CO1024" t="b">
        <f>LEN(_xlfn.IFNA(VLOOKUP(Data!K1024,Konstanta!$AB:$AB,1,FALSE),""))&gt;0</f>
        <v>0</v>
      </c>
      <c r="CP1024" s="12" t="b">
        <f t="shared" si="260"/>
        <v>0</v>
      </c>
      <c r="CQ1024" s="12" t="b">
        <f t="shared" si="261"/>
        <v>0</v>
      </c>
      <c r="CR1024" t="b">
        <f>ISNUMBER(SEARCH(Konstanta!$Q$5,Y1024))</f>
        <v>0</v>
      </c>
      <c r="CS1024">
        <f ca="1">IF(CD1024&lt;=Konstanta!$J$5,Konstanta!$I$5,IF(CD1024&lt;=Konstanta!$J$6,Konstanta!$I$6,IF(CD1024&lt;=Konstanta!$J$7,Konstanta!$I$7,Konstanta!$I$8)))</f>
        <v>4</v>
      </c>
      <c r="CT1024" t="b">
        <f>ISNUMBER(SEARCH(Konstanta!$Q$6,Y1024))</f>
        <v>0</v>
      </c>
      <c r="CU1024">
        <f ca="1">IF(CD1024&lt;=Konstanta!$F$5,Konstanta!$E$5,IF(CD1024&lt;=Konstanta!$F$6,Konstanta!$E$6,IF(CD1024&lt;=Konstanta!$F$7,Konstanta!$E$7,IF(CD1024&lt;=Konstanta!$F$8,Konstanta!$E$8,Konstanta!$E$9))))</f>
        <v>5</v>
      </c>
      <c r="CV1024" t="b">
        <f t="shared" si="262"/>
        <v>1</v>
      </c>
      <c r="CW1024" s="74">
        <f ca="1">IF(CD1024&lt;=Konstanta!$B$5,Konstanta!$A$5,IF(CD1024&lt;=Konstanta!$B$6,Konstanta!$A$6,IF(CD1024&lt;=Konstanta!$B$7,Konstanta!$A$7,IF(CD1024&lt;=Konstanta!$B$8,Konstanta!$A$8,IF(CD1024&lt;=Konstanta!$B$9,Konstanta!$A$9,IF(CD1024&lt;=Konstanta!$B$10,Konstanta!$A$10,IF(CD1024&lt;=Konstanta!$B$11,Konstanta!$A$11,Konstanta!$A$12)))))))</f>
        <v>8</v>
      </c>
      <c r="CX1024" t="b">
        <f>LEN(_xlfn.IFNA(VLOOKUP(AA1024,Konstanta!$AD:$AD,1,FALSE),""))=0</f>
        <v>1</v>
      </c>
      <c r="CY1024" s="67">
        <f t="shared" si="263"/>
        <v>0</v>
      </c>
      <c r="CZ1024" s="67">
        <f t="shared" si="264"/>
        <v>0</v>
      </c>
      <c r="DA1024" s="67">
        <f t="shared" si="265"/>
        <v>0</v>
      </c>
      <c r="DB1024" t="b">
        <f t="shared" ca="1" si="266"/>
        <v>0</v>
      </c>
      <c r="DC1024" s="67" t="b">
        <f>DA1024&lt;=Konstanta!$AH$3</f>
        <v>1</v>
      </c>
      <c r="DD1024" t="b">
        <f>CY1024&lt;=Konstanta!$AH$4</f>
        <v>1</v>
      </c>
      <c r="DE1024" t="b">
        <f>CY1024&lt;=Konstanta!$AH$5</f>
        <v>1</v>
      </c>
      <c r="DF1024" t="b">
        <f>CY1024&lt;=Konstanta!$AH$6</f>
        <v>1</v>
      </c>
      <c r="DG1024" t="b">
        <f ca="1">TEXT(BL1024,"YYYYMMDD")=TEXT(Konstanta!$B$1,"YYYYMMDD")</f>
        <v>0</v>
      </c>
      <c r="DH1024" t="b">
        <f t="shared" si="267"/>
        <v>0</v>
      </c>
      <c r="DI1024" s="67">
        <f ca="1">Konstanta!$C$4-Data!CD1024</f>
        <v>-1096658.666275</v>
      </c>
      <c r="DJ1024">
        <f ca="1">IF(Data!DI1024&gt;=Konstanta!$B$14,Konstanta!$A$14,IF(Data!DI1024&gt;=Konstanta!$B$15,Konstanta!$A$15,IF(Data!DI1024&gt;=Konstanta!$B$16,Konstanta!$A$16,IF(Data!DI1024&gt;=Konstanta!$B$17,Konstanta!$A$17,IF(Data!DI1024&gt;=Konstanta!$B$18,Konstanta!$A$18,Konstanta!$A$19)))))</f>
        <v>6</v>
      </c>
      <c r="DK1024" t="b">
        <f t="shared" si="268"/>
        <v>0</v>
      </c>
      <c r="DL1024" t="b">
        <f>COUNTIFS(A$1:A1023,A1024)=0</f>
        <v>1</v>
      </c>
    </row>
    <row r="1025" spans="1:116">
      <c r="A1025" s="68"/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8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70" t="str">
        <f t="shared" si="253"/>
        <v/>
      </c>
      <c r="CA1025" s="71">
        <f t="shared" ca="1" si="254"/>
        <v>1096694.666013889</v>
      </c>
      <c r="CB1025" s="70" t="b">
        <f ca="1">AND(LEN(BZ1025)&gt;0,TEXT(BZ1025,"YYYY-MM-DD")=TEXT(Konstanta!$B$1,"YYYY-MM-DD"))</f>
        <v>0</v>
      </c>
      <c r="CC1025" s="70" t="str">
        <f t="shared" si="255"/>
        <v/>
      </c>
      <c r="CD1025" s="72">
        <f ca="1">(Konstanta!$B$2-D1025)*24</f>
        <v>1096694.666275</v>
      </c>
      <c r="CE1025" t="b">
        <f t="shared" si="256"/>
        <v>0</v>
      </c>
      <c r="CF1025" t="b">
        <f>LEN(_xlfn.IFNA(VLOOKUP(H1025,Konstanta!$M:$M,1,FALSE),""))&gt;0</f>
        <v>0</v>
      </c>
      <c r="CG1025" t="b">
        <f>LEN(_xlfn.IFNA(VLOOKUP(G1025,Konstanta!$T:$T,1,FALSE),""))&gt;0</f>
        <v>0</v>
      </c>
      <c r="CH1025" t="b">
        <f>_xlfn.IFNA(VLOOKUP(U1025,Konstanta!$O:$O,1,FALSE),"-")&lt;&gt;"-"</f>
        <v>0</v>
      </c>
      <c r="CI1025" t="b">
        <f>LEN(_xlfn.IFNA(VLOOKUP(AX1025,Konstanta!$X:$X,1,FALSE),""))&gt;0</f>
        <v>0</v>
      </c>
      <c r="CJ1025" t="b">
        <f>OR(LEN(_xlfn.IFNA(VLOOKUP(Y1025,Konstanta!$Q:$Q,1,FALSE),""))&gt;0,LEN(Y1025)=0)</f>
        <v>1</v>
      </c>
      <c r="CK1025" t="b">
        <f t="shared" si="257"/>
        <v>1</v>
      </c>
      <c r="CL1025" t="b">
        <f>OR(LEN(_xlfn.IFNA(VLOOKUP(BK1025,Konstanta!$Z:$Z,1,FALSE),""))&gt;0,LEN(BK1025)=0)</f>
        <v>1</v>
      </c>
      <c r="CM1025" t="b">
        <f t="shared" si="258"/>
        <v>1</v>
      </c>
      <c r="CN1025" t="b">
        <f t="shared" si="259"/>
        <v>0</v>
      </c>
      <c r="CO1025" t="b">
        <f>LEN(_xlfn.IFNA(VLOOKUP(Data!K1025,Konstanta!$AB:$AB,1,FALSE),""))&gt;0</f>
        <v>0</v>
      </c>
      <c r="CP1025" s="12" t="b">
        <f t="shared" si="260"/>
        <v>0</v>
      </c>
      <c r="CQ1025" s="12" t="b">
        <f t="shared" si="261"/>
        <v>0</v>
      </c>
      <c r="CR1025" t="b">
        <f>ISNUMBER(SEARCH(Konstanta!$Q$5,Y1025))</f>
        <v>0</v>
      </c>
      <c r="CS1025">
        <f ca="1">IF(CD1025&lt;=Konstanta!$J$5,Konstanta!$I$5,IF(CD1025&lt;=Konstanta!$J$6,Konstanta!$I$6,IF(CD1025&lt;=Konstanta!$J$7,Konstanta!$I$7,Konstanta!$I$8)))</f>
        <v>4</v>
      </c>
      <c r="CT1025" t="b">
        <f>ISNUMBER(SEARCH(Konstanta!$Q$6,Y1025))</f>
        <v>0</v>
      </c>
      <c r="CU1025">
        <f ca="1">IF(CD1025&lt;=Konstanta!$F$5,Konstanta!$E$5,IF(CD1025&lt;=Konstanta!$F$6,Konstanta!$E$6,IF(CD1025&lt;=Konstanta!$F$7,Konstanta!$E$7,IF(CD1025&lt;=Konstanta!$F$8,Konstanta!$E$8,Konstanta!$E$9))))</f>
        <v>5</v>
      </c>
      <c r="CV1025" t="b">
        <f t="shared" si="262"/>
        <v>1</v>
      </c>
      <c r="CW1025" s="74">
        <f ca="1">IF(CD1025&lt;=Konstanta!$B$5,Konstanta!$A$5,IF(CD1025&lt;=Konstanta!$B$6,Konstanta!$A$6,IF(CD1025&lt;=Konstanta!$B$7,Konstanta!$A$7,IF(CD1025&lt;=Konstanta!$B$8,Konstanta!$A$8,IF(CD1025&lt;=Konstanta!$B$9,Konstanta!$A$9,IF(CD1025&lt;=Konstanta!$B$10,Konstanta!$A$10,IF(CD1025&lt;=Konstanta!$B$11,Konstanta!$A$11,Konstanta!$A$12)))))))</f>
        <v>8</v>
      </c>
      <c r="CX1025" t="b">
        <f>LEN(_xlfn.IFNA(VLOOKUP(AA1025,Konstanta!$AD:$AD,1,FALSE),""))=0</f>
        <v>1</v>
      </c>
      <c r="CY1025" s="67">
        <f t="shared" si="263"/>
        <v>0</v>
      </c>
      <c r="CZ1025" s="67">
        <f t="shared" si="264"/>
        <v>0</v>
      </c>
      <c r="DA1025" s="67">
        <f t="shared" si="265"/>
        <v>0</v>
      </c>
      <c r="DB1025" t="b">
        <f t="shared" ca="1" si="266"/>
        <v>0</v>
      </c>
      <c r="DC1025" s="67" t="b">
        <f>DA1025&lt;=Konstanta!$AH$3</f>
        <v>1</v>
      </c>
      <c r="DD1025" t="b">
        <f>CY1025&lt;=Konstanta!$AH$4</f>
        <v>1</v>
      </c>
      <c r="DE1025" t="b">
        <f>CY1025&lt;=Konstanta!$AH$5</f>
        <v>1</v>
      </c>
      <c r="DF1025" t="b">
        <f>CY1025&lt;=Konstanta!$AH$6</f>
        <v>1</v>
      </c>
      <c r="DG1025" t="b">
        <f ca="1">TEXT(BL1025,"YYYYMMDD")=TEXT(Konstanta!$B$1,"YYYYMMDD")</f>
        <v>0</v>
      </c>
      <c r="DH1025" t="b">
        <f t="shared" si="267"/>
        <v>0</v>
      </c>
      <c r="DI1025" s="67">
        <f ca="1">Konstanta!$C$4-Data!CD1025</f>
        <v>-1096658.666275</v>
      </c>
      <c r="DJ1025">
        <f ca="1">IF(Data!DI1025&gt;=Konstanta!$B$14,Konstanta!$A$14,IF(Data!DI1025&gt;=Konstanta!$B$15,Konstanta!$A$15,IF(Data!DI1025&gt;=Konstanta!$B$16,Konstanta!$A$16,IF(Data!DI1025&gt;=Konstanta!$B$17,Konstanta!$A$17,IF(Data!DI1025&gt;=Konstanta!$B$18,Konstanta!$A$18,Konstanta!$A$19)))))</f>
        <v>6</v>
      </c>
      <c r="DK1025" t="b">
        <f t="shared" si="268"/>
        <v>0</v>
      </c>
      <c r="DL1025" t="b">
        <f>COUNTIFS(A$1:A1024,A1025)=0</f>
        <v>1</v>
      </c>
    </row>
    <row r="1026" spans="1:116">
      <c r="A1026" s="68"/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8"/>
      <c r="P1026" s="68"/>
      <c r="Q1026" s="68"/>
      <c r="R1026" s="68"/>
      <c r="S1026" s="68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70" t="str">
        <f t="shared" si="253"/>
        <v/>
      </c>
      <c r="CA1026" s="71">
        <f t="shared" ca="1" si="254"/>
        <v>1096694.6664083335</v>
      </c>
      <c r="CB1026" s="70" t="b">
        <f ca="1">AND(LEN(BZ1026)&gt;0,TEXT(BZ1026,"YYYY-MM-DD")=TEXT(Konstanta!$B$1,"YYYY-MM-DD"))</f>
        <v>0</v>
      </c>
      <c r="CC1026" s="70" t="str">
        <f t="shared" si="255"/>
        <v/>
      </c>
      <c r="CD1026" s="72">
        <f ca="1">(Konstanta!$B$2-D1026)*24</f>
        <v>1096694.666275</v>
      </c>
      <c r="CE1026" t="b">
        <f t="shared" si="256"/>
        <v>0</v>
      </c>
      <c r="CF1026" t="b">
        <f>LEN(_xlfn.IFNA(VLOOKUP(H1026,Konstanta!$M:$M,1,FALSE),""))&gt;0</f>
        <v>0</v>
      </c>
      <c r="CG1026" t="b">
        <f>LEN(_xlfn.IFNA(VLOOKUP(G1026,Konstanta!$T:$T,1,FALSE),""))&gt;0</f>
        <v>0</v>
      </c>
      <c r="CH1026" t="b">
        <f>_xlfn.IFNA(VLOOKUP(U1026,Konstanta!$O:$O,1,FALSE),"-")&lt;&gt;"-"</f>
        <v>0</v>
      </c>
      <c r="CI1026" t="b">
        <f>LEN(_xlfn.IFNA(VLOOKUP(AX1026,Konstanta!$X:$X,1,FALSE),""))&gt;0</f>
        <v>0</v>
      </c>
      <c r="CJ1026" t="b">
        <f>OR(LEN(_xlfn.IFNA(VLOOKUP(Y1026,Konstanta!$Q:$Q,1,FALSE),""))&gt;0,LEN(Y1026)=0)</f>
        <v>1</v>
      </c>
      <c r="CK1026" t="b">
        <f t="shared" si="257"/>
        <v>1</v>
      </c>
      <c r="CL1026" t="b">
        <f>OR(LEN(_xlfn.IFNA(VLOOKUP(BK1026,Konstanta!$Z:$Z,1,FALSE),""))&gt;0,LEN(BK1026)=0)</f>
        <v>1</v>
      </c>
      <c r="CM1026" t="b">
        <f t="shared" si="258"/>
        <v>1</v>
      </c>
      <c r="CN1026" t="b">
        <f t="shared" si="259"/>
        <v>0</v>
      </c>
      <c r="CO1026" t="b">
        <f>LEN(_xlfn.IFNA(VLOOKUP(Data!K1026,Konstanta!$AB:$AB,1,FALSE),""))&gt;0</f>
        <v>0</v>
      </c>
      <c r="CP1026" s="12" t="b">
        <f t="shared" si="260"/>
        <v>0</v>
      </c>
      <c r="CQ1026" s="12" t="b">
        <f t="shared" si="261"/>
        <v>0</v>
      </c>
      <c r="CR1026" t="b">
        <f>ISNUMBER(SEARCH(Konstanta!$Q$5,Y1026))</f>
        <v>0</v>
      </c>
      <c r="CS1026">
        <f ca="1">IF(CD1026&lt;=Konstanta!$J$5,Konstanta!$I$5,IF(CD1026&lt;=Konstanta!$J$6,Konstanta!$I$6,IF(CD1026&lt;=Konstanta!$J$7,Konstanta!$I$7,Konstanta!$I$8)))</f>
        <v>4</v>
      </c>
      <c r="CT1026" t="b">
        <f>ISNUMBER(SEARCH(Konstanta!$Q$6,Y1026))</f>
        <v>0</v>
      </c>
      <c r="CU1026">
        <f ca="1">IF(CD1026&lt;=Konstanta!$F$5,Konstanta!$E$5,IF(CD1026&lt;=Konstanta!$F$6,Konstanta!$E$6,IF(CD1026&lt;=Konstanta!$F$7,Konstanta!$E$7,IF(CD1026&lt;=Konstanta!$F$8,Konstanta!$E$8,Konstanta!$E$9))))</f>
        <v>5</v>
      </c>
      <c r="CV1026" t="b">
        <f t="shared" si="262"/>
        <v>1</v>
      </c>
      <c r="CW1026" s="74">
        <f ca="1">IF(CD1026&lt;=Konstanta!$B$5,Konstanta!$A$5,IF(CD1026&lt;=Konstanta!$B$6,Konstanta!$A$6,IF(CD1026&lt;=Konstanta!$B$7,Konstanta!$A$7,IF(CD1026&lt;=Konstanta!$B$8,Konstanta!$A$8,IF(CD1026&lt;=Konstanta!$B$9,Konstanta!$A$9,IF(CD1026&lt;=Konstanta!$B$10,Konstanta!$A$10,IF(CD1026&lt;=Konstanta!$B$11,Konstanta!$A$11,Konstanta!$A$12)))))))</f>
        <v>8</v>
      </c>
      <c r="CX1026" t="b">
        <f>LEN(_xlfn.IFNA(VLOOKUP(AA1026,Konstanta!$AD:$AD,1,FALSE),""))=0</f>
        <v>1</v>
      </c>
      <c r="CY1026" s="67">
        <f t="shared" si="263"/>
        <v>0</v>
      </c>
      <c r="CZ1026" s="67">
        <f t="shared" si="264"/>
        <v>0</v>
      </c>
      <c r="DA1026" s="67">
        <f t="shared" si="265"/>
        <v>0</v>
      </c>
      <c r="DB1026" t="b">
        <f t="shared" ca="1" si="266"/>
        <v>0</v>
      </c>
      <c r="DC1026" s="67" t="b">
        <f>DA1026&lt;=Konstanta!$AH$3</f>
        <v>1</v>
      </c>
      <c r="DD1026" t="b">
        <f>CY1026&lt;=Konstanta!$AH$4</f>
        <v>1</v>
      </c>
      <c r="DE1026" t="b">
        <f>CY1026&lt;=Konstanta!$AH$5</f>
        <v>1</v>
      </c>
      <c r="DF1026" t="b">
        <f>CY1026&lt;=Konstanta!$AH$6</f>
        <v>1</v>
      </c>
      <c r="DG1026" t="b">
        <f ca="1">TEXT(BL1026,"YYYYMMDD")=TEXT(Konstanta!$B$1,"YYYYMMDD")</f>
        <v>0</v>
      </c>
      <c r="DH1026" t="b">
        <f t="shared" si="267"/>
        <v>0</v>
      </c>
      <c r="DI1026" s="67">
        <f ca="1">Konstanta!$C$4-Data!CD1026</f>
        <v>-1096658.666275</v>
      </c>
      <c r="DJ1026">
        <f ca="1">IF(Data!DI1026&gt;=Konstanta!$B$14,Konstanta!$A$14,IF(Data!DI1026&gt;=Konstanta!$B$15,Konstanta!$A$15,IF(Data!DI1026&gt;=Konstanta!$B$16,Konstanta!$A$16,IF(Data!DI1026&gt;=Konstanta!$B$17,Konstanta!$A$17,IF(Data!DI1026&gt;=Konstanta!$B$18,Konstanta!$A$18,Konstanta!$A$19)))))</f>
        <v>6</v>
      </c>
      <c r="DK1026" t="b">
        <f t="shared" si="268"/>
        <v>0</v>
      </c>
      <c r="DL1026" t="b">
        <f>COUNTIFS(A$1:A1025,A1026)=0</f>
        <v>1</v>
      </c>
    </row>
    <row r="1027" spans="1:116">
      <c r="A1027" s="68"/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8"/>
      <c r="P1027" s="68"/>
      <c r="Q1027" s="68"/>
      <c r="R1027" s="68"/>
      <c r="S1027" s="68"/>
      <c r="T1027" s="68"/>
      <c r="U1027" s="68"/>
      <c r="V1027" s="68"/>
      <c r="W1027" s="68"/>
      <c r="X1027" s="68"/>
      <c r="Y1027" s="68"/>
      <c r="Z1027" s="68"/>
      <c r="AA1027" s="68"/>
      <c r="AB1027" s="68"/>
      <c r="AC1027" s="68"/>
      <c r="AD1027" s="68"/>
      <c r="AE1027" s="68"/>
      <c r="AF1027" s="68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  <c r="BL1027" s="68"/>
      <c r="BM1027" s="68"/>
      <c r="BN1027" s="68"/>
      <c r="BO1027" s="68"/>
      <c r="BP1027" s="68"/>
      <c r="BQ1027" s="68"/>
      <c r="BR1027" s="68"/>
      <c r="BS1027" s="68"/>
      <c r="BT1027" s="68"/>
      <c r="BU1027" s="68"/>
      <c r="BV1027" s="68"/>
      <c r="BW1027" s="68"/>
      <c r="BX1027" s="68"/>
      <c r="BY1027" s="68"/>
      <c r="BZ1027" s="70" t="str">
        <f t="shared" ref="BZ1027:BZ1090" si="269">LEFT(R1027,19)</f>
        <v/>
      </c>
      <c r="CA1027" s="71">
        <f t="shared" ref="CA1027:CA1090" ca="1" si="270">(NOW()-R1027)*24</f>
        <v>1096694.6660166667</v>
      </c>
      <c r="CB1027" s="70" t="b">
        <f ca="1">AND(LEN(BZ1027)&gt;0,TEXT(BZ1027,"YYYY-MM-DD")=TEXT(Konstanta!$B$1,"YYYY-MM-DD"))</f>
        <v>0</v>
      </c>
      <c r="CC1027" s="70" t="str">
        <f t="shared" ref="CC1027:CC1090" si="271">TEXT(BZ1027,"HH")</f>
        <v/>
      </c>
      <c r="CD1027" s="72">
        <f ca="1">(Konstanta!$B$2-D1027)*24</f>
        <v>1096694.666275</v>
      </c>
      <c r="CE1027" t="b">
        <f t="shared" ref="CE1027:CE1090" si="272">AN1027=$CE$1</f>
        <v>0</v>
      </c>
      <c r="CF1027" t="b">
        <f>LEN(_xlfn.IFNA(VLOOKUP(H1027,Konstanta!$M:$M,1,FALSE),""))&gt;0</f>
        <v>0</v>
      </c>
      <c r="CG1027" t="b">
        <f>LEN(_xlfn.IFNA(VLOOKUP(G1027,Konstanta!$T:$T,1,FALSE),""))&gt;0</f>
        <v>0</v>
      </c>
      <c r="CH1027" t="b">
        <f>_xlfn.IFNA(VLOOKUP(U1027,Konstanta!$O:$O,1,FALSE),"-")&lt;&gt;"-"</f>
        <v>0</v>
      </c>
      <c r="CI1027" t="b">
        <f>LEN(_xlfn.IFNA(VLOOKUP(AX1027,Konstanta!$X:$X,1,FALSE),""))&gt;0</f>
        <v>0</v>
      </c>
      <c r="CJ1027" t="b">
        <f>OR(LEN(_xlfn.IFNA(VLOOKUP(Y1027,Konstanta!$Q:$Q,1,FALSE),""))&gt;0,LEN(Y1027)=0)</f>
        <v>1</v>
      </c>
      <c r="CK1027" t="b">
        <f t="shared" ref="CK1027:CK1090" si="273">NOT(ISNUMBER(SEARCH($CK$1,AO1027)))</f>
        <v>1</v>
      </c>
      <c r="CL1027" t="b">
        <f>OR(LEN(_xlfn.IFNA(VLOOKUP(BK1027,Konstanta!$Z:$Z,1,FALSE),""))&gt;0,LEN(BK1027)=0)</f>
        <v>1</v>
      </c>
      <c r="CM1027" t="b">
        <f t="shared" ref="CM1027:CM1090" si="274">NOT(CO1027)</f>
        <v>1</v>
      </c>
      <c r="CN1027" t="b">
        <f t="shared" ref="CN1027:CN1090" si="275">BK1027=$CN$1</f>
        <v>0</v>
      </c>
      <c r="CO1027" t="b">
        <f>LEN(_xlfn.IFNA(VLOOKUP(Data!K1027,Konstanta!$AB:$AB,1,FALSE),""))&gt;0</f>
        <v>0</v>
      </c>
      <c r="CP1027" s="12" t="b">
        <f t="shared" ref="CP1027:CP1090" si="276">AND(CE1027:CK1027,CL1027,CM1027)</f>
        <v>0</v>
      </c>
      <c r="CQ1027" s="12" t="b">
        <f t="shared" ref="CQ1027:CQ1090" si="277">AND(CE1027:CL1027,CO1027)</f>
        <v>0</v>
      </c>
      <c r="CR1027" t="b">
        <f>ISNUMBER(SEARCH(Konstanta!$Q$5,Y1027))</f>
        <v>0</v>
      </c>
      <c r="CS1027">
        <f ca="1">IF(CD1027&lt;=Konstanta!$J$5,Konstanta!$I$5,IF(CD1027&lt;=Konstanta!$J$6,Konstanta!$I$6,IF(CD1027&lt;=Konstanta!$J$7,Konstanta!$I$7,Konstanta!$I$8)))</f>
        <v>4</v>
      </c>
      <c r="CT1027" t="b">
        <f>ISNUMBER(SEARCH(Konstanta!$Q$6,Y1027))</f>
        <v>0</v>
      </c>
      <c r="CU1027">
        <f ca="1">IF(CD1027&lt;=Konstanta!$F$5,Konstanta!$E$5,IF(CD1027&lt;=Konstanta!$F$6,Konstanta!$E$6,IF(CD1027&lt;=Konstanta!$F$7,Konstanta!$E$7,IF(CD1027&lt;=Konstanta!$F$8,Konstanta!$E$8,Konstanta!$E$9))))</f>
        <v>5</v>
      </c>
      <c r="CV1027" t="b">
        <f t="shared" ref="CV1027:CV1090" si="278">AND(NOT(CR1027),NOT(CT1027))</f>
        <v>1</v>
      </c>
      <c r="CW1027" s="74">
        <f ca="1">IF(CD1027&lt;=Konstanta!$B$5,Konstanta!$A$5,IF(CD1027&lt;=Konstanta!$B$6,Konstanta!$A$6,IF(CD1027&lt;=Konstanta!$B$7,Konstanta!$A$7,IF(CD1027&lt;=Konstanta!$B$8,Konstanta!$A$8,IF(CD1027&lt;=Konstanta!$B$9,Konstanta!$A$9,IF(CD1027&lt;=Konstanta!$B$10,Konstanta!$A$10,IF(CD1027&lt;=Konstanta!$B$11,Konstanta!$A$11,Konstanta!$A$12)))))))</f>
        <v>8</v>
      </c>
      <c r="CX1027" t="b">
        <f>LEN(_xlfn.IFNA(VLOOKUP(AA1027,Konstanta!$AD:$AD,1,FALSE),""))=0</f>
        <v>1</v>
      </c>
      <c r="CY1027" s="67">
        <f t="shared" ref="CY1027:CY1090" si="279">IF(LEN(BL1027)&gt;0,BL1027-D1027,0)*24</f>
        <v>0</v>
      </c>
      <c r="CZ1027" s="67">
        <f t="shared" ref="CZ1027:CZ1090" si="280">IF(LEN(R1027)&gt;19,VALUE(LEFT(R1027,19)),R1027)</f>
        <v>0</v>
      </c>
      <c r="DA1027" s="67">
        <f t="shared" ref="DA1027:DA1090" si="281">(IF(LEN(BL1027)&gt;0,BL1027,0)-IF(LEN(CZ1027)&gt;0,CZ1027,0))*24</f>
        <v>0</v>
      </c>
      <c r="DB1027" t="b">
        <f t="shared" ref="DB1027:DB1090" ca="1" si="282">AND(CO1027,CQ1027,CX1027,DG1027,DL1027)</f>
        <v>0</v>
      </c>
      <c r="DC1027" s="67" t="b">
        <f>DA1027&lt;=Konstanta!$AH$3</f>
        <v>1</v>
      </c>
      <c r="DD1027" t="b">
        <f>CY1027&lt;=Konstanta!$AH$4</f>
        <v>1</v>
      </c>
      <c r="DE1027" t="b">
        <f>CY1027&lt;=Konstanta!$AH$5</f>
        <v>1</v>
      </c>
      <c r="DF1027" t="b">
        <f>CY1027&lt;=Konstanta!$AH$6</f>
        <v>1</v>
      </c>
      <c r="DG1027" t="b">
        <f ca="1">TEXT(BL1027,"YYYYMMDD")=TEXT(Konstanta!$B$1,"YYYYMMDD")</f>
        <v>0</v>
      </c>
      <c r="DH1027" t="b">
        <f t="shared" ref="DH1027:DH1090" si="283">LEN(R1027)&gt;0</f>
        <v>0</v>
      </c>
      <c r="DI1027" s="67">
        <f ca="1">Konstanta!$C$4-Data!CD1027</f>
        <v>-1096658.666275</v>
      </c>
      <c r="DJ1027">
        <f ca="1">IF(Data!DI1027&gt;=Konstanta!$B$14,Konstanta!$A$14,IF(Data!DI1027&gt;=Konstanta!$B$15,Konstanta!$A$15,IF(Data!DI1027&gt;=Konstanta!$B$16,Konstanta!$A$16,IF(Data!DI1027&gt;=Konstanta!$B$17,Konstanta!$A$17,IF(Data!DI1027&gt;=Konstanta!$B$18,Konstanta!$A$18,Konstanta!$A$19)))))</f>
        <v>6</v>
      </c>
      <c r="DK1027" t="b">
        <f t="shared" ref="DK1027:DK1090" si="284">LEN(M1027)&gt;0</f>
        <v>0</v>
      </c>
      <c r="DL1027" t="b">
        <f>COUNTIFS(A$1:A1026,A1027)=0</f>
        <v>1</v>
      </c>
    </row>
    <row r="1028" spans="1:116">
      <c r="A1028" s="68"/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8"/>
      <c r="P1028" s="68"/>
      <c r="Q1028" s="68"/>
      <c r="R1028" s="68"/>
      <c r="S1028" s="68"/>
      <c r="T1028" s="68"/>
      <c r="U1028" s="68"/>
      <c r="V1028" s="68"/>
      <c r="W1028" s="68"/>
      <c r="X1028" s="68"/>
      <c r="Y1028" s="68"/>
      <c r="Z1028" s="68"/>
      <c r="AA1028" s="68"/>
      <c r="AB1028" s="68"/>
      <c r="AC1028" s="68"/>
      <c r="AD1028" s="68"/>
      <c r="AE1028" s="68"/>
      <c r="AF1028" s="68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70" t="str">
        <f t="shared" si="269"/>
        <v/>
      </c>
      <c r="CA1028" s="71">
        <f t="shared" ca="1" si="270"/>
        <v>1096694.666275</v>
      </c>
      <c r="CB1028" s="70" t="b">
        <f ca="1">AND(LEN(BZ1028)&gt;0,TEXT(BZ1028,"YYYY-MM-DD")=TEXT(Konstanta!$B$1,"YYYY-MM-DD"))</f>
        <v>0</v>
      </c>
      <c r="CC1028" s="70" t="str">
        <f t="shared" si="271"/>
        <v/>
      </c>
      <c r="CD1028" s="72">
        <f ca="1">(Konstanta!$B$2-D1028)*24</f>
        <v>1096694.666275</v>
      </c>
      <c r="CE1028" t="b">
        <f t="shared" si="272"/>
        <v>0</v>
      </c>
      <c r="CF1028" t="b">
        <f>LEN(_xlfn.IFNA(VLOOKUP(H1028,Konstanta!$M:$M,1,FALSE),""))&gt;0</f>
        <v>0</v>
      </c>
      <c r="CG1028" t="b">
        <f>LEN(_xlfn.IFNA(VLOOKUP(G1028,Konstanta!$T:$T,1,FALSE),""))&gt;0</f>
        <v>0</v>
      </c>
      <c r="CH1028" t="b">
        <f>_xlfn.IFNA(VLOOKUP(U1028,Konstanta!$O:$O,1,FALSE),"-")&lt;&gt;"-"</f>
        <v>0</v>
      </c>
      <c r="CI1028" t="b">
        <f>LEN(_xlfn.IFNA(VLOOKUP(AX1028,Konstanta!$X:$X,1,FALSE),""))&gt;0</f>
        <v>0</v>
      </c>
      <c r="CJ1028" t="b">
        <f>OR(LEN(_xlfn.IFNA(VLOOKUP(Y1028,Konstanta!$Q:$Q,1,FALSE),""))&gt;0,LEN(Y1028)=0)</f>
        <v>1</v>
      </c>
      <c r="CK1028" t="b">
        <f t="shared" si="273"/>
        <v>1</v>
      </c>
      <c r="CL1028" t="b">
        <f>OR(LEN(_xlfn.IFNA(VLOOKUP(BK1028,Konstanta!$Z:$Z,1,FALSE),""))&gt;0,LEN(BK1028)=0)</f>
        <v>1</v>
      </c>
      <c r="CM1028" t="b">
        <f t="shared" si="274"/>
        <v>1</v>
      </c>
      <c r="CN1028" t="b">
        <f t="shared" si="275"/>
        <v>0</v>
      </c>
      <c r="CO1028" t="b">
        <f>LEN(_xlfn.IFNA(VLOOKUP(Data!K1028,Konstanta!$AB:$AB,1,FALSE),""))&gt;0</f>
        <v>0</v>
      </c>
      <c r="CP1028" s="12" t="b">
        <f t="shared" si="276"/>
        <v>0</v>
      </c>
      <c r="CQ1028" s="12" t="b">
        <f t="shared" si="277"/>
        <v>0</v>
      </c>
      <c r="CR1028" t="b">
        <f>ISNUMBER(SEARCH(Konstanta!$Q$5,Y1028))</f>
        <v>0</v>
      </c>
      <c r="CS1028">
        <f ca="1">IF(CD1028&lt;=Konstanta!$J$5,Konstanta!$I$5,IF(CD1028&lt;=Konstanta!$J$6,Konstanta!$I$6,IF(CD1028&lt;=Konstanta!$J$7,Konstanta!$I$7,Konstanta!$I$8)))</f>
        <v>4</v>
      </c>
      <c r="CT1028" t="b">
        <f>ISNUMBER(SEARCH(Konstanta!$Q$6,Y1028))</f>
        <v>0</v>
      </c>
      <c r="CU1028">
        <f ca="1">IF(CD1028&lt;=Konstanta!$F$5,Konstanta!$E$5,IF(CD1028&lt;=Konstanta!$F$6,Konstanta!$E$6,IF(CD1028&lt;=Konstanta!$F$7,Konstanta!$E$7,IF(CD1028&lt;=Konstanta!$F$8,Konstanta!$E$8,Konstanta!$E$9))))</f>
        <v>5</v>
      </c>
      <c r="CV1028" t="b">
        <f t="shared" si="278"/>
        <v>1</v>
      </c>
      <c r="CW1028" s="74">
        <f ca="1">IF(CD1028&lt;=Konstanta!$B$5,Konstanta!$A$5,IF(CD1028&lt;=Konstanta!$B$6,Konstanta!$A$6,IF(CD1028&lt;=Konstanta!$B$7,Konstanta!$A$7,IF(CD1028&lt;=Konstanta!$B$8,Konstanta!$A$8,IF(CD1028&lt;=Konstanta!$B$9,Konstanta!$A$9,IF(CD1028&lt;=Konstanta!$B$10,Konstanta!$A$10,IF(CD1028&lt;=Konstanta!$B$11,Konstanta!$A$11,Konstanta!$A$12)))))))</f>
        <v>8</v>
      </c>
      <c r="CX1028" t="b">
        <f>LEN(_xlfn.IFNA(VLOOKUP(AA1028,Konstanta!$AD:$AD,1,FALSE),""))=0</f>
        <v>1</v>
      </c>
      <c r="CY1028" s="67">
        <f t="shared" si="279"/>
        <v>0</v>
      </c>
      <c r="CZ1028" s="67">
        <f t="shared" si="280"/>
        <v>0</v>
      </c>
      <c r="DA1028" s="67">
        <f t="shared" si="281"/>
        <v>0</v>
      </c>
      <c r="DB1028" t="b">
        <f t="shared" ca="1" si="282"/>
        <v>0</v>
      </c>
      <c r="DC1028" s="67" t="b">
        <f>DA1028&lt;=Konstanta!$AH$3</f>
        <v>1</v>
      </c>
      <c r="DD1028" t="b">
        <f>CY1028&lt;=Konstanta!$AH$4</f>
        <v>1</v>
      </c>
      <c r="DE1028" t="b">
        <f>CY1028&lt;=Konstanta!$AH$5</f>
        <v>1</v>
      </c>
      <c r="DF1028" t="b">
        <f>CY1028&lt;=Konstanta!$AH$6</f>
        <v>1</v>
      </c>
      <c r="DG1028" t="b">
        <f ca="1">TEXT(BL1028,"YYYYMMDD")=TEXT(Konstanta!$B$1,"YYYYMMDD")</f>
        <v>0</v>
      </c>
      <c r="DH1028" t="b">
        <f t="shared" si="283"/>
        <v>0</v>
      </c>
      <c r="DI1028" s="67">
        <f ca="1">Konstanta!$C$4-Data!CD1028</f>
        <v>-1096658.666275</v>
      </c>
      <c r="DJ1028">
        <f ca="1">IF(Data!DI1028&gt;=Konstanta!$B$14,Konstanta!$A$14,IF(Data!DI1028&gt;=Konstanta!$B$15,Konstanta!$A$15,IF(Data!DI1028&gt;=Konstanta!$B$16,Konstanta!$A$16,IF(Data!DI1028&gt;=Konstanta!$B$17,Konstanta!$A$17,IF(Data!DI1028&gt;=Konstanta!$B$18,Konstanta!$A$18,Konstanta!$A$19)))))</f>
        <v>6</v>
      </c>
      <c r="DK1028" t="b">
        <f t="shared" si="284"/>
        <v>0</v>
      </c>
      <c r="DL1028" t="b">
        <f>COUNTIFS(A$1:A1027,A1028)=0</f>
        <v>1</v>
      </c>
    </row>
    <row r="1029" spans="1:116">
      <c r="A1029" s="68"/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8"/>
      <c r="P1029" s="68"/>
      <c r="Q1029" s="68"/>
      <c r="R1029" s="68"/>
      <c r="S1029" s="68"/>
      <c r="T1029" s="68"/>
      <c r="U1029" s="68"/>
      <c r="V1029" s="68"/>
      <c r="W1029" s="68"/>
      <c r="X1029" s="68"/>
      <c r="Y1029" s="68"/>
      <c r="Z1029" s="68"/>
      <c r="AA1029" s="68"/>
      <c r="AB1029" s="68"/>
      <c r="AC1029" s="68"/>
      <c r="AD1029" s="68"/>
      <c r="AE1029" s="68"/>
      <c r="AF1029" s="68"/>
      <c r="AG1029" s="68"/>
      <c r="AH1029" s="68"/>
      <c r="AI1029" s="68"/>
      <c r="AJ1029" s="68"/>
      <c r="AK1029" s="68"/>
      <c r="AL1029" s="68"/>
      <c r="AM1029" s="68"/>
      <c r="AN1029" s="68"/>
      <c r="AO1029" s="68"/>
      <c r="AP1029" s="68"/>
      <c r="AQ1029" s="68"/>
      <c r="AR1029" s="68"/>
      <c r="AS1029" s="68"/>
      <c r="AT1029" s="68"/>
      <c r="AU1029" s="68"/>
      <c r="AV1029" s="68"/>
      <c r="AW1029" s="68"/>
      <c r="AX1029" s="68"/>
      <c r="AY1029" s="68"/>
      <c r="AZ1029" s="68"/>
      <c r="BA1029" s="68"/>
      <c r="BB1029" s="68"/>
      <c r="BC1029" s="68"/>
      <c r="BD1029" s="68"/>
      <c r="BE1029" s="68"/>
      <c r="BF1029" s="68"/>
      <c r="BG1029" s="68"/>
      <c r="BH1029" s="68"/>
      <c r="BI1029" s="68"/>
      <c r="BJ1029" s="68"/>
      <c r="BK1029" s="68"/>
      <c r="BL1029" s="68"/>
      <c r="BM1029" s="68"/>
      <c r="BN1029" s="68"/>
      <c r="BO1029" s="68"/>
      <c r="BP1029" s="68"/>
      <c r="BQ1029" s="68"/>
      <c r="BR1029" s="68"/>
      <c r="BS1029" s="68"/>
      <c r="BT1029" s="68"/>
      <c r="BU1029" s="68"/>
      <c r="BV1029" s="68"/>
      <c r="BW1029" s="68"/>
      <c r="BX1029" s="68"/>
      <c r="BY1029" s="68"/>
      <c r="BZ1029" s="70" t="str">
        <f t="shared" si="269"/>
        <v/>
      </c>
      <c r="CA1029" s="71">
        <f t="shared" ca="1" si="270"/>
        <v>1096694.6659944444</v>
      </c>
      <c r="CB1029" s="70" t="b">
        <f ca="1">AND(LEN(BZ1029)&gt;0,TEXT(BZ1029,"YYYY-MM-DD")=TEXT(Konstanta!$B$1,"YYYY-MM-DD"))</f>
        <v>0</v>
      </c>
      <c r="CC1029" s="70" t="str">
        <f t="shared" si="271"/>
        <v/>
      </c>
      <c r="CD1029" s="72">
        <f ca="1">(Konstanta!$B$2-D1029)*24</f>
        <v>1096694.666275</v>
      </c>
      <c r="CE1029" t="b">
        <f t="shared" si="272"/>
        <v>0</v>
      </c>
      <c r="CF1029" t="b">
        <f>LEN(_xlfn.IFNA(VLOOKUP(H1029,Konstanta!$M:$M,1,FALSE),""))&gt;0</f>
        <v>0</v>
      </c>
      <c r="CG1029" t="b">
        <f>LEN(_xlfn.IFNA(VLOOKUP(G1029,Konstanta!$T:$T,1,FALSE),""))&gt;0</f>
        <v>0</v>
      </c>
      <c r="CH1029" t="b">
        <f>_xlfn.IFNA(VLOOKUP(U1029,Konstanta!$O:$O,1,FALSE),"-")&lt;&gt;"-"</f>
        <v>0</v>
      </c>
      <c r="CI1029" t="b">
        <f>LEN(_xlfn.IFNA(VLOOKUP(AX1029,Konstanta!$X:$X,1,FALSE),""))&gt;0</f>
        <v>0</v>
      </c>
      <c r="CJ1029" t="b">
        <f>OR(LEN(_xlfn.IFNA(VLOOKUP(Y1029,Konstanta!$Q:$Q,1,FALSE),""))&gt;0,LEN(Y1029)=0)</f>
        <v>1</v>
      </c>
      <c r="CK1029" t="b">
        <f t="shared" si="273"/>
        <v>1</v>
      </c>
      <c r="CL1029" t="b">
        <f>OR(LEN(_xlfn.IFNA(VLOOKUP(BK1029,Konstanta!$Z:$Z,1,FALSE),""))&gt;0,LEN(BK1029)=0)</f>
        <v>1</v>
      </c>
      <c r="CM1029" t="b">
        <f t="shared" si="274"/>
        <v>1</v>
      </c>
      <c r="CN1029" t="b">
        <f t="shared" si="275"/>
        <v>0</v>
      </c>
      <c r="CO1029" t="b">
        <f>LEN(_xlfn.IFNA(VLOOKUP(Data!K1029,Konstanta!$AB:$AB,1,FALSE),""))&gt;0</f>
        <v>0</v>
      </c>
      <c r="CP1029" s="12" t="b">
        <f t="shared" si="276"/>
        <v>0</v>
      </c>
      <c r="CQ1029" s="12" t="b">
        <f t="shared" si="277"/>
        <v>0</v>
      </c>
      <c r="CR1029" t="b">
        <f>ISNUMBER(SEARCH(Konstanta!$Q$5,Y1029))</f>
        <v>0</v>
      </c>
      <c r="CS1029">
        <f ca="1">IF(CD1029&lt;=Konstanta!$J$5,Konstanta!$I$5,IF(CD1029&lt;=Konstanta!$J$6,Konstanta!$I$6,IF(CD1029&lt;=Konstanta!$J$7,Konstanta!$I$7,Konstanta!$I$8)))</f>
        <v>4</v>
      </c>
      <c r="CT1029" t="b">
        <f>ISNUMBER(SEARCH(Konstanta!$Q$6,Y1029))</f>
        <v>0</v>
      </c>
      <c r="CU1029">
        <f ca="1">IF(CD1029&lt;=Konstanta!$F$5,Konstanta!$E$5,IF(CD1029&lt;=Konstanta!$F$6,Konstanta!$E$6,IF(CD1029&lt;=Konstanta!$F$7,Konstanta!$E$7,IF(CD1029&lt;=Konstanta!$F$8,Konstanta!$E$8,Konstanta!$E$9))))</f>
        <v>5</v>
      </c>
      <c r="CV1029" t="b">
        <f t="shared" si="278"/>
        <v>1</v>
      </c>
      <c r="CW1029" s="74">
        <f ca="1">IF(CD1029&lt;=Konstanta!$B$5,Konstanta!$A$5,IF(CD1029&lt;=Konstanta!$B$6,Konstanta!$A$6,IF(CD1029&lt;=Konstanta!$B$7,Konstanta!$A$7,IF(CD1029&lt;=Konstanta!$B$8,Konstanta!$A$8,IF(CD1029&lt;=Konstanta!$B$9,Konstanta!$A$9,IF(CD1029&lt;=Konstanta!$B$10,Konstanta!$A$10,IF(CD1029&lt;=Konstanta!$B$11,Konstanta!$A$11,Konstanta!$A$12)))))))</f>
        <v>8</v>
      </c>
      <c r="CX1029" t="b">
        <f>LEN(_xlfn.IFNA(VLOOKUP(AA1029,Konstanta!$AD:$AD,1,FALSE),""))=0</f>
        <v>1</v>
      </c>
      <c r="CY1029" s="67">
        <f t="shared" si="279"/>
        <v>0</v>
      </c>
      <c r="CZ1029" s="67">
        <f t="shared" si="280"/>
        <v>0</v>
      </c>
      <c r="DA1029" s="67">
        <f t="shared" si="281"/>
        <v>0</v>
      </c>
      <c r="DB1029" t="b">
        <f t="shared" ca="1" si="282"/>
        <v>0</v>
      </c>
      <c r="DC1029" s="67" t="b">
        <f>DA1029&lt;=Konstanta!$AH$3</f>
        <v>1</v>
      </c>
      <c r="DD1029" t="b">
        <f>CY1029&lt;=Konstanta!$AH$4</f>
        <v>1</v>
      </c>
      <c r="DE1029" t="b">
        <f>CY1029&lt;=Konstanta!$AH$5</f>
        <v>1</v>
      </c>
      <c r="DF1029" t="b">
        <f>CY1029&lt;=Konstanta!$AH$6</f>
        <v>1</v>
      </c>
      <c r="DG1029" t="b">
        <f ca="1">TEXT(BL1029,"YYYYMMDD")=TEXT(Konstanta!$B$1,"YYYYMMDD")</f>
        <v>0</v>
      </c>
      <c r="DH1029" t="b">
        <f t="shared" si="283"/>
        <v>0</v>
      </c>
      <c r="DI1029" s="67">
        <f ca="1">Konstanta!$C$4-Data!CD1029</f>
        <v>-1096658.666275</v>
      </c>
      <c r="DJ1029">
        <f ca="1">IF(Data!DI1029&gt;=Konstanta!$B$14,Konstanta!$A$14,IF(Data!DI1029&gt;=Konstanta!$B$15,Konstanta!$A$15,IF(Data!DI1029&gt;=Konstanta!$B$16,Konstanta!$A$16,IF(Data!DI1029&gt;=Konstanta!$B$17,Konstanta!$A$17,IF(Data!DI1029&gt;=Konstanta!$B$18,Konstanta!$A$18,Konstanta!$A$19)))))</f>
        <v>6</v>
      </c>
      <c r="DK1029" t="b">
        <f t="shared" si="284"/>
        <v>0</v>
      </c>
      <c r="DL1029" t="b">
        <f>COUNTIFS(A$1:A1028,A1029)=0</f>
        <v>1</v>
      </c>
    </row>
    <row r="1030" spans="1:116">
      <c r="A1030" s="68"/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8"/>
      <c r="P1030" s="68"/>
      <c r="Q1030" s="68"/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  <c r="BL1030" s="68"/>
      <c r="BM1030" s="68"/>
      <c r="BN1030" s="68"/>
      <c r="BO1030" s="68"/>
      <c r="BP1030" s="68"/>
      <c r="BQ1030" s="68"/>
      <c r="BR1030" s="68"/>
      <c r="BS1030" s="68"/>
      <c r="BT1030" s="68"/>
      <c r="BU1030" s="68"/>
      <c r="BV1030" s="68"/>
      <c r="BW1030" s="68"/>
      <c r="BX1030" s="68"/>
      <c r="BY1030" s="68"/>
      <c r="BZ1030" s="70" t="str">
        <f t="shared" si="269"/>
        <v/>
      </c>
      <c r="CA1030" s="71">
        <f t="shared" ca="1" si="270"/>
        <v>1096694.6660000002</v>
      </c>
      <c r="CB1030" s="70" t="b">
        <f ca="1">AND(LEN(BZ1030)&gt;0,TEXT(BZ1030,"YYYY-MM-DD")=TEXT(Konstanta!$B$1,"YYYY-MM-DD"))</f>
        <v>0</v>
      </c>
      <c r="CC1030" s="70" t="str">
        <f t="shared" si="271"/>
        <v/>
      </c>
      <c r="CD1030" s="72">
        <f ca="1">(Konstanta!$B$2-D1030)*24</f>
        <v>1096694.666275</v>
      </c>
      <c r="CE1030" t="b">
        <f t="shared" si="272"/>
        <v>0</v>
      </c>
      <c r="CF1030" t="b">
        <f>LEN(_xlfn.IFNA(VLOOKUP(H1030,Konstanta!$M:$M,1,FALSE),""))&gt;0</f>
        <v>0</v>
      </c>
      <c r="CG1030" t="b">
        <f>LEN(_xlfn.IFNA(VLOOKUP(G1030,Konstanta!$T:$T,1,FALSE),""))&gt;0</f>
        <v>0</v>
      </c>
      <c r="CH1030" t="b">
        <f>_xlfn.IFNA(VLOOKUP(U1030,Konstanta!$O:$O,1,FALSE),"-")&lt;&gt;"-"</f>
        <v>0</v>
      </c>
      <c r="CI1030" t="b">
        <f>LEN(_xlfn.IFNA(VLOOKUP(AX1030,Konstanta!$X:$X,1,FALSE),""))&gt;0</f>
        <v>0</v>
      </c>
      <c r="CJ1030" t="b">
        <f>OR(LEN(_xlfn.IFNA(VLOOKUP(Y1030,Konstanta!$Q:$Q,1,FALSE),""))&gt;0,LEN(Y1030)=0)</f>
        <v>1</v>
      </c>
      <c r="CK1030" t="b">
        <f t="shared" si="273"/>
        <v>1</v>
      </c>
      <c r="CL1030" t="b">
        <f>OR(LEN(_xlfn.IFNA(VLOOKUP(BK1030,Konstanta!$Z:$Z,1,FALSE),""))&gt;0,LEN(BK1030)=0)</f>
        <v>1</v>
      </c>
      <c r="CM1030" t="b">
        <f t="shared" si="274"/>
        <v>1</v>
      </c>
      <c r="CN1030" t="b">
        <f t="shared" si="275"/>
        <v>0</v>
      </c>
      <c r="CO1030" t="b">
        <f>LEN(_xlfn.IFNA(VLOOKUP(Data!K1030,Konstanta!$AB:$AB,1,FALSE),""))&gt;0</f>
        <v>0</v>
      </c>
      <c r="CP1030" s="12" t="b">
        <f t="shared" si="276"/>
        <v>0</v>
      </c>
      <c r="CQ1030" s="12" t="b">
        <f t="shared" si="277"/>
        <v>0</v>
      </c>
      <c r="CR1030" t="b">
        <f>ISNUMBER(SEARCH(Konstanta!$Q$5,Y1030))</f>
        <v>0</v>
      </c>
      <c r="CS1030">
        <f ca="1">IF(CD1030&lt;=Konstanta!$J$5,Konstanta!$I$5,IF(CD1030&lt;=Konstanta!$J$6,Konstanta!$I$6,IF(CD1030&lt;=Konstanta!$J$7,Konstanta!$I$7,Konstanta!$I$8)))</f>
        <v>4</v>
      </c>
      <c r="CT1030" t="b">
        <f>ISNUMBER(SEARCH(Konstanta!$Q$6,Y1030))</f>
        <v>0</v>
      </c>
      <c r="CU1030">
        <f ca="1">IF(CD1030&lt;=Konstanta!$F$5,Konstanta!$E$5,IF(CD1030&lt;=Konstanta!$F$6,Konstanta!$E$6,IF(CD1030&lt;=Konstanta!$F$7,Konstanta!$E$7,IF(CD1030&lt;=Konstanta!$F$8,Konstanta!$E$8,Konstanta!$E$9))))</f>
        <v>5</v>
      </c>
      <c r="CV1030" t="b">
        <f t="shared" si="278"/>
        <v>1</v>
      </c>
      <c r="CW1030" s="74">
        <f ca="1">IF(CD1030&lt;=Konstanta!$B$5,Konstanta!$A$5,IF(CD1030&lt;=Konstanta!$B$6,Konstanta!$A$6,IF(CD1030&lt;=Konstanta!$B$7,Konstanta!$A$7,IF(CD1030&lt;=Konstanta!$B$8,Konstanta!$A$8,IF(CD1030&lt;=Konstanta!$B$9,Konstanta!$A$9,IF(CD1030&lt;=Konstanta!$B$10,Konstanta!$A$10,IF(CD1030&lt;=Konstanta!$B$11,Konstanta!$A$11,Konstanta!$A$12)))))))</f>
        <v>8</v>
      </c>
      <c r="CX1030" t="b">
        <f>LEN(_xlfn.IFNA(VLOOKUP(AA1030,Konstanta!$AD:$AD,1,FALSE),""))=0</f>
        <v>1</v>
      </c>
      <c r="CY1030" s="67">
        <f t="shared" si="279"/>
        <v>0</v>
      </c>
      <c r="CZ1030" s="67">
        <f t="shared" si="280"/>
        <v>0</v>
      </c>
      <c r="DA1030" s="67">
        <f t="shared" si="281"/>
        <v>0</v>
      </c>
      <c r="DB1030" t="b">
        <f t="shared" ca="1" si="282"/>
        <v>0</v>
      </c>
      <c r="DC1030" s="67" t="b">
        <f>DA1030&lt;=Konstanta!$AH$3</f>
        <v>1</v>
      </c>
      <c r="DD1030" t="b">
        <f>CY1030&lt;=Konstanta!$AH$4</f>
        <v>1</v>
      </c>
      <c r="DE1030" t="b">
        <f>CY1030&lt;=Konstanta!$AH$5</f>
        <v>1</v>
      </c>
      <c r="DF1030" t="b">
        <f>CY1030&lt;=Konstanta!$AH$6</f>
        <v>1</v>
      </c>
      <c r="DG1030" t="b">
        <f ca="1">TEXT(BL1030,"YYYYMMDD")=TEXT(Konstanta!$B$1,"YYYYMMDD")</f>
        <v>0</v>
      </c>
      <c r="DH1030" t="b">
        <f t="shared" si="283"/>
        <v>0</v>
      </c>
      <c r="DI1030" s="67">
        <f ca="1">Konstanta!$C$4-Data!CD1030</f>
        <v>-1096658.666275</v>
      </c>
      <c r="DJ1030">
        <f ca="1">IF(Data!DI1030&gt;=Konstanta!$B$14,Konstanta!$A$14,IF(Data!DI1030&gt;=Konstanta!$B$15,Konstanta!$A$15,IF(Data!DI1030&gt;=Konstanta!$B$16,Konstanta!$A$16,IF(Data!DI1030&gt;=Konstanta!$B$17,Konstanta!$A$17,IF(Data!DI1030&gt;=Konstanta!$B$18,Konstanta!$A$18,Konstanta!$A$19)))))</f>
        <v>6</v>
      </c>
      <c r="DK1030" t="b">
        <f t="shared" si="284"/>
        <v>0</v>
      </c>
      <c r="DL1030" t="b">
        <f>COUNTIFS(A$1:A1029,A1030)=0</f>
        <v>1</v>
      </c>
    </row>
    <row r="1031" spans="1:116">
      <c r="A1031" s="68"/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8"/>
      <c r="P1031" s="68"/>
      <c r="Q1031" s="68"/>
      <c r="R1031" s="68"/>
      <c r="S1031" s="68"/>
      <c r="T1031" s="68"/>
      <c r="U1031" s="68"/>
      <c r="V1031" s="68"/>
      <c r="W1031" s="68"/>
      <c r="X1031" s="68"/>
      <c r="Y1031" s="68"/>
      <c r="Z1031" s="68"/>
      <c r="AA1031" s="68"/>
      <c r="AB1031" s="68"/>
      <c r="AC1031" s="68"/>
      <c r="AD1031" s="68"/>
      <c r="AE1031" s="68"/>
      <c r="AF1031" s="68"/>
      <c r="AG1031" s="68"/>
      <c r="AH1031" s="68"/>
      <c r="AI1031" s="68"/>
      <c r="AJ1031" s="68"/>
      <c r="AK1031" s="68"/>
      <c r="AL1031" s="68"/>
      <c r="AM1031" s="68"/>
      <c r="AN1031" s="68"/>
      <c r="AO1031" s="68"/>
      <c r="AP1031" s="68"/>
      <c r="AQ1031" s="68"/>
      <c r="AR1031" s="68"/>
      <c r="AS1031" s="68"/>
      <c r="AT1031" s="68"/>
      <c r="AU1031" s="68"/>
      <c r="AV1031" s="68"/>
      <c r="AW1031" s="68"/>
      <c r="AX1031" s="68"/>
      <c r="AY1031" s="68"/>
      <c r="AZ1031" s="68"/>
      <c r="BA1031" s="68"/>
      <c r="BB1031" s="68"/>
      <c r="BC1031" s="68"/>
      <c r="BD1031" s="68"/>
      <c r="BE1031" s="68"/>
      <c r="BF1031" s="68"/>
      <c r="BG1031" s="68"/>
      <c r="BH1031" s="68"/>
      <c r="BI1031" s="68"/>
      <c r="BJ1031" s="68"/>
      <c r="BK1031" s="68"/>
      <c r="BL1031" s="68"/>
      <c r="BM1031" s="68"/>
      <c r="BN1031" s="68"/>
      <c r="BO1031" s="68"/>
      <c r="BP1031" s="68"/>
      <c r="BQ1031" s="68"/>
      <c r="BR1031" s="68"/>
      <c r="BS1031" s="68"/>
      <c r="BT1031" s="68"/>
      <c r="BU1031" s="68"/>
      <c r="BV1031" s="68"/>
      <c r="BW1031" s="68"/>
      <c r="BX1031" s="68"/>
      <c r="BY1031" s="68"/>
      <c r="BZ1031" s="70" t="str">
        <f t="shared" si="269"/>
        <v/>
      </c>
      <c r="CA1031" s="71">
        <f t="shared" ca="1" si="270"/>
        <v>1096694.6660055555</v>
      </c>
      <c r="CB1031" s="70" t="b">
        <f ca="1">AND(LEN(BZ1031)&gt;0,TEXT(BZ1031,"YYYY-MM-DD")=TEXT(Konstanta!$B$1,"YYYY-MM-DD"))</f>
        <v>0</v>
      </c>
      <c r="CC1031" s="70" t="str">
        <f t="shared" si="271"/>
        <v/>
      </c>
      <c r="CD1031" s="72">
        <f ca="1">(Konstanta!$B$2-D1031)*24</f>
        <v>1096694.666275</v>
      </c>
      <c r="CE1031" t="b">
        <f t="shared" si="272"/>
        <v>0</v>
      </c>
      <c r="CF1031" t="b">
        <f>LEN(_xlfn.IFNA(VLOOKUP(H1031,Konstanta!$M:$M,1,FALSE),""))&gt;0</f>
        <v>0</v>
      </c>
      <c r="CG1031" t="b">
        <f>LEN(_xlfn.IFNA(VLOOKUP(G1031,Konstanta!$T:$T,1,FALSE),""))&gt;0</f>
        <v>0</v>
      </c>
      <c r="CH1031" t="b">
        <f>_xlfn.IFNA(VLOOKUP(U1031,Konstanta!$O:$O,1,FALSE),"-")&lt;&gt;"-"</f>
        <v>0</v>
      </c>
      <c r="CI1031" t="b">
        <f>LEN(_xlfn.IFNA(VLOOKUP(AX1031,Konstanta!$X:$X,1,FALSE),""))&gt;0</f>
        <v>0</v>
      </c>
      <c r="CJ1031" t="b">
        <f>OR(LEN(_xlfn.IFNA(VLOOKUP(Y1031,Konstanta!$Q:$Q,1,FALSE),""))&gt;0,LEN(Y1031)=0)</f>
        <v>1</v>
      </c>
      <c r="CK1031" t="b">
        <f t="shared" si="273"/>
        <v>1</v>
      </c>
      <c r="CL1031" t="b">
        <f>OR(LEN(_xlfn.IFNA(VLOOKUP(BK1031,Konstanta!$Z:$Z,1,FALSE),""))&gt;0,LEN(BK1031)=0)</f>
        <v>1</v>
      </c>
      <c r="CM1031" t="b">
        <f t="shared" si="274"/>
        <v>1</v>
      </c>
      <c r="CN1031" t="b">
        <f t="shared" si="275"/>
        <v>0</v>
      </c>
      <c r="CO1031" t="b">
        <f>LEN(_xlfn.IFNA(VLOOKUP(Data!K1031,Konstanta!$AB:$AB,1,FALSE),""))&gt;0</f>
        <v>0</v>
      </c>
      <c r="CP1031" s="12" t="b">
        <f t="shared" si="276"/>
        <v>0</v>
      </c>
      <c r="CQ1031" s="12" t="b">
        <f t="shared" si="277"/>
        <v>0</v>
      </c>
      <c r="CR1031" t="b">
        <f>ISNUMBER(SEARCH(Konstanta!$Q$5,Y1031))</f>
        <v>0</v>
      </c>
      <c r="CS1031">
        <f ca="1">IF(CD1031&lt;=Konstanta!$J$5,Konstanta!$I$5,IF(CD1031&lt;=Konstanta!$J$6,Konstanta!$I$6,IF(CD1031&lt;=Konstanta!$J$7,Konstanta!$I$7,Konstanta!$I$8)))</f>
        <v>4</v>
      </c>
      <c r="CT1031" t="b">
        <f>ISNUMBER(SEARCH(Konstanta!$Q$6,Y1031))</f>
        <v>0</v>
      </c>
      <c r="CU1031">
        <f ca="1">IF(CD1031&lt;=Konstanta!$F$5,Konstanta!$E$5,IF(CD1031&lt;=Konstanta!$F$6,Konstanta!$E$6,IF(CD1031&lt;=Konstanta!$F$7,Konstanta!$E$7,IF(CD1031&lt;=Konstanta!$F$8,Konstanta!$E$8,Konstanta!$E$9))))</f>
        <v>5</v>
      </c>
      <c r="CV1031" t="b">
        <f t="shared" si="278"/>
        <v>1</v>
      </c>
      <c r="CW1031" s="74">
        <f ca="1">IF(CD1031&lt;=Konstanta!$B$5,Konstanta!$A$5,IF(CD1031&lt;=Konstanta!$B$6,Konstanta!$A$6,IF(CD1031&lt;=Konstanta!$B$7,Konstanta!$A$7,IF(CD1031&lt;=Konstanta!$B$8,Konstanta!$A$8,IF(CD1031&lt;=Konstanta!$B$9,Konstanta!$A$9,IF(CD1031&lt;=Konstanta!$B$10,Konstanta!$A$10,IF(CD1031&lt;=Konstanta!$B$11,Konstanta!$A$11,Konstanta!$A$12)))))))</f>
        <v>8</v>
      </c>
      <c r="CX1031" t="b">
        <f>LEN(_xlfn.IFNA(VLOOKUP(AA1031,Konstanta!$AD:$AD,1,FALSE),""))=0</f>
        <v>1</v>
      </c>
      <c r="CY1031" s="67">
        <f t="shared" si="279"/>
        <v>0</v>
      </c>
      <c r="CZ1031" s="67">
        <f t="shared" si="280"/>
        <v>0</v>
      </c>
      <c r="DA1031" s="67">
        <f t="shared" si="281"/>
        <v>0</v>
      </c>
      <c r="DB1031" t="b">
        <f t="shared" ca="1" si="282"/>
        <v>0</v>
      </c>
      <c r="DC1031" s="67" t="b">
        <f>DA1031&lt;=Konstanta!$AH$3</f>
        <v>1</v>
      </c>
      <c r="DD1031" t="b">
        <f>CY1031&lt;=Konstanta!$AH$4</f>
        <v>1</v>
      </c>
      <c r="DE1031" t="b">
        <f>CY1031&lt;=Konstanta!$AH$5</f>
        <v>1</v>
      </c>
      <c r="DF1031" t="b">
        <f>CY1031&lt;=Konstanta!$AH$6</f>
        <v>1</v>
      </c>
      <c r="DG1031" t="b">
        <f ca="1">TEXT(BL1031,"YYYYMMDD")=TEXT(Konstanta!$B$1,"YYYYMMDD")</f>
        <v>0</v>
      </c>
      <c r="DH1031" t="b">
        <f t="shared" si="283"/>
        <v>0</v>
      </c>
      <c r="DI1031" s="67">
        <f ca="1">Konstanta!$C$4-Data!CD1031</f>
        <v>-1096658.666275</v>
      </c>
      <c r="DJ1031">
        <f ca="1">IF(Data!DI1031&gt;=Konstanta!$B$14,Konstanta!$A$14,IF(Data!DI1031&gt;=Konstanta!$B$15,Konstanta!$A$15,IF(Data!DI1031&gt;=Konstanta!$B$16,Konstanta!$A$16,IF(Data!DI1031&gt;=Konstanta!$B$17,Konstanta!$A$17,IF(Data!DI1031&gt;=Konstanta!$B$18,Konstanta!$A$18,Konstanta!$A$19)))))</f>
        <v>6</v>
      </c>
      <c r="DK1031" t="b">
        <f t="shared" si="284"/>
        <v>0</v>
      </c>
      <c r="DL1031" t="b">
        <f>COUNTIFS(A$1:A1030,A1031)=0</f>
        <v>1</v>
      </c>
    </row>
    <row r="1032" spans="1:116">
      <c r="A1032" s="68"/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8"/>
      <c r="P1032" s="68"/>
      <c r="Q1032" s="68"/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  <c r="AG1032" s="68"/>
      <c r="AH1032" s="68"/>
      <c r="AI1032" s="68"/>
      <c r="AJ1032" s="68"/>
      <c r="AK1032" s="68"/>
      <c r="AL1032" s="68"/>
      <c r="AM1032" s="68"/>
      <c r="AN1032" s="68"/>
      <c r="AO1032" s="68"/>
      <c r="AP1032" s="68"/>
      <c r="AQ1032" s="68"/>
      <c r="AR1032" s="68"/>
      <c r="AS1032" s="68"/>
      <c r="AT1032" s="68"/>
      <c r="AU1032" s="68"/>
      <c r="AV1032" s="68"/>
      <c r="AW1032" s="68"/>
      <c r="AX1032" s="68"/>
      <c r="AY1032" s="68"/>
      <c r="AZ1032" s="68"/>
      <c r="BA1032" s="68"/>
      <c r="BB1032" s="68"/>
      <c r="BC1032" s="68"/>
      <c r="BD1032" s="68"/>
      <c r="BE1032" s="68"/>
      <c r="BF1032" s="68"/>
      <c r="BG1032" s="68"/>
      <c r="BH1032" s="68"/>
      <c r="BI1032" s="68"/>
      <c r="BJ1032" s="68"/>
      <c r="BK1032" s="68"/>
      <c r="BL1032" s="68"/>
      <c r="BM1032" s="68"/>
      <c r="BN1032" s="68"/>
      <c r="BO1032" s="68"/>
      <c r="BP1032" s="68"/>
      <c r="BQ1032" s="68"/>
      <c r="BR1032" s="68"/>
      <c r="BS1032" s="68"/>
      <c r="BT1032" s="68"/>
      <c r="BU1032" s="68"/>
      <c r="BV1032" s="68"/>
      <c r="BW1032" s="68"/>
      <c r="BX1032" s="68"/>
      <c r="BY1032" s="68"/>
      <c r="BZ1032" s="70" t="str">
        <f t="shared" si="269"/>
        <v/>
      </c>
      <c r="CA1032" s="71">
        <f t="shared" ca="1" si="270"/>
        <v>1096694.6659916667</v>
      </c>
      <c r="CB1032" s="70" t="b">
        <f ca="1">AND(LEN(BZ1032)&gt;0,TEXT(BZ1032,"YYYY-MM-DD")=TEXT(Konstanta!$B$1,"YYYY-MM-DD"))</f>
        <v>0</v>
      </c>
      <c r="CC1032" s="70" t="str">
        <f t="shared" si="271"/>
        <v/>
      </c>
      <c r="CD1032" s="72">
        <f ca="1">(Konstanta!$B$2-D1032)*24</f>
        <v>1096694.666275</v>
      </c>
      <c r="CE1032" t="b">
        <f t="shared" si="272"/>
        <v>0</v>
      </c>
      <c r="CF1032" t="b">
        <f>LEN(_xlfn.IFNA(VLOOKUP(H1032,Konstanta!$M:$M,1,FALSE),""))&gt;0</f>
        <v>0</v>
      </c>
      <c r="CG1032" t="b">
        <f>LEN(_xlfn.IFNA(VLOOKUP(G1032,Konstanta!$T:$T,1,FALSE),""))&gt;0</f>
        <v>0</v>
      </c>
      <c r="CH1032" t="b">
        <f>_xlfn.IFNA(VLOOKUP(U1032,Konstanta!$O:$O,1,FALSE),"-")&lt;&gt;"-"</f>
        <v>0</v>
      </c>
      <c r="CI1032" t="b">
        <f>LEN(_xlfn.IFNA(VLOOKUP(AX1032,Konstanta!$X:$X,1,FALSE),""))&gt;0</f>
        <v>0</v>
      </c>
      <c r="CJ1032" t="b">
        <f>OR(LEN(_xlfn.IFNA(VLOOKUP(Y1032,Konstanta!$Q:$Q,1,FALSE),""))&gt;0,LEN(Y1032)=0)</f>
        <v>1</v>
      </c>
      <c r="CK1032" t="b">
        <f t="shared" si="273"/>
        <v>1</v>
      </c>
      <c r="CL1032" t="b">
        <f>OR(LEN(_xlfn.IFNA(VLOOKUP(BK1032,Konstanta!$Z:$Z,1,FALSE),""))&gt;0,LEN(BK1032)=0)</f>
        <v>1</v>
      </c>
      <c r="CM1032" t="b">
        <f t="shared" si="274"/>
        <v>1</v>
      </c>
      <c r="CN1032" t="b">
        <f t="shared" si="275"/>
        <v>0</v>
      </c>
      <c r="CO1032" t="b">
        <f>LEN(_xlfn.IFNA(VLOOKUP(Data!K1032,Konstanta!$AB:$AB,1,FALSE),""))&gt;0</f>
        <v>0</v>
      </c>
      <c r="CP1032" s="12" t="b">
        <f t="shared" si="276"/>
        <v>0</v>
      </c>
      <c r="CQ1032" s="12" t="b">
        <f t="shared" si="277"/>
        <v>0</v>
      </c>
      <c r="CR1032" t="b">
        <f>ISNUMBER(SEARCH(Konstanta!$Q$5,Y1032))</f>
        <v>0</v>
      </c>
      <c r="CS1032">
        <f ca="1">IF(CD1032&lt;=Konstanta!$J$5,Konstanta!$I$5,IF(CD1032&lt;=Konstanta!$J$6,Konstanta!$I$6,IF(CD1032&lt;=Konstanta!$J$7,Konstanta!$I$7,Konstanta!$I$8)))</f>
        <v>4</v>
      </c>
      <c r="CT1032" t="b">
        <f>ISNUMBER(SEARCH(Konstanta!$Q$6,Y1032))</f>
        <v>0</v>
      </c>
      <c r="CU1032">
        <f ca="1">IF(CD1032&lt;=Konstanta!$F$5,Konstanta!$E$5,IF(CD1032&lt;=Konstanta!$F$6,Konstanta!$E$6,IF(CD1032&lt;=Konstanta!$F$7,Konstanta!$E$7,IF(CD1032&lt;=Konstanta!$F$8,Konstanta!$E$8,Konstanta!$E$9))))</f>
        <v>5</v>
      </c>
      <c r="CV1032" t="b">
        <f t="shared" si="278"/>
        <v>1</v>
      </c>
      <c r="CW1032" s="74">
        <f ca="1">IF(CD1032&lt;=Konstanta!$B$5,Konstanta!$A$5,IF(CD1032&lt;=Konstanta!$B$6,Konstanta!$A$6,IF(CD1032&lt;=Konstanta!$B$7,Konstanta!$A$7,IF(CD1032&lt;=Konstanta!$B$8,Konstanta!$A$8,IF(CD1032&lt;=Konstanta!$B$9,Konstanta!$A$9,IF(CD1032&lt;=Konstanta!$B$10,Konstanta!$A$10,IF(CD1032&lt;=Konstanta!$B$11,Konstanta!$A$11,Konstanta!$A$12)))))))</f>
        <v>8</v>
      </c>
      <c r="CX1032" t="b">
        <f>LEN(_xlfn.IFNA(VLOOKUP(AA1032,Konstanta!$AD:$AD,1,FALSE),""))=0</f>
        <v>1</v>
      </c>
      <c r="CY1032" s="67">
        <f t="shared" si="279"/>
        <v>0</v>
      </c>
      <c r="CZ1032" s="67">
        <f t="shared" si="280"/>
        <v>0</v>
      </c>
      <c r="DA1032" s="67">
        <f t="shared" si="281"/>
        <v>0</v>
      </c>
      <c r="DB1032" t="b">
        <f t="shared" ca="1" si="282"/>
        <v>0</v>
      </c>
      <c r="DC1032" s="67" t="b">
        <f>DA1032&lt;=Konstanta!$AH$3</f>
        <v>1</v>
      </c>
      <c r="DD1032" t="b">
        <f>CY1032&lt;=Konstanta!$AH$4</f>
        <v>1</v>
      </c>
      <c r="DE1032" t="b">
        <f>CY1032&lt;=Konstanta!$AH$5</f>
        <v>1</v>
      </c>
      <c r="DF1032" t="b">
        <f>CY1032&lt;=Konstanta!$AH$6</f>
        <v>1</v>
      </c>
      <c r="DG1032" t="b">
        <f ca="1">TEXT(BL1032,"YYYYMMDD")=TEXT(Konstanta!$B$1,"YYYYMMDD")</f>
        <v>0</v>
      </c>
      <c r="DH1032" t="b">
        <f t="shared" si="283"/>
        <v>0</v>
      </c>
      <c r="DI1032" s="67">
        <f ca="1">Konstanta!$C$4-Data!CD1032</f>
        <v>-1096658.666275</v>
      </c>
      <c r="DJ1032">
        <f ca="1">IF(Data!DI1032&gt;=Konstanta!$B$14,Konstanta!$A$14,IF(Data!DI1032&gt;=Konstanta!$B$15,Konstanta!$A$15,IF(Data!DI1032&gt;=Konstanta!$B$16,Konstanta!$A$16,IF(Data!DI1032&gt;=Konstanta!$B$17,Konstanta!$A$17,IF(Data!DI1032&gt;=Konstanta!$B$18,Konstanta!$A$18,Konstanta!$A$19)))))</f>
        <v>6</v>
      </c>
      <c r="DK1032" t="b">
        <f t="shared" si="284"/>
        <v>0</v>
      </c>
      <c r="DL1032" t="b">
        <f>COUNTIFS(A$1:A1031,A1032)=0</f>
        <v>1</v>
      </c>
    </row>
    <row r="1033" spans="1:116">
      <c r="A1033" s="68"/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8"/>
      <c r="P1033" s="68"/>
      <c r="Q1033" s="68"/>
      <c r="R1033" s="68"/>
      <c r="S1033" s="68"/>
      <c r="T1033" s="68"/>
      <c r="U1033" s="68"/>
      <c r="V1033" s="68"/>
      <c r="W1033" s="68"/>
      <c r="X1033" s="68"/>
      <c r="Y1033" s="68"/>
      <c r="Z1033" s="68"/>
      <c r="AA1033" s="68"/>
      <c r="AB1033" s="68"/>
      <c r="AC1033" s="68"/>
      <c r="AD1033" s="68"/>
      <c r="AE1033" s="68"/>
      <c r="AF1033" s="68"/>
      <c r="AG1033" s="68"/>
      <c r="AH1033" s="68"/>
      <c r="AI1033" s="68"/>
      <c r="AJ1033" s="68"/>
      <c r="AK1033" s="68"/>
      <c r="AL1033" s="68"/>
      <c r="AM1033" s="68"/>
      <c r="AN1033" s="68"/>
      <c r="AO1033" s="68"/>
      <c r="AP1033" s="68"/>
      <c r="AQ1033" s="68"/>
      <c r="AR1033" s="68"/>
      <c r="AS1033" s="68"/>
      <c r="AT1033" s="68"/>
      <c r="AU1033" s="68"/>
      <c r="AV1033" s="68"/>
      <c r="AW1033" s="68"/>
      <c r="AX1033" s="68"/>
      <c r="AY1033" s="68"/>
      <c r="AZ1033" s="68"/>
      <c r="BA1033" s="68"/>
      <c r="BB1033" s="68"/>
      <c r="BC1033" s="68"/>
      <c r="BD1033" s="68"/>
      <c r="BE1033" s="68"/>
      <c r="BF1033" s="68"/>
      <c r="BG1033" s="68"/>
      <c r="BH1033" s="68"/>
      <c r="BI1033" s="68"/>
      <c r="BJ1033" s="68"/>
      <c r="BK1033" s="68"/>
      <c r="BL1033" s="68"/>
      <c r="BM1033" s="68"/>
      <c r="BN1033" s="68"/>
      <c r="BO1033" s="68"/>
      <c r="BP1033" s="68"/>
      <c r="BQ1033" s="68"/>
      <c r="BR1033" s="68"/>
      <c r="BS1033" s="68"/>
      <c r="BT1033" s="68"/>
      <c r="BU1033" s="68"/>
      <c r="BV1033" s="68"/>
      <c r="BW1033" s="68"/>
      <c r="BX1033" s="68"/>
      <c r="BY1033" s="68"/>
      <c r="BZ1033" s="70" t="str">
        <f t="shared" si="269"/>
        <v/>
      </c>
      <c r="CA1033" s="71">
        <f t="shared" ca="1" si="270"/>
        <v>1096694.6664083335</v>
      </c>
      <c r="CB1033" s="70" t="b">
        <f ca="1">AND(LEN(BZ1033)&gt;0,TEXT(BZ1033,"YYYY-MM-DD")=TEXT(Konstanta!$B$1,"YYYY-MM-DD"))</f>
        <v>0</v>
      </c>
      <c r="CC1033" s="70" t="str">
        <f t="shared" si="271"/>
        <v/>
      </c>
      <c r="CD1033" s="72">
        <f ca="1">(Konstanta!$B$2-D1033)*24</f>
        <v>1096694.666275</v>
      </c>
      <c r="CE1033" t="b">
        <f t="shared" si="272"/>
        <v>0</v>
      </c>
      <c r="CF1033" t="b">
        <f>LEN(_xlfn.IFNA(VLOOKUP(H1033,Konstanta!$M:$M,1,FALSE),""))&gt;0</f>
        <v>0</v>
      </c>
      <c r="CG1033" t="b">
        <f>LEN(_xlfn.IFNA(VLOOKUP(G1033,Konstanta!$T:$T,1,FALSE),""))&gt;0</f>
        <v>0</v>
      </c>
      <c r="CH1033" t="b">
        <f>_xlfn.IFNA(VLOOKUP(U1033,Konstanta!$O:$O,1,FALSE),"-")&lt;&gt;"-"</f>
        <v>0</v>
      </c>
      <c r="CI1033" t="b">
        <f>LEN(_xlfn.IFNA(VLOOKUP(AX1033,Konstanta!$X:$X,1,FALSE),""))&gt;0</f>
        <v>0</v>
      </c>
      <c r="CJ1033" t="b">
        <f>OR(LEN(_xlfn.IFNA(VLOOKUP(Y1033,Konstanta!$Q:$Q,1,FALSE),""))&gt;0,LEN(Y1033)=0)</f>
        <v>1</v>
      </c>
      <c r="CK1033" t="b">
        <f t="shared" si="273"/>
        <v>1</v>
      </c>
      <c r="CL1033" t="b">
        <f>OR(LEN(_xlfn.IFNA(VLOOKUP(BK1033,Konstanta!$Z:$Z,1,FALSE),""))&gt;0,LEN(BK1033)=0)</f>
        <v>1</v>
      </c>
      <c r="CM1033" t="b">
        <f t="shared" si="274"/>
        <v>1</v>
      </c>
      <c r="CN1033" t="b">
        <f t="shared" si="275"/>
        <v>0</v>
      </c>
      <c r="CO1033" t="b">
        <f>LEN(_xlfn.IFNA(VLOOKUP(Data!K1033,Konstanta!$AB:$AB,1,FALSE),""))&gt;0</f>
        <v>0</v>
      </c>
      <c r="CP1033" s="12" t="b">
        <f t="shared" si="276"/>
        <v>0</v>
      </c>
      <c r="CQ1033" s="12" t="b">
        <f t="shared" si="277"/>
        <v>0</v>
      </c>
      <c r="CR1033" t="b">
        <f>ISNUMBER(SEARCH(Konstanta!$Q$5,Y1033))</f>
        <v>0</v>
      </c>
      <c r="CS1033">
        <f ca="1">IF(CD1033&lt;=Konstanta!$J$5,Konstanta!$I$5,IF(CD1033&lt;=Konstanta!$J$6,Konstanta!$I$6,IF(CD1033&lt;=Konstanta!$J$7,Konstanta!$I$7,Konstanta!$I$8)))</f>
        <v>4</v>
      </c>
      <c r="CT1033" t="b">
        <f>ISNUMBER(SEARCH(Konstanta!$Q$6,Y1033))</f>
        <v>0</v>
      </c>
      <c r="CU1033">
        <f ca="1">IF(CD1033&lt;=Konstanta!$F$5,Konstanta!$E$5,IF(CD1033&lt;=Konstanta!$F$6,Konstanta!$E$6,IF(CD1033&lt;=Konstanta!$F$7,Konstanta!$E$7,IF(CD1033&lt;=Konstanta!$F$8,Konstanta!$E$8,Konstanta!$E$9))))</f>
        <v>5</v>
      </c>
      <c r="CV1033" t="b">
        <f t="shared" si="278"/>
        <v>1</v>
      </c>
      <c r="CW1033" s="74">
        <f ca="1">IF(CD1033&lt;=Konstanta!$B$5,Konstanta!$A$5,IF(CD1033&lt;=Konstanta!$B$6,Konstanta!$A$6,IF(CD1033&lt;=Konstanta!$B$7,Konstanta!$A$7,IF(CD1033&lt;=Konstanta!$B$8,Konstanta!$A$8,IF(CD1033&lt;=Konstanta!$B$9,Konstanta!$A$9,IF(CD1033&lt;=Konstanta!$B$10,Konstanta!$A$10,IF(CD1033&lt;=Konstanta!$B$11,Konstanta!$A$11,Konstanta!$A$12)))))))</f>
        <v>8</v>
      </c>
      <c r="CX1033" t="b">
        <f>LEN(_xlfn.IFNA(VLOOKUP(AA1033,Konstanta!$AD:$AD,1,FALSE),""))=0</f>
        <v>1</v>
      </c>
      <c r="CY1033" s="67">
        <f t="shared" si="279"/>
        <v>0</v>
      </c>
      <c r="CZ1033" s="67">
        <f t="shared" si="280"/>
        <v>0</v>
      </c>
      <c r="DA1033" s="67">
        <f t="shared" si="281"/>
        <v>0</v>
      </c>
      <c r="DB1033" t="b">
        <f t="shared" ca="1" si="282"/>
        <v>0</v>
      </c>
      <c r="DC1033" s="67" t="b">
        <f>DA1033&lt;=Konstanta!$AH$3</f>
        <v>1</v>
      </c>
      <c r="DD1033" t="b">
        <f>CY1033&lt;=Konstanta!$AH$4</f>
        <v>1</v>
      </c>
      <c r="DE1033" t="b">
        <f>CY1033&lt;=Konstanta!$AH$5</f>
        <v>1</v>
      </c>
      <c r="DF1033" t="b">
        <f>CY1033&lt;=Konstanta!$AH$6</f>
        <v>1</v>
      </c>
      <c r="DG1033" t="b">
        <f ca="1">TEXT(BL1033,"YYYYMMDD")=TEXT(Konstanta!$B$1,"YYYYMMDD")</f>
        <v>0</v>
      </c>
      <c r="DH1033" t="b">
        <f t="shared" si="283"/>
        <v>0</v>
      </c>
      <c r="DI1033" s="67">
        <f ca="1">Konstanta!$C$4-Data!CD1033</f>
        <v>-1096658.666275</v>
      </c>
      <c r="DJ1033">
        <f ca="1">IF(Data!DI1033&gt;=Konstanta!$B$14,Konstanta!$A$14,IF(Data!DI1033&gt;=Konstanta!$B$15,Konstanta!$A$15,IF(Data!DI1033&gt;=Konstanta!$B$16,Konstanta!$A$16,IF(Data!DI1033&gt;=Konstanta!$B$17,Konstanta!$A$17,IF(Data!DI1033&gt;=Konstanta!$B$18,Konstanta!$A$18,Konstanta!$A$19)))))</f>
        <v>6</v>
      </c>
      <c r="DK1033" t="b">
        <f t="shared" si="284"/>
        <v>0</v>
      </c>
      <c r="DL1033" t="b">
        <f>COUNTIFS(A$1:A1032,A1033)=0</f>
        <v>1</v>
      </c>
    </row>
    <row r="1034" spans="1:116">
      <c r="A1034" s="68"/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8"/>
      <c r="P1034" s="68"/>
      <c r="Q1034" s="68"/>
      <c r="R1034" s="68"/>
      <c r="S1034" s="68"/>
      <c r="T1034" s="68"/>
      <c r="U1034" s="68"/>
      <c r="V1034" s="68"/>
      <c r="W1034" s="68"/>
      <c r="X1034" s="68"/>
      <c r="Y1034" s="68"/>
      <c r="Z1034" s="68"/>
      <c r="AA1034" s="68"/>
      <c r="AB1034" s="68"/>
      <c r="AC1034" s="68"/>
      <c r="AD1034" s="68"/>
      <c r="AE1034" s="68"/>
      <c r="AF1034" s="68"/>
      <c r="AG1034" s="68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70" t="str">
        <f t="shared" si="269"/>
        <v/>
      </c>
      <c r="CA1034" s="71">
        <f t="shared" ca="1" si="270"/>
        <v>1096694.6664305555</v>
      </c>
      <c r="CB1034" s="70" t="b">
        <f ca="1">AND(LEN(BZ1034)&gt;0,TEXT(BZ1034,"YYYY-MM-DD")=TEXT(Konstanta!$B$1,"YYYY-MM-DD"))</f>
        <v>0</v>
      </c>
      <c r="CC1034" s="70" t="str">
        <f t="shared" si="271"/>
        <v/>
      </c>
      <c r="CD1034" s="72">
        <f ca="1">(Konstanta!$B$2-D1034)*24</f>
        <v>1096694.666275</v>
      </c>
      <c r="CE1034" t="b">
        <f t="shared" si="272"/>
        <v>0</v>
      </c>
      <c r="CF1034" t="b">
        <f>LEN(_xlfn.IFNA(VLOOKUP(H1034,Konstanta!$M:$M,1,FALSE),""))&gt;0</f>
        <v>0</v>
      </c>
      <c r="CG1034" t="b">
        <f>LEN(_xlfn.IFNA(VLOOKUP(G1034,Konstanta!$T:$T,1,FALSE),""))&gt;0</f>
        <v>0</v>
      </c>
      <c r="CH1034" t="b">
        <f>_xlfn.IFNA(VLOOKUP(U1034,Konstanta!$O:$O,1,FALSE),"-")&lt;&gt;"-"</f>
        <v>0</v>
      </c>
      <c r="CI1034" t="b">
        <f>LEN(_xlfn.IFNA(VLOOKUP(AX1034,Konstanta!$X:$X,1,FALSE),""))&gt;0</f>
        <v>0</v>
      </c>
      <c r="CJ1034" t="b">
        <f>OR(LEN(_xlfn.IFNA(VLOOKUP(Y1034,Konstanta!$Q:$Q,1,FALSE),""))&gt;0,LEN(Y1034)=0)</f>
        <v>1</v>
      </c>
      <c r="CK1034" t="b">
        <f t="shared" si="273"/>
        <v>1</v>
      </c>
      <c r="CL1034" t="b">
        <f>OR(LEN(_xlfn.IFNA(VLOOKUP(BK1034,Konstanta!$Z:$Z,1,FALSE),""))&gt;0,LEN(BK1034)=0)</f>
        <v>1</v>
      </c>
      <c r="CM1034" t="b">
        <f t="shared" si="274"/>
        <v>1</v>
      </c>
      <c r="CN1034" t="b">
        <f t="shared" si="275"/>
        <v>0</v>
      </c>
      <c r="CO1034" t="b">
        <f>LEN(_xlfn.IFNA(VLOOKUP(Data!K1034,Konstanta!$AB:$AB,1,FALSE),""))&gt;0</f>
        <v>0</v>
      </c>
      <c r="CP1034" s="12" t="b">
        <f t="shared" si="276"/>
        <v>0</v>
      </c>
      <c r="CQ1034" s="12" t="b">
        <f t="shared" si="277"/>
        <v>0</v>
      </c>
      <c r="CR1034" t="b">
        <f>ISNUMBER(SEARCH(Konstanta!$Q$5,Y1034))</f>
        <v>0</v>
      </c>
      <c r="CS1034">
        <f ca="1">IF(CD1034&lt;=Konstanta!$J$5,Konstanta!$I$5,IF(CD1034&lt;=Konstanta!$J$6,Konstanta!$I$6,IF(CD1034&lt;=Konstanta!$J$7,Konstanta!$I$7,Konstanta!$I$8)))</f>
        <v>4</v>
      </c>
      <c r="CT1034" t="b">
        <f>ISNUMBER(SEARCH(Konstanta!$Q$6,Y1034))</f>
        <v>0</v>
      </c>
      <c r="CU1034">
        <f ca="1">IF(CD1034&lt;=Konstanta!$F$5,Konstanta!$E$5,IF(CD1034&lt;=Konstanta!$F$6,Konstanta!$E$6,IF(CD1034&lt;=Konstanta!$F$7,Konstanta!$E$7,IF(CD1034&lt;=Konstanta!$F$8,Konstanta!$E$8,Konstanta!$E$9))))</f>
        <v>5</v>
      </c>
      <c r="CV1034" t="b">
        <f t="shared" si="278"/>
        <v>1</v>
      </c>
      <c r="CW1034" s="74">
        <f ca="1">IF(CD1034&lt;=Konstanta!$B$5,Konstanta!$A$5,IF(CD1034&lt;=Konstanta!$B$6,Konstanta!$A$6,IF(CD1034&lt;=Konstanta!$B$7,Konstanta!$A$7,IF(CD1034&lt;=Konstanta!$B$8,Konstanta!$A$8,IF(CD1034&lt;=Konstanta!$B$9,Konstanta!$A$9,IF(CD1034&lt;=Konstanta!$B$10,Konstanta!$A$10,IF(CD1034&lt;=Konstanta!$B$11,Konstanta!$A$11,Konstanta!$A$12)))))))</f>
        <v>8</v>
      </c>
      <c r="CX1034" t="b">
        <f>LEN(_xlfn.IFNA(VLOOKUP(AA1034,Konstanta!$AD:$AD,1,FALSE),""))=0</f>
        <v>1</v>
      </c>
      <c r="CY1034" s="67">
        <f t="shared" si="279"/>
        <v>0</v>
      </c>
      <c r="CZ1034" s="67">
        <f t="shared" si="280"/>
        <v>0</v>
      </c>
      <c r="DA1034" s="67">
        <f t="shared" si="281"/>
        <v>0</v>
      </c>
      <c r="DB1034" t="b">
        <f t="shared" ca="1" si="282"/>
        <v>0</v>
      </c>
      <c r="DC1034" s="67" t="b">
        <f>DA1034&lt;=Konstanta!$AH$3</f>
        <v>1</v>
      </c>
      <c r="DD1034" t="b">
        <f>CY1034&lt;=Konstanta!$AH$4</f>
        <v>1</v>
      </c>
      <c r="DE1034" t="b">
        <f>CY1034&lt;=Konstanta!$AH$5</f>
        <v>1</v>
      </c>
      <c r="DF1034" t="b">
        <f>CY1034&lt;=Konstanta!$AH$6</f>
        <v>1</v>
      </c>
      <c r="DG1034" t="b">
        <f ca="1">TEXT(BL1034,"YYYYMMDD")=TEXT(Konstanta!$B$1,"YYYYMMDD")</f>
        <v>0</v>
      </c>
      <c r="DH1034" t="b">
        <f t="shared" si="283"/>
        <v>0</v>
      </c>
      <c r="DI1034" s="67">
        <f ca="1">Konstanta!$C$4-Data!CD1034</f>
        <v>-1096658.666275</v>
      </c>
      <c r="DJ1034">
        <f ca="1">IF(Data!DI1034&gt;=Konstanta!$B$14,Konstanta!$A$14,IF(Data!DI1034&gt;=Konstanta!$B$15,Konstanta!$A$15,IF(Data!DI1034&gt;=Konstanta!$B$16,Konstanta!$A$16,IF(Data!DI1034&gt;=Konstanta!$B$17,Konstanta!$A$17,IF(Data!DI1034&gt;=Konstanta!$B$18,Konstanta!$A$18,Konstanta!$A$19)))))</f>
        <v>6</v>
      </c>
      <c r="DK1034" t="b">
        <f t="shared" si="284"/>
        <v>0</v>
      </c>
      <c r="DL1034" t="b">
        <f>COUNTIFS(A$1:A1033,A1034)=0</f>
        <v>1</v>
      </c>
    </row>
    <row r="1035" spans="1:116">
      <c r="A1035" s="68"/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8"/>
      <c r="P1035" s="68"/>
      <c r="Q1035" s="68"/>
      <c r="R1035" s="68"/>
      <c r="S1035" s="68"/>
      <c r="T1035" s="68"/>
      <c r="U1035" s="68"/>
      <c r="V1035" s="68"/>
      <c r="W1035" s="68"/>
      <c r="X1035" s="68"/>
      <c r="Y1035" s="68"/>
      <c r="Z1035" s="68"/>
      <c r="AA1035" s="68"/>
      <c r="AB1035" s="68"/>
      <c r="AC1035" s="68"/>
      <c r="AD1035" s="68"/>
      <c r="AE1035" s="68"/>
      <c r="AF1035" s="68"/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  <c r="BL1035" s="68"/>
      <c r="BM1035" s="68"/>
      <c r="BN1035" s="68"/>
      <c r="BO1035" s="68"/>
      <c r="BP1035" s="68"/>
      <c r="BQ1035" s="68"/>
      <c r="BR1035" s="68"/>
      <c r="BS1035" s="68"/>
      <c r="BT1035" s="68"/>
      <c r="BU1035" s="68"/>
      <c r="BV1035" s="68"/>
      <c r="BW1035" s="68"/>
      <c r="BX1035" s="68"/>
      <c r="BY1035" s="68"/>
      <c r="BZ1035" s="70" t="str">
        <f t="shared" si="269"/>
        <v/>
      </c>
      <c r="CA1035" s="71">
        <f t="shared" ca="1" si="270"/>
        <v>1096694.6664083335</v>
      </c>
      <c r="CB1035" s="70" t="b">
        <f ca="1">AND(LEN(BZ1035)&gt;0,TEXT(BZ1035,"YYYY-MM-DD")=TEXT(Konstanta!$B$1,"YYYY-MM-DD"))</f>
        <v>0</v>
      </c>
      <c r="CC1035" s="70" t="str">
        <f t="shared" si="271"/>
        <v/>
      </c>
      <c r="CD1035" s="72">
        <f ca="1">(Konstanta!$B$2-D1035)*24</f>
        <v>1096694.666275</v>
      </c>
      <c r="CE1035" t="b">
        <f t="shared" si="272"/>
        <v>0</v>
      </c>
      <c r="CF1035" t="b">
        <f>LEN(_xlfn.IFNA(VLOOKUP(H1035,Konstanta!$M:$M,1,FALSE),""))&gt;0</f>
        <v>0</v>
      </c>
      <c r="CG1035" t="b">
        <f>LEN(_xlfn.IFNA(VLOOKUP(G1035,Konstanta!$T:$T,1,FALSE),""))&gt;0</f>
        <v>0</v>
      </c>
      <c r="CH1035" t="b">
        <f>_xlfn.IFNA(VLOOKUP(U1035,Konstanta!$O:$O,1,FALSE),"-")&lt;&gt;"-"</f>
        <v>0</v>
      </c>
      <c r="CI1035" t="b">
        <f>LEN(_xlfn.IFNA(VLOOKUP(AX1035,Konstanta!$X:$X,1,FALSE),""))&gt;0</f>
        <v>0</v>
      </c>
      <c r="CJ1035" t="b">
        <f>OR(LEN(_xlfn.IFNA(VLOOKUP(Y1035,Konstanta!$Q:$Q,1,FALSE),""))&gt;0,LEN(Y1035)=0)</f>
        <v>1</v>
      </c>
      <c r="CK1035" t="b">
        <f t="shared" si="273"/>
        <v>1</v>
      </c>
      <c r="CL1035" t="b">
        <f>OR(LEN(_xlfn.IFNA(VLOOKUP(BK1035,Konstanta!$Z:$Z,1,FALSE),""))&gt;0,LEN(BK1035)=0)</f>
        <v>1</v>
      </c>
      <c r="CM1035" t="b">
        <f t="shared" si="274"/>
        <v>1</v>
      </c>
      <c r="CN1035" t="b">
        <f t="shared" si="275"/>
        <v>0</v>
      </c>
      <c r="CO1035" t="b">
        <f>LEN(_xlfn.IFNA(VLOOKUP(Data!K1035,Konstanta!$AB:$AB,1,FALSE),""))&gt;0</f>
        <v>0</v>
      </c>
      <c r="CP1035" s="12" t="b">
        <f t="shared" si="276"/>
        <v>0</v>
      </c>
      <c r="CQ1035" s="12" t="b">
        <f t="shared" si="277"/>
        <v>0</v>
      </c>
      <c r="CR1035" t="b">
        <f>ISNUMBER(SEARCH(Konstanta!$Q$5,Y1035))</f>
        <v>0</v>
      </c>
      <c r="CS1035">
        <f ca="1">IF(CD1035&lt;=Konstanta!$J$5,Konstanta!$I$5,IF(CD1035&lt;=Konstanta!$J$6,Konstanta!$I$6,IF(CD1035&lt;=Konstanta!$J$7,Konstanta!$I$7,Konstanta!$I$8)))</f>
        <v>4</v>
      </c>
      <c r="CT1035" t="b">
        <f>ISNUMBER(SEARCH(Konstanta!$Q$6,Y1035))</f>
        <v>0</v>
      </c>
      <c r="CU1035">
        <f ca="1">IF(CD1035&lt;=Konstanta!$F$5,Konstanta!$E$5,IF(CD1035&lt;=Konstanta!$F$6,Konstanta!$E$6,IF(CD1035&lt;=Konstanta!$F$7,Konstanta!$E$7,IF(CD1035&lt;=Konstanta!$F$8,Konstanta!$E$8,Konstanta!$E$9))))</f>
        <v>5</v>
      </c>
      <c r="CV1035" t="b">
        <f t="shared" si="278"/>
        <v>1</v>
      </c>
      <c r="CW1035" s="74">
        <f ca="1">IF(CD1035&lt;=Konstanta!$B$5,Konstanta!$A$5,IF(CD1035&lt;=Konstanta!$B$6,Konstanta!$A$6,IF(CD1035&lt;=Konstanta!$B$7,Konstanta!$A$7,IF(CD1035&lt;=Konstanta!$B$8,Konstanta!$A$8,IF(CD1035&lt;=Konstanta!$B$9,Konstanta!$A$9,IF(CD1035&lt;=Konstanta!$B$10,Konstanta!$A$10,IF(CD1035&lt;=Konstanta!$B$11,Konstanta!$A$11,Konstanta!$A$12)))))))</f>
        <v>8</v>
      </c>
      <c r="CX1035" t="b">
        <f>LEN(_xlfn.IFNA(VLOOKUP(AA1035,Konstanta!$AD:$AD,1,FALSE),""))=0</f>
        <v>1</v>
      </c>
      <c r="CY1035" s="67">
        <f t="shared" si="279"/>
        <v>0</v>
      </c>
      <c r="CZ1035" s="67">
        <f t="shared" si="280"/>
        <v>0</v>
      </c>
      <c r="DA1035" s="67">
        <f t="shared" si="281"/>
        <v>0</v>
      </c>
      <c r="DB1035" t="b">
        <f t="shared" ca="1" si="282"/>
        <v>0</v>
      </c>
      <c r="DC1035" s="67" t="b">
        <f>DA1035&lt;=Konstanta!$AH$3</f>
        <v>1</v>
      </c>
      <c r="DD1035" t="b">
        <f>CY1035&lt;=Konstanta!$AH$4</f>
        <v>1</v>
      </c>
      <c r="DE1035" t="b">
        <f>CY1035&lt;=Konstanta!$AH$5</f>
        <v>1</v>
      </c>
      <c r="DF1035" t="b">
        <f>CY1035&lt;=Konstanta!$AH$6</f>
        <v>1</v>
      </c>
      <c r="DG1035" t="b">
        <f ca="1">TEXT(BL1035,"YYYYMMDD")=TEXT(Konstanta!$B$1,"YYYYMMDD")</f>
        <v>0</v>
      </c>
      <c r="DH1035" t="b">
        <f t="shared" si="283"/>
        <v>0</v>
      </c>
      <c r="DI1035" s="67">
        <f ca="1">Konstanta!$C$4-Data!CD1035</f>
        <v>-1096658.666275</v>
      </c>
      <c r="DJ1035">
        <f ca="1">IF(Data!DI1035&gt;=Konstanta!$B$14,Konstanta!$A$14,IF(Data!DI1035&gt;=Konstanta!$B$15,Konstanta!$A$15,IF(Data!DI1035&gt;=Konstanta!$B$16,Konstanta!$A$16,IF(Data!DI1035&gt;=Konstanta!$B$17,Konstanta!$A$17,IF(Data!DI1035&gt;=Konstanta!$B$18,Konstanta!$A$18,Konstanta!$A$19)))))</f>
        <v>6</v>
      </c>
      <c r="DK1035" t="b">
        <f t="shared" si="284"/>
        <v>0</v>
      </c>
      <c r="DL1035" t="b">
        <f>COUNTIFS(A$1:A1034,A1035)=0</f>
        <v>1</v>
      </c>
    </row>
    <row r="1036" spans="1:116">
      <c r="A1036" s="68"/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8"/>
      <c r="P1036" s="68"/>
      <c r="Q1036" s="68"/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70" t="str">
        <f t="shared" si="269"/>
        <v/>
      </c>
      <c r="CA1036" s="71">
        <f t="shared" ca="1" si="270"/>
        <v>1096694.6660166667</v>
      </c>
      <c r="CB1036" s="70" t="b">
        <f ca="1">AND(LEN(BZ1036)&gt;0,TEXT(BZ1036,"YYYY-MM-DD")=TEXT(Konstanta!$B$1,"YYYY-MM-DD"))</f>
        <v>0</v>
      </c>
      <c r="CC1036" s="70" t="str">
        <f t="shared" si="271"/>
        <v/>
      </c>
      <c r="CD1036" s="72">
        <f ca="1">(Konstanta!$B$2-D1036)*24</f>
        <v>1096694.666275</v>
      </c>
      <c r="CE1036" t="b">
        <f t="shared" si="272"/>
        <v>0</v>
      </c>
      <c r="CF1036" t="b">
        <f>LEN(_xlfn.IFNA(VLOOKUP(H1036,Konstanta!$M:$M,1,FALSE),""))&gt;0</f>
        <v>0</v>
      </c>
      <c r="CG1036" t="b">
        <f>LEN(_xlfn.IFNA(VLOOKUP(G1036,Konstanta!$T:$T,1,FALSE),""))&gt;0</f>
        <v>0</v>
      </c>
      <c r="CH1036" t="b">
        <f>_xlfn.IFNA(VLOOKUP(U1036,Konstanta!$O:$O,1,FALSE),"-")&lt;&gt;"-"</f>
        <v>0</v>
      </c>
      <c r="CI1036" t="b">
        <f>LEN(_xlfn.IFNA(VLOOKUP(AX1036,Konstanta!$X:$X,1,FALSE),""))&gt;0</f>
        <v>0</v>
      </c>
      <c r="CJ1036" t="b">
        <f>OR(LEN(_xlfn.IFNA(VLOOKUP(Y1036,Konstanta!$Q:$Q,1,FALSE),""))&gt;0,LEN(Y1036)=0)</f>
        <v>1</v>
      </c>
      <c r="CK1036" t="b">
        <f t="shared" si="273"/>
        <v>1</v>
      </c>
      <c r="CL1036" t="b">
        <f>OR(LEN(_xlfn.IFNA(VLOOKUP(BK1036,Konstanta!$Z:$Z,1,FALSE),""))&gt;0,LEN(BK1036)=0)</f>
        <v>1</v>
      </c>
      <c r="CM1036" t="b">
        <f t="shared" si="274"/>
        <v>1</v>
      </c>
      <c r="CN1036" t="b">
        <f t="shared" si="275"/>
        <v>0</v>
      </c>
      <c r="CO1036" t="b">
        <f>LEN(_xlfn.IFNA(VLOOKUP(Data!K1036,Konstanta!$AB:$AB,1,FALSE),""))&gt;0</f>
        <v>0</v>
      </c>
      <c r="CP1036" s="12" t="b">
        <f t="shared" si="276"/>
        <v>0</v>
      </c>
      <c r="CQ1036" s="12" t="b">
        <f t="shared" si="277"/>
        <v>0</v>
      </c>
      <c r="CR1036" t="b">
        <f>ISNUMBER(SEARCH(Konstanta!$Q$5,Y1036))</f>
        <v>0</v>
      </c>
      <c r="CS1036">
        <f ca="1">IF(CD1036&lt;=Konstanta!$J$5,Konstanta!$I$5,IF(CD1036&lt;=Konstanta!$J$6,Konstanta!$I$6,IF(CD1036&lt;=Konstanta!$J$7,Konstanta!$I$7,Konstanta!$I$8)))</f>
        <v>4</v>
      </c>
      <c r="CT1036" t="b">
        <f>ISNUMBER(SEARCH(Konstanta!$Q$6,Y1036))</f>
        <v>0</v>
      </c>
      <c r="CU1036">
        <f ca="1">IF(CD1036&lt;=Konstanta!$F$5,Konstanta!$E$5,IF(CD1036&lt;=Konstanta!$F$6,Konstanta!$E$6,IF(CD1036&lt;=Konstanta!$F$7,Konstanta!$E$7,IF(CD1036&lt;=Konstanta!$F$8,Konstanta!$E$8,Konstanta!$E$9))))</f>
        <v>5</v>
      </c>
      <c r="CV1036" t="b">
        <f t="shared" si="278"/>
        <v>1</v>
      </c>
      <c r="CW1036" s="74">
        <f ca="1">IF(CD1036&lt;=Konstanta!$B$5,Konstanta!$A$5,IF(CD1036&lt;=Konstanta!$B$6,Konstanta!$A$6,IF(CD1036&lt;=Konstanta!$B$7,Konstanta!$A$7,IF(CD1036&lt;=Konstanta!$B$8,Konstanta!$A$8,IF(CD1036&lt;=Konstanta!$B$9,Konstanta!$A$9,IF(CD1036&lt;=Konstanta!$B$10,Konstanta!$A$10,IF(CD1036&lt;=Konstanta!$B$11,Konstanta!$A$11,Konstanta!$A$12)))))))</f>
        <v>8</v>
      </c>
      <c r="CX1036" t="b">
        <f>LEN(_xlfn.IFNA(VLOOKUP(AA1036,Konstanta!$AD:$AD,1,FALSE),""))=0</f>
        <v>1</v>
      </c>
      <c r="CY1036" s="67">
        <f t="shared" si="279"/>
        <v>0</v>
      </c>
      <c r="CZ1036" s="67">
        <f t="shared" si="280"/>
        <v>0</v>
      </c>
      <c r="DA1036" s="67">
        <f t="shared" si="281"/>
        <v>0</v>
      </c>
      <c r="DB1036" t="b">
        <f t="shared" ca="1" si="282"/>
        <v>0</v>
      </c>
      <c r="DC1036" s="67" t="b">
        <f>DA1036&lt;=Konstanta!$AH$3</f>
        <v>1</v>
      </c>
      <c r="DD1036" t="b">
        <f>CY1036&lt;=Konstanta!$AH$4</f>
        <v>1</v>
      </c>
      <c r="DE1036" t="b">
        <f>CY1036&lt;=Konstanta!$AH$5</f>
        <v>1</v>
      </c>
      <c r="DF1036" t="b">
        <f>CY1036&lt;=Konstanta!$AH$6</f>
        <v>1</v>
      </c>
      <c r="DG1036" t="b">
        <f ca="1">TEXT(BL1036,"YYYYMMDD")=TEXT(Konstanta!$B$1,"YYYYMMDD")</f>
        <v>0</v>
      </c>
      <c r="DH1036" t="b">
        <f t="shared" si="283"/>
        <v>0</v>
      </c>
      <c r="DI1036" s="67">
        <f ca="1">Konstanta!$C$4-Data!CD1036</f>
        <v>-1096658.666275</v>
      </c>
      <c r="DJ1036">
        <f ca="1">IF(Data!DI1036&gt;=Konstanta!$B$14,Konstanta!$A$14,IF(Data!DI1036&gt;=Konstanta!$B$15,Konstanta!$A$15,IF(Data!DI1036&gt;=Konstanta!$B$16,Konstanta!$A$16,IF(Data!DI1036&gt;=Konstanta!$B$17,Konstanta!$A$17,IF(Data!DI1036&gt;=Konstanta!$B$18,Konstanta!$A$18,Konstanta!$A$19)))))</f>
        <v>6</v>
      </c>
      <c r="DK1036" t="b">
        <f t="shared" si="284"/>
        <v>0</v>
      </c>
      <c r="DL1036" t="b">
        <f>COUNTIFS(A$1:A1035,A1036)=0</f>
        <v>1</v>
      </c>
    </row>
    <row r="1037" spans="1:116">
      <c r="A1037" s="68"/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8"/>
      <c r="P1037" s="68"/>
      <c r="Q1037" s="68"/>
      <c r="R1037" s="68"/>
      <c r="S1037" s="68"/>
      <c r="T1037" s="68"/>
      <c r="U1037" s="68"/>
      <c r="V1037" s="68"/>
      <c r="W1037" s="68"/>
      <c r="X1037" s="68"/>
      <c r="Y1037" s="68"/>
      <c r="Z1037" s="68"/>
      <c r="AA1037" s="68"/>
      <c r="AB1037" s="68"/>
      <c r="AC1037" s="68"/>
      <c r="AD1037" s="68"/>
      <c r="AE1037" s="68"/>
      <c r="AF1037" s="68"/>
      <c r="AG1037" s="68"/>
      <c r="AH1037" s="68"/>
      <c r="AI1037" s="68"/>
      <c r="AJ1037" s="68"/>
      <c r="AK1037" s="68"/>
      <c r="AL1037" s="68"/>
      <c r="AM1037" s="68"/>
      <c r="AN1037" s="68"/>
      <c r="AO1037" s="68"/>
      <c r="AP1037" s="68"/>
      <c r="AQ1037" s="68"/>
      <c r="AR1037" s="68"/>
      <c r="AS1037" s="68"/>
      <c r="AT1037" s="68"/>
      <c r="AU1037" s="68"/>
      <c r="AV1037" s="68"/>
      <c r="AW1037" s="68"/>
      <c r="AX1037" s="68"/>
      <c r="AY1037" s="68"/>
      <c r="AZ1037" s="68"/>
      <c r="BA1037" s="68"/>
      <c r="BB1037" s="68"/>
      <c r="BC1037" s="68"/>
      <c r="BD1037" s="68"/>
      <c r="BE1037" s="68"/>
      <c r="BF1037" s="68"/>
      <c r="BG1037" s="68"/>
      <c r="BH1037" s="68"/>
      <c r="BI1037" s="68"/>
      <c r="BJ1037" s="68"/>
      <c r="BK1037" s="68"/>
      <c r="BL1037" s="68"/>
      <c r="BM1037" s="68"/>
      <c r="BN1037" s="68"/>
      <c r="BO1037" s="68"/>
      <c r="BP1037" s="68"/>
      <c r="BQ1037" s="68"/>
      <c r="BR1037" s="68"/>
      <c r="BS1037" s="68"/>
      <c r="BT1037" s="68"/>
      <c r="BU1037" s="68"/>
      <c r="BV1037" s="68"/>
      <c r="BW1037" s="68"/>
      <c r="BX1037" s="68"/>
      <c r="BY1037" s="68"/>
      <c r="BZ1037" s="70" t="str">
        <f t="shared" si="269"/>
        <v/>
      </c>
      <c r="CA1037" s="71">
        <f t="shared" ca="1" si="270"/>
        <v>1096694.6659916667</v>
      </c>
      <c r="CB1037" s="70" t="b">
        <f ca="1">AND(LEN(BZ1037)&gt;0,TEXT(BZ1037,"YYYY-MM-DD")=TEXT(Konstanta!$B$1,"YYYY-MM-DD"))</f>
        <v>0</v>
      </c>
      <c r="CC1037" s="70" t="str">
        <f t="shared" si="271"/>
        <v/>
      </c>
      <c r="CD1037" s="72">
        <f ca="1">(Konstanta!$B$2-D1037)*24</f>
        <v>1096694.666275</v>
      </c>
      <c r="CE1037" t="b">
        <f t="shared" si="272"/>
        <v>0</v>
      </c>
      <c r="CF1037" t="b">
        <f>LEN(_xlfn.IFNA(VLOOKUP(H1037,Konstanta!$M:$M,1,FALSE),""))&gt;0</f>
        <v>0</v>
      </c>
      <c r="CG1037" t="b">
        <f>LEN(_xlfn.IFNA(VLOOKUP(G1037,Konstanta!$T:$T,1,FALSE),""))&gt;0</f>
        <v>0</v>
      </c>
      <c r="CH1037" t="b">
        <f>_xlfn.IFNA(VLOOKUP(U1037,Konstanta!$O:$O,1,FALSE),"-")&lt;&gt;"-"</f>
        <v>0</v>
      </c>
      <c r="CI1037" t="b">
        <f>LEN(_xlfn.IFNA(VLOOKUP(AX1037,Konstanta!$X:$X,1,FALSE),""))&gt;0</f>
        <v>0</v>
      </c>
      <c r="CJ1037" t="b">
        <f>OR(LEN(_xlfn.IFNA(VLOOKUP(Y1037,Konstanta!$Q:$Q,1,FALSE),""))&gt;0,LEN(Y1037)=0)</f>
        <v>1</v>
      </c>
      <c r="CK1037" t="b">
        <f t="shared" si="273"/>
        <v>1</v>
      </c>
      <c r="CL1037" t="b">
        <f>OR(LEN(_xlfn.IFNA(VLOOKUP(BK1037,Konstanta!$Z:$Z,1,FALSE),""))&gt;0,LEN(BK1037)=0)</f>
        <v>1</v>
      </c>
      <c r="CM1037" t="b">
        <f t="shared" si="274"/>
        <v>1</v>
      </c>
      <c r="CN1037" t="b">
        <f t="shared" si="275"/>
        <v>0</v>
      </c>
      <c r="CO1037" t="b">
        <f>LEN(_xlfn.IFNA(VLOOKUP(Data!K1037,Konstanta!$AB:$AB,1,FALSE),""))&gt;0</f>
        <v>0</v>
      </c>
      <c r="CP1037" s="12" t="b">
        <f t="shared" si="276"/>
        <v>0</v>
      </c>
      <c r="CQ1037" s="12" t="b">
        <f t="shared" si="277"/>
        <v>0</v>
      </c>
      <c r="CR1037" t="b">
        <f>ISNUMBER(SEARCH(Konstanta!$Q$5,Y1037))</f>
        <v>0</v>
      </c>
      <c r="CS1037">
        <f ca="1">IF(CD1037&lt;=Konstanta!$J$5,Konstanta!$I$5,IF(CD1037&lt;=Konstanta!$J$6,Konstanta!$I$6,IF(CD1037&lt;=Konstanta!$J$7,Konstanta!$I$7,Konstanta!$I$8)))</f>
        <v>4</v>
      </c>
      <c r="CT1037" t="b">
        <f>ISNUMBER(SEARCH(Konstanta!$Q$6,Y1037))</f>
        <v>0</v>
      </c>
      <c r="CU1037">
        <f ca="1">IF(CD1037&lt;=Konstanta!$F$5,Konstanta!$E$5,IF(CD1037&lt;=Konstanta!$F$6,Konstanta!$E$6,IF(CD1037&lt;=Konstanta!$F$7,Konstanta!$E$7,IF(CD1037&lt;=Konstanta!$F$8,Konstanta!$E$8,Konstanta!$E$9))))</f>
        <v>5</v>
      </c>
      <c r="CV1037" t="b">
        <f t="shared" si="278"/>
        <v>1</v>
      </c>
      <c r="CW1037" s="74">
        <f ca="1">IF(CD1037&lt;=Konstanta!$B$5,Konstanta!$A$5,IF(CD1037&lt;=Konstanta!$B$6,Konstanta!$A$6,IF(CD1037&lt;=Konstanta!$B$7,Konstanta!$A$7,IF(CD1037&lt;=Konstanta!$B$8,Konstanta!$A$8,IF(CD1037&lt;=Konstanta!$B$9,Konstanta!$A$9,IF(CD1037&lt;=Konstanta!$B$10,Konstanta!$A$10,IF(CD1037&lt;=Konstanta!$B$11,Konstanta!$A$11,Konstanta!$A$12)))))))</f>
        <v>8</v>
      </c>
      <c r="CX1037" t="b">
        <f>LEN(_xlfn.IFNA(VLOOKUP(AA1037,Konstanta!$AD:$AD,1,FALSE),""))=0</f>
        <v>1</v>
      </c>
      <c r="CY1037" s="67">
        <f t="shared" si="279"/>
        <v>0</v>
      </c>
      <c r="CZ1037" s="67">
        <f t="shared" si="280"/>
        <v>0</v>
      </c>
      <c r="DA1037" s="67">
        <f t="shared" si="281"/>
        <v>0</v>
      </c>
      <c r="DB1037" t="b">
        <f t="shared" ca="1" si="282"/>
        <v>0</v>
      </c>
      <c r="DC1037" s="67" t="b">
        <f>DA1037&lt;=Konstanta!$AH$3</f>
        <v>1</v>
      </c>
      <c r="DD1037" t="b">
        <f>CY1037&lt;=Konstanta!$AH$4</f>
        <v>1</v>
      </c>
      <c r="DE1037" t="b">
        <f>CY1037&lt;=Konstanta!$AH$5</f>
        <v>1</v>
      </c>
      <c r="DF1037" t="b">
        <f>CY1037&lt;=Konstanta!$AH$6</f>
        <v>1</v>
      </c>
      <c r="DG1037" t="b">
        <f ca="1">TEXT(BL1037,"YYYYMMDD")=TEXT(Konstanta!$B$1,"YYYYMMDD")</f>
        <v>0</v>
      </c>
      <c r="DH1037" t="b">
        <f t="shared" si="283"/>
        <v>0</v>
      </c>
      <c r="DI1037" s="67">
        <f ca="1">Konstanta!$C$4-Data!CD1037</f>
        <v>-1096658.666275</v>
      </c>
      <c r="DJ1037">
        <f ca="1">IF(Data!DI1037&gt;=Konstanta!$B$14,Konstanta!$A$14,IF(Data!DI1037&gt;=Konstanta!$B$15,Konstanta!$A$15,IF(Data!DI1037&gt;=Konstanta!$B$16,Konstanta!$A$16,IF(Data!DI1037&gt;=Konstanta!$B$17,Konstanta!$A$17,IF(Data!DI1037&gt;=Konstanta!$B$18,Konstanta!$A$18,Konstanta!$A$19)))))</f>
        <v>6</v>
      </c>
      <c r="DK1037" t="b">
        <f t="shared" si="284"/>
        <v>0</v>
      </c>
      <c r="DL1037" t="b">
        <f>COUNTIFS(A$1:A1036,A1037)=0</f>
        <v>1</v>
      </c>
    </row>
    <row r="1038" spans="1:116">
      <c r="A1038" s="68"/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8"/>
      <c r="P1038" s="68"/>
      <c r="Q1038" s="68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  <c r="BB1038" s="68"/>
      <c r="BC1038" s="68"/>
      <c r="BD1038" s="68"/>
      <c r="BE1038" s="68"/>
      <c r="BF1038" s="68"/>
      <c r="BG1038" s="68"/>
      <c r="BH1038" s="68"/>
      <c r="BI1038" s="68"/>
      <c r="BJ1038" s="68"/>
      <c r="BK1038" s="68"/>
      <c r="BL1038" s="68"/>
      <c r="BM1038" s="68"/>
      <c r="BN1038" s="68"/>
      <c r="BO1038" s="68"/>
      <c r="BP1038" s="68"/>
      <c r="BQ1038" s="68"/>
      <c r="BR1038" s="68"/>
      <c r="BS1038" s="68"/>
      <c r="BT1038" s="68"/>
      <c r="BU1038" s="68"/>
      <c r="BV1038" s="68"/>
      <c r="BW1038" s="68"/>
      <c r="BX1038" s="68"/>
      <c r="BY1038" s="68"/>
      <c r="BZ1038" s="70" t="str">
        <f t="shared" si="269"/>
        <v/>
      </c>
      <c r="CA1038" s="71">
        <f t="shared" ca="1" si="270"/>
        <v>1096694.6662277777</v>
      </c>
      <c r="CB1038" s="70" t="b">
        <f ca="1">AND(LEN(BZ1038)&gt;0,TEXT(BZ1038,"YYYY-MM-DD")=TEXT(Konstanta!$B$1,"YYYY-MM-DD"))</f>
        <v>0</v>
      </c>
      <c r="CC1038" s="70" t="str">
        <f t="shared" si="271"/>
        <v/>
      </c>
      <c r="CD1038" s="72">
        <f ca="1">(Konstanta!$B$2-D1038)*24</f>
        <v>1096694.666275</v>
      </c>
      <c r="CE1038" t="b">
        <f t="shared" si="272"/>
        <v>0</v>
      </c>
      <c r="CF1038" t="b">
        <f>LEN(_xlfn.IFNA(VLOOKUP(H1038,Konstanta!$M:$M,1,FALSE),""))&gt;0</f>
        <v>0</v>
      </c>
      <c r="CG1038" t="b">
        <f>LEN(_xlfn.IFNA(VLOOKUP(G1038,Konstanta!$T:$T,1,FALSE),""))&gt;0</f>
        <v>0</v>
      </c>
      <c r="CH1038" t="b">
        <f>_xlfn.IFNA(VLOOKUP(U1038,Konstanta!$O:$O,1,FALSE),"-")&lt;&gt;"-"</f>
        <v>0</v>
      </c>
      <c r="CI1038" t="b">
        <f>LEN(_xlfn.IFNA(VLOOKUP(AX1038,Konstanta!$X:$X,1,FALSE),""))&gt;0</f>
        <v>0</v>
      </c>
      <c r="CJ1038" t="b">
        <f>OR(LEN(_xlfn.IFNA(VLOOKUP(Y1038,Konstanta!$Q:$Q,1,FALSE),""))&gt;0,LEN(Y1038)=0)</f>
        <v>1</v>
      </c>
      <c r="CK1038" t="b">
        <f t="shared" si="273"/>
        <v>1</v>
      </c>
      <c r="CL1038" t="b">
        <f>OR(LEN(_xlfn.IFNA(VLOOKUP(BK1038,Konstanta!$Z:$Z,1,FALSE),""))&gt;0,LEN(BK1038)=0)</f>
        <v>1</v>
      </c>
      <c r="CM1038" t="b">
        <f t="shared" si="274"/>
        <v>1</v>
      </c>
      <c r="CN1038" t="b">
        <f t="shared" si="275"/>
        <v>0</v>
      </c>
      <c r="CO1038" t="b">
        <f>LEN(_xlfn.IFNA(VLOOKUP(Data!K1038,Konstanta!$AB:$AB,1,FALSE),""))&gt;0</f>
        <v>0</v>
      </c>
      <c r="CP1038" s="12" t="b">
        <f t="shared" si="276"/>
        <v>0</v>
      </c>
      <c r="CQ1038" s="12" t="b">
        <f t="shared" si="277"/>
        <v>0</v>
      </c>
      <c r="CR1038" t="b">
        <f>ISNUMBER(SEARCH(Konstanta!$Q$5,Y1038))</f>
        <v>0</v>
      </c>
      <c r="CS1038">
        <f ca="1">IF(CD1038&lt;=Konstanta!$J$5,Konstanta!$I$5,IF(CD1038&lt;=Konstanta!$J$6,Konstanta!$I$6,IF(CD1038&lt;=Konstanta!$J$7,Konstanta!$I$7,Konstanta!$I$8)))</f>
        <v>4</v>
      </c>
      <c r="CT1038" t="b">
        <f>ISNUMBER(SEARCH(Konstanta!$Q$6,Y1038))</f>
        <v>0</v>
      </c>
      <c r="CU1038">
        <f ca="1">IF(CD1038&lt;=Konstanta!$F$5,Konstanta!$E$5,IF(CD1038&lt;=Konstanta!$F$6,Konstanta!$E$6,IF(CD1038&lt;=Konstanta!$F$7,Konstanta!$E$7,IF(CD1038&lt;=Konstanta!$F$8,Konstanta!$E$8,Konstanta!$E$9))))</f>
        <v>5</v>
      </c>
      <c r="CV1038" t="b">
        <f t="shared" si="278"/>
        <v>1</v>
      </c>
      <c r="CW1038" s="74">
        <f ca="1">IF(CD1038&lt;=Konstanta!$B$5,Konstanta!$A$5,IF(CD1038&lt;=Konstanta!$B$6,Konstanta!$A$6,IF(CD1038&lt;=Konstanta!$B$7,Konstanta!$A$7,IF(CD1038&lt;=Konstanta!$B$8,Konstanta!$A$8,IF(CD1038&lt;=Konstanta!$B$9,Konstanta!$A$9,IF(CD1038&lt;=Konstanta!$B$10,Konstanta!$A$10,IF(CD1038&lt;=Konstanta!$B$11,Konstanta!$A$11,Konstanta!$A$12)))))))</f>
        <v>8</v>
      </c>
      <c r="CX1038" t="b">
        <f>LEN(_xlfn.IFNA(VLOOKUP(AA1038,Konstanta!$AD:$AD,1,FALSE),""))=0</f>
        <v>1</v>
      </c>
      <c r="CY1038" s="67">
        <f t="shared" si="279"/>
        <v>0</v>
      </c>
      <c r="CZ1038" s="67">
        <f t="shared" si="280"/>
        <v>0</v>
      </c>
      <c r="DA1038" s="67">
        <f t="shared" si="281"/>
        <v>0</v>
      </c>
      <c r="DB1038" t="b">
        <f t="shared" ca="1" si="282"/>
        <v>0</v>
      </c>
      <c r="DC1038" s="67" t="b">
        <f>DA1038&lt;=Konstanta!$AH$3</f>
        <v>1</v>
      </c>
      <c r="DD1038" t="b">
        <f>CY1038&lt;=Konstanta!$AH$4</f>
        <v>1</v>
      </c>
      <c r="DE1038" t="b">
        <f>CY1038&lt;=Konstanta!$AH$5</f>
        <v>1</v>
      </c>
      <c r="DF1038" t="b">
        <f>CY1038&lt;=Konstanta!$AH$6</f>
        <v>1</v>
      </c>
      <c r="DG1038" t="b">
        <f ca="1">TEXT(BL1038,"YYYYMMDD")=TEXT(Konstanta!$B$1,"YYYYMMDD")</f>
        <v>0</v>
      </c>
      <c r="DH1038" t="b">
        <f t="shared" si="283"/>
        <v>0</v>
      </c>
      <c r="DI1038" s="67">
        <f ca="1">Konstanta!$C$4-Data!CD1038</f>
        <v>-1096658.666275</v>
      </c>
      <c r="DJ1038">
        <f ca="1">IF(Data!DI1038&gt;=Konstanta!$B$14,Konstanta!$A$14,IF(Data!DI1038&gt;=Konstanta!$B$15,Konstanta!$A$15,IF(Data!DI1038&gt;=Konstanta!$B$16,Konstanta!$A$16,IF(Data!DI1038&gt;=Konstanta!$B$17,Konstanta!$A$17,IF(Data!DI1038&gt;=Konstanta!$B$18,Konstanta!$A$18,Konstanta!$A$19)))))</f>
        <v>6</v>
      </c>
      <c r="DK1038" t="b">
        <f t="shared" si="284"/>
        <v>0</v>
      </c>
      <c r="DL1038" t="b">
        <f>COUNTIFS(A$1:A1037,A1038)=0</f>
        <v>1</v>
      </c>
    </row>
    <row r="1039" spans="1:116">
      <c r="A1039" s="68"/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8"/>
      <c r="P1039" s="68"/>
      <c r="Q1039" s="68"/>
      <c r="R1039" s="68"/>
      <c r="S1039" s="68"/>
      <c r="T1039" s="68"/>
      <c r="U1039" s="68"/>
      <c r="V1039" s="68"/>
      <c r="W1039" s="68"/>
      <c r="X1039" s="68"/>
      <c r="Y1039" s="68"/>
      <c r="Z1039" s="68"/>
      <c r="AA1039" s="68"/>
      <c r="AB1039" s="68"/>
      <c r="AC1039" s="68"/>
      <c r="AD1039" s="68"/>
      <c r="AE1039" s="68"/>
      <c r="AF1039" s="68"/>
      <c r="AG1039" s="68"/>
      <c r="AH1039" s="68"/>
      <c r="AI1039" s="68"/>
      <c r="AJ1039" s="68"/>
      <c r="AK1039" s="68"/>
      <c r="AL1039" s="68"/>
      <c r="AM1039" s="68"/>
      <c r="AN1039" s="68"/>
      <c r="AO1039" s="68"/>
      <c r="AP1039" s="68"/>
      <c r="AQ1039" s="68"/>
      <c r="AR1039" s="68"/>
      <c r="AS1039" s="68"/>
      <c r="AT1039" s="68"/>
      <c r="AU1039" s="68"/>
      <c r="AV1039" s="68"/>
      <c r="AW1039" s="68"/>
      <c r="AX1039" s="68"/>
      <c r="AY1039" s="68"/>
      <c r="AZ1039" s="68"/>
      <c r="BA1039" s="68"/>
      <c r="BB1039" s="68"/>
      <c r="BC1039" s="68"/>
      <c r="BD1039" s="68"/>
      <c r="BE1039" s="68"/>
      <c r="BF1039" s="68"/>
      <c r="BG1039" s="68"/>
      <c r="BH1039" s="68"/>
      <c r="BI1039" s="68"/>
      <c r="BJ1039" s="68"/>
      <c r="BK1039" s="68"/>
      <c r="BL1039" s="68"/>
      <c r="BM1039" s="68"/>
      <c r="BN1039" s="68"/>
      <c r="BO1039" s="68"/>
      <c r="BP1039" s="68"/>
      <c r="BQ1039" s="68"/>
      <c r="BR1039" s="68"/>
      <c r="BS1039" s="68"/>
      <c r="BT1039" s="68"/>
      <c r="BU1039" s="68"/>
      <c r="BV1039" s="68"/>
      <c r="BW1039" s="68"/>
      <c r="BX1039" s="68"/>
      <c r="BY1039" s="68"/>
      <c r="BZ1039" s="70" t="str">
        <f t="shared" si="269"/>
        <v/>
      </c>
      <c r="CA1039" s="71">
        <f t="shared" ca="1" si="270"/>
        <v>1096694.6662138889</v>
      </c>
      <c r="CB1039" s="70" t="b">
        <f ca="1">AND(LEN(BZ1039)&gt;0,TEXT(BZ1039,"YYYY-MM-DD")=TEXT(Konstanta!$B$1,"YYYY-MM-DD"))</f>
        <v>0</v>
      </c>
      <c r="CC1039" s="70" t="str">
        <f t="shared" si="271"/>
        <v/>
      </c>
      <c r="CD1039" s="72">
        <f ca="1">(Konstanta!$B$2-D1039)*24</f>
        <v>1096694.666275</v>
      </c>
      <c r="CE1039" t="b">
        <f t="shared" si="272"/>
        <v>0</v>
      </c>
      <c r="CF1039" t="b">
        <f>LEN(_xlfn.IFNA(VLOOKUP(H1039,Konstanta!$M:$M,1,FALSE),""))&gt;0</f>
        <v>0</v>
      </c>
      <c r="CG1039" t="b">
        <f>LEN(_xlfn.IFNA(VLOOKUP(G1039,Konstanta!$T:$T,1,FALSE),""))&gt;0</f>
        <v>0</v>
      </c>
      <c r="CH1039" t="b">
        <f>_xlfn.IFNA(VLOOKUP(U1039,Konstanta!$O:$O,1,FALSE),"-")&lt;&gt;"-"</f>
        <v>0</v>
      </c>
      <c r="CI1039" t="b">
        <f>LEN(_xlfn.IFNA(VLOOKUP(AX1039,Konstanta!$X:$X,1,FALSE),""))&gt;0</f>
        <v>0</v>
      </c>
      <c r="CJ1039" t="b">
        <f>OR(LEN(_xlfn.IFNA(VLOOKUP(Y1039,Konstanta!$Q:$Q,1,FALSE),""))&gt;0,LEN(Y1039)=0)</f>
        <v>1</v>
      </c>
      <c r="CK1039" t="b">
        <f t="shared" si="273"/>
        <v>1</v>
      </c>
      <c r="CL1039" t="b">
        <f>OR(LEN(_xlfn.IFNA(VLOOKUP(BK1039,Konstanta!$Z:$Z,1,FALSE),""))&gt;0,LEN(BK1039)=0)</f>
        <v>1</v>
      </c>
      <c r="CM1039" t="b">
        <f t="shared" si="274"/>
        <v>1</v>
      </c>
      <c r="CN1039" t="b">
        <f t="shared" si="275"/>
        <v>0</v>
      </c>
      <c r="CO1039" t="b">
        <f>LEN(_xlfn.IFNA(VLOOKUP(Data!K1039,Konstanta!$AB:$AB,1,FALSE),""))&gt;0</f>
        <v>0</v>
      </c>
      <c r="CP1039" s="12" t="b">
        <f t="shared" si="276"/>
        <v>0</v>
      </c>
      <c r="CQ1039" s="12" t="b">
        <f t="shared" si="277"/>
        <v>0</v>
      </c>
      <c r="CR1039" t="b">
        <f>ISNUMBER(SEARCH(Konstanta!$Q$5,Y1039))</f>
        <v>0</v>
      </c>
      <c r="CS1039">
        <f ca="1">IF(CD1039&lt;=Konstanta!$J$5,Konstanta!$I$5,IF(CD1039&lt;=Konstanta!$J$6,Konstanta!$I$6,IF(CD1039&lt;=Konstanta!$J$7,Konstanta!$I$7,Konstanta!$I$8)))</f>
        <v>4</v>
      </c>
      <c r="CT1039" t="b">
        <f>ISNUMBER(SEARCH(Konstanta!$Q$6,Y1039))</f>
        <v>0</v>
      </c>
      <c r="CU1039">
        <f ca="1">IF(CD1039&lt;=Konstanta!$F$5,Konstanta!$E$5,IF(CD1039&lt;=Konstanta!$F$6,Konstanta!$E$6,IF(CD1039&lt;=Konstanta!$F$7,Konstanta!$E$7,IF(CD1039&lt;=Konstanta!$F$8,Konstanta!$E$8,Konstanta!$E$9))))</f>
        <v>5</v>
      </c>
      <c r="CV1039" t="b">
        <f t="shared" si="278"/>
        <v>1</v>
      </c>
      <c r="CW1039" s="74">
        <f ca="1">IF(CD1039&lt;=Konstanta!$B$5,Konstanta!$A$5,IF(CD1039&lt;=Konstanta!$B$6,Konstanta!$A$6,IF(CD1039&lt;=Konstanta!$B$7,Konstanta!$A$7,IF(CD1039&lt;=Konstanta!$B$8,Konstanta!$A$8,IF(CD1039&lt;=Konstanta!$B$9,Konstanta!$A$9,IF(CD1039&lt;=Konstanta!$B$10,Konstanta!$A$10,IF(CD1039&lt;=Konstanta!$B$11,Konstanta!$A$11,Konstanta!$A$12)))))))</f>
        <v>8</v>
      </c>
      <c r="CX1039" t="b">
        <f>LEN(_xlfn.IFNA(VLOOKUP(AA1039,Konstanta!$AD:$AD,1,FALSE),""))=0</f>
        <v>1</v>
      </c>
      <c r="CY1039" s="67">
        <f t="shared" si="279"/>
        <v>0</v>
      </c>
      <c r="CZ1039" s="67">
        <f t="shared" si="280"/>
        <v>0</v>
      </c>
      <c r="DA1039" s="67">
        <f t="shared" si="281"/>
        <v>0</v>
      </c>
      <c r="DB1039" t="b">
        <f t="shared" ca="1" si="282"/>
        <v>0</v>
      </c>
      <c r="DC1039" s="67" t="b">
        <f>DA1039&lt;=Konstanta!$AH$3</f>
        <v>1</v>
      </c>
      <c r="DD1039" t="b">
        <f>CY1039&lt;=Konstanta!$AH$4</f>
        <v>1</v>
      </c>
      <c r="DE1039" t="b">
        <f>CY1039&lt;=Konstanta!$AH$5</f>
        <v>1</v>
      </c>
      <c r="DF1039" t="b">
        <f>CY1039&lt;=Konstanta!$AH$6</f>
        <v>1</v>
      </c>
      <c r="DG1039" t="b">
        <f ca="1">TEXT(BL1039,"YYYYMMDD")=TEXT(Konstanta!$B$1,"YYYYMMDD")</f>
        <v>0</v>
      </c>
      <c r="DH1039" t="b">
        <f t="shared" si="283"/>
        <v>0</v>
      </c>
      <c r="DI1039" s="67">
        <f ca="1">Konstanta!$C$4-Data!CD1039</f>
        <v>-1096658.666275</v>
      </c>
      <c r="DJ1039">
        <f ca="1">IF(Data!DI1039&gt;=Konstanta!$B$14,Konstanta!$A$14,IF(Data!DI1039&gt;=Konstanta!$B$15,Konstanta!$A$15,IF(Data!DI1039&gt;=Konstanta!$B$16,Konstanta!$A$16,IF(Data!DI1039&gt;=Konstanta!$B$17,Konstanta!$A$17,IF(Data!DI1039&gt;=Konstanta!$B$18,Konstanta!$A$18,Konstanta!$A$19)))))</f>
        <v>6</v>
      </c>
      <c r="DK1039" t="b">
        <f t="shared" si="284"/>
        <v>0</v>
      </c>
      <c r="DL1039" t="b">
        <f>COUNTIFS(A$1:A1038,A1039)=0</f>
        <v>1</v>
      </c>
    </row>
    <row r="1040" spans="1:116">
      <c r="A1040" s="68"/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8"/>
      <c r="P1040" s="68"/>
      <c r="Q1040" s="68"/>
      <c r="R1040" s="68"/>
      <c r="S1040" s="68"/>
      <c r="T1040" s="68"/>
      <c r="U1040" s="68"/>
      <c r="V1040" s="68"/>
      <c r="W1040" s="68"/>
      <c r="X1040" s="68"/>
      <c r="Y1040" s="68"/>
      <c r="Z1040" s="68"/>
      <c r="AA1040" s="68"/>
      <c r="AB1040" s="68"/>
      <c r="AC1040" s="68"/>
      <c r="AD1040" s="68"/>
      <c r="AE1040" s="68"/>
      <c r="AF1040" s="68"/>
      <c r="AG1040" s="68"/>
      <c r="AH1040" s="68"/>
      <c r="AI1040" s="68"/>
      <c r="AJ1040" s="68"/>
      <c r="AK1040" s="68"/>
      <c r="AL1040" s="68"/>
      <c r="AM1040" s="68"/>
      <c r="AN1040" s="68"/>
      <c r="AO1040" s="68"/>
      <c r="AP1040" s="68"/>
      <c r="AQ1040" s="68"/>
      <c r="AR1040" s="68"/>
      <c r="AS1040" s="68"/>
      <c r="AT1040" s="68"/>
      <c r="AU1040" s="68"/>
      <c r="AV1040" s="68"/>
      <c r="AW1040" s="68"/>
      <c r="AX1040" s="68"/>
      <c r="AY1040" s="68"/>
      <c r="AZ1040" s="68"/>
      <c r="BA1040" s="68"/>
      <c r="BB1040" s="68"/>
      <c r="BC1040" s="68"/>
      <c r="BD1040" s="68"/>
      <c r="BE1040" s="68"/>
      <c r="BF1040" s="68"/>
      <c r="BG1040" s="68"/>
      <c r="BH1040" s="68"/>
      <c r="BI1040" s="68"/>
      <c r="BJ1040" s="68"/>
      <c r="BK1040" s="68"/>
      <c r="BL1040" s="68"/>
      <c r="BM1040" s="68"/>
      <c r="BN1040" s="68"/>
      <c r="BO1040" s="68"/>
      <c r="BP1040" s="68"/>
      <c r="BQ1040" s="68"/>
      <c r="BR1040" s="68"/>
      <c r="BS1040" s="68"/>
      <c r="BT1040" s="68"/>
      <c r="BU1040" s="68"/>
      <c r="BV1040" s="68"/>
      <c r="BW1040" s="68"/>
      <c r="BX1040" s="68"/>
      <c r="BY1040" s="68"/>
      <c r="BZ1040" s="70" t="str">
        <f t="shared" si="269"/>
        <v/>
      </c>
      <c r="CA1040" s="71">
        <f t="shared" ca="1" si="270"/>
        <v>1096694.6660000002</v>
      </c>
      <c r="CB1040" s="70" t="b">
        <f ca="1">AND(LEN(BZ1040)&gt;0,TEXT(BZ1040,"YYYY-MM-DD")=TEXT(Konstanta!$B$1,"YYYY-MM-DD"))</f>
        <v>0</v>
      </c>
      <c r="CC1040" s="70" t="str">
        <f t="shared" si="271"/>
        <v/>
      </c>
      <c r="CD1040" s="72">
        <f ca="1">(Konstanta!$B$2-D1040)*24</f>
        <v>1096694.666275</v>
      </c>
      <c r="CE1040" t="b">
        <f t="shared" si="272"/>
        <v>0</v>
      </c>
      <c r="CF1040" t="b">
        <f>LEN(_xlfn.IFNA(VLOOKUP(H1040,Konstanta!$M:$M,1,FALSE),""))&gt;0</f>
        <v>0</v>
      </c>
      <c r="CG1040" t="b">
        <f>LEN(_xlfn.IFNA(VLOOKUP(G1040,Konstanta!$T:$T,1,FALSE),""))&gt;0</f>
        <v>0</v>
      </c>
      <c r="CH1040" t="b">
        <f>_xlfn.IFNA(VLOOKUP(U1040,Konstanta!$O:$O,1,FALSE),"-")&lt;&gt;"-"</f>
        <v>0</v>
      </c>
      <c r="CI1040" t="b">
        <f>LEN(_xlfn.IFNA(VLOOKUP(AX1040,Konstanta!$X:$X,1,FALSE),""))&gt;0</f>
        <v>0</v>
      </c>
      <c r="CJ1040" t="b">
        <f>OR(LEN(_xlfn.IFNA(VLOOKUP(Y1040,Konstanta!$Q:$Q,1,FALSE),""))&gt;0,LEN(Y1040)=0)</f>
        <v>1</v>
      </c>
      <c r="CK1040" t="b">
        <f t="shared" si="273"/>
        <v>1</v>
      </c>
      <c r="CL1040" t="b">
        <f>OR(LEN(_xlfn.IFNA(VLOOKUP(BK1040,Konstanta!$Z:$Z,1,FALSE),""))&gt;0,LEN(BK1040)=0)</f>
        <v>1</v>
      </c>
      <c r="CM1040" t="b">
        <f t="shared" si="274"/>
        <v>1</v>
      </c>
      <c r="CN1040" t="b">
        <f t="shared" si="275"/>
        <v>0</v>
      </c>
      <c r="CO1040" t="b">
        <f>LEN(_xlfn.IFNA(VLOOKUP(Data!K1040,Konstanta!$AB:$AB,1,FALSE),""))&gt;0</f>
        <v>0</v>
      </c>
      <c r="CP1040" s="12" t="b">
        <f t="shared" si="276"/>
        <v>0</v>
      </c>
      <c r="CQ1040" s="12" t="b">
        <f t="shared" si="277"/>
        <v>0</v>
      </c>
      <c r="CR1040" t="b">
        <f>ISNUMBER(SEARCH(Konstanta!$Q$5,Y1040))</f>
        <v>0</v>
      </c>
      <c r="CS1040">
        <f ca="1">IF(CD1040&lt;=Konstanta!$J$5,Konstanta!$I$5,IF(CD1040&lt;=Konstanta!$J$6,Konstanta!$I$6,IF(CD1040&lt;=Konstanta!$J$7,Konstanta!$I$7,Konstanta!$I$8)))</f>
        <v>4</v>
      </c>
      <c r="CT1040" t="b">
        <f>ISNUMBER(SEARCH(Konstanta!$Q$6,Y1040))</f>
        <v>0</v>
      </c>
      <c r="CU1040">
        <f ca="1">IF(CD1040&lt;=Konstanta!$F$5,Konstanta!$E$5,IF(CD1040&lt;=Konstanta!$F$6,Konstanta!$E$6,IF(CD1040&lt;=Konstanta!$F$7,Konstanta!$E$7,IF(CD1040&lt;=Konstanta!$F$8,Konstanta!$E$8,Konstanta!$E$9))))</f>
        <v>5</v>
      </c>
      <c r="CV1040" t="b">
        <f t="shared" si="278"/>
        <v>1</v>
      </c>
      <c r="CW1040" s="74">
        <f ca="1">IF(CD1040&lt;=Konstanta!$B$5,Konstanta!$A$5,IF(CD1040&lt;=Konstanta!$B$6,Konstanta!$A$6,IF(CD1040&lt;=Konstanta!$B$7,Konstanta!$A$7,IF(CD1040&lt;=Konstanta!$B$8,Konstanta!$A$8,IF(CD1040&lt;=Konstanta!$B$9,Konstanta!$A$9,IF(CD1040&lt;=Konstanta!$B$10,Konstanta!$A$10,IF(CD1040&lt;=Konstanta!$B$11,Konstanta!$A$11,Konstanta!$A$12)))))))</f>
        <v>8</v>
      </c>
      <c r="CX1040" t="b">
        <f>LEN(_xlfn.IFNA(VLOOKUP(AA1040,Konstanta!$AD:$AD,1,FALSE),""))=0</f>
        <v>1</v>
      </c>
      <c r="CY1040" s="67">
        <f t="shared" si="279"/>
        <v>0</v>
      </c>
      <c r="CZ1040" s="67">
        <f t="shared" si="280"/>
        <v>0</v>
      </c>
      <c r="DA1040" s="67">
        <f t="shared" si="281"/>
        <v>0</v>
      </c>
      <c r="DB1040" t="b">
        <f t="shared" ca="1" si="282"/>
        <v>0</v>
      </c>
      <c r="DC1040" s="67" t="b">
        <f>DA1040&lt;=Konstanta!$AH$3</f>
        <v>1</v>
      </c>
      <c r="DD1040" t="b">
        <f>CY1040&lt;=Konstanta!$AH$4</f>
        <v>1</v>
      </c>
      <c r="DE1040" t="b">
        <f>CY1040&lt;=Konstanta!$AH$5</f>
        <v>1</v>
      </c>
      <c r="DF1040" t="b">
        <f>CY1040&lt;=Konstanta!$AH$6</f>
        <v>1</v>
      </c>
      <c r="DG1040" t="b">
        <f ca="1">TEXT(BL1040,"YYYYMMDD")=TEXT(Konstanta!$B$1,"YYYYMMDD")</f>
        <v>0</v>
      </c>
      <c r="DH1040" t="b">
        <f t="shared" si="283"/>
        <v>0</v>
      </c>
      <c r="DI1040" s="67">
        <f ca="1">Konstanta!$C$4-Data!CD1040</f>
        <v>-1096658.666275</v>
      </c>
      <c r="DJ1040">
        <f ca="1">IF(Data!DI1040&gt;=Konstanta!$B$14,Konstanta!$A$14,IF(Data!DI1040&gt;=Konstanta!$B$15,Konstanta!$A$15,IF(Data!DI1040&gt;=Konstanta!$B$16,Konstanta!$A$16,IF(Data!DI1040&gt;=Konstanta!$B$17,Konstanta!$A$17,IF(Data!DI1040&gt;=Konstanta!$B$18,Konstanta!$A$18,Konstanta!$A$19)))))</f>
        <v>6</v>
      </c>
      <c r="DK1040" t="b">
        <f t="shared" si="284"/>
        <v>0</v>
      </c>
      <c r="DL1040" t="b">
        <f>COUNTIFS(A$1:A1039,A1040)=0</f>
        <v>1</v>
      </c>
    </row>
    <row r="1041" spans="1:116">
      <c r="A1041" s="68"/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8"/>
      <c r="P1041" s="68"/>
      <c r="Q1041" s="68"/>
      <c r="R1041" s="68"/>
      <c r="S1041" s="68"/>
      <c r="T1041" s="68"/>
      <c r="U1041" s="68"/>
      <c r="V1041" s="68"/>
      <c r="W1041" s="68"/>
      <c r="X1041" s="68"/>
      <c r="Y1041" s="68"/>
      <c r="Z1041" s="68"/>
      <c r="AA1041" s="68"/>
      <c r="AB1041" s="68"/>
      <c r="AC1041" s="68"/>
      <c r="AD1041" s="68"/>
      <c r="AE1041" s="68"/>
      <c r="AF1041" s="68"/>
      <c r="AG1041" s="68"/>
      <c r="AH1041" s="68"/>
      <c r="AI1041" s="68"/>
      <c r="AJ1041" s="68"/>
      <c r="AK1041" s="68"/>
      <c r="AL1041" s="68"/>
      <c r="AM1041" s="68"/>
      <c r="AN1041" s="68"/>
      <c r="AO1041" s="68"/>
      <c r="AP1041" s="68"/>
      <c r="AQ1041" s="68"/>
      <c r="AR1041" s="68"/>
      <c r="AS1041" s="68"/>
      <c r="AT1041" s="68"/>
      <c r="AU1041" s="68"/>
      <c r="AV1041" s="68"/>
      <c r="AW1041" s="68"/>
      <c r="AX1041" s="68"/>
      <c r="AY1041" s="68"/>
      <c r="AZ1041" s="68"/>
      <c r="BA1041" s="68"/>
      <c r="BB1041" s="68"/>
      <c r="BC1041" s="68"/>
      <c r="BD1041" s="68"/>
      <c r="BE1041" s="68"/>
      <c r="BF1041" s="68"/>
      <c r="BG1041" s="68"/>
      <c r="BH1041" s="68"/>
      <c r="BI1041" s="68"/>
      <c r="BJ1041" s="68"/>
      <c r="BK1041" s="68"/>
      <c r="BL1041" s="68"/>
      <c r="BM1041" s="68"/>
      <c r="BN1041" s="68"/>
      <c r="BO1041" s="68"/>
      <c r="BP1041" s="68"/>
      <c r="BQ1041" s="68"/>
      <c r="BR1041" s="68"/>
      <c r="BS1041" s="68"/>
      <c r="BT1041" s="68"/>
      <c r="BU1041" s="68"/>
      <c r="BV1041" s="68"/>
      <c r="BW1041" s="68"/>
      <c r="BX1041" s="68"/>
      <c r="BY1041" s="68"/>
      <c r="BZ1041" s="70" t="str">
        <f t="shared" si="269"/>
        <v/>
      </c>
      <c r="CA1041" s="71">
        <f t="shared" ca="1" si="270"/>
        <v>1096694.6660055555</v>
      </c>
      <c r="CB1041" s="70" t="b">
        <f ca="1">AND(LEN(BZ1041)&gt;0,TEXT(BZ1041,"YYYY-MM-DD")=TEXT(Konstanta!$B$1,"YYYY-MM-DD"))</f>
        <v>0</v>
      </c>
      <c r="CC1041" s="70" t="str">
        <f t="shared" si="271"/>
        <v/>
      </c>
      <c r="CD1041" s="72">
        <f ca="1">(Konstanta!$B$2-D1041)*24</f>
        <v>1096694.666275</v>
      </c>
      <c r="CE1041" t="b">
        <f t="shared" si="272"/>
        <v>0</v>
      </c>
      <c r="CF1041" t="b">
        <f>LEN(_xlfn.IFNA(VLOOKUP(H1041,Konstanta!$M:$M,1,FALSE),""))&gt;0</f>
        <v>0</v>
      </c>
      <c r="CG1041" t="b">
        <f>LEN(_xlfn.IFNA(VLOOKUP(G1041,Konstanta!$T:$T,1,FALSE),""))&gt;0</f>
        <v>0</v>
      </c>
      <c r="CH1041" t="b">
        <f>_xlfn.IFNA(VLOOKUP(U1041,Konstanta!$O:$O,1,FALSE),"-")&lt;&gt;"-"</f>
        <v>0</v>
      </c>
      <c r="CI1041" t="b">
        <f>LEN(_xlfn.IFNA(VLOOKUP(AX1041,Konstanta!$X:$X,1,FALSE),""))&gt;0</f>
        <v>0</v>
      </c>
      <c r="CJ1041" t="b">
        <f>OR(LEN(_xlfn.IFNA(VLOOKUP(Y1041,Konstanta!$Q:$Q,1,FALSE),""))&gt;0,LEN(Y1041)=0)</f>
        <v>1</v>
      </c>
      <c r="CK1041" t="b">
        <f t="shared" si="273"/>
        <v>1</v>
      </c>
      <c r="CL1041" t="b">
        <f>OR(LEN(_xlfn.IFNA(VLOOKUP(BK1041,Konstanta!$Z:$Z,1,FALSE),""))&gt;0,LEN(BK1041)=0)</f>
        <v>1</v>
      </c>
      <c r="CM1041" t="b">
        <f t="shared" si="274"/>
        <v>1</v>
      </c>
      <c r="CN1041" t="b">
        <f t="shared" si="275"/>
        <v>0</v>
      </c>
      <c r="CO1041" t="b">
        <f>LEN(_xlfn.IFNA(VLOOKUP(Data!K1041,Konstanta!$AB:$AB,1,FALSE),""))&gt;0</f>
        <v>0</v>
      </c>
      <c r="CP1041" s="12" t="b">
        <f t="shared" si="276"/>
        <v>0</v>
      </c>
      <c r="CQ1041" s="12" t="b">
        <f t="shared" si="277"/>
        <v>0</v>
      </c>
      <c r="CR1041" t="b">
        <f>ISNUMBER(SEARCH(Konstanta!$Q$5,Y1041))</f>
        <v>0</v>
      </c>
      <c r="CS1041">
        <f ca="1">IF(CD1041&lt;=Konstanta!$J$5,Konstanta!$I$5,IF(CD1041&lt;=Konstanta!$J$6,Konstanta!$I$6,IF(CD1041&lt;=Konstanta!$J$7,Konstanta!$I$7,Konstanta!$I$8)))</f>
        <v>4</v>
      </c>
      <c r="CT1041" t="b">
        <f>ISNUMBER(SEARCH(Konstanta!$Q$6,Y1041))</f>
        <v>0</v>
      </c>
      <c r="CU1041">
        <f ca="1">IF(CD1041&lt;=Konstanta!$F$5,Konstanta!$E$5,IF(CD1041&lt;=Konstanta!$F$6,Konstanta!$E$6,IF(CD1041&lt;=Konstanta!$F$7,Konstanta!$E$7,IF(CD1041&lt;=Konstanta!$F$8,Konstanta!$E$8,Konstanta!$E$9))))</f>
        <v>5</v>
      </c>
      <c r="CV1041" t="b">
        <f t="shared" si="278"/>
        <v>1</v>
      </c>
      <c r="CW1041" s="74">
        <f ca="1">IF(CD1041&lt;=Konstanta!$B$5,Konstanta!$A$5,IF(CD1041&lt;=Konstanta!$B$6,Konstanta!$A$6,IF(CD1041&lt;=Konstanta!$B$7,Konstanta!$A$7,IF(CD1041&lt;=Konstanta!$B$8,Konstanta!$A$8,IF(CD1041&lt;=Konstanta!$B$9,Konstanta!$A$9,IF(CD1041&lt;=Konstanta!$B$10,Konstanta!$A$10,IF(CD1041&lt;=Konstanta!$B$11,Konstanta!$A$11,Konstanta!$A$12)))))))</f>
        <v>8</v>
      </c>
      <c r="CX1041" t="b">
        <f>LEN(_xlfn.IFNA(VLOOKUP(AA1041,Konstanta!$AD:$AD,1,FALSE),""))=0</f>
        <v>1</v>
      </c>
      <c r="CY1041" s="67">
        <f t="shared" si="279"/>
        <v>0</v>
      </c>
      <c r="CZ1041" s="67">
        <f t="shared" si="280"/>
        <v>0</v>
      </c>
      <c r="DA1041" s="67">
        <f t="shared" si="281"/>
        <v>0</v>
      </c>
      <c r="DB1041" t="b">
        <f t="shared" ca="1" si="282"/>
        <v>0</v>
      </c>
      <c r="DC1041" s="67" t="b">
        <f>DA1041&lt;=Konstanta!$AH$3</f>
        <v>1</v>
      </c>
      <c r="DD1041" t="b">
        <f>CY1041&lt;=Konstanta!$AH$4</f>
        <v>1</v>
      </c>
      <c r="DE1041" t="b">
        <f>CY1041&lt;=Konstanta!$AH$5</f>
        <v>1</v>
      </c>
      <c r="DF1041" t="b">
        <f>CY1041&lt;=Konstanta!$AH$6</f>
        <v>1</v>
      </c>
      <c r="DG1041" t="b">
        <f ca="1">TEXT(BL1041,"YYYYMMDD")=TEXT(Konstanta!$B$1,"YYYYMMDD")</f>
        <v>0</v>
      </c>
      <c r="DH1041" t="b">
        <f t="shared" si="283"/>
        <v>0</v>
      </c>
      <c r="DI1041" s="67">
        <f ca="1">Konstanta!$C$4-Data!CD1041</f>
        <v>-1096658.666275</v>
      </c>
      <c r="DJ1041">
        <f ca="1">IF(Data!DI1041&gt;=Konstanta!$B$14,Konstanta!$A$14,IF(Data!DI1041&gt;=Konstanta!$B$15,Konstanta!$A$15,IF(Data!DI1041&gt;=Konstanta!$B$16,Konstanta!$A$16,IF(Data!DI1041&gt;=Konstanta!$B$17,Konstanta!$A$17,IF(Data!DI1041&gt;=Konstanta!$B$18,Konstanta!$A$18,Konstanta!$A$19)))))</f>
        <v>6</v>
      </c>
      <c r="DK1041" t="b">
        <f t="shared" si="284"/>
        <v>0</v>
      </c>
      <c r="DL1041" t="b">
        <f>COUNTIFS(A$1:A1040,A1041)=0</f>
        <v>1</v>
      </c>
    </row>
    <row r="1042" spans="1:116">
      <c r="A1042" s="68"/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8"/>
      <c r="P1042" s="68"/>
      <c r="Q1042" s="68"/>
      <c r="R1042" s="68"/>
      <c r="S1042" s="68"/>
      <c r="T1042" s="68"/>
      <c r="U1042" s="68"/>
      <c r="V1042" s="68"/>
      <c r="W1042" s="68"/>
      <c r="X1042" s="68"/>
      <c r="Y1042" s="68"/>
      <c r="Z1042" s="68"/>
      <c r="AA1042" s="68"/>
      <c r="AB1042" s="68"/>
      <c r="AC1042" s="68"/>
      <c r="AD1042" s="68"/>
      <c r="AE1042" s="68"/>
      <c r="AF1042" s="68"/>
      <c r="AG1042" s="68"/>
      <c r="AH1042" s="68"/>
      <c r="AI1042" s="68"/>
      <c r="AJ1042" s="68"/>
      <c r="AK1042" s="68"/>
      <c r="AL1042" s="68"/>
      <c r="AM1042" s="68"/>
      <c r="AN1042" s="68"/>
      <c r="AO1042" s="68"/>
      <c r="AP1042" s="68"/>
      <c r="AQ1042" s="68"/>
      <c r="AR1042" s="68"/>
      <c r="AS1042" s="68"/>
      <c r="AT1042" s="68"/>
      <c r="AU1042" s="68"/>
      <c r="AV1042" s="68"/>
      <c r="AW1042" s="68"/>
      <c r="AX1042" s="68"/>
      <c r="AY1042" s="68"/>
      <c r="AZ1042" s="68"/>
      <c r="BA1042" s="68"/>
      <c r="BB1042" s="68"/>
      <c r="BC1042" s="68"/>
      <c r="BD1042" s="68"/>
      <c r="BE1042" s="68"/>
      <c r="BF1042" s="68"/>
      <c r="BG1042" s="68"/>
      <c r="BH1042" s="68"/>
      <c r="BI1042" s="68"/>
      <c r="BJ1042" s="68"/>
      <c r="BK1042" s="68"/>
      <c r="BL1042" s="68"/>
      <c r="BM1042" s="68"/>
      <c r="BN1042" s="68"/>
      <c r="BO1042" s="68"/>
      <c r="BP1042" s="68"/>
      <c r="BQ1042" s="68"/>
      <c r="BR1042" s="68"/>
      <c r="BS1042" s="68"/>
      <c r="BT1042" s="68"/>
      <c r="BU1042" s="68"/>
      <c r="BV1042" s="68"/>
      <c r="BW1042" s="68"/>
      <c r="BX1042" s="68"/>
      <c r="BY1042" s="68"/>
      <c r="BZ1042" s="70" t="str">
        <f t="shared" si="269"/>
        <v/>
      </c>
      <c r="CA1042" s="71">
        <f t="shared" ca="1" si="270"/>
        <v>1096694.6659916667</v>
      </c>
      <c r="CB1042" s="70" t="b">
        <f ca="1">AND(LEN(BZ1042)&gt;0,TEXT(BZ1042,"YYYY-MM-DD")=TEXT(Konstanta!$B$1,"YYYY-MM-DD"))</f>
        <v>0</v>
      </c>
      <c r="CC1042" s="70" t="str">
        <f t="shared" si="271"/>
        <v/>
      </c>
      <c r="CD1042" s="72">
        <f ca="1">(Konstanta!$B$2-D1042)*24</f>
        <v>1096694.666275</v>
      </c>
      <c r="CE1042" t="b">
        <f t="shared" si="272"/>
        <v>0</v>
      </c>
      <c r="CF1042" t="b">
        <f>LEN(_xlfn.IFNA(VLOOKUP(H1042,Konstanta!$M:$M,1,FALSE),""))&gt;0</f>
        <v>0</v>
      </c>
      <c r="CG1042" t="b">
        <f>LEN(_xlfn.IFNA(VLOOKUP(G1042,Konstanta!$T:$T,1,FALSE),""))&gt;0</f>
        <v>0</v>
      </c>
      <c r="CH1042" t="b">
        <f>_xlfn.IFNA(VLOOKUP(U1042,Konstanta!$O:$O,1,FALSE),"-")&lt;&gt;"-"</f>
        <v>0</v>
      </c>
      <c r="CI1042" t="b">
        <f>LEN(_xlfn.IFNA(VLOOKUP(AX1042,Konstanta!$X:$X,1,FALSE),""))&gt;0</f>
        <v>0</v>
      </c>
      <c r="CJ1042" t="b">
        <f>OR(LEN(_xlfn.IFNA(VLOOKUP(Y1042,Konstanta!$Q:$Q,1,FALSE),""))&gt;0,LEN(Y1042)=0)</f>
        <v>1</v>
      </c>
      <c r="CK1042" t="b">
        <f t="shared" si="273"/>
        <v>1</v>
      </c>
      <c r="CL1042" t="b">
        <f>OR(LEN(_xlfn.IFNA(VLOOKUP(BK1042,Konstanta!$Z:$Z,1,FALSE),""))&gt;0,LEN(BK1042)=0)</f>
        <v>1</v>
      </c>
      <c r="CM1042" t="b">
        <f t="shared" si="274"/>
        <v>1</v>
      </c>
      <c r="CN1042" t="b">
        <f t="shared" si="275"/>
        <v>0</v>
      </c>
      <c r="CO1042" t="b">
        <f>LEN(_xlfn.IFNA(VLOOKUP(Data!K1042,Konstanta!$AB:$AB,1,FALSE),""))&gt;0</f>
        <v>0</v>
      </c>
      <c r="CP1042" s="12" t="b">
        <f t="shared" si="276"/>
        <v>0</v>
      </c>
      <c r="CQ1042" s="12" t="b">
        <f t="shared" si="277"/>
        <v>0</v>
      </c>
      <c r="CR1042" t="b">
        <f>ISNUMBER(SEARCH(Konstanta!$Q$5,Y1042))</f>
        <v>0</v>
      </c>
      <c r="CS1042">
        <f ca="1">IF(CD1042&lt;=Konstanta!$J$5,Konstanta!$I$5,IF(CD1042&lt;=Konstanta!$J$6,Konstanta!$I$6,IF(CD1042&lt;=Konstanta!$J$7,Konstanta!$I$7,Konstanta!$I$8)))</f>
        <v>4</v>
      </c>
      <c r="CT1042" t="b">
        <f>ISNUMBER(SEARCH(Konstanta!$Q$6,Y1042))</f>
        <v>0</v>
      </c>
      <c r="CU1042">
        <f ca="1">IF(CD1042&lt;=Konstanta!$F$5,Konstanta!$E$5,IF(CD1042&lt;=Konstanta!$F$6,Konstanta!$E$6,IF(CD1042&lt;=Konstanta!$F$7,Konstanta!$E$7,IF(CD1042&lt;=Konstanta!$F$8,Konstanta!$E$8,Konstanta!$E$9))))</f>
        <v>5</v>
      </c>
      <c r="CV1042" t="b">
        <f t="shared" si="278"/>
        <v>1</v>
      </c>
      <c r="CW1042" s="74">
        <f ca="1">IF(CD1042&lt;=Konstanta!$B$5,Konstanta!$A$5,IF(CD1042&lt;=Konstanta!$B$6,Konstanta!$A$6,IF(CD1042&lt;=Konstanta!$B$7,Konstanta!$A$7,IF(CD1042&lt;=Konstanta!$B$8,Konstanta!$A$8,IF(CD1042&lt;=Konstanta!$B$9,Konstanta!$A$9,IF(CD1042&lt;=Konstanta!$B$10,Konstanta!$A$10,IF(CD1042&lt;=Konstanta!$B$11,Konstanta!$A$11,Konstanta!$A$12)))))))</f>
        <v>8</v>
      </c>
      <c r="CX1042" t="b">
        <f>LEN(_xlfn.IFNA(VLOOKUP(AA1042,Konstanta!$AD:$AD,1,FALSE),""))=0</f>
        <v>1</v>
      </c>
      <c r="CY1042" s="67">
        <f t="shared" si="279"/>
        <v>0</v>
      </c>
      <c r="CZ1042" s="67">
        <f t="shared" si="280"/>
        <v>0</v>
      </c>
      <c r="DA1042" s="67">
        <f t="shared" si="281"/>
        <v>0</v>
      </c>
      <c r="DB1042" t="b">
        <f t="shared" ca="1" si="282"/>
        <v>0</v>
      </c>
      <c r="DC1042" s="67" t="b">
        <f>DA1042&lt;=Konstanta!$AH$3</f>
        <v>1</v>
      </c>
      <c r="DD1042" t="b">
        <f>CY1042&lt;=Konstanta!$AH$4</f>
        <v>1</v>
      </c>
      <c r="DE1042" t="b">
        <f>CY1042&lt;=Konstanta!$AH$5</f>
        <v>1</v>
      </c>
      <c r="DF1042" t="b">
        <f>CY1042&lt;=Konstanta!$AH$6</f>
        <v>1</v>
      </c>
      <c r="DG1042" t="b">
        <f ca="1">TEXT(BL1042,"YYYYMMDD")=TEXT(Konstanta!$B$1,"YYYYMMDD")</f>
        <v>0</v>
      </c>
      <c r="DH1042" t="b">
        <f t="shared" si="283"/>
        <v>0</v>
      </c>
      <c r="DI1042" s="67">
        <f ca="1">Konstanta!$C$4-Data!CD1042</f>
        <v>-1096658.666275</v>
      </c>
      <c r="DJ1042">
        <f ca="1">IF(Data!DI1042&gt;=Konstanta!$B$14,Konstanta!$A$14,IF(Data!DI1042&gt;=Konstanta!$B$15,Konstanta!$A$15,IF(Data!DI1042&gt;=Konstanta!$B$16,Konstanta!$A$16,IF(Data!DI1042&gt;=Konstanta!$B$17,Konstanta!$A$17,IF(Data!DI1042&gt;=Konstanta!$B$18,Konstanta!$A$18,Konstanta!$A$19)))))</f>
        <v>6</v>
      </c>
      <c r="DK1042" t="b">
        <f t="shared" si="284"/>
        <v>0</v>
      </c>
      <c r="DL1042" t="b">
        <f>COUNTIFS(A$1:A1041,A1042)=0</f>
        <v>1</v>
      </c>
    </row>
    <row r="1043" spans="1:116">
      <c r="A1043" s="68"/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8"/>
      <c r="P1043" s="68"/>
      <c r="Q1043" s="68"/>
      <c r="R1043" s="68"/>
      <c r="S1043" s="68"/>
      <c r="T1043" s="68"/>
      <c r="U1043" s="68"/>
      <c r="V1043" s="68"/>
      <c r="W1043" s="68"/>
      <c r="X1043" s="68"/>
      <c r="Y1043" s="68"/>
      <c r="Z1043" s="68"/>
      <c r="AA1043" s="68"/>
      <c r="AB1043" s="68"/>
      <c r="AC1043" s="68"/>
      <c r="AD1043" s="68"/>
      <c r="AE1043" s="68"/>
      <c r="AF1043" s="68"/>
      <c r="AG1043" s="68"/>
      <c r="AH1043" s="68"/>
      <c r="AI1043" s="68"/>
      <c r="AJ1043" s="68"/>
      <c r="AK1043" s="68"/>
      <c r="AL1043" s="68"/>
      <c r="AM1043" s="68"/>
      <c r="AN1043" s="68"/>
      <c r="AO1043" s="68"/>
      <c r="AP1043" s="68"/>
      <c r="AQ1043" s="68"/>
      <c r="AR1043" s="68"/>
      <c r="AS1043" s="68"/>
      <c r="AT1043" s="68"/>
      <c r="AU1043" s="68"/>
      <c r="AV1043" s="68"/>
      <c r="AW1043" s="68"/>
      <c r="AX1043" s="68"/>
      <c r="AY1043" s="68"/>
      <c r="AZ1043" s="68"/>
      <c r="BA1043" s="68"/>
      <c r="BB1043" s="68"/>
      <c r="BC1043" s="68"/>
      <c r="BD1043" s="68"/>
      <c r="BE1043" s="68"/>
      <c r="BF1043" s="68"/>
      <c r="BG1043" s="68"/>
      <c r="BH1043" s="68"/>
      <c r="BI1043" s="68"/>
      <c r="BJ1043" s="68"/>
      <c r="BK1043" s="68"/>
      <c r="BL1043" s="68"/>
      <c r="BM1043" s="68"/>
      <c r="BN1043" s="68"/>
      <c r="BO1043" s="68"/>
      <c r="BP1043" s="68"/>
      <c r="BQ1043" s="68"/>
      <c r="BR1043" s="68"/>
      <c r="BS1043" s="68"/>
      <c r="BT1043" s="68"/>
      <c r="BU1043" s="68"/>
      <c r="BV1043" s="68"/>
      <c r="BW1043" s="68"/>
      <c r="BX1043" s="68"/>
      <c r="BY1043" s="68"/>
      <c r="BZ1043" s="70" t="str">
        <f t="shared" si="269"/>
        <v/>
      </c>
      <c r="CA1043" s="71">
        <f t="shared" ca="1" si="270"/>
        <v>1096694.6664083335</v>
      </c>
      <c r="CB1043" s="70" t="b">
        <f ca="1">AND(LEN(BZ1043)&gt;0,TEXT(BZ1043,"YYYY-MM-DD")=TEXT(Konstanta!$B$1,"YYYY-MM-DD"))</f>
        <v>0</v>
      </c>
      <c r="CC1043" s="70" t="str">
        <f t="shared" si="271"/>
        <v/>
      </c>
      <c r="CD1043" s="72">
        <f ca="1">(Konstanta!$B$2-D1043)*24</f>
        <v>1096694.666275</v>
      </c>
      <c r="CE1043" t="b">
        <f t="shared" si="272"/>
        <v>0</v>
      </c>
      <c r="CF1043" t="b">
        <f>LEN(_xlfn.IFNA(VLOOKUP(H1043,Konstanta!$M:$M,1,FALSE),""))&gt;0</f>
        <v>0</v>
      </c>
      <c r="CG1043" t="b">
        <f>LEN(_xlfn.IFNA(VLOOKUP(G1043,Konstanta!$T:$T,1,FALSE),""))&gt;0</f>
        <v>0</v>
      </c>
      <c r="CH1043" t="b">
        <f>_xlfn.IFNA(VLOOKUP(U1043,Konstanta!$O:$O,1,FALSE),"-")&lt;&gt;"-"</f>
        <v>0</v>
      </c>
      <c r="CI1043" t="b">
        <f>LEN(_xlfn.IFNA(VLOOKUP(AX1043,Konstanta!$X:$X,1,FALSE),""))&gt;0</f>
        <v>0</v>
      </c>
      <c r="CJ1043" t="b">
        <f>OR(LEN(_xlfn.IFNA(VLOOKUP(Y1043,Konstanta!$Q:$Q,1,FALSE),""))&gt;0,LEN(Y1043)=0)</f>
        <v>1</v>
      </c>
      <c r="CK1043" t="b">
        <f t="shared" si="273"/>
        <v>1</v>
      </c>
      <c r="CL1043" t="b">
        <f>OR(LEN(_xlfn.IFNA(VLOOKUP(BK1043,Konstanta!$Z:$Z,1,FALSE),""))&gt;0,LEN(BK1043)=0)</f>
        <v>1</v>
      </c>
      <c r="CM1043" t="b">
        <f t="shared" si="274"/>
        <v>1</v>
      </c>
      <c r="CN1043" t="b">
        <f t="shared" si="275"/>
        <v>0</v>
      </c>
      <c r="CO1043" t="b">
        <f>LEN(_xlfn.IFNA(VLOOKUP(Data!K1043,Konstanta!$AB:$AB,1,FALSE),""))&gt;0</f>
        <v>0</v>
      </c>
      <c r="CP1043" s="12" t="b">
        <f t="shared" si="276"/>
        <v>0</v>
      </c>
      <c r="CQ1043" s="12" t="b">
        <f t="shared" si="277"/>
        <v>0</v>
      </c>
      <c r="CR1043" t="b">
        <f>ISNUMBER(SEARCH(Konstanta!$Q$5,Y1043))</f>
        <v>0</v>
      </c>
      <c r="CS1043">
        <f ca="1">IF(CD1043&lt;=Konstanta!$J$5,Konstanta!$I$5,IF(CD1043&lt;=Konstanta!$J$6,Konstanta!$I$6,IF(CD1043&lt;=Konstanta!$J$7,Konstanta!$I$7,Konstanta!$I$8)))</f>
        <v>4</v>
      </c>
      <c r="CT1043" t="b">
        <f>ISNUMBER(SEARCH(Konstanta!$Q$6,Y1043))</f>
        <v>0</v>
      </c>
      <c r="CU1043">
        <f ca="1">IF(CD1043&lt;=Konstanta!$F$5,Konstanta!$E$5,IF(CD1043&lt;=Konstanta!$F$6,Konstanta!$E$6,IF(CD1043&lt;=Konstanta!$F$7,Konstanta!$E$7,IF(CD1043&lt;=Konstanta!$F$8,Konstanta!$E$8,Konstanta!$E$9))))</f>
        <v>5</v>
      </c>
      <c r="CV1043" t="b">
        <f t="shared" si="278"/>
        <v>1</v>
      </c>
      <c r="CW1043" s="74">
        <f ca="1">IF(CD1043&lt;=Konstanta!$B$5,Konstanta!$A$5,IF(CD1043&lt;=Konstanta!$B$6,Konstanta!$A$6,IF(CD1043&lt;=Konstanta!$B$7,Konstanta!$A$7,IF(CD1043&lt;=Konstanta!$B$8,Konstanta!$A$8,IF(CD1043&lt;=Konstanta!$B$9,Konstanta!$A$9,IF(CD1043&lt;=Konstanta!$B$10,Konstanta!$A$10,IF(CD1043&lt;=Konstanta!$B$11,Konstanta!$A$11,Konstanta!$A$12)))))))</f>
        <v>8</v>
      </c>
      <c r="CX1043" t="b">
        <f>LEN(_xlfn.IFNA(VLOOKUP(AA1043,Konstanta!$AD:$AD,1,FALSE),""))=0</f>
        <v>1</v>
      </c>
      <c r="CY1043" s="67">
        <f t="shared" si="279"/>
        <v>0</v>
      </c>
      <c r="CZ1043" s="67">
        <f t="shared" si="280"/>
        <v>0</v>
      </c>
      <c r="DA1043" s="67">
        <f t="shared" si="281"/>
        <v>0</v>
      </c>
      <c r="DB1043" t="b">
        <f t="shared" ca="1" si="282"/>
        <v>0</v>
      </c>
      <c r="DC1043" s="67" t="b">
        <f>DA1043&lt;=Konstanta!$AH$3</f>
        <v>1</v>
      </c>
      <c r="DD1043" t="b">
        <f>CY1043&lt;=Konstanta!$AH$4</f>
        <v>1</v>
      </c>
      <c r="DE1043" t="b">
        <f>CY1043&lt;=Konstanta!$AH$5</f>
        <v>1</v>
      </c>
      <c r="DF1043" t="b">
        <f>CY1043&lt;=Konstanta!$AH$6</f>
        <v>1</v>
      </c>
      <c r="DG1043" t="b">
        <f ca="1">TEXT(BL1043,"YYYYMMDD")=TEXT(Konstanta!$B$1,"YYYYMMDD")</f>
        <v>0</v>
      </c>
      <c r="DH1043" t="b">
        <f t="shared" si="283"/>
        <v>0</v>
      </c>
      <c r="DI1043" s="67">
        <f ca="1">Konstanta!$C$4-Data!CD1043</f>
        <v>-1096658.666275</v>
      </c>
      <c r="DJ1043">
        <f ca="1">IF(Data!DI1043&gt;=Konstanta!$B$14,Konstanta!$A$14,IF(Data!DI1043&gt;=Konstanta!$B$15,Konstanta!$A$15,IF(Data!DI1043&gt;=Konstanta!$B$16,Konstanta!$A$16,IF(Data!DI1043&gt;=Konstanta!$B$17,Konstanta!$A$17,IF(Data!DI1043&gt;=Konstanta!$B$18,Konstanta!$A$18,Konstanta!$A$19)))))</f>
        <v>6</v>
      </c>
      <c r="DK1043" t="b">
        <f t="shared" si="284"/>
        <v>0</v>
      </c>
      <c r="DL1043" t="b">
        <f>COUNTIFS(A$1:A1042,A1043)=0</f>
        <v>1</v>
      </c>
    </row>
    <row r="1044" spans="1:116">
      <c r="A1044" s="68"/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8"/>
      <c r="P1044" s="68"/>
      <c r="Q1044" s="68"/>
      <c r="R1044" s="68"/>
      <c r="S1044" s="68"/>
      <c r="T1044" s="68"/>
      <c r="U1044" s="68"/>
      <c r="V1044" s="68"/>
      <c r="W1044" s="68"/>
      <c r="X1044" s="68"/>
      <c r="Y1044" s="68"/>
      <c r="Z1044" s="68"/>
      <c r="AA1044" s="68"/>
      <c r="AB1044" s="68"/>
      <c r="AC1044" s="68"/>
      <c r="AD1044" s="68"/>
      <c r="AE1044" s="68"/>
      <c r="AF1044" s="68"/>
      <c r="AG1044" s="68"/>
      <c r="AH1044" s="68"/>
      <c r="AI1044" s="68"/>
      <c r="AJ1044" s="68"/>
      <c r="AK1044" s="68"/>
      <c r="AL1044" s="68"/>
      <c r="AM1044" s="68"/>
      <c r="AN1044" s="68"/>
      <c r="AO1044" s="68"/>
      <c r="AP1044" s="68"/>
      <c r="AQ1044" s="68"/>
      <c r="AR1044" s="68"/>
      <c r="AS1044" s="68"/>
      <c r="AT1044" s="68"/>
      <c r="AU1044" s="68"/>
      <c r="AV1044" s="68"/>
      <c r="AW1044" s="68"/>
      <c r="AX1044" s="68"/>
      <c r="AY1044" s="68"/>
      <c r="AZ1044" s="68"/>
      <c r="BA1044" s="68"/>
      <c r="BB1044" s="68"/>
      <c r="BC1044" s="68"/>
      <c r="BD1044" s="68"/>
      <c r="BE1044" s="68"/>
      <c r="BF1044" s="68"/>
      <c r="BG1044" s="68"/>
      <c r="BH1044" s="68"/>
      <c r="BI1044" s="68"/>
      <c r="BJ1044" s="68"/>
      <c r="BK1044" s="68"/>
      <c r="BL1044" s="68"/>
      <c r="BM1044" s="68"/>
      <c r="BN1044" s="68"/>
      <c r="BO1044" s="68"/>
      <c r="BP1044" s="68"/>
      <c r="BQ1044" s="68"/>
      <c r="BR1044" s="68"/>
      <c r="BS1044" s="68"/>
      <c r="BT1044" s="68"/>
      <c r="BU1044" s="68"/>
      <c r="BV1044" s="68"/>
      <c r="BW1044" s="68"/>
      <c r="BX1044" s="68"/>
      <c r="BY1044" s="68"/>
      <c r="BZ1044" s="70" t="str">
        <f t="shared" si="269"/>
        <v/>
      </c>
      <c r="CA1044" s="71">
        <f t="shared" ca="1" si="270"/>
        <v>1096694.666013889</v>
      </c>
      <c r="CB1044" s="70" t="b">
        <f ca="1">AND(LEN(BZ1044)&gt;0,TEXT(BZ1044,"YYYY-MM-DD")=TEXT(Konstanta!$B$1,"YYYY-MM-DD"))</f>
        <v>0</v>
      </c>
      <c r="CC1044" s="70" t="str">
        <f t="shared" si="271"/>
        <v/>
      </c>
      <c r="CD1044" s="72">
        <f ca="1">(Konstanta!$B$2-D1044)*24</f>
        <v>1096694.666275</v>
      </c>
      <c r="CE1044" t="b">
        <f t="shared" si="272"/>
        <v>0</v>
      </c>
      <c r="CF1044" t="b">
        <f>LEN(_xlfn.IFNA(VLOOKUP(H1044,Konstanta!$M:$M,1,FALSE),""))&gt;0</f>
        <v>0</v>
      </c>
      <c r="CG1044" t="b">
        <f>LEN(_xlfn.IFNA(VLOOKUP(G1044,Konstanta!$T:$T,1,FALSE),""))&gt;0</f>
        <v>0</v>
      </c>
      <c r="CH1044" t="b">
        <f>_xlfn.IFNA(VLOOKUP(U1044,Konstanta!$O:$O,1,FALSE),"-")&lt;&gt;"-"</f>
        <v>0</v>
      </c>
      <c r="CI1044" t="b">
        <f>LEN(_xlfn.IFNA(VLOOKUP(AX1044,Konstanta!$X:$X,1,FALSE),""))&gt;0</f>
        <v>0</v>
      </c>
      <c r="CJ1044" t="b">
        <f>OR(LEN(_xlfn.IFNA(VLOOKUP(Y1044,Konstanta!$Q:$Q,1,FALSE),""))&gt;0,LEN(Y1044)=0)</f>
        <v>1</v>
      </c>
      <c r="CK1044" t="b">
        <f t="shared" si="273"/>
        <v>1</v>
      </c>
      <c r="CL1044" t="b">
        <f>OR(LEN(_xlfn.IFNA(VLOOKUP(BK1044,Konstanta!$Z:$Z,1,FALSE),""))&gt;0,LEN(BK1044)=0)</f>
        <v>1</v>
      </c>
      <c r="CM1044" t="b">
        <f t="shared" si="274"/>
        <v>1</v>
      </c>
      <c r="CN1044" t="b">
        <f t="shared" si="275"/>
        <v>0</v>
      </c>
      <c r="CO1044" t="b">
        <f>LEN(_xlfn.IFNA(VLOOKUP(Data!K1044,Konstanta!$AB:$AB,1,FALSE),""))&gt;0</f>
        <v>0</v>
      </c>
      <c r="CP1044" s="12" t="b">
        <f t="shared" si="276"/>
        <v>0</v>
      </c>
      <c r="CQ1044" s="12" t="b">
        <f t="shared" si="277"/>
        <v>0</v>
      </c>
      <c r="CR1044" t="b">
        <f>ISNUMBER(SEARCH(Konstanta!$Q$5,Y1044))</f>
        <v>0</v>
      </c>
      <c r="CS1044">
        <f ca="1">IF(CD1044&lt;=Konstanta!$J$5,Konstanta!$I$5,IF(CD1044&lt;=Konstanta!$J$6,Konstanta!$I$6,IF(CD1044&lt;=Konstanta!$J$7,Konstanta!$I$7,Konstanta!$I$8)))</f>
        <v>4</v>
      </c>
      <c r="CT1044" t="b">
        <f>ISNUMBER(SEARCH(Konstanta!$Q$6,Y1044))</f>
        <v>0</v>
      </c>
      <c r="CU1044">
        <f ca="1">IF(CD1044&lt;=Konstanta!$F$5,Konstanta!$E$5,IF(CD1044&lt;=Konstanta!$F$6,Konstanta!$E$6,IF(CD1044&lt;=Konstanta!$F$7,Konstanta!$E$7,IF(CD1044&lt;=Konstanta!$F$8,Konstanta!$E$8,Konstanta!$E$9))))</f>
        <v>5</v>
      </c>
      <c r="CV1044" t="b">
        <f t="shared" si="278"/>
        <v>1</v>
      </c>
      <c r="CW1044" s="74">
        <f ca="1">IF(CD1044&lt;=Konstanta!$B$5,Konstanta!$A$5,IF(CD1044&lt;=Konstanta!$B$6,Konstanta!$A$6,IF(CD1044&lt;=Konstanta!$B$7,Konstanta!$A$7,IF(CD1044&lt;=Konstanta!$B$8,Konstanta!$A$8,IF(CD1044&lt;=Konstanta!$B$9,Konstanta!$A$9,IF(CD1044&lt;=Konstanta!$B$10,Konstanta!$A$10,IF(CD1044&lt;=Konstanta!$B$11,Konstanta!$A$11,Konstanta!$A$12)))))))</f>
        <v>8</v>
      </c>
      <c r="CX1044" t="b">
        <f>LEN(_xlfn.IFNA(VLOOKUP(AA1044,Konstanta!$AD:$AD,1,FALSE),""))=0</f>
        <v>1</v>
      </c>
      <c r="CY1044" s="67">
        <f t="shared" si="279"/>
        <v>0</v>
      </c>
      <c r="CZ1044" s="67">
        <f t="shared" si="280"/>
        <v>0</v>
      </c>
      <c r="DA1044" s="67">
        <f t="shared" si="281"/>
        <v>0</v>
      </c>
      <c r="DB1044" t="b">
        <f t="shared" ca="1" si="282"/>
        <v>0</v>
      </c>
      <c r="DC1044" s="67" t="b">
        <f>DA1044&lt;=Konstanta!$AH$3</f>
        <v>1</v>
      </c>
      <c r="DD1044" t="b">
        <f>CY1044&lt;=Konstanta!$AH$4</f>
        <v>1</v>
      </c>
      <c r="DE1044" t="b">
        <f>CY1044&lt;=Konstanta!$AH$5</f>
        <v>1</v>
      </c>
      <c r="DF1044" t="b">
        <f>CY1044&lt;=Konstanta!$AH$6</f>
        <v>1</v>
      </c>
      <c r="DG1044" t="b">
        <f ca="1">TEXT(BL1044,"YYYYMMDD")=TEXT(Konstanta!$B$1,"YYYYMMDD")</f>
        <v>0</v>
      </c>
      <c r="DH1044" t="b">
        <f t="shared" si="283"/>
        <v>0</v>
      </c>
      <c r="DI1044" s="67">
        <f ca="1">Konstanta!$C$4-Data!CD1044</f>
        <v>-1096658.666275</v>
      </c>
      <c r="DJ1044">
        <f ca="1">IF(Data!DI1044&gt;=Konstanta!$B$14,Konstanta!$A$14,IF(Data!DI1044&gt;=Konstanta!$B$15,Konstanta!$A$15,IF(Data!DI1044&gt;=Konstanta!$B$16,Konstanta!$A$16,IF(Data!DI1044&gt;=Konstanta!$B$17,Konstanta!$A$17,IF(Data!DI1044&gt;=Konstanta!$B$18,Konstanta!$A$18,Konstanta!$A$19)))))</f>
        <v>6</v>
      </c>
      <c r="DK1044" t="b">
        <f t="shared" si="284"/>
        <v>0</v>
      </c>
      <c r="DL1044" t="b">
        <f>COUNTIFS(A$1:A1043,A1044)=0</f>
        <v>1</v>
      </c>
    </row>
    <row r="1045" spans="1:116">
      <c r="A1045" s="68"/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8"/>
      <c r="P1045" s="68"/>
      <c r="Q1045" s="68"/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8"/>
      <c r="AH1045" s="68"/>
      <c r="AI1045" s="68"/>
      <c r="AJ1045" s="68"/>
      <c r="AK1045" s="68"/>
      <c r="AL1045" s="68"/>
      <c r="AM1045" s="68"/>
      <c r="AN1045" s="68"/>
      <c r="AO1045" s="68"/>
      <c r="AP1045" s="68"/>
      <c r="AQ1045" s="68"/>
      <c r="AR1045" s="68"/>
      <c r="AS1045" s="68"/>
      <c r="AT1045" s="68"/>
      <c r="AU1045" s="68"/>
      <c r="AV1045" s="68"/>
      <c r="AW1045" s="68"/>
      <c r="AX1045" s="68"/>
      <c r="AY1045" s="68"/>
      <c r="AZ1045" s="68"/>
      <c r="BA1045" s="68"/>
      <c r="BB1045" s="68"/>
      <c r="BC1045" s="68"/>
      <c r="BD1045" s="68"/>
      <c r="BE1045" s="68"/>
      <c r="BF1045" s="68"/>
      <c r="BG1045" s="68"/>
      <c r="BH1045" s="68"/>
      <c r="BI1045" s="68"/>
      <c r="BJ1045" s="68"/>
      <c r="BK1045" s="68"/>
      <c r="BL1045" s="68"/>
      <c r="BM1045" s="68"/>
      <c r="BN1045" s="68"/>
      <c r="BO1045" s="68"/>
      <c r="BP1045" s="68"/>
      <c r="BQ1045" s="68"/>
      <c r="BR1045" s="68"/>
      <c r="BS1045" s="68"/>
      <c r="BT1045" s="68"/>
      <c r="BU1045" s="68"/>
      <c r="BV1045" s="68"/>
      <c r="BW1045" s="68"/>
      <c r="BX1045" s="68"/>
      <c r="BY1045" s="68"/>
      <c r="BZ1045" s="70" t="str">
        <f t="shared" si="269"/>
        <v/>
      </c>
      <c r="CA1045" s="71">
        <f t="shared" ca="1" si="270"/>
        <v>1096694.6659916667</v>
      </c>
      <c r="CB1045" s="70" t="b">
        <f ca="1">AND(LEN(BZ1045)&gt;0,TEXT(BZ1045,"YYYY-MM-DD")=TEXT(Konstanta!$B$1,"YYYY-MM-DD"))</f>
        <v>0</v>
      </c>
      <c r="CC1045" s="70" t="str">
        <f t="shared" si="271"/>
        <v/>
      </c>
      <c r="CD1045" s="72">
        <f ca="1">(Konstanta!$B$2-D1045)*24</f>
        <v>1096694.666275</v>
      </c>
      <c r="CE1045" t="b">
        <f t="shared" si="272"/>
        <v>0</v>
      </c>
      <c r="CF1045" t="b">
        <f>LEN(_xlfn.IFNA(VLOOKUP(H1045,Konstanta!$M:$M,1,FALSE),""))&gt;0</f>
        <v>0</v>
      </c>
      <c r="CG1045" t="b">
        <f>LEN(_xlfn.IFNA(VLOOKUP(G1045,Konstanta!$T:$T,1,FALSE),""))&gt;0</f>
        <v>0</v>
      </c>
      <c r="CH1045" t="b">
        <f>_xlfn.IFNA(VLOOKUP(U1045,Konstanta!$O:$O,1,FALSE),"-")&lt;&gt;"-"</f>
        <v>0</v>
      </c>
      <c r="CI1045" t="b">
        <f>LEN(_xlfn.IFNA(VLOOKUP(AX1045,Konstanta!$X:$X,1,FALSE),""))&gt;0</f>
        <v>0</v>
      </c>
      <c r="CJ1045" t="b">
        <f>OR(LEN(_xlfn.IFNA(VLOOKUP(Y1045,Konstanta!$Q:$Q,1,FALSE),""))&gt;0,LEN(Y1045)=0)</f>
        <v>1</v>
      </c>
      <c r="CK1045" t="b">
        <f t="shared" si="273"/>
        <v>1</v>
      </c>
      <c r="CL1045" t="b">
        <f>OR(LEN(_xlfn.IFNA(VLOOKUP(BK1045,Konstanta!$Z:$Z,1,FALSE),""))&gt;0,LEN(BK1045)=0)</f>
        <v>1</v>
      </c>
      <c r="CM1045" t="b">
        <f t="shared" si="274"/>
        <v>1</v>
      </c>
      <c r="CN1045" t="b">
        <f t="shared" si="275"/>
        <v>0</v>
      </c>
      <c r="CO1045" t="b">
        <f>LEN(_xlfn.IFNA(VLOOKUP(Data!K1045,Konstanta!$AB:$AB,1,FALSE),""))&gt;0</f>
        <v>0</v>
      </c>
      <c r="CP1045" s="12" t="b">
        <f t="shared" si="276"/>
        <v>0</v>
      </c>
      <c r="CQ1045" s="12" t="b">
        <f t="shared" si="277"/>
        <v>0</v>
      </c>
      <c r="CR1045" t="b">
        <f>ISNUMBER(SEARCH(Konstanta!$Q$5,Y1045))</f>
        <v>0</v>
      </c>
      <c r="CS1045">
        <f ca="1">IF(CD1045&lt;=Konstanta!$J$5,Konstanta!$I$5,IF(CD1045&lt;=Konstanta!$J$6,Konstanta!$I$6,IF(CD1045&lt;=Konstanta!$J$7,Konstanta!$I$7,Konstanta!$I$8)))</f>
        <v>4</v>
      </c>
      <c r="CT1045" t="b">
        <f>ISNUMBER(SEARCH(Konstanta!$Q$6,Y1045))</f>
        <v>0</v>
      </c>
      <c r="CU1045">
        <f ca="1">IF(CD1045&lt;=Konstanta!$F$5,Konstanta!$E$5,IF(CD1045&lt;=Konstanta!$F$6,Konstanta!$E$6,IF(CD1045&lt;=Konstanta!$F$7,Konstanta!$E$7,IF(CD1045&lt;=Konstanta!$F$8,Konstanta!$E$8,Konstanta!$E$9))))</f>
        <v>5</v>
      </c>
      <c r="CV1045" t="b">
        <f t="shared" si="278"/>
        <v>1</v>
      </c>
      <c r="CW1045" s="74">
        <f ca="1">IF(CD1045&lt;=Konstanta!$B$5,Konstanta!$A$5,IF(CD1045&lt;=Konstanta!$B$6,Konstanta!$A$6,IF(CD1045&lt;=Konstanta!$B$7,Konstanta!$A$7,IF(CD1045&lt;=Konstanta!$B$8,Konstanta!$A$8,IF(CD1045&lt;=Konstanta!$B$9,Konstanta!$A$9,IF(CD1045&lt;=Konstanta!$B$10,Konstanta!$A$10,IF(CD1045&lt;=Konstanta!$B$11,Konstanta!$A$11,Konstanta!$A$12)))))))</f>
        <v>8</v>
      </c>
      <c r="CX1045" t="b">
        <f>LEN(_xlfn.IFNA(VLOOKUP(AA1045,Konstanta!$AD:$AD,1,FALSE),""))=0</f>
        <v>1</v>
      </c>
      <c r="CY1045" s="67">
        <f t="shared" si="279"/>
        <v>0</v>
      </c>
      <c r="CZ1045" s="67">
        <f t="shared" si="280"/>
        <v>0</v>
      </c>
      <c r="DA1045" s="67">
        <f t="shared" si="281"/>
        <v>0</v>
      </c>
      <c r="DB1045" t="b">
        <f t="shared" ca="1" si="282"/>
        <v>0</v>
      </c>
      <c r="DC1045" s="67" t="b">
        <f>DA1045&lt;=Konstanta!$AH$3</f>
        <v>1</v>
      </c>
      <c r="DD1045" t="b">
        <f>CY1045&lt;=Konstanta!$AH$4</f>
        <v>1</v>
      </c>
      <c r="DE1045" t="b">
        <f>CY1045&lt;=Konstanta!$AH$5</f>
        <v>1</v>
      </c>
      <c r="DF1045" t="b">
        <f>CY1045&lt;=Konstanta!$AH$6</f>
        <v>1</v>
      </c>
      <c r="DG1045" t="b">
        <f ca="1">TEXT(BL1045,"YYYYMMDD")=TEXT(Konstanta!$B$1,"YYYYMMDD")</f>
        <v>0</v>
      </c>
      <c r="DH1045" t="b">
        <f t="shared" si="283"/>
        <v>0</v>
      </c>
      <c r="DI1045" s="67">
        <f ca="1">Konstanta!$C$4-Data!CD1045</f>
        <v>-1096658.666275</v>
      </c>
      <c r="DJ1045">
        <f ca="1">IF(Data!DI1045&gt;=Konstanta!$B$14,Konstanta!$A$14,IF(Data!DI1045&gt;=Konstanta!$B$15,Konstanta!$A$15,IF(Data!DI1045&gt;=Konstanta!$B$16,Konstanta!$A$16,IF(Data!DI1045&gt;=Konstanta!$B$17,Konstanta!$A$17,IF(Data!DI1045&gt;=Konstanta!$B$18,Konstanta!$A$18,Konstanta!$A$19)))))</f>
        <v>6</v>
      </c>
      <c r="DK1045" t="b">
        <f t="shared" si="284"/>
        <v>0</v>
      </c>
      <c r="DL1045" t="b">
        <f>COUNTIFS(A$1:A1044,A1045)=0</f>
        <v>1</v>
      </c>
    </row>
    <row r="1046" spans="1:116">
      <c r="A1046" s="68"/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8"/>
      <c r="P1046" s="68"/>
      <c r="Q1046" s="68"/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  <c r="AG1046" s="68"/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  <c r="BL1046" s="68"/>
      <c r="BM1046" s="68"/>
      <c r="BN1046" s="68"/>
      <c r="BO1046" s="68"/>
      <c r="BP1046" s="68"/>
      <c r="BQ1046" s="68"/>
      <c r="BR1046" s="68"/>
      <c r="BS1046" s="68"/>
      <c r="BT1046" s="68"/>
      <c r="BU1046" s="68"/>
      <c r="BV1046" s="68"/>
      <c r="BW1046" s="68"/>
      <c r="BX1046" s="68"/>
      <c r="BY1046" s="68"/>
      <c r="BZ1046" s="70" t="str">
        <f t="shared" si="269"/>
        <v/>
      </c>
      <c r="CA1046" s="71">
        <f t="shared" ca="1" si="270"/>
        <v>1096694.6664</v>
      </c>
      <c r="CB1046" s="70" t="b">
        <f ca="1">AND(LEN(BZ1046)&gt;0,TEXT(BZ1046,"YYYY-MM-DD")=TEXT(Konstanta!$B$1,"YYYY-MM-DD"))</f>
        <v>0</v>
      </c>
      <c r="CC1046" s="70" t="str">
        <f t="shared" si="271"/>
        <v/>
      </c>
      <c r="CD1046" s="72">
        <f ca="1">(Konstanta!$B$2-D1046)*24</f>
        <v>1096694.666275</v>
      </c>
      <c r="CE1046" t="b">
        <f t="shared" si="272"/>
        <v>0</v>
      </c>
      <c r="CF1046" t="b">
        <f>LEN(_xlfn.IFNA(VLOOKUP(H1046,Konstanta!$M:$M,1,FALSE),""))&gt;0</f>
        <v>0</v>
      </c>
      <c r="CG1046" t="b">
        <f>LEN(_xlfn.IFNA(VLOOKUP(G1046,Konstanta!$T:$T,1,FALSE),""))&gt;0</f>
        <v>0</v>
      </c>
      <c r="CH1046" t="b">
        <f>_xlfn.IFNA(VLOOKUP(U1046,Konstanta!$O:$O,1,FALSE),"-")&lt;&gt;"-"</f>
        <v>0</v>
      </c>
      <c r="CI1046" t="b">
        <f>LEN(_xlfn.IFNA(VLOOKUP(AX1046,Konstanta!$X:$X,1,FALSE),""))&gt;0</f>
        <v>0</v>
      </c>
      <c r="CJ1046" t="b">
        <f>OR(LEN(_xlfn.IFNA(VLOOKUP(Y1046,Konstanta!$Q:$Q,1,FALSE),""))&gt;0,LEN(Y1046)=0)</f>
        <v>1</v>
      </c>
      <c r="CK1046" t="b">
        <f t="shared" si="273"/>
        <v>1</v>
      </c>
      <c r="CL1046" t="b">
        <f>OR(LEN(_xlfn.IFNA(VLOOKUP(BK1046,Konstanta!$Z:$Z,1,FALSE),""))&gt;0,LEN(BK1046)=0)</f>
        <v>1</v>
      </c>
      <c r="CM1046" t="b">
        <f t="shared" si="274"/>
        <v>1</v>
      </c>
      <c r="CN1046" t="b">
        <f t="shared" si="275"/>
        <v>0</v>
      </c>
      <c r="CO1046" t="b">
        <f>LEN(_xlfn.IFNA(VLOOKUP(Data!K1046,Konstanta!$AB:$AB,1,FALSE),""))&gt;0</f>
        <v>0</v>
      </c>
      <c r="CP1046" s="12" t="b">
        <f t="shared" si="276"/>
        <v>0</v>
      </c>
      <c r="CQ1046" s="12" t="b">
        <f t="shared" si="277"/>
        <v>0</v>
      </c>
      <c r="CR1046" t="b">
        <f>ISNUMBER(SEARCH(Konstanta!$Q$5,Y1046))</f>
        <v>0</v>
      </c>
      <c r="CS1046">
        <f ca="1">IF(CD1046&lt;=Konstanta!$J$5,Konstanta!$I$5,IF(CD1046&lt;=Konstanta!$J$6,Konstanta!$I$6,IF(CD1046&lt;=Konstanta!$J$7,Konstanta!$I$7,Konstanta!$I$8)))</f>
        <v>4</v>
      </c>
      <c r="CT1046" t="b">
        <f>ISNUMBER(SEARCH(Konstanta!$Q$6,Y1046))</f>
        <v>0</v>
      </c>
      <c r="CU1046">
        <f ca="1">IF(CD1046&lt;=Konstanta!$F$5,Konstanta!$E$5,IF(CD1046&lt;=Konstanta!$F$6,Konstanta!$E$6,IF(CD1046&lt;=Konstanta!$F$7,Konstanta!$E$7,IF(CD1046&lt;=Konstanta!$F$8,Konstanta!$E$8,Konstanta!$E$9))))</f>
        <v>5</v>
      </c>
      <c r="CV1046" t="b">
        <f t="shared" si="278"/>
        <v>1</v>
      </c>
      <c r="CW1046" s="74">
        <f ca="1">IF(CD1046&lt;=Konstanta!$B$5,Konstanta!$A$5,IF(CD1046&lt;=Konstanta!$B$6,Konstanta!$A$6,IF(CD1046&lt;=Konstanta!$B$7,Konstanta!$A$7,IF(CD1046&lt;=Konstanta!$B$8,Konstanta!$A$8,IF(CD1046&lt;=Konstanta!$B$9,Konstanta!$A$9,IF(CD1046&lt;=Konstanta!$B$10,Konstanta!$A$10,IF(CD1046&lt;=Konstanta!$B$11,Konstanta!$A$11,Konstanta!$A$12)))))))</f>
        <v>8</v>
      </c>
      <c r="CX1046" t="b">
        <f>LEN(_xlfn.IFNA(VLOOKUP(AA1046,Konstanta!$AD:$AD,1,FALSE),""))=0</f>
        <v>1</v>
      </c>
      <c r="CY1046" s="67">
        <f t="shared" si="279"/>
        <v>0</v>
      </c>
      <c r="CZ1046" s="67">
        <f t="shared" si="280"/>
        <v>0</v>
      </c>
      <c r="DA1046" s="67">
        <f t="shared" si="281"/>
        <v>0</v>
      </c>
      <c r="DB1046" t="b">
        <f t="shared" ca="1" si="282"/>
        <v>0</v>
      </c>
      <c r="DC1046" s="67" t="b">
        <f>DA1046&lt;=Konstanta!$AH$3</f>
        <v>1</v>
      </c>
      <c r="DD1046" t="b">
        <f>CY1046&lt;=Konstanta!$AH$4</f>
        <v>1</v>
      </c>
      <c r="DE1046" t="b">
        <f>CY1046&lt;=Konstanta!$AH$5</f>
        <v>1</v>
      </c>
      <c r="DF1046" t="b">
        <f>CY1046&lt;=Konstanta!$AH$6</f>
        <v>1</v>
      </c>
      <c r="DG1046" t="b">
        <f ca="1">TEXT(BL1046,"YYYYMMDD")=TEXT(Konstanta!$B$1,"YYYYMMDD")</f>
        <v>0</v>
      </c>
      <c r="DH1046" t="b">
        <f t="shared" si="283"/>
        <v>0</v>
      </c>
      <c r="DI1046" s="67">
        <f ca="1">Konstanta!$C$4-Data!CD1046</f>
        <v>-1096658.666275</v>
      </c>
      <c r="DJ1046">
        <f ca="1">IF(Data!DI1046&gt;=Konstanta!$B$14,Konstanta!$A$14,IF(Data!DI1046&gt;=Konstanta!$B$15,Konstanta!$A$15,IF(Data!DI1046&gt;=Konstanta!$B$16,Konstanta!$A$16,IF(Data!DI1046&gt;=Konstanta!$B$17,Konstanta!$A$17,IF(Data!DI1046&gt;=Konstanta!$B$18,Konstanta!$A$18,Konstanta!$A$19)))))</f>
        <v>6</v>
      </c>
      <c r="DK1046" t="b">
        <f t="shared" si="284"/>
        <v>0</v>
      </c>
      <c r="DL1046" t="b">
        <f>COUNTIFS(A$1:A1045,A1046)=0</f>
        <v>1</v>
      </c>
    </row>
    <row r="1047" spans="1:116">
      <c r="A1047" s="68"/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8"/>
      <c r="P1047" s="68"/>
      <c r="Q1047" s="68"/>
      <c r="R1047" s="68"/>
      <c r="S1047" s="68"/>
      <c r="T1047" s="68"/>
      <c r="U1047" s="68"/>
      <c r="V1047" s="68"/>
      <c r="W1047" s="68"/>
      <c r="X1047" s="68"/>
      <c r="Y1047" s="68"/>
      <c r="Z1047" s="68"/>
      <c r="AA1047" s="68"/>
      <c r="AB1047" s="68"/>
      <c r="AC1047" s="68"/>
      <c r="AD1047" s="68"/>
      <c r="AE1047" s="68"/>
      <c r="AF1047" s="68"/>
      <c r="AG1047" s="68"/>
      <c r="AH1047" s="68"/>
      <c r="AI1047" s="68"/>
      <c r="AJ1047" s="68"/>
      <c r="AK1047" s="68"/>
      <c r="AL1047" s="68"/>
      <c r="AM1047" s="68"/>
      <c r="AN1047" s="68"/>
      <c r="AO1047" s="68"/>
      <c r="AP1047" s="68"/>
      <c r="AQ1047" s="68"/>
      <c r="AR1047" s="68"/>
      <c r="AS1047" s="68"/>
      <c r="AT1047" s="68"/>
      <c r="AU1047" s="68"/>
      <c r="AV1047" s="68"/>
      <c r="AW1047" s="68"/>
      <c r="AX1047" s="68"/>
      <c r="AY1047" s="68"/>
      <c r="AZ1047" s="68"/>
      <c r="BA1047" s="68"/>
      <c r="BB1047" s="68"/>
      <c r="BC1047" s="68"/>
      <c r="BD1047" s="68"/>
      <c r="BE1047" s="68"/>
      <c r="BF1047" s="68"/>
      <c r="BG1047" s="68"/>
      <c r="BH1047" s="68"/>
      <c r="BI1047" s="68"/>
      <c r="BJ1047" s="68"/>
      <c r="BK1047" s="68"/>
      <c r="BL1047" s="68"/>
      <c r="BM1047" s="68"/>
      <c r="BN1047" s="68"/>
      <c r="BO1047" s="68"/>
      <c r="BP1047" s="68"/>
      <c r="BQ1047" s="68"/>
      <c r="BR1047" s="68"/>
      <c r="BS1047" s="68"/>
      <c r="BT1047" s="68"/>
      <c r="BU1047" s="68"/>
      <c r="BV1047" s="68"/>
      <c r="BW1047" s="68"/>
      <c r="BX1047" s="68"/>
      <c r="BY1047" s="68"/>
      <c r="BZ1047" s="70" t="str">
        <f t="shared" si="269"/>
        <v/>
      </c>
      <c r="CA1047" s="71">
        <f t="shared" ca="1" si="270"/>
        <v>1096694.6659916667</v>
      </c>
      <c r="CB1047" s="70" t="b">
        <f ca="1">AND(LEN(BZ1047)&gt;0,TEXT(BZ1047,"YYYY-MM-DD")=TEXT(Konstanta!$B$1,"YYYY-MM-DD"))</f>
        <v>0</v>
      </c>
      <c r="CC1047" s="70" t="str">
        <f t="shared" si="271"/>
        <v/>
      </c>
      <c r="CD1047" s="72">
        <f ca="1">(Konstanta!$B$2-D1047)*24</f>
        <v>1096694.666275</v>
      </c>
      <c r="CE1047" t="b">
        <f t="shared" si="272"/>
        <v>0</v>
      </c>
      <c r="CF1047" t="b">
        <f>LEN(_xlfn.IFNA(VLOOKUP(H1047,Konstanta!$M:$M,1,FALSE),""))&gt;0</f>
        <v>0</v>
      </c>
      <c r="CG1047" t="b">
        <f>LEN(_xlfn.IFNA(VLOOKUP(G1047,Konstanta!$T:$T,1,FALSE),""))&gt;0</f>
        <v>0</v>
      </c>
      <c r="CH1047" t="b">
        <f>_xlfn.IFNA(VLOOKUP(U1047,Konstanta!$O:$O,1,FALSE),"-")&lt;&gt;"-"</f>
        <v>0</v>
      </c>
      <c r="CI1047" t="b">
        <f>LEN(_xlfn.IFNA(VLOOKUP(AX1047,Konstanta!$X:$X,1,FALSE),""))&gt;0</f>
        <v>0</v>
      </c>
      <c r="CJ1047" t="b">
        <f>OR(LEN(_xlfn.IFNA(VLOOKUP(Y1047,Konstanta!$Q:$Q,1,FALSE),""))&gt;0,LEN(Y1047)=0)</f>
        <v>1</v>
      </c>
      <c r="CK1047" t="b">
        <f t="shared" si="273"/>
        <v>1</v>
      </c>
      <c r="CL1047" t="b">
        <f>OR(LEN(_xlfn.IFNA(VLOOKUP(BK1047,Konstanta!$Z:$Z,1,FALSE),""))&gt;0,LEN(BK1047)=0)</f>
        <v>1</v>
      </c>
      <c r="CM1047" t="b">
        <f t="shared" si="274"/>
        <v>1</v>
      </c>
      <c r="CN1047" t="b">
        <f t="shared" si="275"/>
        <v>0</v>
      </c>
      <c r="CO1047" t="b">
        <f>LEN(_xlfn.IFNA(VLOOKUP(Data!K1047,Konstanta!$AB:$AB,1,FALSE),""))&gt;0</f>
        <v>0</v>
      </c>
      <c r="CP1047" s="12" t="b">
        <f t="shared" si="276"/>
        <v>0</v>
      </c>
      <c r="CQ1047" s="12" t="b">
        <f t="shared" si="277"/>
        <v>0</v>
      </c>
      <c r="CR1047" t="b">
        <f>ISNUMBER(SEARCH(Konstanta!$Q$5,Y1047))</f>
        <v>0</v>
      </c>
      <c r="CS1047">
        <f ca="1">IF(CD1047&lt;=Konstanta!$J$5,Konstanta!$I$5,IF(CD1047&lt;=Konstanta!$J$6,Konstanta!$I$6,IF(CD1047&lt;=Konstanta!$J$7,Konstanta!$I$7,Konstanta!$I$8)))</f>
        <v>4</v>
      </c>
      <c r="CT1047" t="b">
        <f>ISNUMBER(SEARCH(Konstanta!$Q$6,Y1047))</f>
        <v>0</v>
      </c>
      <c r="CU1047">
        <f ca="1">IF(CD1047&lt;=Konstanta!$F$5,Konstanta!$E$5,IF(CD1047&lt;=Konstanta!$F$6,Konstanta!$E$6,IF(CD1047&lt;=Konstanta!$F$7,Konstanta!$E$7,IF(CD1047&lt;=Konstanta!$F$8,Konstanta!$E$8,Konstanta!$E$9))))</f>
        <v>5</v>
      </c>
      <c r="CV1047" t="b">
        <f t="shared" si="278"/>
        <v>1</v>
      </c>
      <c r="CW1047" s="74">
        <f ca="1">IF(CD1047&lt;=Konstanta!$B$5,Konstanta!$A$5,IF(CD1047&lt;=Konstanta!$B$6,Konstanta!$A$6,IF(CD1047&lt;=Konstanta!$B$7,Konstanta!$A$7,IF(CD1047&lt;=Konstanta!$B$8,Konstanta!$A$8,IF(CD1047&lt;=Konstanta!$B$9,Konstanta!$A$9,IF(CD1047&lt;=Konstanta!$B$10,Konstanta!$A$10,IF(CD1047&lt;=Konstanta!$B$11,Konstanta!$A$11,Konstanta!$A$12)))))))</f>
        <v>8</v>
      </c>
      <c r="CX1047" t="b">
        <f>LEN(_xlfn.IFNA(VLOOKUP(AA1047,Konstanta!$AD:$AD,1,FALSE),""))=0</f>
        <v>1</v>
      </c>
      <c r="CY1047" s="67">
        <f t="shared" si="279"/>
        <v>0</v>
      </c>
      <c r="CZ1047" s="67">
        <f t="shared" si="280"/>
        <v>0</v>
      </c>
      <c r="DA1047" s="67">
        <f t="shared" si="281"/>
        <v>0</v>
      </c>
      <c r="DB1047" t="b">
        <f t="shared" ca="1" si="282"/>
        <v>0</v>
      </c>
      <c r="DC1047" s="67" t="b">
        <f>DA1047&lt;=Konstanta!$AH$3</f>
        <v>1</v>
      </c>
      <c r="DD1047" t="b">
        <f>CY1047&lt;=Konstanta!$AH$4</f>
        <v>1</v>
      </c>
      <c r="DE1047" t="b">
        <f>CY1047&lt;=Konstanta!$AH$5</f>
        <v>1</v>
      </c>
      <c r="DF1047" t="b">
        <f>CY1047&lt;=Konstanta!$AH$6</f>
        <v>1</v>
      </c>
      <c r="DG1047" t="b">
        <f ca="1">TEXT(BL1047,"YYYYMMDD")=TEXT(Konstanta!$B$1,"YYYYMMDD")</f>
        <v>0</v>
      </c>
      <c r="DH1047" t="b">
        <f t="shared" si="283"/>
        <v>0</v>
      </c>
      <c r="DI1047" s="67">
        <f ca="1">Konstanta!$C$4-Data!CD1047</f>
        <v>-1096658.666275</v>
      </c>
      <c r="DJ1047">
        <f ca="1">IF(Data!DI1047&gt;=Konstanta!$B$14,Konstanta!$A$14,IF(Data!DI1047&gt;=Konstanta!$B$15,Konstanta!$A$15,IF(Data!DI1047&gt;=Konstanta!$B$16,Konstanta!$A$16,IF(Data!DI1047&gt;=Konstanta!$B$17,Konstanta!$A$17,IF(Data!DI1047&gt;=Konstanta!$B$18,Konstanta!$A$18,Konstanta!$A$19)))))</f>
        <v>6</v>
      </c>
      <c r="DK1047" t="b">
        <f t="shared" si="284"/>
        <v>0</v>
      </c>
      <c r="DL1047" t="b">
        <f>COUNTIFS(A$1:A1046,A1047)=0</f>
        <v>1</v>
      </c>
    </row>
    <row r="1048" spans="1:116">
      <c r="A1048" s="68"/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8"/>
      <c r="P1048" s="68"/>
      <c r="Q1048" s="68"/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  <c r="BL1048" s="68"/>
      <c r="BM1048" s="68"/>
      <c r="BN1048" s="68"/>
      <c r="BO1048" s="68"/>
      <c r="BP1048" s="68"/>
      <c r="BQ1048" s="68"/>
      <c r="BR1048" s="68"/>
      <c r="BS1048" s="68"/>
      <c r="BT1048" s="68"/>
      <c r="BU1048" s="68"/>
      <c r="BV1048" s="68"/>
      <c r="BW1048" s="68"/>
      <c r="BX1048" s="68"/>
      <c r="BY1048" s="68"/>
      <c r="BZ1048" s="70" t="str">
        <f t="shared" si="269"/>
        <v/>
      </c>
      <c r="CA1048" s="71">
        <f t="shared" ca="1" si="270"/>
        <v>1096694.6659916667</v>
      </c>
      <c r="CB1048" s="70" t="b">
        <f ca="1">AND(LEN(BZ1048)&gt;0,TEXT(BZ1048,"YYYY-MM-DD")=TEXT(Konstanta!$B$1,"YYYY-MM-DD"))</f>
        <v>0</v>
      </c>
      <c r="CC1048" s="70" t="str">
        <f t="shared" si="271"/>
        <v/>
      </c>
      <c r="CD1048" s="72">
        <f ca="1">(Konstanta!$B$2-D1048)*24</f>
        <v>1096694.666275</v>
      </c>
      <c r="CE1048" t="b">
        <f t="shared" si="272"/>
        <v>0</v>
      </c>
      <c r="CF1048" t="b">
        <f>LEN(_xlfn.IFNA(VLOOKUP(H1048,Konstanta!$M:$M,1,FALSE),""))&gt;0</f>
        <v>0</v>
      </c>
      <c r="CG1048" t="b">
        <f>LEN(_xlfn.IFNA(VLOOKUP(G1048,Konstanta!$T:$T,1,FALSE),""))&gt;0</f>
        <v>0</v>
      </c>
      <c r="CH1048" t="b">
        <f>_xlfn.IFNA(VLOOKUP(U1048,Konstanta!$O:$O,1,FALSE),"-")&lt;&gt;"-"</f>
        <v>0</v>
      </c>
      <c r="CI1048" t="b">
        <f>LEN(_xlfn.IFNA(VLOOKUP(AX1048,Konstanta!$X:$X,1,FALSE),""))&gt;0</f>
        <v>0</v>
      </c>
      <c r="CJ1048" t="b">
        <f>OR(LEN(_xlfn.IFNA(VLOOKUP(Y1048,Konstanta!$Q:$Q,1,FALSE),""))&gt;0,LEN(Y1048)=0)</f>
        <v>1</v>
      </c>
      <c r="CK1048" t="b">
        <f t="shared" si="273"/>
        <v>1</v>
      </c>
      <c r="CL1048" t="b">
        <f>OR(LEN(_xlfn.IFNA(VLOOKUP(BK1048,Konstanta!$Z:$Z,1,FALSE),""))&gt;0,LEN(BK1048)=0)</f>
        <v>1</v>
      </c>
      <c r="CM1048" t="b">
        <f t="shared" si="274"/>
        <v>1</v>
      </c>
      <c r="CN1048" t="b">
        <f t="shared" si="275"/>
        <v>0</v>
      </c>
      <c r="CO1048" t="b">
        <f>LEN(_xlfn.IFNA(VLOOKUP(Data!K1048,Konstanta!$AB:$AB,1,FALSE),""))&gt;0</f>
        <v>0</v>
      </c>
      <c r="CP1048" s="12" t="b">
        <f t="shared" si="276"/>
        <v>0</v>
      </c>
      <c r="CQ1048" s="12" t="b">
        <f t="shared" si="277"/>
        <v>0</v>
      </c>
      <c r="CR1048" t="b">
        <f>ISNUMBER(SEARCH(Konstanta!$Q$5,Y1048))</f>
        <v>0</v>
      </c>
      <c r="CS1048">
        <f ca="1">IF(CD1048&lt;=Konstanta!$J$5,Konstanta!$I$5,IF(CD1048&lt;=Konstanta!$J$6,Konstanta!$I$6,IF(CD1048&lt;=Konstanta!$J$7,Konstanta!$I$7,Konstanta!$I$8)))</f>
        <v>4</v>
      </c>
      <c r="CT1048" t="b">
        <f>ISNUMBER(SEARCH(Konstanta!$Q$6,Y1048))</f>
        <v>0</v>
      </c>
      <c r="CU1048">
        <f ca="1">IF(CD1048&lt;=Konstanta!$F$5,Konstanta!$E$5,IF(CD1048&lt;=Konstanta!$F$6,Konstanta!$E$6,IF(CD1048&lt;=Konstanta!$F$7,Konstanta!$E$7,IF(CD1048&lt;=Konstanta!$F$8,Konstanta!$E$8,Konstanta!$E$9))))</f>
        <v>5</v>
      </c>
      <c r="CV1048" t="b">
        <f t="shared" si="278"/>
        <v>1</v>
      </c>
      <c r="CW1048" s="74">
        <f ca="1">IF(CD1048&lt;=Konstanta!$B$5,Konstanta!$A$5,IF(CD1048&lt;=Konstanta!$B$6,Konstanta!$A$6,IF(CD1048&lt;=Konstanta!$B$7,Konstanta!$A$7,IF(CD1048&lt;=Konstanta!$B$8,Konstanta!$A$8,IF(CD1048&lt;=Konstanta!$B$9,Konstanta!$A$9,IF(CD1048&lt;=Konstanta!$B$10,Konstanta!$A$10,IF(CD1048&lt;=Konstanta!$B$11,Konstanta!$A$11,Konstanta!$A$12)))))))</f>
        <v>8</v>
      </c>
      <c r="CX1048" t="b">
        <f>LEN(_xlfn.IFNA(VLOOKUP(AA1048,Konstanta!$AD:$AD,1,FALSE),""))=0</f>
        <v>1</v>
      </c>
      <c r="CY1048" s="67">
        <f t="shared" si="279"/>
        <v>0</v>
      </c>
      <c r="CZ1048" s="67">
        <f t="shared" si="280"/>
        <v>0</v>
      </c>
      <c r="DA1048" s="67">
        <f t="shared" si="281"/>
        <v>0</v>
      </c>
      <c r="DB1048" t="b">
        <f t="shared" ca="1" si="282"/>
        <v>0</v>
      </c>
      <c r="DC1048" s="67" t="b">
        <f>DA1048&lt;=Konstanta!$AH$3</f>
        <v>1</v>
      </c>
      <c r="DD1048" t="b">
        <f>CY1048&lt;=Konstanta!$AH$4</f>
        <v>1</v>
      </c>
      <c r="DE1048" t="b">
        <f>CY1048&lt;=Konstanta!$AH$5</f>
        <v>1</v>
      </c>
      <c r="DF1048" t="b">
        <f>CY1048&lt;=Konstanta!$AH$6</f>
        <v>1</v>
      </c>
      <c r="DG1048" t="b">
        <f ca="1">TEXT(BL1048,"YYYYMMDD")=TEXT(Konstanta!$B$1,"YYYYMMDD")</f>
        <v>0</v>
      </c>
      <c r="DH1048" t="b">
        <f t="shared" si="283"/>
        <v>0</v>
      </c>
      <c r="DI1048" s="67">
        <f ca="1">Konstanta!$C$4-Data!CD1048</f>
        <v>-1096658.666275</v>
      </c>
      <c r="DJ1048">
        <f ca="1">IF(Data!DI1048&gt;=Konstanta!$B$14,Konstanta!$A$14,IF(Data!DI1048&gt;=Konstanta!$B$15,Konstanta!$A$15,IF(Data!DI1048&gt;=Konstanta!$B$16,Konstanta!$A$16,IF(Data!DI1048&gt;=Konstanta!$B$17,Konstanta!$A$17,IF(Data!DI1048&gt;=Konstanta!$B$18,Konstanta!$A$18,Konstanta!$A$19)))))</f>
        <v>6</v>
      </c>
      <c r="DK1048" t="b">
        <f t="shared" si="284"/>
        <v>0</v>
      </c>
      <c r="DL1048" t="b">
        <f>COUNTIFS(A$1:A1047,A1048)=0</f>
        <v>1</v>
      </c>
    </row>
    <row r="1049" spans="1:116">
      <c r="A1049" s="68"/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8"/>
      <c r="P1049" s="68"/>
      <c r="Q1049" s="68"/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  <c r="AG1049" s="68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  <c r="BL1049" s="68"/>
      <c r="BM1049" s="68"/>
      <c r="BN1049" s="68"/>
      <c r="BO1049" s="68"/>
      <c r="BP1049" s="68"/>
      <c r="BQ1049" s="68"/>
      <c r="BR1049" s="68"/>
      <c r="BS1049" s="68"/>
      <c r="BT1049" s="68"/>
      <c r="BU1049" s="68"/>
      <c r="BV1049" s="68"/>
      <c r="BW1049" s="68"/>
      <c r="BX1049" s="68"/>
      <c r="BY1049" s="68"/>
      <c r="BZ1049" s="70" t="str">
        <f t="shared" si="269"/>
        <v/>
      </c>
      <c r="CA1049" s="71">
        <f t="shared" ca="1" si="270"/>
        <v>1096694.6662277777</v>
      </c>
      <c r="CB1049" s="70" t="b">
        <f ca="1">AND(LEN(BZ1049)&gt;0,TEXT(BZ1049,"YYYY-MM-DD")=TEXT(Konstanta!$B$1,"YYYY-MM-DD"))</f>
        <v>0</v>
      </c>
      <c r="CC1049" s="70" t="str">
        <f t="shared" si="271"/>
        <v/>
      </c>
      <c r="CD1049" s="72">
        <f ca="1">(Konstanta!$B$2-D1049)*24</f>
        <v>1096694.666275</v>
      </c>
      <c r="CE1049" t="b">
        <f t="shared" si="272"/>
        <v>0</v>
      </c>
      <c r="CF1049" t="b">
        <f>LEN(_xlfn.IFNA(VLOOKUP(H1049,Konstanta!$M:$M,1,FALSE),""))&gt;0</f>
        <v>0</v>
      </c>
      <c r="CG1049" t="b">
        <f>LEN(_xlfn.IFNA(VLOOKUP(G1049,Konstanta!$T:$T,1,FALSE),""))&gt;0</f>
        <v>0</v>
      </c>
      <c r="CH1049" t="b">
        <f>_xlfn.IFNA(VLOOKUP(U1049,Konstanta!$O:$O,1,FALSE),"-")&lt;&gt;"-"</f>
        <v>0</v>
      </c>
      <c r="CI1049" t="b">
        <f>LEN(_xlfn.IFNA(VLOOKUP(AX1049,Konstanta!$X:$X,1,FALSE),""))&gt;0</f>
        <v>0</v>
      </c>
      <c r="CJ1049" t="b">
        <f>OR(LEN(_xlfn.IFNA(VLOOKUP(Y1049,Konstanta!$Q:$Q,1,FALSE),""))&gt;0,LEN(Y1049)=0)</f>
        <v>1</v>
      </c>
      <c r="CK1049" t="b">
        <f t="shared" si="273"/>
        <v>1</v>
      </c>
      <c r="CL1049" t="b">
        <f>OR(LEN(_xlfn.IFNA(VLOOKUP(BK1049,Konstanta!$Z:$Z,1,FALSE),""))&gt;0,LEN(BK1049)=0)</f>
        <v>1</v>
      </c>
      <c r="CM1049" t="b">
        <f t="shared" si="274"/>
        <v>1</v>
      </c>
      <c r="CN1049" t="b">
        <f t="shared" si="275"/>
        <v>0</v>
      </c>
      <c r="CO1049" t="b">
        <f>LEN(_xlfn.IFNA(VLOOKUP(Data!K1049,Konstanta!$AB:$AB,1,FALSE),""))&gt;0</f>
        <v>0</v>
      </c>
      <c r="CP1049" s="12" t="b">
        <f t="shared" si="276"/>
        <v>0</v>
      </c>
      <c r="CQ1049" s="12" t="b">
        <f t="shared" si="277"/>
        <v>0</v>
      </c>
      <c r="CR1049" t="b">
        <f>ISNUMBER(SEARCH(Konstanta!$Q$5,Y1049))</f>
        <v>0</v>
      </c>
      <c r="CS1049">
        <f ca="1">IF(CD1049&lt;=Konstanta!$J$5,Konstanta!$I$5,IF(CD1049&lt;=Konstanta!$J$6,Konstanta!$I$6,IF(CD1049&lt;=Konstanta!$J$7,Konstanta!$I$7,Konstanta!$I$8)))</f>
        <v>4</v>
      </c>
      <c r="CT1049" t="b">
        <f>ISNUMBER(SEARCH(Konstanta!$Q$6,Y1049))</f>
        <v>0</v>
      </c>
      <c r="CU1049">
        <f ca="1">IF(CD1049&lt;=Konstanta!$F$5,Konstanta!$E$5,IF(CD1049&lt;=Konstanta!$F$6,Konstanta!$E$6,IF(CD1049&lt;=Konstanta!$F$7,Konstanta!$E$7,IF(CD1049&lt;=Konstanta!$F$8,Konstanta!$E$8,Konstanta!$E$9))))</f>
        <v>5</v>
      </c>
      <c r="CV1049" t="b">
        <f t="shared" si="278"/>
        <v>1</v>
      </c>
      <c r="CW1049" s="74">
        <f ca="1">IF(CD1049&lt;=Konstanta!$B$5,Konstanta!$A$5,IF(CD1049&lt;=Konstanta!$B$6,Konstanta!$A$6,IF(CD1049&lt;=Konstanta!$B$7,Konstanta!$A$7,IF(CD1049&lt;=Konstanta!$B$8,Konstanta!$A$8,IF(CD1049&lt;=Konstanta!$B$9,Konstanta!$A$9,IF(CD1049&lt;=Konstanta!$B$10,Konstanta!$A$10,IF(CD1049&lt;=Konstanta!$B$11,Konstanta!$A$11,Konstanta!$A$12)))))))</f>
        <v>8</v>
      </c>
      <c r="CX1049" t="b">
        <f>LEN(_xlfn.IFNA(VLOOKUP(AA1049,Konstanta!$AD:$AD,1,FALSE),""))=0</f>
        <v>1</v>
      </c>
      <c r="CY1049" s="67">
        <f t="shared" si="279"/>
        <v>0</v>
      </c>
      <c r="CZ1049" s="67">
        <f t="shared" si="280"/>
        <v>0</v>
      </c>
      <c r="DA1049" s="67">
        <f t="shared" si="281"/>
        <v>0</v>
      </c>
      <c r="DB1049" t="b">
        <f t="shared" ca="1" si="282"/>
        <v>0</v>
      </c>
      <c r="DC1049" s="67" t="b">
        <f>DA1049&lt;=Konstanta!$AH$3</f>
        <v>1</v>
      </c>
      <c r="DD1049" t="b">
        <f>CY1049&lt;=Konstanta!$AH$4</f>
        <v>1</v>
      </c>
      <c r="DE1049" t="b">
        <f>CY1049&lt;=Konstanta!$AH$5</f>
        <v>1</v>
      </c>
      <c r="DF1049" t="b">
        <f>CY1049&lt;=Konstanta!$AH$6</f>
        <v>1</v>
      </c>
      <c r="DG1049" t="b">
        <f ca="1">TEXT(BL1049,"YYYYMMDD")=TEXT(Konstanta!$B$1,"YYYYMMDD")</f>
        <v>0</v>
      </c>
      <c r="DH1049" t="b">
        <f t="shared" si="283"/>
        <v>0</v>
      </c>
      <c r="DI1049" s="67">
        <f ca="1">Konstanta!$C$4-Data!CD1049</f>
        <v>-1096658.666275</v>
      </c>
      <c r="DJ1049">
        <f ca="1">IF(Data!DI1049&gt;=Konstanta!$B$14,Konstanta!$A$14,IF(Data!DI1049&gt;=Konstanta!$B$15,Konstanta!$A$15,IF(Data!DI1049&gt;=Konstanta!$B$16,Konstanta!$A$16,IF(Data!DI1049&gt;=Konstanta!$B$17,Konstanta!$A$17,IF(Data!DI1049&gt;=Konstanta!$B$18,Konstanta!$A$18,Konstanta!$A$19)))))</f>
        <v>6</v>
      </c>
      <c r="DK1049" t="b">
        <f t="shared" si="284"/>
        <v>0</v>
      </c>
      <c r="DL1049" t="b">
        <f>COUNTIFS(A$1:A1048,A1049)=0</f>
        <v>1</v>
      </c>
    </row>
    <row r="1050" spans="1:116">
      <c r="A1050" s="68"/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8"/>
      <c r="P1050" s="68"/>
      <c r="Q1050" s="68"/>
      <c r="R1050" s="68"/>
      <c r="S1050" s="68"/>
      <c r="T1050" s="68"/>
      <c r="U1050" s="68"/>
      <c r="V1050" s="68"/>
      <c r="W1050" s="68"/>
      <c r="X1050" s="68"/>
      <c r="Y1050" s="68"/>
      <c r="Z1050" s="68"/>
      <c r="AA1050" s="68"/>
      <c r="AB1050" s="68"/>
      <c r="AC1050" s="68"/>
      <c r="AD1050" s="68"/>
      <c r="AE1050" s="68"/>
      <c r="AF1050" s="68"/>
      <c r="AG1050" s="68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  <c r="BL1050" s="68"/>
      <c r="BM1050" s="68"/>
      <c r="BN1050" s="68"/>
      <c r="BO1050" s="68"/>
      <c r="BP1050" s="68"/>
      <c r="BQ1050" s="68"/>
      <c r="BR1050" s="68"/>
      <c r="BS1050" s="68"/>
      <c r="BT1050" s="68"/>
      <c r="BU1050" s="68"/>
      <c r="BV1050" s="68"/>
      <c r="BW1050" s="68"/>
      <c r="BX1050" s="68"/>
      <c r="BY1050" s="68"/>
      <c r="BZ1050" s="70" t="str">
        <f t="shared" si="269"/>
        <v/>
      </c>
      <c r="CA1050" s="71">
        <f t="shared" ca="1" si="270"/>
        <v>1096694.6662138889</v>
      </c>
      <c r="CB1050" s="70" t="b">
        <f ca="1">AND(LEN(BZ1050)&gt;0,TEXT(BZ1050,"YYYY-MM-DD")=TEXT(Konstanta!$B$1,"YYYY-MM-DD"))</f>
        <v>0</v>
      </c>
      <c r="CC1050" s="70" t="str">
        <f t="shared" si="271"/>
        <v/>
      </c>
      <c r="CD1050" s="72">
        <f ca="1">(Konstanta!$B$2-D1050)*24</f>
        <v>1096694.666275</v>
      </c>
      <c r="CE1050" t="b">
        <f t="shared" si="272"/>
        <v>0</v>
      </c>
      <c r="CF1050" t="b">
        <f>LEN(_xlfn.IFNA(VLOOKUP(H1050,Konstanta!$M:$M,1,FALSE),""))&gt;0</f>
        <v>0</v>
      </c>
      <c r="CG1050" t="b">
        <f>LEN(_xlfn.IFNA(VLOOKUP(G1050,Konstanta!$T:$T,1,FALSE),""))&gt;0</f>
        <v>0</v>
      </c>
      <c r="CH1050" t="b">
        <f>_xlfn.IFNA(VLOOKUP(U1050,Konstanta!$O:$O,1,FALSE),"-")&lt;&gt;"-"</f>
        <v>0</v>
      </c>
      <c r="CI1050" t="b">
        <f>LEN(_xlfn.IFNA(VLOOKUP(AX1050,Konstanta!$X:$X,1,FALSE),""))&gt;0</f>
        <v>0</v>
      </c>
      <c r="CJ1050" t="b">
        <f>OR(LEN(_xlfn.IFNA(VLOOKUP(Y1050,Konstanta!$Q:$Q,1,FALSE),""))&gt;0,LEN(Y1050)=0)</f>
        <v>1</v>
      </c>
      <c r="CK1050" t="b">
        <f t="shared" si="273"/>
        <v>1</v>
      </c>
      <c r="CL1050" t="b">
        <f>OR(LEN(_xlfn.IFNA(VLOOKUP(BK1050,Konstanta!$Z:$Z,1,FALSE),""))&gt;0,LEN(BK1050)=0)</f>
        <v>1</v>
      </c>
      <c r="CM1050" t="b">
        <f t="shared" si="274"/>
        <v>1</v>
      </c>
      <c r="CN1050" t="b">
        <f t="shared" si="275"/>
        <v>0</v>
      </c>
      <c r="CO1050" t="b">
        <f>LEN(_xlfn.IFNA(VLOOKUP(Data!K1050,Konstanta!$AB:$AB,1,FALSE),""))&gt;0</f>
        <v>0</v>
      </c>
      <c r="CP1050" s="12" t="b">
        <f t="shared" si="276"/>
        <v>0</v>
      </c>
      <c r="CQ1050" s="12" t="b">
        <f t="shared" si="277"/>
        <v>0</v>
      </c>
      <c r="CR1050" t="b">
        <f>ISNUMBER(SEARCH(Konstanta!$Q$5,Y1050))</f>
        <v>0</v>
      </c>
      <c r="CS1050">
        <f ca="1">IF(CD1050&lt;=Konstanta!$J$5,Konstanta!$I$5,IF(CD1050&lt;=Konstanta!$J$6,Konstanta!$I$6,IF(CD1050&lt;=Konstanta!$J$7,Konstanta!$I$7,Konstanta!$I$8)))</f>
        <v>4</v>
      </c>
      <c r="CT1050" t="b">
        <f>ISNUMBER(SEARCH(Konstanta!$Q$6,Y1050))</f>
        <v>0</v>
      </c>
      <c r="CU1050">
        <f ca="1">IF(CD1050&lt;=Konstanta!$F$5,Konstanta!$E$5,IF(CD1050&lt;=Konstanta!$F$6,Konstanta!$E$6,IF(CD1050&lt;=Konstanta!$F$7,Konstanta!$E$7,IF(CD1050&lt;=Konstanta!$F$8,Konstanta!$E$8,Konstanta!$E$9))))</f>
        <v>5</v>
      </c>
      <c r="CV1050" t="b">
        <f t="shared" si="278"/>
        <v>1</v>
      </c>
      <c r="CW1050" s="74">
        <f ca="1">IF(CD1050&lt;=Konstanta!$B$5,Konstanta!$A$5,IF(CD1050&lt;=Konstanta!$B$6,Konstanta!$A$6,IF(CD1050&lt;=Konstanta!$B$7,Konstanta!$A$7,IF(CD1050&lt;=Konstanta!$B$8,Konstanta!$A$8,IF(CD1050&lt;=Konstanta!$B$9,Konstanta!$A$9,IF(CD1050&lt;=Konstanta!$B$10,Konstanta!$A$10,IF(CD1050&lt;=Konstanta!$B$11,Konstanta!$A$11,Konstanta!$A$12)))))))</f>
        <v>8</v>
      </c>
      <c r="CX1050" t="b">
        <f>LEN(_xlfn.IFNA(VLOOKUP(AA1050,Konstanta!$AD:$AD,1,FALSE),""))=0</f>
        <v>1</v>
      </c>
      <c r="CY1050" s="67">
        <f t="shared" si="279"/>
        <v>0</v>
      </c>
      <c r="CZ1050" s="67">
        <f t="shared" si="280"/>
        <v>0</v>
      </c>
      <c r="DA1050" s="67">
        <f t="shared" si="281"/>
        <v>0</v>
      </c>
      <c r="DB1050" t="b">
        <f t="shared" ca="1" si="282"/>
        <v>0</v>
      </c>
      <c r="DC1050" s="67" t="b">
        <f>DA1050&lt;=Konstanta!$AH$3</f>
        <v>1</v>
      </c>
      <c r="DD1050" t="b">
        <f>CY1050&lt;=Konstanta!$AH$4</f>
        <v>1</v>
      </c>
      <c r="DE1050" t="b">
        <f>CY1050&lt;=Konstanta!$AH$5</f>
        <v>1</v>
      </c>
      <c r="DF1050" t="b">
        <f>CY1050&lt;=Konstanta!$AH$6</f>
        <v>1</v>
      </c>
      <c r="DG1050" t="b">
        <f ca="1">TEXT(BL1050,"YYYYMMDD")=TEXT(Konstanta!$B$1,"YYYYMMDD")</f>
        <v>0</v>
      </c>
      <c r="DH1050" t="b">
        <f t="shared" si="283"/>
        <v>0</v>
      </c>
      <c r="DI1050" s="67">
        <f ca="1">Konstanta!$C$4-Data!CD1050</f>
        <v>-1096658.666275</v>
      </c>
      <c r="DJ1050">
        <f ca="1">IF(Data!DI1050&gt;=Konstanta!$B$14,Konstanta!$A$14,IF(Data!DI1050&gt;=Konstanta!$B$15,Konstanta!$A$15,IF(Data!DI1050&gt;=Konstanta!$B$16,Konstanta!$A$16,IF(Data!DI1050&gt;=Konstanta!$B$17,Konstanta!$A$17,IF(Data!DI1050&gt;=Konstanta!$B$18,Konstanta!$A$18,Konstanta!$A$19)))))</f>
        <v>6</v>
      </c>
      <c r="DK1050" t="b">
        <f t="shared" si="284"/>
        <v>0</v>
      </c>
      <c r="DL1050" t="b">
        <f>COUNTIFS(A$1:A1049,A1050)=0</f>
        <v>1</v>
      </c>
    </row>
    <row r="1051" spans="1:116">
      <c r="A1051" s="68"/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8"/>
      <c r="P1051" s="68"/>
      <c r="Q1051" s="68"/>
      <c r="R1051" s="68"/>
      <c r="S1051" s="68"/>
      <c r="T1051" s="68"/>
      <c r="U1051" s="68"/>
      <c r="V1051" s="68"/>
      <c r="W1051" s="68"/>
      <c r="X1051" s="68"/>
      <c r="Y1051" s="68"/>
      <c r="Z1051" s="68"/>
      <c r="AA1051" s="68"/>
      <c r="AB1051" s="68"/>
      <c r="AC1051" s="68"/>
      <c r="AD1051" s="68"/>
      <c r="AE1051" s="68"/>
      <c r="AF1051" s="68"/>
      <c r="AG1051" s="68"/>
      <c r="AH1051" s="68"/>
      <c r="AI1051" s="68"/>
      <c r="AJ1051" s="68"/>
      <c r="AK1051" s="68"/>
      <c r="AL1051" s="68"/>
      <c r="AM1051" s="68"/>
      <c r="AN1051" s="68"/>
      <c r="AO1051" s="68"/>
      <c r="AP1051" s="68"/>
      <c r="AQ1051" s="68"/>
      <c r="AR1051" s="68"/>
      <c r="AS1051" s="68"/>
      <c r="AT1051" s="68"/>
      <c r="AU1051" s="68"/>
      <c r="AV1051" s="68"/>
      <c r="AW1051" s="68"/>
      <c r="AX1051" s="68"/>
      <c r="AY1051" s="68"/>
      <c r="AZ1051" s="68"/>
      <c r="BA1051" s="68"/>
      <c r="BB1051" s="68"/>
      <c r="BC1051" s="68"/>
      <c r="BD1051" s="68"/>
      <c r="BE1051" s="68"/>
      <c r="BF1051" s="68"/>
      <c r="BG1051" s="68"/>
      <c r="BH1051" s="68"/>
      <c r="BI1051" s="68"/>
      <c r="BJ1051" s="68"/>
      <c r="BK1051" s="68"/>
      <c r="BL1051" s="68"/>
      <c r="BM1051" s="68"/>
      <c r="BN1051" s="68"/>
      <c r="BO1051" s="68"/>
      <c r="BP1051" s="68"/>
      <c r="BQ1051" s="68"/>
      <c r="BR1051" s="68"/>
      <c r="BS1051" s="68"/>
      <c r="BT1051" s="68"/>
      <c r="BU1051" s="68"/>
      <c r="BV1051" s="68"/>
      <c r="BW1051" s="68"/>
      <c r="BX1051" s="68"/>
      <c r="BY1051" s="68"/>
      <c r="BZ1051" s="70" t="str">
        <f t="shared" si="269"/>
        <v/>
      </c>
      <c r="CA1051" s="71">
        <f t="shared" ca="1" si="270"/>
        <v>1096694.6662138889</v>
      </c>
      <c r="CB1051" s="70" t="b">
        <f ca="1">AND(LEN(BZ1051)&gt;0,TEXT(BZ1051,"YYYY-MM-DD")=TEXT(Konstanta!$B$1,"YYYY-MM-DD"))</f>
        <v>0</v>
      </c>
      <c r="CC1051" s="70" t="str">
        <f t="shared" si="271"/>
        <v/>
      </c>
      <c r="CD1051" s="72">
        <f ca="1">(Konstanta!$B$2-D1051)*24</f>
        <v>1096694.666275</v>
      </c>
      <c r="CE1051" t="b">
        <f t="shared" si="272"/>
        <v>0</v>
      </c>
      <c r="CF1051" t="b">
        <f>LEN(_xlfn.IFNA(VLOOKUP(H1051,Konstanta!$M:$M,1,FALSE),""))&gt;0</f>
        <v>0</v>
      </c>
      <c r="CG1051" t="b">
        <f>LEN(_xlfn.IFNA(VLOOKUP(G1051,Konstanta!$T:$T,1,FALSE),""))&gt;0</f>
        <v>0</v>
      </c>
      <c r="CH1051" t="b">
        <f>_xlfn.IFNA(VLOOKUP(U1051,Konstanta!$O:$O,1,FALSE),"-")&lt;&gt;"-"</f>
        <v>0</v>
      </c>
      <c r="CI1051" t="b">
        <f>LEN(_xlfn.IFNA(VLOOKUP(AX1051,Konstanta!$X:$X,1,FALSE),""))&gt;0</f>
        <v>0</v>
      </c>
      <c r="CJ1051" t="b">
        <f>OR(LEN(_xlfn.IFNA(VLOOKUP(Y1051,Konstanta!$Q:$Q,1,FALSE),""))&gt;0,LEN(Y1051)=0)</f>
        <v>1</v>
      </c>
      <c r="CK1051" t="b">
        <f t="shared" si="273"/>
        <v>1</v>
      </c>
      <c r="CL1051" t="b">
        <f>OR(LEN(_xlfn.IFNA(VLOOKUP(BK1051,Konstanta!$Z:$Z,1,FALSE),""))&gt;0,LEN(BK1051)=0)</f>
        <v>1</v>
      </c>
      <c r="CM1051" t="b">
        <f t="shared" si="274"/>
        <v>1</v>
      </c>
      <c r="CN1051" t="b">
        <f t="shared" si="275"/>
        <v>0</v>
      </c>
      <c r="CO1051" t="b">
        <f>LEN(_xlfn.IFNA(VLOOKUP(Data!K1051,Konstanta!$AB:$AB,1,FALSE),""))&gt;0</f>
        <v>0</v>
      </c>
      <c r="CP1051" s="12" t="b">
        <f t="shared" si="276"/>
        <v>0</v>
      </c>
      <c r="CQ1051" s="12" t="b">
        <f t="shared" si="277"/>
        <v>0</v>
      </c>
      <c r="CR1051" t="b">
        <f>ISNUMBER(SEARCH(Konstanta!$Q$5,Y1051))</f>
        <v>0</v>
      </c>
      <c r="CS1051">
        <f ca="1">IF(CD1051&lt;=Konstanta!$J$5,Konstanta!$I$5,IF(CD1051&lt;=Konstanta!$J$6,Konstanta!$I$6,IF(CD1051&lt;=Konstanta!$J$7,Konstanta!$I$7,Konstanta!$I$8)))</f>
        <v>4</v>
      </c>
      <c r="CT1051" t="b">
        <f>ISNUMBER(SEARCH(Konstanta!$Q$6,Y1051))</f>
        <v>0</v>
      </c>
      <c r="CU1051">
        <f ca="1">IF(CD1051&lt;=Konstanta!$F$5,Konstanta!$E$5,IF(CD1051&lt;=Konstanta!$F$6,Konstanta!$E$6,IF(CD1051&lt;=Konstanta!$F$7,Konstanta!$E$7,IF(CD1051&lt;=Konstanta!$F$8,Konstanta!$E$8,Konstanta!$E$9))))</f>
        <v>5</v>
      </c>
      <c r="CV1051" t="b">
        <f t="shared" si="278"/>
        <v>1</v>
      </c>
      <c r="CW1051" s="74">
        <f ca="1">IF(CD1051&lt;=Konstanta!$B$5,Konstanta!$A$5,IF(CD1051&lt;=Konstanta!$B$6,Konstanta!$A$6,IF(CD1051&lt;=Konstanta!$B$7,Konstanta!$A$7,IF(CD1051&lt;=Konstanta!$B$8,Konstanta!$A$8,IF(CD1051&lt;=Konstanta!$B$9,Konstanta!$A$9,IF(CD1051&lt;=Konstanta!$B$10,Konstanta!$A$10,IF(CD1051&lt;=Konstanta!$B$11,Konstanta!$A$11,Konstanta!$A$12)))))))</f>
        <v>8</v>
      </c>
      <c r="CX1051" t="b">
        <f>LEN(_xlfn.IFNA(VLOOKUP(AA1051,Konstanta!$AD:$AD,1,FALSE),""))=0</f>
        <v>1</v>
      </c>
      <c r="CY1051" s="67">
        <f t="shared" si="279"/>
        <v>0</v>
      </c>
      <c r="CZ1051" s="67">
        <f t="shared" si="280"/>
        <v>0</v>
      </c>
      <c r="DA1051" s="67">
        <f t="shared" si="281"/>
        <v>0</v>
      </c>
      <c r="DB1051" t="b">
        <f t="shared" ca="1" si="282"/>
        <v>0</v>
      </c>
      <c r="DC1051" s="67" t="b">
        <f>DA1051&lt;=Konstanta!$AH$3</f>
        <v>1</v>
      </c>
      <c r="DD1051" t="b">
        <f>CY1051&lt;=Konstanta!$AH$4</f>
        <v>1</v>
      </c>
      <c r="DE1051" t="b">
        <f>CY1051&lt;=Konstanta!$AH$5</f>
        <v>1</v>
      </c>
      <c r="DF1051" t="b">
        <f>CY1051&lt;=Konstanta!$AH$6</f>
        <v>1</v>
      </c>
      <c r="DG1051" t="b">
        <f ca="1">TEXT(BL1051,"YYYYMMDD")=TEXT(Konstanta!$B$1,"YYYYMMDD")</f>
        <v>0</v>
      </c>
      <c r="DH1051" t="b">
        <f t="shared" si="283"/>
        <v>0</v>
      </c>
      <c r="DI1051" s="67">
        <f ca="1">Konstanta!$C$4-Data!CD1051</f>
        <v>-1096658.666275</v>
      </c>
      <c r="DJ1051">
        <f ca="1">IF(Data!DI1051&gt;=Konstanta!$B$14,Konstanta!$A$14,IF(Data!DI1051&gt;=Konstanta!$B$15,Konstanta!$A$15,IF(Data!DI1051&gt;=Konstanta!$B$16,Konstanta!$A$16,IF(Data!DI1051&gt;=Konstanta!$B$17,Konstanta!$A$17,IF(Data!DI1051&gt;=Konstanta!$B$18,Konstanta!$A$18,Konstanta!$A$19)))))</f>
        <v>6</v>
      </c>
      <c r="DK1051" t="b">
        <f t="shared" si="284"/>
        <v>0</v>
      </c>
      <c r="DL1051" t="b">
        <f>COUNTIFS(A$1:A1050,A1051)=0</f>
        <v>1</v>
      </c>
    </row>
    <row r="1052" spans="1:116">
      <c r="A1052" s="68"/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8"/>
      <c r="P1052" s="68"/>
      <c r="Q1052" s="68"/>
      <c r="R1052" s="68"/>
      <c r="S1052" s="68"/>
      <c r="T1052" s="68"/>
      <c r="U1052" s="68"/>
      <c r="V1052" s="68"/>
      <c r="W1052" s="68"/>
      <c r="X1052" s="68"/>
      <c r="Y1052" s="68"/>
      <c r="Z1052" s="68"/>
      <c r="AA1052" s="68"/>
      <c r="AB1052" s="68"/>
      <c r="AC1052" s="68"/>
      <c r="AD1052" s="68"/>
      <c r="AE1052" s="68"/>
      <c r="AF1052" s="68"/>
      <c r="AG1052" s="68"/>
      <c r="AH1052" s="68"/>
      <c r="AI1052" s="68"/>
      <c r="AJ1052" s="68"/>
      <c r="AK1052" s="68"/>
      <c r="AL1052" s="68"/>
      <c r="AM1052" s="68"/>
      <c r="AN1052" s="68"/>
      <c r="AO1052" s="68"/>
      <c r="AP1052" s="68"/>
      <c r="AQ1052" s="68"/>
      <c r="AR1052" s="68"/>
      <c r="AS1052" s="68"/>
      <c r="AT1052" s="68"/>
      <c r="AU1052" s="68"/>
      <c r="AV1052" s="68"/>
      <c r="AW1052" s="68"/>
      <c r="AX1052" s="68"/>
      <c r="AY1052" s="68"/>
      <c r="AZ1052" s="68"/>
      <c r="BA1052" s="68"/>
      <c r="BB1052" s="68"/>
      <c r="BC1052" s="68"/>
      <c r="BD1052" s="68"/>
      <c r="BE1052" s="68"/>
      <c r="BF1052" s="68"/>
      <c r="BG1052" s="68"/>
      <c r="BH1052" s="68"/>
      <c r="BI1052" s="68"/>
      <c r="BJ1052" s="68"/>
      <c r="BK1052" s="68"/>
      <c r="BL1052" s="68"/>
      <c r="BM1052" s="68"/>
      <c r="BN1052" s="68"/>
      <c r="BO1052" s="68"/>
      <c r="BP1052" s="68"/>
      <c r="BQ1052" s="68"/>
      <c r="BR1052" s="68"/>
      <c r="BS1052" s="68"/>
      <c r="BT1052" s="68"/>
      <c r="BU1052" s="68"/>
      <c r="BV1052" s="68"/>
      <c r="BW1052" s="68"/>
      <c r="BX1052" s="68"/>
      <c r="BY1052" s="68"/>
      <c r="BZ1052" s="70" t="str">
        <f t="shared" si="269"/>
        <v/>
      </c>
      <c r="CA1052" s="71">
        <f t="shared" ca="1" si="270"/>
        <v>1096694.6660055555</v>
      </c>
      <c r="CB1052" s="70" t="b">
        <f ca="1">AND(LEN(BZ1052)&gt;0,TEXT(BZ1052,"YYYY-MM-DD")=TEXT(Konstanta!$B$1,"YYYY-MM-DD"))</f>
        <v>0</v>
      </c>
      <c r="CC1052" s="70" t="str">
        <f t="shared" si="271"/>
        <v/>
      </c>
      <c r="CD1052" s="72">
        <f ca="1">(Konstanta!$B$2-D1052)*24</f>
        <v>1096694.666275</v>
      </c>
      <c r="CE1052" t="b">
        <f t="shared" si="272"/>
        <v>0</v>
      </c>
      <c r="CF1052" t="b">
        <f>LEN(_xlfn.IFNA(VLOOKUP(H1052,Konstanta!$M:$M,1,FALSE),""))&gt;0</f>
        <v>0</v>
      </c>
      <c r="CG1052" t="b">
        <f>LEN(_xlfn.IFNA(VLOOKUP(G1052,Konstanta!$T:$T,1,FALSE),""))&gt;0</f>
        <v>0</v>
      </c>
      <c r="CH1052" t="b">
        <f>_xlfn.IFNA(VLOOKUP(U1052,Konstanta!$O:$O,1,FALSE),"-")&lt;&gt;"-"</f>
        <v>0</v>
      </c>
      <c r="CI1052" t="b">
        <f>LEN(_xlfn.IFNA(VLOOKUP(AX1052,Konstanta!$X:$X,1,FALSE),""))&gt;0</f>
        <v>0</v>
      </c>
      <c r="CJ1052" t="b">
        <f>OR(LEN(_xlfn.IFNA(VLOOKUP(Y1052,Konstanta!$Q:$Q,1,FALSE),""))&gt;0,LEN(Y1052)=0)</f>
        <v>1</v>
      </c>
      <c r="CK1052" t="b">
        <f t="shared" si="273"/>
        <v>1</v>
      </c>
      <c r="CL1052" t="b">
        <f>OR(LEN(_xlfn.IFNA(VLOOKUP(BK1052,Konstanta!$Z:$Z,1,FALSE),""))&gt;0,LEN(BK1052)=0)</f>
        <v>1</v>
      </c>
      <c r="CM1052" t="b">
        <f t="shared" si="274"/>
        <v>1</v>
      </c>
      <c r="CN1052" t="b">
        <f t="shared" si="275"/>
        <v>0</v>
      </c>
      <c r="CO1052" t="b">
        <f>LEN(_xlfn.IFNA(VLOOKUP(Data!K1052,Konstanta!$AB:$AB,1,FALSE),""))&gt;0</f>
        <v>0</v>
      </c>
      <c r="CP1052" s="12" t="b">
        <f t="shared" si="276"/>
        <v>0</v>
      </c>
      <c r="CQ1052" s="12" t="b">
        <f t="shared" si="277"/>
        <v>0</v>
      </c>
      <c r="CR1052" t="b">
        <f>ISNUMBER(SEARCH(Konstanta!$Q$5,Y1052))</f>
        <v>0</v>
      </c>
      <c r="CS1052">
        <f ca="1">IF(CD1052&lt;=Konstanta!$J$5,Konstanta!$I$5,IF(CD1052&lt;=Konstanta!$J$6,Konstanta!$I$6,IF(CD1052&lt;=Konstanta!$J$7,Konstanta!$I$7,Konstanta!$I$8)))</f>
        <v>4</v>
      </c>
      <c r="CT1052" t="b">
        <f>ISNUMBER(SEARCH(Konstanta!$Q$6,Y1052))</f>
        <v>0</v>
      </c>
      <c r="CU1052">
        <f ca="1">IF(CD1052&lt;=Konstanta!$F$5,Konstanta!$E$5,IF(CD1052&lt;=Konstanta!$F$6,Konstanta!$E$6,IF(CD1052&lt;=Konstanta!$F$7,Konstanta!$E$7,IF(CD1052&lt;=Konstanta!$F$8,Konstanta!$E$8,Konstanta!$E$9))))</f>
        <v>5</v>
      </c>
      <c r="CV1052" t="b">
        <f t="shared" si="278"/>
        <v>1</v>
      </c>
      <c r="CW1052" s="74">
        <f ca="1">IF(CD1052&lt;=Konstanta!$B$5,Konstanta!$A$5,IF(CD1052&lt;=Konstanta!$B$6,Konstanta!$A$6,IF(CD1052&lt;=Konstanta!$B$7,Konstanta!$A$7,IF(CD1052&lt;=Konstanta!$B$8,Konstanta!$A$8,IF(CD1052&lt;=Konstanta!$B$9,Konstanta!$A$9,IF(CD1052&lt;=Konstanta!$B$10,Konstanta!$A$10,IF(CD1052&lt;=Konstanta!$B$11,Konstanta!$A$11,Konstanta!$A$12)))))))</f>
        <v>8</v>
      </c>
      <c r="CX1052" t="b">
        <f>LEN(_xlfn.IFNA(VLOOKUP(AA1052,Konstanta!$AD:$AD,1,FALSE),""))=0</f>
        <v>1</v>
      </c>
      <c r="CY1052" s="67">
        <f t="shared" si="279"/>
        <v>0</v>
      </c>
      <c r="CZ1052" s="67">
        <f t="shared" si="280"/>
        <v>0</v>
      </c>
      <c r="DA1052" s="67">
        <f t="shared" si="281"/>
        <v>0</v>
      </c>
      <c r="DB1052" t="b">
        <f t="shared" ca="1" si="282"/>
        <v>0</v>
      </c>
      <c r="DC1052" s="67" t="b">
        <f>DA1052&lt;=Konstanta!$AH$3</f>
        <v>1</v>
      </c>
      <c r="DD1052" t="b">
        <f>CY1052&lt;=Konstanta!$AH$4</f>
        <v>1</v>
      </c>
      <c r="DE1052" t="b">
        <f>CY1052&lt;=Konstanta!$AH$5</f>
        <v>1</v>
      </c>
      <c r="DF1052" t="b">
        <f>CY1052&lt;=Konstanta!$AH$6</f>
        <v>1</v>
      </c>
      <c r="DG1052" t="b">
        <f ca="1">TEXT(BL1052,"YYYYMMDD")=TEXT(Konstanta!$B$1,"YYYYMMDD")</f>
        <v>0</v>
      </c>
      <c r="DH1052" t="b">
        <f t="shared" si="283"/>
        <v>0</v>
      </c>
      <c r="DI1052" s="67">
        <f ca="1">Konstanta!$C$4-Data!CD1052</f>
        <v>-1096658.666275</v>
      </c>
      <c r="DJ1052">
        <f ca="1">IF(Data!DI1052&gt;=Konstanta!$B$14,Konstanta!$A$14,IF(Data!DI1052&gt;=Konstanta!$B$15,Konstanta!$A$15,IF(Data!DI1052&gt;=Konstanta!$B$16,Konstanta!$A$16,IF(Data!DI1052&gt;=Konstanta!$B$17,Konstanta!$A$17,IF(Data!DI1052&gt;=Konstanta!$B$18,Konstanta!$A$18,Konstanta!$A$19)))))</f>
        <v>6</v>
      </c>
      <c r="DK1052" t="b">
        <f t="shared" si="284"/>
        <v>0</v>
      </c>
      <c r="DL1052" t="b">
        <f>COUNTIFS(A$1:A1051,A1052)=0</f>
        <v>1</v>
      </c>
    </row>
    <row r="1053" spans="1:116">
      <c r="A1053" s="68"/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8"/>
      <c r="P1053" s="68"/>
      <c r="Q1053" s="68"/>
      <c r="R1053" s="68"/>
      <c r="S1053" s="68"/>
      <c r="T1053" s="68"/>
      <c r="U1053" s="68"/>
      <c r="V1053" s="68"/>
      <c r="W1053" s="68"/>
      <c r="X1053" s="68"/>
      <c r="Y1053" s="68"/>
      <c r="Z1053" s="68"/>
      <c r="AA1053" s="68"/>
      <c r="AB1053" s="68"/>
      <c r="AC1053" s="68"/>
      <c r="AD1053" s="68"/>
      <c r="AE1053" s="68"/>
      <c r="AF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  <c r="BL1053" s="68"/>
      <c r="BM1053" s="68"/>
      <c r="BN1053" s="68"/>
      <c r="BO1053" s="68"/>
      <c r="BP1053" s="68"/>
      <c r="BQ1053" s="68"/>
      <c r="BR1053" s="68"/>
      <c r="BS1053" s="68"/>
      <c r="BT1053" s="68"/>
      <c r="BU1053" s="68"/>
      <c r="BV1053" s="68"/>
      <c r="BW1053" s="68"/>
      <c r="BX1053" s="68"/>
      <c r="BY1053" s="68"/>
      <c r="BZ1053" s="70" t="str">
        <f t="shared" si="269"/>
        <v/>
      </c>
      <c r="CA1053" s="71">
        <f t="shared" ca="1" si="270"/>
        <v>1096694.6662277777</v>
      </c>
      <c r="CB1053" s="70" t="b">
        <f ca="1">AND(LEN(BZ1053)&gt;0,TEXT(BZ1053,"YYYY-MM-DD")=TEXT(Konstanta!$B$1,"YYYY-MM-DD"))</f>
        <v>0</v>
      </c>
      <c r="CC1053" s="70" t="str">
        <f t="shared" si="271"/>
        <v/>
      </c>
      <c r="CD1053" s="72">
        <f ca="1">(Konstanta!$B$2-D1053)*24</f>
        <v>1096694.666275</v>
      </c>
      <c r="CE1053" t="b">
        <f t="shared" si="272"/>
        <v>0</v>
      </c>
      <c r="CF1053" t="b">
        <f>LEN(_xlfn.IFNA(VLOOKUP(H1053,Konstanta!$M:$M,1,FALSE),""))&gt;0</f>
        <v>0</v>
      </c>
      <c r="CG1053" t="b">
        <f>LEN(_xlfn.IFNA(VLOOKUP(G1053,Konstanta!$T:$T,1,FALSE),""))&gt;0</f>
        <v>0</v>
      </c>
      <c r="CH1053" t="b">
        <f>_xlfn.IFNA(VLOOKUP(U1053,Konstanta!$O:$O,1,FALSE),"-")&lt;&gt;"-"</f>
        <v>0</v>
      </c>
      <c r="CI1053" t="b">
        <f>LEN(_xlfn.IFNA(VLOOKUP(AX1053,Konstanta!$X:$X,1,FALSE),""))&gt;0</f>
        <v>0</v>
      </c>
      <c r="CJ1053" t="b">
        <f>OR(LEN(_xlfn.IFNA(VLOOKUP(Y1053,Konstanta!$Q:$Q,1,FALSE),""))&gt;0,LEN(Y1053)=0)</f>
        <v>1</v>
      </c>
      <c r="CK1053" t="b">
        <f t="shared" si="273"/>
        <v>1</v>
      </c>
      <c r="CL1053" t="b">
        <f>OR(LEN(_xlfn.IFNA(VLOOKUP(BK1053,Konstanta!$Z:$Z,1,FALSE),""))&gt;0,LEN(BK1053)=0)</f>
        <v>1</v>
      </c>
      <c r="CM1053" t="b">
        <f t="shared" si="274"/>
        <v>1</v>
      </c>
      <c r="CN1053" t="b">
        <f t="shared" si="275"/>
        <v>0</v>
      </c>
      <c r="CO1053" t="b">
        <f>LEN(_xlfn.IFNA(VLOOKUP(Data!K1053,Konstanta!$AB:$AB,1,FALSE),""))&gt;0</f>
        <v>0</v>
      </c>
      <c r="CP1053" s="12" t="b">
        <f t="shared" si="276"/>
        <v>0</v>
      </c>
      <c r="CQ1053" s="12" t="b">
        <f t="shared" si="277"/>
        <v>0</v>
      </c>
      <c r="CR1053" t="b">
        <f>ISNUMBER(SEARCH(Konstanta!$Q$5,Y1053))</f>
        <v>0</v>
      </c>
      <c r="CS1053">
        <f ca="1">IF(CD1053&lt;=Konstanta!$J$5,Konstanta!$I$5,IF(CD1053&lt;=Konstanta!$J$6,Konstanta!$I$6,IF(CD1053&lt;=Konstanta!$J$7,Konstanta!$I$7,Konstanta!$I$8)))</f>
        <v>4</v>
      </c>
      <c r="CT1053" t="b">
        <f>ISNUMBER(SEARCH(Konstanta!$Q$6,Y1053))</f>
        <v>0</v>
      </c>
      <c r="CU1053">
        <f ca="1">IF(CD1053&lt;=Konstanta!$F$5,Konstanta!$E$5,IF(CD1053&lt;=Konstanta!$F$6,Konstanta!$E$6,IF(CD1053&lt;=Konstanta!$F$7,Konstanta!$E$7,IF(CD1053&lt;=Konstanta!$F$8,Konstanta!$E$8,Konstanta!$E$9))))</f>
        <v>5</v>
      </c>
      <c r="CV1053" t="b">
        <f t="shared" si="278"/>
        <v>1</v>
      </c>
      <c r="CW1053" s="74">
        <f ca="1">IF(CD1053&lt;=Konstanta!$B$5,Konstanta!$A$5,IF(CD1053&lt;=Konstanta!$B$6,Konstanta!$A$6,IF(CD1053&lt;=Konstanta!$B$7,Konstanta!$A$7,IF(CD1053&lt;=Konstanta!$B$8,Konstanta!$A$8,IF(CD1053&lt;=Konstanta!$B$9,Konstanta!$A$9,IF(CD1053&lt;=Konstanta!$B$10,Konstanta!$A$10,IF(CD1053&lt;=Konstanta!$B$11,Konstanta!$A$11,Konstanta!$A$12)))))))</f>
        <v>8</v>
      </c>
      <c r="CX1053" t="b">
        <f>LEN(_xlfn.IFNA(VLOOKUP(AA1053,Konstanta!$AD:$AD,1,FALSE),""))=0</f>
        <v>1</v>
      </c>
      <c r="CY1053" s="67">
        <f t="shared" si="279"/>
        <v>0</v>
      </c>
      <c r="CZ1053" s="67">
        <f t="shared" si="280"/>
        <v>0</v>
      </c>
      <c r="DA1053" s="67">
        <f t="shared" si="281"/>
        <v>0</v>
      </c>
      <c r="DB1053" t="b">
        <f t="shared" ca="1" si="282"/>
        <v>0</v>
      </c>
      <c r="DC1053" s="67" t="b">
        <f>DA1053&lt;=Konstanta!$AH$3</f>
        <v>1</v>
      </c>
      <c r="DD1053" t="b">
        <f>CY1053&lt;=Konstanta!$AH$4</f>
        <v>1</v>
      </c>
      <c r="DE1053" t="b">
        <f>CY1053&lt;=Konstanta!$AH$5</f>
        <v>1</v>
      </c>
      <c r="DF1053" t="b">
        <f>CY1053&lt;=Konstanta!$AH$6</f>
        <v>1</v>
      </c>
      <c r="DG1053" t="b">
        <f ca="1">TEXT(BL1053,"YYYYMMDD")=TEXT(Konstanta!$B$1,"YYYYMMDD")</f>
        <v>0</v>
      </c>
      <c r="DH1053" t="b">
        <f t="shared" si="283"/>
        <v>0</v>
      </c>
      <c r="DI1053" s="67">
        <f ca="1">Konstanta!$C$4-Data!CD1053</f>
        <v>-1096658.666275</v>
      </c>
      <c r="DJ1053">
        <f ca="1">IF(Data!DI1053&gt;=Konstanta!$B$14,Konstanta!$A$14,IF(Data!DI1053&gt;=Konstanta!$B$15,Konstanta!$A$15,IF(Data!DI1053&gt;=Konstanta!$B$16,Konstanta!$A$16,IF(Data!DI1053&gt;=Konstanta!$B$17,Konstanta!$A$17,IF(Data!DI1053&gt;=Konstanta!$B$18,Konstanta!$A$18,Konstanta!$A$19)))))</f>
        <v>6</v>
      </c>
      <c r="DK1053" t="b">
        <f t="shared" si="284"/>
        <v>0</v>
      </c>
      <c r="DL1053" t="b">
        <f>COUNTIFS(A$1:A1052,A1053)=0</f>
        <v>1</v>
      </c>
    </row>
    <row r="1054" spans="1:116">
      <c r="A1054" s="68"/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8"/>
      <c r="P1054" s="68"/>
      <c r="Q1054" s="68"/>
      <c r="R1054" s="68"/>
      <c r="S1054" s="68"/>
      <c r="T1054" s="68"/>
      <c r="U1054" s="68"/>
      <c r="V1054" s="68"/>
      <c r="W1054" s="68"/>
      <c r="X1054" s="68"/>
      <c r="Y1054" s="68"/>
      <c r="Z1054" s="68"/>
      <c r="AA1054" s="68"/>
      <c r="AB1054" s="68"/>
      <c r="AC1054" s="68"/>
      <c r="AD1054" s="68"/>
      <c r="AE1054" s="68"/>
      <c r="AF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  <c r="BL1054" s="68"/>
      <c r="BM1054" s="68"/>
      <c r="BN1054" s="68"/>
      <c r="BO1054" s="68"/>
      <c r="BP1054" s="68"/>
      <c r="BQ1054" s="68"/>
      <c r="BR1054" s="68"/>
      <c r="BS1054" s="68"/>
      <c r="BT1054" s="68"/>
      <c r="BU1054" s="68"/>
      <c r="BV1054" s="68"/>
      <c r="BW1054" s="68"/>
      <c r="BX1054" s="68"/>
      <c r="BY1054" s="68"/>
      <c r="BZ1054" s="70" t="str">
        <f t="shared" si="269"/>
        <v/>
      </c>
      <c r="CA1054" s="71">
        <f t="shared" ca="1" si="270"/>
        <v>1096694.6664083335</v>
      </c>
      <c r="CB1054" s="70" t="b">
        <f ca="1">AND(LEN(BZ1054)&gt;0,TEXT(BZ1054,"YYYY-MM-DD")=TEXT(Konstanta!$B$1,"YYYY-MM-DD"))</f>
        <v>0</v>
      </c>
      <c r="CC1054" s="70" t="str">
        <f t="shared" si="271"/>
        <v/>
      </c>
      <c r="CD1054" s="72">
        <f ca="1">(Konstanta!$B$2-D1054)*24</f>
        <v>1096694.666275</v>
      </c>
      <c r="CE1054" t="b">
        <f t="shared" si="272"/>
        <v>0</v>
      </c>
      <c r="CF1054" t="b">
        <f>LEN(_xlfn.IFNA(VLOOKUP(H1054,Konstanta!$M:$M,1,FALSE),""))&gt;0</f>
        <v>0</v>
      </c>
      <c r="CG1054" t="b">
        <f>LEN(_xlfn.IFNA(VLOOKUP(G1054,Konstanta!$T:$T,1,FALSE),""))&gt;0</f>
        <v>0</v>
      </c>
      <c r="CH1054" t="b">
        <f>_xlfn.IFNA(VLOOKUP(U1054,Konstanta!$O:$O,1,FALSE),"-")&lt;&gt;"-"</f>
        <v>0</v>
      </c>
      <c r="CI1054" t="b">
        <f>LEN(_xlfn.IFNA(VLOOKUP(AX1054,Konstanta!$X:$X,1,FALSE),""))&gt;0</f>
        <v>0</v>
      </c>
      <c r="CJ1054" t="b">
        <f>OR(LEN(_xlfn.IFNA(VLOOKUP(Y1054,Konstanta!$Q:$Q,1,FALSE),""))&gt;0,LEN(Y1054)=0)</f>
        <v>1</v>
      </c>
      <c r="CK1054" t="b">
        <f t="shared" si="273"/>
        <v>1</v>
      </c>
      <c r="CL1054" t="b">
        <f>OR(LEN(_xlfn.IFNA(VLOOKUP(BK1054,Konstanta!$Z:$Z,1,FALSE),""))&gt;0,LEN(BK1054)=0)</f>
        <v>1</v>
      </c>
      <c r="CM1054" t="b">
        <f t="shared" si="274"/>
        <v>1</v>
      </c>
      <c r="CN1054" t="b">
        <f t="shared" si="275"/>
        <v>0</v>
      </c>
      <c r="CO1054" t="b">
        <f>LEN(_xlfn.IFNA(VLOOKUP(Data!K1054,Konstanta!$AB:$AB,1,FALSE),""))&gt;0</f>
        <v>0</v>
      </c>
      <c r="CP1054" s="12" t="b">
        <f t="shared" si="276"/>
        <v>0</v>
      </c>
      <c r="CQ1054" s="12" t="b">
        <f t="shared" si="277"/>
        <v>0</v>
      </c>
      <c r="CR1054" t="b">
        <f>ISNUMBER(SEARCH(Konstanta!$Q$5,Y1054))</f>
        <v>0</v>
      </c>
      <c r="CS1054">
        <f ca="1">IF(CD1054&lt;=Konstanta!$J$5,Konstanta!$I$5,IF(CD1054&lt;=Konstanta!$J$6,Konstanta!$I$6,IF(CD1054&lt;=Konstanta!$J$7,Konstanta!$I$7,Konstanta!$I$8)))</f>
        <v>4</v>
      </c>
      <c r="CT1054" t="b">
        <f>ISNUMBER(SEARCH(Konstanta!$Q$6,Y1054))</f>
        <v>0</v>
      </c>
      <c r="CU1054">
        <f ca="1">IF(CD1054&lt;=Konstanta!$F$5,Konstanta!$E$5,IF(CD1054&lt;=Konstanta!$F$6,Konstanta!$E$6,IF(CD1054&lt;=Konstanta!$F$7,Konstanta!$E$7,IF(CD1054&lt;=Konstanta!$F$8,Konstanta!$E$8,Konstanta!$E$9))))</f>
        <v>5</v>
      </c>
      <c r="CV1054" t="b">
        <f t="shared" si="278"/>
        <v>1</v>
      </c>
      <c r="CW1054" s="74">
        <f ca="1">IF(CD1054&lt;=Konstanta!$B$5,Konstanta!$A$5,IF(CD1054&lt;=Konstanta!$B$6,Konstanta!$A$6,IF(CD1054&lt;=Konstanta!$B$7,Konstanta!$A$7,IF(CD1054&lt;=Konstanta!$B$8,Konstanta!$A$8,IF(CD1054&lt;=Konstanta!$B$9,Konstanta!$A$9,IF(CD1054&lt;=Konstanta!$B$10,Konstanta!$A$10,IF(CD1054&lt;=Konstanta!$B$11,Konstanta!$A$11,Konstanta!$A$12)))))))</f>
        <v>8</v>
      </c>
      <c r="CX1054" t="b">
        <f>LEN(_xlfn.IFNA(VLOOKUP(AA1054,Konstanta!$AD:$AD,1,FALSE),""))=0</f>
        <v>1</v>
      </c>
      <c r="CY1054" s="67">
        <f t="shared" si="279"/>
        <v>0</v>
      </c>
      <c r="CZ1054" s="67">
        <f t="shared" si="280"/>
        <v>0</v>
      </c>
      <c r="DA1054" s="67">
        <f t="shared" si="281"/>
        <v>0</v>
      </c>
      <c r="DB1054" t="b">
        <f t="shared" ca="1" si="282"/>
        <v>0</v>
      </c>
      <c r="DC1054" s="67" t="b">
        <f>DA1054&lt;=Konstanta!$AH$3</f>
        <v>1</v>
      </c>
      <c r="DD1054" t="b">
        <f>CY1054&lt;=Konstanta!$AH$4</f>
        <v>1</v>
      </c>
      <c r="DE1054" t="b">
        <f>CY1054&lt;=Konstanta!$AH$5</f>
        <v>1</v>
      </c>
      <c r="DF1054" t="b">
        <f>CY1054&lt;=Konstanta!$AH$6</f>
        <v>1</v>
      </c>
      <c r="DG1054" t="b">
        <f ca="1">TEXT(BL1054,"YYYYMMDD")=TEXT(Konstanta!$B$1,"YYYYMMDD")</f>
        <v>0</v>
      </c>
      <c r="DH1054" t="b">
        <f t="shared" si="283"/>
        <v>0</v>
      </c>
      <c r="DI1054" s="67">
        <f ca="1">Konstanta!$C$4-Data!CD1054</f>
        <v>-1096658.666275</v>
      </c>
      <c r="DJ1054">
        <f ca="1">IF(Data!DI1054&gt;=Konstanta!$B$14,Konstanta!$A$14,IF(Data!DI1054&gt;=Konstanta!$B$15,Konstanta!$A$15,IF(Data!DI1054&gt;=Konstanta!$B$16,Konstanta!$A$16,IF(Data!DI1054&gt;=Konstanta!$B$17,Konstanta!$A$17,IF(Data!DI1054&gt;=Konstanta!$B$18,Konstanta!$A$18,Konstanta!$A$19)))))</f>
        <v>6</v>
      </c>
      <c r="DK1054" t="b">
        <f t="shared" si="284"/>
        <v>0</v>
      </c>
      <c r="DL1054" t="b">
        <f>COUNTIFS(A$1:A1053,A1054)=0</f>
        <v>1</v>
      </c>
    </row>
    <row r="1055" spans="1:116">
      <c r="A1055" s="68"/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8"/>
      <c r="P1055" s="68"/>
      <c r="Q1055" s="68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  <c r="BL1055" s="68"/>
      <c r="BM1055" s="68"/>
      <c r="BN1055" s="68"/>
      <c r="BO1055" s="68"/>
      <c r="BP1055" s="68"/>
      <c r="BQ1055" s="68"/>
      <c r="BR1055" s="68"/>
      <c r="BS1055" s="68"/>
      <c r="BT1055" s="68"/>
      <c r="BU1055" s="68"/>
      <c r="BV1055" s="68"/>
      <c r="BW1055" s="68"/>
      <c r="BX1055" s="68"/>
      <c r="BY1055" s="68"/>
      <c r="BZ1055" s="70" t="str">
        <f t="shared" si="269"/>
        <v/>
      </c>
      <c r="CA1055" s="71">
        <f t="shared" ca="1" si="270"/>
        <v>1096694.666013889</v>
      </c>
      <c r="CB1055" s="70" t="b">
        <f ca="1">AND(LEN(BZ1055)&gt;0,TEXT(BZ1055,"YYYY-MM-DD")=TEXT(Konstanta!$B$1,"YYYY-MM-DD"))</f>
        <v>0</v>
      </c>
      <c r="CC1055" s="70" t="str">
        <f t="shared" si="271"/>
        <v/>
      </c>
      <c r="CD1055" s="72">
        <f ca="1">(Konstanta!$B$2-D1055)*24</f>
        <v>1096694.666275</v>
      </c>
      <c r="CE1055" t="b">
        <f t="shared" si="272"/>
        <v>0</v>
      </c>
      <c r="CF1055" t="b">
        <f>LEN(_xlfn.IFNA(VLOOKUP(H1055,Konstanta!$M:$M,1,FALSE),""))&gt;0</f>
        <v>0</v>
      </c>
      <c r="CG1055" t="b">
        <f>LEN(_xlfn.IFNA(VLOOKUP(G1055,Konstanta!$T:$T,1,FALSE),""))&gt;0</f>
        <v>0</v>
      </c>
      <c r="CH1055" t="b">
        <f>_xlfn.IFNA(VLOOKUP(U1055,Konstanta!$O:$O,1,FALSE),"-")&lt;&gt;"-"</f>
        <v>0</v>
      </c>
      <c r="CI1055" t="b">
        <f>LEN(_xlfn.IFNA(VLOOKUP(AX1055,Konstanta!$X:$X,1,FALSE),""))&gt;0</f>
        <v>0</v>
      </c>
      <c r="CJ1055" t="b">
        <f>OR(LEN(_xlfn.IFNA(VLOOKUP(Y1055,Konstanta!$Q:$Q,1,FALSE),""))&gt;0,LEN(Y1055)=0)</f>
        <v>1</v>
      </c>
      <c r="CK1055" t="b">
        <f t="shared" si="273"/>
        <v>1</v>
      </c>
      <c r="CL1055" t="b">
        <f>OR(LEN(_xlfn.IFNA(VLOOKUP(BK1055,Konstanta!$Z:$Z,1,FALSE),""))&gt;0,LEN(BK1055)=0)</f>
        <v>1</v>
      </c>
      <c r="CM1055" t="b">
        <f t="shared" si="274"/>
        <v>1</v>
      </c>
      <c r="CN1055" t="b">
        <f t="shared" si="275"/>
        <v>0</v>
      </c>
      <c r="CO1055" t="b">
        <f>LEN(_xlfn.IFNA(VLOOKUP(Data!K1055,Konstanta!$AB:$AB,1,FALSE),""))&gt;0</f>
        <v>0</v>
      </c>
      <c r="CP1055" s="12" t="b">
        <f t="shared" si="276"/>
        <v>0</v>
      </c>
      <c r="CQ1055" s="12" t="b">
        <f t="shared" si="277"/>
        <v>0</v>
      </c>
      <c r="CR1055" t="b">
        <f>ISNUMBER(SEARCH(Konstanta!$Q$5,Y1055))</f>
        <v>0</v>
      </c>
      <c r="CS1055">
        <f ca="1">IF(CD1055&lt;=Konstanta!$J$5,Konstanta!$I$5,IF(CD1055&lt;=Konstanta!$J$6,Konstanta!$I$6,IF(CD1055&lt;=Konstanta!$J$7,Konstanta!$I$7,Konstanta!$I$8)))</f>
        <v>4</v>
      </c>
      <c r="CT1055" t="b">
        <f>ISNUMBER(SEARCH(Konstanta!$Q$6,Y1055))</f>
        <v>0</v>
      </c>
      <c r="CU1055">
        <f ca="1">IF(CD1055&lt;=Konstanta!$F$5,Konstanta!$E$5,IF(CD1055&lt;=Konstanta!$F$6,Konstanta!$E$6,IF(CD1055&lt;=Konstanta!$F$7,Konstanta!$E$7,IF(CD1055&lt;=Konstanta!$F$8,Konstanta!$E$8,Konstanta!$E$9))))</f>
        <v>5</v>
      </c>
      <c r="CV1055" t="b">
        <f t="shared" si="278"/>
        <v>1</v>
      </c>
      <c r="CW1055" s="74">
        <f ca="1">IF(CD1055&lt;=Konstanta!$B$5,Konstanta!$A$5,IF(CD1055&lt;=Konstanta!$B$6,Konstanta!$A$6,IF(CD1055&lt;=Konstanta!$B$7,Konstanta!$A$7,IF(CD1055&lt;=Konstanta!$B$8,Konstanta!$A$8,IF(CD1055&lt;=Konstanta!$B$9,Konstanta!$A$9,IF(CD1055&lt;=Konstanta!$B$10,Konstanta!$A$10,IF(CD1055&lt;=Konstanta!$B$11,Konstanta!$A$11,Konstanta!$A$12)))))))</f>
        <v>8</v>
      </c>
      <c r="CX1055" t="b">
        <f>LEN(_xlfn.IFNA(VLOOKUP(AA1055,Konstanta!$AD:$AD,1,FALSE),""))=0</f>
        <v>1</v>
      </c>
      <c r="CY1055" s="67">
        <f t="shared" si="279"/>
        <v>0</v>
      </c>
      <c r="CZ1055" s="67">
        <f t="shared" si="280"/>
        <v>0</v>
      </c>
      <c r="DA1055" s="67">
        <f t="shared" si="281"/>
        <v>0</v>
      </c>
      <c r="DB1055" t="b">
        <f t="shared" ca="1" si="282"/>
        <v>0</v>
      </c>
      <c r="DC1055" s="67" t="b">
        <f>DA1055&lt;=Konstanta!$AH$3</f>
        <v>1</v>
      </c>
      <c r="DD1055" t="b">
        <f>CY1055&lt;=Konstanta!$AH$4</f>
        <v>1</v>
      </c>
      <c r="DE1055" t="b">
        <f>CY1055&lt;=Konstanta!$AH$5</f>
        <v>1</v>
      </c>
      <c r="DF1055" t="b">
        <f>CY1055&lt;=Konstanta!$AH$6</f>
        <v>1</v>
      </c>
      <c r="DG1055" t="b">
        <f ca="1">TEXT(BL1055,"YYYYMMDD")=TEXT(Konstanta!$B$1,"YYYYMMDD")</f>
        <v>0</v>
      </c>
      <c r="DH1055" t="b">
        <f t="shared" si="283"/>
        <v>0</v>
      </c>
      <c r="DI1055" s="67">
        <f ca="1">Konstanta!$C$4-Data!CD1055</f>
        <v>-1096658.666275</v>
      </c>
      <c r="DJ1055">
        <f ca="1">IF(Data!DI1055&gt;=Konstanta!$B$14,Konstanta!$A$14,IF(Data!DI1055&gt;=Konstanta!$B$15,Konstanta!$A$15,IF(Data!DI1055&gt;=Konstanta!$B$16,Konstanta!$A$16,IF(Data!DI1055&gt;=Konstanta!$B$17,Konstanta!$A$17,IF(Data!DI1055&gt;=Konstanta!$B$18,Konstanta!$A$18,Konstanta!$A$19)))))</f>
        <v>6</v>
      </c>
      <c r="DK1055" t="b">
        <f t="shared" si="284"/>
        <v>0</v>
      </c>
      <c r="DL1055" t="b">
        <f>COUNTIFS(A$1:A1054,A1055)=0</f>
        <v>1</v>
      </c>
    </row>
    <row r="1056" spans="1:116">
      <c r="A1056" s="68"/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8"/>
      <c r="P1056" s="68"/>
      <c r="Q1056" s="68"/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8"/>
      <c r="AC1056" s="68"/>
      <c r="AD1056" s="68"/>
      <c r="AE1056" s="68"/>
      <c r="AF1056" s="68"/>
      <c r="AG1056" s="68"/>
      <c r="AH1056" s="68"/>
      <c r="AI1056" s="68"/>
      <c r="AJ1056" s="68"/>
      <c r="AK1056" s="68"/>
      <c r="AL1056" s="68"/>
      <c r="AM1056" s="68"/>
      <c r="AN1056" s="68"/>
      <c r="AO1056" s="68"/>
      <c r="AP1056" s="68"/>
      <c r="AQ1056" s="68"/>
      <c r="AR1056" s="68"/>
      <c r="AS1056" s="68"/>
      <c r="AT1056" s="68"/>
      <c r="AU1056" s="68"/>
      <c r="AV1056" s="68"/>
      <c r="AW1056" s="68"/>
      <c r="AX1056" s="68"/>
      <c r="AY1056" s="68"/>
      <c r="AZ1056" s="68"/>
      <c r="BA1056" s="68"/>
      <c r="BB1056" s="68"/>
      <c r="BC1056" s="68"/>
      <c r="BD1056" s="68"/>
      <c r="BE1056" s="68"/>
      <c r="BF1056" s="68"/>
      <c r="BG1056" s="68"/>
      <c r="BH1056" s="68"/>
      <c r="BI1056" s="68"/>
      <c r="BJ1056" s="68"/>
      <c r="BK1056" s="68"/>
      <c r="BL1056" s="68"/>
      <c r="BM1056" s="68"/>
      <c r="BN1056" s="68"/>
      <c r="BO1056" s="68"/>
      <c r="BP1056" s="68"/>
      <c r="BQ1056" s="68"/>
      <c r="BR1056" s="68"/>
      <c r="BS1056" s="68"/>
      <c r="BT1056" s="68"/>
      <c r="BU1056" s="68"/>
      <c r="BV1056" s="68"/>
      <c r="BW1056" s="68"/>
      <c r="BX1056" s="68"/>
      <c r="BY1056" s="68"/>
      <c r="BZ1056" s="70" t="str">
        <f t="shared" si="269"/>
        <v/>
      </c>
      <c r="CA1056" s="71">
        <f t="shared" ca="1" si="270"/>
        <v>1096694.6664083335</v>
      </c>
      <c r="CB1056" s="70" t="b">
        <f ca="1">AND(LEN(BZ1056)&gt;0,TEXT(BZ1056,"YYYY-MM-DD")=TEXT(Konstanta!$B$1,"YYYY-MM-DD"))</f>
        <v>0</v>
      </c>
      <c r="CC1056" s="70" t="str">
        <f t="shared" si="271"/>
        <v/>
      </c>
      <c r="CD1056" s="72">
        <f ca="1">(Konstanta!$B$2-D1056)*24</f>
        <v>1096694.666275</v>
      </c>
      <c r="CE1056" t="b">
        <f t="shared" si="272"/>
        <v>0</v>
      </c>
      <c r="CF1056" t="b">
        <f>LEN(_xlfn.IFNA(VLOOKUP(H1056,Konstanta!$M:$M,1,FALSE),""))&gt;0</f>
        <v>0</v>
      </c>
      <c r="CG1056" t="b">
        <f>LEN(_xlfn.IFNA(VLOOKUP(G1056,Konstanta!$T:$T,1,FALSE),""))&gt;0</f>
        <v>0</v>
      </c>
      <c r="CH1056" t="b">
        <f>_xlfn.IFNA(VLOOKUP(U1056,Konstanta!$O:$O,1,FALSE),"-")&lt;&gt;"-"</f>
        <v>0</v>
      </c>
      <c r="CI1056" t="b">
        <f>LEN(_xlfn.IFNA(VLOOKUP(AX1056,Konstanta!$X:$X,1,FALSE),""))&gt;0</f>
        <v>0</v>
      </c>
      <c r="CJ1056" t="b">
        <f>OR(LEN(_xlfn.IFNA(VLOOKUP(Y1056,Konstanta!$Q:$Q,1,FALSE),""))&gt;0,LEN(Y1056)=0)</f>
        <v>1</v>
      </c>
      <c r="CK1056" t="b">
        <f t="shared" si="273"/>
        <v>1</v>
      </c>
      <c r="CL1056" t="b">
        <f>OR(LEN(_xlfn.IFNA(VLOOKUP(BK1056,Konstanta!$Z:$Z,1,FALSE),""))&gt;0,LEN(BK1056)=0)</f>
        <v>1</v>
      </c>
      <c r="CM1056" t="b">
        <f t="shared" si="274"/>
        <v>1</v>
      </c>
      <c r="CN1056" t="b">
        <f t="shared" si="275"/>
        <v>0</v>
      </c>
      <c r="CO1056" t="b">
        <f>LEN(_xlfn.IFNA(VLOOKUP(Data!K1056,Konstanta!$AB:$AB,1,FALSE),""))&gt;0</f>
        <v>0</v>
      </c>
      <c r="CP1056" s="12" t="b">
        <f t="shared" si="276"/>
        <v>0</v>
      </c>
      <c r="CQ1056" s="12" t="b">
        <f t="shared" si="277"/>
        <v>0</v>
      </c>
      <c r="CR1056" t="b">
        <f>ISNUMBER(SEARCH(Konstanta!$Q$5,Y1056))</f>
        <v>0</v>
      </c>
      <c r="CS1056">
        <f ca="1">IF(CD1056&lt;=Konstanta!$J$5,Konstanta!$I$5,IF(CD1056&lt;=Konstanta!$J$6,Konstanta!$I$6,IF(CD1056&lt;=Konstanta!$J$7,Konstanta!$I$7,Konstanta!$I$8)))</f>
        <v>4</v>
      </c>
      <c r="CT1056" t="b">
        <f>ISNUMBER(SEARCH(Konstanta!$Q$6,Y1056))</f>
        <v>0</v>
      </c>
      <c r="CU1056">
        <f ca="1">IF(CD1056&lt;=Konstanta!$F$5,Konstanta!$E$5,IF(CD1056&lt;=Konstanta!$F$6,Konstanta!$E$6,IF(CD1056&lt;=Konstanta!$F$7,Konstanta!$E$7,IF(CD1056&lt;=Konstanta!$F$8,Konstanta!$E$8,Konstanta!$E$9))))</f>
        <v>5</v>
      </c>
      <c r="CV1056" t="b">
        <f t="shared" si="278"/>
        <v>1</v>
      </c>
      <c r="CW1056" s="74">
        <f ca="1">IF(CD1056&lt;=Konstanta!$B$5,Konstanta!$A$5,IF(CD1056&lt;=Konstanta!$B$6,Konstanta!$A$6,IF(CD1056&lt;=Konstanta!$B$7,Konstanta!$A$7,IF(CD1056&lt;=Konstanta!$B$8,Konstanta!$A$8,IF(CD1056&lt;=Konstanta!$B$9,Konstanta!$A$9,IF(CD1056&lt;=Konstanta!$B$10,Konstanta!$A$10,IF(CD1056&lt;=Konstanta!$B$11,Konstanta!$A$11,Konstanta!$A$12)))))))</f>
        <v>8</v>
      </c>
      <c r="CX1056" t="b">
        <f>LEN(_xlfn.IFNA(VLOOKUP(AA1056,Konstanta!$AD:$AD,1,FALSE),""))=0</f>
        <v>1</v>
      </c>
      <c r="CY1056" s="67">
        <f t="shared" si="279"/>
        <v>0</v>
      </c>
      <c r="CZ1056" s="67">
        <f t="shared" si="280"/>
        <v>0</v>
      </c>
      <c r="DA1056" s="67">
        <f t="shared" si="281"/>
        <v>0</v>
      </c>
      <c r="DB1056" t="b">
        <f t="shared" ca="1" si="282"/>
        <v>0</v>
      </c>
      <c r="DC1056" s="67" t="b">
        <f>DA1056&lt;=Konstanta!$AH$3</f>
        <v>1</v>
      </c>
      <c r="DD1056" t="b">
        <f>CY1056&lt;=Konstanta!$AH$4</f>
        <v>1</v>
      </c>
      <c r="DE1056" t="b">
        <f>CY1056&lt;=Konstanta!$AH$5</f>
        <v>1</v>
      </c>
      <c r="DF1056" t="b">
        <f>CY1056&lt;=Konstanta!$AH$6</f>
        <v>1</v>
      </c>
      <c r="DG1056" t="b">
        <f ca="1">TEXT(BL1056,"YYYYMMDD")=TEXT(Konstanta!$B$1,"YYYYMMDD")</f>
        <v>0</v>
      </c>
      <c r="DH1056" t="b">
        <f t="shared" si="283"/>
        <v>0</v>
      </c>
      <c r="DI1056" s="67">
        <f ca="1">Konstanta!$C$4-Data!CD1056</f>
        <v>-1096658.666275</v>
      </c>
      <c r="DJ1056">
        <f ca="1">IF(Data!DI1056&gt;=Konstanta!$B$14,Konstanta!$A$14,IF(Data!DI1056&gt;=Konstanta!$B$15,Konstanta!$A$15,IF(Data!DI1056&gt;=Konstanta!$B$16,Konstanta!$A$16,IF(Data!DI1056&gt;=Konstanta!$B$17,Konstanta!$A$17,IF(Data!DI1056&gt;=Konstanta!$B$18,Konstanta!$A$18,Konstanta!$A$19)))))</f>
        <v>6</v>
      </c>
      <c r="DK1056" t="b">
        <f t="shared" si="284"/>
        <v>0</v>
      </c>
      <c r="DL1056" t="b">
        <f>COUNTIFS(A$1:A1055,A1056)=0</f>
        <v>1</v>
      </c>
    </row>
    <row r="1057" spans="1:116">
      <c r="A1057" s="68"/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8"/>
      <c r="P1057" s="68"/>
      <c r="Q1057" s="68"/>
      <c r="R1057" s="68"/>
      <c r="S1057" s="68"/>
      <c r="T1057" s="68"/>
      <c r="U1057" s="68"/>
      <c r="V1057" s="68"/>
      <c r="W1057" s="68"/>
      <c r="X1057" s="68"/>
      <c r="Y1057" s="68"/>
      <c r="Z1057" s="68"/>
      <c r="AA1057" s="68"/>
      <c r="AB1057" s="68"/>
      <c r="AC1057" s="68"/>
      <c r="AD1057" s="68"/>
      <c r="AE1057" s="68"/>
      <c r="AF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  <c r="BL1057" s="68"/>
      <c r="BM1057" s="68"/>
      <c r="BN1057" s="68"/>
      <c r="BO1057" s="68"/>
      <c r="BP1057" s="68"/>
      <c r="BQ1057" s="68"/>
      <c r="BR1057" s="68"/>
      <c r="BS1057" s="68"/>
      <c r="BT1057" s="68"/>
      <c r="BU1057" s="68"/>
      <c r="BV1057" s="68"/>
      <c r="BW1057" s="68"/>
      <c r="BX1057" s="68"/>
      <c r="BY1057" s="68"/>
      <c r="BZ1057" s="70" t="str">
        <f t="shared" si="269"/>
        <v/>
      </c>
      <c r="CA1057" s="71">
        <f t="shared" ca="1" si="270"/>
        <v>1096694.6660166667</v>
      </c>
      <c r="CB1057" s="70" t="b">
        <f ca="1">AND(LEN(BZ1057)&gt;0,TEXT(BZ1057,"YYYY-MM-DD")=TEXT(Konstanta!$B$1,"YYYY-MM-DD"))</f>
        <v>0</v>
      </c>
      <c r="CC1057" s="70" t="str">
        <f t="shared" si="271"/>
        <v/>
      </c>
      <c r="CD1057" s="72">
        <f ca="1">(Konstanta!$B$2-D1057)*24</f>
        <v>1096694.666275</v>
      </c>
      <c r="CE1057" t="b">
        <f t="shared" si="272"/>
        <v>0</v>
      </c>
      <c r="CF1057" t="b">
        <f>LEN(_xlfn.IFNA(VLOOKUP(H1057,Konstanta!$M:$M,1,FALSE),""))&gt;0</f>
        <v>0</v>
      </c>
      <c r="CG1057" t="b">
        <f>LEN(_xlfn.IFNA(VLOOKUP(G1057,Konstanta!$T:$T,1,FALSE),""))&gt;0</f>
        <v>0</v>
      </c>
      <c r="CH1057" t="b">
        <f>_xlfn.IFNA(VLOOKUP(U1057,Konstanta!$O:$O,1,FALSE),"-")&lt;&gt;"-"</f>
        <v>0</v>
      </c>
      <c r="CI1057" t="b">
        <f>LEN(_xlfn.IFNA(VLOOKUP(AX1057,Konstanta!$X:$X,1,FALSE),""))&gt;0</f>
        <v>0</v>
      </c>
      <c r="CJ1057" t="b">
        <f>OR(LEN(_xlfn.IFNA(VLOOKUP(Y1057,Konstanta!$Q:$Q,1,FALSE),""))&gt;0,LEN(Y1057)=0)</f>
        <v>1</v>
      </c>
      <c r="CK1057" t="b">
        <f t="shared" si="273"/>
        <v>1</v>
      </c>
      <c r="CL1057" t="b">
        <f>OR(LEN(_xlfn.IFNA(VLOOKUP(BK1057,Konstanta!$Z:$Z,1,FALSE),""))&gt;0,LEN(BK1057)=0)</f>
        <v>1</v>
      </c>
      <c r="CM1057" t="b">
        <f t="shared" si="274"/>
        <v>1</v>
      </c>
      <c r="CN1057" t="b">
        <f t="shared" si="275"/>
        <v>0</v>
      </c>
      <c r="CO1057" t="b">
        <f>LEN(_xlfn.IFNA(VLOOKUP(Data!K1057,Konstanta!$AB:$AB,1,FALSE),""))&gt;0</f>
        <v>0</v>
      </c>
      <c r="CP1057" s="12" t="b">
        <f t="shared" si="276"/>
        <v>0</v>
      </c>
      <c r="CQ1057" s="12" t="b">
        <f t="shared" si="277"/>
        <v>0</v>
      </c>
      <c r="CR1057" t="b">
        <f>ISNUMBER(SEARCH(Konstanta!$Q$5,Y1057))</f>
        <v>0</v>
      </c>
      <c r="CS1057">
        <f ca="1">IF(CD1057&lt;=Konstanta!$J$5,Konstanta!$I$5,IF(CD1057&lt;=Konstanta!$J$6,Konstanta!$I$6,IF(CD1057&lt;=Konstanta!$J$7,Konstanta!$I$7,Konstanta!$I$8)))</f>
        <v>4</v>
      </c>
      <c r="CT1057" t="b">
        <f>ISNUMBER(SEARCH(Konstanta!$Q$6,Y1057))</f>
        <v>0</v>
      </c>
      <c r="CU1057">
        <f ca="1">IF(CD1057&lt;=Konstanta!$F$5,Konstanta!$E$5,IF(CD1057&lt;=Konstanta!$F$6,Konstanta!$E$6,IF(CD1057&lt;=Konstanta!$F$7,Konstanta!$E$7,IF(CD1057&lt;=Konstanta!$F$8,Konstanta!$E$8,Konstanta!$E$9))))</f>
        <v>5</v>
      </c>
      <c r="CV1057" t="b">
        <f t="shared" si="278"/>
        <v>1</v>
      </c>
      <c r="CW1057" s="74">
        <f ca="1">IF(CD1057&lt;=Konstanta!$B$5,Konstanta!$A$5,IF(CD1057&lt;=Konstanta!$B$6,Konstanta!$A$6,IF(CD1057&lt;=Konstanta!$B$7,Konstanta!$A$7,IF(CD1057&lt;=Konstanta!$B$8,Konstanta!$A$8,IF(CD1057&lt;=Konstanta!$B$9,Konstanta!$A$9,IF(CD1057&lt;=Konstanta!$B$10,Konstanta!$A$10,IF(CD1057&lt;=Konstanta!$B$11,Konstanta!$A$11,Konstanta!$A$12)))))))</f>
        <v>8</v>
      </c>
      <c r="CX1057" t="b">
        <f>LEN(_xlfn.IFNA(VLOOKUP(AA1057,Konstanta!$AD:$AD,1,FALSE),""))=0</f>
        <v>1</v>
      </c>
      <c r="CY1057" s="67">
        <f t="shared" si="279"/>
        <v>0</v>
      </c>
      <c r="CZ1057" s="67">
        <f t="shared" si="280"/>
        <v>0</v>
      </c>
      <c r="DA1057" s="67">
        <f t="shared" si="281"/>
        <v>0</v>
      </c>
      <c r="DB1057" t="b">
        <f t="shared" ca="1" si="282"/>
        <v>0</v>
      </c>
      <c r="DC1057" s="67" t="b">
        <f>DA1057&lt;=Konstanta!$AH$3</f>
        <v>1</v>
      </c>
      <c r="DD1057" t="b">
        <f>CY1057&lt;=Konstanta!$AH$4</f>
        <v>1</v>
      </c>
      <c r="DE1057" t="b">
        <f>CY1057&lt;=Konstanta!$AH$5</f>
        <v>1</v>
      </c>
      <c r="DF1057" t="b">
        <f>CY1057&lt;=Konstanta!$AH$6</f>
        <v>1</v>
      </c>
      <c r="DG1057" t="b">
        <f ca="1">TEXT(BL1057,"YYYYMMDD")=TEXT(Konstanta!$B$1,"YYYYMMDD")</f>
        <v>0</v>
      </c>
      <c r="DH1057" t="b">
        <f t="shared" si="283"/>
        <v>0</v>
      </c>
      <c r="DI1057" s="67">
        <f ca="1">Konstanta!$C$4-Data!CD1057</f>
        <v>-1096658.666275</v>
      </c>
      <c r="DJ1057">
        <f ca="1">IF(Data!DI1057&gt;=Konstanta!$B$14,Konstanta!$A$14,IF(Data!DI1057&gt;=Konstanta!$B$15,Konstanta!$A$15,IF(Data!DI1057&gt;=Konstanta!$B$16,Konstanta!$A$16,IF(Data!DI1057&gt;=Konstanta!$B$17,Konstanta!$A$17,IF(Data!DI1057&gt;=Konstanta!$B$18,Konstanta!$A$18,Konstanta!$A$19)))))</f>
        <v>6</v>
      </c>
      <c r="DK1057" t="b">
        <f t="shared" si="284"/>
        <v>0</v>
      </c>
      <c r="DL1057" t="b">
        <f>COUNTIFS(A$1:A1056,A1057)=0</f>
        <v>1</v>
      </c>
    </row>
    <row r="1058" spans="1:116">
      <c r="A1058" s="68"/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8"/>
      <c r="P1058" s="68"/>
      <c r="Q1058" s="68"/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70" t="str">
        <f t="shared" si="269"/>
        <v/>
      </c>
      <c r="CA1058" s="71">
        <f t="shared" ca="1" si="270"/>
        <v>1096694.666275</v>
      </c>
      <c r="CB1058" s="70" t="b">
        <f ca="1">AND(LEN(BZ1058)&gt;0,TEXT(BZ1058,"YYYY-MM-DD")=TEXT(Konstanta!$B$1,"YYYY-MM-DD"))</f>
        <v>0</v>
      </c>
      <c r="CC1058" s="70" t="str">
        <f t="shared" si="271"/>
        <v/>
      </c>
      <c r="CD1058" s="72">
        <f ca="1">(Konstanta!$B$2-D1058)*24</f>
        <v>1096694.666275</v>
      </c>
      <c r="CE1058" t="b">
        <f t="shared" si="272"/>
        <v>0</v>
      </c>
      <c r="CF1058" t="b">
        <f>LEN(_xlfn.IFNA(VLOOKUP(H1058,Konstanta!$M:$M,1,FALSE),""))&gt;0</f>
        <v>0</v>
      </c>
      <c r="CG1058" t="b">
        <f>LEN(_xlfn.IFNA(VLOOKUP(G1058,Konstanta!$T:$T,1,FALSE),""))&gt;0</f>
        <v>0</v>
      </c>
      <c r="CH1058" t="b">
        <f>_xlfn.IFNA(VLOOKUP(U1058,Konstanta!$O:$O,1,FALSE),"-")&lt;&gt;"-"</f>
        <v>0</v>
      </c>
      <c r="CI1058" t="b">
        <f>LEN(_xlfn.IFNA(VLOOKUP(AX1058,Konstanta!$X:$X,1,FALSE),""))&gt;0</f>
        <v>0</v>
      </c>
      <c r="CJ1058" t="b">
        <f>OR(LEN(_xlfn.IFNA(VLOOKUP(Y1058,Konstanta!$Q:$Q,1,FALSE),""))&gt;0,LEN(Y1058)=0)</f>
        <v>1</v>
      </c>
      <c r="CK1058" t="b">
        <f t="shared" si="273"/>
        <v>1</v>
      </c>
      <c r="CL1058" t="b">
        <f>OR(LEN(_xlfn.IFNA(VLOOKUP(BK1058,Konstanta!$Z:$Z,1,FALSE),""))&gt;0,LEN(BK1058)=0)</f>
        <v>1</v>
      </c>
      <c r="CM1058" t="b">
        <f t="shared" si="274"/>
        <v>1</v>
      </c>
      <c r="CN1058" t="b">
        <f t="shared" si="275"/>
        <v>0</v>
      </c>
      <c r="CO1058" t="b">
        <f>LEN(_xlfn.IFNA(VLOOKUP(Data!K1058,Konstanta!$AB:$AB,1,FALSE),""))&gt;0</f>
        <v>0</v>
      </c>
      <c r="CP1058" s="12" t="b">
        <f t="shared" si="276"/>
        <v>0</v>
      </c>
      <c r="CQ1058" s="12" t="b">
        <f t="shared" si="277"/>
        <v>0</v>
      </c>
      <c r="CR1058" t="b">
        <f>ISNUMBER(SEARCH(Konstanta!$Q$5,Y1058))</f>
        <v>0</v>
      </c>
      <c r="CS1058">
        <f ca="1">IF(CD1058&lt;=Konstanta!$J$5,Konstanta!$I$5,IF(CD1058&lt;=Konstanta!$J$6,Konstanta!$I$6,IF(CD1058&lt;=Konstanta!$J$7,Konstanta!$I$7,Konstanta!$I$8)))</f>
        <v>4</v>
      </c>
      <c r="CT1058" t="b">
        <f>ISNUMBER(SEARCH(Konstanta!$Q$6,Y1058))</f>
        <v>0</v>
      </c>
      <c r="CU1058">
        <f ca="1">IF(CD1058&lt;=Konstanta!$F$5,Konstanta!$E$5,IF(CD1058&lt;=Konstanta!$F$6,Konstanta!$E$6,IF(CD1058&lt;=Konstanta!$F$7,Konstanta!$E$7,IF(CD1058&lt;=Konstanta!$F$8,Konstanta!$E$8,Konstanta!$E$9))))</f>
        <v>5</v>
      </c>
      <c r="CV1058" t="b">
        <f t="shared" si="278"/>
        <v>1</v>
      </c>
      <c r="CW1058" s="74">
        <f ca="1">IF(CD1058&lt;=Konstanta!$B$5,Konstanta!$A$5,IF(CD1058&lt;=Konstanta!$B$6,Konstanta!$A$6,IF(CD1058&lt;=Konstanta!$B$7,Konstanta!$A$7,IF(CD1058&lt;=Konstanta!$B$8,Konstanta!$A$8,IF(CD1058&lt;=Konstanta!$B$9,Konstanta!$A$9,IF(CD1058&lt;=Konstanta!$B$10,Konstanta!$A$10,IF(CD1058&lt;=Konstanta!$B$11,Konstanta!$A$11,Konstanta!$A$12)))))))</f>
        <v>8</v>
      </c>
      <c r="CX1058" t="b">
        <f>LEN(_xlfn.IFNA(VLOOKUP(AA1058,Konstanta!$AD:$AD,1,FALSE),""))=0</f>
        <v>1</v>
      </c>
      <c r="CY1058" s="67">
        <f t="shared" si="279"/>
        <v>0</v>
      </c>
      <c r="CZ1058" s="67">
        <f t="shared" si="280"/>
        <v>0</v>
      </c>
      <c r="DA1058" s="67">
        <f t="shared" si="281"/>
        <v>0</v>
      </c>
      <c r="DB1058" t="b">
        <f t="shared" ca="1" si="282"/>
        <v>0</v>
      </c>
      <c r="DC1058" s="67" t="b">
        <f>DA1058&lt;=Konstanta!$AH$3</f>
        <v>1</v>
      </c>
      <c r="DD1058" t="b">
        <f>CY1058&lt;=Konstanta!$AH$4</f>
        <v>1</v>
      </c>
      <c r="DE1058" t="b">
        <f>CY1058&lt;=Konstanta!$AH$5</f>
        <v>1</v>
      </c>
      <c r="DF1058" t="b">
        <f>CY1058&lt;=Konstanta!$AH$6</f>
        <v>1</v>
      </c>
      <c r="DG1058" t="b">
        <f ca="1">TEXT(BL1058,"YYYYMMDD")=TEXT(Konstanta!$B$1,"YYYYMMDD")</f>
        <v>0</v>
      </c>
      <c r="DH1058" t="b">
        <f t="shared" si="283"/>
        <v>0</v>
      </c>
      <c r="DI1058" s="67">
        <f ca="1">Konstanta!$C$4-Data!CD1058</f>
        <v>-1096658.666275</v>
      </c>
      <c r="DJ1058">
        <f ca="1">IF(Data!DI1058&gt;=Konstanta!$B$14,Konstanta!$A$14,IF(Data!DI1058&gt;=Konstanta!$B$15,Konstanta!$A$15,IF(Data!DI1058&gt;=Konstanta!$B$16,Konstanta!$A$16,IF(Data!DI1058&gt;=Konstanta!$B$17,Konstanta!$A$17,IF(Data!DI1058&gt;=Konstanta!$B$18,Konstanta!$A$18,Konstanta!$A$19)))))</f>
        <v>6</v>
      </c>
      <c r="DK1058" t="b">
        <f t="shared" si="284"/>
        <v>0</v>
      </c>
      <c r="DL1058" t="b">
        <f>COUNTIFS(A$1:A1057,A1058)=0</f>
        <v>1</v>
      </c>
    </row>
    <row r="1059" spans="1:116">
      <c r="A1059" s="68"/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8"/>
      <c r="P1059" s="68"/>
      <c r="Q1059" s="68"/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  <c r="BL1059" s="68"/>
      <c r="BM1059" s="68"/>
      <c r="BN1059" s="68"/>
      <c r="BO1059" s="68"/>
      <c r="BP1059" s="68"/>
      <c r="BQ1059" s="68"/>
      <c r="BR1059" s="68"/>
      <c r="BS1059" s="68"/>
      <c r="BT1059" s="68"/>
      <c r="BU1059" s="68"/>
      <c r="BV1059" s="68"/>
      <c r="BW1059" s="68"/>
      <c r="BX1059" s="68"/>
      <c r="BY1059" s="68"/>
      <c r="BZ1059" s="70" t="str">
        <f t="shared" si="269"/>
        <v/>
      </c>
      <c r="CA1059" s="71">
        <f t="shared" ca="1" si="270"/>
        <v>1096694.6659944444</v>
      </c>
      <c r="CB1059" s="70" t="b">
        <f ca="1">AND(LEN(BZ1059)&gt;0,TEXT(BZ1059,"YYYY-MM-DD")=TEXT(Konstanta!$B$1,"YYYY-MM-DD"))</f>
        <v>0</v>
      </c>
      <c r="CC1059" s="70" t="str">
        <f t="shared" si="271"/>
        <v/>
      </c>
      <c r="CD1059" s="72">
        <f ca="1">(Konstanta!$B$2-D1059)*24</f>
        <v>1096694.666275</v>
      </c>
      <c r="CE1059" t="b">
        <f t="shared" si="272"/>
        <v>0</v>
      </c>
      <c r="CF1059" t="b">
        <f>LEN(_xlfn.IFNA(VLOOKUP(H1059,Konstanta!$M:$M,1,FALSE),""))&gt;0</f>
        <v>0</v>
      </c>
      <c r="CG1059" t="b">
        <f>LEN(_xlfn.IFNA(VLOOKUP(G1059,Konstanta!$T:$T,1,FALSE),""))&gt;0</f>
        <v>0</v>
      </c>
      <c r="CH1059" t="b">
        <f>_xlfn.IFNA(VLOOKUP(U1059,Konstanta!$O:$O,1,FALSE),"-")&lt;&gt;"-"</f>
        <v>0</v>
      </c>
      <c r="CI1059" t="b">
        <f>LEN(_xlfn.IFNA(VLOOKUP(AX1059,Konstanta!$X:$X,1,FALSE),""))&gt;0</f>
        <v>0</v>
      </c>
      <c r="CJ1059" t="b">
        <f>OR(LEN(_xlfn.IFNA(VLOOKUP(Y1059,Konstanta!$Q:$Q,1,FALSE),""))&gt;0,LEN(Y1059)=0)</f>
        <v>1</v>
      </c>
      <c r="CK1059" t="b">
        <f t="shared" si="273"/>
        <v>1</v>
      </c>
      <c r="CL1059" t="b">
        <f>OR(LEN(_xlfn.IFNA(VLOOKUP(BK1059,Konstanta!$Z:$Z,1,FALSE),""))&gt;0,LEN(BK1059)=0)</f>
        <v>1</v>
      </c>
      <c r="CM1059" t="b">
        <f t="shared" si="274"/>
        <v>1</v>
      </c>
      <c r="CN1059" t="b">
        <f t="shared" si="275"/>
        <v>0</v>
      </c>
      <c r="CO1059" t="b">
        <f>LEN(_xlfn.IFNA(VLOOKUP(Data!K1059,Konstanta!$AB:$AB,1,FALSE),""))&gt;0</f>
        <v>0</v>
      </c>
      <c r="CP1059" s="12" t="b">
        <f t="shared" si="276"/>
        <v>0</v>
      </c>
      <c r="CQ1059" s="12" t="b">
        <f t="shared" si="277"/>
        <v>0</v>
      </c>
      <c r="CR1059" t="b">
        <f>ISNUMBER(SEARCH(Konstanta!$Q$5,Y1059))</f>
        <v>0</v>
      </c>
      <c r="CS1059">
        <f ca="1">IF(CD1059&lt;=Konstanta!$J$5,Konstanta!$I$5,IF(CD1059&lt;=Konstanta!$J$6,Konstanta!$I$6,IF(CD1059&lt;=Konstanta!$J$7,Konstanta!$I$7,Konstanta!$I$8)))</f>
        <v>4</v>
      </c>
      <c r="CT1059" t="b">
        <f>ISNUMBER(SEARCH(Konstanta!$Q$6,Y1059))</f>
        <v>0</v>
      </c>
      <c r="CU1059">
        <f ca="1">IF(CD1059&lt;=Konstanta!$F$5,Konstanta!$E$5,IF(CD1059&lt;=Konstanta!$F$6,Konstanta!$E$6,IF(CD1059&lt;=Konstanta!$F$7,Konstanta!$E$7,IF(CD1059&lt;=Konstanta!$F$8,Konstanta!$E$8,Konstanta!$E$9))))</f>
        <v>5</v>
      </c>
      <c r="CV1059" t="b">
        <f t="shared" si="278"/>
        <v>1</v>
      </c>
      <c r="CW1059" s="74">
        <f ca="1">IF(CD1059&lt;=Konstanta!$B$5,Konstanta!$A$5,IF(CD1059&lt;=Konstanta!$B$6,Konstanta!$A$6,IF(CD1059&lt;=Konstanta!$B$7,Konstanta!$A$7,IF(CD1059&lt;=Konstanta!$B$8,Konstanta!$A$8,IF(CD1059&lt;=Konstanta!$B$9,Konstanta!$A$9,IF(CD1059&lt;=Konstanta!$B$10,Konstanta!$A$10,IF(CD1059&lt;=Konstanta!$B$11,Konstanta!$A$11,Konstanta!$A$12)))))))</f>
        <v>8</v>
      </c>
      <c r="CX1059" t="b">
        <f>LEN(_xlfn.IFNA(VLOOKUP(AA1059,Konstanta!$AD:$AD,1,FALSE),""))=0</f>
        <v>1</v>
      </c>
      <c r="CY1059" s="67">
        <f t="shared" si="279"/>
        <v>0</v>
      </c>
      <c r="CZ1059" s="67">
        <f t="shared" si="280"/>
        <v>0</v>
      </c>
      <c r="DA1059" s="67">
        <f t="shared" si="281"/>
        <v>0</v>
      </c>
      <c r="DB1059" t="b">
        <f t="shared" ca="1" si="282"/>
        <v>0</v>
      </c>
      <c r="DC1059" s="67" t="b">
        <f>DA1059&lt;=Konstanta!$AH$3</f>
        <v>1</v>
      </c>
      <c r="DD1059" t="b">
        <f>CY1059&lt;=Konstanta!$AH$4</f>
        <v>1</v>
      </c>
      <c r="DE1059" t="b">
        <f>CY1059&lt;=Konstanta!$AH$5</f>
        <v>1</v>
      </c>
      <c r="DF1059" t="b">
        <f>CY1059&lt;=Konstanta!$AH$6</f>
        <v>1</v>
      </c>
      <c r="DG1059" t="b">
        <f ca="1">TEXT(BL1059,"YYYYMMDD")=TEXT(Konstanta!$B$1,"YYYYMMDD")</f>
        <v>0</v>
      </c>
      <c r="DH1059" t="b">
        <f t="shared" si="283"/>
        <v>0</v>
      </c>
      <c r="DI1059" s="67">
        <f ca="1">Konstanta!$C$4-Data!CD1059</f>
        <v>-1096658.666275</v>
      </c>
      <c r="DJ1059">
        <f ca="1">IF(Data!DI1059&gt;=Konstanta!$B$14,Konstanta!$A$14,IF(Data!DI1059&gt;=Konstanta!$B$15,Konstanta!$A$15,IF(Data!DI1059&gt;=Konstanta!$B$16,Konstanta!$A$16,IF(Data!DI1059&gt;=Konstanta!$B$17,Konstanta!$A$17,IF(Data!DI1059&gt;=Konstanta!$B$18,Konstanta!$A$18,Konstanta!$A$19)))))</f>
        <v>6</v>
      </c>
      <c r="DK1059" t="b">
        <f t="shared" si="284"/>
        <v>0</v>
      </c>
      <c r="DL1059" t="b">
        <f>COUNTIFS(A$1:A1058,A1059)=0</f>
        <v>1</v>
      </c>
    </row>
    <row r="1060" spans="1:116">
      <c r="A1060" s="68"/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8"/>
      <c r="P1060" s="68"/>
      <c r="Q1060" s="68"/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  <c r="AG1060" s="68"/>
      <c r="AH1060" s="68"/>
      <c r="AI1060" s="68"/>
      <c r="AJ1060" s="68"/>
      <c r="AK1060" s="68"/>
      <c r="AL1060" s="68"/>
      <c r="AM1060" s="68"/>
      <c r="AN1060" s="68"/>
      <c r="AO1060" s="68"/>
      <c r="AP1060" s="68"/>
      <c r="AQ1060" s="68"/>
      <c r="AR1060" s="68"/>
      <c r="AS1060" s="68"/>
      <c r="AT1060" s="68"/>
      <c r="AU1060" s="68"/>
      <c r="AV1060" s="68"/>
      <c r="AW1060" s="68"/>
      <c r="AX1060" s="68"/>
      <c r="AY1060" s="68"/>
      <c r="AZ1060" s="68"/>
      <c r="BA1060" s="68"/>
      <c r="BB1060" s="68"/>
      <c r="BC1060" s="68"/>
      <c r="BD1060" s="68"/>
      <c r="BE1060" s="68"/>
      <c r="BF1060" s="68"/>
      <c r="BG1060" s="68"/>
      <c r="BH1060" s="68"/>
      <c r="BI1060" s="68"/>
      <c r="BJ1060" s="68"/>
      <c r="BK1060" s="68"/>
      <c r="BL1060" s="68"/>
      <c r="BM1060" s="68"/>
      <c r="BN1060" s="68"/>
      <c r="BO1060" s="68"/>
      <c r="BP1060" s="68"/>
      <c r="BQ1060" s="68"/>
      <c r="BR1060" s="68"/>
      <c r="BS1060" s="68"/>
      <c r="BT1060" s="68"/>
      <c r="BU1060" s="68"/>
      <c r="BV1060" s="68"/>
      <c r="BW1060" s="68"/>
      <c r="BX1060" s="68"/>
      <c r="BY1060" s="68"/>
      <c r="BZ1060" s="70" t="str">
        <f t="shared" si="269"/>
        <v/>
      </c>
      <c r="CA1060" s="71">
        <f t="shared" ca="1" si="270"/>
        <v>1096694.666275</v>
      </c>
      <c r="CB1060" s="70" t="b">
        <f ca="1">AND(LEN(BZ1060)&gt;0,TEXT(BZ1060,"YYYY-MM-DD")=TEXT(Konstanta!$B$1,"YYYY-MM-DD"))</f>
        <v>0</v>
      </c>
      <c r="CC1060" s="70" t="str">
        <f t="shared" si="271"/>
        <v/>
      </c>
      <c r="CD1060" s="72">
        <f ca="1">(Konstanta!$B$2-D1060)*24</f>
        <v>1096694.666275</v>
      </c>
      <c r="CE1060" t="b">
        <f t="shared" si="272"/>
        <v>0</v>
      </c>
      <c r="CF1060" t="b">
        <f>LEN(_xlfn.IFNA(VLOOKUP(H1060,Konstanta!$M:$M,1,FALSE),""))&gt;0</f>
        <v>0</v>
      </c>
      <c r="CG1060" t="b">
        <f>LEN(_xlfn.IFNA(VLOOKUP(G1060,Konstanta!$T:$T,1,FALSE),""))&gt;0</f>
        <v>0</v>
      </c>
      <c r="CH1060" t="b">
        <f>_xlfn.IFNA(VLOOKUP(U1060,Konstanta!$O:$O,1,FALSE),"-")&lt;&gt;"-"</f>
        <v>0</v>
      </c>
      <c r="CI1060" t="b">
        <f>LEN(_xlfn.IFNA(VLOOKUP(AX1060,Konstanta!$X:$X,1,FALSE),""))&gt;0</f>
        <v>0</v>
      </c>
      <c r="CJ1060" t="b">
        <f>OR(LEN(_xlfn.IFNA(VLOOKUP(Y1060,Konstanta!$Q:$Q,1,FALSE),""))&gt;0,LEN(Y1060)=0)</f>
        <v>1</v>
      </c>
      <c r="CK1060" t="b">
        <f t="shared" si="273"/>
        <v>1</v>
      </c>
      <c r="CL1060" t="b">
        <f>OR(LEN(_xlfn.IFNA(VLOOKUP(BK1060,Konstanta!$Z:$Z,1,FALSE),""))&gt;0,LEN(BK1060)=0)</f>
        <v>1</v>
      </c>
      <c r="CM1060" t="b">
        <f t="shared" si="274"/>
        <v>1</v>
      </c>
      <c r="CN1060" t="b">
        <f t="shared" si="275"/>
        <v>0</v>
      </c>
      <c r="CO1060" t="b">
        <f>LEN(_xlfn.IFNA(VLOOKUP(Data!K1060,Konstanta!$AB:$AB,1,FALSE),""))&gt;0</f>
        <v>0</v>
      </c>
      <c r="CP1060" s="12" t="b">
        <f t="shared" si="276"/>
        <v>0</v>
      </c>
      <c r="CQ1060" s="12" t="b">
        <f t="shared" si="277"/>
        <v>0</v>
      </c>
      <c r="CR1060" t="b">
        <f>ISNUMBER(SEARCH(Konstanta!$Q$5,Y1060))</f>
        <v>0</v>
      </c>
      <c r="CS1060">
        <f ca="1">IF(CD1060&lt;=Konstanta!$J$5,Konstanta!$I$5,IF(CD1060&lt;=Konstanta!$J$6,Konstanta!$I$6,IF(CD1060&lt;=Konstanta!$J$7,Konstanta!$I$7,Konstanta!$I$8)))</f>
        <v>4</v>
      </c>
      <c r="CT1060" t="b">
        <f>ISNUMBER(SEARCH(Konstanta!$Q$6,Y1060))</f>
        <v>0</v>
      </c>
      <c r="CU1060">
        <f ca="1">IF(CD1060&lt;=Konstanta!$F$5,Konstanta!$E$5,IF(CD1060&lt;=Konstanta!$F$6,Konstanta!$E$6,IF(CD1060&lt;=Konstanta!$F$7,Konstanta!$E$7,IF(CD1060&lt;=Konstanta!$F$8,Konstanta!$E$8,Konstanta!$E$9))))</f>
        <v>5</v>
      </c>
      <c r="CV1060" t="b">
        <f t="shared" si="278"/>
        <v>1</v>
      </c>
      <c r="CW1060" s="74">
        <f ca="1">IF(CD1060&lt;=Konstanta!$B$5,Konstanta!$A$5,IF(CD1060&lt;=Konstanta!$B$6,Konstanta!$A$6,IF(CD1060&lt;=Konstanta!$B$7,Konstanta!$A$7,IF(CD1060&lt;=Konstanta!$B$8,Konstanta!$A$8,IF(CD1060&lt;=Konstanta!$B$9,Konstanta!$A$9,IF(CD1060&lt;=Konstanta!$B$10,Konstanta!$A$10,IF(CD1060&lt;=Konstanta!$B$11,Konstanta!$A$11,Konstanta!$A$12)))))))</f>
        <v>8</v>
      </c>
      <c r="CX1060" t="b">
        <f>LEN(_xlfn.IFNA(VLOOKUP(AA1060,Konstanta!$AD:$AD,1,FALSE),""))=0</f>
        <v>1</v>
      </c>
      <c r="CY1060" s="67">
        <f t="shared" si="279"/>
        <v>0</v>
      </c>
      <c r="CZ1060" s="67">
        <f t="shared" si="280"/>
        <v>0</v>
      </c>
      <c r="DA1060" s="67">
        <f t="shared" si="281"/>
        <v>0</v>
      </c>
      <c r="DB1060" t="b">
        <f t="shared" ca="1" si="282"/>
        <v>0</v>
      </c>
      <c r="DC1060" s="67" t="b">
        <f>DA1060&lt;=Konstanta!$AH$3</f>
        <v>1</v>
      </c>
      <c r="DD1060" t="b">
        <f>CY1060&lt;=Konstanta!$AH$4</f>
        <v>1</v>
      </c>
      <c r="DE1060" t="b">
        <f>CY1060&lt;=Konstanta!$AH$5</f>
        <v>1</v>
      </c>
      <c r="DF1060" t="b">
        <f>CY1060&lt;=Konstanta!$AH$6</f>
        <v>1</v>
      </c>
      <c r="DG1060" t="b">
        <f ca="1">TEXT(BL1060,"YYYYMMDD")=TEXT(Konstanta!$B$1,"YYYYMMDD")</f>
        <v>0</v>
      </c>
      <c r="DH1060" t="b">
        <f t="shared" si="283"/>
        <v>0</v>
      </c>
      <c r="DI1060" s="67">
        <f ca="1">Konstanta!$C$4-Data!CD1060</f>
        <v>-1096658.666275</v>
      </c>
      <c r="DJ1060">
        <f ca="1">IF(Data!DI1060&gt;=Konstanta!$B$14,Konstanta!$A$14,IF(Data!DI1060&gt;=Konstanta!$B$15,Konstanta!$A$15,IF(Data!DI1060&gt;=Konstanta!$B$16,Konstanta!$A$16,IF(Data!DI1060&gt;=Konstanta!$B$17,Konstanta!$A$17,IF(Data!DI1060&gt;=Konstanta!$B$18,Konstanta!$A$18,Konstanta!$A$19)))))</f>
        <v>6</v>
      </c>
      <c r="DK1060" t="b">
        <f t="shared" si="284"/>
        <v>0</v>
      </c>
      <c r="DL1060" t="b">
        <f>COUNTIFS(A$1:A1059,A1060)=0</f>
        <v>1</v>
      </c>
    </row>
    <row r="1061" spans="1:116">
      <c r="A1061" s="68"/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8"/>
      <c r="P1061" s="68"/>
      <c r="Q1061" s="68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  <c r="AG1061" s="68"/>
      <c r="AH1061" s="68"/>
      <c r="AI1061" s="68"/>
      <c r="AJ1061" s="68"/>
      <c r="AK1061" s="68"/>
      <c r="AL1061" s="68"/>
      <c r="AM1061" s="68"/>
      <c r="AN1061" s="68"/>
      <c r="AO1061" s="68"/>
      <c r="AP1061" s="68"/>
      <c r="AQ1061" s="68"/>
      <c r="AR1061" s="68"/>
      <c r="AS1061" s="68"/>
      <c r="AT1061" s="68"/>
      <c r="AU1061" s="68"/>
      <c r="AV1061" s="68"/>
      <c r="AW1061" s="68"/>
      <c r="AX1061" s="68"/>
      <c r="AY1061" s="68"/>
      <c r="AZ1061" s="68"/>
      <c r="BA1061" s="68"/>
      <c r="BB1061" s="68"/>
      <c r="BC1061" s="68"/>
      <c r="BD1061" s="68"/>
      <c r="BE1061" s="68"/>
      <c r="BF1061" s="68"/>
      <c r="BG1061" s="68"/>
      <c r="BH1061" s="68"/>
      <c r="BI1061" s="68"/>
      <c r="BJ1061" s="68"/>
      <c r="BK1061" s="68"/>
      <c r="BL1061" s="68"/>
      <c r="BM1061" s="68"/>
      <c r="BN1061" s="68"/>
      <c r="BO1061" s="68"/>
      <c r="BP1061" s="68"/>
      <c r="BQ1061" s="68"/>
      <c r="BR1061" s="68"/>
      <c r="BS1061" s="68"/>
      <c r="BT1061" s="68"/>
      <c r="BU1061" s="68"/>
      <c r="BV1061" s="68"/>
      <c r="BW1061" s="68"/>
      <c r="BX1061" s="68"/>
      <c r="BY1061" s="68"/>
      <c r="BZ1061" s="70" t="str">
        <f t="shared" si="269"/>
        <v/>
      </c>
      <c r="CA1061" s="71">
        <f t="shared" ca="1" si="270"/>
        <v>1096694.6662277777</v>
      </c>
      <c r="CB1061" s="70" t="b">
        <f ca="1">AND(LEN(BZ1061)&gt;0,TEXT(BZ1061,"YYYY-MM-DD")=TEXT(Konstanta!$B$1,"YYYY-MM-DD"))</f>
        <v>0</v>
      </c>
      <c r="CC1061" s="70" t="str">
        <f t="shared" si="271"/>
        <v/>
      </c>
      <c r="CD1061" s="72">
        <f ca="1">(Konstanta!$B$2-D1061)*24</f>
        <v>1096694.666275</v>
      </c>
      <c r="CE1061" t="b">
        <f t="shared" si="272"/>
        <v>0</v>
      </c>
      <c r="CF1061" t="b">
        <f>LEN(_xlfn.IFNA(VLOOKUP(H1061,Konstanta!$M:$M,1,FALSE),""))&gt;0</f>
        <v>0</v>
      </c>
      <c r="CG1061" t="b">
        <f>LEN(_xlfn.IFNA(VLOOKUP(G1061,Konstanta!$T:$T,1,FALSE),""))&gt;0</f>
        <v>0</v>
      </c>
      <c r="CH1061" t="b">
        <f>_xlfn.IFNA(VLOOKUP(U1061,Konstanta!$O:$O,1,FALSE),"-")&lt;&gt;"-"</f>
        <v>0</v>
      </c>
      <c r="CI1061" t="b">
        <f>LEN(_xlfn.IFNA(VLOOKUP(AX1061,Konstanta!$X:$X,1,FALSE),""))&gt;0</f>
        <v>0</v>
      </c>
      <c r="CJ1061" t="b">
        <f>OR(LEN(_xlfn.IFNA(VLOOKUP(Y1061,Konstanta!$Q:$Q,1,FALSE),""))&gt;0,LEN(Y1061)=0)</f>
        <v>1</v>
      </c>
      <c r="CK1061" t="b">
        <f t="shared" si="273"/>
        <v>1</v>
      </c>
      <c r="CL1061" t="b">
        <f>OR(LEN(_xlfn.IFNA(VLOOKUP(BK1061,Konstanta!$Z:$Z,1,FALSE),""))&gt;0,LEN(BK1061)=0)</f>
        <v>1</v>
      </c>
      <c r="CM1061" t="b">
        <f t="shared" si="274"/>
        <v>1</v>
      </c>
      <c r="CN1061" t="b">
        <f t="shared" si="275"/>
        <v>0</v>
      </c>
      <c r="CO1061" t="b">
        <f>LEN(_xlfn.IFNA(VLOOKUP(Data!K1061,Konstanta!$AB:$AB,1,FALSE),""))&gt;0</f>
        <v>0</v>
      </c>
      <c r="CP1061" s="12" t="b">
        <f t="shared" si="276"/>
        <v>0</v>
      </c>
      <c r="CQ1061" s="12" t="b">
        <f t="shared" si="277"/>
        <v>0</v>
      </c>
      <c r="CR1061" t="b">
        <f>ISNUMBER(SEARCH(Konstanta!$Q$5,Y1061))</f>
        <v>0</v>
      </c>
      <c r="CS1061">
        <f ca="1">IF(CD1061&lt;=Konstanta!$J$5,Konstanta!$I$5,IF(CD1061&lt;=Konstanta!$J$6,Konstanta!$I$6,IF(CD1061&lt;=Konstanta!$J$7,Konstanta!$I$7,Konstanta!$I$8)))</f>
        <v>4</v>
      </c>
      <c r="CT1061" t="b">
        <f>ISNUMBER(SEARCH(Konstanta!$Q$6,Y1061))</f>
        <v>0</v>
      </c>
      <c r="CU1061">
        <f ca="1">IF(CD1061&lt;=Konstanta!$F$5,Konstanta!$E$5,IF(CD1061&lt;=Konstanta!$F$6,Konstanta!$E$6,IF(CD1061&lt;=Konstanta!$F$7,Konstanta!$E$7,IF(CD1061&lt;=Konstanta!$F$8,Konstanta!$E$8,Konstanta!$E$9))))</f>
        <v>5</v>
      </c>
      <c r="CV1061" t="b">
        <f t="shared" si="278"/>
        <v>1</v>
      </c>
      <c r="CW1061" s="74">
        <f ca="1">IF(CD1061&lt;=Konstanta!$B$5,Konstanta!$A$5,IF(CD1061&lt;=Konstanta!$B$6,Konstanta!$A$6,IF(CD1061&lt;=Konstanta!$B$7,Konstanta!$A$7,IF(CD1061&lt;=Konstanta!$B$8,Konstanta!$A$8,IF(CD1061&lt;=Konstanta!$B$9,Konstanta!$A$9,IF(CD1061&lt;=Konstanta!$B$10,Konstanta!$A$10,IF(CD1061&lt;=Konstanta!$B$11,Konstanta!$A$11,Konstanta!$A$12)))))))</f>
        <v>8</v>
      </c>
      <c r="CX1061" t="b">
        <f>LEN(_xlfn.IFNA(VLOOKUP(AA1061,Konstanta!$AD:$AD,1,FALSE),""))=0</f>
        <v>1</v>
      </c>
      <c r="CY1061" s="67">
        <f t="shared" si="279"/>
        <v>0</v>
      </c>
      <c r="CZ1061" s="67">
        <f t="shared" si="280"/>
        <v>0</v>
      </c>
      <c r="DA1061" s="67">
        <f t="shared" si="281"/>
        <v>0</v>
      </c>
      <c r="DB1061" t="b">
        <f t="shared" ca="1" si="282"/>
        <v>0</v>
      </c>
      <c r="DC1061" s="67" t="b">
        <f>DA1061&lt;=Konstanta!$AH$3</f>
        <v>1</v>
      </c>
      <c r="DD1061" t="b">
        <f>CY1061&lt;=Konstanta!$AH$4</f>
        <v>1</v>
      </c>
      <c r="DE1061" t="b">
        <f>CY1061&lt;=Konstanta!$AH$5</f>
        <v>1</v>
      </c>
      <c r="DF1061" t="b">
        <f>CY1061&lt;=Konstanta!$AH$6</f>
        <v>1</v>
      </c>
      <c r="DG1061" t="b">
        <f ca="1">TEXT(BL1061,"YYYYMMDD")=TEXT(Konstanta!$B$1,"YYYYMMDD")</f>
        <v>0</v>
      </c>
      <c r="DH1061" t="b">
        <f t="shared" si="283"/>
        <v>0</v>
      </c>
      <c r="DI1061" s="67">
        <f ca="1">Konstanta!$C$4-Data!CD1061</f>
        <v>-1096658.666275</v>
      </c>
      <c r="DJ1061">
        <f ca="1">IF(Data!DI1061&gt;=Konstanta!$B$14,Konstanta!$A$14,IF(Data!DI1061&gt;=Konstanta!$B$15,Konstanta!$A$15,IF(Data!DI1061&gt;=Konstanta!$B$16,Konstanta!$A$16,IF(Data!DI1061&gt;=Konstanta!$B$17,Konstanta!$A$17,IF(Data!DI1061&gt;=Konstanta!$B$18,Konstanta!$A$18,Konstanta!$A$19)))))</f>
        <v>6</v>
      </c>
      <c r="DK1061" t="b">
        <f t="shared" si="284"/>
        <v>0</v>
      </c>
      <c r="DL1061" t="b">
        <f>COUNTIFS(A$1:A1060,A1061)=0</f>
        <v>1</v>
      </c>
    </row>
    <row r="1062" spans="1:116">
      <c r="A1062" s="68"/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8"/>
      <c r="P1062" s="68"/>
      <c r="Q1062" s="68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  <c r="AG1062" s="68"/>
      <c r="AH1062" s="68"/>
      <c r="AI1062" s="68"/>
      <c r="AJ1062" s="68"/>
      <c r="AK1062" s="68"/>
      <c r="AL1062" s="68"/>
      <c r="AM1062" s="68"/>
      <c r="AN1062" s="68"/>
      <c r="AO1062" s="68"/>
      <c r="AP1062" s="68"/>
      <c r="AQ1062" s="68"/>
      <c r="AR1062" s="68"/>
      <c r="AS1062" s="68"/>
      <c r="AT1062" s="68"/>
      <c r="AU1062" s="68"/>
      <c r="AV1062" s="68"/>
      <c r="AW1062" s="68"/>
      <c r="AX1062" s="68"/>
      <c r="AY1062" s="68"/>
      <c r="AZ1062" s="68"/>
      <c r="BA1062" s="68"/>
      <c r="BB1062" s="68"/>
      <c r="BC1062" s="68"/>
      <c r="BD1062" s="68"/>
      <c r="BE1062" s="68"/>
      <c r="BF1062" s="68"/>
      <c r="BG1062" s="68"/>
      <c r="BH1062" s="68"/>
      <c r="BI1062" s="68"/>
      <c r="BJ1062" s="68"/>
      <c r="BK1062" s="68"/>
      <c r="BL1062" s="68"/>
      <c r="BM1062" s="68"/>
      <c r="BN1062" s="68"/>
      <c r="BO1062" s="68"/>
      <c r="BP1062" s="68"/>
      <c r="BQ1062" s="68"/>
      <c r="BR1062" s="68"/>
      <c r="BS1062" s="68"/>
      <c r="BT1062" s="68"/>
      <c r="BU1062" s="68"/>
      <c r="BV1062" s="68"/>
      <c r="BW1062" s="68"/>
      <c r="BX1062" s="68"/>
      <c r="BY1062" s="68"/>
      <c r="BZ1062" s="70" t="str">
        <f t="shared" si="269"/>
        <v/>
      </c>
      <c r="CA1062" s="71">
        <f t="shared" ca="1" si="270"/>
        <v>1096694.6659916667</v>
      </c>
      <c r="CB1062" s="70" t="b">
        <f ca="1">AND(LEN(BZ1062)&gt;0,TEXT(BZ1062,"YYYY-MM-DD")=TEXT(Konstanta!$B$1,"YYYY-MM-DD"))</f>
        <v>0</v>
      </c>
      <c r="CC1062" s="70" t="str">
        <f t="shared" si="271"/>
        <v/>
      </c>
      <c r="CD1062" s="72">
        <f ca="1">(Konstanta!$B$2-D1062)*24</f>
        <v>1096694.666275</v>
      </c>
      <c r="CE1062" t="b">
        <f t="shared" si="272"/>
        <v>0</v>
      </c>
      <c r="CF1062" t="b">
        <f>LEN(_xlfn.IFNA(VLOOKUP(H1062,Konstanta!$M:$M,1,FALSE),""))&gt;0</f>
        <v>0</v>
      </c>
      <c r="CG1062" t="b">
        <f>LEN(_xlfn.IFNA(VLOOKUP(G1062,Konstanta!$T:$T,1,FALSE),""))&gt;0</f>
        <v>0</v>
      </c>
      <c r="CH1062" t="b">
        <f>_xlfn.IFNA(VLOOKUP(U1062,Konstanta!$O:$O,1,FALSE),"-")&lt;&gt;"-"</f>
        <v>0</v>
      </c>
      <c r="CI1062" t="b">
        <f>LEN(_xlfn.IFNA(VLOOKUP(AX1062,Konstanta!$X:$X,1,FALSE),""))&gt;0</f>
        <v>0</v>
      </c>
      <c r="CJ1062" t="b">
        <f>OR(LEN(_xlfn.IFNA(VLOOKUP(Y1062,Konstanta!$Q:$Q,1,FALSE),""))&gt;0,LEN(Y1062)=0)</f>
        <v>1</v>
      </c>
      <c r="CK1062" t="b">
        <f t="shared" si="273"/>
        <v>1</v>
      </c>
      <c r="CL1062" t="b">
        <f>OR(LEN(_xlfn.IFNA(VLOOKUP(BK1062,Konstanta!$Z:$Z,1,FALSE),""))&gt;0,LEN(BK1062)=0)</f>
        <v>1</v>
      </c>
      <c r="CM1062" t="b">
        <f t="shared" si="274"/>
        <v>1</v>
      </c>
      <c r="CN1062" t="b">
        <f t="shared" si="275"/>
        <v>0</v>
      </c>
      <c r="CO1062" t="b">
        <f>LEN(_xlfn.IFNA(VLOOKUP(Data!K1062,Konstanta!$AB:$AB,1,FALSE),""))&gt;0</f>
        <v>0</v>
      </c>
      <c r="CP1062" s="12" t="b">
        <f t="shared" si="276"/>
        <v>0</v>
      </c>
      <c r="CQ1062" s="12" t="b">
        <f t="shared" si="277"/>
        <v>0</v>
      </c>
      <c r="CR1062" t="b">
        <f>ISNUMBER(SEARCH(Konstanta!$Q$5,Y1062))</f>
        <v>0</v>
      </c>
      <c r="CS1062">
        <f ca="1">IF(CD1062&lt;=Konstanta!$J$5,Konstanta!$I$5,IF(CD1062&lt;=Konstanta!$J$6,Konstanta!$I$6,IF(CD1062&lt;=Konstanta!$J$7,Konstanta!$I$7,Konstanta!$I$8)))</f>
        <v>4</v>
      </c>
      <c r="CT1062" t="b">
        <f>ISNUMBER(SEARCH(Konstanta!$Q$6,Y1062))</f>
        <v>0</v>
      </c>
      <c r="CU1062">
        <f ca="1">IF(CD1062&lt;=Konstanta!$F$5,Konstanta!$E$5,IF(CD1062&lt;=Konstanta!$F$6,Konstanta!$E$6,IF(CD1062&lt;=Konstanta!$F$7,Konstanta!$E$7,IF(CD1062&lt;=Konstanta!$F$8,Konstanta!$E$8,Konstanta!$E$9))))</f>
        <v>5</v>
      </c>
      <c r="CV1062" t="b">
        <f t="shared" si="278"/>
        <v>1</v>
      </c>
      <c r="CW1062" s="74">
        <f ca="1">IF(CD1062&lt;=Konstanta!$B$5,Konstanta!$A$5,IF(CD1062&lt;=Konstanta!$B$6,Konstanta!$A$6,IF(CD1062&lt;=Konstanta!$B$7,Konstanta!$A$7,IF(CD1062&lt;=Konstanta!$B$8,Konstanta!$A$8,IF(CD1062&lt;=Konstanta!$B$9,Konstanta!$A$9,IF(CD1062&lt;=Konstanta!$B$10,Konstanta!$A$10,IF(CD1062&lt;=Konstanta!$B$11,Konstanta!$A$11,Konstanta!$A$12)))))))</f>
        <v>8</v>
      </c>
      <c r="CX1062" t="b">
        <f>LEN(_xlfn.IFNA(VLOOKUP(AA1062,Konstanta!$AD:$AD,1,FALSE),""))=0</f>
        <v>1</v>
      </c>
      <c r="CY1062" s="67">
        <f t="shared" si="279"/>
        <v>0</v>
      </c>
      <c r="CZ1062" s="67">
        <f t="shared" si="280"/>
        <v>0</v>
      </c>
      <c r="DA1062" s="67">
        <f t="shared" si="281"/>
        <v>0</v>
      </c>
      <c r="DB1062" t="b">
        <f t="shared" ca="1" si="282"/>
        <v>0</v>
      </c>
      <c r="DC1062" s="67" t="b">
        <f>DA1062&lt;=Konstanta!$AH$3</f>
        <v>1</v>
      </c>
      <c r="DD1062" t="b">
        <f>CY1062&lt;=Konstanta!$AH$4</f>
        <v>1</v>
      </c>
      <c r="DE1062" t="b">
        <f>CY1062&lt;=Konstanta!$AH$5</f>
        <v>1</v>
      </c>
      <c r="DF1062" t="b">
        <f>CY1062&lt;=Konstanta!$AH$6</f>
        <v>1</v>
      </c>
      <c r="DG1062" t="b">
        <f ca="1">TEXT(BL1062,"YYYYMMDD")=TEXT(Konstanta!$B$1,"YYYYMMDD")</f>
        <v>0</v>
      </c>
      <c r="DH1062" t="b">
        <f t="shared" si="283"/>
        <v>0</v>
      </c>
      <c r="DI1062" s="67">
        <f ca="1">Konstanta!$C$4-Data!CD1062</f>
        <v>-1096658.666275</v>
      </c>
      <c r="DJ1062">
        <f ca="1">IF(Data!DI1062&gt;=Konstanta!$B$14,Konstanta!$A$14,IF(Data!DI1062&gt;=Konstanta!$B$15,Konstanta!$A$15,IF(Data!DI1062&gt;=Konstanta!$B$16,Konstanta!$A$16,IF(Data!DI1062&gt;=Konstanta!$B$17,Konstanta!$A$17,IF(Data!DI1062&gt;=Konstanta!$B$18,Konstanta!$A$18,Konstanta!$A$19)))))</f>
        <v>6</v>
      </c>
      <c r="DK1062" t="b">
        <f t="shared" si="284"/>
        <v>0</v>
      </c>
      <c r="DL1062" t="b">
        <f>COUNTIFS(A$1:A1061,A1062)=0</f>
        <v>1</v>
      </c>
    </row>
    <row r="1063" spans="1:116">
      <c r="A1063" s="68"/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8"/>
      <c r="P1063" s="68"/>
      <c r="Q1063" s="68"/>
      <c r="R1063" s="68"/>
      <c r="S1063" s="68"/>
      <c r="T1063" s="68"/>
      <c r="U1063" s="68"/>
      <c r="V1063" s="68"/>
      <c r="W1063" s="68"/>
      <c r="X1063" s="68"/>
      <c r="Y1063" s="68"/>
      <c r="Z1063" s="68"/>
      <c r="AA1063" s="68"/>
      <c r="AB1063" s="68"/>
      <c r="AC1063" s="68"/>
      <c r="AD1063" s="68"/>
      <c r="AE1063" s="68"/>
      <c r="AF1063" s="68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70" t="str">
        <f t="shared" si="269"/>
        <v/>
      </c>
      <c r="CA1063" s="71">
        <f t="shared" ca="1" si="270"/>
        <v>1096694.6664305555</v>
      </c>
      <c r="CB1063" s="70" t="b">
        <f ca="1">AND(LEN(BZ1063)&gt;0,TEXT(BZ1063,"YYYY-MM-DD")=TEXT(Konstanta!$B$1,"YYYY-MM-DD"))</f>
        <v>0</v>
      </c>
      <c r="CC1063" s="70" t="str">
        <f t="shared" si="271"/>
        <v/>
      </c>
      <c r="CD1063" s="72">
        <f ca="1">(Konstanta!$B$2-D1063)*24</f>
        <v>1096694.666275</v>
      </c>
      <c r="CE1063" t="b">
        <f t="shared" si="272"/>
        <v>0</v>
      </c>
      <c r="CF1063" t="b">
        <f>LEN(_xlfn.IFNA(VLOOKUP(H1063,Konstanta!$M:$M,1,FALSE),""))&gt;0</f>
        <v>0</v>
      </c>
      <c r="CG1063" t="b">
        <f>LEN(_xlfn.IFNA(VLOOKUP(G1063,Konstanta!$T:$T,1,FALSE),""))&gt;0</f>
        <v>0</v>
      </c>
      <c r="CH1063" t="b">
        <f>_xlfn.IFNA(VLOOKUP(U1063,Konstanta!$O:$O,1,FALSE),"-")&lt;&gt;"-"</f>
        <v>0</v>
      </c>
      <c r="CI1063" t="b">
        <f>LEN(_xlfn.IFNA(VLOOKUP(AX1063,Konstanta!$X:$X,1,FALSE),""))&gt;0</f>
        <v>0</v>
      </c>
      <c r="CJ1063" t="b">
        <f>OR(LEN(_xlfn.IFNA(VLOOKUP(Y1063,Konstanta!$Q:$Q,1,FALSE),""))&gt;0,LEN(Y1063)=0)</f>
        <v>1</v>
      </c>
      <c r="CK1063" t="b">
        <f t="shared" si="273"/>
        <v>1</v>
      </c>
      <c r="CL1063" t="b">
        <f>OR(LEN(_xlfn.IFNA(VLOOKUP(BK1063,Konstanta!$Z:$Z,1,FALSE),""))&gt;0,LEN(BK1063)=0)</f>
        <v>1</v>
      </c>
      <c r="CM1063" t="b">
        <f t="shared" si="274"/>
        <v>1</v>
      </c>
      <c r="CN1063" t="b">
        <f t="shared" si="275"/>
        <v>0</v>
      </c>
      <c r="CO1063" t="b">
        <f>LEN(_xlfn.IFNA(VLOOKUP(Data!K1063,Konstanta!$AB:$AB,1,FALSE),""))&gt;0</f>
        <v>0</v>
      </c>
      <c r="CP1063" s="12" t="b">
        <f t="shared" si="276"/>
        <v>0</v>
      </c>
      <c r="CQ1063" s="12" t="b">
        <f t="shared" si="277"/>
        <v>0</v>
      </c>
      <c r="CR1063" t="b">
        <f>ISNUMBER(SEARCH(Konstanta!$Q$5,Y1063))</f>
        <v>0</v>
      </c>
      <c r="CS1063">
        <f ca="1">IF(CD1063&lt;=Konstanta!$J$5,Konstanta!$I$5,IF(CD1063&lt;=Konstanta!$J$6,Konstanta!$I$6,IF(CD1063&lt;=Konstanta!$J$7,Konstanta!$I$7,Konstanta!$I$8)))</f>
        <v>4</v>
      </c>
      <c r="CT1063" t="b">
        <f>ISNUMBER(SEARCH(Konstanta!$Q$6,Y1063))</f>
        <v>0</v>
      </c>
      <c r="CU1063">
        <f ca="1">IF(CD1063&lt;=Konstanta!$F$5,Konstanta!$E$5,IF(CD1063&lt;=Konstanta!$F$6,Konstanta!$E$6,IF(CD1063&lt;=Konstanta!$F$7,Konstanta!$E$7,IF(CD1063&lt;=Konstanta!$F$8,Konstanta!$E$8,Konstanta!$E$9))))</f>
        <v>5</v>
      </c>
      <c r="CV1063" t="b">
        <f t="shared" si="278"/>
        <v>1</v>
      </c>
      <c r="CW1063" s="74">
        <f ca="1">IF(CD1063&lt;=Konstanta!$B$5,Konstanta!$A$5,IF(CD1063&lt;=Konstanta!$B$6,Konstanta!$A$6,IF(CD1063&lt;=Konstanta!$B$7,Konstanta!$A$7,IF(CD1063&lt;=Konstanta!$B$8,Konstanta!$A$8,IF(CD1063&lt;=Konstanta!$B$9,Konstanta!$A$9,IF(CD1063&lt;=Konstanta!$B$10,Konstanta!$A$10,IF(CD1063&lt;=Konstanta!$B$11,Konstanta!$A$11,Konstanta!$A$12)))))))</f>
        <v>8</v>
      </c>
      <c r="CX1063" t="b">
        <f>LEN(_xlfn.IFNA(VLOOKUP(AA1063,Konstanta!$AD:$AD,1,FALSE),""))=0</f>
        <v>1</v>
      </c>
      <c r="CY1063" s="67">
        <f t="shared" si="279"/>
        <v>0</v>
      </c>
      <c r="CZ1063" s="67">
        <f t="shared" si="280"/>
        <v>0</v>
      </c>
      <c r="DA1063" s="67">
        <f t="shared" si="281"/>
        <v>0</v>
      </c>
      <c r="DB1063" t="b">
        <f t="shared" ca="1" si="282"/>
        <v>0</v>
      </c>
      <c r="DC1063" s="67" t="b">
        <f>DA1063&lt;=Konstanta!$AH$3</f>
        <v>1</v>
      </c>
      <c r="DD1063" t="b">
        <f>CY1063&lt;=Konstanta!$AH$4</f>
        <v>1</v>
      </c>
      <c r="DE1063" t="b">
        <f>CY1063&lt;=Konstanta!$AH$5</f>
        <v>1</v>
      </c>
      <c r="DF1063" t="b">
        <f>CY1063&lt;=Konstanta!$AH$6</f>
        <v>1</v>
      </c>
      <c r="DG1063" t="b">
        <f ca="1">TEXT(BL1063,"YYYYMMDD")=TEXT(Konstanta!$B$1,"YYYYMMDD")</f>
        <v>0</v>
      </c>
      <c r="DH1063" t="b">
        <f t="shared" si="283"/>
        <v>0</v>
      </c>
      <c r="DI1063" s="67">
        <f ca="1">Konstanta!$C$4-Data!CD1063</f>
        <v>-1096658.666275</v>
      </c>
      <c r="DJ1063">
        <f ca="1">IF(Data!DI1063&gt;=Konstanta!$B$14,Konstanta!$A$14,IF(Data!DI1063&gt;=Konstanta!$B$15,Konstanta!$A$15,IF(Data!DI1063&gt;=Konstanta!$B$16,Konstanta!$A$16,IF(Data!DI1063&gt;=Konstanta!$B$17,Konstanta!$A$17,IF(Data!DI1063&gt;=Konstanta!$B$18,Konstanta!$A$18,Konstanta!$A$19)))))</f>
        <v>6</v>
      </c>
      <c r="DK1063" t="b">
        <f t="shared" si="284"/>
        <v>0</v>
      </c>
      <c r="DL1063" t="b">
        <f>COUNTIFS(A$1:A1062,A1063)=0</f>
        <v>1</v>
      </c>
    </row>
    <row r="1064" spans="1:116">
      <c r="A1064" s="68"/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8"/>
      <c r="P1064" s="68"/>
      <c r="Q1064" s="68"/>
      <c r="R1064" s="68"/>
      <c r="S1064" s="68"/>
      <c r="T1064" s="68"/>
      <c r="U1064" s="68"/>
      <c r="V1064" s="68"/>
      <c r="W1064" s="68"/>
      <c r="X1064" s="68"/>
      <c r="Y1064" s="68"/>
      <c r="Z1064" s="68"/>
      <c r="AA1064" s="68"/>
      <c r="AB1064" s="68"/>
      <c r="AC1064" s="68"/>
      <c r="AD1064" s="68"/>
      <c r="AE1064" s="68"/>
      <c r="AF1064" s="68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70" t="str">
        <f t="shared" si="269"/>
        <v/>
      </c>
      <c r="CA1064" s="71">
        <f t="shared" ca="1" si="270"/>
        <v>1096694.6664083335</v>
      </c>
      <c r="CB1064" s="70" t="b">
        <f ca="1">AND(LEN(BZ1064)&gt;0,TEXT(BZ1064,"YYYY-MM-DD")=TEXT(Konstanta!$B$1,"YYYY-MM-DD"))</f>
        <v>0</v>
      </c>
      <c r="CC1064" s="70" t="str">
        <f t="shared" si="271"/>
        <v/>
      </c>
      <c r="CD1064" s="72">
        <f ca="1">(Konstanta!$B$2-D1064)*24</f>
        <v>1096694.666275</v>
      </c>
      <c r="CE1064" t="b">
        <f t="shared" si="272"/>
        <v>0</v>
      </c>
      <c r="CF1064" t="b">
        <f>LEN(_xlfn.IFNA(VLOOKUP(H1064,Konstanta!$M:$M,1,FALSE),""))&gt;0</f>
        <v>0</v>
      </c>
      <c r="CG1064" t="b">
        <f>LEN(_xlfn.IFNA(VLOOKUP(G1064,Konstanta!$T:$T,1,FALSE),""))&gt;0</f>
        <v>0</v>
      </c>
      <c r="CH1064" t="b">
        <f>_xlfn.IFNA(VLOOKUP(U1064,Konstanta!$O:$O,1,FALSE),"-")&lt;&gt;"-"</f>
        <v>0</v>
      </c>
      <c r="CI1064" t="b">
        <f>LEN(_xlfn.IFNA(VLOOKUP(AX1064,Konstanta!$X:$X,1,FALSE),""))&gt;0</f>
        <v>0</v>
      </c>
      <c r="CJ1064" t="b">
        <f>OR(LEN(_xlfn.IFNA(VLOOKUP(Y1064,Konstanta!$Q:$Q,1,FALSE),""))&gt;0,LEN(Y1064)=0)</f>
        <v>1</v>
      </c>
      <c r="CK1064" t="b">
        <f t="shared" si="273"/>
        <v>1</v>
      </c>
      <c r="CL1064" t="b">
        <f>OR(LEN(_xlfn.IFNA(VLOOKUP(BK1064,Konstanta!$Z:$Z,1,FALSE),""))&gt;0,LEN(BK1064)=0)</f>
        <v>1</v>
      </c>
      <c r="CM1064" t="b">
        <f t="shared" si="274"/>
        <v>1</v>
      </c>
      <c r="CN1064" t="b">
        <f t="shared" si="275"/>
        <v>0</v>
      </c>
      <c r="CO1064" t="b">
        <f>LEN(_xlfn.IFNA(VLOOKUP(Data!K1064,Konstanta!$AB:$AB,1,FALSE),""))&gt;0</f>
        <v>0</v>
      </c>
      <c r="CP1064" s="12" t="b">
        <f t="shared" si="276"/>
        <v>0</v>
      </c>
      <c r="CQ1064" s="12" t="b">
        <f t="shared" si="277"/>
        <v>0</v>
      </c>
      <c r="CR1064" t="b">
        <f>ISNUMBER(SEARCH(Konstanta!$Q$5,Y1064))</f>
        <v>0</v>
      </c>
      <c r="CS1064">
        <f ca="1">IF(CD1064&lt;=Konstanta!$J$5,Konstanta!$I$5,IF(CD1064&lt;=Konstanta!$J$6,Konstanta!$I$6,IF(CD1064&lt;=Konstanta!$J$7,Konstanta!$I$7,Konstanta!$I$8)))</f>
        <v>4</v>
      </c>
      <c r="CT1064" t="b">
        <f>ISNUMBER(SEARCH(Konstanta!$Q$6,Y1064))</f>
        <v>0</v>
      </c>
      <c r="CU1064">
        <f ca="1">IF(CD1064&lt;=Konstanta!$F$5,Konstanta!$E$5,IF(CD1064&lt;=Konstanta!$F$6,Konstanta!$E$6,IF(CD1064&lt;=Konstanta!$F$7,Konstanta!$E$7,IF(CD1064&lt;=Konstanta!$F$8,Konstanta!$E$8,Konstanta!$E$9))))</f>
        <v>5</v>
      </c>
      <c r="CV1064" t="b">
        <f t="shared" si="278"/>
        <v>1</v>
      </c>
      <c r="CW1064" s="74">
        <f ca="1">IF(CD1064&lt;=Konstanta!$B$5,Konstanta!$A$5,IF(CD1064&lt;=Konstanta!$B$6,Konstanta!$A$6,IF(CD1064&lt;=Konstanta!$B$7,Konstanta!$A$7,IF(CD1064&lt;=Konstanta!$B$8,Konstanta!$A$8,IF(CD1064&lt;=Konstanta!$B$9,Konstanta!$A$9,IF(CD1064&lt;=Konstanta!$B$10,Konstanta!$A$10,IF(CD1064&lt;=Konstanta!$B$11,Konstanta!$A$11,Konstanta!$A$12)))))))</f>
        <v>8</v>
      </c>
      <c r="CX1064" t="b">
        <f>LEN(_xlfn.IFNA(VLOOKUP(AA1064,Konstanta!$AD:$AD,1,FALSE),""))=0</f>
        <v>1</v>
      </c>
      <c r="CY1064" s="67">
        <f t="shared" si="279"/>
        <v>0</v>
      </c>
      <c r="CZ1064" s="67">
        <f t="shared" si="280"/>
        <v>0</v>
      </c>
      <c r="DA1064" s="67">
        <f t="shared" si="281"/>
        <v>0</v>
      </c>
      <c r="DB1064" t="b">
        <f t="shared" ca="1" si="282"/>
        <v>0</v>
      </c>
      <c r="DC1064" s="67" t="b">
        <f>DA1064&lt;=Konstanta!$AH$3</f>
        <v>1</v>
      </c>
      <c r="DD1064" t="b">
        <f>CY1064&lt;=Konstanta!$AH$4</f>
        <v>1</v>
      </c>
      <c r="DE1064" t="b">
        <f>CY1064&lt;=Konstanta!$AH$5</f>
        <v>1</v>
      </c>
      <c r="DF1064" t="b">
        <f>CY1064&lt;=Konstanta!$AH$6</f>
        <v>1</v>
      </c>
      <c r="DG1064" t="b">
        <f ca="1">TEXT(BL1064,"YYYYMMDD")=TEXT(Konstanta!$B$1,"YYYYMMDD")</f>
        <v>0</v>
      </c>
      <c r="DH1064" t="b">
        <f t="shared" si="283"/>
        <v>0</v>
      </c>
      <c r="DI1064" s="67">
        <f ca="1">Konstanta!$C$4-Data!CD1064</f>
        <v>-1096658.666275</v>
      </c>
      <c r="DJ1064">
        <f ca="1">IF(Data!DI1064&gt;=Konstanta!$B$14,Konstanta!$A$14,IF(Data!DI1064&gt;=Konstanta!$B$15,Konstanta!$A$15,IF(Data!DI1064&gt;=Konstanta!$B$16,Konstanta!$A$16,IF(Data!DI1064&gt;=Konstanta!$B$17,Konstanta!$A$17,IF(Data!DI1064&gt;=Konstanta!$B$18,Konstanta!$A$18,Konstanta!$A$19)))))</f>
        <v>6</v>
      </c>
      <c r="DK1064" t="b">
        <f t="shared" si="284"/>
        <v>0</v>
      </c>
      <c r="DL1064" t="b">
        <f>COUNTIFS(A$1:A1063,A1064)=0</f>
        <v>1</v>
      </c>
    </row>
    <row r="1065" spans="1:116">
      <c r="A1065" s="68"/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8"/>
      <c r="P1065" s="68"/>
      <c r="Q1065" s="68"/>
      <c r="R1065" s="68"/>
      <c r="S1065" s="68"/>
      <c r="T1065" s="68"/>
      <c r="U1065" s="68"/>
      <c r="V1065" s="68"/>
      <c r="W1065" s="68"/>
      <c r="X1065" s="68"/>
      <c r="Y1065" s="68"/>
      <c r="Z1065" s="68"/>
      <c r="AA1065" s="68"/>
      <c r="AB1065" s="68"/>
      <c r="AC1065" s="68"/>
      <c r="AD1065" s="68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70" t="str">
        <f t="shared" si="269"/>
        <v/>
      </c>
      <c r="CA1065" s="71">
        <f t="shared" ca="1" si="270"/>
        <v>1096694.6660166667</v>
      </c>
      <c r="CB1065" s="70" t="b">
        <f ca="1">AND(LEN(BZ1065)&gt;0,TEXT(BZ1065,"YYYY-MM-DD")=TEXT(Konstanta!$B$1,"YYYY-MM-DD"))</f>
        <v>0</v>
      </c>
      <c r="CC1065" s="70" t="str">
        <f t="shared" si="271"/>
        <v/>
      </c>
      <c r="CD1065" s="72">
        <f ca="1">(Konstanta!$B$2-D1065)*24</f>
        <v>1096694.666275</v>
      </c>
      <c r="CE1065" t="b">
        <f t="shared" si="272"/>
        <v>0</v>
      </c>
      <c r="CF1065" t="b">
        <f>LEN(_xlfn.IFNA(VLOOKUP(H1065,Konstanta!$M:$M,1,FALSE),""))&gt;0</f>
        <v>0</v>
      </c>
      <c r="CG1065" t="b">
        <f>LEN(_xlfn.IFNA(VLOOKUP(G1065,Konstanta!$T:$T,1,FALSE),""))&gt;0</f>
        <v>0</v>
      </c>
      <c r="CH1065" t="b">
        <f>_xlfn.IFNA(VLOOKUP(U1065,Konstanta!$O:$O,1,FALSE),"-")&lt;&gt;"-"</f>
        <v>0</v>
      </c>
      <c r="CI1065" t="b">
        <f>LEN(_xlfn.IFNA(VLOOKUP(AX1065,Konstanta!$X:$X,1,FALSE),""))&gt;0</f>
        <v>0</v>
      </c>
      <c r="CJ1065" t="b">
        <f>OR(LEN(_xlfn.IFNA(VLOOKUP(Y1065,Konstanta!$Q:$Q,1,FALSE),""))&gt;0,LEN(Y1065)=0)</f>
        <v>1</v>
      </c>
      <c r="CK1065" t="b">
        <f t="shared" si="273"/>
        <v>1</v>
      </c>
      <c r="CL1065" t="b">
        <f>OR(LEN(_xlfn.IFNA(VLOOKUP(BK1065,Konstanta!$Z:$Z,1,FALSE),""))&gt;0,LEN(BK1065)=0)</f>
        <v>1</v>
      </c>
      <c r="CM1065" t="b">
        <f t="shared" si="274"/>
        <v>1</v>
      </c>
      <c r="CN1065" t="b">
        <f t="shared" si="275"/>
        <v>0</v>
      </c>
      <c r="CO1065" t="b">
        <f>LEN(_xlfn.IFNA(VLOOKUP(Data!K1065,Konstanta!$AB:$AB,1,FALSE),""))&gt;0</f>
        <v>0</v>
      </c>
      <c r="CP1065" s="12" t="b">
        <f t="shared" si="276"/>
        <v>0</v>
      </c>
      <c r="CQ1065" s="12" t="b">
        <f t="shared" si="277"/>
        <v>0</v>
      </c>
      <c r="CR1065" t="b">
        <f>ISNUMBER(SEARCH(Konstanta!$Q$5,Y1065))</f>
        <v>0</v>
      </c>
      <c r="CS1065">
        <f ca="1">IF(CD1065&lt;=Konstanta!$J$5,Konstanta!$I$5,IF(CD1065&lt;=Konstanta!$J$6,Konstanta!$I$6,IF(CD1065&lt;=Konstanta!$J$7,Konstanta!$I$7,Konstanta!$I$8)))</f>
        <v>4</v>
      </c>
      <c r="CT1065" t="b">
        <f>ISNUMBER(SEARCH(Konstanta!$Q$6,Y1065))</f>
        <v>0</v>
      </c>
      <c r="CU1065">
        <f ca="1">IF(CD1065&lt;=Konstanta!$F$5,Konstanta!$E$5,IF(CD1065&lt;=Konstanta!$F$6,Konstanta!$E$6,IF(CD1065&lt;=Konstanta!$F$7,Konstanta!$E$7,IF(CD1065&lt;=Konstanta!$F$8,Konstanta!$E$8,Konstanta!$E$9))))</f>
        <v>5</v>
      </c>
      <c r="CV1065" t="b">
        <f t="shared" si="278"/>
        <v>1</v>
      </c>
      <c r="CW1065" s="74">
        <f ca="1">IF(CD1065&lt;=Konstanta!$B$5,Konstanta!$A$5,IF(CD1065&lt;=Konstanta!$B$6,Konstanta!$A$6,IF(CD1065&lt;=Konstanta!$B$7,Konstanta!$A$7,IF(CD1065&lt;=Konstanta!$B$8,Konstanta!$A$8,IF(CD1065&lt;=Konstanta!$B$9,Konstanta!$A$9,IF(CD1065&lt;=Konstanta!$B$10,Konstanta!$A$10,IF(CD1065&lt;=Konstanta!$B$11,Konstanta!$A$11,Konstanta!$A$12)))))))</f>
        <v>8</v>
      </c>
      <c r="CX1065" t="b">
        <f>LEN(_xlfn.IFNA(VLOOKUP(AA1065,Konstanta!$AD:$AD,1,FALSE),""))=0</f>
        <v>1</v>
      </c>
      <c r="CY1065" s="67">
        <f t="shared" si="279"/>
        <v>0</v>
      </c>
      <c r="CZ1065" s="67">
        <f t="shared" si="280"/>
        <v>0</v>
      </c>
      <c r="DA1065" s="67">
        <f t="shared" si="281"/>
        <v>0</v>
      </c>
      <c r="DB1065" t="b">
        <f t="shared" ca="1" si="282"/>
        <v>0</v>
      </c>
      <c r="DC1065" s="67" t="b">
        <f>DA1065&lt;=Konstanta!$AH$3</f>
        <v>1</v>
      </c>
      <c r="DD1065" t="b">
        <f>CY1065&lt;=Konstanta!$AH$4</f>
        <v>1</v>
      </c>
      <c r="DE1065" t="b">
        <f>CY1065&lt;=Konstanta!$AH$5</f>
        <v>1</v>
      </c>
      <c r="DF1065" t="b">
        <f>CY1065&lt;=Konstanta!$AH$6</f>
        <v>1</v>
      </c>
      <c r="DG1065" t="b">
        <f ca="1">TEXT(BL1065,"YYYYMMDD")=TEXT(Konstanta!$B$1,"YYYYMMDD")</f>
        <v>0</v>
      </c>
      <c r="DH1065" t="b">
        <f t="shared" si="283"/>
        <v>0</v>
      </c>
      <c r="DI1065" s="67">
        <f ca="1">Konstanta!$C$4-Data!CD1065</f>
        <v>-1096658.666275</v>
      </c>
      <c r="DJ1065">
        <f ca="1">IF(Data!DI1065&gt;=Konstanta!$B$14,Konstanta!$A$14,IF(Data!DI1065&gt;=Konstanta!$B$15,Konstanta!$A$15,IF(Data!DI1065&gt;=Konstanta!$B$16,Konstanta!$A$16,IF(Data!DI1065&gt;=Konstanta!$B$17,Konstanta!$A$17,IF(Data!DI1065&gt;=Konstanta!$B$18,Konstanta!$A$18,Konstanta!$A$19)))))</f>
        <v>6</v>
      </c>
      <c r="DK1065" t="b">
        <f t="shared" si="284"/>
        <v>0</v>
      </c>
      <c r="DL1065" t="b">
        <f>COUNTIFS(A$1:A1064,A1065)=0</f>
        <v>1</v>
      </c>
    </row>
    <row r="1066" spans="1:116">
      <c r="A1066" s="68"/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8"/>
      <c r="P1066" s="68"/>
      <c r="Q1066" s="68"/>
      <c r="R1066" s="68"/>
      <c r="S1066" s="68"/>
      <c r="T1066" s="68"/>
      <c r="U1066" s="68"/>
      <c r="V1066" s="68"/>
      <c r="W1066" s="68"/>
      <c r="X1066" s="68"/>
      <c r="Y1066" s="68"/>
      <c r="Z1066" s="68"/>
      <c r="AA1066" s="68"/>
      <c r="AB1066" s="68"/>
      <c r="AC1066" s="68"/>
      <c r="AD1066" s="68"/>
      <c r="AE1066" s="68"/>
      <c r="AF1066" s="68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70" t="str">
        <f t="shared" si="269"/>
        <v/>
      </c>
      <c r="CA1066" s="71">
        <f t="shared" ca="1" si="270"/>
        <v>1096694.666275</v>
      </c>
      <c r="CB1066" s="70" t="b">
        <f ca="1">AND(LEN(BZ1066)&gt;0,TEXT(BZ1066,"YYYY-MM-DD")=TEXT(Konstanta!$B$1,"YYYY-MM-DD"))</f>
        <v>0</v>
      </c>
      <c r="CC1066" s="70" t="str">
        <f t="shared" si="271"/>
        <v/>
      </c>
      <c r="CD1066" s="72">
        <f ca="1">(Konstanta!$B$2-D1066)*24</f>
        <v>1096694.666275</v>
      </c>
      <c r="CE1066" t="b">
        <f t="shared" si="272"/>
        <v>0</v>
      </c>
      <c r="CF1066" t="b">
        <f>LEN(_xlfn.IFNA(VLOOKUP(H1066,Konstanta!$M:$M,1,FALSE),""))&gt;0</f>
        <v>0</v>
      </c>
      <c r="CG1066" t="b">
        <f>LEN(_xlfn.IFNA(VLOOKUP(G1066,Konstanta!$T:$T,1,FALSE),""))&gt;0</f>
        <v>0</v>
      </c>
      <c r="CH1066" t="b">
        <f>_xlfn.IFNA(VLOOKUP(U1066,Konstanta!$O:$O,1,FALSE),"-")&lt;&gt;"-"</f>
        <v>0</v>
      </c>
      <c r="CI1066" t="b">
        <f>LEN(_xlfn.IFNA(VLOOKUP(AX1066,Konstanta!$X:$X,1,FALSE),""))&gt;0</f>
        <v>0</v>
      </c>
      <c r="CJ1066" t="b">
        <f>OR(LEN(_xlfn.IFNA(VLOOKUP(Y1066,Konstanta!$Q:$Q,1,FALSE),""))&gt;0,LEN(Y1066)=0)</f>
        <v>1</v>
      </c>
      <c r="CK1066" t="b">
        <f t="shared" si="273"/>
        <v>1</v>
      </c>
      <c r="CL1066" t="b">
        <f>OR(LEN(_xlfn.IFNA(VLOOKUP(BK1066,Konstanta!$Z:$Z,1,FALSE),""))&gt;0,LEN(BK1066)=0)</f>
        <v>1</v>
      </c>
      <c r="CM1066" t="b">
        <f t="shared" si="274"/>
        <v>1</v>
      </c>
      <c r="CN1066" t="b">
        <f t="shared" si="275"/>
        <v>0</v>
      </c>
      <c r="CO1066" t="b">
        <f>LEN(_xlfn.IFNA(VLOOKUP(Data!K1066,Konstanta!$AB:$AB,1,FALSE),""))&gt;0</f>
        <v>0</v>
      </c>
      <c r="CP1066" s="12" t="b">
        <f t="shared" si="276"/>
        <v>0</v>
      </c>
      <c r="CQ1066" s="12" t="b">
        <f t="shared" si="277"/>
        <v>0</v>
      </c>
      <c r="CR1066" t="b">
        <f>ISNUMBER(SEARCH(Konstanta!$Q$5,Y1066))</f>
        <v>0</v>
      </c>
      <c r="CS1066">
        <f ca="1">IF(CD1066&lt;=Konstanta!$J$5,Konstanta!$I$5,IF(CD1066&lt;=Konstanta!$J$6,Konstanta!$I$6,IF(CD1066&lt;=Konstanta!$J$7,Konstanta!$I$7,Konstanta!$I$8)))</f>
        <v>4</v>
      </c>
      <c r="CT1066" t="b">
        <f>ISNUMBER(SEARCH(Konstanta!$Q$6,Y1066))</f>
        <v>0</v>
      </c>
      <c r="CU1066">
        <f ca="1">IF(CD1066&lt;=Konstanta!$F$5,Konstanta!$E$5,IF(CD1066&lt;=Konstanta!$F$6,Konstanta!$E$6,IF(CD1066&lt;=Konstanta!$F$7,Konstanta!$E$7,IF(CD1066&lt;=Konstanta!$F$8,Konstanta!$E$8,Konstanta!$E$9))))</f>
        <v>5</v>
      </c>
      <c r="CV1066" t="b">
        <f t="shared" si="278"/>
        <v>1</v>
      </c>
      <c r="CW1066" s="74">
        <f ca="1">IF(CD1066&lt;=Konstanta!$B$5,Konstanta!$A$5,IF(CD1066&lt;=Konstanta!$B$6,Konstanta!$A$6,IF(CD1066&lt;=Konstanta!$B$7,Konstanta!$A$7,IF(CD1066&lt;=Konstanta!$B$8,Konstanta!$A$8,IF(CD1066&lt;=Konstanta!$B$9,Konstanta!$A$9,IF(CD1066&lt;=Konstanta!$B$10,Konstanta!$A$10,IF(CD1066&lt;=Konstanta!$B$11,Konstanta!$A$11,Konstanta!$A$12)))))))</f>
        <v>8</v>
      </c>
      <c r="CX1066" t="b">
        <f>LEN(_xlfn.IFNA(VLOOKUP(AA1066,Konstanta!$AD:$AD,1,FALSE),""))=0</f>
        <v>1</v>
      </c>
      <c r="CY1066" s="67">
        <f t="shared" si="279"/>
        <v>0</v>
      </c>
      <c r="CZ1066" s="67">
        <f t="shared" si="280"/>
        <v>0</v>
      </c>
      <c r="DA1066" s="67">
        <f t="shared" si="281"/>
        <v>0</v>
      </c>
      <c r="DB1066" t="b">
        <f t="shared" ca="1" si="282"/>
        <v>0</v>
      </c>
      <c r="DC1066" s="67" t="b">
        <f>DA1066&lt;=Konstanta!$AH$3</f>
        <v>1</v>
      </c>
      <c r="DD1066" t="b">
        <f>CY1066&lt;=Konstanta!$AH$4</f>
        <v>1</v>
      </c>
      <c r="DE1066" t="b">
        <f>CY1066&lt;=Konstanta!$AH$5</f>
        <v>1</v>
      </c>
      <c r="DF1066" t="b">
        <f>CY1066&lt;=Konstanta!$AH$6</f>
        <v>1</v>
      </c>
      <c r="DG1066" t="b">
        <f ca="1">TEXT(BL1066,"YYYYMMDD")=TEXT(Konstanta!$B$1,"YYYYMMDD")</f>
        <v>0</v>
      </c>
      <c r="DH1066" t="b">
        <f t="shared" si="283"/>
        <v>0</v>
      </c>
      <c r="DI1066" s="67">
        <f ca="1">Konstanta!$C$4-Data!CD1066</f>
        <v>-1096658.666275</v>
      </c>
      <c r="DJ1066">
        <f ca="1">IF(Data!DI1066&gt;=Konstanta!$B$14,Konstanta!$A$14,IF(Data!DI1066&gt;=Konstanta!$B$15,Konstanta!$A$15,IF(Data!DI1066&gt;=Konstanta!$B$16,Konstanta!$A$16,IF(Data!DI1066&gt;=Konstanta!$B$17,Konstanta!$A$17,IF(Data!DI1066&gt;=Konstanta!$B$18,Konstanta!$A$18,Konstanta!$A$19)))))</f>
        <v>6</v>
      </c>
      <c r="DK1066" t="b">
        <f t="shared" si="284"/>
        <v>0</v>
      </c>
      <c r="DL1066" t="b">
        <f>COUNTIFS(A$1:A1065,A1066)=0</f>
        <v>1</v>
      </c>
    </row>
    <row r="1067" spans="1:116">
      <c r="A1067" s="68"/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8"/>
      <c r="P1067" s="68"/>
      <c r="Q1067" s="68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70" t="str">
        <f t="shared" si="269"/>
        <v/>
      </c>
      <c r="CA1067" s="71">
        <f t="shared" ca="1" si="270"/>
        <v>1096694.6662277777</v>
      </c>
      <c r="CB1067" s="70" t="b">
        <f ca="1">AND(LEN(BZ1067)&gt;0,TEXT(BZ1067,"YYYY-MM-DD")=TEXT(Konstanta!$B$1,"YYYY-MM-DD"))</f>
        <v>0</v>
      </c>
      <c r="CC1067" s="70" t="str">
        <f t="shared" si="271"/>
        <v/>
      </c>
      <c r="CD1067" s="72">
        <f ca="1">(Konstanta!$B$2-D1067)*24</f>
        <v>1096694.666275</v>
      </c>
      <c r="CE1067" t="b">
        <f t="shared" si="272"/>
        <v>0</v>
      </c>
      <c r="CF1067" t="b">
        <f>LEN(_xlfn.IFNA(VLOOKUP(H1067,Konstanta!$M:$M,1,FALSE),""))&gt;0</f>
        <v>0</v>
      </c>
      <c r="CG1067" t="b">
        <f>LEN(_xlfn.IFNA(VLOOKUP(G1067,Konstanta!$T:$T,1,FALSE),""))&gt;0</f>
        <v>0</v>
      </c>
      <c r="CH1067" t="b">
        <f>_xlfn.IFNA(VLOOKUP(U1067,Konstanta!$O:$O,1,FALSE),"-")&lt;&gt;"-"</f>
        <v>0</v>
      </c>
      <c r="CI1067" t="b">
        <f>LEN(_xlfn.IFNA(VLOOKUP(AX1067,Konstanta!$X:$X,1,FALSE),""))&gt;0</f>
        <v>0</v>
      </c>
      <c r="CJ1067" t="b">
        <f>OR(LEN(_xlfn.IFNA(VLOOKUP(Y1067,Konstanta!$Q:$Q,1,FALSE),""))&gt;0,LEN(Y1067)=0)</f>
        <v>1</v>
      </c>
      <c r="CK1067" t="b">
        <f t="shared" si="273"/>
        <v>1</v>
      </c>
      <c r="CL1067" t="b">
        <f>OR(LEN(_xlfn.IFNA(VLOOKUP(BK1067,Konstanta!$Z:$Z,1,FALSE),""))&gt;0,LEN(BK1067)=0)</f>
        <v>1</v>
      </c>
      <c r="CM1067" t="b">
        <f t="shared" si="274"/>
        <v>1</v>
      </c>
      <c r="CN1067" t="b">
        <f t="shared" si="275"/>
        <v>0</v>
      </c>
      <c r="CO1067" t="b">
        <f>LEN(_xlfn.IFNA(VLOOKUP(Data!K1067,Konstanta!$AB:$AB,1,FALSE),""))&gt;0</f>
        <v>0</v>
      </c>
      <c r="CP1067" s="12" t="b">
        <f t="shared" si="276"/>
        <v>0</v>
      </c>
      <c r="CQ1067" s="12" t="b">
        <f t="shared" si="277"/>
        <v>0</v>
      </c>
      <c r="CR1067" t="b">
        <f>ISNUMBER(SEARCH(Konstanta!$Q$5,Y1067))</f>
        <v>0</v>
      </c>
      <c r="CS1067">
        <f ca="1">IF(CD1067&lt;=Konstanta!$J$5,Konstanta!$I$5,IF(CD1067&lt;=Konstanta!$J$6,Konstanta!$I$6,IF(CD1067&lt;=Konstanta!$J$7,Konstanta!$I$7,Konstanta!$I$8)))</f>
        <v>4</v>
      </c>
      <c r="CT1067" t="b">
        <f>ISNUMBER(SEARCH(Konstanta!$Q$6,Y1067))</f>
        <v>0</v>
      </c>
      <c r="CU1067">
        <f ca="1">IF(CD1067&lt;=Konstanta!$F$5,Konstanta!$E$5,IF(CD1067&lt;=Konstanta!$F$6,Konstanta!$E$6,IF(CD1067&lt;=Konstanta!$F$7,Konstanta!$E$7,IF(CD1067&lt;=Konstanta!$F$8,Konstanta!$E$8,Konstanta!$E$9))))</f>
        <v>5</v>
      </c>
      <c r="CV1067" t="b">
        <f t="shared" si="278"/>
        <v>1</v>
      </c>
      <c r="CW1067" s="74">
        <f ca="1">IF(CD1067&lt;=Konstanta!$B$5,Konstanta!$A$5,IF(CD1067&lt;=Konstanta!$B$6,Konstanta!$A$6,IF(CD1067&lt;=Konstanta!$B$7,Konstanta!$A$7,IF(CD1067&lt;=Konstanta!$B$8,Konstanta!$A$8,IF(CD1067&lt;=Konstanta!$B$9,Konstanta!$A$9,IF(CD1067&lt;=Konstanta!$B$10,Konstanta!$A$10,IF(CD1067&lt;=Konstanta!$B$11,Konstanta!$A$11,Konstanta!$A$12)))))))</f>
        <v>8</v>
      </c>
      <c r="CX1067" t="b">
        <f>LEN(_xlfn.IFNA(VLOOKUP(AA1067,Konstanta!$AD:$AD,1,FALSE),""))=0</f>
        <v>1</v>
      </c>
      <c r="CY1067" s="67">
        <f t="shared" si="279"/>
        <v>0</v>
      </c>
      <c r="CZ1067" s="67">
        <f t="shared" si="280"/>
        <v>0</v>
      </c>
      <c r="DA1067" s="67">
        <f t="shared" si="281"/>
        <v>0</v>
      </c>
      <c r="DB1067" t="b">
        <f t="shared" ca="1" si="282"/>
        <v>0</v>
      </c>
      <c r="DC1067" s="67" t="b">
        <f>DA1067&lt;=Konstanta!$AH$3</f>
        <v>1</v>
      </c>
      <c r="DD1067" t="b">
        <f>CY1067&lt;=Konstanta!$AH$4</f>
        <v>1</v>
      </c>
      <c r="DE1067" t="b">
        <f>CY1067&lt;=Konstanta!$AH$5</f>
        <v>1</v>
      </c>
      <c r="DF1067" t="b">
        <f>CY1067&lt;=Konstanta!$AH$6</f>
        <v>1</v>
      </c>
      <c r="DG1067" t="b">
        <f ca="1">TEXT(BL1067,"YYYYMMDD")=TEXT(Konstanta!$B$1,"YYYYMMDD")</f>
        <v>0</v>
      </c>
      <c r="DH1067" t="b">
        <f t="shared" si="283"/>
        <v>0</v>
      </c>
      <c r="DI1067" s="67">
        <f ca="1">Konstanta!$C$4-Data!CD1067</f>
        <v>-1096658.666275</v>
      </c>
      <c r="DJ1067">
        <f ca="1">IF(Data!DI1067&gt;=Konstanta!$B$14,Konstanta!$A$14,IF(Data!DI1067&gt;=Konstanta!$B$15,Konstanta!$A$15,IF(Data!DI1067&gt;=Konstanta!$B$16,Konstanta!$A$16,IF(Data!DI1067&gt;=Konstanta!$B$17,Konstanta!$A$17,IF(Data!DI1067&gt;=Konstanta!$B$18,Konstanta!$A$18,Konstanta!$A$19)))))</f>
        <v>6</v>
      </c>
      <c r="DK1067" t="b">
        <f t="shared" si="284"/>
        <v>0</v>
      </c>
      <c r="DL1067" t="b">
        <f>COUNTIFS(A$1:A1066,A1067)=0</f>
        <v>1</v>
      </c>
    </row>
    <row r="1068" spans="1:116">
      <c r="A1068" s="68"/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8"/>
      <c r="P1068" s="68"/>
      <c r="Q1068" s="68"/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70" t="str">
        <f t="shared" si="269"/>
        <v/>
      </c>
      <c r="CA1068" s="71">
        <f t="shared" ca="1" si="270"/>
        <v>1096694.6662138889</v>
      </c>
      <c r="CB1068" s="70" t="b">
        <f ca="1">AND(LEN(BZ1068)&gt;0,TEXT(BZ1068,"YYYY-MM-DD")=TEXT(Konstanta!$B$1,"YYYY-MM-DD"))</f>
        <v>0</v>
      </c>
      <c r="CC1068" s="70" t="str">
        <f t="shared" si="271"/>
        <v/>
      </c>
      <c r="CD1068" s="72">
        <f ca="1">(Konstanta!$B$2-D1068)*24</f>
        <v>1096694.666275</v>
      </c>
      <c r="CE1068" t="b">
        <f t="shared" si="272"/>
        <v>0</v>
      </c>
      <c r="CF1068" t="b">
        <f>LEN(_xlfn.IFNA(VLOOKUP(H1068,Konstanta!$M:$M,1,FALSE),""))&gt;0</f>
        <v>0</v>
      </c>
      <c r="CG1068" t="b">
        <f>LEN(_xlfn.IFNA(VLOOKUP(G1068,Konstanta!$T:$T,1,FALSE),""))&gt;0</f>
        <v>0</v>
      </c>
      <c r="CH1068" t="b">
        <f>_xlfn.IFNA(VLOOKUP(U1068,Konstanta!$O:$O,1,FALSE),"-")&lt;&gt;"-"</f>
        <v>0</v>
      </c>
      <c r="CI1068" t="b">
        <f>LEN(_xlfn.IFNA(VLOOKUP(AX1068,Konstanta!$X:$X,1,FALSE),""))&gt;0</f>
        <v>0</v>
      </c>
      <c r="CJ1068" t="b">
        <f>OR(LEN(_xlfn.IFNA(VLOOKUP(Y1068,Konstanta!$Q:$Q,1,FALSE),""))&gt;0,LEN(Y1068)=0)</f>
        <v>1</v>
      </c>
      <c r="CK1068" t="b">
        <f t="shared" si="273"/>
        <v>1</v>
      </c>
      <c r="CL1068" t="b">
        <f>OR(LEN(_xlfn.IFNA(VLOOKUP(BK1068,Konstanta!$Z:$Z,1,FALSE),""))&gt;0,LEN(BK1068)=0)</f>
        <v>1</v>
      </c>
      <c r="CM1068" t="b">
        <f t="shared" si="274"/>
        <v>1</v>
      </c>
      <c r="CN1068" t="b">
        <f t="shared" si="275"/>
        <v>0</v>
      </c>
      <c r="CO1068" t="b">
        <f>LEN(_xlfn.IFNA(VLOOKUP(Data!K1068,Konstanta!$AB:$AB,1,FALSE),""))&gt;0</f>
        <v>0</v>
      </c>
      <c r="CP1068" s="12" t="b">
        <f t="shared" si="276"/>
        <v>0</v>
      </c>
      <c r="CQ1068" s="12" t="b">
        <f t="shared" si="277"/>
        <v>0</v>
      </c>
      <c r="CR1068" t="b">
        <f>ISNUMBER(SEARCH(Konstanta!$Q$5,Y1068))</f>
        <v>0</v>
      </c>
      <c r="CS1068">
        <f ca="1">IF(CD1068&lt;=Konstanta!$J$5,Konstanta!$I$5,IF(CD1068&lt;=Konstanta!$J$6,Konstanta!$I$6,IF(CD1068&lt;=Konstanta!$J$7,Konstanta!$I$7,Konstanta!$I$8)))</f>
        <v>4</v>
      </c>
      <c r="CT1068" t="b">
        <f>ISNUMBER(SEARCH(Konstanta!$Q$6,Y1068))</f>
        <v>0</v>
      </c>
      <c r="CU1068">
        <f ca="1">IF(CD1068&lt;=Konstanta!$F$5,Konstanta!$E$5,IF(CD1068&lt;=Konstanta!$F$6,Konstanta!$E$6,IF(CD1068&lt;=Konstanta!$F$7,Konstanta!$E$7,IF(CD1068&lt;=Konstanta!$F$8,Konstanta!$E$8,Konstanta!$E$9))))</f>
        <v>5</v>
      </c>
      <c r="CV1068" t="b">
        <f t="shared" si="278"/>
        <v>1</v>
      </c>
      <c r="CW1068" s="74">
        <f ca="1">IF(CD1068&lt;=Konstanta!$B$5,Konstanta!$A$5,IF(CD1068&lt;=Konstanta!$B$6,Konstanta!$A$6,IF(CD1068&lt;=Konstanta!$B$7,Konstanta!$A$7,IF(CD1068&lt;=Konstanta!$B$8,Konstanta!$A$8,IF(CD1068&lt;=Konstanta!$B$9,Konstanta!$A$9,IF(CD1068&lt;=Konstanta!$B$10,Konstanta!$A$10,IF(CD1068&lt;=Konstanta!$B$11,Konstanta!$A$11,Konstanta!$A$12)))))))</f>
        <v>8</v>
      </c>
      <c r="CX1068" t="b">
        <f>LEN(_xlfn.IFNA(VLOOKUP(AA1068,Konstanta!$AD:$AD,1,FALSE),""))=0</f>
        <v>1</v>
      </c>
      <c r="CY1068" s="67">
        <f t="shared" si="279"/>
        <v>0</v>
      </c>
      <c r="CZ1068" s="67">
        <f t="shared" si="280"/>
        <v>0</v>
      </c>
      <c r="DA1068" s="67">
        <f t="shared" si="281"/>
        <v>0</v>
      </c>
      <c r="DB1068" t="b">
        <f t="shared" ca="1" si="282"/>
        <v>0</v>
      </c>
      <c r="DC1068" s="67" t="b">
        <f>DA1068&lt;=Konstanta!$AH$3</f>
        <v>1</v>
      </c>
      <c r="DD1068" t="b">
        <f>CY1068&lt;=Konstanta!$AH$4</f>
        <v>1</v>
      </c>
      <c r="DE1068" t="b">
        <f>CY1068&lt;=Konstanta!$AH$5</f>
        <v>1</v>
      </c>
      <c r="DF1068" t="b">
        <f>CY1068&lt;=Konstanta!$AH$6</f>
        <v>1</v>
      </c>
      <c r="DG1068" t="b">
        <f ca="1">TEXT(BL1068,"YYYYMMDD")=TEXT(Konstanta!$B$1,"YYYYMMDD")</f>
        <v>0</v>
      </c>
      <c r="DH1068" t="b">
        <f t="shared" si="283"/>
        <v>0</v>
      </c>
      <c r="DI1068" s="67">
        <f ca="1">Konstanta!$C$4-Data!CD1068</f>
        <v>-1096658.666275</v>
      </c>
      <c r="DJ1068">
        <f ca="1">IF(Data!DI1068&gt;=Konstanta!$B$14,Konstanta!$A$14,IF(Data!DI1068&gt;=Konstanta!$B$15,Konstanta!$A$15,IF(Data!DI1068&gt;=Konstanta!$B$16,Konstanta!$A$16,IF(Data!DI1068&gt;=Konstanta!$B$17,Konstanta!$A$17,IF(Data!DI1068&gt;=Konstanta!$B$18,Konstanta!$A$18,Konstanta!$A$19)))))</f>
        <v>6</v>
      </c>
      <c r="DK1068" t="b">
        <f t="shared" si="284"/>
        <v>0</v>
      </c>
      <c r="DL1068" t="b">
        <f>COUNTIFS(A$1:A1067,A1068)=0</f>
        <v>1</v>
      </c>
    </row>
    <row r="1069" spans="1:116">
      <c r="A1069" s="68"/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8"/>
      <c r="P1069" s="68"/>
      <c r="Q1069" s="68"/>
      <c r="R1069" s="68"/>
      <c r="S1069" s="68"/>
      <c r="T1069" s="68"/>
      <c r="U1069" s="68"/>
      <c r="V1069" s="68"/>
      <c r="W1069" s="68"/>
      <c r="X1069" s="68"/>
      <c r="Y1069" s="68"/>
      <c r="Z1069" s="68"/>
      <c r="AA1069" s="68"/>
      <c r="AB1069" s="68"/>
      <c r="AC1069" s="68"/>
      <c r="AD1069" s="68"/>
      <c r="AE1069" s="68"/>
      <c r="AF1069" s="68"/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70" t="str">
        <f t="shared" si="269"/>
        <v/>
      </c>
      <c r="CA1069" s="71">
        <f t="shared" ca="1" si="270"/>
        <v>1096694.6660055555</v>
      </c>
      <c r="CB1069" s="70" t="b">
        <f ca="1">AND(LEN(BZ1069)&gt;0,TEXT(BZ1069,"YYYY-MM-DD")=TEXT(Konstanta!$B$1,"YYYY-MM-DD"))</f>
        <v>0</v>
      </c>
      <c r="CC1069" s="70" t="str">
        <f t="shared" si="271"/>
        <v/>
      </c>
      <c r="CD1069" s="72">
        <f ca="1">(Konstanta!$B$2-D1069)*24</f>
        <v>1096694.666275</v>
      </c>
      <c r="CE1069" t="b">
        <f t="shared" si="272"/>
        <v>0</v>
      </c>
      <c r="CF1069" t="b">
        <f>LEN(_xlfn.IFNA(VLOOKUP(H1069,Konstanta!$M:$M,1,FALSE),""))&gt;0</f>
        <v>0</v>
      </c>
      <c r="CG1069" t="b">
        <f>LEN(_xlfn.IFNA(VLOOKUP(G1069,Konstanta!$T:$T,1,FALSE),""))&gt;0</f>
        <v>0</v>
      </c>
      <c r="CH1069" t="b">
        <f>_xlfn.IFNA(VLOOKUP(U1069,Konstanta!$O:$O,1,FALSE),"-")&lt;&gt;"-"</f>
        <v>0</v>
      </c>
      <c r="CI1069" t="b">
        <f>LEN(_xlfn.IFNA(VLOOKUP(AX1069,Konstanta!$X:$X,1,FALSE),""))&gt;0</f>
        <v>0</v>
      </c>
      <c r="CJ1069" t="b">
        <f>OR(LEN(_xlfn.IFNA(VLOOKUP(Y1069,Konstanta!$Q:$Q,1,FALSE),""))&gt;0,LEN(Y1069)=0)</f>
        <v>1</v>
      </c>
      <c r="CK1069" t="b">
        <f t="shared" si="273"/>
        <v>1</v>
      </c>
      <c r="CL1069" t="b">
        <f>OR(LEN(_xlfn.IFNA(VLOOKUP(BK1069,Konstanta!$Z:$Z,1,FALSE),""))&gt;0,LEN(BK1069)=0)</f>
        <v>1</v>
      </c>
      <c r="CM1069" t="b">
        <f t="shared" si="274"/>
        <v>1</v>
      </c>
      <c r="CN1069" t="b">
        <f t="shared" si="275"/>
        <v>0</v>
      </c>
      <c r="CO1069" t="b">
        <f>LEN(_xlfn.IFNA(VLOOKUP(Data!K1069,Konstanta!$AB:$AB,1,FALSE),""))&gt;0</f>
        <v>0</v>
      </c>
      <c r="CP1069" s="12" t="b">
        <f t="shared" si="276"/>
        <v>0</v>
      </c>
      <c r="CQ1069" s="12" t="b">
        <f t="shared" si="277"/>
        <v>0</v>
      </c>
      <c r="CR1069" t="b">
        <f>ISNUMBER(SEARCH(Konstanta!$Q$5,Y1069))</f>
        <v>0</v>
      </c>
      <c r="CS1069">
        <f ca="1">IF(CD1069&lt;=Konstanta!$J$5,Konstanta!$I$5,IF(CD1069&lt;=Konstanta!$J$6,Konstanta!$I$6,IF(CD1069&lt;=Konstanta!$J$7,Konstanta!$I$7,Konstanta!$I$8)))</f>
        <v>4</v>
      </c>
      <c r="CT1069" t="b">
        <f>ISNUMBER(SEARCH(Konstanta!$Q$6,Y1069))</f>
        <v>0</v>
      </c>
      <c r="CU1069">
        <f ca="1">IF(CD1069&lt;=Konstanta!$F$5,Konstanta!$E$5,IF(CD1069&lt;=Konstanta!$F$6,Konstanta!$E$6,IF(CD1069&lt;=Konstanta!$F$7,Konstanta!$E$7,IF(CD1069&lt;=Konstanta!$F$8,Konstanta!$E$8,Konstanta!$E$9))))</f>
        <v>5</v>
      </c>
      <c r="CV1069" t="b">
        <f t="shared" si="278"/>
        <v>1</v>
      </c>
      <c r="CW1069" s="74">
        <f ca="1">IF(CD1069&lt;=Konstanta!$B$5,Konstanta!$A$5,IF(CD1069&lt;=Konstanta!$B$6,Konstanta!$A$6,IF(CD1069&lt;=Konstanta!$B$7,Konstanta!$A$7,IF(CD1069&lt;=Konstanta!$B$8,Konstanta!$A$8,IF(CD1069&lt;=Konstanta!$B$9,Konstanta!$A$9,IF(CD1069&lt;=Konstanta!$B$10,Konstanta!$A$10,IF(CD1069&lt;=Konstanta!$B$11,Konstanta!$A$11,Konstanta!$A$12)))))))</f>
        <v>8</v>
      </c>
      <c r="CX1069" t="b">
        <f>LEN(_xlfn.IFNA(VLOOKUP(AA1069,Konstanta!$AD:$AD,1,FALSE),""))=0</f>
        <v>1</v>
      </c>
      <c r="CY1069" s="67">
        <f t="shared" si="279"/>
        <v>0</v>
      </c>
      <c r="CZ1069" s="67">
        <f t="shared" si="280"/>
        <v>0</v>
      </c>
      <c r="DA1069" s="67">
        <f t="shared" si="281"/>
        <v>0</v>
      </c>
      <c r="DB1069" t="b">
        <f t="shared" ca="1" si="282"/>
        <v>0</v>
      </c>
      <c r="DC1069" s="67" t="b">
        <f>DA1069&lt;=Konstanta!$AH$3</f>
        <v>1</v>
      </c>
      <c r="DD1069" t="b">
        <f>CY1069&lt;=Konstanta!$AH$4</f>
        <v>1</v>
      </c>
      <c r="DE1069" t="b">
        <f>CY1069&lt;=Konstanta!$AH$5</f>
        <v>1</v>
      </c>
      <c r="DF1069" t="b">
        <f>CY1069&lt;=Konstanta!$AH$6</f>
        <v>1</v>
      </c>
      <c r="DG1069" t="b">
        <f ca="1">TEXT(BL1069,"YYYYMMDD")=TEXT(Konstanta!$B$1,"YYYYMMDD")</f>
        <v>0</v>
      </c>
      <c r="DH1069" t="b">
        <f t="shared" si="283"/>
        <v>0</v>
      </c>
      <c r="DI1069" s="67">
        <f ca="1">Konstanta!$C$4-Data!CD1069</f>
        <v>-1096658.666275</v>
      </c>
      <c r="DJ1069">
        <f ca="1">IF(Data!DI1069&gt;=Konstanta!$B$14,Konstanta!$A$14,IF(Data!DI1069&gt;=Konstanta!$B$15,Konstanta!$A$15,IF(Data!DI1069&gt;=Konstanta!$B$16,Konstanta!$A$16,IF(Data!DI1069&gt;=Konstanta!$B$17,Konstanta!$A$17,IF(Data!DI1069&gt;=Konstanta!$B$18,Konstanta!$A$18,Konstanta!$A$19)))))</f>
        <v>6</v>
      </c>
      <c r="DK1069" t="b">
        <f t="shared" si="284"/>
        <v>0</v>
      </c>
      <c r="DL1069" t="b">
        <f>COUNTIFS(A$1:A1068,A1069)=0</f>
        <v>1</v>
      </c>
    </row>
    <row r="1070" spans="1:116">
      <c r="A1070" s="68"/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8"/>
      <c r="P1070" s="68"/>
      <c r="Q1070" s="68"/>
      <c r="R1070" s="68"/>
      <c r="S1070" s="68"/>
      <c r="T1070" s="68"/>
      <c r="U1070" s="68"/>
      <c r="V1070" s="68"/>
      <c r="W1070" s="68"/>
      <c r="X1070" s="68"/>
      <c r="Y1070" s="68"/>
      <c r="Z1070" s="68"/>
      <c r="AA1070" s="68"/>
      <c r="AB1070" s="68"/>
      <c r="AC1070" s="68"/>
      <c r="AD1070" s="68"/>
      <c r="AE1070" s="68"/>
      <c r="AF1070" s="68"/>
      <c r="AG1070" s="68"/>
      <c r="AH1070" s="68"/>
      <c r="AI1070" s="68"/>
      <c r="AJ1070" s="68"/>
      <c r="AK1070" s="68"/>
      <c r="AL1070" s="68"/>
      <c r="AM1070" s="68"/>
      <c r="AN1070" s="68"/>
      <c r="AO1070" s="68"/>
      <c r="AP1070" s="68"/>
      <c r="AQ1070" s="68"/>
      <c r="AR1070" s="68"/>
      <c r="AS1070" s="68"/>
      <c r="AT1070" s="68"/>
      <c r="AU1070" s="68"/>
      <c r="AV1070" s="68"/>
      <c r="AW1070" s="68"/>
      <c r="AX1070" s="68"/>
      <c r="AY1070" s="68"/>
      <c r="AZ1070" s="68"/>
      <c r="BA1070" s="68"/>
      <c r="BB1070" s="68"/>
      <c r="BC1070" s="68"/>
      <c r="BD1070" s="68"/>
      <c r="BE1070" s="68"/>
      <c r="BF1070" s="68"/>
      <c r="BG1070" s="68"/>
      <c r="BH1070" s="68"/>
      <c r="BI1070" s="68"/>
      <c r="BJ1070" s="68"/>
      <c r="BK1070" s="68"/>
      <c r="BL1070" s="68"/>
      <c r="BM1070" s="68"/>
      <c r="BN1070" s="68"/>
      <c r="BO1070" s="68"/>
      <c r="BP1070" s="68"/>
      <c r="BQ1070" s="68"/>
      <c r="BR1070" s="68"/>
      <c r="BS1070" s="68"/>
      <c r="BT1070" s="68"/>
      <c r="BU1070" s="68"/>
      <c r="BV1070" s="68"/>
      <c r="BW1070" s="68"/>
      <c r="BX1070" s="68"/>
      <c r="BY1070" s="68"/>
      <c r="BZ1070" s="70" t="str">
        <f t="shared" si="269"/>
        <v/>
      </c>
      <c r="CA1070" s="71">
        <f t="shared" ca="1" si="270"/>
        <v>1096694.6659916667</v>
      </c>
      <c r="CB1070" s="70" t="b">
        <f ca="1">AND(LEN(BZ1070)&gt;0,TEXT(BZ1070,"YYYY-MM-DD")=TEXT(Konstanta!$B$1,"YYYY-MM-DD"))</f>
        <v>0</v>
      </c>
      <c r="CC1070" s="70" t="str">
        <f t="shared" si="271"/>
        <v/>
      </c>
      <c r="CD1070" s="72">
        <f ca="1">(Konstanta!$B$2-D1070)*24</f>
        <v>1096694.666275</v>
      </c>
      <c r="CE1070" t="b">
        <f t="shared" si="272"/>
        <v>0</v>
      </c>
      <c r="CF1070" t="b">
        <f>LEN(_xlfn.IFNA(VLOOKUP(H1070,Konstanta!$M:$M,1,FALSE),""))&gt;0</f>
        <v>0</v>
      </c>
      <c r="CG1070" t="b">
        <f>LEN(_xlfn.IFNA(VLOOKUP(G1070,Konstanta!$T:$T,1,FALSE),""))&gt;0</f>
        <v>0</v>
      </c>
      <c r="CH1070" t="b">
        <f>_xlfn.IFNA(VLOOKUP(U1070,Konstanta!$O:$O,1,FALSE),"-")&lt;&gt;"-"</f>
        <v>0</v>
      </c>
      <c r="CI1070" t="b">
        <f>LEN(_xlfn.IFNA(VLOOKUP(AX1070,Konstanta!$X:$X,1,FALSE),""))&gt;0</f>
        <v>0</v>
      </c>
      <c r="CJ1070" t="b">
        <f>OR(LEN(_xlfn.IFNA(VLOOKUP(Y1070,Konstanta!$Q:$Q,1,FALSE),""))&gt;0,LEN(Y1070)=0)</f>
        <v>1</v>
      </c>
      <c r="CK1070" t="b">
        <f t="shared" si="273"/>
        <v>1</v>
      </c>
      <c r="CL1070" t="b">
        <f>OR(LEN(_xlfn.IFNA(VLOOKUP(BK1070,Konstanta!$Z:$Z,1,FALSE),""))&gt;0,LEN(BK1070)=0)</f>
        <v>1</v>
      </c>
      <c r="CM1070" t="b">
        <f t="shared" si="274"/>
        <v>1</v>
      </c>
      <c r="CN1070" t="b">
        <f t="shared" si="275"/>
        <v>0</v>
      </c>
      <c r="CO1070" t="b">
        <f>LEN(_xlfn.IFNA(VLOOKUP(Data!K1070,Konstanta!$AB:$AB,1,FALSE),""))&gt;0</f>
        <v>0</v>
      </c>
      <c r="CP1070" s="12" t="b">
        <f t="shared" si="276"/>
        <v>0</v>
      </c>
      <c r="CQ1070" s="12" t="b">
        <f t="shared" si="277"/>
        <v>0</v>
      </c>
      <c r="CR1070" t="b">
        <f>ISNUMBER(SEARCH(Konstanta!$Q$5,Y1070))</f>
        <v>0</v>
      </c>
      <c r="CS1070">
        <f ca="1">IF(CD1070&lt;=Konstanta!$J$5,Konstanta!$I$5,IF(CD1070&lt;=Konstanta!$J$6,Konstanta!$I$6,IF(CD1070&lt;=Konstanta!$J$7,Konstanta!$I$7,Konstanta!$I$8)))</f>
        <v>4</v>
      </c>
      <c r="CT1070" t="b">
        <f>ISNUMBER(SEARCH(Konstanta!$Q$6,Y1070))</f>
        <v>0</v>
      </c>
      <c r="CU1070">
        <f ca="1">IF(CD1070&lt;=Konstanta!$F$5,Konstanta!$E$5,IF(CD1070&lt;=Konstanta!$F$6,Konstanta!$E$6,IF(CD1070&lt;=Konstanta!$F$7,Konstanta!$E$7,IF(CD1070&lt;=Konstanta!$F$8,Konstanta!$E$8,Konstanta!$E$9))))</f>
        <v>5</v>
      </c>
      <c r="CV1070" t="b">
        <f t="shared" si="278"/>
        <v>1</v>
      </c>
      <c r="CW1070" s="74">
        <f ca="1">IF(CD1070&lt;=Konstanta!$B$5,Konstanta!$A$5,IF(CD1070&lt;=Konstanta!$B$6,Konstanta!$A$6,IF(CD1070&lt;=Konstanta!$B$7,Konstanta!$A$7,IF(CD1070&lt;=Konstanta!$B$8,Konstanta!$A$8,IF(CD1070&lt;=Konstanta!$B$9,Konstanta!$A$9,IF(CD1070&lt;=Konstanta!$B$10,Konstanta!$A$10,IF(CD1070&lt;=Konstanta!$B$11,Konstanta!$A$11,Konstanta!$A$12)))))))</f>
        <v>8</v>
      </c>
      <c r="CX1070" t="b">
        <f>LEN(_xlfn.IFNA(VLOOKUP(AA1070,Konstanta!$AD:$AD,1,FALSE),""))=0</f>
        <v>1</v>
      </c>
      <c r="CY1070" s="67">
        <f t="shared" si="279"/>
        <v>0</v>
      </c>
      <c r="CZ1070" s="67">
        <f t="shared" si="280"/>
        <v>0</v>
      </c>
      <c r="DA1070" s="67">
        <f t="shared" si="281"/>
        <v>0</v>
      </c>
      <c r="DB1070" t="b">
        <f t="shared" ca="1" si="282"/>
        <v>0</v>
      </c>
      <c r="DC1070" s="67" t="b">
        <f>DA1070&lt;=Konstanta!$AH$3</f>
        <v>1</v>
      </c>
      <c r="DD1070" t="b">
        <f>CY1070&lt;=Konstanta!$AH$4</f>
        <v>1</v>
      </c>
      <c r="DE1070" t="b">
        <f>CY1070&lt;=Konstanta!$AH$5</f>
        <v>1</v>
      </c>
      <c r="DF1070" t="b">
        <f>CY1070&lt;=Konstanta!$AH$6</f>
        <v>1</v>
      </c>
      <c r="DG1070" t="b">
        <f ca="1">TEXT(BL1070,"YYYYMMDD")=TEXT(Konstanta!$B$1,"YYYYMMDD")</f>
        <v>0</v>
      </c>
      <c r="DH1070" t="b">
        <f t="shared" si="283"/>
        <v>0</v>
      </c>
      <c r="DI1070" s="67">
        <f ca="1">Konstanta!$C$4-Data!CD1070</f>
        <v>-1096658.666275</v>
      </c>
      <c r="DJ1070">
        <f ca="1">IF(Data!DI1070&gt;=Konstanta!$B$14,Konstanta!$A$14,IF(Data!DI1070&gt;=Konstanta!$B$15,Konstanta!$A$15,IF(Data!DI1070&gt;=Konstanta!$B$16,Konstanta!$A$16,IF(Data!DI1070&gt;=Konstanta!$B$17,Konstanta!$A$17,IF(Data!DI1070&gt;=Konstanta!$B$18,Konstanta!$A$18,Konstanta!$A$19)))))</f>
        <v>6</v>
      </c>
      <c r="DK1070" t="b">
        <f t="shared" si="284"/>
        <v>0</v>
      </c>
      <c r="DL1070" t="b">
        <f>COUNTIFS(A$1:A1069,A1070)=0</f>
        <v>1</v>
      </c>
    </row>
    <row r="1071" spans="1:116">
      <c r="A1071" s="68"/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8"/>
      <c r="P1071" s="68"/>
      <c r="Q1071" s="68"/>
      <c r="R1071" s="68"/>
      <c r="S1071" s="68"/>
      <c r="T1071" s="68"/>
      <c r="U1071" s="68"/>
      <c r="V1071" s="68"/>
      <c r="W1071" s="68"/>
      <c r="X1071" s="68"/>
      <c r="Y1071" s="68"/>
      <c r="Z1071" s="68"/>
      <c r="AA1071" s="68"/>
      <c r="AB1071" s="68"/>
      <c r="AC1071" s="68"/>
      <c r="AD1071" s="68"/>
      <c r="AE1071" s="68"/>
      <c r="AF1071" s="68"/>
      <c r="AG1071" s="68"/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/>
      <c r="BY1071" s="68"/>
      <c r="BZ1071" s="70" t="str">
        <f t="shared" si="269"/>
        <v/>
      </c>
      <c r="CA1071" s="71">
        <f t="shared" ca="1" si="270"/>
        <v>1096694.6659916667</v>
      </c>
      <c r="CB1071" s="70" t="b">
        <f ca="1">AND(LEN(BZ1071)&gt;0,TEXT(BZ1071,"YYYY-MM-DD")=TEXT(Konstanta!$B$1,"YYYY-MM-DD"))</f>
        <v>0</v>
      </c>
      <c r="CC1071" s="70" t="str">
        <f t="shared" si="271"/>
        <v/>
      </c>
      <c r="CD1071" s="72">
        <f ca="1">(Konstanta!$B$2-D1071)*24</f>
        <v>1096694.666275</v>
      </c>
      <c r="CE1071" t="b">
        <f t="shared" si="272"/>
        <v>0</v>
      </c>
      <c r="CF1071" t="b">
        <f>LEN(_xlfn.IFNA(VLOOKUP(H1071,Konstanta!$M:$M,1,FALSE),""))&gt;0</f>
        <v>0</v>
      </c>
      <c r="CG1071" t="b">
        <f>LEN(_xlfn.IFNA(VLOOKUP(G1071,Konstanta!$T:$T,1,FALSE),""))&gt;0</f>
        <v>0</v>
      </c>
      <c r="CH1071" t="b">
        <f>_xlfn.IFNA(VLOOKUP(U1071,Konstanta!$O:$O,1,FALSE),"-")&lt;&gt;"-"</f>
        <v>0</v>
      </c>
      <c r="CI1071" t="b">
        <f>LEN(_xlfn.IFNA(VLOOKUP(AX1071,Konstanta!$X:$X,1,FALSE),""))&gt;0</f>
        <v>0</v>
      </c>
      <c r="CJ1071" t="b">
        <f>OR(LEN(_xlfn.IFNA(VLOOKUP(Y1071,Konstanta!$Q:$Q,1,FALSE),""))&gt;0,LEN(Y1071)=0)</f>
        <v>1</v>
      </c>
      <c r="CK1071" t="b">
        <f t="shared" si="273"/>
        <v>1</v>
      </c>
      <c r="CL1071" t="b">
        <f>OR(LEN(_xlfn.IFNA(VLOOKUP(BK1071,Konstanta!$Z:$Z,1,FALSE),""))&gt;0,LEN(BK1071)=0)</f>
        <v>1</v>
      </c>
      <c r="CM1071" t="b">
        <f t="shared" si="274"/>
        <v>1</v>
      </c>
      <c r="CN1071" t="b">
        <f t="shared" si="275"/>
        <v>0</v>
      </c>
      <c r="CO1071" t="b">
        <f>LEN(_xlfn.IFNA(VLOOKUP(Data!K1071,Konstanta!$AB:$AB,1,FALSE),""))&gt;0</f>
        <v>0</v>
      </c>
      <c r="CP1071" s="12" t="b">
        <f t="shared" si="276"/>
        <v>0</v>
      </c>
      <c r="CQ1071" s="12" t="b">
        <f t="shared" si="277"/>
        <v>0</v>
      </c>
      <c r="CR1071" t="b">
        <f>ISNUMBER(SEARCH(Konstanta!$Q$5,Y1071))</f>
        <v>0</v>
      </c>
      <c r="CS1071">
        <f ca="1">IF(CD1071&lt;=Konstanta!$J$5,Konstanta!$I$5,IF(CD1071&lt;=Konstanta!$J$6,Konstanta!$I$6,IF(CD1071&lt;=Konstanta!$J$7,Konstanta!$I$7,Konstanta!$I$8)))</f>
        <v>4</v>
      </c>
      <c r="CT1071" t="b">
        <f>ISNUMBER(SEARCH(Konstanta!$Q$6,Y1071))</f>
        <v>0</v>
      </c>
      <c r="CU1071">
        <f ca="1">IF(CD1071&lt;=Konstanta!$F$5,Konstanta!$E$5,IF(CD1071&lt;=Konstanta!$F$6,Konstanta!$E$6,IF(CD1071&lt;=Konstanta!$F$7,Konstanta!$E$7,IF(CD1071&lt;=Konstanta!$F$8,Konstanta!$E$8,Konstanta!$E$9))))</f>
        <v>5</v>
      </c>
      <c r="CV1071" t="b">
        <f t="shared" si="278"/>
        <v>1</v>
      </c>
      <c r="CW1071" s="74">
        <f ca="1">IF(CD1071&lt;=Konstanta!$B$5,Konstanta!$A$5,IF(CD1071&lt;=Konstanta!$B$6,Konstanta!$A$6,IF(CD1071&lt;=Konstanta!$B$7,Konstanta!$A$7,IF(CD1071&lt;=Konstanta!$B$8,Konstanta!$A$8,IF(CD1071&lt;=Konstanta!$B$9,Konstanta!$A$9,IF(CD1071&lt;=Konstanta!$B$10,Konstanta!$A$10,IF(CD1071&lt;=Konstanta!$B$11,Konstanta!$A$11,Konstanta!$A$12)))))))</f>
        <v>8</v>
      </c>
      <c r="CX1071" t="b">
        <f>LEN(_xlfn.IFNA(VLOOKUP(AA1071,Konstanta!$AD:$AD,1,FALSE),""))=0</f>
        <v>1</v>
      </c>
      <c r="CY1071" s="67">
        <f t="shared" si="279"/>
        <v>0</v>
      </c>
      <c r="CZ1071" s="67">
        <f t="shared" si="280"/>
        <v>0</v>
      </c>
      <c r="DA1071" s="67">
        <f t="shared" si="281"/>
        <v>0</v>
      </c>
      <c r="DB1071" t="b">
        <f t="shared" ca="1" si="282"/>
        <v>0</v>
      </c>
      <c r="DC1071" s="67" t="b">
        <f>DA1071&lt;=Konstanta!$AH$3</f>
        <v>1</v>
      </c>
      <c r="DD1071" t="b">
        <f>CY1071&lt;=Konstanta!$AH$4</f>
        <v>1</v>
      </c>
      <c r="DE1071" t="b">
        <f>CY1071&lt;=Konstanta!$AH$5</f>
        <v>1</v>
      </c>
      <c r="DF1071" t="b">
        <f>CY1071&lt;=Konstanta!$AH$6</f>
        <v>1</v>
      </c>
      <c r="DG1071" t="b">
        <f ca="1">TEXT(BL1071,"YYYYMMDD")=TEXT(Konstanta!$B$1,"YYYYMMDD")</f>
        <v>0</v>
      </c>
      <c r="DH1071" t="b">
        <f t="shared" si="283"/>
        <v>0</v>
      </c>
      <c r="DI1071" s="67">
        <f ca="1">Konstanta!$C$4-Data!CD1071</f>
        <v>-1096658.666275</v>
      </c>
      <c r="DJ1071">
        <f ca="1">IF(Data!DI1071&gt;=Konstanta!$B$14,Konstanta!$A$14,IF(Data!DI1071&gt;=Konstanta!$B$15,Konstanta!$A$15,IF(Data!DI1071&gt;=Konstanta!$B$16,Konstanta!$A$16,IF(Data!DI1071&gt;=Konstanta!$B$17,Konstanta!$A$17,IF(Data!DI1071&gt;=Konstanta!$B$18,Konstanta!$A$18,Konstanta!$A$19)))))</f>
        <v>6</v>
      </c>
      <c r="DK1071" t="b">
        <f t="shared" si="284"/>
        <v>0</v>
      </c>
      <c r="DL1071" t="b">
        <f>COUNTIFS(A$1:A1070,A1071)=0</f>
        <v>1</v>
      </c>
    </row>
    <row r="1072" spans="1:116">
      <c r="A1072" s="68"/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8"/>
      <c r="P1072" s="68"/>
      <c r="Q1072" s="68"/>
      <c r="R1072" s="68"/>
      <c r="S1072" s="68"/>
      <c r="T1072" s="68"/>
      <c r="U1072" s="68"/>
      <c r="V1072" s="68"/>
      <c r="W1072" s="68"/>
      <c r="X1072" s="68"/>
      <c r="Y1072" s="68"/>
      <c r="Z1072" s="68"/>
      <c r="AA1072" s="68"/>
      <c r="AB1072" s="68"/>
      <c r="AC1072" s="68"/>
      <c r="AD1072" s="68"/>
      <c r="AE1072" s="68"/>
      <c r="AF1072" s="68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70" t="str">
        <f t="shared" si="269"/>
        <v/>
      </c>
      <c r="CA1072" s="71">
        <f t="shared" ca="1" si="270"/>
        <v>1096694.6659916667</v>
      </c>
      <c r="CB1072" s="70" t="b">
        <f ca="1">AND(LEN(BZ1072)&gt;0,TEXT(BZ1072,"YYYY-MM-DD")=TEXT(Konstanta!$B$1,"YYYY-MM-DD"))</f>
        <v>0</v>
      </c>
      <c r="CC1072" s="70" t="str">
        <f t="shared" si="271"/>
        <v/>
      </c>
      <c r="CD1072" s="72">
        <f ca="1">(Konstanta!$B$2-D1072)*24</f>
        <v>1096694.666275</v>
      </c>
      <c r="CE1072" t="b">
        <f t="shared" si="272"/>
        <v>0</v>
      </c>
      <c r="CF1072" t="b">
        <f>LEN(_xlfn.IFNA(VLOOKUP(H1072,Konstanta!$M:$M,1,FALSE),""))&gt;0</f>
        <v>0</v>
      </c>
      <c r="CG1072" t="b">
        <f>LEN(_xlfn.IFNA(VLOOKUP(G1072,Konstanta!$T:$T,1,FALSE),""))&gt;0</f>
        <v>0</v>
      </c>
      <c r="CH1072" t="b">
        <f>_xlfn.IFNA(VLOOKUP(U1072,Konstanta!$O:$O,1,FALSE),"-")&lt;&gt;"-"</f>
        <v>0</v>
      </c>
      <c r="CI1072" t="b">
        <f>LEN(_xlfn.IFNA(VLOOKUP(AX1072,Konstanta!$X:$X,1,FALSE),""))&gt;0</f>
        <v>0</v>
      </c>
      <c r="CJ1072" t="b">
        <f>OR(LEN(_xlfn.IFNA(VLOOKUP(Y1072,Konstanta!$Q:$Q,1,FALSE),""))&gt;0,LEN(Y1072)=0)</f>
        <v>1</v>
      </c>
      <c r="CK1072" t="b">
        <f t="shared" si="273"/>
        <v>1</v>
      </c>
      <c r="CL1072" t="b">
        <f>OR(LEN(_xlfn.IFNA(VLOOKUP(BK1072,Konstanta!$Z:$Z,1,FALSE),""))&gt;0,LEN(BK1072)=0)</f>
        <v>1</v>
      </c>
      <c r="CM1072" t="b">
        <f t="shared" si="274"/>
        <v>1</v>
      </c>
      <c r="CN1072" t="b">
        <f t="shared" si="275"/>
        <v>0</v>
      </c>
      <c r="CO1072" t="b">
        <f>LEN(_xlfn.IFNA(VLOOKUP(Data!K1072,Konstanta!$AB:$AB,1,FALSE),""))&gt;0</f>
        <v>0</v>
      </c>
      <c r="CP1072" s="12" t="b">
        <f t="shared" si="276"/>
        <v>0</v>
      </c>
      <c r="CQ1072" s="12" t="b">
        <f t="shared" si="277"/>
        <v>0</v>
      </c>
      <c r="CR1072" t="b">
        <f>ISNUMBER(SEARCH(Konstanta!$Q$5,Y1072))</f>
        <v>0</v>
      </c>
      <c r="CS1072">
        <f ca="1">IF(CD1072&lt;=Konstanta!$J$5,Konstanta!$I$5,IF(CD1072&lt;=Konstanta!$J$6,Konstanta!$I$6,IF(CD1072&lt;=Konstanta!$J$7,Konstanta!$I$7,Konstanta!$I$8)))</f>
        <v>4</v>
      </c>
      <c r="CT1072" t="b">
        <f>ISNUMBER(SEARCH(Konstanta!$Q$6,Y1072))</f>
        <v>0</v>
      </c>
      <c r="CU1072">
        <f ca="1">IF(CD1072&lt;=Konstanta!$F$5,Konstanta!$E$5,IF(CD1072&lt;=Konstanta!$F$6,Konstanta!$E$6,IF(CD1072&lt;=Konstanta!$F$7,Konstanta!$E$7,IF(CD1072&lt;=Konstanta!$F$8,Konstanta!$E$8,Konstanta!$E$9))))</f>
        <v>5</v>
      </c>
      <c r="CV1072" t="b">
        <f t="shared" si="278"/>
        <v>1</v>
      </c>
      <c r="CW1072" s="74">
        <f ca="1">IF(CD1072&lt;=Konstanta!$B$5,Konstanta!$A$5,IF(CD1072&lt;=Konstanta!$B$6,Konstanta!$A$6,IF(CD1072&lt;=Konstanta!$B$7,Konstanta!$A$7,IF(CD1072&lt;=Konstanta!$B$8,Konstanta!$A$8,IF(CD1072&lt;=Konstanta!$B$9,Konstanta!$A$9,IF(CD1072&lt;=Konstanta!$B$10,Konstanta!$A$10,IF(CD1072&lt;=Konstanta!$B$11,Konstanta!$A$11,Konstanta!$A$12)))))))</f>
        <v>8</v>
      </c>
      <c r="CX1072" t="b">
        <f>LEN(_xlfn.IFNA(VLOOKUP(AA1072,Konstanta!$AD:$AD,1,FALSE),""))=0</f>
        <v>1</v>
      </c>
      <c r="CY1072" s="67">
        <f t="shared" si="279"/>
        <v>0</v>
      </c>
      <c r="CZ1072" s="67">
        <f t="shared" si="280"/>
        <v>0</v>
      </c>
      <c r="DA1072" s="67">
        <f t="shared" si="281"/>
        <v>0</v>
      </c>
      <c r="DB1072" t="b">
        <f t="shared" ca="1" si="282"/>
        <v>0</v>
      </c>
      <c r="DC1072" s="67" t="b">
        <f>DA1072&lt;=Konstanta!$AH$3</f>
        <v>1</v>
      </c>
      <c r="DD1072" t="b">
        <f>CY1072&lt;=Konstanta!$AH$4</f>
        <v>1</v>
      </c>
      <c r="DE1072" t="b">
        <f>CY1072&lt;=Konstanta!$AH$5</f>
        <v>1</v>
      </c>
      <c r="DF1072" t="b">
        <f>CY1072&lt;=Konstanta!$AH$6</f>
        <v>1</v>
      </c>
      <c r="DG1072" t="b">
        <f ca="1">TEXT(BL1072,"YYYYMMDD")=TEXT(Konstanta!$B$1,"YYYYMMDD")</f>
        <v>0</v>
      </c>
      <c r="DH1072" t="b">
        <f t="shared" si="283"/>
        <v>0</v>
      </c>
      <c r="DI1072" s="67">
        <f ca="1">Konstanta!$C$4-Data!CD1072</f>
        <v>-1096658.666275</v>
      </c>
      <c r="DJ1072">
        <f ca="1">IF(Data!DI1072&gt;=Konstanta!$B$14,Konstanta!$A$14,IF(Data!DI1072&gt;=Konstanta!$B$15,Konstanta!$A$15,IF(Data!DI1072&gt;=Konstanta!$B$16,Konstanta!$A$16,IF(Data!DI1072&gt;=Konstanta!$B$17,Konstanta!$A$17,IF(Data!DI1072&gt;=Konstanta!$B$18,Konstanta!$A$18,Konstanta!$A$19)))))</f>
        <v>6</v>
      </c>
      <c r="DK1072" t="b">
        <f t="shared" si="284"/>
        <v>0</v>
      </c>
      <c r="DL1072" t="b">
        <f>COUNTIFS(A$1:A1071,A1072)=0</f>
        <v>1</v>
      </c>
    </row>
    <row r="1073" spans="1:116">
      <c r="A1073" s="68"/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8"/>
      <c r="P1073" s="68"/>
      <c r="Q1073" s="68"/>
      <c r="R1073" s="68"/>
      <c r="S1073" s="68"/>
      <c r="T1073" s="68"/>
      <c r="U1073" s="68"/>
      <c r="V1073" s="68"/>
      <c r="W1073" s="68"/>
      <c r="X1073" s="68"/>
      <c r="Y1073" s="68"/>
      <c r="Z1073" s="68"/>
      <c r="AA1073" s="68"/>
      <c r="AB1073" s="68"/>
      <c r="AC1073" s="68"/>
      <c r="AD1073" s="68"/>
      <c r="AE1073" s="68"/>
      <c r="AF1073" s="68"/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/>
      <c r="BY1073" s="68"/>
      <c r="BZ1073" s="70" t="str">
        <f t="shared" si="269"/>
        <v/>
      </c>
      <c r="CA1073" s="71">
        <f t="shared" ca="1" si="270"/>
        <v>1096694.666013889</v>
      </c>
      <c r="CB1073" s="70" t="b">
        <f ca="1">AND(LEN(BZ1073)&gt;0,TEXT(BZ1073,"YYYY-MM-DD")=TEXT(Konstanta!$B$1,"YYYY-MM-DD"))</f>
        <v>0</v>
      </c>
      <c r="CC1073" s="70" t="str">
        <f t="shared" si="271"/>
        <v/>
      </c>
      <c r="CD1073" s="72">
        <f ca="1">(Konstanta!$B$2-D1073)*24</f>
        <v>1096694.666275</v>
      </c>
      <c r="CE1073" t="b">
        <f t="shared" si="272"/>
        <v>0</v>
      </c>
      <c r="CF1073" t="b">
        <f>LEN(_xlfn.IFNA(VLOOKUP(H1073,Konstanta!$M:$M,1,FALSE),""))&gt;0</f>
        <v>0</v>
      </c>
      <c r="CG1073" t="b">
        <f>LEN(_xlfn.IFNA(VLOOKUP(G1073,Konstanta!$T:$T,1,FALSE),""))&gt;0</f>
        <v>0</v>
      </c>
      <c r="CH1073" t="b">
        <f>_xlfn.IFNA(VLOOKUP(U1073,Konstanta!$O:$O,1,FALSE),"-")&lt;&gt;"-"</f>
        <v>0</v>
      </c>
      <c r="CI1073" t="b">
        <f>LEN(_xlfn.IFNA(VLOOKUP(AX1073,Konstanta!$X:$X,1,FALSE),""))&gt;0</f>
        <v>0</v>
      </c>
      <c r="CJ1073" t="b">
        <f>OR(LEN(_xlfn.IFNA(VLOOKUP(Y1073,Konstanta!$Q:$Q,1,FALSE),""))&gt;0,LEN(Y1073)=0)</f>
        <v>1</v>
      </c>
      <c r="CK1073" t="b">
        <f t="shared" si="273"/>
        <v>1</v>
      </c>
      <c r="CL1073" t="b">
        <f>OR(LEN(_xlfn.IFNA(VLOOKUP(BK1073,Konstanta!$Z:$Z,1,FALSE),""))&gt;0,LEN(BK1073)=0)</f>
        <v>1</v>
      </c>
      <c r="CM1073" t="b">
        <f t="shared" si="274"/>
        <v>1</v>
      </c>
      <c r="CN1073" t="b">
        <f t="shared" si="275"/>
        <v>0</v>
      </c>
      <c r="CO1073" t="b">
        <f>LEN(_xlfn.IFNA(VLOOKUP(Data!K1073,Konstanta!$AB:$AB,1,FALSE),""))&gt;0</f>
        <v>0</v>
      </c>
      <c r="CP1073" s="12" t="b">
        <f t="shared" si="276"/>
        <v>0</v>
      </c>
      <c r="CQ1073" s="12" t="b">
        <f t="shared" si="277"/>
        <v>0</v>
      </c>
      <c r="CR1073" t="b">
        <f>ISNUMBER(SEARCH(Konstanta!$Q$5,Y1073))</f>
        <v>0</v>
      </c>
      <c r="CS1073">
        <f ca="1">IF(CD1073&lt;=Konstanta!$J$5,Konstanta!$I$5,IF(CD1073&lt;=Konstanta!$J$6,Konstanta!$I$6,IF(CD1073&lt;=Konstanta!$J$7,Konstanta!$I$7,Konstanta!$I$8)))</f>
        <v>4</v>
      </c>
      <c r="CT1073" t="b">
        <f>ISNUMBER(SEARCH(Konstanta!$Q$6,Y1073))</f>
        <v>0</v>
      </c>
      <c r="CU1073">
        <f ca="1">IF(CD1073&lt;=Konstanta!$F$5,Konstanta!$E$5,IF(CD1073&lt;=Konstanta!$F$6,Konstanta!$E$6,IF(CD1073&lt;=Konstanta!$F$7,Konstanta!$E$7,IF(CD1073&lt;=Konstanta!$F$8,Konstanta!$E$8,Konstanta!$E$9))))</f>
        <v>5</v>
      </c>
      <c r="CV1073" t="b">
        <f t="shared" si="278"/>
        <v>1</v>
      </c>
      <c r="CW1073" s="74">
        <f ca="1">IF(CD1073&lt;=Konstanta!$B$5,Konstanta!$A$5,IF(CD1073&lt;=Konstanta!$B$6,Konstanta!$A$6,IF(CD1073&lt;=Konstanta!$B$7,Konstanta!$A$7,IF(CD1073&lt;=Konstanta!$B$8,Konstanta!$A$8,IF(CD1073&lt;=Konstanta!$B$9,Konstanta!$A$9,IF(CD1073&lt;=Konstanta!$B$10,Konstanta!$A$10,IF(CD1073&lt;=Konstanta!$B$11,Konstanta!$A$11,Konstanta!$A$12)))))))</f>
        <v>8</v>
      </c>
      <c r="CX1073" t="b">
        <f>LEN(_xlfn.IFNA(VLOOKUP(AA1073,Konstanta!$AD:$AD,1,FALSE),""))=0</f>
        <v>1</v>
      </c>
      <c r="CY1073" s="67">
        <f t="shared" si="279"/>
        <v>0</v>
      </c>
      <c r="CZ1073" s="67">
        <f t="shared" si="280"/>
        <v>0</v>
      </c>
      <c r="DA1073" s="67">
        <f t="shared" si="281"/>
        <v>0</v>
      </c>
      <c r="DB1073" t="b">
        <f t="shared" ca="1" si="282"/>
        <v>0</v>
      </c>
      <c r="DC1073" s="67" t="b">
        <f>DA1073&lt;=Konstanta!$AH$3</f>
        <v>1</v>
      </c>
      <c r="DD1073" t="b">
        <f>CY1073&lt;=Konstanta!$AH$4</f>
        <v>1</v>
      </c>
      <c r="DE1073" t="b">
        <f>CY1073&lt;=Konstanta!$AH$5</f>
        <v>1</v>
      </c>
      <c r="DF1073" t="b">
        <f>CY1073&lt;=Konstanta!$AH$6</f>
        <v>1</v>
      </c>
      <c r="DG1073" t="b">
        <f ca="1">TEXT(BL1073,"YYYYMMDD")=TEXT(Konstanta!$B$1,"YYYYMMDD")</f>
        <v>0</v>
      </c>
      <c r="DH1073" t="b">
        <f t="shared" si="283"/>
        <v>0</v>
      </c>
      <c r="DI1073" s="67">
        <f ca="1">Konstanta!$C$4-Data!CD1073</f>
        <v>-1096658.666275</v>
      </c>
      <c r="DJ1073">
        <f ca="1">IF(Data!DI1073&gt;=Konstanta!$B$14,Konstanta!$A$14,IF(Data!DI1073&gt;=Konstanta!$B$15,Konstanta!$A$15,IF(Data!DI1073&gt;=Konstanta!$B$16,Konstanta!$A$16,IF(Data!DI1073&gt;=Konstanta!$B$17,Konstanta!$A$17,IF(Data!DI1073&gt;=Konstanta!$B$18,Konstanta!$A$18,Konstanta!$A$19)))))</f>
        <v>6</v>
      </c>
      <c r="DK1073" t="b">
        <f t="shared" si="284"/>
        <v>0</v>
      </c>
      <c r="DL1073" t="b">
        <f>COUNTIFS(A$1:A1072,A1073)=0</f>
        <v>1</v>
      </c>
    </row>
    <row r="1074" spans="1:116">
      <c r="A1074" s="68"/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8"/>
      <c r="P1074" s="68"/>
      <c r="Q1074" s="68"/>
      <c r="R1074" s="68"/>
      <c r="S1074" s="68"/>
      <c r="T1074" s="68"/>
      <c r="U1074" s="68"/>
      <c r="V1074" s="68"/>
      <c r="W1074" s="68"/>
      <c r="X1074" s="68"/>
      <c r="Y1074" s="68"/>
      <c r="Z1074" s="68"/>
      <c r="AA1074" s="68"/>
      <c r="AB1074" s="68"/>
      <c r="AC1074" s="68"/>
      <c r="AD1074" s="68"/>
      <c r="AE1074" s="68"/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  <c r="BL1074" s="68"/>
      <c r="BM1074" s="68"/>
      <c r="BN1074" s="68"/>
      <c r="BO1074" s="68"/>
      <c r="BP1074" s="68"/>
      <c r="BQ1074" s="68"/>
      <c r="BR1074" s="68"/>
      <c r="BS1074" s="68"/>
      <c r="BT1074" s="68"/>
      <c r="BU1074" s="68"/>
      <c r="BV1074" s="68"/>
      <c r="BW1074" s="68"/>
      <c r="BX1074" s="68"/>
      <c r="BY1074" s="68"/>
      <c r="BZ1074" s="70" t="str">
        <f t="shared" si="269"/>
        <v/>
      </c>
      <c r="CA1074" s="71">
        <f t="shared" ca="1" si="270"/>
        <v>1096694.6659916667</v>
      </c>
      <c r="CB1074" s="70" t="b">
        <f ca="1">AND(LEN(BZ1074)&gt;0,TEXT(BZ1074,"YYYY-MM-DD")=TEXT(Konstanta!$B$1,"YYYY-MM-DD"))</f>
        <v>0</v>
      </c>
      <c r="CC1074" s="70" t="str">
        <f t="shared" si="271"/>
        <v/>
      </c>
      <c r="CD1074" s="72">
        <f ca="1">(Konstanta!$B$2-D1074)*24</f>
        <v>1096694.666275</v>
      </c>
      <c r="CE1074" t="b">
        <f t="shared" si="272"/>
        <v>0</v>
      </c>
      <c r="CF1074" t="b">
        <f>LEN(_xlfn.IFNA(VLOOKUP(H1074,Konstanta!$M:$M,1,FALSE),""))&gt;0</f>
        <v>0</v>
      </c>
      <c r="CG1074" t="b">
        <f>LEN(_xlfn.IFNA(VLOOKUP(G1074,Konstanta!$T:$T,1,FALSE),""))&gt;0</f>
        <v>0</v>
      </c>
      <c r="CH1074" t="b">
        <f>_xlfn.IFNA(VLOOKUP(U1074,Konstanta!$O:$O,1,FALSE),"-")&lt;&gt;"-"</f>
        <v>0</v>
      </c>
      <c r="CI1074" t="b">
        <f>LEN(_xlfn.IFNA(VLOOKUP(AX1074,Konstanta!$X:$X,1,FALSE),""))&gt;0</f>
        <v>0</v>
      </c>
      <c r="CJ1074" t="b">
        <f>OR(LEN(_xlfn.IFNA(VLOOKUP(Y1074,Konstanta!$Q:$Q,1,FALSE),""))&gt;0,LEN(Y1074)=0)</f>
        <v>1</v>
      </c>
      <c r="CK1074" t="b">
        <f t="shared" si="273"/>
        <v>1</v>
      </c>
      <c r="CL1074" t="b">
        <f>OR(LEN(_xlfn.IFNA(VLOOKUP(BK1074,Konstanta!$Z:$Z,1,FALSE),""))&gt;0,LEN(BK1074)=0)</f>
        <v>1</v>
      </c>
      <c r="CM1074" t="b">
        <f t="shared" si="274"/>
        <v>1</v>
      </c>
      <c r="CN1074" t="b">
        <f t="shared" si="275"/>
        <v>0</v>
      </c>
      <c r="CO1074" t="b">
        <f>LEN(_xlfn.IFNA(VLOOKUP(Data!K1074,Konstanta!$AB:$AB,1,FALSE),""))&gt;0</f>
        <v>0</v>
      </c>
      <c r="CP1074" s="12" t="b">
        <f t="shared" si="276"/>
        <v>0</v>
      </c>
      <c r="CQ1074" s="12" t="b">
        <f t="shared" si="277"/>
        <v>0</v>
      </c>
      <c r="CR1074" t="b">
        <f>ISNUMBER(SEARCH(Konstanta!$Q$5,Y1074))</f>
        <v>0</v>
      </c>
      <c r="CS1074">
        <f ca="1">IF(CD1074&lt;=Konstanta!$J$5,Konstanta!$I$5,IF(CD1074&lt;=Konstanta!$J$6,Konstanta!$I$6,IF(CD1074&lt;=Konstanta!$J$7,Konstanta!$I$7,Konstanta!$I$8)))</f>
        <v>4</v>
      </c>
      <c r="CT1074" t="b">
        <f>ISNUMBER(SEARCH(Konstanta!$Q$6,Y1074))</f>
        <v>0</v>
      </c>
      <c r="CU1074">
        <f ca="1">IF(CD1074&lt;=Konstanta!$F$5,Konstanta!$E$5,IF(CD1074&lt;=Konstanta!$F$6,Konstanta!$E$6,IF(CD1074&lt;=Konstanta!$F$7,Konstanta!$E$7,IF(CD1074&lt;=Konstanta!$F$8,Konstanta!$E$8,Konstanta!$E$9))))</f>
        <v>5</v>
      </c>
      <c r="CV1074" t="b">
        <f t="shared" si="278"/>
        <v>1</v>
      </c>
      <c r="CW1074" s="74">
        <f ca="1">IF(CD1074&lt;=Konstanta!$B$5,Konstanta!$A$5,IF(CD1074&lt;=Konstanta!$B$6,Konstanta!$A$6,IF(CD1074&lt;=Konstanta!$B$7,Konstanta!$A$7,IF(CD1074&lt;=Konstanta!$B$8,Konstanta!$A$8,IF(CD1074&lt;=Konstanta!$B$9,Konstanta!$A$9,IF(CD1074&lt;=Konstanta!$B$10,Konstanta!$A$10,IF(CD1074&lt;=Konstanta!$B$11,Konstanta!$A$11,Konstanta!$A$12)))))))</f>
        <v>8</v>
      </c>
      <c r="CX1074" t="b">
        <f>LEN(_xlfn.IFNA(VLOOKUP(AA1074,Konstanta!$AD:$AD,1,FALSE),""))=0</f>
        <v>1</v>
      </c>
      <c r="CY1074" s="67">
        <f t="shared" si="279"/>
        <v>0</v>
      </c>
      <c r="CZ1074" s="67">
        <f t="shared" si="280"/>
        <v>0</v>
      </c>
      <c r="DA1074" s="67">
        <f t="shared" si="281"/>
        <v>0</v>
      </c>
      <c r="DB1074" t="b">
        <f t="shared" ca="1" si="282"/>
        <v>0</v>
      </c>
      <c r="DC1074" s="67" t="b">
        <f>DA1074&lt;=Konstanta!$AH$3</f>
        <v>1</v>
      </c>
      <c r="DD1074" t="b">
        <f>CY1074&lt;=Konstanta!$AH$4</f>
        <v>1</v>
      </c>
      <c r="DE1074" t="b">
        <f>CY1074&lt;=Konstanta!$AH$5</f>
        <v>1</v>
      </c>
      <c r="DF1074" t="b">
        <f>CY1074&lt;=Konstanta!$AH$6</f>
        <v>1</v>
      </c>
      <c r="DG1074" t="b">
        <f ca="1">TEXT(BL1074,"YYYYMMDD")=TEXT(Konstanta!$B$1,"YYYYMMDD")</f>
        <v>0</v>
      </c>
      <c r="DH1074" t="b">
        <f t="shared" si="283"/>
        <v>0</v>
      </c>
      <c r="DI1074" s="67">
        <f ca="1">Konstanta!$C$4-Data!CD1074</f>
        <v>-1096658.666275</v>
      </c>
      <c r="DJ1074">
        <f ca="1">IF(Data!DI1074&gt;=Konstanta!$B$14,Konstanta!$A$14,IF(Data!DI1074&gt;=Konstanta!$B$15,Konstanta!$A$15,IF(Data!DI1074&gt;=Konstanta!$B$16,Konstanta!$A$16,IF(Data!DI1074&gt;=Konstanta!$B$17,Konstanta!$A$17,IF(Data!DI1074&gt;=Konstanta!$B$18,Konstanta!$A$18,Konstanta!$A$19)))))</f>
        <v>6</v>
      </c>
      <c r="DK1074" t="b">
        <f t="shared" si="284"/>
        <v>0</v>
      </c>
      <c r="DL1074" t="b">
        <f>COUNTIFS(A$1:A1073,A1074)=0</f>
        <v>1</v>
      </c>
    </row>
    <row r="1075" spans="1:116">
      <c r="A1075" s="68"/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8"/>
      <c r="P1075" s="68"/>
      <c r="Q1075" s="68"/>
      <c r="R1075" s="68"/>
      <c r="S1075" s="68"/>
      <c r="T1075" s="68"/>
      <c r="U1075" s="68"/>
      <c r="V1075" s="68"/>
      <c r="W1075" s="68"/>
      <c r="X1075" s="68"/>
      <c r="Y1075" s="68"/>
      <c r="Z1075" s="68"/>
      <c r="AA1075" s="68"/>
      <c r="AB1075" s="68"/>
      <c r="AC1075" s="68"/>
      <c r="AD1075" s="68"/>
      <c r="AE1075" s="68"/>
      <c r="AF1075" s="68"/>
      <c r="AG1075" s="68"/>
      <c r="AH1075" s="68"/>
      <c r="AI1075" s="68"/>
      <c r="AJ1075" s="68"/>
      <c r="AK1075" s="68"/>
      <c r="AL1075" s="68"/>
      <c r="AM1075" s="68"/>
      <c r="AN1075" s="68"/>
      <c r="AO1075" s="68"/>
      <c r="AP1075" s="68"/>
      <c r="AQ1075" s="68"/>
      <c r="AR1075" s="68"/>
      <c r="AS1075" s="68"/>
      <c r="AT1075" s="68"/>
      <c r="AU1075" s="68"/>
      <c r="AV1075" s="68"/>
      <c r="AW1075" s="68"/>
      <c r="AX1075" s="68"/>
      <c r="AY1075" s="68"/>
      <c r="AZ1075" s="68"/>
      <c r="BA1075" s="68"/>
      <c r="BB1075" s="68"/>
      <c r="BC1075" s="68"/>
      <c r="BD1075" s="68"/>
      <c r="BE1075" s="68"/>
      <c r="BF1075" s="68"/>
      <c r="BG1075" s="68"/>
      <c r="BH1075" s="68"/>
      <c r="BI1075" s="68"/>
      <c r="BJ1075" s="68"/>
      <c r="BK1075" s="68"/>
      <c r="BL1075" s="68"/>
      <c r="BM1075" s="68"/>
      <c r="BN1075" s="68"/>
      <c r="BO1075" s="68"/>
      <c r="BP1075" s="68"/>
      <c r="BQ1075" s="68"/>
      <c r="BR1075" s="68"/>
      <c r="BS1075" s="68"/>
      <c r="BT1075" s="68"/>
      <c r="BU1075" s="68"/>
      <c r="BV1075" s="68"/>
      <c r="BW1075" s="68"/>
      <c r="BX1075" s="68"/>
      <c r="BY1075" s="68"/>
      <c r="BZ1075" s="70" t="str">
        <f t="shared" si="269"/>
        <v/>
      </c>
      <c r="CA1075" s="71">
        <f t="shared" ca="1" si="270"/>
        <v>1096694.6660166667</v>
      </c>
      <c r="CB1075" s="70" t="b">
        <f ca="1">AND(LEN(BZ1075)&gt;0,TEXT(BZ1075,"YYYY-MM-DD")=TEXT(Konstanta!$B$1,"YYYY-MM-DD"))</f>
        <v>0</v>
      </c>
      <c r="CC1075" s="70" t="str">
        <f t="shared" si="271"/>
        <v/>
      </c>
      <c r="CD1075" s="72">
        <f ca="1">(Konstanta!$B$2-D1075)*24</f>
        <v>1096694.666275</v>
      </c>
      <c r="CE1075" t="b">
        <f t="shared" si="272"/>
        <v>0</v>
      </c>
      <c r="CF1075" t="b">
        <f>LEN(_xlfn.IFNA(VLOOKUP(H1075,Konstanta!$M:$M,1,FALSE),""))&gt;0</f>
        <v>0</v>
      </c>
      <c r="CG1075" t="b">
        <f>LEN(_xlfn.IFNA(VLOOKUP(G1075,Konstanta!$T:$T,1,FALSE),""))&gt;0</f>
        <v>0</v>
      </c>
      <c r="CH1075" t="b">
        <f>_xlfn.IFNA(VLOOKUP(U1075,Konstanta!$O:$O,1,FALSE),"-")&lt;&gt;"-"</f>
        <v>0</v>
      </c>
      <c r="CI1075" t="b">
        <f>LEN(_xlfn.IFNA(VLOOKUP(AX1075,Konstanta!$X:$X,1,FALSE),""))&gt;0</f>
        <v>0</v>
      </c>
      <c r="CJ1075" t="b">
        <f>OR(LEN(_xlfn.IFNA(VLOOKUP(Y1075,Konstanta!$Q:$Q,1,FALSE),""))&gt;0,LEN(Y1075)=0)</f>
        <v>1</v>
      </c>
      <c r="CK1075" t="b">
        <f t="shared" si="273"/>
        <v>1</v>
      </c>
      <c r="CL1075" t="b">
        <f>OR(LEN(_xlfn.IFNA(VLOOKUP(BK1075,Konstanta!$Z:$Z,1,FALSE),""))&gt;0,LEN(BK1075)=0)</f>
        <v>1</v>
      </c>
      <c r="CM1075" t="b">
        <f t="shared" si="274"/>
        <v>1</v>
      </c>
      <c r="CN1075" t="b">
        <f t="shared" si="275"/>
        <v>0</v>
      </c>
      <c r="CO1075" t="b">
        <f>LEN(_xlfn.IFNA(VLOOKUP(Data!K1075,Konstanta!$AB:$AB,1,FALSE),""))&gt;0</f>
        <v>0</v>
      </c>
      <c r="CP1075" s="12" t="b">
        <f t="shared" si="276"/>
        <v>0</v>
      </c>
      <c r="CQ1075" s="12" t="b">
        <f t="shared" si="277"/>
        <v>0</v>
      </c>
      <c r="CR1075" t="b">
        <f>ISNUMBER(SEARCH(Konstanta!$Q$5,Y1075))</f>
        <v>0</v>
      </c>
      <c r="CS1075">
        <f ca="1">IF(CD1075&lt;=Konstanta!$J$5,Konstanta!$I$5,IF(CD1075&lt;=Konstanta!$J$6,Konstanta!$I$6,IF(CD1075&lt;=Konstanta!$J$7,Konstanta!$I$7,Konstanta!$I$8)))</f>
        <v>4</v>
      </c>
      <c r="CT1075" t="b">
        <f>ISNUMBER(SEARCH(Konstanta!$Q$6,Y1075))</f>
        <v>0</v>
      </c>
      <c r="CU1075">
        <f ca="1">IF(CD1075&lt;=Konstanta!$F$5,Konstanta!$E$5,IF(CD1075&lt;=Konstanta!$F$6,Konstanta!$E$6,IF(CD1075&lt;=Konstanta!$F$7,Konstanta!$E$7,IF(CD1075&lt;=Konstanta!$F$8,Konstanta!$E$8,Konstanta!$E$9))))</f>
        <v>5</v>
      </c>
      <c r="CV1075" t="b">
        <f t="shared" si="278"/>
        <v>1</v>
      </c>
      <c r="CW1075" s="74">
        <f ca="1">IF(CD1075&lt;=Konstanta!$B$5,Konstanta!$A$5,IF(CD1075&lt;=Konstanta!$B$6,Konstanta!$A$6,IF(CD1075&lt;=Konstanta!$B$7,Konstanta!$A$7,IF(CD1075&lt;=Konstanta!$B$8,Konstanta!$A$8,IF(CD1075&lt;=Konstanta!$B$9,Konstanta!$A$9,IF(CD1075&lt;=Konstanta!$B$10,Konstanta!$A$10,IF(CD1075&lt;=Konstanta!$B$11,Konstanta!$A$11,Konstanta!$A$12)))))))</f>
        <v>8</v>
      </c>
      <c r="CX1075" t="b">
        <f>LEN(_xlfn.IFNA(VLOOKUP(AA1075,Konstanta!$AD:$AD,1,FALSE),""))=0</f>
        <v>1</v>
      </c>
      <c r="CY1075" s="67">
        <f t="shared" si="279"/>
        <v>0</v>
      </c>
      <c r="CZ1075" s="67">
        <f t="shared" si="280"/>
        <v>0</v>
      </c>
      <c r="DA1075" s="67">
        <f t="shared" si="281"/>
        <v>0</v>
      </c>
      <c r="DB1075" t="b">
        <f t="shared" ca="1" si="282"/>
        <v>0</v>
      </c>
      <c r="DC1075" s="67" t="b">
        <f>DA1075&lt;=Konstanta!$AH$3</f>
        <v>1</v>
      </c>
      <c r="DD1075" t="b">
        <f>CY1075&lt;=Konstanta!$AH$4</f>
        <v>1</v>
      </c>
      <c r="DE1075" t="b">
        <f>CY1075&lt;=Konstanta!$AH$5</f>
        <v>1</v>
      </c>
      <c r="DF1075" t="b">
        <f>CY1075&lt;=Konstanta!$AH$6</f>
        <v>1</v>
      </c>
      <c r="DG1075" t="b">
        <f ca="1">TEXT(BL1075,"YYYYMMDD")=TEXT(Konstanta!$B$1,"YYYYMMDD")</f>
        <v>0</v>
      </c>
      <c r="DH1075" t="b">
        <f t="shared" si="283"/>
        <v>0</v>
      </c>
      <c r="DI1075" s="67">
        <f ca="1">Konstanta!$C$4-Data!CD1075</f>
        <v>-1096658.666275</v>
      </c>
      <c r="DJ1075">
        <f ca="1">IF(Data!DI1075&gt;=Konstanta!$B$14,Konstanta!$A$14,IF(Data!DI1075&gt;=Konstanta!$B$15,Konstanta!$A$15,IF(Data!DI1075&gt;=Konstanta!$B$16,Konstanta!$A$16,IF(Data!DI1075&gt;=Konstanta!$B$17,Konstanta!$A$17,IF(Data!DI1075&gt;=Konstanta!$B$18,Konstanta!$A$18,Konstanta!$A$19)))))</f>
        <v>6</v>
      </c>
      <c r="DK1075" t="b">
        <f t="shared" si="284"/>
        <v>0</v>
      </c>
      <c r="DL1075" t="b">
        <f>COUNTIFS(A$1:A1074,A1075)=0</f>
        <v>1</v>
      </c>
    </row>
    <row r="1076" spans="1:116">
      <c r="A1076" s="68"/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8"/>
      <c r="P1076" s="68"/>
      <c r="Q1076" s="68"/>
      <c r="R1076" s="68"/>
      <c r="S1076" s="68"/>
      <c r="T1076" s="68"/>
      <c r="U1076" s="68"/>
      <c r="V1076" s="68"/>
      <c r="W1076" s="68"/>
      <c r="X1076" s="68"/>
      <c r="Y1076" s="68"/>
      <c r="Z1076" s="68"/>
      <c r="AA1076" s="68"/>
      <c r="AB1076" s="68"/>
      <c r="AC1076" s="68"/>
      <c r="AD1076" s="68"/>
      <c r="AE1076" s="68"/>
      <c r="AF1076" s="68"/>
      <c r="AG1076" s="68"/>
      <c r="AH1076" s="68"/>
      <c r="AI1076" s="68"/>
      <c r="AJ1076" s="68"/>
      <c r="AK1076" s="68"/>
      <c r="AL1076" s="68"/>
      <c r="AM1076" s="68"/>
      <c r="AN1076" s="68"/>
      <c r="AO1076" s="68"/>
      <c r="AP1076" s="68"/>
      <c r="AQ1076" s="68"/>
      <c r="AR1076" s="68"/>
      <c r="AS1076" s="68"/>
      <c r="AT1076" s="68"/>
      <c r="AU1076" s="68"/>
      <c r="AV1076" s="68"/>
      <c r="AW1076" s="68"/>
      <c r="AX1076" s="68"/>
      <c r="AY1076" s="68"/>
      <c r="AZ1076" s="68"/>
      <c r="BA1076" s="68"/>
      <c r="BB1076" s="68"/>
      <c r="BC1076" s="68"/>
      <c r="BD1076" s="68"/>
      <c r="BE1076" s="68"/>
      <c r="BF1076" s="68"/>
      <c r="BG1076" s="68"/>
      <c r="BH1076" s="68"/>
      <c r="BI1076" s="68"/>
      <c r="BJ1076" s="68"/>
      <c r="BK1076" s="68"/>
      <c r="BL1076" s="68"/>
      <c r="BM1076" s="68"/>
      <c r="BN1076" s="68"/>
      <c r="BO1076" s="68"/>
      <c r="BP1076" s="68"/>
      <c r="BQ1076" s="68"/>
      <c r="BR1076" s="68"/>
      <c r="BS1076" s="68"/>
      <c r="BT1076" s="68"/>
      <c r="BU1076" s="68"/>
      <c r="BV1076" s="68"/>
      <c r="BW1076" s="68"/>
      <c r="BX1076" s="68"/>
      <c r="BY1076" s="68"/>
      <c r="BZ1076" s="70" t="str">
        <f t="shared" si="269"/>
        <v/>
      </c>
      <c r="CA1076" s="71">
        <f t="shared" ca="1" si="270"/>
        <v>1096694.6659916667</v>
      </c>
      <c r="CB1076" s="70" t="b">
        <f ca="1">AND(LEN(BZ1076)&gt;0,TEXT(BZ1076,"YYYY-MM-DD")=TEXT(Konstanta!$B$1,"YYYY-MM-DD"))</f>
        <v>0</v>
      </c>
      <c r="CC1076" s="70" t="str">
        <f t="shared" si="271"/>
        <v/>
      </c>
      <c r="CD1076" s="72">
        <f ca="1">(Konstanta!$B$2-D1076)*24</f>
        <v>1096694.666275</v>
      </c>
      <c r="CE1076" t="b">
        <f t="shared" si="272"/>
        <v>0</v>
      </c>
      <c r="CF1076" t="b">
        <f>LEN(_xlfn.IFNA(VLOOKUP(H1076,Konstanta!$M:$M,1,FALSE),""))&gt;0</f>
        <v>0</v>
      </c>
      <c r="CG1076" t="b">
        <f>LEN(_xlfn.IFNA(VLOOKUP(G1076,Konstanta!$T:$T,1,FALSE),""))&gt;0</f>
        <v>0</v>
      </c>
      <c r="CH1076" t="b">
        <f>_xlfn.IFNA(VLOOKUP(U1076,Konstanta!$O:$O,1,FALSE),"-")&lt;&gt;"-"</f>
        <v>0</v>
      </c>
      <c r="CI1076" t="b">
        <f>LEN(_xlfn.IFNA(VLOOKUP(AX1076,Konstanta!$X:$X,1,FALSE),""))&gt;0</f>
        <v>0</v>
      </c>
      <c r="CJ1076" t="b">
        <f>OR(LEN(_xlfn.IFNA(VLOOKUP(Y1076,Konstanta!$Q:$Q,1,FALSE),""))&gt;0,LEN(Y1076)=0)</f>
        <v>1</v>
      </c>
      <c r="CK1076" t="b">
        <f t="shared" si="273"/>
        <v>1</v>
      </c>
      <c r="CL1076" t="b">
        <f>OR(LEN(_xlfn.IFNA(VLOOKUP(BK1076,Konstanta!$Z:$Z,1,FALSE),""))&gt;0,LEN(BK1076)=0)</f>
        <v>1</v>
      </c>
      <c r="CM1076" t="b">
        <f t="shared" si="274"/>
        <v>1</v>
      </c>
      <c r="CN1076" t="b">
        <f t="shared" si="275"/>
        <v>0</v>
      </c>
      <c r="CO1076" t="b">
        <f>LEN(_xlfn.IFNA(VLOOKUP(Data!K1076,Konstanta!$AB:$AB,1,FALSE),""))&gt;0</f>
        <v>0</v>
      </c>
      <c r="CP1076" s="12" t="b">
        <f t="shared" si="276"/>
        <v>0</v>
      </c>
      <c r="CQ1076" s="12" t="b">
        <f t="shared" si="277"/>
        <v>0</v>
      </c>
      <c r="CR1076" t="b">
        <f>ISNUMBER(SEARCH(Konstanta!$Q$5,Y1076))</f>
        <v>0</v>
      </c>
      <c r="CS1076">
        <f ca="1">IF(CD1076&lt;=Konstanta!$J$5,Konstanta!$I$5,IF(CD1076&lt;=Konstanta!$J$6,Konstanta!$I$6,IF(CD1076&lt;=Konstanta!$J$7,Konstanta!$I$7,Konstanta!$I$8)))</f>
        <v>4</v>
      </c>
      <c r="CT1076" t="b">
        <f>ISNUMBER(SEARCH(Konstanta!$Q$6,Y1076))</f>
        <v>0</v>
      </c>
      <c r="CU1076">
        <f ca="1">IF(CD1076&lt;=Konstanta!$F$5,Konstanta!$E$5,IF(CD1076&lt;=Konstanta!$F$6,Konstanta!$E$6,IF(CD1076&lt;=Konstanta!$F$7,Konstanta!$E$7,IF(CD1076&lt;=Konstanta!$F$8,Konstanta!$E$8,Konstanta!$E$9))))</f>
        <v>5</v>
      </c>
      <c r="CV1076" t="b">
        <f t="shared" si="278"/>
        <v>1</v>
      </c>
      <c r="CW1076" s="74">
        <f ca="1">IF(CD1076&lt;=Konstanta!$B$5,Konstanta!$A$5,IF(CD1076&lt;=Konstanta!$B$6,Konstanta!$A$6,IF(CD1076&lt;=Konstanta!$B$7,Konstanta!$A$7,IF(CD1076&lt;=Konstanta!$B$8,Konstanta!$A$8,IF(CD1076&lt;=Konstanta!$B$9,Konstanta!$A$9,IF(CD1076&lt;=Konstanta!$B$10,Konstanta!$A$10,IF(CD1076&lt;=Konstanta!$B$11,Konstanta!$A$11,Konstanta!$A$12)))))))</f>
        <v>8</v>
      </c>
      <c r="CX1076" t="b">
        <f>LEN(_xlfn.IFNA(VLOOKUP(AA1076,Konstanta!$AD:$AD,1,FALSE),""))=0</f>
        <v>1</v>
      </c>
      <c r="CY1076" s="67">
        <f t="shared" si="279"/>
        <v>0</v>
      </c>
      <c r="CZ1076" s="67">
        <f t="shared" si="280"/>
        <v>0</v>
      </c>
      <c r="DA1076" s="67">
        <f t="shared" si="281"/>
        <v>0</v>
      </c>
      <c r="DB1076" t="b">
        <f t="shared" ca="1" si="282"/>
        <v>0</v>
      </c>
      <c r="DC1076" s="67" t="b">
        <f>DA1076&lt;=Konstanta!$AH$3</f>
        <v>1</v>
      </c>
      <c r="DD1076" t="b">
        <f>CY1076&lt;=Konstanta!$AH$4</f>
        <v>1</v>
      </c>
      <c r="DE1076" t="b">
        <f>CY1076&lt;=Konstanta!$AH$5</f>
        <v>1</v>
      </c>
      <c r="DF1076" t="b">
        <f>CY1076&lt;=Konstanta!$AH$6</f>
        <v>1</v>
      </c>
      <c r="DG1076" t="b">
        <f ca="1">TEXT(BL1076,"YYYYMMDD")=TEXT(Konstanta!$B$1,"YYYYMMDD")</f>
        <v>0</v>
      </c>
      <c r="DH1076" t="b">
        <f t="shared" si="283"/>
        <v>0</v>
      </c>
      <c r="DI1076" s="67">
        <f ca="1">Konstanta!$C$4-Data!CD1076</f>
        <v>-1096658.666275</v>
      </c>
      <c r="DJ1076">
        <f ca="1">IF(Data!DI1076&gt;=Konstanta!$B$14,Konstanta!$A$14,IF(Data!DI1076&gt;=Konstanta!$B$15,Konstanta!$A$15,IF(Data!DI1076&gt;=Konstanta!$B$16,Konstanta!$A$16,IF(Data!DI1076&gt;=Konstanta!$B$17,Konstanta!$A$17,IF(Data!DI1076&gt;=Konstanta!$B$18,Konstanta!$A$18,Konstanta!$A$19)))))</f>
        <v>6</v>
      </c>
      <c r="DK1076" t="b">
        <f t="shared" si="284"/>
        <v>0</v>
      </c>
      <c r="DL1076" t="b">
        <f>COUNTIFS(A$1:A1075,A1076)=0</f>
        <v>1</v>
      </c>
    </row>
    <row r="1077" spans="1:116">
      <c r="A1077" s="68"/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8"/>
      <c r="P1077" s="68"/>
      <c r="Q1077" s="68"/>
      <c r="R1077" s="68"/>
      <c r="S1077" s="68"/>
      <c r="T1077" s="68"/>
      <c r="U1077" s="68"/>
      <c r="V1077" s="68"/>
      <c r="W1077" s="68"/>
      <c r="X1077" s="68"/>
      <c r="Y1077" s="68"/>
      <c r="Z1077" s="68"/>
      <c r="AA1077" s="68"/>
      <c r="AB1077" s="68"/>
      <c r="AC1077" s="68"/>
      <c r="AD1077" s="68"/>
      <c r="AE1077" s="68"/>
      <c r="AF1077" s="68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  <c r="BL1077" s="68"/>
      <c r="BM1077" s="68"/>
      <c r="BN1077" s="68"/>
      <c r="BO1077" s="68"/>
      <c r="BP1077" s="68"/>
      <c r="BQ1077" s="68"/>
      <c r="BR1077" s="68"/>
      <c r="BS1077" s="68"/>
      <c r="BT1077" s="68"/>
      <c r="BU1077" s="68"/>
      <c r="BV1077" s="68"/>
      <c r="BW1077" s="68"/>
      <c r="BX1077" s="68"/>
      <c r="BY1077" s="68"/>
      <c r="BZ1077" s="70" t="str">
        <f t="shared" si="269"/>
        <v/>
      </c>
      <c r="CA1077" s="71">
        <f t="shared" ca="1" si="270"/>
        <v>1096694.6659916667</v>
      </c>
      <c r="CB1077" s="70" t="b">
        <f ca="1">AND(LEN(BZ1077)&gt;0,TEXT(BZ1077,"YYYY-MM-DD")=TEXT(Konstanta!$B$1,"YYYY-MM-DD"))</f>
        <v>0</v>
      </c>
      <c r="CC1077" s="70" t="str">
        <f t="shared" si="271"/>
        <v/>
      </c>
      <c r="CD1077" s="72">
        <f ca="1">(Konstanta!$B$2-D1077)*24</f>
        <v>1096694.666275</v>
      </c>
      <c r="CE1077" t="b">
        <f t="shared" si="272"/>
        <v>0</v>
      </c>
      <c r="CF1077" t="b">
        <f>LEN(_xlfn.IFNA(VLOOKUP(H1077,Konstanta!$M:$M,1,FALSE),""))&gt;0</f>
        <v>0</v>
      </c>
      <c r="CG1077" t="b">
        <f>LEN(_xlfn.IFNA(VLOOKUP(G1077,Konstanta!$T:$T,1,FALSE),""))&gt;0</f>
        <v>0</v>
      </c>
      <c r="CH1077" t="b">
        <f>_xlfn.IFNA(VLOOKUP(U1077,Konstanta!$O:$O,1,FALSE),"-")&lt;&gt;"-"</f>
        <v>0</v>
      </c>
      <c r="CI1077" t="b">
        <f>LEN(_xlfn.IFNA(VLOOKUP(AX1077,Konstanta!$X:$X,1,FALSE),""))&gt;0</f>
        <v>0</v>
      </c>
      <c r="CJ1077" t="b">
        <f>OR(LEN(_xlfn.IFNA(VLOOKUP(Y1077,Konstanta!$Q:$Q,1,FALSE),""))&gt;0,LEN(Y1077)=0)</f>
        <v>1</v>
      </c>
      <c r="CK1077" t="b">
        <f t="shared" si="273"/>
        <v>1</v>
      </c>
      <c r="CL1077" t="b">
        <f>OR(LEN(_xlfn.IFNA(VLOOKUP(BK1077,Konstanta!$Z:$Z,1,FALSE),""))&gt;0,LEN(BK1077)=0)</f>
        <v>1</v>
      </c>
      <c r="CM1077" t="b">
        <f t="shared" si="274"/>
        <v>1</v>
      </c>
      <c r="CN1077" t="b">
        <f t="shared" si="275"/>
        <v>0</v>
      </c>
      <c r="CO1077" t="b">
        <f>LEN(_xlfn.IFNA(VLOOKUP(Data!K1077,Konstanta!$AB:$AB,1,FALSE),""))&gt;0</f>
        <v>0</v>
      </c>
      <c r="CP1077" s="12" t="b">
        <f t="shared" si="276"/>
        <v>0</v>
      </c>
      <c r="CQ1077" s="12" t="b">
        <f t="shared" si="277"/>
        <v>0</v>
      </c>
      <c r="CR1077" t="b">
        <f>ISNUMBER(SEARCH(Konstanta!$Q$5,Y1077))</f>
        <v>0</v>
      </c>
      <c r="CS1077">
        <f ca="1">IF(CD1077&lt;=Konstanta!$J$5,Konstanta!$I$5,IF(CD1077&lt;=Konstanta!$J$6,Konstanta!$I$6,IF(CD1077&lt;=Konstanta!$J$7,Konstanta!$I$7,Konstanta!$I$8)))</f>
        <v>4</v>
      </c>
      <c r="CT1077" t="b">
        <f>ISNUMBER(SEARCH(Konstanta!$Q$6,Y1077))</f>
        <v>0</v>
      </c>
      <c r="CU1077">
        <f ca="1">IF(CD1077&lt;=Konstanta!$F$5,Konstanta!$E$5,IF(CD1077&lt;=Konstanta!$F$6,Konstanta!$E$6,IF(CD1077&lt;=Konstanta!$F$7,Konstanta!$E$7,IF(CD1077&lt;=Konstanta!$F$8,Konstanta!$E$8,Konstanta!$E$9))))</f>
        <v>5</v>
      </c>
      <c r="CV1077" t="b">
        <f t="shared" si="278"/>
        <v>1</v>
      </c>
      <c r="CW1077" s="74">
        <f ca="1">IF(CD1077&lt;=Konstanta!$B$5,Konstanta!$A$5,IF(CD1077&lt;=Konstanta!$B$6,Konstanta!$A$6,IF(CD1077&lt;=Konstanta!$B$7,Konstanta!$A$7,IF(CD1077&lt;=Konstanta!$B$8,Konstanta!$A$8,IF(CD1077&lt;=Konstanta!$B$9,Konstanta!$A$9,IF(CD1077&lt;=Konstanta!$B$10,Konstanta!$A$10,IF(CD1077&lt;=Konstanta!$B$11,Konstanta!$A$11,Konstanta!$A$12)))))))</f>
        <v>8</v>
      </c>
      <c r="CX1077" t="b">
        <f>LEN(_xlfn.IFNA(VLOOKUP(AA1077,Konstanta!$AD:$AD,1,FALSE),""))=0</f>
        <v>1</v>
      </c>
      <c r="CY1077" s="67">
        <f t="shared" si="279"/>
        <v>0</v>
      </c>
      <c r="CZ1077" s="67">
        <f t="shared" si="280"/>
        <v>0</v>
      </c>
      <c r="DA1077" s="67">
        <f t="shared" si="281"/>
        <v>0</v>
      </c>
      <c r="DB1077" t="b">
        <f t="shared" ca="1" si="282"/>
        <v>0</v>
      </c>
      <c r="DC1077" s="67" t="b">
        <f>DA1077&lt;=Konstanta!$AH$3</f>
        <v>1</v>
      </c>
      <c r="DD1077" t="b">
        <f>CY1077&lt;=Konstanta!$AH$4</f>
        <v>1</v>
      </c>
      <c r="DE1077" t="b">
        <f>CY1077&lt;=Konstanta!$AH$5</f>
        <v>1</v>
      </c>
      <c r="DF1077" t="b">
        <f>CY1077&lt;=Konstanta!$AH$6</f>
        <v>1</v>
      </c>
      <c r="DG1077" t="b">
        <f ca="1">TEXT(BL1077,"YYYYMMDD")=TEXT(Konstanta!$B$1,"YYYYMMDD")</f>
        <v>0</v>
      </c>
      <c r="DH1077" t="b">
        <f t="shared" si="283"/>
        <v>0</v>
      </c>
      <c r="DI1077" s="67">
        <f ca="1">Konstanta!$C$4-Data!CD1077</f>
        <v>-1096658.666275</v>
      </c>
      <c r="DJ1077">
        <f ca="1">IF(Data!DI1077&gt;=Konstanta!$B$14,Konstanta!$A$14,IF(Data!DI1077&gt;=Konstanta!$B$15,Konstanta!$A$15,IF(Data!DI1077&gt;=Konstanta!$B$16,Konstanta!$A$16,IF(Data!DI1077&gt;=Konstanta!$B$17,Konstanta!$A$17,IF(Data!DI1077&gt;=Konstanta!$B$18,Konstanta!$A$18,Konstanta!$A$19)))))</f>
        <v>6</v>
      </c>
      <c r="DK1077" t="b">
        <f t="shared" si="284"/>
        <v>0</v>
      </c>
      <c r="DL1077" t="b">
        <f>COUNTIFS(A$1:A1076,A1077)=0</f>
        <v>1</v>
      </c>
    </row>
    <row r="1078" spans="1:116">
      <c r="A1078" s="68"/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8"/>
      <c r="P1078" s="68"/>
      <c r="Q1078" s="68"/>
      <c r="R1078" s="68"/>
      <c r="S1078" s="68"/>
      <c r="T1078" s="68"/>
      <c r="U1078" s="68"/>
      <c r="V1078" s="68"/>
      <c r="W1078" s="68"/>
      <c r="X1078" s="68"/>
      <c r="Y1078" s="68"/>
      <c r="Z1078" s="68"/>
      <c r="AA1078" s="68"/>
      <c r="AB1078" s="68"/>
      <c r="AC1078" s="68"/>
      <c r="AD1078" s="68"/>
      <c r="AE1078" s="68"/>
      <c r="AF1078" s="68"/>
      <c r="AG1078" s="68"/>
      <c r="AH1078" s="68"/>
      <c r="AI1078" s="68"/>
      <c r="AJ1078" s="68"/>
      <c r="AK1078" s="68"/>
      <c r="AL1078" s="68"/>
      <c r="AM1078" s="68"/>
      <c r="AN1078" s="68"/>
      <c r="AO1078" s="68"/>
      <c r="AP1078" s="68"/>
      <c r="AQ1078" s="68"/>
      <c r="AR1078" s="68"/>
      <c r="AS1078" s="68"/>
      <c r="AT1078" s="68"/>
      <c r="AU1078" s="68"/>
      <c r="AV1078" s="68"/>
      <c r="AW1078" s="68"/>
      <c r="AX1078" s="68"/>
      <c r="AY1078" s="68"/>
      <c r="AZ1078" s="68"/>
      <c r="BA1078" s="68"/>
      <c r="BB1078" s="68"/>
      <c r="BC1078" s="68"/>
      <c r="BD1078" s="68"/>
      <c r="BE1078" s="68"/>
      <c r="BF1078" s="68"/>
      <c r="BG1078" s="68"/>
      <c r="BH1078" s="68"/>
      <c r="BI1078" s="68"/>
      <c r="BJ1078" s="68"/>
      <c r="BK1078" s="68"/>
      <c r="BL1078" s="68"/>
      <c r="BM1078" s="68"/>
      <c r="BN1078" s="68"/>
      <c r="BO1078" s="68"/>
      <c r="BP1078" s="68"/>
      <c r="BQ1078" s="68"/>
      <c r="BR1078" s="68"/>
      <c r="BS1078" s="68"/>
      <c r="BT1078" s="68"/>
      <c r="BU1078" s="68"/>
      <c r="BV1078" s="68"/>
      <c r="BW1078" s="68"/>
      <c r="BX1078" s="68"/>
      <c r="BY1078" s="68"/>
      <c r="BZ1078" s="70" t="str">
        <f t="shared" si="269"/>
        <v/>
      </c>
      <c r="CA1078" s="71">
        <f t="shared" ca="1" si="270"/>
        <v>1096694.6659944444</v>
      </c>
      <c r="CB1078" s="70" t="b">
        <f ca="1">AND(LEN(BZ1078)&gt;0,TEXT(BZ1078,"YYYY-MM-DD")=TEXT(Konstanta!$B$1,"YYYY-MM-DD"))</f>
        <v>0</v>
      </c>
      <c r="CC1078" s="70" t="str">
        <f t="shared" si="271"/>
        <v/>
      </c>
      <c r="CD1078" s="72">
        <f ca="1">(Konstanta!$B$2-D1078)*24</f>
        <v>1096694.666275</v>
      </c>
      <c r="CE1078" t="b">
        <f t="shared" si="272"/>
        <v>0</v>
      </c>
      <c r="CF1078" t="b">
        <f>LEN(_xlfn.IFNA(VLOOKUP(H1078,Konstanta!$M:$M,1,FALSE),""))&gt;0</f>
        <v>0</v>
      </c>
      <c r="CG1078" t="b">
        <f>LEN(_xlfn.IFNA(VLOOKUP(G1078,Konstanta!$T:$T,1,FALSE),""))&gt;0</f>
        <v>0</v>
      </c>
      <c r="CH1078" t="b">
        <f>_xlfn.IFNA(VLOOKUP(U1078,Konstanta!$O:$O,1,FALSE),"-")&lt;&gt;"-"</f>
        <v>0</v>
      </c>
      <c r="CI1078" t="b">
        <f>LEN(_xlfn.IFNA(VLOOKUP(AX1078,Konstanta!$X:$X,1,FALSE),""))&gt;0</f>
        <v>0</v>
      </c>
      <c r="CJ1078" t="b">
        <f>OR(LEN(_xlfn.IFNA(VLOOKUP(Y1078,Konstanta!$Q:$Q,1,FALSE),""))&gt;0,LEN(Y1078)=0)</f>
        <v>1</v>
      </c>
      <c r="CK1078" t="b">
        <f t="shared" si="273"/>
        <v>1</v>
      </c>
      <c r="CL1078" t="b">
        <f>OR(LEN(_xlfn.IFNA(VLOOKUP(BK1078,Konstanta!$Z:$Z,1,FALSE),""))&gt;0,LEN(BK1078)=0)</f>
        <v>1</v>
      </c>
      <c r="CM1078" t="b">
        <f t="shared" si="274"/>
        <v>1</v>
      </c>
      <c r="CN1078" t="b">
        <f t="shared" si="275"/>
        <v>0</v>
      </c>
      <c r="CO1078" t="b">
        <f>LEN(_xlfn.IFNA(VLOOKUP(Data!K1078,Konstanta!$AB:$AB,1,FALSE),""))&gt;0</f>
        <v>0</v>
      </c>
      <c r="CP1078" s="12" t="b">
        <f t="shared" si="276"/>
        <v>0</v>
      </c>
      <c r="CQ1078" s="12" t="b">
        <f t="shared" si="277"/>
        <v>0</v>
      </c>
      <c r="CR1078" t="b">
        <f>ISNUMBER(SEARCH(Konstanta!$Q$5,Y1078))</f>
        <v>0</v>
      </c>
      <c r="CS1078">
        <f ca="1">IF(CD1078&lt;=Konstanta!$J$5,Konstanta!$I$5,IF(CD1078&lt;=Konstanta!$J$6,Konstanta!$I$6,IF(CD1078&lt;=Konstanta!$J$7,Konstanta!$I$7,Konstanta!$I$8)))</f>
        <v>4</v>
      </c>
      <c r="CT1078" t="b">
        <f>ISNUMBER(SEARCH(Konstanta!$Q$6,Y1078))</f>
        <v>0</v>
      </c>
      <c r="CU1078">
        <f ca="1">IF(CD1078&lt;=Konstanta!$F$5,Konstanta!$E$5,IF(CD1078&lt;=Konstanta!$F$6,Konstanta!$E$6,IF(CD1078&lt;=Konstanta!$F$7,Konstanta!$E$7,IF(CD1078&lt;=Konstanta!$F$8,Konstanta!$E$8,Konstanta!$E$9))))</f>
        <v>5</v>
      </c>
      <c r="CV1078" t="b">
        <f t="shared" si="278"/>
        <v>1</v>
      </c>
      <c r="CW1078" s="74">
        <f ca="1">IF(CD1078&lt;=Konstanta!$B$5,Konstanta!$A$5,IF(CD1078&lt;=Konstanta!$B$6,Konstanta!$A$6,IF(CD1078&lt;=Konstanta!$B$7,Konstanta!$A$7,IF(CD1078&lt;=Konstanta!$B$8,Konstanta!$A$8,IF(CD1078&lt;=Konstanta!$B$9,Konstanta!$A$9,IF(CD1078&lt;=Konstanta!$B$10,Konstanta!$A$10,IF(CD1078&lt;=Konstanta!$B$11,Konstanta!$A$11,Konstanta!$A$12)))))))</f>
        <v>8</v>
      </c>
      <c r="CX1078" t="b">
        <f>LEN(_xlfn.IFNA(VLOOKUP(AA1078,Konstanta!$AD:$AD,1,FALSE),""))=0</f>
        <v>1</v>
      </c>
      <c r="CY1078" s="67">
        <f t="shared" si="279"/>
        <v>0</v>
      </c>
      <c r="CZ1078" s="67">
        <f t="shared" si="280"/>
        <v>0</v>
      </c>
      <c r="DA1078" s="67">
        <f t="shared" si="281"/>
        <v>0</v>
      </c>
      <c r="DB1078" t="b">
        <f t="shared" ca="1" si="282"/>
        <v>0</v>
      </c>
      <c r="DC1078" s="67" t="b">
        <f>DA1078&lt;=Konstanta!$AH$3</f>
        <v>1</v>
      </c>
      <c r="DD1078" t="b">
        <f>CY1078&lt;=Konstanta!$AH$4</f>
        <v>1</v>
      </c>
      <c r="DE1078" t="b">
        <f>CY1078&lt;=Konstanta!$AH$5</f>
        <v>1</v>
      </c>
      <c r="DF1078" t="b">
        <f>CY1078&lt;=Konstanta!$AH$6</f>
        <v>1</v>
      </c>
      <c r="DG1078" t="b">
        <f ca="1">TEXT(BL1078,"YYYYMMDD")=TEXT(Konstanta!$B$1,"YYYYMMDD")</f>
        <v>0</v>
      </c>
      <c r="DH1078" t="b">
        <f t="shared" si="283"/>
        <v>0</v>
      </c>
      <c r="DI1078" s="67">
        <f ca="1">Konstanta!$C$4-Data!CD1078</f>
        <v>-1096658.666275</v>
      </c>
      <c r="DJ1078">
        <f ca="1">IF(Data!DI1078&gt;=Konstanta!$B$14,Konstanta!$A$14,IF(Data!DI1078&gt;=Konstanta!$B$15,Konstanta!$A$15,IF(Data!DI1078&gt;=Konstanta!$B$16,Konstanta!$A$16,IF(Data!DI1078&gt;=Konstanta!$B$17,Konstanta!$A$17,IF(Data!DI1078&gt;=Konstanta!$B$18,Konstanta!$A$18,Konstanta!$A$19)))))</f>
        <v>6</v>
      </c>
      <c r="DK1078" t="b">
        <f t="shared" si="284"/>
        <v>0</v>
      </c>
      <c r="DL1078" t="b">
        <f>COUNTIFS(A$1:A1077,A1078)=0</f>
        <v>1</v>
      </c>
    </row>
    <row r="1079" spans="1:116">
      <c r="A1079" s="68"/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8"/>
      <c r="P1079" s="68"/>
      <c r="Q1079" s="68"/>
      <c r="R1079" s="68"/>
      <c r="S1079" s="68"/>
      <c r="T1079" s="68"/>
      <c r="U1079" s="68"/>
      <c r="V1079" s="68"/>
      <c r="W1079" s="68"/>
      <c r="X1079" s="68"/>
      <c r="Y1079" s="68"/>
      <c r="Z1079" s="68"/>
      <c r="AA1079" s="68"/>
      <c r="AB1079" s="68"/>
      <c r="AC1079" s="68"/>
      <c r="AD1079" s="68"/>
      <c r="AE1079" s="68"/>
      <c r="AF1079" s="68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  <c r="BL1079" s="68"/>
      <c r="BM1079" s="68"/>
      <c r="BN1079" s="68"/>
      <c r="BO1079" s="68"/>
      <c r="BP1079" s="68"/>
      <c r="BQ1079" s="68"/>
      <c r="BR1079" s="68"/>
      <c r="BS1079" s="68"/>
      <c r="BT1079" s="68"/>
      <c r="BU1079" s="68"/>
      <c r="BV1079" s="68"/>
      <c r="BW1079" s="68"/>
      <c r="BX1079" s="68"/>
      <c r="BY1079" s="68"/>
      <c r="BZ1079" s="70" t="str">
        <f t="shared" si="269"/>
        <v/>
      </c>
      <c r="CA1079" s="71">
        <f t="shared" ca="1" si="270"/>
        <v>1096694.6659944444</v>
      </c>
      <c r="CB1079" s="70" t="b">
        <f ca="1">AND(LEN(BZ1079)&gt;0,TEXT(BZ1079,"YYYY-MM-DD")=TEXT(Konstanta!$B$1,"YYYY-MM-DD"))</f>
        <v>0</v>
      </c>
      <c r="CC1079" s="70" t="str">
        <f t="shared" si="271"/>
        <v/>
      </c>
      <c r="CD1079" s="72">
        <f ca="1">(Konstanta!$B$2-D1079)*24</f>
        <v>1096694.666275</v>
      </c>
      <c r="CE1079" t="b">
        <f t="shared" si="272"/>
        <v>0</v>
      </c>
      <c r="CF1079" t="b">
        <f>LEN(_xlfn.IFNA(VLOOKUP(H1079,Konstanta!$M:$M,1,FALSE),""))&gt;0</f>
        <v>0</v>
      </c>
      <c r="CG1079" t="b">
        <f>LEN(_xlfn.IFNA(VLOOKUP(G1079,Konstanta!$T:$T,1,FALSE),""))&gt;0</f>
        <v>0</v>
      </c>
      <c r="CH1079" t="b">
        <f>_xlfn.IFNA(VLOOKUP(U1079,Konstanta!$O:$O,1,FALSE),"-")&lt;&gt;"-"</f>
        <v>0</v>
      </c>
      <c r="CI1079" t="b">
        <f>LEN(_xlfn.IFNA(VLOOKUP(AX1079,Konstanta!$X:$X,1,FALSE),""))&gt;0</f>
        <v>0</v>
      </c>
      <c r="CJ1079" t="b">
        <f>OR(LEN(_xlfn.IFNA(VLOOKUP(Y1079,Konstanta!$Q:$Q,1,FALSE),""))&gt;0,LEN(Y1079)=0)</f>
        <v>1</v>
      </c>
      <c r="CK1079" t="b">
        <f t="shared" si="273"/>
        <v>1</v>
      </c>
      <c r="CL1079" t="b">
        <f>OR(LEN(_xlfn.IFNA(VLOOKUP(BK1079,Konstanta!$Z:$Z,1,FALSE),""))&gt;0,LEN(BK1079)=0)</f>
        <v>1</v>
      </c>
      <c r="CM1079" t="b">
        <f t="shared" si="274"/>
        <v>1</v>
      </c>
      <c r="CN1079" t="b">
        <f t="shared" si="275"/>
        <v>0</v>
      </c>
      <c r="CO1079" t="b">
        <f>LEN(_xlfn.IFNA(VLOOKUP(Data!K1079,Konstanta!$AB:$AB,1,FALSE),""))&gt;0</f>
        <v>0</v>
      </c>
      <c r="CP1079" s="12" t="b">
        <f t="shared" si="276"/>
        <v>0</v>
      </c>
      <c r="CQ1079" s="12" t="b">
        <f t="shared" si="277"/>
        <v>0</v>
      </c>
      <c r="CR1079" t="b">
        <f>ISNUMBER(SEARCH(Konstanta!$Q$5,Y1079))</f>
        <v>0</v>
      </c>
      <c r="CS1079">
        <f ca="1">IF(CD1079&lt;=Konstanta!$J$5,Konstanta!$I$5,IF(CD1079&lt;=Konstanta!$J$6,Konstanta!$I$6,IF(CD1079&lt;=Konstanta!$J$7,Konstanta!$I$7,Konstanta!$I$8)))</f>
        <v>4</v>
      </c>
      <c r="CT1079" t="b">
        <f>ISNUMBER(SEARCH(Konstanta!$Q$6,Y1079))</f>
        <v>0</v>
      </c>
      <c r="CU1079">
        <f ca="1">IF(CD1079&lt;=Konstanta!$F$5,Konstanta!$E$5,IF(CD1079&lt;=Konstanta!$F$6,Konstanta!$E$6,IF(CD1079&lt;=Konstanta!$F$7,Konstanta!$E$7,IF(CD1079&lt;=Konstanta!$F$8,Konstanta!$E$8,Konstanta!$E$9))))</f>
        <v>5</v>
      </c>
      <c r="CV1079" t="b">
        <f t="shared" si="278"/>
        <v>1</v>
      </c>
      <c r="CW1079" s="74">
        <f ca="1">IF(CD1079&lt;=Konstanta!$B$5,Konstanta!$A$5,IF(CD1079&lt;=Konstanta!$B$6,Konstanta!$A$6,IF(CD1079&lt;=Konstanta!$B$7,Konstanta!$A$7,IF(CD1079&lt;=Konstanta!$B$8,Konstanta!$A$8,IF(CD1079&lt;=Konstanta!$B$9,Konstanta!$A$9,IF(CD1079&lt;=Konstanta!$B$10,Konstanta!$A$10,IF(CD1079&lt;=Konstanta!$B$11,Konstanta!$A$11,Konstanta!$A$12)))))))</f>
        <v>8</v>
      </c>
      <c r="CX1079" t="b">
        <f>LEN(_xlfn.IFNA(VLOOKUP(AA1079,Konstanta!$AD:$AD,1,FALSE),""))=0</f>
        <v>1</v>
      </c>
      <c r="CY1079" s="67">
        <f t="shared" si="279"/>
        <v>0</v>
      </c>
      <c r="CZ1079" s="67">
        <f t="shared" si="280"/>
        <v>0</v>
      </c>
      <c r="DA1079" s="67">
        <f t="shared" si="281"/>
        <v>0</v>
      </c>
      <c r="DB1079" t="b">
        <f t="shared" ca="1" si="282"/>
        <v>0</v>
      </c>
      <c r="DC1079" s="67" t="b">
        <f>DA1079&lt;=Konstanta!$AH$3</f>
        <v>1</v>
      </c>
      <c r="DD1079" t="b">
        <f>CY1079&lt;=Konstanta!$AH$4</f>
        <v>1</v>
      </c>
      <c r="DE1079" t="b">
        <f>CY1079&lt;=Konstanta!$AH$5</f>
        <v>1</v>
      </c>
      <c r="DF1079" t="b">
        <f>CY1079&lt;=Konstanta!$AH$6</f>
        <v>1</v>
      </c>
      <c r="DG1079" t="b">
        <f ca="1">TEXT(BL1079,"YYYYMMDD")=TEXT(Konstanta!$B$1,"YYYYMMDD")</f>
        <v>0</v>
      </c>
      <c r="DH1079" t="b">
        <f t="shared" si="283"/>
        <v>0</v>
      </c>
      <c r="DI1079" s="67">
        <f ca="1">Konstanta!$C$4-Data!CD1079</f>
        <v>-1096658.666275</v>
      </c>
      <c r="DJ1079">
        <f ca="1">IF(Data!DI1079&gt;=Konstanta!$B$14,Konstanta!$A$14,IF(Data!DI1079&gt;=Konstanta!$B$15,Konstanta!$A$15,IF(Data!DI1079&gt;=Konstanta!$B$16,Konstanta!$A$16,IF(Data!DI1079&gt;=Konstanta!$B$17,Konstanta!$A$17,IF(Data!DI1079&gt;=Konstanta!$B$18,Konstanta!$A$18,Konstanta!$A$19)))))</f>
        <v>6</v>
      </c>
      <c r="DK1079" t="b">
        <f t="shared" si="284"/>
        <v>0</v>
      </c>
      <c r="DL1079" t="b">
        <f>COUNTIFS(A$1:A1078,A1079)=0</f>
        <v>1</v>
      </c>
    </row>
    <row r="1080" spans="1:116">
      <c r="A1080" s="68"/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8"/>
      <c r="P1080" s="68"/>
      <c r="Q1080" s="68"/>
      <c r="R1080" s="68"/>
      <c r="S1080" s="68"/>
      <c r="T1080" s="68"/>
      <c r="U1080" s="68"/>
      <c r="V1080" s="68"/>
      <c r="W1080" s="68"/>
      <c r="X1080" s="68"/>
      <c r="Y1080" s="68"/>
      <c r="Z1080" s="68"/>
      <c r="AA1080" s="68"/>
      <c r="AB1080" s="68"/>
      <c r="AC1080" s="68"/>
      <c r="AD1080" s="68"/>
      <c r="AE1080" s="68"/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  <c r="BL1080" s="68"/>
      <c r="BM1080" s="68"/>
      <c r="BN1080" s="68"/>
      <c r="BO1080" s="68"/>
      <c r="BP1080" s="68"/>
      <c r="BQ1080" s="68"/>
      <c r="BR1080" s="68"/>
      <c r="BS1080" s="68"/>
      <c r="BT1080" s="68"/>
      <c r="BU1080" s="68"/>
      <c r="BV1080" s="68"/>
      <c r="BW1080" s="68"/>
      <c r="BX1080" s="68"/>
      <c r="BY1080" s="68"/>
      <c r="BZ1080" s="70" t="str">
        <f t="shared" si="269"/>
        <v/>
      </c>
      <c r="CA1080" s="71">
        <f t="shared" ca="1" si="270"/>
        <v>1096694.6659944444</v>
      </c>
      <c r="CB1080" s="70" t="b">
        <f ca="1">AND(LEN(BZ1080)&gt;0,TEXT(BZ1080,"YYYY-MM-DD")=TEXT(Konstanta!$B$1,"YYYY-MM-DD"))</f>
        <v>0</v>
      </c>
      <c r="CC1080" s="70" t="str">
        <f t="shared" si="271"/>
        <v/>
      </c>
      <c r="CD1080" s="72">
        <f ca="1">(Konstanta!$B$2-D1080)*24</f>
        <v>1096694.666275</v>
      </c>
      <c r="CE1080" t="b">
        <f t="shared" si="272"/>
        <v>0</v>
      </c>
      <c r="CF1080" t="b">
        <f>LEN(_xlfn.IFNA(VLOOKUP(H1080,Konstanta!$M:$M,1,FALSE),""))&gt;0</f>
        <v>0</v>
      </c>
      <c r="CG1080" t="b">
        <f>LEN(_xlfn.IFNA(VLOOKUP(G1080,Konstanta!$T:$T,1,FALSE),""))&gt;0</f>
        <v>0</v>
      </c>
      <c r="CH1080" t="b">
        <f>_xlfn.IFNA(VLOOKUP(U1080,Konstanta!$O:$O,1,FALSE),"-")&lt;&gt;"-"</f>
        <v>0</v>
      </c>
      <c r="CI1080" t="b">
        <f>LEN(_xlfn.IFNA(VLOOKUP(AX1080,Konstanta!$X:$X,1,FALSE),""))&gt;0</f>
        <v>0</v>
      </c>
      <c r="CJ1080" t="b">
        <f>OR(LEN(_xlfn.IFNA(VLOOKUP(Y1080,Konstanta!$Q:$Q,1,FALSE),""))&gt;0,LEN(Y1080)=0)</f>
        <v>1</v>
      </c>
      <c r="CK1080" t="b">
        <f t="shared" si="273"/>
        <v>1</v>
      </c>
      <c r="CL1080" t="b">
        <f>OR(LEN(_xlfn.IFNA(VLOOKUP(BK1080,Konstanta!$Z:$Z,1,FALSE),""))&gt;0,LEN(BK1080)=0)</f>
        <v>1</v>
      </c>
      <c r="CM1080" t="b">
        <f t="shared" si="274"/>
        <v>1</v>
      </c>
      <c r="CN1080" t="b">
        <f t="shared" si="275"/>
        <v>0</v>
      </c>
      <c r="CO1080" t="b">
        <f>LEN(_xlfn.IFNA(VLOOKUP(Data!K1080,Konstanta!$AB:$AB,1,FALSE),""))&gt;0</f>
        <v>0</v>
      </c>
      <c r="CP1080" s="12" t="b">
        <f t="shared" si="276"/>
        <v>0</v>
      </c>
      <c r="CQ1080" s="12" t="b">
        <f t="shared" si="277"/>
        <v>0</v>
      </c>
      <c r="CR1080" t="b">
        <f>ISNUMBER(SEARCH(Konstanta!$Q$5,Y1080))</f>
        <v>0</v>
      </c>
      <c r="CS1080">
        <f ca="1">IF(CD1080&lt;=Konstanta!$J$5,Konstanta!$I$5,IF(CD1080&lt;=Konstanta!$J$6,Konstanta!$I$6,IF(CD1080&lt;=Konstanta!$J$7,Konstanta!$I$7,Konstanta!$I$8)))</f>
        <v>4</v>
      </c>
      <c r="CT1080" t="b">
        <f>ISNUMBER(SEARCH(Konstanta!$Q$6,Y1080))</f>
        <v>0</v>
      </c>
      <c r="CU1080">
        <f ca="1">IF(CD1080&lt;=Konstanta!$F$5,Konstanta!$E$5,IF(CD1080&lt;=Konstanta!$F$6,Konstanta!$E$6,IF(CD1080&lt;=Konstanta!$F$7,Konstanta!$E$7,IF(CD1080&lt;=Konstanta!$F$8,Konstanta!$E$8,Konstanta!$E$9))))</f>
        <v>5</v>
      </c>
      <c r="CV1080" t="b">
        <f t="shared" si="278"/>
        <v>1</v>
      </c>
      <c r="CW1080" s="74">
        <f ca="1">IF(CD1080&lt;=Konstanta!$B$5,Konstanta!$A$5,IF(CD1080&lt;=Konstanta!$B$6,Konstanta!$A$6,IF(CD1080&lt;=Konstanta!$B$7,Konstanta!$A$7,IF(CD1080&lt;=Konstanta!$B$8,Konstanta!$A$8,IF(CD1080&lt;=Konstanta!$B$9,Konstanta!$A$9,IF(CD1080&lt;=Konstanta!$B$10,Konstanta!$A$10,IF(CD1080&lt;=Konstanta!$B$11,Konstanta!$A$11,Konstanta!$A$12)))))))</f>
        <v>8</v>
      </c>
      <c r="CX1080" t="b">
        <f>LEN(_xlfn.IFNA(VLOOKUP(AA1080,Konstanta!$AD:$AD,1,FALSE),""))=0</f>
        <v>1</v>
      </c>
      <c r="CY1080" s="67">
        <f t="shared" si="279"/>
        <v>0</v>
      </c>
      <c r="CZ1080" s="67">
        <f t="shared" si="280"/>
        <v>0</v>
      </c>
      <c r="DA1080" s="67">
        <f t="shared" si="281"/>
        <v>0</v>
      </c>
      <c r="DB1080" t="b">
        <f t="shared" ca="1" si="282"/>
        <v>0</v>
      </c>
      <c r="DC1080" s="67" t="b">
        <f>DA1080&lt;=Konstanta!$AH$3</f>
        <v>1</v>
      </c>
      <c r="DD1080" t="b">
        <f>CY1080&lt;=Konstanta!$AH$4</f>
        <v>1</v>
      </c>
      <c r="DE1080" t="b">
        <f>CY1080&lt;=Konstanta!$AH$5</f>
        <v>1</v>
      </c>
      <c r="DF1080" t="b">
        <f>CY1080&lt;=Konstanta!$AH$6</f>
        <v>1</v>
      </c>
      <c r="DG1080" t="b">
        <f ca="1">TEXT(BL1080,"YYYYMMDD")=TEXT(Konstanta!$B$1,"YYYYMMDD")</f>
        <v>0</v>
      </c>
      <c r="DH1080" t="b">
        <f t="shared" si="283"/>
        <v>0</v>
      </c>
      <c r="DI1080" s="67">
        <f ca="1">Konstanta!$C$4-Data!CD1080</f>
        <v>-1096658.666275</v>
      </c>
      <c r="DJ1080">
        <f ca="1">IF(Data!DI1080&gt;=Konstanta!$B$14,Konstanta!$A$14,IF(Data!DI1080&gt;=Konstanta!$B$15,Konstanta!$A$15,IF(Data!DI1080&gt;=Konstanta!$B$16,Konstanta!$A$16,IF(Data!DI1080&gt;=Konstanta!$B$17,Konstanta!$A$17,IF(Data!DI1080&gt;=Konstanta!$B$18,Konstanta!$A$18,Konstanta!$A$19)))))</f>
        <v>6</v>
      </c>
      <c r="DK1080" t="b">
        <f t="shared" si="284"/>
        <v>0</v>
      </c>
      <c r="DL1080" t="b">
        <f>COUNTIFS(A$1:A1079,A1080)=0</f>
        <v>1</v>
      </c>
    </row>
    <row r="1081" spans="1:116">
      <c r="A1081" s="68"/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8"/>
      <c r="P1081" s="68"/>
      <c r="Q1081" s="68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  <c r="AG1081" s="68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  <c r="BL1081" s="68"/>
      <c r="BM1081" s="68"/>
      <c r="BN1081" s="68"/>
      <c r="BO1081" s="68"/>
      <c r="BP1081" s="68"/>
      <c r="BQ1081" s="68"/>
      <c r="BR1081" s="68"/>
      <c r="BS1081" s="68"/>
      <c r="BT1081" s="68"/>
      <c r="BU1081" s="68"/>
      <c r="BV1081" s="68"/>
      <c r="BW1081" s="68"/>
      <c r="BX1081" s="68"/>
      <c r="BY1081" s="68"/>
      <c r="BZ1081" s="70" t="str">
        <f t="shared" si="269"/>
        <v/>
      </c>
      <c r="CA1081" s="71">
        <f t="shared" ca="1" si="270"/>
        <v>1096694.6660000002</v>
      </c>
      <c r="CB1081" s="70" t="b">
        <f ca="1">AND(LEN(BZ1081)&gt;0,TEXT(BZ1081,"YYYY-MM-DD")=TEXT(Konstanta!$B$1,"YYYY-MM-DD"))</f>
        <v>0</v>
      </c>
      <c r="CC1081" s="70" t="str">
        <f t="shared" si="271"/>
        <v/>
      </c>
      <c r="CD1081" s="72">
        <f ca="1">(Konstanta!$B$2-D1081)*24</f>
        <v>1096694.666275</v>
      </c>
      <c r="CE1081" t="b">
        <f t="shared" si="272"/>
        <v>0</v>
      </c>
      <c r="CF1081" t="b">
        <f>LEN(_xlfn.IFNA(VLOOKUP(H1081,Konstanta!$M:$M,1,FALSE),""))&gt;0</f>
        <v>0</v>
      </c>
      <c r="CG1081" t="b">
        <f>LEN(_xlfn.IFNA(VLOOKUP(G1081,Konstanta!$T:$T,1,FALSE),""))&gt;0</f>
        <v>0</v>
      </c>
      <c r="CH1081" t="b">
        <f>_xlfn.IFNA(VLOOKUP(U1081,Konstanta!$O:$O,1,FALSE),"-")&lt;&gt;"-"</f>
        <v>0</v>
      </c>
      <c r="CI1081" t="b">
        <f>LEN(_xlfn.IFNA(VLOOKUP(AX1081,Konstanta!$X:$X,1,FALSE),""))&gt;0</f>
        <v>0</v>
      </c>
      <c r="CJ1081" t="b">
        <f>OR(LEN(_xlfn.IFNA(VLOOKUP(Y1081,Konstanta!$Q:$Q,1,FALSE),""))&gt;0,LEN(Y1081)=0)</f>
        <v>1</v>
      </c>
      <c r="CK1081" t="b">
        <f t="shared" si="273"/>
        <v>1</v>
      </c>
      <c r="CL1081" t="b">
        <f>OR(LEN(_xlfn.IFNA(VLOOKUP(BK1081,Konstanta!$Z:$Z,1,FALSE),""))&gt;0,LEN(BK1081)=0)</f>
        <v>1</v>
      </c>
      <c r="CM1081" t="b">
        <f t="shared" si="274"/>
        <v>1</v>
      </c>
      <c r="CN1081" t="b">
        <f t="shared" si="275"/>
        <v>0</v>
      </c>
      <c r="CO1081" t="b">
        <f>LEN(_xlfn.IFNA(VLOOKUP(Data!K1081,Konstanta!$AB:$AB,1,FALSE),""))&gt;0</f>
        <v>0</v>
      </c>
      <c r="CP1081" s="12" t="b">
        <f t="shared" si="276"/>
        <v>0</v>
      </c>
      <c r="CQ1081" s="12" t="b">
        <f t="shared" si="277"/>
        <v>0</v>
      </c>
      <c r="CR1081" t="b">
        <f>ISNUMBER(SEARCH(Konstanta!$Q$5,Y1081))</f>
        <v>0</v>
      </c>
      <c r="CS1081">
        <f ca="1">IF(CD1081&lt;=Konstanta!$J$5,Konstanta!$I$5,IF(CD1081&lt;=Konstanta!$J$6,Konstanta!$I$6,IF(CD1081&lt;=Konstanta!$J$7,Konstanta!$I$7,Konstanta!$I$8)))</f>
        <v>4</v>
      </c>
      <c r="CT1081" t="b">
        <f>ISNUMBER(SEARCH(Konstanta!$Q$6,Y1081))</f>
        <v>0</v>
      </c>
      <c r="CU1081">
        <f ca="1">IF(CD1081&lt;=Konstanta!$F$5,Konstanta!$E$5,IF(CD1081&lt;=Konstanta!$F$6,Konstanta!$E$6,IF(CD1081&lt;=Konstanta!$F$7,Konstanta!$E$7,IF(CD1081&lt;=Konstanta!$F$8,Konstanta!$E$8,Konstanta!$E$9))))</f>
        <v>5</v>
      </c>
      <c r="CV1081" t="b">
        <f t="shared" si="278"/>
        <v>1</v>
      </c>
      <c r="CW1081" s="74">
        <f ca="1">IF(CD1081&lt;=Konstanta!$B$5,Konstanta!$A$5,IF(CD1081&lt;=Konstanta!$B$6,Konstanta!$A$6,IF(CD1081&lt;=Konstanta!$B$7,Konstanta!$A$7,IF(CD1081&lt;=Konstanta!$B$8,Konstanta!$A$8,IF(CD1081&lt;=Konstanta!$B$9,Konstanta!$A$9,IF(CD1081&lt;=Konstanta!$B$10,Konstanta!$A$10,IF(CD1081&lt;=Konstanta!$B$11,Konstanta!$A$11,Konstanta!$A$12)))))))</f>
        <v>8</v>
      </c>
      <c r="CX1081" t="b">
        <f>LEN(_xlfn.IFNA(VLOOKUP(AA1081,Konstanta!$AD:$AD,1,FALSE),""))=0</f>
        <v>1</v>
      </c>
      <c r="CY1081" s="67">
        <f t="shared" si="279"/>
        <v>0</v>
      </c>
      <c r="CZ1081" s="67">
        <f t="shared" si="280"/>
        <v>0</v>
      </c>
      <c r="DA1081" s="67">
        <f t="shared" si="281"/>
        <v>0</v>
      </c>
      <c r="DB1081" t="b">
        <f t="shared" ca="1" si="282"/>
        <v>0</v>
      </c>
      <c r="DC1081" s="67" t="b">
        <f>DA1081&lt;=Konstanta!$AH$3</f>
        <v>1</v>
      </c>
      <c r="DD1081" t="b">
        <f>CY1081&lt;=Konstanta!$AH$4</f>
        <v>1</v>
      </c>
      <c r="DE1081" t="b">
        <f>CY1081&lt;=Konstanta!$AH$5</f>
        <v>1</v>
      </c>
      <c r="DF1081" t="b">
        <f>CY1081&lt;=Konstanta!$AH$6</f>
        <v>1</v>
      </c>
      <c r="DG1081" t="b">
        <f ca="1">TEXT(BL1081,"YYYYMMDD")=TEXT(Konstanta!$B$1,"YYYYMMDD")</f>
        <v>0</v>
      </c>
      <c r="DH1081" t="b">
        <f t="shared" si="283"/>
        <v>0</v>
      </c>
      <c r="DI1081" s="67">
        <f ca="1">Konstanta!$C$4-Data!CD1081</f>
        <v>-1096658.666275</v>
      </c>
      <c r="DJ1081">
        <f ca="1">IF(Data!DI1081&gt;=Konstanta!$B$14,Konstanta!$A$14,IF(Data!DI1081&gt;=Konstanta!$B$15,Konstanta!$A$15,IF(Data!DI1081&gt;=Konstanta!$B$16,Konstanta!$A$16,IF(Data!DI1081&gt;=Konstanta!$B$17,Konstanta!$A$17,IF(Data!DI1081&gt;=Konstanta!$B$18,Konstanta!$A$18,Konstanta!$A$19)))))</f>
        <v>6</v>
      </c>
      <c r="DK1081" t="b">
        <f t="shared" si="284"/>
        <v>0</v>
      </c>
      <c r="DL1081" t="b">
        <f>COUNTIFS(A$1:A1080,A1081)=0</f>
        <v>1</v>
      </c>
    </row>
    <row r="1082" spans="1:116">
      <c r="A1082" s="68"/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8"/>
      <c r="P1082" s="68"/>
      <c r="Q1082" s="68"/>
      <c r="R1082" s="68"/>
      <c r="S1082" s="68"/>
      <c r="T1082" s="68"/>
      <c r="U1082" s="68"/>
      <c r="V1082" s="68"/>
      <c r="W1082" s="68"/>
      <c r="X1082" s="68"/>
      <c r="Y1082" s="68"/>
      <c r="Z1082" s="68"/>
      <c r="AA1082" s="68"/>
      <c r="AB1082" s="68"/>
      <c r="AC1082" s="68"/>
      <c r="AD1082" s="68"/>
      <c r="AE1082" s="68"/>
      <c r="AF1082" s="68"/>
      <c r="AG1082" s="68"/>
      <c r="AH1082" s="68"/>
      <c r="AI1082" s="68"/>
      <c r="AJ1082" s="68"/>
      <c r="AK1082" s="68"/>
      <c r="AL1082" s="68"/>
      <c r="AM1082" s="68"/>
      <c r="AN1082" s="68"/>
      <c r="AO1082" s="68"/>
      <c r="AP1082" s="68"/>
      <c r="AQ1082" s="68"/>
      <c r="AR1082" s="68"/>
      <c r="AS1082" s="68"/>
      <c r="AT1082" s="68"/>
      <c r="AU1082" s="68"/>
      <c r="AV1082" s="68"/>
      <c r="AW1082" s="68"/>
      <c r="AX1082" s="68"/>
      <c r="AY1082" s="68"/>
      <c r="AZ1082" s="68"/>
      <c r="BA1082" s="68"/>
      <c r="BB1082" s="68"/>
      <c r="BC1082" s="68"/>
      <c r="BD1082" s="68"/>
      <c r="BE1082" s="68"/>
      <c r="BF1082" s="68"/>
      <c r="BG1082" s="68"/>
      <c r="BH1082" s="68"/>
      <c r="BI1082" s="68"/>
      <c r="BJ1082" s="68"/>
      <c r="BK1082" s="68"/>
      <c r="BL1082" s="68"/>
      <c r="BM1082" s="68"/>
      <c r="BN1082" s="68"/>
      <c r="BO1082" s="68"/>
      <c r="BP1082" s="68"/>
      <c r="BQ1082" s="68"/>
      <c r="BR1082" s="68"/>
      <c r="BS1082" s="68"/>
      <c r="BT1082" s="68"/>
      <c r="BU1082" s="68"/>
      <c r="BV1082" s="68"/>
      <c r="BW1082" s="68"/>
      <c r="BX1082" s="68"/>
      <c r="BY1082" s="68"/>
      <c r="BZ1082" s="70" t="str">
        <f t="shared" si="269"/>
        <v/>
      </c>
      <c r="CA1082" s="71">
        <f t="shared" ca="1" si="270"/>
        <v>1096694.6660055555</v>
      </c>
      <c r="CB1082" s="70" t="b">
        <f ca="1">AND(LEN(BZ1082)&gt;0,TEXT(BZ1082,"YYYY-MM-DD")=TEXT(Konstanta!$B$1,"YYYY-MM-DD"))</f>
        <v>0</v>
      </c>
      <c r="CC1082" s="70" t="str">
        <f t="shared" si="271"/>
        <v/>
      </c>
      <c r="CD1082" s="72">
        <f ca="1">(Konstanta!$B$2-D1082)*24</f>
        <v>1096694.666275</v>
      </c>
      <c r="CE1082" t="b">
        <f t="shared" si="272"/>
        <v>0</v>
      </c>
      <c r="CF1082" t="b">
        <f>LEN(_xlfn.IFNA(VLOOKUP(H1082,Konstanta!$M:$M,1,FALSE),""))&gt;0</f>
        <v>0</v>
      </c>
      <c r="CG1082" t="b">
        <f>LEN(_xlfn.IFNA(VLOOKUP(G1082,Konstanta!$T:$T,1,FALSE),""))&gt;0</f>
        <v>0</v>
      </c>
      <c r="CH1082" t="b">
        <f>_xlfn.IFNA(VLOOKUP(U1082,Konstanta!$O:$O,1,FALSE),"-")&lt;&gt;"-"</f>
        <v>0</v>
      </c>
      <c r="CI1082" t="b">
        <f>LEN(_xlfn.IFNA(VLOOKUP(AX1082,Konstanta!$X:$X,1,FALSE),""))&gt;0</f>
        <v>0</v>
      </c>
      <c r="CJ1082" t="b">
        <f>OR(LEN(_xlfn.IFNA(VLOOKUP(Y1082,Konstanta!$Q:$Q,1,FALSE),""))&gt;0,LEN(Y1082)=0)</f>
        <v>1</v>
      </c>
      <c r="CK1082" t="b">
        <f t="shared" si="273"/>
        <v>1</v>
      </c>
      <c r="CL1082" t="b">
        <f>OR(LEN(_xlfn.IFNA(VLOOKUP(BK1082,Konstanta!$Z:$Z,1,FALSE),""))&gt;0,LEN(BK1082)=0)</f>
        <v>1</v>
      </c>
      <c r="CM1082" t="b">
        <f t="shared" si="274"/>
        <v>1</v>
      </c>
      <c r="CN1082" t="b">
        <f t="shared" si="275"/>
        <v>0</v>
      </c>
      <c r="CO1082" t="b">
        <f>LEN(_xlfn.IFNA(VLOOKUP(Data!K1082,Konstanta!$AB:$AB,1,FALSE),""))&gt;0</f>
        <v>0</v>
      </c>
      <c r="CP1082" s="12" t="b">
        <f t="shared" si="276"/>
        <v>0</v>
      </c>
      <c r="CQ1082" s="12" t="b">
        <f t="shared" si="277"/>
        <v>0</v>
      </c>
      <c r="CR1082" t="b">
        <f>ISNUMBER(SEARCH(Konstanta!$Q$5,Y1082))</f>
        <v>0</v>
      </c>
      <c r="CS1082">
        <f ca="1">IF(CD1082&lt;=Konstanta!$J$5,Konstanta!$I$5,IF(CD1082&lt;=Konstanta!$J$6,Konstanta!$I$6,IF(CD1082&lt;=Konstanta!$J$7,Konstanta!$I$7,Konstanta!$I$8)))</f>
        <v>4</v>
      </c>
      <c r="CT1082" t="b">
        <f>ISNUMBER(SEARCH(Konstanta!$Q$6,Y1082))</f>
        <v>0</v>
      </c>
      <c r="CU1082">
        <f ca="1">IF(CD1082&lt;=Konstanta!$F$5,Konstanta!$E$5,IF(CD1082&lt;=Konstanta!$F$6,Konstanta!$E$6,IF(CD1082&lt;=Konstanta!$F$7,Konstanta!$E$7,IF(CD1082&lt;=Konstanta!$F$8,Konstanta!$E$8,Konstanta!$E$9))))</f>
        <v>5</v>
      </c>
      <c r="CV1082" t="b">
        <f t="shared" si="278"/>
        <v>1</v>
      </c>
      <c r="CW1082" s="74">
        <f ca="1">IF(CD1082&lt;=Konstanta!$B$5,Konstanta!$A$5,IF(CD1082&lt;=Konstanta!$B$6,Konstanta!$A$6,IF(CD1082&lt;=Konstanta!$B$7,Konstanta!$A$7,IF(CD1082&lt;=Konstanta!$B$8,Konstanta!$A$8,IF(CD1082&lt;=Konstanta!$B$9,Konstanta!$A$9,IF(CD1082&lt;=Konstanta!$B$10,Konstanta!$A$10,IF(CD1082&lt;=Konstanta!$B$11,Konstanta!$A$11,Konstanta!$A$12)))))))</f>
        <v>8</v>
      </c>
      <c r="CX1082" t="b">
        <f>LEN(_xlfn.IFNA(VLOOKUP(AA1082,Konstanta!$AD:$AD,1,FALSE),""))=0</f>
        <v>1</v>
      </c>
      <c r="CY1082" s="67">
        <f t="shared" si="279"/>
        <v>0</v>
      </c>
      <c r="CZ1082" s="67">
        <f t="shared" si="280"/>
        <v>0</v>
      </c>
      <c r="DA1082" s="67">
        <f t="shared" si="281"/>
        <v>0</v>
      </c>
      <c r="DB1082" t="b">
        <f t="shared" ca="1" si="282"/>
        <v>0</v>
      </c>
      <c r="DC1082" s="67" t="b">
        <f>DA1082&lt;=Konstanta!$AH$3</f>
        <v>1</v>
      </c>
      <c r="DD1082" t="b">
        <f>CY1082&lt;=Konstanta!$AH$4</f>
        <v>1</v>
      </c>
      <c r="DE1082" t="b">
        <f>CY1082&lt;=Konstanta!$AH$5</f>
        <v>1</v>
      </c>
      <c r="DF1082" t="b">
        <f>CY1082&lt;=Konstanta!$AH$6</f>
        <v>1</v>
      </c>
      <c r="DG1082" t="b">
        <f ca="1">TEXT(BL1082,"YYYYMMDD")=TEXT(Konstanta!$B$1,"YYYYMMDD")</f>
        <v>0</v>
      </c>
      <c r="DH1082" t="b">
        <f t="shared" si="283"/>
        <v>0</v>
      </c>
      <c r="DI1082" s="67">
        <f ca="1">Konstanta!$C$4-Data!CD1082</f>
        <v>-1096658.666275</v>
      </c>
      <c r="DJ1082">
        <f ca="1">IF(Data!DI1082&gt;=Konstanta!$B$14,Konstanta!$A$14,IF(Data!DI1082&gt;=Konstanta!$B$15,Konstanta!$A$15,IF(Data!DI1082&gt;=Konstanta!$B$16,Konstanta!$A$16,IF(Data!DI1082&gt;=Konstanta!$B$17,Konstanta!$A$17,IF(Data!DI1082&gt;=Konstanta!$B$18,Konstanta!$A$18,Konstanta!$A$19)))))</f>
        <v>6</v>
      </c>
      <c r="DK1082" t="b">
        <f t="shared" si="284"/>
        <v>0</v>
      </c>
      <c r="DL1082" t="b">
        <f>COUNTIFS(A$1:A1081,A1082)=0</f>
        <v>1</v>
      </c>
    </row>
    <row r="1083" spans="1:116">
      <c r="A1083" s="68"/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8"/>
      <c r="P1083" s="68"/>
      <c r="Q1083" s="68"/>
      <c r="R1083" s="68"/>
      <c r="S1083" s="68"/>
      <c r="T1083" s="68"/>
      <c r="U1083" s="68"/>
      <c r="V1083" s="68"/>
      <c r="W1083" s="68"/>
      <c r="X1083" s="68"/>
      <c r="Y1083" s="68"/>
      <c r="Z1083" s="68"/>
      <c r="AA1083" s="68"/>
      <c r="AB1083" s="68"/>
      <c r="AC1083" s="68"/>
      <c r="AD1083" s="68"/>
      <c r="AE1083" s="68"/>
      <c r="AF1083" s="68"/>
      <c r="AG1083" s="68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  <c r="BL1083" s="68"/>
      <c r="BM1083" s="68"/>
      <c r="BN1083" s="68"/>
      <c r="BO1083" s="68"/>
      <c r="BP1083" s="68"/>
      <c r="BQ1083" s="68"/>
      <c r="BR1083" s="68"/>
      <c r="BS1083" s="68"/>
      <c r="BT1083" s="68"/>
      <c r="BU1083" s="68"/>
      <c r="BV1083" s="68"/>
      <c r="BW1083" s="68"/>
      <c r="BX1083" s="68"/>
      <c r="BY1083" s="68"/>
      <c r="BZ1083" s="70" t="str">
        <f t="shared" si="269"/>
        <v/>
      </c>
      <c r="CA1083" s="71">
        <f t="shared" ca="1" si="270"/>
        <v>1096694.666275</v>
      </c>
      <c r="CB1083" s="70" t="b">
        <f ca="1">AND(LEN(BZ1083)&gt;0,TEXT(BZ1083,"YYYY-MM-DD")=TEXT(Konstanta!$B$1,"YYYY-MM-DD"))</f>
        <v>0</v>
      </c>
      <c r="CC1083" s="70" t="str">
        <f t="shared" si="271"/>
        <v/>
      </c>
      <c r="CD1083" s="72">
        <f ca="1">(Konstanta!$B$2-D1083)*24</f>
        <v>1096694.666275</v>
      </c>
      <c r="CE1083" t="b">
        <f t="shared" si="272"/>
        <v>0</v>
      </c>
      <c r="CF1083" t="b">
        <f>LEN(_xlfn.IFNA(VLOOKUP(H1083,Konstanta!$M:$M,1,FALSE),""))&gt;0</f>
        <v>0</v>
      </c>
      <c r="CG1083" t="b">
        <f>LEN(_xlfn.IFNA(VLOOKUP(G1083,Konstanta!$T:$T,1,FALSE),""))&gt;0</f>
        <v>0</v>
      </c>
      <c r="CH1083" t="b">
        <f>_xlfn.IFNA(VLOOKUP(U1083,Konstanta!$O:$O,1,FALSE),"-")&lt;&gt;"-"</f>
        <v>0</v>
      </c>
      <c r="CI1083" t="b">
        <f>LEN(_xlfn.IFNA(VLOOKUP(AX1083,Konstanta!$X:$X,1,FALSE),""))&gt;0</f>
        <v>0</v>
      </c>
      <c r="CJ1083" t="b">
        <f>OR(LEN(_xlfn.IFNA(VLOOKUP(Y1083,Konstanta!$Q:$Q,1,FALSE),""))&gt;0,LEN(Y1083)=0)</f>
        <v>1</v>
      </c>
      <c r="CK1083" t="b">
        <f t="shared" si="273"/>
        <v>1</v>
      </c>
      <c r="CL1083" t="b">
        <f>OR(LEN(_xlfn.IFNA(VLOOKUP(BK1083,Konstanta!$Z:$Z,1,FALSE),""))&gt;0,LEN(BK1083)=0)</f>
        <v>1</v>
      </c>
      <c r="CM1083" t="b">
        <f t="shared" si="274"/>
        <v>1</v>
      </c>
      <c r="CN1083" t="b">
        <f t="shared" si="275"/>
        <v>0</v>
      </c>
      <c r="CO1083" t="b">
        <f>LEN(_xlfn.IFNA(VLOOKUP(Data!K1083,Konstanta!$AB:$AB,1,FALSE),""))&gt;0</f>
        <v>0</v>
      </c>
      <c r="CP1083" s="12" t="b">
        <f t="shared" si="276"/>
        <v>0</v>
      </c>
      <c r="CQ1083" s="12" t="b">
        <f t="shared" si="277"/>
        <v>0</v>
      </c>
      <c r="CR1083" t="b">
        <f>ISNUMBER(SEARCH(Konstanta!$Q$5,Y1083))</f>
        <v>0</v>
      </c>
      <c r="CS1083">
        <f ca="1">IF(CD1083&lt;=Konstanta!$J$5,Konstanta!$I$5,IF(CD1083&lt;=Konstanta!$J$6,Konstanta!$I$6,IF(CD1083&lt;=Konstanta!$J$7,Konstanta!$I$7,Konstanta!$I$8)))</f>
        <v>4</v>
      </c>
      <c r="CT1083" t="b">
        <f>ISNUMBER(SEARCH(Konstanta!$Q$6,Y1083))</f>
        <v>0</v>
      </c>
      <c r="CU1083">
        <f ca="1">IF(CD1083&lt;=Konstanta!$F$5,Konstanta!$E$5,IF(CD1083&lt;=Konstanta!$F$6,Konstanta!$E$6,IF(CD1083&lt;=Konstanta!$F$7,Konstanta!$E$7,IF(CD1083&lt;=Konstanta!$F$8,Konstanta!$E$8,Konstanta!$E$9))))</f>
        <v>5</v>
      </c>
      <c r="CV1083" t="b">
        <f t="shared" si="278"/>
        <v>1</v>
      </c>
      <c r="CW1083" s="74">
        <f ca="1">IF(CD1083&lt;=Konstanta!$B$5,Konstanta!$A$5,IF(CD1083&lt;=Konstanta!$B$6,Konstanta!$A$6,IF(CD1083&lt;=Konstanta!$B$7,Konstanta!$A$7,IF(CD1083&lt;=Konstanta!$B$8,Konstanta!$A$8,IF(CD1083&lt;=Konstanta!$B$9,Konstanta!$A$9,IF(CD1083&lt;=Konstanta!$B$10,Konstanta!$A$10,IF(CD1083&lt;=Konstanta!$B$11,Konstanta!$A$11,Konstanta!$A$12)))))))</f>
        <v>8</v>
      </c>
      <c r="CX1083" t="b">
        <f>LEN(_xlfn.IFNA(VLOOKUP(AA1083,Konstanta!$AD:$AD,1,FALSE),""))=0</f>
        <v>1</v>
      </c>
      <c r="CY1083" s="67">
        <f t="shared" si="279"/>
        <v>0</v>
      </c>
      <c r="CZ1083" s="67">
        <f t="shared" si="280"/>
        <v>0</v>
      </c>
      <c r="DA1083" s="67">
        <f t="shared" si="281"/>
        <v>0</v>
      </c>
      <c r="DB1083" t="b">
        <f t="shared" ca="1" si="282"/>
        <v>0</v>
      </c>
      <c r="DC1083" s="67" t="b">
        <f>DA1083&lt;=Konstanta!$AH$3</f>
        <v>1</v>
      </c>
      <c r="DD1083" t="b">
        <f>CY1083&lt;=Konstanta!$AH$4</f>
        <v>1</v>
      </c>
      <c r="DE1083" t="b">
        <f>CY1083&lt;=Konstanta!$AH$5</f>
        <v>1</v>
      </c>
      <c r="DF1083" t="b">
        <f>CY1083&lt;=Konstanta!$AH$6</f>
        <v>1</v>
      </c>
      <c r="DG1083" t="b">
        <f ca="1">TEXT(BL1083,"YYYYMMDD")=TEXT(Konstanta!$B$1,"YYYYMMDD")</f>
        <v>0</v>
      </c>
      <c r="DH1083" t="b">
        <f t="shared" si="283"/>
        <v>0</v>
      </c>
      <c r="DI1083" s="67">
        <f ca="1">Konstanta!$C$4-Data!CD1083</f>
        <v>-1096658.666275</v>
      </c>
      <c r="DJ1083">
        <f ca="1">IF(Data!DI1083&gt;=Konstanta!$B$14,Konstanta!$A$14,IF(Data!DI1083&gt;=Konstanta!$B$15,Konstanta!$A$15,IF(Data!DI1083&gt;=Konstanta!$B$16,Konstanta!$A$16,IF(Data!DI1083&gt;=Konstanta!$B$17,Konstanta!$A$17,IF(Data!DI1083&gt;=Konstanta!$B$18,Konstanta!$A$18,Konstanta!$A$19)))))</f>
        <v>6</v>
      </c>
      <c r="DK1083" t="b">
        <f t="shared" si="284"/>
        <v>0</v>
      </c>
      <c r="DL1083" t="b">
        <f>COUNTIFS(A$1:A1082,A1083)=0</f>
        <v>1</v>
      </c>
    </row>
    <row r="1084" spans="1:116">
      <c r="A1084" s="68"/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8"/>
      <c r="P1084" s="68"/>
      <c r="Q1084" s="68"/>
      <c r="R1084" s="68"/>
      <c r="S1084" s="68"/>
      <c r="T1084" s="68"/>
      <c r="U1084" s="68"/>
      <c r="V1084" s="68"/>
      <c r="W1084" s="68"/>
      <c r="X1084" s="68"/>
      <c r="Y1084" s="68"/>
      <c r="Z1084" s="68"/>
      <c r="AA1084" s="68"/>
      <c r="AB1084" s="68"/>
      <c r="AC1084" s="68"/>
      <c r="AD1084" s="68"/>
      <c r="AE1084" s="68"/>
      <c r="AF1084" s="68"/>
      <c r="AG1084" s="68"/>
      <c r="AH1084" s="68"/>
      <c r="AI1084" s="68"/>
      <c r="AJ1084" s="68"/>
      <c r="AK1084" s="68"/>
      <c r="AL1084" s="68"/>
      <c r="AM1084" s="68"/>
      <c r="AN1084" s="68"/>
      <c r="AO1084" s="68"/>
      <c r="AP1084" s="68"/>
      <c r="AQ1084" s="68"/>
      <c r="AR1084" s="68"/>
      <c r="AS1084" s="68"/>
      <c r="AT1084" s="68"/>
      <c r="AU1084" s="68"/>
      <c r="AV1084" s="68"/>
      <c r="AW1084" s="68"/>
      <c r="AX1084" s="68"/>
      <c r="AY1084" s="68"/>
      <c r="AZ1084" s="68"/>
      <c r="BA1084" s="68"/>
      <c r="BB1084" s="68"/>
      <c r="BC1084" s="68"/>
      <c r="BD1084" s="68"/>
      <c r="BE1084" s="68"/>
      <c r="BF1084" s="68"/>
      <c r="BG1084" s="68"/>
      <c r="BH1084" s="68"/>
      <c r="BI1084" s="68"/>
      <c r="BJ1084" s="68"/>
      <c r="BK1084" s="68"/>
      <c r="BL1084" s="68"/>
      <c r="BM1084" s="68"/>
      <c r="BN1084" s="68"/>
      <c r="BO1084" s="68"/>
      <c r="BP1084" s="68"/>
      <c r="BQ1084" s="68"/>
      <c r="BR1084" s="68"/>
      <c r="BS1084" s="68"/>
      <c r="BT1084" s="68"/>
      <c r="BU1084" s="68"/>
      <c r="BV1084" s="68"/>
      <c r="BW1084" s="68"/>
      <c r="BX1084" s="68"/>
      <c r="BY1084" s="68"/>
      <c r="BZ1084" s="70" t="str">
        <f t="shared" si="269"/>
        <v/>
      </c>
      <c r="CA1084" s="71">
        <f t="shared" ca="1" si="270"/>
        <v>1096694.6659916667</v>
      </c>
      <c r="CB1084" s="70" t="b">
        <f ca="1">AND(LEN(BZ1084)&gt;0,TEXT(BZ1084,"YYYY-MM-DD")=TEXT(Konstanta!$B$1,"YYYY-MM-DD"))</f>
        <v>0</v>
      </c>
      <c r="CC1084" s="70" t="str">
        <f t="shared" si="271"/>
        <v/>
      </c>
      <c r="CD1084" s="72">
        <f ca="1">(Konstanta!$B$2-D1084)*24</f>
        <v>1096694.666275</v>
      </c>
      <c r="CE1084" t="b">
        <f t="shared" si="272"/>
        <v>0</v>
      </c>
      <c r="CF1084" t="b">
        <f>LEN(_xlfn.IFNA(VLOOKUP(H1084,Konstanta!$M:$M,1,FALSE),""))&gt;0</f>
        <v>0</v>
      </c>
      <c r="CG1084" t="b">
        <f>LEN(_xlfn.IFNA(VLOOKUP(G1084,Konstanta!$T:$T,1,FALSE),""))&gt;0</f>
        <v>0</v>
      </c>
      <c r="CH1084" t="b">
        <f>_xlfn.IFNA(VLOOKUP(U1084,Konstanta!$O:$O,1,FALSE),"-")&lt;&gt;"-"</f>
        <v>0</v>
      </c>
      <c r="CI1084" t="b">
        <f>LEN(_xlfn.IFNA(VLOOKUP(AX1084,Konstanta!$X:$X,1,FALSE),""))&gt;0</f>
        <v>0</v>
      </c>
      <c r="CJ1084" t="b">
        <f>OR(LEN(_xlfn.IFNA(VLOOKUP(Y1084,Konstanta!$Q:$Q,1,FALSE),""))&gt;0,LEN(Y1084)=0)</f>
        <v>1</v>
      </c>
      <c r="CK1084" t="b">
        <f t="shared" si="273"/>
        <v>1</v>
      </c>
      <c r="CL1084" t="b">
        <f>OR(LEN(_xlfn.IFNA(VLOOKUP(BK1084,Konstanta!$Z:$Z,1,FALSE),""))&gt;0,LEN(BK1084)=0)</f>
        <v>1</v>
      </c>
      <c r="CM1084" t="b">
        <f t="shared" si="274"/>
        <v>1</v>
      </c>
      <c r="CN1084" t="b">
        <f t="shared" si="275"/>
        <v>0</v>
      </c>
      <c r="CO1084" t="b">
        <f>LEN(_xlfn.IFNA(VLOOKUP(Data!K1084,Konstanta!$AB:$AB,1,FALSE),""))&gt;0</f>
        <v>0</v>
      </c>
      <c r="CP1084" s="12" t="b">
        <f t="shared" si="276"/>
        <v>0</v>
      </c>
      <c r="CQ1084" s="12" t="b">
        <f t="shared" si="277"/>
        <v>0</v>
      </c>
      <c r="CR1084" t="b">
        <f>ISNUMBER(SEARCH(Konstanta!$Q$5,Y1084))</f>
        <v>0</v>
      </c>
      <c r="CS1084">
        <f ca="1">IF(CD1084&lt;=Konstanta!$J$5,Konstanta!$I$5,IF(CD1084&lt;=Konstanta!$J$6,Konstanta!$I$6,IF(CD1084&lt;=Konstanta!$J$7,Konstanta!$I$7,Konstanta!$I$8)))</f>
        <v>4</v>
      </c>
      <c r="CT1084" t="b">
        <f>ISNUMBER(SEARCH(Konstanta!$Q$6,Y1084))</f>
        <v>0</v>
      </c>
      <c r="CU1084">
        <f ca="1">IF(CD1084&lt;=Konstanta!$F$5,Konstanta!$E$5,IF(CD1084&lt;=Konstanta!$F$6,Konstanta!$E$6,IF(CD1084&lt;=Konstanta!$F$7,Konstanta!$E$7,IF(CD1084&lt;=Konstanta!$F$8,Konstanta!$E$8,Konstanta!$E$9))))</f>
        <v>5</v>
      </c>
      <c r="CV1084" t="b">
        <f t="shared" si="278"/>
        <v>1</v>
      </c>
      <c r="CW1084" s="74">
        <f ca="1">IF(CD1084&lt;=Konstanta!$B$5,Konstanta!$A$5,IF(CD1084&lt;=Konstanta!$B$6,Konstanta!$A$6,IF(CD1084&lt;=Konstanta!$B$7,Konstanta!$A$7,IF(CD1084&lt;=Konstanta!$B$8,Konstanta!$A$8,IF(CD1084&lt;=Konstanta!$B$9,Konstanta!$A$9,IF(CD1084&lt;=Konstanta!$B$10,Konstanta!$A$10,IF(CD1084&lt;=Konstanta!$B$11,Konstanta!$A$11,Konstanta!$A$12)))))))</f>
        <v>8</v>
      </c>
      <c r="CX1084" t="b">
        <f>LEN(_xlfn.IFNA(VLOOKUP(AA1084,Konstanta!$AD:$AD,1,FALSE),""))=0</f>
        <v>1</v>
      </c>
      <c r="CY1084" s="67">
        <f t="shared" si="279"/>
        <v>0</v>
      </c>
      <c r="CZ1084" s="67">
        <f t="shared" si="280"/>
        <v>0</v>
      </c>
      <c r="DA1084" s="67">
        <f t="shared" si="281"/>
        <v>0</v>
      </c>
      <c r="DB1084" t="b">
        <f t="shared" ca="1" si="282"/>
        <v>0</v>
      </c>
      <c r="DC1084" s="67" t="b">
        <f>DA1084&lt;=Konstanta!$AH$3</f>
        <v>1</v>
      </c>
      <c r="DD1084" t="b">
        <f>CY1084&lt;=Konstanta!$AH$4</f>
        <v>1</v>
      </c>
      <c r="DE1084" t="b">
        <f>CY1084&lt;=Konstanta!$AH$5</f>
        <v>1</v>
      </c>
      <c r="DF1084" t="b">
        <f>CY1084&lt;=Konstanta!$AH$6</f>
        <v>1</v>
      </c>
      <c r="DG1084" t="b">
        <f ca="1">TEXT(BL1084,"YYYYMMDD")=TEXT(Konstanta!$B$1,"YYYYMMDD")</f>
        <v>0</v>
      </c>
      <c r="DH1084" t="b">
        <f t="shared" si="283"/>
        <v>0</v>
      </c>
      <c r="DI1084" s="67">
        <f ca="1">Konstanta!$C$4-Data!CD1084</f>
        <v>-1096658.666275</v>
      </c>
      <c r="DJ1084">
        <f ca="1">IF(Data!DI1084&gt;=Konstanta!$B$14,Konstanta!$A$14,IF(Data!DI1084&gt;=Konstanta!$B$15,Konstanta!$A$15,IF(Data!DI1084&gt;=Konstanta!$B$16,Konstanta!$A$16,IF(Data!DI1084&gt;=Konstanta!$B$17,Konstanta!$A$17,IF(Data!DI1084&gt;=Konstanta!$B$18,Konstanta!$A$18,Konstanta!$A$19)))))</f>
        <v>6</v>
      </c>
      <c r="DK1084" t="b">
        <f t="shared" si="284"/>
        <v>0</v>
      </c>
      <c r="DL1084" t="b">
        <f>COUNTIFS(A$1:A1083,A1084)=0</f>
        <v>1</v>
      </c>
    </row>
    <row r="1085" spans="1:116">
      <c r="A1085" s="68"/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8"/>
      <c r="P1085" s="68"/>
      <c r="Q1085" s="68"/>
      <c r="R1085" s="68"/>
      <c r="S1085" s="68"/>
      <c r="T1085" s="68"/>
      <c r="U1085" s="68"/>
      <c r="V1085" s="68"/>
      <c r="W1085" s="68"/>
      <c r="X1085" s="68"/>
      <c r="Y1085" s="68"/>
      <c r="Z1085" s="68"/>
      <c r="AA1085" s="68"/>
      <c r="AB1085" s="68"/>
      <c r="AC1085" s="68"/>
      <c r="AD1085" s="68"/>
      <c r="AE1085" s="68"/>
      <c r="AF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  <c r="BL1085" s="68"/>
      <c r="BM1085" s="68"/>
      <c r="BN1085" s="68"/>
      <c r="BO1085" s="68"/>
      <c r="BP1085" s="68"/>
      <c r="BQ1085" s="68"/>
      <c r="BR1085" s="68"/>
      <c r="BS1085" s="68"/>
      <c r="BT1085" s="68"/>
      <c r="BU1085" s="68"/>
      <c r="BV1085" s="68"/>
      <c r="BW1085" s="68"/>
      <c r="BX1085" s="68"/>
      <c r="BY1085" s="68"/>
      <c r="BZ1085" s="70" t="str">
        <f t="shared" si="269"/>
        <v/>
      </c>
      <c r="CA1085" s="71">
        <f t="shared" ca="1" si="270"/>
        <v>1096694.6659916667</v>
      </c>
      <c r="CB1085" s="70" t="b">
        <f ca="1">AND(LEN(BZ1085)&gt;0,TEXT(BZ1085,"YYYY-MM-DD")=TEXT(Konstanta!$B$1,"YYYY-MM-DD"))</f>
        <v>0</v>
      </c>
      <c r="CC1085" s="70" t="str">
        <f t="shared" si="271"/>
        <v/>
      </c>
      <c r="CD1085" s="72">
        <f ca="1">(Konstanta!$B$2-D1085)*24</f>
        <v>1096694.666275</v>
      </c>
      <c r="CE1085" t="b">
        <f t="shared" si="272"/>
        <v>0</v>
      </c>
      <c r="CF1085" t="b">
        <f>LEN(_xlfn.IFNA(VLOOKUP(H1085,Konstanta!$M:$M,1,FALSE),""))&gt;0</f>
        <v>0</v>
      </c>
      <c r="CG1085" t="b">
        <f>LEN(_xlfn.IFNA(VLOOKUP(G1085,Konstanta!$T:$T,1,FALSE),""))&gt;0</f>
        <v>0</v>
      </c>
      <c r="CH1085" t="b">
        <f>_xlfn.IFNA(VLOOKUP(U1085,Konstanta!$O:$O,1,FALSE),"-")&lt;&gt;"-"</f>
        <v>0</v>
      </c>
      <c r="CI1085" t="b">
        <f>LEN(_xlfn.IFNA(VLOOKUP(AX1085,Konstanta!$X:$X,1,FALSE),""))&gt;0</f>
        <v>0</v>
      </c>
      <c r="CJ1085" t="b">
        <f>OR(LEN(_xlfn.IFNA(VLOOKUP(Y1085,Konstanta!$Q:$Q,1,FALSE),""))&gt;0,LEN(Y1085)=0)</f>
        <v>1</v>
      </c>
      <c r="CK1085" t="b">
        <f t="shared" si="273"/>
        <v>1</v>
      </c>
      <c r="CL1085" t="b">
        <f>OR(LEN(_xlfn.IFNA(VLOOKUP(BK1085,Konstanta!$Z:$Z,1,FALSE),""))&gt;0,LEN(BK1085)=0)</f>
        <v>1</v>
      </c>
      <c r="CM1085" t="b">
        <f t="shared" si="274"/>
        <v>1</v>
      </c>
      <c r="CN1085" t="b">
        <f t="shared" si="275"/>
        <v>0</v>
      </c>
      <c r="CO1085" t="b">
        <f>LEN(_xlfn.IFNA(VLOOKUP(Data!K1085,Konstanta!$AB:$AB,1,FALSE),""))&gt;0</f>
        <v>0</v>
      </c>
      <c r="CP1085" s="12" t="b">
        <f t="shared" si="276"/>
        <v>0</v>
      </c>
      <c r="CQ1085" s="12" t="b">
        <f t="shared" si="277"/>
        <v>0</v>
      </c>
      <c r="CR1085" t="b">
        <f>ISNUMBER(SEARCH(Konstanta!$Q$5,Y1085))</f>
        <v>0</v>
      </c>
      <c r="CS1085">
        <f ca="1">IF(CD1085&lt;=Konstanta!$J$5,Konstanta!$I$5,IF(CD1085&lt;=Konstanta!$J$6,Konstanta!$I$6,IF(CD1085&lt;=Konstanta!$J$7,Konstanta!$I$7,Konstanta!$I$8)))</f>
        <v>4</v>
      </c>
      <c r="CT1085" t="b">
        <f>ISNUMBER(SEARCH(Konstanta!$Q$6,Y1085))</f>
        <v>0</v>
      </c>
      <c r="CU1085">
        <f ca="1">IF(CD1085&lt;=Konstanta!$F$5,Konstanta!$E$5,IF(CD1085&lt;=Konstanta!$F$6,Konstanta!$E$6,IF(CD1085&lt;=Konstanta!$F$7,Konstanta!$E$7,IF(CD1085&lt;=Konstanta!$F$8,Konstanta!$E$8,Konstanta!$E$9))))</f>
        <v>5</v>
      </c>
      <c r="CV1085" t="b">
        <f t="shared" si="278"/>
        <v>1</v>
      </c>
      <c r="CW1085" s="74">
        <f ca="1">IF(CD1085&lt;=Konstanta!$B$5,Konstanta!$A$5,IF(CD1085&lt;=Konstanta!$B$6,Konstanta!$A$6,IF(CD1085&lt;=Konstanta!$B$7,Konstanta!$A$7,IF(CD1085&lt;=Konstanta!$B$8,Konstanta!$A$8,IF(CD1085&lt;=Konstanta!$B$9,Konstanta!$A$9,IF(CD1085&lt;=Konstanta!$B$10,Konstanta!$A$10,IF(CD1085&lt;=Konstanta!$B$11,Konstanta!$A$11,Konstanta!$A$12)))))))</f>
        <v>8</v>
      </c>
      <c r="CX1085" t="b">
        <f>LEN(_xlfn.IFNA(VLOOKUP(AA1085,Konstanta!$AD:$AD,1,FALSE),""))=0</f>
        <v>1</v>
      </c>
      <c r="CY1085" s="67">
        <f t="shared" si="279"/>
        <v>0</v>
      </c>
      <c r="CZ1085" s="67">
        <f t="shared" si="280"/>
        <v>0</v>
      </c>
      <c r="DA1085" s="67">
        <f t="shared" si="281"/>
        <v>0</v>
      </c>
      <c r="DB1085" t="b">
        <f t="shared" ca="1" si="282"/>
        <v>0</v>
      </c>
      <c r="DC1085" s="67" t="b">
        <f>DA1085&lt;=Konstanta!$AH$3</f>
        <v>1</v>
      </c>
      <c r="DD1085" t="b">
        <f>CY1085&lt;=Konstanta!$AH$4</f>
        <v>1</v>
      </c>
      <c r="DE1085" t="b">
        <f>CY1085&lt;=Konstanta!$AH$5</f>
        <v>1</v>
      </c>
      <c r="DF1085" t="b">
        <f>CY1085&lt;=Konstanta!$AH$6</f>
        <v>1</v>
      </c>
      <c r="DG1085" t="b">
        <f ca="1">TEXT(BL1085,"YYYYMMDD")=TEXT(Konstanta!$B$1,"YYYYMMDD")</f>
        <v>0</v>
      </c>
      <c r="DH1085" t="b">
        <f t="shared" si="283"/>
        <v>0</v>
      </c>
      <c r="DI1085" s="67">
        <f ca="1">Konstanta!$C$4-Data!CD1085</f>
        <v>-1096658.666275</v>
      </c>
      <c r="DJ1085">
        <f ca="1">IF(Data!DI1085&gt;=Konstanta!$B$14,Konstanta!$A$14,IF(Data!DI1085&gt;=Konstanta!$B$15,Konstanta!$A$15,IF(Data!DI1085&gt;=Konstanta!$B$16,Konstanta!$A$16,IF(Data!DI1085&gt;=Konstanta!$B$17,Konstanta!$A$17,IF(Data!DI1085&gt;=Konstanta!$B$18,Konstanta!$A$18,Konstanta!$A$19)))))</f>
        <v>6</v>
      </c>
      <c r="DK1085" t="b">
        <f t="shared" si="284"/>
        <v>0</v>
      </c>
      <c r="DL1085" t="b">
        <f>COUNTIFS(A$1:A1084,A1085)=0</f>
        <v>1</v>
      </c>
    </row>
    <row r="1086" spans="1:116">
      <c r="A1086" s="68"/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8"/>
      <c r="P1086" s="68"/>
      <c r="Q1086" s="68"/>
      <c r="R1086" s="68"/>
      <c r="S1086" s="68"/>
      <c r="T1086" s="68"/>
      <c r="U1086" s="68"/>
      <c r="V1086" s="68"/>
      <c r="W1086" s="68"/>
      <c r="X1086" s="68"/>
      <c r="Y1086" s="68"/>
      <c r="Z1086" s="68"/>
      <c r="AA1086" s="68"/>
      <c r="AB1086" s="68"/>
      <c r="AC1086" s="68"/>
      <c r="AD1086" s="68"/>
      <c r="AE1086" s="68"/>
      <c r="AF1086" s="68"/>
      <c r="AG1086" s="68"/>
      <c r="AH1086" s="68"/>
      <c r="AI1086" s="68"/>
      <c r="AJ1086" s="68"/>
      <c r="AK1086" s="68"/>
      <c r="AL1086" s="68"/>
      <c r="AM1086" s="68"/>
      <c r="AN1086" s="68"/>
      <c r="AO1086" s="68"/>
      <c r="AP1086" s="68"/>
      <c r="AQ1086" s="68"/>
      <c r="AR1086" s="68"/>
      <c r="AS1086" s="68"/>
      <c r="AT1086" s="68"/>
      <c r="AU1086" s="68"/>
      <c r="AV1086" s="68"/>
      <c r="AW1086" s="68"/>
      <c r="AX1086" s="68"/>
      <c r="AY1086" s="68"/>
      <c r="AZ1086" s="68"/>
      <c r="BA1086" s="68"/>
      <c r="BB1086" s="68"/>
      <c r="BC1086" s="68"/>
      <c r="BD1086" s="68"/>
      <c r="BE1086" s="68"/>
      <c r="BF1086" s="68"/>
      <c r="BG1086" s="68"/>
      <c r="BH1086" s="68"/>
      <c r="BI1086" s="68"/>
      <c r="BJ1086" s="68"/>
      <c r="BK1086" s="68"/>
      <c r="BL1086" s="68"/>
      <c r="BM1086" s="68"/>
      <c r="BN1086" s="68"/>
      <c r="BO1086" s="68"/>
      <c r="BP1086" s="68"/>
      <c r="BQ1086" s="68"/>
      <c r="BR1086" s="68"/>
      <c r="BS1086" s="68"/>
      <c r="BT1086" s="68"/>
      <c r="BU1086" s="68"/>
      <c r="BV1086" s="68"/>
      <c r="BW1086" s="68"/>
      <c r="BX1086" s="68"/>
      <c r="BY1086" s="68"/>
      <c r="BZ1086" s="70" t="str">
        <f t="shared" si="269"/>
        <v/>
      </c>
      <c r="CA1086" s="71">
        <f t="shared" ca="1" si="270"/>
        <v>1096694.6659916667</v>
      </c>
      <c r="CB1086" s="70" t="b">
        <f ca="1">AND(LEN(BZ1086)&gt;0,TEXT(BZ1086,"YYYY-MM-DD")=TEXT(Konstanta!$B$1,"YYYY-MM-DD"))</f>
        <v>0</v>
      </c>
      <c r="CC1086" s="70" t="str">
        <f t="shared" si="271"/>
        <v/>
      </c>
      <c r="CD1086" s="72">
        <f ca="1">(Konstanta!$B$2-D1086)*24</f>
        <v>1096694.666275</v>
      </c>
      <c r="CE1086" t="b">
        <f t="shared" si="272"/>
        <v>0</v>
      </c>
      <c r="CF1086" t="b">
        <f>LEN(_xlfn.IFNA(VLOOKUP(H1086,Konstanta!$M:$M,1,FALSE),""))&gt;0</f>
        <v>0</v>
      </c>
      <c r="CG1086" t="b">
        <f>LEN(_xlfn.IFNA(VLOOKUP(G1086,Konstanta!$T:$T,1,FALSE),""))&gt;0</f>
        <v>0</v>
      </c>
      <c r="CH1086" t="b">
        <f>_xlfn.IFNA(VLOOKUP(U1086,Konstanta!$O:$O,1,FALSE),"-")&lt;&gt;"-"</f>
        <v>0</v>
      </c>
      <c r="CI1086" t="b">
        <f>LEN(_xlfn.IFNA(VLOOKUP(AX1086,Konstanta!$X:$X,1,FALSE),""))&gt;0</f>
        <v>0</v>
      </c>
      <c r="CJ1086" t="b">
        <f>OR(LEN(_xlfn.IFNA(VLOOKUP(Y1086,Konstanta!$Q:$Q,1,FALSE),""))&gt;0,LEN(Y1086)=0)</f>
        <v>1</v>
      </c>
      <c r="CK1086" t="b">
        <f t="shared" si="273"/>
        <v>1</v>
      </c>
      <c r="CL1086" t="b">
        <f>OR(LEN(_xlfn.IFNA(VLOOKUP(BK1086,Konstanta!$Z:$Z,1,FALSE),""))&gt;0,LEN(BK1086)=0)</f>
        <v>1</v>
      </c>
      <c r="CM1086" t="b">
        <f t="shared" si="274"/>
        <v>1</v>
      </c>
      <c r="CN1086" t="b">
        <f t="shared" si="275"/>
        <v>0</v>
      </c>
      <c r="CO1086" t="b">
        <f>LEN(_xlfn.IFNA(VLOOKUP(Data!K1086,Konstanta!$AB:$AB,1,FALSE),""))&gt;0</f>
        <v>0</v>
      </c>
      <c r="CP1086" s="12" t="b">
        <f t="shared" si="276"/>
        <v>0</v>
      </c>
      <c r="CQ1086" s="12" t="b">
        <f t="shared" si="277"/>
        <v>0</v>
      </c>
      <c r="CR1086" t="b">
        <f>ISNUMBER(SEARCH(Konstanta!$Q$5,Y1086))</f>
        <v>0</v>
      </c>
      <c r="CS1086">
        <f ca="1">IF(CD1086&lt;=Konstanta!$J$5,Konstanta!$I$5,IF(CD1086&lt;=Konstanta!$J$6,Konstanta!$I$6,IF(CD1086&lt;=Konstanta!$J$7,Konstanta!$I$7,Konstanta!$I$8)))</f>
        <v>4</v>
      </c>
      <c r="CT1086" t="b">
        <f>ISNUMBER(SEARCH(Konstanta!$Q$6,Y1086))</f>
        <v>0</v>
      </c>
      <c r="CU1086">
        <f ca="1">IF(CD1086&lt;=Konstanta!$F$5,Konstanta!$E$5,IF(CD1086&lt;=Konstanta!$F$6,Konstanta!$E$6,IF(CD1086&lt;=Konstanta!$F$7,Konstanta!$E$7,IF(CD1086&lt;=Konstanta!$F$8,Konstanta!$E$8,Konstanta!$E$9))))</f>
        <v>5</v>
      </c>
      <c r="CV1086" t="b">
        <f t="shared" si="278"/>
        <v>1</v>
      </c>
      <c r="CW1086" s="74">
        <f ca="1">IF(CD1086&lt;=Konstanta!$B$5,Konstanta!$A$5,IF(CD1086&lt;=Konstanta!$B$6,Konstanta!$A$6,IF(CD1086&lt;=Konstanta!$B$7,Konstanta!$A$7,IF(CD1086&lt;=Konstanta!$B$8,Konstanta!$A$8,IF(CD1086&lt;=Konstanta!$B$9,Konstanta!$A$9,IF(CD1086&lt;=Konstanta!$B$10,Konstanta!$A$10,IF(CD1086&lt;=Konstanta!$B$11,Konstanta!$A$11,Konstanta!$A$12)))))))</f>
        <v>8</v>
      </c>
      <c r="CX1086" t="b">
        <f>LEN(_xlfn.IFNA(VLOOKUP(AA1086,Konstanta!$AD:$AD,1,FALSE),""))=0</f>
        <v>1</v>
      </c>
      <c r="CY1086" s="67">
        <f t="shared" si="279"/>
        <v>0</v>
      </c>
      <c r="CZ1086" s="67">
        <f t="shared" si="280"/>
        <v>0</v>
      </c>
      <c r="DA1086" s="67">
        <f t="shared" si="281"/>
        <v>0</v>
      </c>
      <c r="DB1086" t="b">
        <f t="shared" ca="1" si="282"/>
        <v>0</v>
      </c>
      <c r="DC1086" s="67" t="b">
        <f>DA1086&lt;=Konstanta!$AH$3</f>
        <v>1</v>
      </c>
      <c r="DD1086" t="b">
        <f>CY1086&lt;=Konstanta!$AH$4</f>
        <v>1</v>
      </c>
      <c r="DE1086" t="b">
        <f>CY1086&lt;=Konstanta!$AH$5</f>
        <v>1</v>
      </c>
      <c r="DF1086" t="b">
        <f>CY1086&lt;=Konstanta!$AH$6</f>
        <v>1</v>
      </c>
      <c r="DG1086" t="b">
        <f ca="1">TEXT(BL1086,"YYYYMMDD")=TEXT(Konstanta!$B$1,"YYYYMMDD")</f>
        <v>0</v>
      </c>
      <c r="DH1086" t="b">
        <f t="shared" si="283"/>
        <v>0</v>
      </c>
      <c r="DI1086" s="67">
        <f ca="1">Konstanta!$C$4-Data!CD1086</f>
        <v>-1096658.666275</v>
      </c>
      <c r="DJ1086">
        <f ca="1">IF(Data!DI1086&gt;=Konstanta!$B$14,Konstanta!$A$14,IF(Data!DI1086&gt;=Konstanta!$B$15,Konstanta!$A$15,IF(Data!DI1086&gt;=Konstanta!$B$16,Konstanta!$A$16,IF(Data!DI1086&gt;=Konstanta!$B$17,Konstanta!$A$17,IF(Data!DI1086&gt;=Konstanta!$B$18,Konstanta!$A$18,Konstanta!$A$19)))))</f>
        <v>6</v>
      </c>
      <c r="DK1086" t="b">
        <f t="shared" si="284"/>
        <v>0</v>
      </c>
      <c r="DL1086" t="b">
        <f>COUNTIFS(A$1:A1085,A1086)=0</f>
        <v>1</v>
      </c>
    </row>
    <row r="1087" spans="1:116">
      <c r="A1087" s="68"/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8"/>
      <c r="P1087" s="68"/>
      <c r="Q1087" s="68"/>
      <c r="R1087" s="68"/>
      <c r="S1087" s="68"/>
      <c r="T1087" s="68"/>
      <c r="U1087" s="68"/>
      <c r="V1087" s="68"/>
      <c r="W1087" s="68"/>
      <c r="X1087" s="68"/>
      <c r="Y1087" s="68"/>
      <c r="Z1087" s="68"/>
      <c r="AA1087" s="68"/>
      <c r="AB1087" s="68"/>
      <c r="AC1087" s="68"/>
      <c r="AD1087" s="68"/>
      <c r="AE1087" s="68"/>
      <c r="AF1087" s="68"/>
      <c r="AG1087" s="68"/>
      <c r="AH1087" s="68"/>
      <c r="AI1087" s="68"/>
      <c r="AJ1087" s="68"/>
      <c r="AK1087" s="68"/>
      <c r="AL1087" s="68"/>
      <c r="AM1087" s="68"/>
      <c r="AN1087" s="68"/>
      <c r="AO1087" s="68"/>
      <c r="AP1087" s="68"/>
      <c r="AQ1087" s="68"/>
      <c r="AR1087" s="68"/>
      <c r="AS1087" s="68"/>
      <c r="AT1087" s="68"/>
      <c r="AU1087" s="68"/>
      <c r="AV1087" s="68"/>
      <c r="AW1087" s="68"/>
      <c r="AX1087" s="68"/>
      <c r="AY1087" s="68"/>
      <c r="AZ1087" s="68"/>
      <c r="BA1087" s="68"/>
      <c r="BB1087" s="68"/>
      <c r="BC1087" s="68"/>
      <c r="BD1087" s="68"/>
      <c r="BE1087" s="68"/>
      <c r="BF1087" s="68"/>
      <c r="BG1087" s="68"/>
      <c r="BH1087" s="68"/>
      <c r="BI1087" s="68"/>
      <c r="BJ1087" s="68"/>
      <c r="BK1087" s="68"/>
      <c r="BL1087" s="68"/>
      <c r="BM1087" s="68"/>
      <c r="BN1087" s="68"/>
      <c r="BO1087" s="68"/>
      <c r="BP1087" s="68"/>
      <c r="BQ1087" s="68"/>
      <c r="BR1087" s="68"/>
      <c r="BS1087" s="68"/>
      <c r="BT1087" s="68"/>
      <c r="BU1087" s="68"/>
      <c r="BV1087" s="68"/>
      <c r="BW1087" s="68"/>
      <c r="BX1087" s="68"/>
      <c r="BY1087" s="68"/>
      <c r="BZ1087" s="70" t="str">
        <f t="shared" si="269"/>
        <v/>
      </c>
      <c r="CA1087" s="71">
        <f t="shared" ca="1" si="270"/>
        <v>1096694.6664305555</v>
      </c>
      <c r="CB1087" s="70" t="b">
        <f ca="1">AND(LEN(BZ1087)&gt;0,TEXT(BZ1087,"YYYY-MM-DD")=TEXT(Konstanta!$B$1,"YYYY-MM-DD"))</f>
        <v>0</v>
      </c>
      <c r="CC1087" s="70" t="str">
        <f t="shared" si="271"/>
        <v/>
      </c>
      <c r="CD1087" s="72">
        <f ca="1">(Konstanta!$B$2-D1087)*24</f>
        <v>1096694.666275</v>
      </c>
      <c r="CE1087" t="b">
        <f t="shared" si="272"/>
        <v>0</v>
      </c>
      <c r="CF1087" t="b">
        <f>LEN(_xlfn.IFNA(VLOOKUP(H1087,Konstanta!$M:$M,1,FALSE),""))&gt;0</f>
        <v>0</v>
      </c>
      <c r="CG1087" t="b">
        <f>LEN(_xlfn.IFNA(VLOOKUP(G1087,Konstanta!$T:$T,1,FALSE),""))&gt;0</f>
        <v>0</v>
      </c>
      <c r="CH1087" t="b">
        <f>_xlfn.IFNA(VLOOKUP(U1087,Konstanta!$O:$O,1,FALSE),"-")&lt;&gt;"-"</f>
        <v>0</v>
      </c>
      <c r="CI1087" t="b">
        <f>LEN(_xlfn.IFNA(VLOOKUP(AX1087,Konstanta!$X:$X,1,FALSE),""))&gt;0</f>
        <v>0</v>
      </c>
      <c r="CJ1087" t="b">
        <f>OR(LEN(_xlfn.IFNA(VLOOKUP(Y1087,Konstanta!$Q:$Q,1,FALSE),""))&gt;0,LEN(Y1087)=0)</f>
        <v>1</v>
      </c>
      <c r="CK1087" t="b">
        <f t="shared" si="273"/>
        <v>1</v>
      </c>
      <c r="CL1087" t="b">
        <f>OR(LEN(_xlfn.IFNA(VLOOKUP(BK1087,Konstanta!$Z:$Z,1,FALSE),""))&gt;0,LEN(BK1087)=0)</f>
        <v>1</v>
      </c>
      <c r="CM1087" t="b">
        <f t="shared" si="274"/>
        <v>1</v>
      </c>
      <c r="CN1087" t="b">
        <f t="shared" si="275"/>
        <v>0</v>
      </c>
      <c r="CO1087" t="b">
        <f>LEN(_xlfn.IFNA(VLOOKUP(Data!K1087,Konstanta!$AB:$AB,1,FALSE),""))&gt;0</f>
        <v>0</v>
      </c>
      <c r="CP1087" s="12" t="b">
        <f t="shared" si="276"/>
        <v>0</v>
      </c>
      <c r="CQ1087" s="12" t="b">
        <f t="shared" si="277"/>
        <v>0</v>
      </c>
      <c r="CR1087" t="b">
        <f>ISNUMBER(SEARCH(Konstanta!$Q$5,Y1087))</f>
        <v>0</v>
      </c>
      <c r="CS1087">
        <f ca="1">IF(CD1087&lt;=Konstanta!$J$5,Konstanta!$I$5,IF(CD1087&lt;=Konstanta!$J$6,Konstanta!$I$6,IF(CD1087&lt;=Konstanta!$J$7,Konstanta!$I$7,Konstanta!$I$8)))</f>
        <v>4</v>
      </c>
      <c r="CT1087" t="b">
        <f>ISNUMBER(SEARCH(Konstanta!$Q$6,Y1087))</f>
        <v>0</v>
      </c>
      <c r="CU1087">
        <f ca="1">IF(CD1087&lt;=Konstanta!$F$5,Konstanta!$E$5,IF(CD1087&lt;=Konstanta!$F$6,Konstanta!$E$6,IF(CD1087&lt;=Konstanta!$F$7,Konstanta!$E$7,IF(CD1087&lt;=Konstanta!$F$8,Konstanta!$E$8,Konstanta!$E$9))))</f>
        <v>5</v>
      </c>
      <c r="CV1087" t="b">
        <f t="shared" si="278"/>
        <v>1</v>
      </c>
      <c r="CW1087" s="74">
        <f ca="1">IF(CD1087&lt;=Konstanta!$B$5,Konstanta!$A$5,IF(CD1087&lt;=Konstanta!$B$6,Konstanta!$A$6,IF(CD1087&lt;=Konstanta!$B$7,Konstanta!$A$7,IF(CD1087&lt;=Konstanta!$B$8,Konstanta!$A$8,IF(CD1087&lt;=Konstanta!$B$9,Konstanta!$A$9,IF(CD1087&lt;=Konstanta!$B$10,Konstanta!$A$10,IF(CD1087&lt;=Konstanta!$B$11,Konstanta!$A$11,Konstanta!$A$12)))))))</f>
        <v>8</v>
      </c>
      <c r="CX1087" t="b">
        <f>LEN(_xlfn.IFNA(VLOOKUP(AA1087,Konstanta!$AD:$AD,1,FALSE),""))=0</f>
        <v>1</v>
      </c>
      <c r="CY1087" s="67">
        <f t="shared" si="279"/>
        <v>0</v>
      </c>
      <c r="CZ1087" s="67">
        <f t="shared" si="280"/>
        <v>0</v>
      </c>
      <c r="DA1087" s="67">
        <f t="shared" si="281"/>
        <v>0</v>
      </c>
      <c r="DB1087" t="b">
        <f t="shared" ca="1" si="282"/>
        <v>0</v>
      </c>
      <c r="DC1087" s="67" t="b">
        <f>DA1087&lt;=Konstanta!$AH$3</f>
        <v>1</v>
      </c>
      <c r="DD1087" t="b">
        <f>CY1087&lt;=Konstanta!$AH$4</f>
        <v>1</v>
      </c>
      <c r="DE1087" t="b">
        <f>CY1087&lt;=Konstanta!$AH$5</f>
        <v>1</v>
      </c>
      <c r="DF1087" t="b">
        <f>CY1087&lt;=Konstanta!$AH$6</f>
        <v>1</v>
      </c>
      <c r="DG1087" t="b">
        <f ca="1">TEXT(BL1087,"YYYYMMDD")=TEXT(Konstanta!$B$1,"YYYYMMDD")</f>
        <v>0</v>
      </c>
      <c r="DH1087" t="b">
        <f t="shared" si="283"/>
        <v>0</v>
      </c>
      <c r="DI1087" s="67">
        <f ca="1">Konstanta!$C$4-Data!CD1087</f>
        <v>-1096658.666275</v>
      </c>
      <c r="DJ1087">
        <f ca="1">IF(Data!DI1087&gt;=Konstanta!$B$14,Konstanta!$A$14,IF(Data!DI1087&gt;=Konstanta!$B$15,Konstanta!$A$15,IF(Data!DI1087&gt;=Konstanta!$B$16,Konstanta!$A$16,IF(Data!DI1087&gt;=Konstanta!$B$17,Konstanta!$A$17,IF(Data!DI1087&gt;=Konstanta!$B$18,Konstanta!$A$18,Konstanta!$A$19)))))</f>
        <v>6</v>
      </c>
      <c r="DK1087" t="b">
        <f t="shared" si="284"/>
        <v>0</v>
      </c>
      <c r="DL1087" t="b">
        <f>COUNTIFS(A$1:A1086,A1087)=0</f>
        <v>1</v>
      </c>
    </row>
    <row r="1088" spans="1:116">
      <c r="A1088" s="68"/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8"/>
      <c r="P1088" s="68"/>
      <c r="Q1088" s="68"/>
      <c r="R1088" s="68"/>
      <c r="S1088" s="68"/>
      <c r="T1088" s="68"/>
      <c r="U1088" s="68"/>
      <c r="V1088" s="68"/>
      <c r="W1088" s="68"/>
      <c r="X1088" s="68"/>
      <c r="Y1088" s="68"/>
      <c r="Z1088" s="68"/>
      <c r="AA1088" s="68"/>
      <c r="AB1088" s="68"/>
      <c r="AC1088" s="68"/>
      <c r="AD1088" s="68"/>
      <c r="AE1088" s="68"/>
      <c r="AF1088" s="68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  <c r="BL1088" s="68"/>
      <c r="BM1088" s="68"/>
      <c r="BN1088" s="68"/>
      <c r="BO1088" s="68"/>
      <c r="BP1088" s="68"/>
      <c r="BQ1088" s="68"/>
      <c r="BR1088" s="68"/>
      <c r="BS1088" s="68"/>
      <c r="BT1088" s="68"/>
      <c r="BU1088" s="68"/>
      <c r="BV1088" s="68"/>
      <c r="BW1088" s="68"/>
      <c r="BX1088" s="68"/>
      <c r="BY1088" s="68"/>
      <c r="BZ1088" s="70" t="str">
        <f t="shared" si="269"/>
        <v/>
      </c>
      <c r="CA1088" s="71">
        <f t="shared" ca="1" si="270"/>
        <v>1096694.6664083335</v>
      </c>
      <c r="CB1088" s="70" t="b">
        <f ca="1">AND(LEN(BZ1088)&gt;0,TEXT(BZ1088,"YYYY-MM-DD")=TEXT(Konstanta!$B$1,"YYYY-MM-DD"))</f>
        <v>0</v>
      </c>
      <c r="CC1088" s="70" t="str">
        <f t="shared" si="271"/>
        <v/>
      </c>
      <c r="CD1088" s="72">
        <f ca="1">(Konstanta!$B$2-D1088)*24</f>
        <v>1096694.666275</v>
      </c>
      <c r="CE1088" t="b">
        <f t="shared" si="272"/>
        <v>0</v>
      </c>
      <c r="CF1088" t="b">
        <f>LEN(_xlfn.IFNA(VLOOKUP(H1088,Konstanta!$M:$M,1,FALSE),""))&gt;0</f>
        <v>0</v>
      </c>
      <c r="CG1088" t="b">
        <f>LEN(_xlfn.IFNA(VLOOKUP(G1088,Konstanta!$T:$T,1,FALSE),""))&gt;0</f>
        <v>0</v>
      </c>
      <c r="CH1088" t="b">
        <f>_xlfn.IFNA(VLOOKUP(U1088,Konstanta!$O:$O,1,FALSE),"-")&lt;&gt;"-"</f>
        <v>0</v>
      </c>
      <c r="CI1088" t="b">
        <f>LEN(_xlfn.IFNA(VLOOKUP(AX1088,Konstanta!$X:$X,1,FALSE),""))&gt;0</f>
        <v>0</v>
      </c>
      <c r="CJ1088" t="b">
        <f>OR(LEN(_xlfn.IFNA(VLOOKUP(Y1088,Konstanta!$Q:$Q,1,FALSE),""))&gt;0,LEN(Y1088)=0)</f>
        <v>1</v>
      </c>
      <c r="CK1088" t="b">
        <f t="shared" si="273"/>
        <v>1</v>
      </c>
      <c r="CL1088" t="b">
        <f>OR(LEN(_xlfn.IFNA(VLOOKUP(BK1088,Konstanta!$Z:$Z,1,FALSE),""))&gt;0,LEN(BK1088)=0)</f>
        <v>1</v>
      </c>
      <c r="CM1088" t="b">
        <f t="shared" si="274"/>
        <v>1</v>
      </c>
      <c r="CN1088" t="b">
        <f t="shared" si="275"/>
        <v>0</v>
      </c>
      <c r="CO1088" t="b">
        <f>LEN(_xlfn.IFNA(VLOOKUP(Data!K1088,Konstanta!$AB:$AB,1,FALSE),""))&gt;0</f>
        <v>0</v>
      </c>
      <c r="CP1088" s="12" t="b">
        <f t="shared" si="276"/>
        <v>0</v>
      </c>
      <c r="CQ1088" s="12" t="b">
        <f t="shared" si="277"/>
        <v>0</v>
      </c>
      <c r="CR1088" t="b">
        <f>ISNUMBER(SEARCH(Konstanta!$Q$5,Y1088))</f>
        <v>0</v>
      </c>
      <c r="CS1088">
        <f ca="1">IF(CD1088&lt;=Konstanta!$J$5,Konstanta!$I$5,IF(CD1088&lt;=Konstanta!$J$6,Konstanta!$I$6,IF(CD1088&lt;=Konstanta!$J$7,Konstanta!$I$7,Konstanta!$I$8)))</f>
        <v>4</v>
      </c>
      <c r="CT1088" t="b">
        <f>ISNUMBER(SEARCH(Konstanta!$Q$6,Y1088))</f>
        <v>0</v>
      </c>
      <c r="CU1088">
        <f ca="1">IF(CD1088&lt;=Konstanta!$F$5,Konstanta!$E$5,IF(CD1088&lt;=Konstanta!$F$6,Konstanta!$E$6,IF(CD1088&lt;=Konstanta!$F$7,Konstanta!$E$7,IF(CD1088&lt;=Konstanta!$F$8,Konstanta!$E$8,Konstanta!$E$9))))</f>
        <v>5</v>
      </c>
      <c r="CV1088" t="b">
        <f t="shared" si="278"/>
        <v>1</v>
      </c>
      <c r="CW1088" s="74">
        <f ca="1">IF(CD1088&lt;=Konstanta!$B$5,Konstanta!$A$5,IF(CD1088&lt;=Konstanta!$B$6,Konstanta!$A$6,IF(CD1088&lt;=Konstanta!$B$7,Konstanta!$A$7,IF(CD1088&lt;=Konstanta!$B$8,Konstanta!$A$8,IF(CD1088&lt;=Konstanta!$B$9,Konstanta!$A$9,IF(CD1088&lt;=Konstanta!$B$10,Konstanta!$A$10,IF(CD1088&lt;=Konstanta!$B$11,Konstanta!$A$11,Konstanta!$A$12)))))))</f>
        <v>8</v>
      </c>
      <c r="CX1088" t="b">
        <f>LEN(_xlfn.IFNA(VLOOKUP(AA1088,Konstanta!$AD:$AD,1,FALSE),""))=0</f>
        <v>1</v>
      </c>
      <c r="CY1088" s="67">
        <f t="shared" si="279"/>
        <v>0</v>
      </c>
      <c r="CZ1088" s="67">
        <f t="shared" si="280"/>
        <v>0</v>
      </c>
      <c r="DA1088" s="67">
        <f t="shared" si="281"/>
        <v>0</v>
      </c>
      <c r="DB1088" t="b">
        <f t="shared" ca="1" si="282"/>
        <v>0</v>
      </c>
      <c r="DC1088" s="67" t="b">
        <f>DA1088&lt;=Konstanta!$AH$3</f>
        <v>1</v>
      </c>
      <c r="DD1088" t="b">
        <f>CY1088&lt;=Konstanta!$AH$4</f>
        <v>1</v>
      </c>
      <c r="DE1088" t="b">
        <f>CY1088&lt;=Konstanta!$AH$5</f>
        <v>1</v>
      </c>
      <c r="DF1088" t="b">
        <f>CY1088&lt;=Konstanta!$AH$6</f>
        <v>1</v>
      </c>
      <c r="DG1088" t="b">
        <f ca="1">TEXT(BL1088,"YYYYMMDD")=TEXT(Konstanta!$B$1,"YYYYMMDD")</f>
        <v>0</v>
      </c>
      <c r="DH1088" t="b">
        <f t="shared" si="283"/>
        <v>0</v>
      </c>
      <c r="DI1088" s="67">
        <f ca="1">Konstanta!$C$4-Data!CD1088</f>
        <v>-1096658.666275</v>
      </c>
      <c r="DJ1088">
        <f ca="1">IF(Data!DI1088&gt;=Konstanta!$B$14,Konstanta!$A$14,IF(Data!DI1088&gt;=Konstanta!$B$15,Konstanta!$A$15,IF(Data!DI1088&gt;=Konstanta!$B$16,Konstanta!$A$16,IF(Data!DI1088&gt;=Konstanta!$B$17,Konstanta!$A$17,IF(Data!DI1088&gt;=Konstanta!$B$18,Konstanta!$A$18,Konstanta!$A$19)))))</f>
        <v>6</v>
      </c>
      <c r="DK1088" t="b">
        <f t="shared" si="284"/>
        <v>0</v>
      </c>
      <c r="DL1088" t="b">
        <f>COUNTIFS(A$1:A1087,A1088)=0</f>
        <v>1</v>
      </c>
    </row>
    <row r="1089" spans="1:116">
      <c r="A1089" s="68"/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8"/>
      <c r="P1089" s="68"/>
      <c r="Q1089" s="68"/>
      <c r="R1089" s="68"/>
      <c r="S1089" s="68"/>
      <c r="T1089" s="68"/>
      <c r="U1089" s="68"/>
      <c r="V1089" s="68"/>
      <c r="W1089" s="68"/>
      <c r="X1089" s="68"/>
      <c r="Y1089" s="68"/>
      <c r="Z1089" s="68"/>
      <c r="AA1089" s="68"/>
      <c r="AB1089" s="68"/>
      <c r="AC1089" s="68"/>
      <c r="AD1089" s="68"/>
      <c r="AE1089" s="68"/>
      <c r="AF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68"/>
      <c r="AX1089" s="68"/>
      <c r="AY1089" s="68"/>
      <c r="AZ1089" s="68"/>
      <c r="BA1089" s="68"/>
      <c r="BB1089" s="68"/>
      <c r="BC1089" s="68"/>
      <c r="BD1089" s="68"/>
      <c r="BE1089" s="68"/>
      <c r="BF1089" s="68"/>
      <c r="BG1089" s="68"/>
      <c r="BH1089" s="68"/>
      <c r="BI1089" s="68"/>
      <c r="BJ1089" s="68"/>
      <c r="BK1089" s="68"/>
      <c r="BL1089" s="68"/>
      <c r="BM1089" s="68"/>
      <c r="BN1089" s="68"/>
      <c r="BO1089" s="68"/>
      <c r="BP1089" s="68"/>
      <c r="BQ1089" s="68"/>
      <c r="BR1089" s="68"/>
      <c r="BS1089" s="68"/>
      <c r="BT1089" s="68"/>
      <c r="BU1089" s="68"/>
      <c r="BV1089" s="68"/>
      <c r="BW1089" s="68"/>
      <c r="BX1089" s="68"/>
      <c r="BY1089" s="68"/>
      <c r="BZ1089" s="70" t="str">
        <f t="shared" si="269"/>
        <v/>
      </c>
      <c r="CA1089" s="71">
        <f t="shared" ca="1" si="270"/>
        <v>1096694.6664083335</v>
      </c>
      <c r="CB1089" s="70" t="b">
        <f ca="1">AND(LEN(BZ1089)&gt;0,TEXT(BZ1089,"YYYY-MM-DD")=TEXT(Konstanta!$B$1,"YYYY-MM-DD"))</f>
        <v>0</v>
      </c>
      <c r="CC1089" s="70" t="str">
        <f t="shared" si="271"/>
        <v/>
      </c>
      <c r="CD1089" s="72">
        <f ca="1">(Konstanta!$B$2-D1089)*24</f>
        <v>1096694.666275</v>
      </c>
      <c r="CE1089" t="b">
        <f t="shared" si="272"/>
        <v>0</v>
      </c>
      <c r="CF1089" t="b">
        <f>LEN(_xlfn.IFNA(VLOOKUP(H1089,Konstanta!$M:$M,1,FALSE),""))&gt;0</f>
        <v>0</v>
      </c>
      <c r="CG1089" t="b">
        <f>LEN(_xlfn.IFNA(VLOOKUP(G1089,Konstanta!$T:$T,1,FALSE),""))&gt;0</f>
        <v>0</v>
      </c>
      <c r="CH1089" t="b">
        <f>_xlfn.IFNA(VLOOKUP(U1089,Konstanta!$O:$O,1,FALSE),"-")&lt;&gt;"-"</f>
        <v>0</v>
      </c>
      <c r="CI1089" t="b">
        <f>LEN(_xlfn.IFNA(VLOOKUP(AX1089,Konstanta!$X:$X,1,FALSE),""))&gt;0</f>
        <v>0</v>
      </c>
      <c r="CJ1089" t="b">
        <f>OR(LEN(_xlfn.IFNA(VLOOKUP(Y1089,Konstanta!$Q:$Q,1,FALSE),""))&gt;0,LEN(Y1089)=0)</f>
        <v>1</v>
      </c>
      <c r="CK1089" t="b">
        <f t="shared" si="273"/>
        <v>1</v>
      </c>
      <c r="CL1089" t="b">
        <f>OR(LEN(_xlfn.IFNA(VLOOKUP(BK1089,Konstanta!$Z:$Z,1,FALSE),""))&gt;0,LEN(BK1089)=0)</f>
        <v>1</v>
      </c>
      <c r="CM1089" t="b">
        <f t="shared" si="274"/>
        <v>1</v>
      </c>
      <c r="CN1089" t="b">
        <f t="shared" si="275"/>
        <v>0</v>
      </c>
      <c r="CO1089" t="b">
        <f>LEN(_xlfn.IFNA(VLOOKUP(Data!K1089,Konstanta!$AB:$AB,1,FALSE),""))&gt;0</f>
        <v>0</v>
      </c>
      <c r="CP1089" s="12" t="b">
        <f t="shared" si="276"/>
        <v>0</v>
      </c>
      <c r="CQ1089" s="12" t="b">
        <f t="shared" si="277"/>
        <v>0</v>
      </c>
      <c r="CR1089" t="b">
        <f>ISNUMBER(SEARCH(Konstanta!$Q$5,Y1089))</f>
        <v>0</v>
      </c>
      <c r="CS1089">
        <f ca="1">IF(CD1089&lt;=Konstanta!$J$5,Konstanta!$I$5,IF(CD1089&lt;=Konstanta!$J$6,Konstanta!$I$6,IF(CD1089&lt;=Konstanta!$J$7,Konstanta!$I$7,Konstanta!$I$8)))</f>
        <v>4</v>
      </c>
      <c r="CT1089" t="b">
        <f>ISNUMBER(SEARCH(Konstanta!$Q$6,Y1089))</f>
        <v>0</v>
      </c>
      <c r="CU1089">
        <f ca="1">IF(CD1089&lt;=Konstanta!$F$5,Konstanta!$E$5,IF(CD1089&lt;=Konstanta!$F$6,Konstanta!$E$6,IF(CD1089&lt;=Konstanta!$F$7,Konstanta!$E$7,IF(CD1089&lt;=Konstanta!$F$8,Konstanta!$E$8,Konstanta!$E$9))))</f>
        <v>5</v>
      </c>
      <c r="CV1089" t="b">
        <f t="shared" si="278"/>
        <v>1</v>
      </c>
      <c r="CW1089" s="74">
        <f ca="1">IF(CD1089&lt;=Konstanta!$B$5,Konstanta!$A$5,IF(CD1089&lt;=Konstanta!$B$6,Konstanta!$A$6,IF(CD1089&lt;=Konstanta!$B$7,Konstanta!$A$7,IF(CD1089&lt;=Konstanta!$B$8,Konstanta!$A$8,IF(CD1089&lt;=Konstanta!$B$9,Konstanta!$A$9,IF(CD1089&lt;=Konstanta!$B$10,Konstanta!$A$10,IF(CD1089&lt;=Konstanta!$B$11,Konstanta!$A$11,Konstanta!$A$12)))))))</f>
        <v>8</v>
      </c>
      <c r="CX1089" t="b">
        <f>LEN(_xlfn.IFNA(VLOOKUP(AA1089,Konstanta!$AD:$AD,1,FALSE),""))=0</f>
        <v>1</v>
      </c>
      <c r="CY1089" s="67">
        <f t="shared" si="279"/>
        <v>0</v>
      </c>
      <c r="CZ1089" s="67">
        <f t="shared" si="280"/>
        <v>0</v>
      </c>
      <c r="DA1089" s="67">
        <f t="shared" si="281"/>
        <v>0</v>
      </c>
      <c r="DB1089" t="b">
        <f t="shared" ca="1" si="282"/>
        <v>0</v>
      </c>
      <c r="DC1089" s="67" t="b">
        <f>DA1089&lt;=Konstanta!$AH$3</f>
        <v>1</v>
      </c>
      <c r="DD1089" t="b">
        <f>CY1089&lt;=Konstanta!$AH$4</f>
        <v>1</v>
      </c>
      <c r="DE1089" t="b">
        <f>CY1089&lt;=Konstanta!$AH$5</f>
        <v>1</v>
      </c>
      <c r="DF1089" t="b">
        <f>CY1089&lt;=Konstanta!$AH$6</f>
        <v>1</v>
      </c>
      <c r="DG1089" t="b">
        <f ca="1">TEXT(BL1089,"YYYYMMDD")=TEXT(Konstanta!$B$1,"YYYYMMDD")</f>
        <v>0</v>
      </c>
      <c r="DH1089" t="b">
        <f t="shared" si="283"/>
        <v>0</v>
      </c>
      <c r="DI1089" s="67">
        <f ca="1">Konstanta!$C$4-Data!CD1089</f>
        <v>-1096658.666275</v>
      </c>
      <c r="DJ1089">
        <f ca="1">IF(Data!DI1089&gt;=Konstanta!$B$14,Konstanta!$A$14,IF(Data!DI1089&gt;=Konstanta!$B$15,Konstanta!$A$15,IF(Data!DI1089&gt;=Konstanta!$B$16,Konstanta!$A$16,IF(Data!DI1089&gt;=Konstanta!$B$17,Konstanta!$A$17,IF(Data!DI1089&gt;=Konstanta!$B$18,Konstanta!$A$18,Konstanta!$A$19)))))</f>
        <v>6</v>
      </c>
      <c r="DK1089" t="b">
        <f t="shared" si="284"/>
        <v>0</v>
      </c>
      <c r="DL1089" t="b">
        <f>COUNTIFS(A$1:A1088,A1089)=0</f>
        <v>1</v>
      </c>
    </row>
    <row r="1090" spans="1:116">
      <c r="A1090" s="68"/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8"/>
      <c r="P1090" s="68"/>
      <c r="Q1090" s="68"/>
      <c r="R1090" s="68"/>
      <c r="S1090" s="68"/>
      <c r="T1090" s="68"/>
      <c r="U1090" s="68"/>
      <c r="V1090" s="68"/>
      <c r="W1090" s="68"/>
      <c r="X1090" s="68"/>
      <c r="Y1090" s="68"/>
      <c r="Z1090" s="68"/>
      <c r="AA1090" s="68"/>
      <c r="AB1090" s="68"/>
      <c r="AC1090" s="68"/>
      <c r="AD1090" s="68"/>
      <c r="AE1090" s="68"/>
      <c r="AF1090" s="68"/>
      <c r="AG1090" s="68"/>
      <c r="AH1090" s="68"/>
      <c r="AI1090" s="68"/>
      <c r="AJ1090" s="68"/>
      <c r="AK1090" s="68"/>
      <c r="AL1090" s="68"/>
      <c r="AM1090" s="68"/>
      <c r="AN1090" s="68"/>
      <c r="AO1090" s="68"/>
      <c r="AP1090" s="68"/>
      <c r="AQ1090" s="68"/>
      <c r="AR1090" s="68"/>
      <c r="AS1090" s="68"/>
      <c r="AT1090" s="68"/>
      <c r="AU1090" s="68"/>
      <c r="AV1090" s="68"/>
      <c r="AW1090" s="68"/>
      <c r="AX1090" s="68"/>
      <c r="AY1090" s="68"/>
      <c r="AZ1090" s="68"/>
      <c r="BA1090" s="68"/>
      <c r="BB1090" s="68"/>
      <c r="BC1090" s="68"/>
      <c r="BD1090" s="68"/>
      <c r="BE1090" s="68"/>
      <c r="BF1090" s="68"/>
      <c r="BG1090" s="68"/>
      <c r="BH1090" s="68"/>
      <c r="BI1090" s="68"/>
      <c r="BJ1090" s="68"/>
      <c r="BK1090" s="68"/>
      <c r="BL1090" s="68"/>
      <c r="BM1090" s="68"/>
      <c r="BN1090" s="68"/>
      <c r="BO1090" s="68"/>
      <c r="BP1090" s="68"/>
      <c r="BQ1090" s="68"/>
      <c r="BR1090" s="68"/>
      <c r="BS1090" s="68"/>
      <c r="BT1090" s="68"/>
      <c r="BU1090" s="68"/>
      <c r="BV1090" s="68"/>
      <c r="BW1090" s="68"/>
      <c r="BX1090" s="68"/>
      <c r="BY1090" s="68"/>
      <c r="BZ1090" s="70" t="str">
        <f t="shared" si="269"/>
        <v/>
      </c>
      <c r="CA1090" s="71">
        <f t="shared" ca="1" si="270"/>
        <v>1096694.6659916667</v>
      </c>
      <c r="CB1090" s="70" t="b">
        <f ca="1">AND(LEN(BZ1090)&gt;0,TEXT(BZ1090,"YYYY-MM-DD")=TEXT(Konstanta!$B$1,"YYYY-MM-DD"))</f>
        <v>0</v>
      </c>
      <c r="CC1090" s="70" t="str">
        <f t="shared" si="271"/>
        <v/>
      </c>
      <c r="CD1090" s="72">
        <f ca="1">(Konstanta!$B$2-D1090)*24</f>
        <v>1096694.666275</v>
      </c>
      <c r="CE1090" t="b">
        <f t="shared" si="272"/>
        <v>0</v>
      </c>
      <c r="CF1090" t="b">
        <f>LEN(_xlfn.IFNA(VLOOKUP(H1090,Konstanta!$M:$M,1,FALSE),""))&gt;0</f>
        <v>0</v>
      </c>
      <c r="CG1090" t="b">
        <f>LEN(_xlfn.IFNA(VLOOKUP(G1090,Konstanta!$T:$T,1,FALSE),""))&gt;0</f>
        <v>0</v>
      </c>
      <c r="CH1090" t="b">
        <f>_xlfn.IFNA(VLOOKUP(U1090,Konstanta!$O:$O,1,FALSE),"-")&lt;&gt;"-"</f>
        <v>0</v>
      </c>
      <c r="CI1090" t="b">
        <f>LEN(_xlfn.IFNA(VLOOKUP(AX1090,Konstanta!$X:$X,1,FALSE),""))&gt;0</f>
        <v>0</v>
      </c>
      <c r="CJ1090" t="b">
        <f>OR(LEN(_xlfn.IFNA(VLOOKUP(Y1090,Konstanta!$Q:$Q,1,FALSE),""))&gt;0,LEN(Y1090)=0)</f>
        <v>1</v>
      </c>
      <c r="CK1090" t="b">
        <f t="shared" si="273"/>
        <v>1</v>
      </c>
      <c r="CL1090" t="b">
        <f>OR(LEN(_xlfn.IFNA(VLOOKUP(BK1090,Konstanta!$Z:$Z,1,FALSE),""))&gt;0,LEN(BK1090)=0)</f>
        <v>1</v>
      </c>
      <c r="CM1090" t="b">
        <f t="shared" si="274"/>
        <v>1</v>
      </c>
      <c r="CN1090" t="b">
        <f t="shared" si="275"/>
        <v>0</v>
      </c>
      <c r="CO1090" t="b">
        <f>LEN(_xlfn.IFNA(VLOOKUP(Data!K1090,Konstanta!$AB:$AB,1,FALSE),""))&gt;0</f>
        <v>0</v>
      </c>
      <c r="CP1090" s="12" t="b">
        <f t="shared" si="276"/>
        <v>0</v>
      </c>
      <c r="CQ1090" s="12" t="b">
        <f t="shared" si="277"/>
        <v>0</v>
      </c>
      <c r="CR1090" t="b">
        <f>ISNUMBER(SEARCH(Konstanta!$Q$5,Y1090))</f>
        <v>0</v>
      </c>
      <c r="CS1090">
        <f ca="1">IF(CD1090&lt;=Konstanta!$J$5,Konstanta!$I$5,IF(CD1090&lt;=Konstanta!$J$6,Konstanta!$I$6,IF(CD1090&lt;=Konstanta!$J$7,Konstanta!$I$7,Konstanta!$I$8)))</f>
        <v>4</v>
      </c>
      <c r="CT1090" t="b">
        <f>ISNUMBER(SEARCH(Konstanta!$Q$6,Y1090))</f>
        <v>0</v>
      </c>
      <c r="CU1090">
        <f ca="1">IF(CD1090&lt;=Konstanta!$F$5,Konstanta!$E$5,IF(CD1090&lt;=Konstanta!$F$6,Konstanta!$E$6,IF(CD1090&lt;=Konstanta!$F$7,Konstanta!$E$7,IF(CD1090&lt;=Konstanta!$F$8,Konstanta!$E$8,Konstanta!$E$9))))</f>
        <v>5</v>
      </c>
      <c r="CV1090" t="b">
        <f t="shared" si="278"/>
        <v>1</v>
      </c>
      <c r="CW1090" s="74">
        <f ca="1">IF(CD1090&lt;=Konstanta!$B$5,Konstanta!$A$5,IF(CD1090&lt;=Konstanta!$B$6,Konstanta!$A$6,IF(CD1090&lt;=Konstanta!$B$7,Konstanta!$A$7,IF(CD1090&lt;=Konstanta!$B$8,Konstanta!$A$8,IF(CD1090&lt;=Konstanta!$B$9,Konstanta!$A$9,IF(CD1090&lt;=Konstanta!$B$10,Konstanta!$A$10,IF(CD1090&lt;=Konstanta!$B$11,Konstanta!$A$11,Konstanta!$A$12)))))))</f>
        <v>8</v>
      </c>
      <c r="CX1090" t="b">
        <f>LEN(_xlfn.IFNA(VLOOKUP(AA1090,Konstanta!$AD:$AD,1,FALSE),""))=0</f>
        <v>1</v>
      </c>
      <c r="CY1090" s="67">
        <f t="shared" si="279"/>
        <v>0</v>
      </c>
      <c r="CZ1090" s="67">
        <f t="shared" si="280"/>
        <v>0</v>
      </c>
      <c r="DA1090" s="67">
        <f t="shared" si="281"/>
        <v>0</v>
      </c>
      <c r="DB1090" t="b">
        <f t="shared" ca="1" si="282"/>
        <v>0</v>
      </c>
      <c r="DC1090" s="67" t="b">
        <f>DA1090&lt;=Konstanta!$AH$3</f>
        <v>1</v>
      </c>
      <c r="DD1090" t="b">
        <f>CY1090&lt;=Konstanta!$AH$4</f>
        <v>1</v>
      </c>
      <c r="DE1090" t="b">
        <f>CY1090&lt;=Konstanta!$AH$5</f>
        <v>1</v>
      </c>
      <c r="DF1090" t="b">
        <f>CY1090&lt;=Konstanta!$AH$6</f>
        <v>1</v>
      </c>
      <c r="DG1090" t="b">
        <f ca="1">TEXT(BL1090,"YYYYMMDD")=TEXT(Konstanta!$B$1,"YYYYMMDD")</f>
        <v>0</v>
      </c>
      <c r="DH1090" t="b">
        <f t="shared" si="283"/>
        <v>0</v>
      </c>
      <c r="DI1090" s="67">
        <f ca="1">Konstanta!$C$4-Data!CD1090</f>
        <v>-1096658.666275</v>
      </c>
      <c r="DJ1090">
        <f ca="1">IF(Data!DI1090&gt;=Konstanta!$B$14,Konstanta!$A$14,IF(Data!DI1090&gt;=Konstanta!$B$15,Konstanta!$A$15,IF(Data!DI1090&gt;=Konstanta!$B$16,Konstanta!$A$16,IF(Data!DI1090&gt;=Konstanta!$B$17,Konstanta!$A$17,IF(Data!DI1090&gt;=Konstanta!$B$18,Konstanta!$A$18,Konstanta!$A$19)))))</f>
        <v>6</v>
      </c>
      <c r="DK1090" t="b">
        <f t="shared" si="284"/>
        <v>0</v>
      </c>
      <c r="DL1090" t="b">
        <f>COUNTIFS(A$1:A1089,A1090)=0</f>
        <v>1</v>
      </c>
    </row>
    <row r="1091" spans="1:116">
      <c r="A1091" s="68"/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8"/>
      <c r="P1091" s="68"/>
      <c r="Q1091" s="68"/>
      <c r="R1091" s="68"/>
      <c r="S1091" s="68"/>
      <c r="T1091" s="68"/>
      <c r="U1091" s="68"/>
      <c r="V1091" s="68"/>
      <c r="W1091" s="68"/>
      <c r="X1091" s="68"/>
      <c r="Y1091" s="68"/>
      <c r="Z1091" s="68"/>
      <c r="AA1091" s="68"/>
      <c r="AB1091" s="68"/>
      <c r="AC1091" s="68"/>
      <c r="AD1091" s="68"/>
      <c r="AE1091" s="68"/>
      <c r="AF1091" s="68"/>
      <c r="AG1091" s="68"/>
      <c r="AH1091" s="68"/>
      <c r="AI1091" s="68"/>
      <c r="AJ1091" s="68"/>
      <c r="AK1091" s="68"/>
      <c r="AL1091" s="68"/>
      <c r="AM1091" s="68"/>
      <c r="AN1091" s="68"/>
      <c r="AO1091" s="68"/>
      <c r="AP1091" s="68"/>
      <c r="AQ1091" s="68"/>
      <c r="AR1091" s="68"/>
      <c r="AS1091" s="68"/>
      <c r="AT1091" s="68"/>
      <c r="AU1091" s="68"/>
      <c r="AV1091" s="68"/>
      <c r="AW1091" s="68"/>
      <c r="AX1091" s="68"/>
      <c r="AY1091" s="68"/>
      <c r="AZ1091" s="68"/>
      <c r="BA1091" s="68"/>
      <c r="BB1091" s="68"/>
      <c r="BC1091" s="68"/>
      <c r="BD1091" s="68"/>
      <c r="BE1091" s="68"/>
      <c r="BF1091" s="68"/>
      <c r="BG1091" s="68"/>
      <c r="BH1091" s="68"/>
      <c r="BI1091" s="68"/>
      <c r="BJ1091" s="68"/>
      <c r="BK1091" s="68"/>
      <c r="BL1091" s="68"/>
      <c r="BM1091" s="68"/>
      <c r="BN1091" s="68"/>
      <c r="BO1091" s="68"/>
      <c r="BP1091" s="68"/>
      <c r="BQ1091" s="68"/>
      <c r="BR1091" s="68"/>
      <c r="BS1091" s="68"/>
      <c r="BT1091" s="68"/>
      <c r="BU1091" s="68"/>
      <c r="BV1091" s="68"/>
      <c r="BW1091" s="68"/>
      <c r="BX1091" s="68"/>
      <c r="BY1091" s="68"/>
      <c r="BZ1091" s="70" t="str">
        <f t="shared" ref="BZ1091:BZ1154" si="285">LEFT(R1091,19)</f>
        <v/>
      </c>
      <c r="CA1091" s="71">
        <f t="shared" ref="CA1091:CA1154" ca="1" si="286">(NOW()-R1091)*24</f>
        <v>1096694.6659916667</v>
      </c>
      <c r="CB1091" s="70" t="b">
        <f ca="1">AND(LEN(BZ1091)&gt;0,TEXT(BZ1091,"YYYY-MM-DD")=TEXT(Konstanta!$B$1,"YYYY-MM-DD"))</f>
        <v>0</v>
      </c>
      <c r="CC1091" s="70" t="str">
        <f t="shared" ref="CC1091:CC1154" si="287">TEXT(BZ1091,"HH")</f>
        <v/>
      </c>
      <c r="CD1091" s="72">
        <f ca="1">(Konstanta!$B$2-D1091)*24</f>
        <v>1096694.666275</v>
      </c>
      <c r="CE1091" t="b">
        <f t="shared" ref="CE1091:CE1154" si="288">AN1091=$CE$1</f>
        <v>0</v>
      </c>
      <c r="CF1091" t="b">
        <f>LEN(_xlfn.IFNA(VLOOKUP(H1091,Konstanta!$M:$M,1,FALSE),""))&gt;0</f>
        <v>0</v>
      </c>
      <c r="CG1091" t="b">
        <f>LEN(_xlfn.IFNA(VLOOKUP(G1091,Konstanta!$T:$T,1,FALSE),""))&gt;0</f>
        <v>0</v>
      </c>
      <c r="CH1091" t="b">
        <f>_xlfn.IFNA(VLOOKUP(U1091,Konstanta!$O:$O,1,FALSE),"-")&lt;&gt;"-"</f>
        <v>0</v>
      </c>
      <c r="CI1091" t="b">
        <f>LEN(_xlfn.IFNA(VLOOKUP(AX1091,Konstanta!$X:$X,1,FALSE),""))&gt;0</f>
        <v>0</v>
      </c>
      <c r="CJ1091" t="b">
        <f>OR(LEN(_xlfn.IFNA(VLOOKUP(Y1091,Konstanta!$Q:$Q,1,FALSE),""))&gt;0,LEN(Y1091)=0)</f>
        <v>1</v>
      </c>
      <c r="CK1091" t="b">
        <f t="shared" ref="CK1091:CK1154" si="289">NOT(ISNUMBER(SEARCH($CK$1,AO1091)))</f>
        <v>1</v>
      </c>
      <c r="CL1091" t="b">
        <f>OR(LEN(_xlfn.IFNA(VLOOKUP(BK1091,Konstanta!$Z:$Z,1,FALSE),""))&gt;0,LEN(BK1091)=0)</f>
        <v>1</v>
      </c>
      <c r="CM1091" t="b">
        <f t="shared" ref="CM1091:CM1154" si="290">NOT(CO1091)</f>
        <v>1</v>
      </c>
      <c r="CN1091" t="b">
        <f t="shared" ref="CN1091:CN1154" si="291">BK1091=$CN$1</f>
        <v>0</v>
      </c>
      <c r="CO1091" t="b">
        <f>LEN(_xlfn.IFNA(VLOOKUP(Data!K1091,Konstanta!$AB:$AB,1,FALSE),""))&gt;0</f>
        <v>0</v>
      </c>
      <c r="CP1091" s="12" t="b">
        <f t="shared" ref="CP1091:CP1154" si="292">AND(CE1091:CK1091,CL1091,CM1091)</f>
        <v>0</v>
      </c>
      <c r="CQ1091" s="12" t="b">
        <f t="shared" ref="CQ1091:CQ1154" si="293">AND(CE1091:CL1091,CO1091)</f>
        <v>0</v>
      </c>
      <c r="CR1091" t="b">
        <f>ISNUMBER(SEARCH(Konstanta!$Q$5,Y1091))</f>
        <v>0</v>
      </c>
      <c r="CS1091">
        <f ca="1">IF(CD1091&lt;=Konstanta!$J$5,Konstanta!$I$5,IF(CD1091&lt;=Konstanta!$J$6,Konstanta!$I$6,IF(CD1091&lt;=Konstanta!$J$7,Konstanta!$I$7,Konstanta!$I$8)))</f>
        <v>4</v>
      </c>
      <c r="CT1091" t="b">
        <f>ISNUMBER(SEARCH(Konstanta!$Q$6,Y1091))</f>
        <v>0</v>
      </c>
      <c r="CU1091">
        <f ca="1">IF(CD1091&lt;=Konstanta!$F$5,Konstanta!$E$5,IF(CD1091&lt;=Konstanta!$F$6,Konstanta!$E$6,IF(CD1091&lt;=Konstanta!$F$7,Konstanta!$E$7,IF(CD1091&lt;=Konstanta!$F$8,Konstanta!$E$8,Konstanta!$E$9))))</f>
        <v>5</v>
      </c>
      <c r="CV1091" t="b">
        <f t="shared" ref="CV1091:CV1154" si="294">AND(NOT(CR1091),NOT(CT1091))</f>
        <v>1</v>
      </c>
      <c r="CW1091" s="74">
        <f ca="1">IF(CD1091&lt;=Konstanta!$B$5,Konstanta!$A$5,IF(CD1091&lt;=Konstanta!$B$6,Konstanta!$A$6,IF(CD1091&lt;=Konstanta!$B$7,Konstanta!$A$7,IF(CD1091&lt;=Konstanta!$B$8,Konstanta!$A$8,IF(CD1091&lt;=Konstanta!$B$9,Konstanta!$A$9,IF(CD1091&lt;=Konstanta!$B$10,Konstanta!$A$10,IF(CD1091&lt;=Konstanta!$B$11,Konstanta!$A$11,Konstanta!$A$12)))))))</f>
        <v>8</v>
      </c>
      <c r="CX1091" t="b">
        <f>LEN(_xlfn.IFNA(VLOOKUP(AA1091,Konstanta!$AD:$AD,1,FALSE),""))=0</f>
        <v>1</v>
      </c>
      <c r="CY1091" s="67">
        <f t="shared" ref="CY1091:CY1154" si="295">IF(LEN(BL1091)&gt;0,BL1091-D1091,0)*24</f>
        <v>0</v>
      </c>
      <c r="CZ1091" s="67">
        <f t="shared" ref="CZ1091:CZ1154" si="296">IF(LEN(R1091)&gt;19,VALUE(LEFT(R1091,19)),R1091)</f>
        <v>0</v>
      </c>
      <c r="DA1091" s="67">
        <f t="shared" ref="DA1091:DA1154" si="297">(IF(LEN(BL1091)&gt;0,BL1091,0)-IF(LEN(CZ1091)&gt;0,CZ1091,0))*24</f>
        <v>0</v>
      </c>
      <c r="DB1091" t="b">
        <f t="shared" ref="DB1091:DB1154" ca="1" si="298">AND(CO1091,CQ1091,CX1091,DG1091,DL1091)</f>
        <v>0</v>
      </c>
      <c r="DC1091" s="67" t="b">
        <f>DA1091&lt;=Konstanta!$AH$3</f>
        <v>1</v>
      </c>
      <c r="DD1091" t="b">
        <f>CY1091&lt;=Konstanta!$AH$4</f>
        <v>1</v>
      </c>
      <c r="DE1091" t="b">
        <f>CY1091&lt;=Konstanta!$AH$5</f>
        <v>1</v>
      </c>
      <c r="DF1091" t="b">
        <f>CY1091&lt;=Konstanta!$AH$6</f>
        <v>1</v>
      </c>
      <c r="DG1091" t="b">
        <f ca="1">TEXT(BL1091,"YYYYMMDD")=TEXT(Konstanta!$B$1,"YYYYMMDD")</f>
        <v>0</v>
      </c>
      <c r="DH1091" t="b">
        <f t="shared" ref="DH1091:DH1154" si="299">LEN(R1091)&gt;0</f>
        <v>0</v>
      </c>
      <c r="DI1091" s="67">
        <f ca="1">Konstanta!$C$4-Data!CD1091</f>
        <v>-1096658.666275</v>
      </c>
      <c r="DJ1091">
        <f ca="1">IF(Data!DI1091&gt;=Konstanta!$B$14,Konstanta!$A$14,IF(Data!DI1091&gt;=Konstanta!$B$15,Konstanta!$A$15,IF(Data!DI1091&gt;=Konstanta!$B$16,Konstanta!$A$16,IF(Data!DI1091&gt;=Konstanta!$B$17,Konstanta!$A$17,IF(Data!DI1091&gt;=Konstanta!$B$18,Konstanta!$A$18,Konstanta!$A$19)))))</f>
        <v>6</v>
      </c>
      <c r="DK1091" t="b">
        <f t="shared" ref="DK1091:DK1154" si="300">LEN(M1091)&gt;0</f>
        <v>0</v>
      </c>
      <c r="DL1091" t="b">
        <f>COUNTIFS(A$1:A1090,A1091)=0</f>
        <v>1</v>
      </c>
    </row>
    <row r="1092" spans="1:116">
      <c r="A1092" s="68"/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8"/>
      <c r="P1092" s="68"/>
      <c r="Q1092" s="68"/>
      <c r="R1092" s="68"/>
      <c r="S1092" s="68"/>
      <c r="T1092" s="68"/>
      <c r="U1092" s="68"/>
      <c r="V1092" s="68"/>
      <c r="W1092" s="68"/>
      <c r="X1092" s="68"/>
      <c r="Y1092" s="68"/>
      <c r="Z1092" s="68"/>
      <c r="AA1092" s="68"/>
      <c r="AB1092" s="68"/>
      <c r="AC1092" s="68"/>
      <c r="AD1092" s="68"/>
      <c r="AE1092" s="68"/>
      <c r="AF1092" s="68"/>
      <c r="AG1092" s="68"/>
      <c r="AH1092" s="68"/>
      <c r="AI1092" s="68"/>
      <c r="AJ1092" s="68"/>
      <c r="AK1092" s="68"/>
      <c r="AL1092" s="68"/>
      <c r="AM1092" s="68"/>
      <c r="AN1092" s="68"/>
      <c r="AO1092" s="68"/>
      <c r="AP1092" s="68"/>
      <c r="AQ1092" s="68"/>
      <c r="AR1092" s="68"/>
      <c r="AS1092" s="68"/>
      <c r="AT1092" s="68"/>
      <c r="AU1092" s="68"/>
      <c r="AV1092" s="68"/>
      <c r="AW1092" s="68"/>
      <c r="AX1092" s="68"/>
      <c r="AY1092" s="68"/>
      <c r="AZ1092" s="68"/>
      <c r="BA1092" s="68"/>
      <c r="BB1092" s="68"/>
      <c r="BC1092" s="68"/>
      <c r="BD1092" s="68"/>
      <c r="BE1092" s="68"/>
      <c r="BF1092" s="68"/>
      <c r="BG1092" s="68"/>
      <c r="BH1092" s="68"/>
      <c r="BI1092" s="68"/>
      <c r="BJ1092" s="68"/>
      <c r="BK1092" s="68"/>
      <c r="BL1092" s="68"/>
      <c r="BM1092" s="68"/>
      <c r="BN1092" s="68"/>
      <c r="BO1092" s="68"/>
      <c r="BP1092" s="68"/>
      <c r="BQ1092" s="68"/>
      <c r="BR1092" s="68"/>
      <c r="BS1092" s="68"/>
      <c r="BT1092" s="68"/>
      <c r="BU1092" s="68"/>
      <c r="BV1092" s="68"/>
      <c r="BW1092" s="68"/>
      <c r="BX1092" s="68"/>
      <c r="BY1092" s="68"/>
      <c r="BZ1092" s="70" t="str">
        <f t="shared" si="285"/>
        <v/>
      </c>
      <c r="CA1092" s="71">
        <f t="shared" ca="1" si="286"/>
        <v>1096694.6662138889</v>
      </c>
      <c r="CB1092" s="70" t="b">
        <f ca="1">AND(LEN(BZ1092)&gt;0,TEXT(BZ1092,"YYYY-MM-DD")=TEXT(Konstanta!$B$1,"YYYY-MM-DD"))</f>
        <v>0</v>
      </c>
      <c r="CC1092" s="70" t="str">
        <f t="shared" si="287"/>
        <v/>
      </c>
      <c r="CD1092" s="72">
        <f ca="1">(Konstanta!$B$2-D1092)*24</f>
        <v>1096694.666275</v>
      </c>
      <c r="CE1092" t="b">
        <f t="shared" si="288"/>
        <v>0</v>
      </c>
      <c r="CF1092" t="b">
        <f>LEN(_xlfn.IFNA(VLOOKUP(H1092,Konstanta!$M:$M,1,FALSE),""))&gt;0</f>
        <v>0</v>
      </c>
      <c r="CG1092" t="b">
        <f>LEN(_xlfn.IFNA(VLOOKUP(G1092,Konstanta!$T:$T,1,FALSE),""))&gt;0</f>
        <v>0</v>
      </c>
      <c r="CH1092" t="b">
        <f>_xlfn.IFNA(VLOOKUP(U1092,Konstanta!$O:$O,1,FALSE),"-")&lt;&gt;"-"</f>
        <v>0</v>
      </c>
      <c r="CI1092" t="b">
        <f>LEN(_xlfn.IFNA(VLOOKUP(AX1092,Konstanta!$X:$X,1,FALSE),""))&gt;0</f>
        <v>0</v>
      </c>
      <c r="CJ1092" t="b">
        <f>OR(LEN(_xlfn.IFNA(VLOOKUP(Y1092,Konstanta!$Q:$Q,1,FALSE),""))&gt;0,LEN(Y1092)=0)</f>
        <v>1</v>
      </c>
      <c r="CK1092" t="b">
        <f t="shared" si="289"/>
        <v>1</v>
      </c>
      <c r="CL1092" t="b">
        <f>OR(LEN(_xlfn.IFNA(VLOOKUP(BK1092,Konstanta!$Z:$Z,1,FALSE),""))&gt;0,LEN(BK1092)=0)</f>
        <v>1</v>
      </c>
      <c r="CM1092" t="b">
        <f t="shared" si="290"/>
        <v>1</v>
      </c>
      <c r="CN1092" t="b">
        <f t="shared" si="291"/>
        <v>0</v>
      </c>
      <c r="CO1092" t="b">
        <f>LEN(_xlfn.IFNA(VLOOKUP(Data!K1092,Konstanta!$AB:$AB,1,FALSE),""))&gt;0</f>
        <v>0</v>
      </c>
      <c r="CP1092" s="12" t="b">
        <f t="shared" si="292"/>
        <v>0</v>
      </c>
      <c r="CQ1092" s="12" t="b">
        <f t="shared" si="293"/>
        <v>0</v>
      </c>
      <c r="CR1092" t="b">
        <f>ISNUMBER(SEARCH(Konstanta!$Q$5,Y1092))</f>
        <v>0</v>
      </c>
      <c r="CS1092">
        <f ca="1">IF(CD1092&lt;=Konstanta!$J$5,Konstanta!$I$5,IF(CD1092&lt;=Konstanta!$J$6,Konstanta!$I$6,IF(CD1092&lt;=Konstanta!$J$7,Konstanta!$I$7,Konstanta!$I$8)))</f>
        <v>4</v>
      </c>
      <c r="CT1092" t="b">
        <f>ISNUMBER(SEARCH(Konstanta!$Q$6,Y1092))</f>
        <v>0</v>
      </c>
      <c r="CU1092">
        <f ca="1">IF(CD1092&lt;=Konstanta!$F$5,Konstanta!$E$5,IF(CD1092&lt;=Konstanta!$F$6,Konstanta!$E$6,IF(CD1092&lt;=Konstanta!$F$7,Konstanta!$E$7,IF(CD1092&lt;=Konstanta!$F$8,Konstanta!$E$8,Konstanta!$E$9))))</f>
        <v>5</v>
      </c>
      <c r="CV1092" t="b">
        <f t="shared" si="294"/>
        <v>1</v>
      </c>
      <c r="CW1092" s="74">
        <f ca="1">IF(CD1092&lt;=Konstanta!$B$5,Konstanta!$A$5,IF(CD1092&lt;=Konstanta!$B$6,Konstanta!$A$6,IF(CD1092&lt;=Konstanta!$B$7,Konstanta!$A$7,IF(CD1092&lt;=Konstanta!$B$8,Konstanta!$A$8,IF(CD1092&lt;=Konstanta!$B$9,Konstanta!$A$9,IF(CD1092&lt;=Konstanta!$B$10,Konstanta!$A$10,IF(CD1092&lt;=Konstanta!$B$11,Konstanta!$A$11,Konstanta!$A$12)))))))</f>
        <v>8</v>
      </c>
      <c r="CX1092" t="b">
        <f>LEN(_xlfn.IFNA(VLOOKUP(AA1092,Konstanta!$AD:$AD,1,FALSE),""))=0</f>
        <v>1</v>
      </c>
      <c r="CY1092" s="67">
        <f t="shared" si="295"/>
        <v>0</v>
      </c>
      <c r="CZ1092" s="67">
        <f t="shared" si="296"/>
        <v>0</v>
      </c>
      <c r="DA1092" s="67">
        <f t="shared" si="297"/>
        <v>0</v>
      </c>
      <c r="DB1092" t="b">
        <f t="shared" ca="1" si="298"/>
        <v>0</v>
      </c>
      <c r="DC1092" s="67" t="b">
        <f>DA1092&lt;=Konstanta!$AH$3</f>
        <v>1</v>
      </c>
      <c r="DD1092" t="b">
        <f>CY1092&lt;=Konstanta!$AH$4</f>
        <v>1</v>
      </c>
      <c r="DE1092" t="b">
        <f>CY1092&lt;=Konstanta!$AH$5</f>
        <v>1</v>
      </c>
      <c r="DF1092" t="b">
        <f>CY1092&lt;=Konstanta!$AH$6</f>
        <v>1</v>
      </c>
      <c r="DG1092" t="b">
        <f ca="1">TEXT(BL1092,"YYYYMMDD")=TEXT(Konstanta!$B$1,"YYYYMMDD")</f>
        <v>0</v>
      </c>
      <c r="DH1092" t="b">
        <f t="shared" si="299"/>
        <v>0</v>
      </c>
      <c r="DI1092" s="67">
        <f ca="1">Konstanta!$C$4-Data!CD1092</f>
        <v>-1096658.666275</v>
      </c>
      <c r="DJ1092">
        <f ca="1">IF(Data!DI1092&gt;=Konstanta!$B$14,Konstanta!$A$14,IF(Data!DI1092&gt;=Konstanta!$B$15,Konstanta!$A$15,IF(Data!DI1092&gt;=Konstanta!$B$16,Konstanta!$A$16,IF(Data!DI1092&gt;=Konstanta!$B$17,Konstanta!$A$17,IF(Data!DI1092&gt;=Konstanta!$B$18,Konstanta!$A$18,Konstanta!$A$19)))))</f>
        <v>6</v>
      </c>
      <c r="DK1092" t="b">
        <f t="shared" si="300"/>
        <v>0</v>
      </c>
      <c r="DL1092" t="b">
        <f>COUNTIFS(A$1:A1091,A1092)=0</f>
        <v>1</v>
      </c>
    </row>
    <row r="1093" spans="1:116">
      <c r="A1093" s="68"/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8"/>
      <c r="P1093" s="68"/>
      <c r="Q1093" s="68"/>
      <c r="R1093" s="68"/>
      <c r="S1093" s="68"/>
      <c r="T1093" s="68"/>
      <c r="U1093" s="68"/>
      <c r="V1093" s="68"/>
      <c r="W1093" s="68"/>
      <c r="X1093" s="68"/>
      <c r="Y1093" s="68"/>
      <c r="Z1093" s="68"/>
      <c r="AA1093" s="68"/>
      <c r="AB1093" s="68"/>
      <c r="AC1093" s="68"/>
      <c r="AD1093" s="68"/>
      <c r="AE1093" s="68"/>
      <c r="AF1093" s="68"/>
      <c r="AG1093" s="68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  <c r="BL1093" s="68"/>
      <c r="BM1093" s="68"/>
      <c r="BN1093" s="68"/>
      <c r="BO1093" s="68"/>
      <c r="BP1093" s="68"/>
      <c r="BQ1093" s="68"/>
      <c r="BR1093" s="68"/>
      <c r="BS1093" s="68"/>
      <c r="BT1093" s="68"/>
      <c r="BU1093" s="68"/>
      <c r="BV1093" s="68"/>
      <c r="BW1093" s="68"/>
      <c r="BX1093" s="68"/>
      <c r="BY1093" s="68"/>
      <c r="BZ1093" s="70" t="str">
        <f t="shared" si="285"/>
        <v/>
      </c>
      <c r="CA1093" s="71">
        <f t="shared" ca="1" si="286"/>
        <v>1096694.6662138889</v>
      </c>
      <c r="CB1093" s="70" t="b">
        <f ca="1">AND(LEN(BZ1093)&gt;0,TEXT(BZ1093,"YYYY-MM-DD")=TEXT(Konstanta!$B$1,"YYYY-MM-DD"))</f>
        <v>0</v>
      </c>
      <c r="CC1093" s="70" t="str">
        <f t="shared" si="287"/>
        <v/>
      </c>
      <c r="CD1093" s="72">
        <f ca="1">(Konstanta!$B$2-D1093)*24</f>
        <v>1096694.666275</v>
      </c>
      <c r="CE1093" t="b">
        <f t="shared" si="288"/>
        <v>0</v>
      </c>
      <c r="CF1093" t="b">
        <f>LEN(_xlfn.IFNA(VLOOKUP(H1093,Konstanta!$M:$M,1,FALSE),""))&gt;0</f>
        <v>0</v>
      </c>
      <c r="CG1093" t="b">
        <f>LEN(_xlfn.IFNA(VLOOKUP(G1093,Konstanta!$T:$T,1,FALSE),""))&gt;0</f>
        <v>0</v>
      </c>
      <c r="CH1093" t="b">
        <f>_xlfn.IFNA(VLOOKUP(U1093,Konstanta!$O:$O,1,FALSE),"-")&lt;&gt;"-"</f>
        <v>0</v>
      </c>
      <c r="CI1093" t="b">
        <f>LEN(_xlfn.IFNA(VLOOKUP(AX1093,Konstanta!$X:$X,1,FALSE),""))&gt;0</f>
        <v>0</v>
      </c>
      <c r="CJ1093" t="b">
        <f>OR(LEN(_xlfn.IFNA(VLOOKUP(Y1093,Konstanta!$Q:$Q,1,FALSE),""))&gt;0,LEN(Y1093)=0)</f>
        <v>1</v>
      </c>
      <c r="CK1093" t="b">
        <f t="shared" si="289"/>
        <v>1</v>
      </c>
      <c r="CL1093" t="b">
        <f>OR(LEN(_xlfn.IFNA(VLOOKUP(BK1093,Konstanta!$Z:$Z,1,FALSE),""))&gt;0,LEN(BK1093)=0)</f>
        <v>1</v>
      </c>
      <c r="CM1093" t="b">
        <f t="shared" si="290"/>
        <v>1</v>
      </c>
      <c r="CN1093" t="b">
        <f t="shared" si="291"/>
        <v>0</v>
      </c>
      <c r="CO1093" t="b">
        <f>LEN(_xlfn.IFNA(VLOOKUP(Data!K1093,Konstanta!$AB:$AB,1,FALSE),""))&gt;0</f>
        <v>0</v>
      </c>
      <c r="CP1093" s="12" t="b">
        <f t="shared" si="292"/>
        <v>0</v>
      </c>
      <c r="CQ1093" s="12" t="b">
        <f t="shared" si="293"/>
        <v>0</v>
      </c>
      <c r="CR1093" t="b">
        <f>ISNUMBER(SEARCH(Konstanta!$Q$5,Y1093))</f>
        <v>0</v>
      </c>
      <c r="CS1093">
        <f ca="1">IF(CD1093&lt;=Konstanta!$J$5,Konstanta!$I$5,IF(CD1093&lt;=Konstanta!$J$6,Konstanta!$I$6,IF(CD1093&lt;=Konstanta!$J$7,Konstanta!$I$7,Konstanta!$I$8)))</f>
        <v>4</v>
      </c>
      <c r="CT1093" t="b">
        <f>ISNUMBER(SEARCH(Konstanta!$Q$6,Y1093))</f>
        <v>0</v>
      </c>
      <c r="CU1093">
        <f ca="1">IF(CD1093&lt;=Konstanta!$F$5,Konstanta!$E$5,IF(CD1093&lt;=Konstanta!$F$6,Konstanta!$E$6,IF(CD1093&lt;=Konstanta!$F$7,Konstanta!$E$7,IF(CD1093&lt;=Konstanta!$F$8,Konstanta!$E$8,Konstanta!$E$9))))</f>
        <v>5</v>
      </c>
      <c r="CV1093" t="b">
        <f t="shared" si="294"/>
        <v>1</v>
      </c>
      <c r="CW1093" s="74">
        <f ca="1">IF(CD1093&lt;=Konstanta!$B$5,Konstanta!$A$5,IF(CD1093&lt;=Konstanta!$B$6,Konstanta!$A$6,IF(CD1093&lt;=Konstanta!$B$7,Konstanta!$A$7,IF(CD1093&lt;=Konstanta!$B$8,Konstanta!$A$8,IF(CD1093&lt;=Konstanta!$B$9,Konstanta!$A$9,IF(CD1093&lt;=Konstanta!$B$10,Konstanta!$A$10,IF(CD1093&lt;=Konstanta!$B$11,Konstanta!$A$11,Konstanta!$A$12)))))))</f>
        <v>8</v>
      </c>
      <c r="CX1093" t="b">
        <f>LEN(_xlfn.IFNA(VLOOKUP(AA1093,Konstanta!$AD:$AD,1,FALSE),""))=0</f>
        <v>1</v>
      </c>
      <c r="CY1093" s="67">
        <f t="shared" si="295"/>
        <v>0</v>
      </c>
      <c r="CZ1093" s="67">
        <f t="shared" si="296"/>
        <v>0</v>
      </c>
      <c r="DA1093" s="67">
        <f t="shared" si="297"/>
        <v>0</v>
      </c>
      <c r="DB1093" t="b">
        <f t="shared" ca="1" si="298"/>
        <v>0</v>
      </c>
      <c r="DC1093" s="67" t="b">
        <f>DA1093&lt;=Konstanta!$AH$3</f>
        <v>1</v>
      </c>
      <c r="DD1093" t="b">
        <f>CY1093&lt;=Konstanta!$AH$4</f>
        <v>1</v>
      </c>
      <c r="DE1093" t="b">
        <f>CY1093&lt;=Konstanta!$AH$5</f>
        <v>1</v>
      </c>
      <c r="DF1093" t="b">
        <f>CY1093&lt;=Konstanta!$AH$6</f>
        <v>1</v>
      </c>
      <c r="DG1093" t="b">
        <f ca="1">TEXT(BL1093,"YYYYMMDD")=TEXT(Konstanta!$B$1,"YYYYMMDD")</f>
        <v>0</v>
      </c>
      <c r="DH1093" t="b">
        <f t="shared" si="299"/>
        <v>0</v>
      </c>
      <c r="DI1093" s="67">
        <f ca="1">Konstanta!$C$4-Data!CD1093</f>
        <v>-1096658.666275</v>
      </c>
      <c r="DJ1093">
        <f ca="1">IF(Data!DI1093&gt;=Konstanta!$B$14,Konstanta!$A$14,IF(Data!DI1093&gt;=Konstanta!$B$15,Konstanta!$A$15,IF(Data!DI1093&gt;=Konstanta!$B$16,Konstanta!$A$16,IF(Data!DI1093&gt;=Konstanta!$B$17,Konstanta!$A$17,IF(Data!DI1093&gt;=Konstanta!$B$18,Konstanta!$A$18,Konstanta!$A$19)))))</f>
        <v>6</v>
      </c>
      <c r="DK1093" t="b">
        <f t="shared" si="300"/>
        <v>0</v>
      </c>
      <c r="DL1093" t="b">
        <f>COUNTIFS(A$1:A1092,A1093)=0</f>
        <v>1</v>
      </c>
    </row>
    <row r="1094" spans="1:116">
      <c r="A1094" s="68"/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8"/>
      <c r="P1094" s="68"/>
      <c r="Q1094" s="68"/>
      <c r="R1094" s="68"/>
      <c r="S1094" s="68"/>
      <c r="T1094" s="68"/>
      <c r="U1094" s="68"/>
      <c r="V1094" s="68"/>
      <c r="W1094" s="68"/>
      <c r="X1094" s="68"/>
      <c r="Y1094" s="68"/>
      <c r="Z1094" s="68"/>
      <c r="AA1094" s="68"/>
      <c r="AB1094" s="68"/>
      <c r="AC1094" s="68"/>
      <c r="AD1094" s="68"/>
      <c r="AE1094" s="68"/>
      <c r="AF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  <c r="BL1094" s="68"/>
      <c r="BM1094" s="68"/>
      <c r="BN1094" s="68"/>
      <c r="BO1094" s="68"/>
      <c r="BP1094" s="68"/>
      <c r="BQ1094" s="68"/>
      <c r="BR1094" s="68"/>
      <c r="BS1094" s="68"/>
      <c r="BT1094" s="68"/>
      <c r="BU1094" s="68"/>
      <c r="BV1094" s="68"/>
      <c r="BW1094" s="68"/>
      <c r="BX1094" s="68"/>
      <c r="BY1094" s="68"/>
      <c r="BZ1094" s="70" t="str">
        <f t="shared" si="285"/>
        <v/>
      </c>
      <c r="CA1094" s="71">
        <f t="shared" ca="1" si="286"/>
        <v>1096694.6660055555</v>
      </c>
      <c r="CB1094" s="70" t="b">
        <f ca="1">AND(LEN(BZ1094)&gt;0,TEXT(BZ1094,"YYYY-MM-DD")=TEXT(Konstanta!$B$1,"YYYY-MM-DD"))</f>
        <v>0</v>
      </c>
      <c r="CC1094" s="70" t="str">
        <f t="shared" si="287"/>
        <v/>
      </c>
      <c r="CD1094" s="72">
        <f ca="1">(Konstanta!$B$2-D1094)*24</f>
        <v>1096694.666275</v>
      </c>
      <c r="CE1094" t="b">
        <f t="shared" si="288"/>
        <v>0</v>
      </c>
      <c r="CF1094" t="b">
        <f>LEN(_xlfn.IFNA(VLOOKUP(H1094,Konstanta!$M:$M,1,FALSE),""))&gt;0</f>
        <v>0</v>
      </c>
      <c r="CG1094" t="b">
        <f>LEN(_xlfn.IFNA(VLOOKUP(G1094,Konstanta!$T:$T,1,FALSE),""))&gt;0</f>
        <v>0</v>
      </c>
      <c r="CH1094" t="b">
        <f>_xlfn.IFNA(VLOOKUP(U1094,Konstanta!$O:$O,1,FALSE),"-")&lt;&gt;"-"</f>
        <v>0</v>
      </c>
      <c r="CI1094" t="b">
        <f>LEN(_xlfn.IFNA(VLOOKUP(AX1094,Konstanta!$X:$X,1,FALSE),""))&gt;0</f>
        <v>0</v>
      </c>
      <c r="CJ1094" t="b">
        <f>OR(LEN(_xlfn.IFNA(VLOOKUP(Y1094,Konstanta!$Q:$Q,1,FALSE),""))&gt;0,LEN(Y1094)=0)</f>
        <v>1</v>
      </c>
      <c r="CK1094" t="b">
        <f t="shared" si="289"/>
        <v>1</v>
      </c>
      <c r="CL1094" t="b">
        <f>OR(LEN(_xlfn.IFNA(VLOOKUP(BK1094,Konstanta!$Z:$Z,1,FALSE),""))&gt;0,LEN(BK1094)=0)</f>
        <v>1</v>
      </c>
      <c r="CM1094" t="b">
        <f t="shared" si="290"/>
        <v>1</v>
      </c>
      <c r="CN1094" t="b">
        <f t="shared" si="291"/>
        <v>0</v>
      </c>
      <c r="CO1094" t="b">
        <f>LEN(_xlfn.IFNA(VLOOKUP(Data!K1094,Konstanta!$AB:$AB,1,FALSE),""))&gt;0</f>
        <v>0</v>
      </c>
      <c r="CP1094" s="12" t="b">
        <f t="shared" si="292"/>
        <v>0</v>
      </c>
      <c r="CQ1094" s="12" t="b">
        <f t="shared" si="293"/>
        <v>0</v>
      </c>
      <c r="CR1094" t="b">
        <f>ISNUMBER(SEARCH(Konstanta!$Q$5,Y1094))</f>
        <v>0</v>
      </c>
      <c r="CS1094">
        <f ca="1">IF(CD1094&lt;=Konstanta!$J$5,Konstanta!$I$5,IF(CD1094&lt;=Konstanta!$J$6,Konstanta!$I$6,IF(CD1094&lt;=Konstanta!$J$7,Konstanta!$I$7,Konstanta!$I$8)))</f>
        <v>4</v>
      </c>
      <c r="CT1094" t="b">
        <f>ISNUMBER(SEARCH(Konstanta!$Q$6,Y1094))</f>
        <v>0</v>
      </c>
      <c r="CU1094">
        <f ca="1">IF(CD1094&lt;=Konstanta!$F$5,Konstanta!$E$5,IF(CD1094&lt;=Konstanta!$F$6,Konstanta!$E$6,IF(CD1094&lt;=Konstanta!$F$7,Konstanta!$E$7,IF(CD1094&lt;=Konstanta!$F$8,Konstanta!$E$8,Konstanta!$E$9))))</f>
        <v>5</v>
      </c>
      <c r="CV1094" t="b">
        <f t="shared" si="294"/>
        <v>1</v>
      </c>
      <c r="CW1094" s="74">
        <f ca="1">IF(CD1094&lt;=Konstanta!$B$5,Konstanta!$A$5,IF(CD1094&lt;=Konstanta!$B$6,Konstanta!$A$6,IF(CD1094&lt;=Konstanta!$B$7,Konstanta!$A$7,IF(CD1094&lt;=Konstanta!$B$8,Konstanta!$A$8,IF(CD1094&lt;=Konstanta!$B$9,Konstanta!$A$9,IF(CD1094&lt;=Konstanta!$B$10,Konstanta!$A$10,IF(CD1094&lt;=Konstanta!$B$11,Konstanta!$A$11,Konstanta!$A$12)))))))</f>
        <v>8</v>
      </c>
      <c r="CX1094" t="b">
        <f>LEN(_xlfn.IFNA(VLOOKUP(AA1094,Konstanta!$AD:$AD,1,FALSE),""))=0</f>
        <v>1</v>
      </c>
      <c r="CY1094" s="67">
        <f t="shared" si="295"/>
        <v>0</v>
      </c>
      <c r="CZ1094" s="67">
        <f t="shared" si="296"/>
        <v>0</v>
      </c>
      <c r="DA1094" s="67">
        <f t="shared" si="297"/>
        <v>0</v>
      </c>
      <c r="DB1094" t="b">
        <f t="shared" ca="1" si="298"/>
        <v>0</v>
      </c>
      <c r="DC1094" s="67" t="b">
        <f>DA1094&lt;=Konstanta!$AH$3</f>
        <v>1</v>
      </c>
      <c r="DD1094" t="b">
        <f>CY1094&lt;=Konstanta!$AH$4</f>
        <v>1</v>
      </c>
      <c r="DE1094" t="b">
        <f>CY1094&lt;=Konstanta!$AH$5</f>
        <v>1</v>
      </c>
      <c r="DF1094" t="b">
        <f>CY1094&lt;=Konstanta!$AH$6</f>
        <v>1</v>
      </c>
      <c r="DG1094" t="b">
        <f ca="1">TEXT(BL1094,"YYYYMMDD")=TEXT(Konstanta!$B$1,"YYYYMMDD")</f>
        <v>0</v>
      </c>
      <c r="DH1094" t="b">
        <f t="shared" si="299"/>
        <v>0</v>
      </c>
      <c r="DI1094" s="67">
        <f ca="1">Konstanta!$C$4-Data!CD1094</f>
        <v>-1096658.666275</v>
      </c>
      <c r="DJ1094">
        <f ca="1">IF(Data!DI1094&gt;=Konstanta!$B$14,Konstanta!$A$14,IF(Data!DI1094&gt;=Konstanta!$B$15,Konstanta!$A$15,IF(Data!DI1094&gt;=Konstanta!$B$16,Konstanta!$A$16,IF(Data!DI1094&gt;=Konstanta!$B$17,Konstanta!$A$17,IF(Data!DI1094&gt;=Konstanta!$B$18,Konstanta!$A$18,Konstanta!$A$19)))))</f>
        <v>6</v>
      </c>
      <c r="DK1094" t="b">
        <f t="shared" si="300"/>
        <v>0</v>
      </c>
      <c r="DL1094" t="b">
        <f>COUNTIFS(A$1:A1093,A1094)=0</f>
        <v>1</v>
      </c>
    </row>
    <row r="1095" spans="1:116">
      <c r="A1095" s="68"/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8"/>
      <c r="P1095" s="68"/>
      <c r="Q1095" s="68"/>
      <c r="R1095" s="68"/>
      <c r="S1095" s="68"/>
      <c r="T1095" s="68"/>
      <c r="U1095" s="68"/>
      <c r="V1095" s="68"/>
      <c r="W1095" s="68"/>
      <c r="X1095" s="68"/>
      <c r="Y1095" s="68"/>
      <c r="Z1095" s="68"/>
      <c r="AA1095" s="68"/>
      <c r="AB1095" s="68"/>
      <c r="AC1095" s="68"/>
      <c r="AD1095" s="68"/>
      <c r="AE1095" s="68"/>
      <c r="AF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70" t="str">
        <f t="shared" si="285"/>
        <v/>
      </c>
      <c r="CA1095" s="71">
        <f t="shared" ca="1" si="286"/>
        <v>1096694.6662277777</v>
      </c>
      <c r="CB1095" s="70" t="b">
        <f ca="1">AND(LEN(BZ1095)&gt;0,TEXT(BZ1095,"YYYY-MM-DD")=TEXT(Konstanta!$B$1,"YYYY-MM-DD"))</f>
        <v>0</v>
      </c>
      <c r="CC1095" s="70" t="str">
        <f t="shared" si="287"/>
        <v/>
      </c>
      <c r="CD1095" s="72">
        <f ca="1">(Konstanta!$B$2-D1095)*24</f>
        <v>1096694.666275</v>
      </c>
      <c r="CE1095" t="b">
        <f t="shared" si="288"/>
        <v>0</v>
      </c>
      <c r="CF1095" t="b">
        <f>LEN(_xlfn.IFNA(VLOOKUP(H1095,Konstanta!$M:$M,1,FALSE),""))&gt;0</f>
        <v>0</v>
      </c>
      <c r="CG1095" t="b">
        <f>LEN(_xlfn.IFNA(VLOOKUP(G1095,Konstanta!$T:$T,1,FALSE),""))&gt;0</f>
        <v>0</v>
      </c>
      <c r="CH1095" t="b">
        <f>_xlfn.IFNA(VLOOKUP(U1095,Konstanta!$O:$O,1,FALSE),"-")&lt;&gt;"-"</f>
        <v>0</v>
      </c>
      <c r="CI1095" t="b">
        <f>LEN(_xlfn.IFNA(VLOOKUP(AX1095,Konstanta!$X:$X,1,FALSE),""))&gt;0</f>
        <v>0</v>
      </c>
      <c r="CJ1095" t="b">
        <f>OR(LEN(_xlfn.IFNA(VLOOKUP(Y1095,Konstanta!$Q:$Q,1,FALSE),""))&gt;0,LEN(Y1095)=0)</f>
        <v>1</v>
      </c>
      <c r="CK1095" t="b">
        <f t="shared" si="289"/>
        <v>1</v>
      </c>
      <c r="CL1095" t="b">
        <f>OR(LEN(_xlfn.IFNA(VLOOKUP(BK1095,Konstanta!$Z:$Z,1,FALSE),""))&gt;0,LEN(BK1095)=0)</f>
        <v>1</v>
      </c>
      <c r="CM1095" t="b">
        <f t="shared" si="290"/>
        <v>1</v>
      </c>
      <c r="CN1095" t="b">
        <f t="shared" si="291"/>
        <v>0</v>
      </c>
      <c r="CO1095" t="b">
        <f>LEN(_xlfn.IFNA(VLOOKUP(Data!K1095,Konstanta!$AB:$AB,1,FALSE),""))&gt;0</f>
        <v>0</v>
      </c>
      <c r="CP1095" s="12" t="b">
        <f t="shared" si="292"/>
        <v>0</v>
      </c>
      <c r="CQ1095" s="12" t="b">
        <f t="shared" si="293"/>
        <v>0</v>
      </c>
      <c r="CR1095" t="b">
        <f>ISNUMBER(SEARCH(Konstanta!$Q$5,Y1095))</f>
        <v>0</v>
      </c>
      <c r="CS1095">
        <f ca="1">IF(CD1095&lt;=Konstanta!$J$5,Konstanta!$I$5,IF(CD1095&lt;=Konstanta!$J$6,Konstanta!$I$6,IF(CD1095&lt;=Konstanta!$J$7,Konstanta!$I$7,Konstanta!$I$8)))</f>
        <v>4</v>
      </c>
      <c r="CT1095" t="b">
        <f>ISNUMBER(SEARCH(Konstanta!$Q$6,Y1095))</f>
        <v>0</v>
      </c>
      <c r="CU1095">
        <f ca="1">IF(CD1095&lt;=Konstanta!$F$5,Konstanta!$E$5,IF(CD1095&lt;=Konstanta!$F$6,Konstanta!$E$6,IF(CD1095&lt;=Konstanta!$F$7,Konstanta!$E$7,IF(CD1095&lt;=Konstanta!$F$8,Konstanta!$E$8,Konstanta!$E$9))))</f>
        <v>5</v>
      </c>
      <c r="CV1095" t="b">
        <f t="shared" si="294"/>
        <v>1</v>
      </c>
      <c r="CW1095" s="74">
        <f ca="1">IF(CD1095&lt;=Konstanta!$B$5,Konstanta!$A$5,IF(CD1095&lt;=Konstanta!$B$6,Konstanta!$A$6,IF(CD1095&lt;=Konstanta!$B$7,Konstanta!$A$7,IF(CD1095&lt;=Konstanta!$B$8,Konstanta!$A$8,IF(CD1095&lt;=Konstanta!$B$9,Konstanta!$A$9,IF(CD1095&lt;=Konstanta!$B$10,Konstanta!$A$10,IF(CD1095&lt;=Konstanta!$B$11,Konstanta!$A$11,Konstanta!$A$12)))))))</f>
        <v>8</v>
      </c>
      <c r="CX1095" t="b">
        <f>LEN(_xlfn.IFNA(VLOOKUP(AA1095,Konstanta!$AD:$AD,1,FALSE),""))=0</f>
        <v>1</v>
      </c>
      <c r="CY1095" s="67">
        <f t="shared" si="295"/>
        <v>0</v>
      </c>
      <c r="CZ1095" s="67">
        <f t="shared" si="296"/>
        <v>0</v>
      </c>
      <c r="DA1095" s="67">
        <f t="shared" si="297"/>
        <v>0</v>
      </c>
      <c r="DB1095" t="b">
        <f t="shared" ca="1" si="298"/>
        <v>0</v>
      </c>
      <c r="DC1095" s="67" t="b">
        <f>DA1095&lt;=Konstanta!$AH$3</f>
        <v>1</v>
      </c>
      <c r="DD1095" t="b">
        <f>CY1095&lt;=Konstanta!$AH$4</f>
        <v>1</v>
      </c>
      <c r="DE1095" t="b">
        <f>CY1095&lt;=Konstanta!$AH$5</f>
        <v>1</v>
      </c>
      <c r="DF1095" t="b">
        <f>CY1095&lt;=Konstanta!$AH$6</f>
        <v>1</v>
      </c>
      <c r="DG1095" t="b">
        <f ca="1">TEXT(BL1095,"YYYYMMDD")=TEXT(Konstanta!$B$1,"YYYYMMDD")</f>
        <v>0</v>
      </c>
      <c r="DH1095" t="b">
        <f t="shared" si="299"/>
        <v>0</v>
      </c>
      <c r="DI1095" s="67">
        <f ca="1">Konstanta!$C$4-Data!CD1095</f>
        <v>-1096658.666275</v>
      </c>
      <c r="DJ1095">
        <f ca="1">IF(Data!DI1095&gt;=Konstanta!$B$14,Konstanta!$A$14,IF(Data!DI1095&gt;=Konstanta!$B$15,Konstanta!$A$15,IF(Data!DI1095&gt;=Konstanta!$B$16,Konstanta!$A$16,IF(Data!DI1095&gt;=Konstanta!$B$17,Konstanta!$A$17,IF(Data!DI1095&gt;=Konstanta!$B$18,Konstanta!$A$18,Konstanta!$A$19)))))</f>
        <v>6</v>
      </c>
      <c r="DK1095" t="b">
        <f t="shared" si="300"/>
        <v>0</v>
      </c>
      <c r="DL1095" t="b">
        <f>COUNTIFS(A$1:A1094,A1095)=0</f>
        <v>1</v>
      </c>
    </row>
    <row r="1096" spans="1:116">
      <c r="A1096" s="68"/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8"/>
      <c r="P1096" s="68"/>
      <c r="Q1096" s="68"/>
      <c r="R1096" s="68"/>
      <c r="S1096" s="68"/>
      <c r="T1096" s="68"/>
      <c r="U1096" s="68"/>
      <c r="V1096" s="68"/>
      <c r="W1096" s="68"/>
      <c r="X1096" s="68"/>
      <c r="Y1096" s="68"/>
      <c r="Z1096" s="68"/>
      <c r="AA1096" s="68"/>
      <c r="AB1096" s="68"/>
      <c r="AC1096" s="68"/>
      <c r="AD1096" s="68"/>
      <c r="AE1096" s="68"/>
      <c r="AF1096" s="68"/>
      <c r="AG1096" s="68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68"/>
      <c r="BL1096" s="68"/>
      <c r="BM1096" s="68"/>
      <c r="BN1096" s="68"/>
      <c r="BO1096" s="68"/>
      <c r="BP1096" s="68"/>
      <c r="BQ1096" s="68"/>
      <c r="BR1096" s="68"/>
      <c r="BS1096" s="68"/>
      <c r="BT1096" s="68"/>
      <c r="BU1096" s="68"/>
      <c r="BV1096" s="68"/>
      <c r="BW1096" s="68"/>
      <c r="BX1096" s="68"/>
      <c r="BY1096" s="68"/>
      <c r="BZ1096" s="70" t="str">
        <f t="shared" si="285"/>
        <v/>
      </c>
      <c r="CA1096" s="71">
        <f t="shared" ca="1" si="286"/>
        <v>1096694.6664083335</v>
      </c>
      <c r="CB1096" s="70" t="b">
        <f ca="1">AND(LEN(BZ1096)&gt;0,TEXT(BZ1096,"YYYY-MM-DD")=TEXT(Konstanta!$B$1,"YYYY-MM-DD"))</f>
        <v>0</v>
      </c>
      <c r="CC1096" s="70" t="str">
        <f t="shared" si="287"/>
        <v/>
      </c>
      <c r="CD1096" s="72">
        <f ca="1">(Konstanta!$B$2-D1096)*24</f>
        <v>1096694.666275</v>
      </c>
      <c r="CE1096" t="b">
        <f t="shared" si="288"/>
        <v>0</v>
      </c>
      <c r="CF1096" t="b">
        <f>LEN(_xlfn.IFNA(VLOOKUP(H1096,Konstanta!$M:$M,1,FALSE),""))&gt;0</f>
        <v>0</v>
      </c>
      <c r="CG1096" t="b">
        <f>LEN(_xlfn.IFNA(VLOOKUP(G1096,Konstanta!$T:$T,1,FALSE),""))&gt;0</f>
        <v>0</v>
      </c>
      <c r="CH1096" t="b">
        <f>_xlfn.IFNA(VLOOKUP(U1096,Konstanta!$O:$O,1,FALSE),"-")&lt;&gt;"-"</f>
        <v>0</v>
      </c>
      <c r="CI1096" t="b">
        <f>LEN(_xlfn.IFNA(VLOOKUP(AX1096,Konstanta!$X:$X,1,FALSE),""))&gt;0</f>
        <v>0</v>
      </c>
      <c r="CJ1096" t="b">
        <f>OR(LEN(_xlfn.IFNA(VLOOKUP(Y1096,Konstanta!$Q:$Q,1,FALSE),""))&gt;0,LEN(Y1096)=0)</f>
        <v>1</v>
      </c>
      <c r="CK1096" t="b">
        <f t="shared" si="289"/>
        <v>1</v>
      </c>
      <c r="CL1096" t="b">
        <f>OR(LEN(_xlfn.IFNA(VLOOKUP(BK1096,Konstanta!$Z:$Z,1,FALSE),""))&gt;0,LEN(BK1096)=0)</f>
        <v>1</v>
      </c>
      <c r="CM1096" t="b">
        <f t="shared" si="290"/>
        <v>1</v>
      </c>
      <c r="CN1096" t="b">
        <f t="shared" si="291"/>
        <v>0</v>
      </c>
      <c r="CO1096" t="b">
        <f>LEN(_xlfn.IFNA(VLOOKUP(Data!K1096,Konstanta!$AB:$AB,1,FALSE),""))&gt;0</f>
        <v>0</v>
      </c>
      <c r="CP1096" s="12" t="b">
        <f t="shared" si="292"/>
        <v>0</v>
      </c>
      <c r="CQ1096" s="12" t="b">
        <f t="shared" si="293"/>
        <v>0</v>
      </c>
      <c r="CR1096" t="b">
        <f>ISNUMBER(SEARCH(Konstanta!$Q$5,Y1096))</f>
        <v>0</v>
      </c>
      <c r="CS1096">
        <f ca="1">IF(CD1096&lt;=Konstanta!$J$5,Konstanta!$I$5,IF(CD1096&lt;=Konstanta!$J$6,Konstanta!$I$6,IF(CD1096&lt;=Konstanta!$J$7,Konstanta!$I$7,Konstanta!$I$8)))</f>
        <v>4</v>
      </c>
      <c r="CT1096" t="b">
        <f>ISNUMBER(SEARCH(Konstanta!$Q$6,Y1096))</f>
        <v>0</v>
      </c>
      <c r="CU1096">
        <f ca="1">IF(CD1096&lt;=Konstanta!$F$5,Konstanta!$E$5,IF(CD1096&lt;=Konstanta!$F$6,Konstanta!$E$6,IF(CD1096&lt;=Konstanta!$F$7,Konstanta!$E$7,IF(CD1096&lt;=Konstanta!$F$8,Konstanta!$E$8,Konstanta!$E$9))))</f>
        <v>5</v>
      </c>
      <c r="CV1096" t="b">
        <f t="shared" si="294"/>
        <v>1</v>
      </c>
      <c r="CW1096" s="74">
        <f ca="1">IF(CD1096&lt;=Konstanta!$B$5,Konstanta!$A$5,IF(CD1096&lt;=Konstanta!$B$6,Konstanta!$A$6,IF(CD1096&lt;=Konstanta!$B$7,Konstanta!$A$7,IF(CD1096&lt;=Konstanta!$B$8,Konstanta!$A$8,IF(CD1096&lt;=Konstanta!$B$9,Konstanta!$A$9,IF(CD1096&lt;=Konstanta!$B$10,Konstanta!$A$10,IF(CD1096&lt;=Konstanta!$B$11,Konstanta!$A$11,Konstanta!$A$12)))))))</f>
        <v>8</v>
      </c>
      <c r="CX1096" t="b">
        <f>LEN(_xlfn.IFNA(VLOOKUP(AA1096,Konstanta!$AD:$AD,1,FALSE),""))=0</f>
        <v>1</v>
      </c>
      <c r="CY1096" s="67">
        <f t="shared" si="295"/>
        <v>0</v>
      </c>
      <c r="CZ1096" s="67">
        <f t="shared" si="296"/>
        <v>0</v>
      </c>
      <c r="DA1096" s="67">
        <f t="shared" si="297"/>
        <v>0</v>
      </c>
      <c r="DB1096" t="b">
        <f t="shared" ca="1" si="298"/>
        <v>0</v>
      </c>
      <c r="DC1096" s="67" t="b">
        <f>DA1096&lt;=Konstanta!$AH$3</f>
        <v>1</v>
      </c>
      <c r="DD1096" t="b">
        <f>CY1096&lt;=Konstanta!$AH$4</f>
        <v>1</v>
      </c>
      <c r="DE1096" t="b">
        <f>CY1096&lt;=Konstanta!$AH$5</f>
        <v>1</v>
      </c>
      <c r="DF1096" t="b">
        <f>CY1096&lt;=Konstanta!$AH$6</f>
        <v>1</v>
      </c>
      <c r="DG1096" t="b">
        <f ca="1">TEXT(BL1096,"YYYYMMDD")=TEXT(Konstanta!$B$1,"YYYYMMDD")</f>
        <v>0</v>
      </c>
      <c r="DH1096" t="b">
        <f t="shared" si="299"/>
        <v>0</v>
      </c>
      <c r="DI1096" s="67">
        <f ca="1">Konstanta!$C$4-Data!CD1096</f>
        <v>-1096658.666275</v>
      </c>
      <c r="DJ1096">
        <f ca="1">IF(Data!DI1096&gt;=Konstanta!$B$14,Konstanta!$A$14,IF(Data!DI1096&gt;=Konstanta!$B$15,Konstanta!$A$15,IF(Data!DI1096&gt;=Konstanta!$B$16,Konstanta!$A$16,IF(Data!DI1096&gt;=Konstanta!$B$17,Konstanta!$A$17,IF(Data!DI1096&gt;=Konstanta!$B$18,Konstanta!$A$18,Konstanta!$A$19)))))</f>
        <v>6</v>
      </c>
      <c r="DK1096" t="b">
        <f t="shared" si="300"/>
        <v>0</v>
      </c>
      <c r="DL1096" t="b">
        <f>COUNTIFS(A$1:A1095,A1096)=0</f>
        <v>1</v>
      </c>
    </row>
    <row r="1097" spans="1:116">
      <c r="A1097" s="68"/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8"/>
      <c r="P1097" s="68"/>
      <c r="Q1097" s="68"/>
      <c r="R1097" s="68"/>
      <c r="S1097" s="68"/>
      <c r="T1097" s="68"/>
      <c r="U1097" s="68"/>
      <c r="V1097" s="68"/>
      <c r="W1097" s="68"/>
      <c r="X1097" s="68"/>
      <c r="Y1097" s="68"/>
      <c r="Z1097" s="68"/>
      <c r="AA1097" s="68"/>
      <c r="AB1097" s="68"/>
      <c r="AC1097" s="68"/>
      <c r="AD1097" s="68"/>
      <c r="AE1097" s="68"/>
      <c r="AF1097" s="68"/>
      <c r="AG1097" s="68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68"/>
      <c r="BL1097" s="68"/>
      <c r="BM1097" s="68"/>
      <c r="BN1097" s="68"/>
      <c r="BO1097" s="68"/>
      <c r="BP1097" s="68"/>
      <c r="BQ1097" s="68"/>
      <c r="BR1097" s="68"/>
      <c r="BS1097" s="68"/>
      <c r="BT1097" s="68"/>
      <c r="BU1097" s="68"/>
      <c r="BV1097" s="68"/>
      <c r="BW1097" s="68"/>
      <c r="BX1097" s="68"/>
      <c r="BY1097" s="68"/>
      <c r="BZ1097" s="70" t="str">
        <f t="shared" si="285"/>
        <v/>
      </c>
      <c r="CA1097" s="71">
        <f t="shared" ca="1" si="286"/>
        <v>1096694.666013889</v>
      </c>
      <c r="CB1097" s="70" t="b">
        <f ca="1">AND(LEN(BZ1097)&gt;0,TEXT(BZ1097,"YYYY-MM-DD")=TEXT(Konstanta!$B$1,"YYYY-MM-DD"))</f>
        <v>0</v>
      </c>
      <c r="CC1097" s="70" t="str">
        <f t="shared" si="287"/>
        <v/>
      </c>
      <c r="CD1097" s="72">
        <f ca="1">(Konstanta!$B$2-D1097)*24</f>
        <v>1096694.666275</v>
      </c>
      <c r="CE1097" t="b">
        <f t="shared" si="288"/>
        <v>0</v>
      </c>
      <c r="CF1097" t="b">
        <f>LEN(_xlfn.IFNA(VLOOKUP(H1097,Konstanta!$M:$M,1,FALSE),""))&gt;0</f>
        <v>0</v>
      </c>
      <c r="CG1097" t="b">
        <f>LEN(_xlfn.IFNA(VLOOKUP(G1097,Konstanta!$T:$T,1,FALSE),""))&gt;0</f>
        <v>0</v>
      </c>
      <c r="CH1097" t="b">
        <f>_xlfn.IFNA(VLOOKUP(U1097,Konstanta!$O:$O,1,FALSE),"-")&lt;&gt;"-"</f>
        <v>0</v>
      </c>
      <c r="CI1097" t="b">
        <f>LEN(_xlfn.IFNA(VLOOKUP(AX1097,Konstanta!$X:$X,1,FALSE),""))&gt;0</f>
        <v>0</v>
      </c>
      <c r="CJ1097" t="b">
        <f>OR(LEN(_xlfn.IFNA(VLOOKUP(Y1097,Konstanta!$Q:$Q,1,FALSE),""))&gt;0,LEN(Y1097)=0)</f>
        <v>1</v>
      </c>
      <c r="CK1097" t="b">
        <f t="shared" si="289"/>
        <v>1</v>
      </c>
      <c r="CL1097" t="b">
        <f>OR(LEN(_xlfn.IFNA(VLOOKUP(BK1097,Konstanta!$Z:$Z,1,FALSE),""))&gt;0,LEN(BK1097)=0)</f>
        <v>1</v>
      </c>
      <c r="CM1097" t="b">
        <f t="shared" si="290"/>
        <v>1</v>
      </c>
      <c r="CN1097" t="b">
        <f t="shared" si="291"/>
        <v>0</v>
      </c>
      <c r="CO1097" t="b">
        <f>LEN(_xlfn.IFNA(VLOOKUP(Data!K1097,Konstanta!$AB:$AB,1,FALSE),""))&gt;0</f>
        <v>0</v>
      </c>
      <c r="CP1097" s="12" t="b">
        <f t="shared" si="292"/>
        <v>0</v>
      </c>
      <c r="CQ1097" s="12" t="b">
        <f t="shared" si="293"/>
        <v>0</v>
      </c>
      <c r="CR1097" t="b">
        <f>ISNUMBER(SEARCH(Konstanta!$Q$5,Y1097))</f>
        <v>0</v>
      </c>
      <c r="CS1097">
        <f ca="1">IF(CD1097&lt;=Konstanta!$J$5,Konstanta!$I$5,IF(CD1097&lt;=Konstanta!$J$6,Konstanta!$I$6,IF(CD1097&lt;=Konstanta!$J$7,Konstanta!$I$7,Konstanta!$I$8)))</f>
        <v>4</v>
      </c>
      <c r="CT1097" t="b">
        <f>ISNUMBER(SEARCH(Konstanta!$Q$6,Y1097))</f>
        <v>0</v>
      </c>
      <c r="CU1097">
        <f ca="1">IF(CD1097&lt;=Konstanta!$F$5,Konstanta!$E$5,IF(CD1097&lt;=Konstanta!$F$6,Konstanta!$E$6,IF(CD1097&lt;=Konstanta!$F$7,Konstanta!$E$7,IF(CD1097&lt;=Konstanta!$F$8,Konstanta!$E$8,Konstanta!$E$9))))</f>
        <v>5</v>
      </c>
      <c r="CV1097" t="b">
        <f t="shared" si="294"/>
        <v>1</v>
      </c>
      <c r="CW1097" s="74">
        <f ca="1">IF(CD1097&lt;=Konstanta!$B$5,Konstanta!$A$5,IF(CD1097&lt;=Konstanta!$B$6,Konstanta!$A$6,IF(CD1097&lt;=Konstanta!$B$7,Konstanta!$A$7,IF(CD1097&lt;=Konstanta!$B$8,Konstanta!$A$8,IF(CD1097&lt;=Konstanta!$B$9,Konstanta!$A$9,IF(CD1097&lt;=Konstanta!$B$10,Konstanta!$A$10,IF(CD1097&lt;=Konstanta!$B$11,Konstanta!$A$11,Konstanta!$A$12)))))))</f>
        <v>8</v>
      </c>
      <c r="CX1097" t="b">
        <f>LEN(_xlfn.IFNA(VLOOKUP(AA1097,Konstanta!$AD:$AD,1,FALSE),""))=0</f>
        <v>1</v>
      </c>
      <c r="CY1097" s="67">
        <f t="shared" si="295"/>
        <v>0</v>
      </c>
      <c r="CZ1097" s="67">
        <f t="shared" si="296"/>
        <v>0</v>
      </c>
      <c r="DA1097" s="67">
        <f t="shared" si="297"/>
        <v>0</v>
      </c>
      <c r="DB1097" t="b">
        <f t="shared" ca="1" si="298"/>
        <v>0</v>
      </c>
      <c r="DC1097" s="67" t="b">
        <f>DA1097&lt;=Konstanta!$AH$3</f>
        <v>1</v>
      </c>
      <c r="DD1097" t="b">
        <f>CY1097&lt;=Konstanta!$AH$4</f>
        <v>1</v>
      </c>
      <c r="DE1097" t="b">
        <f>CY1097&lt;=Konstanta!$AH$5</f>
        <v>1</v>
      </c>
      <c r="DF1097" t="b">
        <f>CY1097&lt;=Konstanta!$AH$6</f>
        <v>1</v>
      </c>
      <c r="DG1097" t="b">
        <f ca="1">TEXT(BL1097,"YYYYMMDD")=TEXT(Konstanta!$B$1,"YYYYMMDD")</f>
        <v>0</v>
      </c>
      <c r="DH1097" t="b">
        <f t="shared" si="299"/>
        <v>0</v>
      </c>
      <c r="DI1097" s="67">
        <f ca="1">Konstanta!$C$4-Data!CD1097</f>
        <v>-1096658.666275</v>
      </c>
      <c r="DJ1097">
        <f ca="1">IF(Data!DI1097&gt;=Konstanta!$B$14,Konstanta!$A$14,IF(Data!DI1097&gt;=Konstanta!$B$15,Konstanta!$A$15,IF(Data!DI1097&gt;=Konstanta!$B$16,Konstanta!$A$16,IF(Data!DI1097&gt;=Konstanta!$B$17,Konstanta!$A$17,IF(Data!DI1097&gt;=Konstanta!$B$18,Konstanta!$A$18,Konstanta!$A$19)))))</f>
        <v>6</v>
      </c>
      <c r="DK1097" t="b">
        <f t="shared" si="300"/>
        <v>0</v>
      </c>
      <c r="DL1097" t="b">
        <f>COUNTIFS(A$1:A1096,A1097)=0</f>
        <v>1</v>
      </c>
    </row>
    <row r="1098" spans="1:116">
      <c r="A1098" s="68"/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8"/>
      <c r="P1098" s="68"/>
      <c r="Q1098" s="68"/>
      <c r="R1098" s="68"/>
      <c r="S1098" s="68"/>
      <c r="T1098" s="68"/>
      <c r="U1098" s="68"/>
      <c r="V1098" s="68"/>
      <c r="W1098" s="68"/>
      <c r="X1098" s="68"/>
      <c r="Y1098" s="68"/>
      <c r="Z1098" s="68"/>
      <c r="AA1098" s="68"/>
      <c r="AB1098" s="68"/>
      <c r="AC1098" s="68"/>
      <c r="AD1098" s="68"/>
      <c r="AE1098" s="68"/>
      <c r="AF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  <c r="BL1098" s="68"/>
      <c r="BM1098" s="68"/>
      <c r="BN1098" s="68"/>
      <c r="BO1098" s="68"/>
      <c r="BP1098" s="68"/>
      <c r="BQ1098" s="68"/>
      <c r="BR1098" s="68"/>
      <c r="BS1098" s="68"/>
      <c r="BT1098" s="68"/>
      <c r="BU1098" s="68"/>
      <c r="BV1098" s="68"/>
      <c r="BW1098" s="68"/>
      <c r="BX1098" s="68"/>
      <c r="BY1098" s="68"/>
      <c r="BZ1098" s="70" t="str">
        <f t="shared" si="285"/>
        <v/>
      </c>
      <c r="CA1098" s="71">
        <f t="shared" ca="1" si="286"/>
        <v>1096694.6664083335</v>
      </c>
      <c r="CB1098" s="70" t="b">
        <f ca="1">AND(LEN(BZ1098)&gt;0,TEXT(BZ1098,"YYYY-MM-DD")=TEXT(Konstanta!$B$1,"YYYY-MM-DD"))</f>
        <v>0</v>
      </c>
      <c r="CC1098" s="70" t="str">
        <f t="shared" si="287"/>
        <v/>
      </c>
      <c r="CD1098" s="72">
        <f ca="1">(Konstanta!$B$2-D1098)*24</f>
        <v>1096694.666275</v>
      </c>
      <c r="CE1098" t="b">
        <f t="shared" si="288"/>
        <v>0</v>
      </c>
      <c r="CF1098" t="b">
        <f>LEN(_xlfn.IFNA(VLOOKUP(H1098,Konstanta!$M:$M,1,FALSE),""))&gt;0</f>
        <v>0</v>
      </c>
      <c r="CG1098" t="b">
        <f>LEN(_xlfn.IFNA(VLOOKUP(G1098,Konstanta!$T:$T,1,FALSE),""))&gt;0</f>
        <v>0</v>
      </c>
      <c r="CH1098" t="b">
        <f>_xlfn.IFNA(VLOOKUP(U1098,Konstanta!$O:$O,1,FALSE),"-")&lt;&gt;"-"</f>
        <v>0</v>
      </c>
      <c r="CI1098" t="b">
        <f>LEN(_xlfn.IFNA(VLOOKUP(AX1098,Konstanta!$X:$X,1,FALSE),""))&gt;0</f>
        <v>0</v>
      </c>
      <c r="CJ1098" t="b">
        <f>OR(LEN(_xlfn.IFNA(VLOOKUP(Y1098,Konstanta!$Q:$Q,1,FALSE),""))&gt;0,LEN(Y1098)=0)</f>
        <v>1</v>
      </c>
      <c r="CK1098" t="b">
        <f t="shared" si="289"/>
        <v>1</v>
      </c>
      <c r="CL1098" t="b">
        <f>OR(LEN(_xlfn.IFNA(VLOOKUP(BK1098,Konstanta!$Z:$Z,1,FALSE),""))&gt;0,LEN(BK1098)=0)</f>
        <v>1</v>
      </c>
      <c r="CM1098" t="b">
        <f t="shared" si="290"/>
        <v>1</v>
      </c>
      <c r="CN1098" t="b">
        <f t="shared" si="291"/>
        <v>0</v>
      </c>
      <c r="CO1098" t="b">
        <f>LEN(_xlfn.IFNA(VLOOKUP(Data!K1098,Konstanta!$AB:$AB,1,FALSE),""))&gt;0</f>
        <v>0</v>
      </c>
      <c r="CP1098" s="12" t="b">
        <f t="shared" si="292"/>
        <v>0</v>
      </c>
      <c r="CQ1098" s="12" t="b">
        <f t="shared" si="293"/>
        <v>0</v>
      </c>
      <c r="CR1098" t="b">
        <f>ISNUMBER(SEARCH(Konstanta!$Q$5,Y1098))</f>
        <v>0</v>
      </c>
      <c r="CS1098">
        <f ca="1">IF(CD1098&lt;=Konstanta!$J$5,Konstanta!$I$5,IF(CD1098&lt;=Konstanta!$J$6,Konstanta!$I$6,IF(CD1098&lt;=Konstanta!$J$7,Konstanta!$I$7,Konstanta!$I$8)))</f>
        <v>4</v>
      </c>
      <c r="CT1098" t="b">
        <f>ISNUMBER(SEARCH(Konstanta!$Q$6,Y1098))</f>
        <v>0</v>
      </c>
      <c r="CU1098">
        <f ca="1">IF(CD1098&lt;=Konstanta!$F$5,Konstanta!$E$5,IF(CD1098&lt;=Konstanta!$F$6,Konstanta!$E$6,IF(CD1098&lt;=Konstanta!$F$7,Konstanta!$E$7,IF(CD1098&lt;=Konstanta!$F$8,Konstanta!$E$8,Konstanta!$E$9))))</f>
        <v>5</v>
      </c>
      <c r="CV1098" t="b">
        <f t="shared" si="294"/>
        <v>1</v>
      </c>
      <c r="CW1098" s="74">
        <f ca="1">IF(CD1098&lt;=Konstanta!$B$5,Konstanta!$A$5,IF(CD1098&lt;=Konstanta!$B$6,Konstanta!$A$6,IF(CD1098&lt;=Konstanta!$B$7,Konstanta!$A$7,IF(CD1098&lt;=Konstanta!$B$8,Konstanta!$A$8,IF(CD1098&lt;=Konstanta!$B$9,Konstanta!$A$9,IF(CD1098&lt;=Konstanta!$B$10,Konstanta!$A$10,IF(CD1098&lt;=Konstanta!$B$11,Konstanta!$A$11,Konstanta!$A$12)))))))</f>
        <v>8</v>
      </c>
      <c r="CX1098" t="b">
        <f>LEN(_xlfn.IFNA(VLOOKUP(AA1098,Konstanta!$AD:$AD,1,FALSE),""))=0</f>
        <v>1</v>
      </c>
      <c r="CY1098" s="67">
        <f t="shared" si="295"/>
        <v>0</v>
      </c>
      <c r="CZ1098" s="67">
        <f t="shared" si="296"/>
        <v>0</v>
      </c>
      <c r="DA1098" s="67">
        <f t="shared" si="297"/>
        <v>0</v>
      </c>
      <c r="DB1098" t="b">
        <f t="shared" ca="1" si="298"/>
        <v>0</v>
      </c>
      <c r="DC1098" s="67" t="b">
        <f>DA1098&lt;=Konstanta!$AH$3</f>
        <v>1</v>
      </c>
      <c r="DD1098" t="b">
        <f>CY1098&lt;=Konstanta!$AH$4</f>
        <v>1</v>
      </c>
      <c r="DE1098" t="b">
        <f>CY1098&lt;=Konstanta!$AH$5</f>
        <v>1</v>
      </c>
      <c r="DF1098" t="b">
        <f>CY1098&lt;=Konstanta!$AH$6</f>
        <v>1</v>
      </c>
      <c r="DG1098" t="b">
        <f ca="1">TEXT(BL1098,"YYYYMMDD")=TEXT(Konstanta!$B$1,"YYYYMMDD")</f>
        <v>0</v>
      </c>
      <c r="DH1098" t="b">
        <f t="shared" si="299"/>
        <v>0</v>
      </c>
      <c r="DI1098" s="67">
        <f ca="1">Konstanta!$C$4-Data!CD1098</f>
        <v>-1096658.666275</v>
      </c>
      <c r="DJ1098">
        <f ca="1">IF(Data!DI1098&gt;=Konstanta!$B$14,Konstanta!$A$14,IF(Data!DI1098&gt;=Konstanta!$B$15,Konstanta!$A$15,IF(Data!DI1098&gt;=Konstanta!$B$16,Konstanta!$A$16,IF(Data!DI1098&gt;=Konstanta!$B$17,Konstanta!$A$17,IF(Data!DI1098&gt;=Konstanta!$B$18,Konstanta!$A$18,Konstanta!$A$19)))))</f>
        <v>6</v>
      </c>
      <c r="DK1098" t="b">
        <f t="shared" si="300"/>
        <v>0</v>
      </c>
      <c r="DL1098" t="b">
        <f>COUNTIFS(A$1:A1097,A1098)=0</f>
        <v>1</v>
      </c>
    </row>
    <row r="1099" spans="1:116">
      <c r="A1099" s="68"/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8"/>
      <c r="P1099" s="68"/>
      <c r="Q1099" s="68"/>
      <c r="R1099" s="68"/>
      <c r="S1099" s="68"/>
      <c r="T1099" s="68"/>
      <c r="U1099" s="68"/>
      <c r="V1099" s="68"/>
      <c r="W1099" s="68"/>
      <c r="X1099" s="68"/>
      <c r="Y1099" s="68"/>
      <c r="Z1099" s="68"/>
      <c r="AA1099" s="68"/>
      <c r="AB1099" s="68"/>
      <c r="AC1099" s="68"/>
      <c r="AD1099" s="68"/>
      <c r="AE1099" s="68"/>
      <c r="AF1099" s="68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70" t="str">
        <f t="shared" si="285"/>
        <v/>
      </c>
      <c r="CA1099" s="71">
        <f t="shared" ca="1" si="286"/>
        <v>1096694.6664</v>
      </c>
      <c r="CB1099" s="70" t="b">
        <f ca="1">AND(LEN(BZ1099)&gt;0,TEXT(BZ1099,"YYYY-MM-DD")=TEXT(Konstanta!$B$1,"YYYY-MM-DD"))</f>
        <v>0</v>
      </c>
      <c r="CC1099" s="70" t="str">
        <f t="shared" si="287"/>
        <v/>
      </c>
      <c r="CD1099" s="72">
        <f ca="1">(Konstanta!$B$2-D1099)*24</f>
        <v>1096694.666275</v>
      </c>
      <c r="CE1099" t="b">
        <f t="shared" si="288"/>
        <v>0</v>
      </c>
      <c r="CF1099" t="b">
        <f>LEN(_xlfn.IFNA(VLOOKUP(H1099,Konstanta!$M:$M,1,FALSE),""))&gt;0</f>
        <v>0</v>
      </c>
      <c r="CG1099" t="b">
        <f>LEN(_xlfn.IFNA(VLOOKUP(G1099,Konstanta!$T:$T,1,FALSE),""))&gt;0</f>
        <v>0</v>
      </c>
      <c r="CH1099" t="b">
        <f>_xlfn.IFNA(VLOOKUP(U1099,Konstanta!$O:$O,1,FALSE),"-")&lt;&gt;"-"</f>
        <v>0</v>
      </c>
      <c r="CI1099" t="b">
        <f>LEN(_xlfn.IFNA(VLOOKUP(AX1099,Konstanta!$X:$X,1,FALSE),""))&gt;0</f>
        <v>0</v>
      </c>
      <c r="CJ1099" t="b">
        <f>OR(LEN(_xlfn.IFNA(VLOOKUP(Y1099,Konstanta!$Q:$Q,1,FALSE),""))&gt;0,LEN(Y1099)=0)</f>
        <v>1</v>
      </c>
      <c r="CK1099" t="b">
        <f t="shared" si="289"/>
        <v>1</v>
      </c>
      <c r="CL1099" t="b">
        <f>OR(LEN(_xlfn.IFNA(VLOOKUP(BK1099,Konstanta!$Z:$Z,1,FALSE),""))&gt;0,LEN(BK1099)=0)</f>
        <v>1</v>
      </c>
      <c r="CM1099" t="b">
        <f t="shared" si="290"/>
        <v>1</v>
      </c>
      <c r="CN1099" t="b">
        <f t="shared" si="291"/>
        <v>0</v>
      </c>
      <c r="CO1099" t="b">
        <f>LEN(_xlfn.IFNA(VLOOKUP(Data!K1099,Konstanta!$AB:$AB,1,FALSE),""))&gt;0</f>
        <v>0</v>
      </c>
      <c r="CP1099" s="12" t="b">
        <f t="shared" si="292"/>
        <v>0</v>
      </c>
      <c r="CQ1099" s="12" t="b">
        <f t="shared" si="293"/>
        <v>0</v>
      </c>
      <c r="CR1099" t="b">
        <f>ISNUMBER(SEARCH(Konstanta!$Q$5,Y1099))</f>
        <v>0</v>
      </c>
      <c r="CS1099">
        <f ca="1">IF(CD1099&lt;=Konstanta!$J$5,Konstanta!$I$5,IF(CD1099&lt;=Konstanta!$J$6,Konstanta!$I$6,IF(CD1099&lt;=Konstanta!$J$7,Konstanta!$I$7,Konstanta!$I$8)))</f>
        <v>4</v>
      </c>
      <c r="CT1099" t="b">
        <f>ISNUMBER(SEARCH(Konstanta!$Q$6,Y1099))</f>
        <v>0</v>
      </c>
      <c r="CU1099">
        <f ca="1">IF(CD1099&lt;=Konstanta!$F$5,Konstanta!$E$5,IF(CD1099&lt;=Konstanta!$F$6,Konstanta!$E$6,IF(CD1099&lt;=Konstanta!$F$7,Konstanta!$E$7,IF(CD1099&lt;=Konstanta!$F$8,Konstanta!$E$8,Konstanta!$E$9))))</f>
        <v>5</v>
      </c>
      <c r="CV1099" t="b">
        <f t="shared" si="294"/>
        <v>1</v>
      </c>
      <c r="CW1099" s="74">
        <f ca="1">IF(CD1099&lt;=Konstanta!$B$5,Konstanta!$A$5,IF(CD1099&lt;=Konstanta!$B$6,Konstanta!$A$6,IF(CD1099&lt;=Konstanta!$B$7,Konstanta!$A$7,IF(CD1099&lt;=Konstanta!$B$8,Konstanta!$A$8,IF(CD1099&lt;=Konstanta!$B$9,Konstanta!$A$9,IF(CD1099&lt;=Konstanta!$B$10,Konstanta!$A$10,IF(CD1099&lt;=Konstanta!$B$11,Konstanta!$A$11,Konstanta!$A$12)))))))</f>
        <v>8</v>
      </c>
      <c r="CX1099" t="b">
        <f>LEN(_xlfn.IFNA(VLOOKUP(AA1099,Konstanta!$AD:$AD,1,FALSE),""))=0</f>
        <v>1</v>
      </c>
      <c r="CY1099" s="67">
        <f t="shared" si="295"/>
        <v>0</v>
      </c>
      <c r="CZ1099" s="67">
        <f t="shared" si="296"/>
        <v>0</v>
      </c>
      <c r="DA1099" s="67">
        <f t="shared" si="297"/>
        <v>0</v>
      </c>
      <c r="DB1099" t="b">
        <f t="shared" ca="1" si="298"/>
        <v>0</v>
      </c>
      <c r="DC1099" s="67" t="b">
        <f>DA1099&lt;=Konstanta!$AH$3</f>
        <v>1</v>
      </c>
      <c r="DD1099" t="b">
        <f>CY1099&lt;=Konstanta!$AH$4</f>
        <v>1</v>
      </c>
      <c r="DE1099" t="b">
        <f>CY1099&lt;=Konstanta!$AH$5</f>
        <v>1</v>
      </c>
      <c r="DF1099" t="b">
        <f>CY1099&lt;=Konstanta!$AH$6</f>
        <v>1</v>
      </c>
      <c r="DG1099" t="b">
        <f ca="1">TEXT(BL1099,"YYYYMMDD")=TEXT(Konstanta!$B$1,"YYYYMMDD")</f>
        <v>0</v>
      </c>
      <c r="DH1099" t="b">
        <f t="shared" si="299"/>
        <v>0</v>
      </c>
      <c r="DI1099" s="67">
        <f ca="1">Konstanta!$C$4-Data!CD1099</f>
        <v>-1096658.666275</v>
      </c>
      <c r="DJ1099">
        <f ca="1">IF(Data!DI1099&gt;=Konstanta!$B$14,Konstanta!$A$14,IF(Data!DI1099&gt;=Konstanta!$B$15,Konstanta!$A$15,IF(Data!DI1099&gt;=Konstanta!$B$16,Konstanta!$A$16,IF(Data!DI1099&gt;=Konstanta!$B$17,Konstanta!$A$17,IF(Data!DI1099&gt;=Konstanta!$B$18,Konstanta!$A$18,Konstanta!$A$19)))))</f>
        <v>6</v>
      </c>
      <c r="DK1099" t="b">
        <f t="shared" si="300"/>
        <v>0</v>
      </c>
      <c r="DL1099" t="b">
        <f>COUNTIFS(A$1:A1098,A1099)=0</f>
        <v>1</v>
      </c>
    </row>
    <row r="1100" spans="1:116">
      <c r="A1100" s="68"/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8"/>
      <c r="P1100" s="68"/>
      <c r="Q1100" s="68"/>
      <c r="R1100" s="68"/>
      <c r="S1100" s="68"/>
      <c r="T1100" s="68"/>
      <c r="U1100" s="68"/>
      <c r="V1100" s="68"/>
      <c r="W1100" s="68"/>
      <c r="X1100" s="68"/>
      <c r="Y1100" s="68"/>
      <c r="Z1100" s="68"/>
      <c r="AA1100" s="68"/>
      <c r="AB1100" s="68"/>
      <c r="AC1100" s="68"/>
      <c r="AD1100" s="68"/>
      <c r="AE1100" s="68"/>
      <c r="AF1100" s="68"/>
      <c r="AG1100" s="68"/>
      <c r="AH1100" s="68"/>
      <c r="AI1100" s="68"/>
      <c r="AJ1100" s="68"/>
      <c r="AK1100" s="68"/>
      <c r="AL1100" s="68"/>
      <c r="AM1100" s="68"/>
      <c r="AN1100" s="68"/>
      <c r="AO1100" s="68"/>
      <c r="AP1100" s="68"/>
      <c r="AQ1100" s="68"/>
      <c r="AR1100" s="68"/>
      <c r="AS1100" s="68"/>
      <c r="AT1100" s="68"/>
      <c r="AU1100" s="68"/>
      <c r="AV1100" s="68"/>
      <c r="AW1100" s="68"/>
      <c r="AX1100" s="68"/>
      <c r="AY1100" s="68"/>
      <c r="AZ1100" s="68"/>
      <c r="BA1100" s="68"/>
      <c r="BB1100" s="68"/>
      <c r="BC1100" s="68"/>
      <c r="BD1100" s="68"/>
      <c r="BE1100" s="68"/>
      <c r="BF1100" s="68"/>
      <c r="BG1100" s="68"/>
      <c r="BH1100" s="68"/>
      <c r="BI1100" s="68"/>
      <c r="BJ1100" s="68"/>
      <c r="BK1100" s="68"/>
      <c r="BL1100" s="68"/>
      <c r="BM1100" s="68"/>
      <c r="BN1100" s="68"/>
      <c r="BO1100" s="68"/>
      <c r="BP1100" s="68"/>
      <c r="BQ1100" s="68"/>
      <c r="BR1100" s="68"/>
      <c r="BS1100" s="68"/>
      <c r="BT1100" s="68"/>
      <c r="BU1100" s="68"/>
      <c r="BV1100" s="68"/>
      <c r="BW1100" s="68"/>
      <c r="BX1100" s="68"/>
      <c r="BY1100" s="68"/>
      <c r="BZ1100" s="70" t="str">
        <f t="shared" si="285"/>
        <v/>
      </c>
      <c r="CA1100" s="71">
        <f t="shared" ca="1" si="286"/>
        <v>1096694.666275</v>
      </c>
      <c r="CB1100" s="70" t="b">
        <f ca="1">AND(LEN(BZ1100)&gt;0,TEXT(BZ1100,"YYYY-MM-DD")=TEXT(Konstanta!$B$1,"YYYY-MM-DD"))</f>
        <v>0</v>
      </c>
      <c r="CC1100" s="70" t="str">
        <f t="shared" si="287"/>
        <v/>
      </c>
      <c r="CD1100" s="72">
        <f ca="1">(Konstanta!$B$2-D1100)*24</f>
        <v>1096694.666275</v>
      </c>
      <c r="CE1100" t="b">
        <f t="shared" si="288"/>
        <v>0</v>
      </c>
      <c r="CF1100" t="b">
        <f>LEN(_xlfn.IFNA(VLOOKUP(H1100,Konstanta!$M:$M,1,FALSE),""))&gt;0</f>
        <v>0</v>
      </c>
      <c r="CG1100" t="b">
        <f>LEN(_xlfn.IFNA(VLOOKUP(G1100,Konstanta!$T:$T,1,FALSE),""))&gt;0</f>
        <v>0</v>
      </c>
      <c r="CH1100" t="b">
        <f>_xlfn.IFNA(VLOOKUP(U1100,Konstanta!$O:$O,1,FALSE),"-")&lt;&gt;"-"</f>
        <v>0</v>
      </c>
      <c r="CI1100" t="b">
        <f>LEN(_xlfn.IFNA(VLOOKUP(AX1100,Konstanta!$X:$X,1,FALSE),""))&gt;0</f>
        <v>0</v>
      </c>
      <c r="CJ1100" t="b">
        <f>OR(LEN(_xlfn.IFNA(VLOOKUP(Y1100,Konstanta!$Q:$Q,1,FALSE),""))&gt;0,LEN(Y1100)=0)</f>
        <v>1</v>
      </c>
      <c r="CK1100" t="b">
        <f t="shared" si="289"/>
        <v>1</v>
      </c>
      <c r="CL1100" t="b">
        <f>OR(LEN(_xlfn.IFNA(VLOOKUP(BK1100,Konstanta!$Z:$Z,1,FALSE),""))&gt;0,LEN(BK1100)=0)</f>
        <v>1</v>
      </c>
      <c r="CM1100" t="b">
        <f t="shared" si="290"/>
        <v>1</v>
      </c>
      <c r="CN1100" t="b">
        <f t="shared" si="291"/>
        <v>0</v>
      </c>
      <c r="CO1100" t="b">
        <f>LEN(_xlfn.IFNA(VLOOKUP(Data!K1100,Konstanta!$AB:$AB,1,FALSE),""))&gt;0</f>
        <v>0</v>
      </c>
      <c r="CP1100" s="12" t="b">
        <f t="shared" si="292"/>
        <v>0</v>
      </c>
      <c r="CQ1100" s="12" t="b">
        <f t="shared" si="293"/>
        <v>0</v>
      </c>
      <c r="CR1100" t="b">
        <f>ISNUMBER(SEARCH(Konstanta!$Q$5,Y1100))</f>
        <v>0</v>
      </c>
      <c r="CS1100">
        <f ca="1">IF(CD1100&lt;=Konstanta!$J$5,Konstanta!$I$5,IF(CD1100&lt;=Konstanta!$J$6,Konstanta!$I$6,IF(CD1100&lt;=Konstanta!$J$7,Konstanta!$I$7,Konstanta!$I$8)))</f>
        <v>4</v>
      </c>
      <c r="CT1100" t="b">
        <f>ISNUMBER(SEARCH(Konstanta!$Q$6,Y1100))</f>
        <v>0</v>
      </c>
      <c r="CU1100">
        <f ca="1">IF(CD1100&lt;=Konstanta!$F$5,Konstanta!$E$5,IF(CD1100&lt;=Konstanta!$F$6,Konstanta!$E$6,IF(CD1100&lt;=Konstanta!$F$7,Konstanta!$E$7,IF(CD1100&lt;=Konstanta!$F$8,Konstanta!$E$8,Konstanta!$E$9))))</f>
        <v>5</v>
      </c>
      <c r="CV1100" t="b">
        <f t="shared" si="294"/>
        <v>1</v>
      </c>
      <c r="CW1100" s="74">
        <f ca="1">IF(CD1100&lt;=Konstanta!$B$5,Konstanta!$A$5,IF(CD1100&lt;=Konstanta!$B$6,Konstanta!$A$6,IF(CD1100&lt;=Konstanta!$B$7,Konstanta!$A$7,IF(CD1100&lt;=Konstanta!$B$8,Konstanta!$A$8,IF(CD1100&lt;=Konstanta!$B$9,Konstanta!$A$9,IF(CD1100&lt;=Konstanta!$B$10,Konstanta!$A$10,IF(CD1100&lt;=Konstanta!$B$11,Konstanta!$A$11,Konstanta!$A$12)))))))</f>
        <v>8</v>
      </c>
      <c r="CX1100" t="b">
        <f>LEN(_xlfn.IFNA(VLOOKUP(AA1100,Konstanta!$AD:$AD,1,FALSE),""))=0</f>
        <v>1</v>
      </c>
      <c r="CY1100" s="67">
        <f t="shared" si="295"/>
        <v>0</v>
      </c>
      <c r="CZ1100" s="67">
        <f t="shared" si="296"/>
        <v>0</v>
      </c>
      <c r="DA1100" s="67">
        <f t="shared" si="297"/>
        <v>0</v>
      </c>
      <c r="DB1100" t="b">
        <f t="shared" ca="1" si="298"/>
        <v>0</v>
      </c>
      <c r="DC1100" s="67" t="b">
        <f>DA1100&lt;=Konstanta!$AH$3</f>
        <v>1</v>
      </c>
      <c r="DD1100" t="b">
        <f>CY1100&lt;=Konstanta!$AH$4</f>
        <v>1</v>
      </c>
      <c r="DE1100" t="b">
        <f>CY1100&lt;=Konstanta!$AH$5</f>
        <v>1</v>
      </c>
      <c r="DF1100" t="b">
        <f>CY1100&lt;=Konstanta!$AH$6</f>
        <v>1</v>
      </c>
      <c r="DG1100" t="b">
        <f ca="1">TEXT(BL1100,"YYYYMMDD")=TEXT(Konstanta!$B$1,"YYYYMMDD")</f>
        <v>0</v>
      </c>
      <c r="DH1100" t="b">
        <f t="shared" si="299"/>
        <v>0</v>
      </c>
      <c r="DI1100" s="67">
        <f ca="1">Konstanta!$C$4-Data!CD1100</f>
        <v>-1096658.666275</v>
      </c>
      <c r="DJ1100">
        <f ca="1">IF(Data!DI1100&gt;=Konstanta!$B$14,Konstanta!$A$14,IF(Data!DI1100&gt;=Konstanta!$B$15,Konstanta!$A$15,IF(Data!DI1100&gt;=Konstanta!$B$16,Konstanta!$A$16,IF(Data!DI1100&gt;=Konstanta!$B$17,Konstanta!$A$17,IF(Data!DI1100&gt;=Konstanta!$B$18,Konstanta!$A$18,Konstanta!$A$19)))))</f>
        <v>6</v>
      </c>
      <c r="DK1100" t="b">
        <f t="shared" si="300"/>
        <v>0</v>
      </c>
      <c r="DL1100" t="b">
        <f>COUNTIFS(A$1:A1099,A1100)=0</f>
        <v>1</v>
      </c>
    </row>
    <row r="1101" spans="1:116">
      <c r="A1101" s="68"/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8"/>
      <c r="P1101" s="68"/>
      <c r="Q1101" s="68"/>
      <c r="R1101" s="68"/>
      <c r="S1101" s="68"/>
      <c r="T1101" s="68"/>
      <c r="U1101" s="68"/>
      <c r="V1101" s="68"/>
      <c r="W1101" s="68"/>
      <c r="X1101" s="68"/>
      <c r="Y1101" s="68"/>
      <c r="Z1101" s="68"/>
      <c r="AA1101" s="68"/>
      <c r="AB1101" s="68"/>
      <c r="AC1101" s="68"/>
      <c r="AD1101" s="68"/>
      <c r="AE1101" s="68"/>
      <c r="AF1101" s="68"/>
      <c r="AG1101" s="68"/>
      <c r="AH1101" s="68"/>
      <c r="AI1101" s="68"/>
      <c r="AJ1101" s="68"/>
      <c r="AK1101" s="68"/>
      <c r="AL1101" s="68"/>
      <c r="AM1101" s="68"/>
      <c r="AN1101" s="68"/>
      <c r="AO1101" s="68"/>
      <c r="AP1101" s="68"/>
      <c r="AQ1101" s="68"/>
      <c r="AR1101" s="68"/>
      <c r="AS1101" s="68"/>
      <c r="AT1101" s="68"/>
      <c r="AU1101" s="68"/>
      <c r="AV1101" s="68"/>
      <c r="AW1101" s="68"/>
      <c r="AX1101" s="68"/>
      <c r="AY1101" s="68"/>
      <c r="AZ1101" s="68"/>
      <c r="BA1101" s="68"/>
      <c r="BB1101" s="68"/>
      <c r="BC1101" s="68"/>
      <c r="BD1101" s="68"/>
      <c r="BE1101" s="68"/>
      <c r="BF1101" s="68"/>
      <c r="BG1101" s="68"/>
      <c r="BH1101" s="68"/>
      <c r="BI1101" s="68"/>
      <c r="BJ1101" s="68"/>
      <c r="BK1101" s="68"/>
      <c r="BL1101" s="68"/>
      <c r="BM1101" s="68"/>
      <c r="BN1101" s="68"/>
      <c r="BO1101" s="68"/>
      <c r="BP1101" s="68"/>
      <c r="BQ1101" s="68"/>
      <c r="BR1101" s="68"/>
      <c r="BS1101" s="68"/>
      <c r="BT1101" s="68"/>
      <c r="BU1101" s="68"/>
      <c r="BV1101" s="68"/>
      <c r="BW1101" s="68"/>
      <c r="BX1101" s="68"/>
      <c r="BY1101" s="68"/>
      <c r="BZ1101" s="70" t="str">
        <f t="shared" si="285"/>
        <v/>
      </c>
      <c r="CA1101" s="71">
        <f t="shared" ca="1" si="286"/>
        <v>1096694.6659944444</v>
      </c>
      <c r="CB1101" s="70" t="b">
        <f ca="1">AND(LEN(BZ1101)&gt;0,TEXT(BZ1101,"YYYY-MM-DD")=TEXT(Konstanta!$B$1,"YYYY-MM-DD"))</f>
        <v>0</v>
      </c>
      <c r="CC1101" s="70" t="str">
        <f t="shared" si="287"/>
        <v/>
      </c>
      <c r="CD1101" s="72">
        <f ca="1">(Konstanta!$B$2-D1101)*24</f>
        <v>1096694.666275</v>
      </c>
      <c r="CE1101" t="b">
        <f t="shared" si="288"/>
        <v>0</v>
      </c>
      <c r="CF1101" t="b">
        <f>LEN(_xlfn.IFNA(VLOOKUP(H1101,Konstanta!$M:$M,1,FALSE),""))&gt;0</f>
        <v>0</v>
      </c>
      <c r="CG1101" t="b">
        <f>LEN(_xlfn.IFNA(VLOOKUP(G1101,Konstanta!$T:$T,1,FALSE),""))&gt;0</f>
        <v>0</v>
      </c>
      <c r="CH1101" t="b">
        <f>_xlfn.IFNA(VLOOKUP(U1101,Konstanta!$O:$O,1,FALSE),"-")&lt;&gt;"-"</f>
        <v>0</v>
      </c>
      <c r="CI1101" t="b">
        <f>LEN(_xlfn.IFNA(VLOOKUP(AX1101,Konstanta!$X:$X,1,FALSE),""))&gt;0</f>
        <v>0</v>
      </c>
      <c r="CJ1101" t="b">
        <f>OR(LEN(_xlfn.IFNA(VLOOKUP(Y1101,Konstanta!$Q:$Q,1,FALSE),""))&gt;0,LEN(Y1101)=0)</f>
        <v>1</v>
      </c>
      <c r="CK1101" t="b">
        <f t="shared" si="289"/>
        <v>1</v>
      </c>
      <c r="CL1101" t="b">
        <f>OR(LEN(_xlfn.IFNA(VLOOKUP(BK1101,Konstanta!$Z:$Z,1,FALSE),""))&gt;0,LEN(BK1101)=0)</f>
        <v>1</v>
      </c>
      <c r="CM1101" t="b">
        <f t="shared" si="290"/>
        <v>1</v>
      </c>
      <c r="CN1101" t="b">
        <f t="shared" si="291"/>
        <v>0</v>
      </c>
      <c r="CO1101" t="b">
        <f>LEN(_xlfn.IFNA(VLOOKUP(Data!K1101,Konstanta!$AB:$AB,1,FALSE),""))&gt;0</f>
        <v>0</v>
      </c>
      <c r="CP1101" s="12" t="b">
        <f t="shared" si="292"/>
        <v>0</v>
      </c>
      <c r="CQ1101" s="12" t="b">
        <f t="shared" si="293"/>
        <v>0</v>
      </c>
      <c r="CR1101" t="b">
        <f>ISNUMBER(SEARCH(Konstanta!$Q$5,Y1101))</f>
        <v>0</v>
      </c>
      <c r="CS1101">
        <f ca="1">IF(CD1101&lt;=Konstanta!$J$5,Konstanta!$I$5,IF(CD1101&lt;=Konstanta!$J$6,Konstanta!$I$6,IF(CD1101&lt;=Konstanta!$J$7,Konstanta!$I$7,Konstanta!$I$8)))</f>
        <v>4</v>
      </c>
      <c r="CT1101" t="b">
        <f>ISNUMBER(SEARCH(Konstanta!$Q$6,Y1101))</f>
        <v>0</v>
      </c>
      <c r="CU1101">
        <f ca="1">IF(CD1101&lt;=Konstanta!$F$5,Konstanta!$E$5,IF(CD1101&lt;=Konstanta!$F$6,Konstanta!$E$6,IF(CD1101&lt;=Konstanta!$F$7,Konstanta!$E$7,IF(CD1101&lt;=Konstanta!$F$8,Konstanta!$E$8,Konstanta!$E$9))))</f>
        <v>5</v>
      </c>
      <c r="CV1101" t="b">
        <f t="shared" si="294"/>
        <v>1</v>
      </c>
      <c r="CW1101" s="74">
        <f ca="1">IF(CD1101&lt;=Konstanta!$B$5,Konstanta!$A$5,IF(CD1101&lt;=Konstanta!$B$6,Konstanta!$A$6,IF(CD1101&lt;=Konstanta!$B$7,Konstanta!$A$7,IF(CD1101&lt;=Konstanta!$B$8,Konstanta!$A$8,IF(CD1101&lt;=Konstanta!$B$9,Konstanta!$A$9,IF(CD1101&lt;=Konstanta!$B$10,Konstanta!$A$10,IF(CD1101&lt;=Konstanta!$B$11,Konstanta!$A$11,Konstanta!$A$12)))))))</f>
        <v>8</v>
      </c>
      <c r="CX1101" t="b">
        <f>LEN(_xlfn.IFNA(VLOOKUP(AA1101,Konstanta!$AD:$AD,1,FALSE),""))=0</f>
        <v>1</v>
      </c>
      <c r="CY1101" s="67">
        <f t="shared" si="295"/>
        <v>0</v>
      </c>
      <c r="CZ1101" s="67">
        <f t="shared" si="296"/>
        <v>0</v>
      </c>
      <c r="DA1101" s="67">
        <f t="shared" si="297"/>
        <v>0</v>
      </c>
      <c r="DB1101" t="b">
        <f t="shared" ca="1" si="298"/>
        <v>0</v>
      </c>
      <c r="DC1101" s="67" t="b">
        <f>DA1101&lt;=Konstanta!$AH$3</f>
        <v>1</v>
      </c>
      <c r="DD1101" t="b">
        <f>CY1101&lt;=Konstanta!$AH$4</f>
        <v>1</v>
      </c>
      <c r="DE1101" t="b">
        <f>CY1101&lt;=Konstanta!$AH$5</f>
        <v>1</v>
      </c>
      <c r="DF1101" t="b">
        <f>CY1101&lt;=Konstanta!$AH$6</f>
        <v>1</v>
      </c>
      <c r="DG1101" t="b">
        <f ca="1">TEXT(BL1101,"YYYYMMDD")=TEXT(Konstanta!$B$1,"YYYYMMDD")</f>
        <v>0</v>
      </c>
      <c r="DH1101" t="b">
        <f t="shared" si="299"/>
        <v>0</v>
      </c>
      <c r="DI1101" s="67">
        <f ca="1">Konstanta!$C$4-Data!CD1101</f>
        <v>-1096658.666275</v>
      </c>
      <c r="DJ1101">
        <f ca="1">IF(Data!DI1101&gt;=Konstanta!$B$14,Konstanta!$A$14,IF(Data!DI1101&gt;=Konstanta!$B$15,Konstanta!$A$15,IF(Data!DI1101&gt;=Konstanta!$B$16,Konstanta!$A$16,IF(Data!DI1101&gt;=Konstanta!$B$17,Konstanta!$A$17,IF(Data!DI1101&gt;=Konstanta!$B$18,Konstanta!$A$18,Konstanta!$A$19)))))</f>
        <v>6</v>
      </c>
      <c r="DK1101" t="b">
        <f t="shared" si="300"/>
        <v>0</v>
      </c>
      <c r="DL1101" t="b">
        <f>COUNTIFS(A$1:A1100,A1101)=0</f>
        <v>1</v>
      </c>
    </row>
    <row r="1102" spans="1:116">
      <c r="A1102" s="68"/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8"/>
      <c r="P1102" s="68"/>
      <c r="Q1102" s="68"/>
      <c r="R1102" s="68"/>
      <c r="S1102" s="68"/>
      <c r="T1102" s="68"/>
      <c r="U1102" s="68"/>
      <c r="V1102" s="68"/>
      <c r="W1102" s="68"/>
      <c r="X1102" s="68"/>
      <c r="Y1102" s="68"/>
      <c r="Z1102" s="68"/>
      <c r="AA1102" s="68"/>
      <c r="AB1102" s="68"/>
      <c r="AC1102" s="68"/>
      <c r="AD1102" s="68"/>
      <c r="AE1102" s="68"/>
      <c r="AF1102" s="68"/>
      <c r="AG1102" s="68"/>
      <c r="AH1102" s="68"/>
      <c r="AI1102" s="68"/>
      <c r="AJ1102" s="68"/>
      <c r="AK1102" s="68"/>
      <c r="AL1102" s="68"/>
      <c r="AM1102" s="68"/>
      <c r="AN1102" s="68"/>
      <c r="AO1102" s="68"/>
      <c r="AP1102" s="68"/>
      <c r="AQ1102" s="68"/>
      <c r="AR1102" s="68"/>
      <c r="AS1102" s="68"/>
      <c r="AT1102" s="68"/>
      <c r="AU1102" s="68"/>
      <c r="AV1102" s="68"/>
      <c r="AW1102" s="68"/>
      <c r="AX1102" s="68"/>
      <c r="AY1102" s="68"/>
      <c r="AZ1102" s="68"/>
      <c r="BA1102" s="68"/>
      <c r="BB1102" s="68"/>
      <c r="BC1102" s="68"/>
      <c r="BD1102" s="68"/>
      <c r="BE1102" s="68"/>
      <c r="BF1102" s="68"/>
      <c r="BG1102" s="68"/>
      <c r="BH1102" s="68"/>
      <c r="BI1102" s="68"/>
      <c r="BJ1102" s="68"/>
      <c r="BK1102" s="68"/>
      <c r="BL1102" s="68"/>
      <c r="BM1102" s="68"/>
      <c r="BN1102" s="68"/>
      <c r="BO1102" s="68"/>
      <c r="BP1102" s="68"/>
      <c r="BQ1102" s="68"/>
      <c r="BR1102" s="68"/>
      <c r="BS1102" s="68"/>
      <c r="BT1102" s="68"/>
      <c r="BU1102" s="68"/>
      <c r="BV1102" s="68"/>
      <c r="BW1102" s="68"/>
      <c r="BX1102" s="68"/>
      <c r="BY1102" s="68"/>
      <c r="BZ1102" s="70" t="str">
        <f t="shared" si="285"/>
        <v/>
      </c>
      <c r="CA1102" s="71">
        <f t="shared" ca="1" si="286"/>
        <v>1096694.6660000002</v>
      </c>
      <c r="CB1102" s="70" t="b">
        <f ca="1">AND(LEN(BZ1102)&gt;0,TEXT(BZ1102,"YYYY-MM-DD")=TEXT(Konstanta!$B$1,"YYYY-MM-DD"))</f>
        <v>0</v>
      </c>
      <c r="CC1102" s="70" t="str">
        <f t="shared" si="287"/>
        <v/>
      </c>
      <c r="CD1102" s="72">
        <f ca="1">(Konstanta!$B$2-D1102)*24</f>
        <v>1096694.666275</v>
      </c>
      <c r="CE1102" t="b">
        <f t="shared" si="288"/>
        <v>0</v>
      </c>
      <c r="CF1102" t="b">
        <f>LEN(_xlfn.IFNA(VLOOKUP(H1102,Konstanta!$M:$M,1,FALSE),""))&gt;0</f>
        <v>0</v>
      </c>
      <c r="CG1102" t="b">
        <f>LEN(_xlfn.IFNA(VLOOKUP(G1102,Konstanta!$T:$T,1,FALSE),""))&gt;0</f>
        <v>0</v>
      </c>
      <c r="CH1102" t="b">
        <f>_xlfn.IFNA(VLOOKUP(U1102,Konstanta!$O:$O,1,FALSE),"-")&lt;&gt;"-"</f>
        <v>0</v>
      </c>
      <c r="CI1102" t="b">
        <f>LEN(_xlfn.IFNA(VLOOKUP(AX1102,Konstanta!$X:$X,1,FALSE),""))&gt;0</f>
        <v>0</v>
      </c>
      <c r="CJ1102" t="b">
        <f>OR(LEN(_xlfn.IFNA(VLOOKUP(Y1102,Konstanta!$Q:$Q,1,FALSE),""))&gt;0,LEN(Y1102)=0)</f>
        <v>1</v>
      </c>
      <c r="CK1102" t="b">
        <f t="shared" si="289"/>
        <v>1</v>
      </c>
      <c r="CL1102" t="b">
        <f>OR(LEN(_xlfn.IFNA(VLOOKUP(BK1102,Konstanta!$Z:$Z,1,FALSE),""))&gt;0,LEN(BK1102)=0)</f>
        <v>1</v>
      </c>
      <c r="CM1102" t="b">
        <f t="shared" si="290"/>
        <v>1</v>
      </c>
      <c r="CN1102" t="b">
        <f t="shared" si="291"/>
        <v>0</v>
      </c>
      <c r="CO1102" t="b">
        <f>LEN(_xlfn.IFNA(VLOOKUP(Data!K1102,Konstanta!$AB:$AB,1,FALSE),""))&gt;0</f>
        <v>0</v>
      </c>
      <c r="CP1102" s="12" t="b">
        <f t="shared" si="292"/>
        <v>0</v>
      </c>
      <c r="CQ1102" s="12" t="b">
        <f t="shared" si="293"/>
        <v>0</v>
      </c>
      <c r="CR1102" t="b">
        <f>ISNUMBER(SEARCH(Konstanta!$Q$5,Y1102))</f>
        <v>0</v>
      </c>
      <c r="CS1102">
        <f ca="1">IF(CD1102&lt;=Konstanta!$J$5,Konstanta!$I$5,IF(CD1102&lt;=Konstanta!$J$6,Konstanta!$I$6,IF(CD1102&lt;=Konstanta!$J$7,Konstanta!$I$7,Konstanta!$I$8)))</f>
        <v>4</v>
      </c>
      <c r="CT1102" t="b">
        <f>ISNUMBER(SEARCH(Konstanta!$Q$6,Y1102))</f>
        <v>0</v>
      </c>
      <c r="CU1102">
        <f ca="1">IF(CD1102&lt;=Konstanta!$F$5,Konstanta!$E$5,IF(CD1102&lt;=Konstanta!$F$6,Konstanta!$E$6,IF(CD1102&lt;=Konstanta!$F$7,Konstanta!$E$7,IF(CD1102&lt;=Konstanta!$F$8,Konstanta!$E$8,Konstanta!$E$9))))</f>
        <v>5</v>
      </c>
      <c r="CV1102" t="b">
        <f t="shared" si="294"/>
        <v>1</v>
      </c>
      <c r="CW1102" s="74">
        <f ca="1">IF(CD1102&lt;=Konstanta!$B$5,Konstanta!$A$5,IF(CD1102&lt;=Konstanta!$B$6,Konstanta!$A$6,IF(CD1102&lt;=Konstanta!$B$7,Konstanta!$A$7,IF(CD1102&lt;=Konstanta!$B$8,Konstanta!$A$8,IF(CD1102&lt;=Konstanta!$B$9,Konstanta!$A$9,IF(CD1102&lt;=Konstanta!$B$10,Konstanta!$A$10,IF(CD1102&lt;=Konstanta!$B$11,Konstanta!$A$11,Konstanta!$A$12)))))))</f>
        <v>8</v>
      </c>
      <c r="CX1102" t="b">
        <f>LEN(_xlfn.IFNA(VLOOKUP(AA1102,Konstanta!$AD:$AD,1,FALSE),""))=0</f>
        <v>1</v>
      </c>
      <c r="CY1102" s="67">
        <f t="shared" si="295"/>
        <v>0</v>
      </c>
      <c r="CZ1102" s="67">
        <f t="shared" si="296"/>
        <v>0</v>
      </c>
      <c r="DA1102" s="67">
        <f t="shared" si="297"/>
        <v>0</v>
      </c>
      <c r="DB1102" t="b">
        <f t="shared" ca="1" si="298"/>
        <v>0</v>
      </c>
      <c r="DC1102" s="67" t="b">
        <f>DA1102&lt;=Konstanta!$AH$3</f>
        <v>1</v>
      </c>
      <c r="DD1102" t="b">
        <f>CY1102&lt;=Konstanta!$AH$4</f>
        <v>1</v>
      </c>
      <c r="DE1102" t="b">
        <f>CY1102&lt;=Konstanta!$AH$5</f>
        <v>1</v>
      </c>
      <c r="DF1102" t="b">
        <f>CY1102&lt;=Konstanta!$AH$6</f>
        <v>1</v>
      </c>
      <c r="DG1102" t="b">
        <f ca="1">TEXT(BL1102,"YYYYMMDD")=TEXT(Konstanta!$B$1,"YYYYMMDD")</f>
        <v>0</v>
      </c>
      <c r="DH1102" t="b">
        <f t="shared" si="299"/>
        <v>0</v>
      </c>
      <c r="DI1102" s="67">
        <f ca="1">Konstanta!$C$4-Data!CD1102</f>
        <v>-1096658.666275</v>
      </c>
      <c r="DJ1102">
        <f ca="1">IF(Data!DI1102&gt;=Konstanta!$B$14,Konstanta!$A$14,IF(Data!DI1102&gt;=Konstanta!$B$15,Konstanta!$A$15,IF(Data!DI1102&gt;=Konstanta!$B$16,Konstanta!$A$16,IF(Data!DI1102&gt;=Konstanta!$B$17,Konstanta!$A$17,IF(Data!DI1102&gt;=Konstanta!$B$18,Konstanta!$A$18,Konstanta!$A$19)))))</f>
        <v>6</v>
      </c>
      <c r="DK1102" t="b">
        <f t="shared" si="300"/>
        <v>0</v>
      </c>
      <c r="DL1102" t="b">
        <f>COUNTIFS(A$1:A1101,A1102)=0</f>
        <v>1</v>
      </c>
    </row>
    <row r="1103" spans="1:116">
      <c r="A1103" s="68"/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8"/>
      <c r="P1103" s="68"/>
      <c r="Q1103" s="68"/>
      <c r="R1103" s="68"/>
      <c r="S1103" s="68"/>
      <c r="T1103" s="68"/>
      <c r="U1103" s="68"/>
      <c r="V1103" s="68"/>
      <c r="W1103" s="68"/>
      <c r="X1103" s="68"/>
      <c r="Y1103" s="68"/>
      <c r="Z1103" s="68"/>
      <c r="AA1103" s="68"/>
      <c r="AB1103" s="68"/>
      <c r="AC1103" s="68"/>
      <c r="AD1103" s="68"/>
      <c r="AE1103" s="68"/>
      <c r="AF1103" s="68"/>
      <c r="AG1103" s="68"/>
      <c r="AH1103" s="68"/>
      <c r="AI1103" s="68"/>
      <c r="AJ1103" s="68"/>
      <c r="AK1103" s="68"/>
      <c r="AL1103" s="68"/>
      <c r="AM1103" s="68"/>
      <c r="AN1103" s="68"/>
      <c r="AO1103" s="68"/>
      <c r="AP1103" s="68"/>
      <c r="AQ1103" s="68"/>
      <c r="AR1103" s="68"/>
      <c r="AS1103" s="68"/>
      <c r="AT1103" s="68"/>
      <c r="AU1103" s="68"/>
      <c r="AV1103" s="68"/>
      <c r="AW1103" s="68"/>
      <c r="AX1103" s="68"/>
      <c r="AY1103" s="68"/>
      <c r="AZ1103" s="68"/>
      <c r="BA1103" s="68"/>
      <c r="BB1103" s="68"/>
      <c r="BC1103" s="68"/>
      <c r="BD1103" s="68"/>
      <c r="BE1103" s="68"/>
      <c r="BF1103" s="68"/>
      <c r="BG1103" s="68"/>
      <c r="BH1103" s="68"/>
      <c r="BI1103" s="68"/>
      <c r="BJ1103" s="68"/>
      <c r="BK1103" s="68"/>
      <c r="BL1103" s="68"/>
      <c r="BM1103" s="68"/>
      <c r="BN1103" s="68"/>
      <c r="BO1103" s="68"/>
      <c r="BP1103" s="68"/>
      <c r="BQ1103" s="68"/>
      <c r="BR1103" s="68"/>
      <c r="BS1103" s="68"/>
      <c r="BT1103" s="68"/>
      <c r="BU1103" s="68"/>
      <c r="BV1103" s="68"/>
      <c r="BW1103" s="68"/>
      <c r="BX1103" s="68"/>
      <c r="BY1103" s="68"/>
      <c r="BZ1103" s="70" t="str">
        <f t="shared" si="285"/>
        <v/>
      </c>
      <c r="CA1103" s="71">
        <f t="shared" ca="1" si="286"/>
        <v>1096694.666275</v>
      </c>
      <c r="CB1103" s="70" t="b">
        <f ca="1">AND(LEN(BZ1103)&gt;0,TEXT(BZ1103,"YYYY-MM-DD")=TEXT(Konstanta!$B$1,"YYYY-MM-DD"))</f>
        <v>0</v>
      </c>
      <c r="CC1103" s="70" t="str">
        <f t="shared" si="287"/>
        <v/>
      </c>
      <c r="CD1103" s="72">
        <f ca="1">(Konstanta!$B$2-D1103)*24</f>
        <v>1096694.666275</v>
      </c>
      <c r="CE1103" t="b">
        <f t="shared" si="288"/>
        <v>0</v>
      </c>
      <c r="CF1103" t="b">
        <f>LEN(_xlfn.IFNA(VLOOKUP(H1103,Konstanta!$M:$M,1,FALSE),""))&gt;0</f>
        <v>0</v>
      </c>
      <c r="CG1103" t="b">
        <f>LEN(_xlfn.IFNA(VLOOKUP(G1103,Konstanta!$T:$T,1,FALSE),""))&gt;0</f>
        <v>0</v>
      </c>
      <c r="CH1103" t="b">
        <f>_xlfn.IFNA(VLOOKUP(U1103,Konstanta!$O:$O,1,FALSE),"-")&lt;&gt;"-"</f>
        <v>0</v>
      </c>
      <c r="CI1103" t="b">
        <f>LEN(_xlfn.IFNA(VLOOKUP(AX1103,Konstanta!$X:$X,1,FALSE),""))&gt;0</f>
        <v>0</v>
      </c>
      <c r="CJ1103" t="b">
        <f>OR(LEN(_xlfn.IFNA(VLOOKUP(Y1103,Konstanta!$Q:$Q,1,FALSE),""))&gt;0,LEN(Y1103)=0)</f>
        <v>1</v>
      </c>
      <c r="CK1103" t="b">
        <f t="shared" si="289"/>
        <v>1</v>
      </c>
      <c r="CL1103" t="b">
        <f>OR(LEN(_xlfn.IFNA(VLOOKUP(BK1103,Konstanta!$Z:$Z,1,FALSE),""))&gt;0,LEN(BK1103)=0)</f>
        <v>1</v>
      </c>
      <c r="CM1103" t="b">
        <f t="shared" si="290"/>
        <v>1</v>
      </c>
      <c r="CN1103" t="b">
        <f t="shared" si="291"/>
        <v>0</v>
      </c>
      <c r="CO1103" t="b">
        <f>LEN(_xlfn.IFNA(VLOOKUP(Data!K1103,Konstanta!$AB:$AB,1,FALSE),""))&gt;0</f>
        <v>0</v>
      </c>
      <c r="CP1103" s="12" t="b">
        <f t="shared" si="292"/>
        <v>0</v>
      </c>
      <c r="CQ1103" s="12" t="b">
        <f t="shared" si="293"/>
        <v>0</v>
      </c>
      <c r="CR1103" t="b">
        <f>ISNUMBER(SEARCH(Konstanta!$Q$5,Y1103))</f>
        <v>0</v>
      </c>
      <c r="CS1103">
        <f ca="1">IF(CD1103&lt;=Konstanta!$J$5,Konstanta!$I$5,IF(CD1103&lt;=Konstanta!$J$6,Konstanta!$I$6,IF(CD1103&lt;=Konstanta!$J$7,Konstanta!$I$7,Konstanta!$I$8)))</f>
        <v>4</v>
      </c>
      <c r="CT1103" t="b">
        <f>ISNUMBER(SEARCH(Konstanta!$Q$6,Y1103))</f>
        <v>0</v>
      </c>
      <c r="CU1103">
        <f ca="1">IF(CD1103&lt;=Konstanta!$F$5,Konstanta!$E$5,IF(CD1103&lt;=Konstanta!$F$6,Konstanta!$E$6,IF(CD1103&lt;=Konstanta!$F$7,Konstanta!$E$7,IF(CD1103&lt;=Konstanta!$F$8,Konstanta!$E$8,Konstanta!$E$9))))</f>
        <v>5</v>
      </c>
      <c r="CV1103" t="b">
        <f t="shared" si="294"/>
        <v>1</v>
      </c>
      <c r="CW1103" s="74">
        <f ca="1">IF(CD1103&lt;=Konstanta!$B$5,Konstanta!$A$5,IF(CD1103&lt;=Konstanta!$B$6,Konstanta!$A$6,IF(CD1103&lt;=Konstanta!$B$7,Konstanta!$A$7,IF(CD1103&lt;=Konstanta!$B$8,Konstanta!$A$8,IF(CD1103&lt;=Konstanta!$B$9,Konstanta!$A$9,IF(CD1103&lt;=Konstanta!$B$10,Konstanta!$A$10,IF(CD1103&lt;=Konstanta!$B$11,Konstanta!$A$11,Konstanta!$A$12)))))))</f>
        <v>8</v>
      </c>
      <c r="CX1103" t="b">
        <f>LEN(_xlfn.IFNA(VLOOKUP(AA1103,Konstanta!$AD:$AD,1,FALSE),""))=0</f>
        <v>1</v>
      </c>
      <c r="CY1103" s="67">
        <f t="shared" si="295"/>
        <v>0</v>
      </c>
      <c r="CZ1103" s="67">
        <f t="shared" si="296"/>
        <v>0</v>
      </c>
      <c r="DA1103" s="67">
        <f t="shared" si="297"/>
        <v>0</v>
      </c>
      <c r="DB1103" t="b">
        <f t="shared" ca="1" si="298"/>
        <v>0</v>
      </c>
      <c r="DC1103" s="67" t="b">
        <f>DA1103&lt;=Konstanta!$AH$3</f>
        <v>1</v>
      </c>
      <c r="DD1103" t="b">
        <f>CY1103&lt;=Konstanta!$AH$4</f>
        <v>1</v>
      </c>
      <c r="DE1103" t="b">
        <f>CY1103&lt;=Konstanta!$AH$5</f>
        <v>1</v>
      </c>
      <c r="DF1103" t="b">
        <f>CY1103&lt;=Konstanta!$AH$6</f>
        <v>1</v>
      </c>
      <c r="DG1103" t="b">
        <f ca="1">TEXT(BL1103,"YYYYMMDD")=TEXT(Konstanta!$B$1,"YYYYMMDD")</f>
        <v>0</v>
      </c>
      <c r="DH1103" t="b">
        <f t="shared" si="299"/>
        <v>0</v>
      </c>
      <c r="DI1103" s="67">
        <f ca="1">Konstanta!$C$4-Data!CD1103</f>
        <v>-1096658.666275</v>
      </c>
      <c r="DJ1103">
        <f ca="1">IF(Data!DI1103&gt;=Konstanta!$B$14,Konstanta!$A$14,IF(Data!DI1103&gt;=Konstanta!$B$15,Konstanta!$A$15,IF(Data!DI1103&gt;=Konstanta!$B$16,Konstanta!$A$16,IF(Data!DI1103&gt;=Konstanta!$B$17,Konstanta!$A$17,IF(Data!DI1103&gt;=Konstanta!$B$18,Konstanta!$A$18,Konstanta!$A$19)))))</f>
        <v>6</v>
      </c>
      <c r="DK1103" t="b">
        <f t="shared" si="300"/>
        <v>0</v>
      </c>
      <c r="DL1103" t="b">
        <f>COUNTIFS(A$1:A1102,A1103)=0</f>
        <v>1</v>
      </c>
    </row>
    <row r="1104" spans="1:116">
      <c r="A1104" s="68"/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8"/>
      <c r="P1104" s="68"/>
      <c r="Q1104" s="68"/>
      <c r="R1104" s="68"/>
      <c r="S1104" s="68"/>
      <c r="T1104" s="68"/>
      <c r="U1104" s="68"/>
      <c r="V1104" s="68"/>
      <c r="W1104" s="68"/>
      <c r="X1104" s="68"/>
      <c r="Y1104" s="68"/>
      <c r="Z1104" s="68"/>
      <c r="AA1104" s="68"/>
      <c r="AB1104" s="68"/>
      <c r="AC1104" s="68"/>
      <c r="AD1104" s="68"/>
      <c r="AE1104" s="68"/>
      <c r="AF1104" s="68"/>
      <c r="AG1104" s="68"/>
      <c r="AH1104" s="68"/>
      <c r="AI1104" s="68"/>
      <c r="AJ1104" s="68"/>
      <c r="AK1104" s="68"/>
      <c r="AL1104" s="68"/>
      <c r="AM1104" s="68"/>
      <c r="AN1104" s="68"/>
      <c r="AO1104" s="68"/>
      <c r="AP1104" s="68"/>
      <c r="AQ1104" s="68"/>
      <c r="AR1104" s="68"/>
      <c r="AS1104" s="68"/>
      <c r="AT1104" s="68"/>
      <c r="AU1104" s="68"/>
      <c r="AV1104" s="68"/>
      <c r="AW1104" s="68"/>
      <c r="AX1104" s="68"/>
      <c r="AY1104" s="68"/>
      <c r="AZ1104" s="68"/>
      <c r="BA1104" s="68"/>
      <c r="BB1104" s="68"/>
      <c r="BC1104" s="68"/>
      <c r="BD1104" s="68"/>
      <c r="BE1104" s="68"/>
      <c r="BF1104" s="68"/>
      <c r="BG1104" s="68"/>
      <c r="BH1104" s="68"/>
      <c r="BI1104" s="68"/>
      <c r="BJ1104" s="68"/>
      <c r="BK1104" s="68"/>
      <c r="BL1104" s="68"/>
      <c r="BM1104" s="68"/>
      <c r="BN1104" s="68"/>
      <c r="BO1104" s="68"/>
      <c r="BP1104" s="68"/>
      <c r="BQ1104" s="68"/>
      <c r="BR1104" s="68"/>
      <c r="BS1104" s="68"/>
      <c r="BT1104" s="68"/>
      <c r="BU1104" s="68"/>
      <c r="BV1104" s="68"/>
      <c r="BW1104" s="68"/>
      <c r="BX1104" s="68"/>
      <c r="BY1104" s="68"/>
      <c r="BZ1104" s="70" t="str">
        <f t="shared" si="285"/>
        <v/>
      </c>
      <c r="CA1104" s="71">
        <f t="shared" ca="1" si="286"/>
        <v>1096694.6659916667</v>
      </c>
      <c r="CB1104" s="70" t="b">
        <f ca="1">AND(LEN(BZ1104)&gt;0,TEXT(BZ1104,"YYYY-MM-DD")=TEXT(Konstanta!$B$1,"YYYY-MM-DD"))</f>
        <v>0</v>
      </c>
      <c r="CC1104" s="70" t="str">
        <f t="shared" si="287"/>
        <v/>
      </c>
      <c r="CD1104" s="72">
        <f ca="1">(Konstanta!$B$2-D1104)*24</f>
        <v>1096694.666275</v>
      </c>
      <c r="CE1104" t="b">
        <f t="shared" si="288"/>
        <v>0</v>
      </c>
      <c r="CF1104" t="b">
        <f>LEN(_xlfn.IFNA(VLOOKUP(H1104,Konstanta!$M:$M,1,FALSE),""))&gt;0</f>
        <v>0</v>
      </c>
      <c r="CG1104" t="b">
        <f>LEN(_xlfn.IFNA(VLOOKUP(G1104,Konstanta!$T:$T,1,FALSE),""))&gt;0</f>
        <v>0</v>
      </c>
      <c r="CH1104" t="b">
        <f>_xlfn.IFNA(VLOOKUP(U1104,Konstanta!$O:$O,1,FALSE),"-")&lt;&gt;"-"</f>
        <v>0</v>
      </c>
      <c r="CI1104" t="b">
        <f>LEN(_xlfn.IFNA(VLOOKUP(AX1104,Konstanta!$X:$X,1,FALSE),""))&gt;0</f>
        <v>0</v>
      </c>
      <c r="CJ1104" t="b">
        <f>OR(LEN(_xlfn.IFNA(VLOOKUP(Y1104,Konstanta!$Q:$Q,1,FALSE),""))&gt;0,LEN(Y1104)=0)</f>
        <v>1</v>
      </c>
      <c r="CK1104" t="b">
        <f t="shared" si="289"/>
        <v>1</v>
      </c>
      <c r="CL1104" t="b">
        <f>OR(LEN(_xlfn.IFNA(VLOOKUP(BK1104,Konstanta!$Z:$Z,1,FALSE),""))&gt;0,LEN(BK1104)=0)</f>
        <v>1</v>
      </c>
      <c r="CM1104" t="b">
        <f t="shared" si="290"/>
        <v>1</v>
      </c>
      <c r="CN1104" t="b">
        <f t="shared" si="291"/>
        <v>0</v>
      </c>
      <c r="CO1104" t="b">
        <f>LEN(_xlfn.IFNA(VLOOKUP(Data!K1104,Konstanta!$AB:$AB,1,FALSE),""))&gt;0</f>
        <v>0</v>
      </c>
      <c r="CP1104" s="12" t="b">
        <f t="shared" si="292"/>
        <v>0</v>
      </c>
      <c r="CQ1104" s="12" t="b">
        <f t="shared" si="293"/>
        <v>0</v>
      </c>
      <c r="CR1104" t="b">
        <f>ISNUMBER(SEARCH(Konstanta!$Q$5,Y1104))</f>
        <v>0</v>
      </c>
      <c r="CS1104">
        <f ca="1">IF(CD1104&lt;=Konstanta!$J$5,Konstanta!$I$5,IF(CD1104&lt;=Konstanta!$J$6,Konstanta!$I$6,IF(CD1104&lt;=Konstanta!$J$7,Konstanta!$I$7,Konstanta!$I$8)))</f>
        <v>4</v>
      </c>
      <c r="CT1104" t="b">
        <f>ISNUMBER(SEARCH(Konstanta!$Q$6,Y1104))</f>
        <v>0</v>
      </c>
      <c r="CU1104">
        <f ca="1">IF(CD1104&lt;=Konstanta!$F$5,Konstanta!$E$5,IF(CD1104&lt;=Konstanta!$F$6,Konstanta!$E$6,IF(CD1104&lt;=Konstanta!$F$7,Konstanta!$E$7,IF(CD1104&lt;=Konstanta!$F$8,Konstanta!$E$8,Konstanta!$E$9))))</f>
        <v>5</v>
      </c>
      <c r="CV1104" t="b">
        <f t="shared" si="294"/>
        <v>1</v>
      </c>
      <c r="CW1104" s="74">
        <f ca="1">IF(CD1104&lt;=Konstanta!$B$5,Konstanta!$A$5,IF(CD1104&lt;=Konstanta!$B$6,Konstanta!$A$6,IF(CD1104&lt;=Konstanta!$B$7,Konstanta!$A$7,IF(CD1104&lt;=Konstanta!$B$8,Konstanta!$A$8,IF(CD1104&lt;=Konstanta!$B$9,Konstanta!$A$9,IF(CD1104&lt;=Konstanta!$B$10,Konstanta!$A$10,IF(CD1104&lt;=Konstanta!$B$11,Konstanta!$A$11,Konstanta!$A$12)))))))</f>
        <v>8</v>
      </c>
      <c r="CX1104" t="b">
        <f>LEN(_xlfn.IFNA(VLOOKUP(AA1104,Konstanta!$AD:$AD,1,FALSE),""))=0</f>
        <v>1</v>
      </c>
      <c r="CY1104" s="67">
        <f t="shared" si="295"/>
        <v>0</v>
      </c>
      <c r="CZ1104" s="67">
        <f t="shared" si="296"/>
        <v>0</v>
      </c>
      <c r="DA1104" s="67">
        <f t="shared" si="297"/>
        <v>0</v>
      </c>
      <c r="DB1104" t="b">
        <f t="shared" ca="1" si="298"/>
        <v>0</v>
      </c>
      <c r="DC1104" s="67" t="b">
        <f>DA1104&lt;=Konstanta!$AH$3</f>
        <v>1</v>
      </c>
      <c r="DD1104" t="b">
        <f>CY1104&lt;=Konstanta!$AH$4</f>
        <v>1</v>
      </c>
      <c r="DE1104" t="b">
        <f>CY1104&lt;=Konstanta!$AH$5</f>
        <v>1</v>
      </c>
      <c r="DF1104" t="b">
        <f>CY1104&lt;=Konstanta!$AH$6</f>
        <v>1</v>
      </c>
      <c r="DG1104" t="b">
        <f ca="1">TEXT(BL1104,"YYYYMMDD")=TEXT(Konstanta!$B$1,"YYYYMMDD")</f>
        <v>0</v>
      </c>
      <c r="DH1104" t="b">
        <f t="shared" si="299"/>
        <v>0</v>
      </c>
      <c r="DI1104" s="67">
        <f ca="1">Konstanta!$C$4-Data!CD1104</f>
        <v>-1096658.666275</v>
      </c>
      <c r="DJ1104">
        <f ca="1">IF(Data!DI1104&gt;=Konstanta!$B$14,Konstanta!$A$14,IF(Data!DI1104&gt;=Konstanta!$B$15,Konstanta!$A$15,IF(Data!DI1104&gt;=Konstanta!$B$16,Konstanta!$A$16,IF(Data!DI1104&gt;=Konstanta!$B$17,Konstanta!$A$17,IF(Data!DI1104&gt;=Konstanta!$B$18,Konstanta!$A$18,Konstanta!$A$19)))))</f>
        <v>6</v>
      </c>
      <c r="DK1104" t="b">
        <f t="shared" si="300"/>
        <v>0</v>
      </c>
      <c r="DL1104" t="b">
        <f>COUNTIFS(A$1:A1103,A1104)=0</f>
        <v>1</v>
      </c>
    </row>
    <row r="1105" spans="1:116">
      <c r="A1105" s="68"/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8"/>
      <c r="P1105" s="68"/>
      <c r="Q1105" s="68"/>
      <c r="R1105" s="68"/>
      <c r="S1105" s="68"/>
      <c r="T1105" s="68"/>
      <c r="U1105" s="68"/>
      <c r="V1105" s="68"/>
      <c r="W1105" s="68"/>
      <c r="X1105" s="68"/>
      <c r="Y1105" s="68"/>
      <c r="Z1105" s="68"/>
      <c r="AA1105" s="68"/>
      <c r="AB1105" s="68"/>
      <c r="AC1105" s="68"/>
      <c r="AD1105" s="68"/>
      <c r="AE1105" s="68"/>
      <c r="AF1105" s="68"/>
      <c r="AG1105" s="68"/>
      <c r="AH1105" s="68"/>
      <c r="AI1105" s="68"/>
      <c r="AJ1105" s="68"/>
      <c r="AK1105" s="68"/>
      <c r="AL1105" s="68"/>
      <c r="AM1105" s="68"/>
      <c r="AN1105" s="68"/>
      <c r="AO1105" s="68"/>
      <c r="AP1105" s="68"/>
      <c r="AQ1105" s="68"/>
      <c r="AR1105" s="68"/>
      <c r="AS1105" s="68"/>
      <c r="AT1105" s="68"/>
      <c r="AU1105" s="68"/>
      <c r="AV1105" s="68"/>
      <c r="AW1105" s="68"/>
      <c r="AX1105" s="68"/>
      <c r="AY1105" s="68"/>
      <c r="AZ1105" s="68"/>
      <c r="BA1105" s="68"/>
      <c r="BB1105" s="68"/>
      <c r="BC1105" s="68"/>
      <c r="BD1105" s="68"/>
      <c r="BE1105" s="68"/>
      <c r="BF1105" s="68"/>
      <c r="BG1105" s="68"/>
      <c r="BH1105" s="68"/>
      <c r="BI1105" s="68"/>
      <c r="BJ1105" s="68"/>
      <c r="BK1105" s="68"/>
      <c r="BL1105" s="68"/>
      <c r="BM1105" s="68"/>
      <c r="BN1105" s="68"/>
      <c r="BO1105" s="68"/>
      <c r="BP1105" s="68"/>
      <c r="BQ1105" s="68"/>
      <c r="BR1105" s="68"/>
      <c r="BS1105" s="68"/>
      <c r="BT1105" s="68"/>
      <c r="BU1105" s="68"/>
      <c r="BV1105" s="68"/>
      <c r="BW1105" s="68"/>
      <c r="BX1105" s="68"/>
      <c r="BY1105" s="68"/>
      <c r="BZ1105" s="70" t="str">
        <f t="shared" si="285"/>
        <v/>
      </c>
      <c r="CA1105" s="71">
        <f t="shared" ca="1" si="286"/>
        <v>1096694.6659916667</v>
      </c>
      <c r="CB1105" s="70" t="b">
        <f ca="1">AND(LEN(BZ1105)&gt;0,TEXT(BZ1105,"YYYY-MM-DD")=TEXT(Konstanta!$B$1,"YYYY-MM-DD"))</f>
        <v>0</v>
      </c>
      <c r="CC1105" s="70" t="str">
        <f t="shared" si="287"/>
        <v/>
      </c>
      <c r="CD1105" s="72">
        <f ca="1">(Konstanta!$B$2-D1105)*24</f>
        <v>1096694.666275</v>
      </c>
      <c r="CE1105" t="b">
        <f t="shared" si="288"/>
        <v>0</v>
      </c>
      <c r="CF1105" t="b">
        <f>LEN(_xlfn.IFNA(VLOOKUP(H1105,Konstanta!$M:$M,1,FALSE),""))&gt;0</f>
        <v>0</v>
      </c>
      <c r="CG1105" t="b">
        <f>LEN(_xlfn.IFNA(VLOOKUP(G1105,Konstanta!$T:$T,1,FALSE),""))&gt;0</f>
        <v>0</v>
      </c>
      <c r="CH1105" t="b">
        <f>_xlfn.IFNA(VLOOKUP(U1105,Konstanta!$O:$O,1,FALSE),"-")&lt;&gt;"-"</f>
        <v>0</v>
      </c>
      <c r="CI1105" t="b">
        <f>LEN(_xlfn.IFNA(VLOOKUP(AX1105,Konstanta!$X:$X,1,FALSE),""))&gt;0</f>
        <v>0</v>
      </c>
      <c r="CJ1105" t="b">
        <f>OR(LEN(_xlfn.IFNA(VLOOKUP(Y1105,Konstanta!$Q:$Q,1,FALSE),""))&gt;0,LEN(Y1105)=0)</f>
        <v>1</v>
      </c>
      <c r="CK1105" t="b">
        <f t="shared" si="289"/>
        <v>1</v>
      </c>
      <c r="CL1105" t="b">
        <f>OR(LEN(_xlfn.IFNA(VLOOKUP(BK1105,Konstanta!$Z:$Z,1,FALSE),""))&gt;0,LEN(BK1105)=0)</f>
        <v>1</v>
      </c>
      <c r="CM1105" t="b">
        <f t="shared" si="290"/>
        <v>1</v>
      </c>
      <c r="CN1105" t="b">
        <f t="shared" si="291"/>
        <v>0</v>
      </c>
      <c r="CO1105" t="b">
        <f>LEN(_xlfn.IFNA(VLOOKUP(Data!K1105,Konstanta!$AB:$AB,1,FALSE),""))&gt;0</f>
        <v>0</v>
      </c>
      <c r="CP1105" s="12" t="b">
        <f t="shared" si="292"/>
        <v>0</v>
      </c>
      <c r="CQ1105" s="12" t="b">
        <f t="shared" si="293"/>
        <v>0</v>
      </c>
      <c r="CR1105" t="b">
        <f>ISNUMBER(SEARCH(Konstanta!$Q$5,Y1105))</f>
        <v>0</v>
      </c>
      <c r="CS1105">
        <f ca="1">IF(CD1105&lt;=Konstanta!$J$5,Konstanta!$I$5,IF(CD1105&lt;=Konstanta!$J$6,Konstanta!$I$6,IF(CD1105&lt;=Konstanta!$J$7,Konstanta!$I$7,Konstanta!$I$8)))</f>
        <v>4</v>
      </c>
      <c r="CT1105" t="b">
        <f>ISNUMBER(SEARCH(Konstanta!$Q$6,Y1105))</f>
        <v>0</v>
      </c>
      <c r="CU1105">
        <f ca="1">IF(CD1105&lt;=Konstanta!$F$5,Konstanta!$E$5,IF(CD1105&lt;=Konstanta!$F$6,Konstanta!$E$6,IF(CD1105&lt;=Konstanta!$F$7,Konstanta!$E$7,IF(CD1105&lt;=Konstanta!$F$8,Konstanta!$E$8,Konstanta!$E$9))))</f>
        <v>5</v>
      </c>
      <c r="CV1105" t="b">
        <f t="shared" si="294"/>
        <v>1</v>
      </c>
      <c r="CW1105" s="74">
        <f ca="1">IF(CD1105&lt;=Konstanta!$B$5,Konstanta!$A$5,IF(CD1105&lt;=Konstanta!$B$6,Konstanta!$A$6,IF(CD1105&lt;=Konstanta!$B$7,Konstanta!$A$7,IF(CD1105&lt;=Konstanta!$B$8,Konstanta!$A$8,IF(CD1105&lt;=Konstanta!$B$9,Konstanta!$A$9,IF(CD1105&lt;=Konstanta!$B$10,Konstanta!$A$10,IF(CD1105&lt;=Konstanta!$B$11,Konstanta!$A$11,Konstanta!$A$12)))))))</f>
        <v>8</v>
      </c>
      <c r="CX1105" t="b">
        <f>LEN(_xlfn.IFNA(VLOOKUP(AA1105,Konstanta!$AD:$AD,1,FALSE),""))=0</f>
        <v>1</v>
      </c>
      <c r="CY1105" s="67">
        <f t="shared" si="295"/>
        <v>0</v>
      </c>
      <c r="CZ1105" s="67">
        <f t="shared" si="296"/>
        <v>0</v>
      </c>
      <c r="DA1105" s="67">
        <f t="shared" si="297"/>
        <v>0</v>
      </c>
      <c r="DB1105" t="b">
        <f t="shared" ca="1" si="298"/>
        <v>0</v>
      </c>
      <c r="DC1105" s="67" t="b">
        <f>DA1105&lt;=Konstanta!$AH$3</f>
        <v>1</v>
      </c>
      <c r="DD1105" t="b">
        <f>CY1105&lt;=Konstanta!$AH$4</f>
        <v>1</v>
      </c>
      <c r="DE1105" t="b">
        <f>CY1105&lt;=Konstanta!$AH$5</f>
        <v>1</v>
      </c>
      <c r="DF1105" t="b">
        <f>CY1105&lt;=Konstanta!$AH$6</f>
        <v>1</v>
      </c>
      <c r="DG1105" t="b">
        <f ca="1">TEXT(BL1105,"YYYYMMDD")=TEXT(Konstanta!$B$1,"YYYYMMDD")</f>
        <v>0</v>
      </c>
      <c r="DH1105" t="b">
        <f t="shared" si="299"/>
        <v>0</v>
      </c>
      <c r="DI1105" s="67">
        <f ca="1">Konstanta!$C$4-Data!CD1105</f>
        <v>-1096658.666275</v>
      </c>
      <c r="DJ1105">
        <f ca="1">IF(Data!DI1105&gt;=Konstanta!$B$14,Konstanta!$A$14,IF(Data!DI1105&gt;=Konstanta!$B$15,Konstanta!$A$15,IF(Data!DI1105&gt;=Konstanta!$B$16,Konstanta!$A$16,IF(Data!DI1105&gt;=Konstanta!$B$17,Konstanta!$A$17,IF(Data!DI1105&gt;=Konstanta!$B$18,Konstanta!$A$18,Konstanta!$A$19)))))</f>
        <v>6</v>
      </c>
      <c r="DK1105" t="b">
        <f t="shared" si="300"/>
        <v>0</v>
      </c>
      <c r="DL1105" t="b">
        <f>COUNTIFS(A$1:A1104,A1105)=0</f>
        <v>1</v>
      </c>
    </row>
    <row r="1106" spans="1:116">
      <c r="A1106" s="68"/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8"/>
      <c r="P1106" s="68"/>
      <c r="Q1106" s="68"/>
      <c r="R1106" s="68"/>
      <c r="S1106" s="68"/>
      <c r="T1106" s="68"/>
      <c r="U1106" s="68"/>
      <c r="V1106" s="68"/>
      <c r="W1106" s="68"/>
      <c r="X1106" s="68"/>
      <c r="Y1106" s="68"/>
      <c r="Z1106" s="68"/>
      <c r="AA1106" s="68"/>
      <c r="AB1106" s="68"/>
      <c r="AC1106" s="68"/>
      <c r="AD1106" s="68"/>
      <c r="AE1106" s="68"/>
      <c r="AF1106" s="68"/>
      <c r="AG1106" s="68"/>
      <c r="AH1106" s="68"/>
      <c r="AI1106" s="68"/>
      <c r="AJ1106" s="68"/>
      <c r="AK1106" s="68"/>
      <c r="AL1106" s="68"/>
      <c r="AM1106" s="68"/>
      <c r="AN1106" s="68"/>
      <c r="AO1106" s="68"/>
      <c r="AP1106" s="68"/>
      <c r="AQ1106" s="68"/>
      <c r="AR1106" s="68"/>
      <c r="AS1106" s="68"/>
      <c r="AT1106" s="68"/>
      <c r="AU1106" s="68"/>
      <c r="AV1106" s="68"/>
      <c r="AW1106" s="68"/>
      <c r="AX1106" s="68"/>
      <c r="AY1106" s="68"/>
      <c r="AZ1106" s="68"/>
      <c r="BA1106" s="68"/>
      <c r="BB1106" s="68"/>
      <c r="BC1106" s="68"/>
      <c r="BD1106" s="68"/>
      <c r="BE1106" s="68"/>
      <c r="BF1106" s="68"/>
      <c r="BG1106" s="68"/>
      <c r="BH1106" s="68"/>
      <c r="BI1106" s="68"/>
      <c r="BJ1106" s="68"/>
      <c r="BK1106" s="68"/>
      <c r="BL1106" s="68"/>
      <c r="BM1106" s="68"/>
      <c r="BN1106" s="68"/>
      <c r="BO1106" s="68"/>
      <c r="BP1106" s="68"/>
      <c r="BQ1106" s="68"/>
      <c r="BR1106" s="68"/>
      <c r="BS1106" s="68"/>
      <c r="BT1106" s="68"/>
      <c r="BU1106" s="68"/>
      <c r="BV1106" s="68"/>
      <c r="BW1106" s="68"/>
      <c r="BX1106" s="68"/>
      <c r="BY1106" s="68"/>
      <c r="BZ1106" s="70" t="str">
        <f t="shared" si="285"/>
        <v/>
      </c>
      <c r="CA1106" s="71">
        <f t="shared" ca="1" si="286"/>
        <v>1096694.6664305555</v>
      </c>
      <c r="CB1106" s="70" t="b">
        <f ca="1">AND(LEN(BZ1106)&gt;0,TEXT(BZ1106,"YYYY-MM-DD")=TEXT(Konstanta!$B$1,"YYYY-MM-DD"))</f>
        <v>0</v>
      </c>
      <c r="CC1106" s="70" t="str">
        <f t="shared" si="287"/>
        <v/>
      </c>
      <c r="CD1106" s="72">
        <f ca="1">(Konstanta!$B$2-D1106)*24</f>
        <v>1096694.666275</v>
      </c>
      <c r="CE1106" t="b">
        <f t="shared" si="288"/>
        <v>0</v>
      </c>
      <c r="CF1106" t="b">
        <f>LEN(_xlfn.IFNA(VLOOKUP(H1106,Konstanta!$M:$M,1,FALSE),""))&gt;0</f>
        <v>0</v>
      </c>
      <c r="CG1106" t="b">
        <f>LEN(_xlfn.IFNA(VLOOKUP(G1106,Konstanta!$T:$T,1,FALSE),""))&gt;0</f>
        <v>0</v>
      </c>
      <c r="CH1106" t="b">
        <f>_xlfn.IFNA(VLOOKUP(U1106,Konstanta!$O:$O,1,FALSE),"-")&lt;&gt;"-"</f>
        <v>0</v>
      </c>
      <c r="CI1106" t="b">
        <f>LEN(_xlfn.IFNA(VLOOKUP(AX1106,Konstanta!$X:$X,1,FALSE),""))&gt;0</f>
        <v>0</v>
      </c>
      <c r="CJ1106" t="b">
        <f>OR(LEN(_xlfn.IFNA(VLOOKUP(Y1106,Konstanta!$Q:$Q,1,FALSE),""))&gt;0,LEN(Y1106)=0)</f>
        <v>1</v>
      </c>
      <c r="CK1106" t="b">
        <f t="shared" si="289"/>
        <v>1</v>
      </c>
      <c r="CL1106" t="b">
        <f>OR(LEN(_xlfn.IFNA(VLOOKUP(BK1106,Konstanta!$Z:$Z,1,FALSE),""))&gt;0,LEN(BK1106)=0)</f>
        <v>1</v>
      </c>
      <c r="CM1106" t="b">
        <f t="shared" si="290"/>
        <v>1</v>
      </c>
      <c r="CN1106" t="b">
        <f t="shared" si="291"/>
        <v>0</v>
      </c>
      <c r="CO1106" t="b">
        <f>LEN(_xlfn.IFNA(VLOOKUP(Data!K1106,Konstanta!$AB:$AB,1,FALSE),""))&gt;0</f>
        <v>0</v>
      </c>
      <c r="CP1106" s="12" t="b">
        <f t="shared" si="292"/>
        <v>0</v>
      </c>
      <c r="CQ1106" s="12" t="b">
        <f t="shared" si="293"/>
        <v>0</v>
      </c>
      <c r="CR1106" t="b">
        <f>ISNUMBER(SEARCH(Konstanta!$Q$5,Y1106))</f>
        <v>0</v>
      </c>
      <c r="CS1106">
        <f ca="1">IF(CD1106&lt;=Konstanta!$J$5,Konstanta!$I$5,IF(CD1106&lt;=Konstanta!$J$6,Konstanta!$I$6,IF(CD1106&lt;=Konstanta!$J$7,Konstanta!$I$7,Konstanta!$I$8)))</f>
        <v>4</v>
      </c>
      <c r="CT1106" t="b">
        <f>ISNUMBER(SEARCH(Konstanta!$Q$6,Y1106))</f>
        <v>0</v>
      </c>
      <c r="CU1106">
        <f ca="1">IF(CD1106&lt;=Konstanta!$F$5,Konstanta!$E$5,IF(CD1106&lt;=Konstanta!$F$6,Konstanta!$E$6,IF(CD1106&lt;=Konstanta!$F$7,Konstanta!$E$7,IF(CD1106&lt;=Konstanta!$F$8,Konstanta!$E$8,Konstanta!$E$9))))</f>
        <v>5</v>
      </c>
      <c r="CV1106" t="b">
        <f t="shared" si="294"/>
        <v>1</v>
      </c>
      <c r="CW1106" s="74">
        <f ca="1">IF(CD1106&lt;=Konstanta!$B$5,Konstanta!$A$5,IF(CD1106&lt;=Konstanta!$B$6,Konstanta!$A$6,IF(CD1106&lt;=Konstanta!$B$7,Konstanta!$A$7,IF(CD1106&lt;=Konstanta!$B$8,Konstanta!$A$8,IF(CD1106&lt;=Konstanta!$B$9,Konstanta!$A$9,IF(CD1106&lt;=Konstanta!$B$10,Konstanta!$A$10,IF(CD1106&lt;=Konstanta!$B$11,Konstanta!$A$11,Konstanta!$A$12)))))))</f>
        <v>8</v>
      </c>
      <c r="CX1106" t="b">
        <f>LEN(_xlfn.IFNA(VLOOKUP(AA1106,Konstanta!$AD:$AD,1,FALSE),""))=0</f>
        <v>1</v>
      </c>
      <c r="CY1106" s="67">
        <f t="shared" si="295"/>
        <v>0</v>
      </c>
      <c r="CZ1106" s="67">
        <f t="shared" si="296"/>
        <v>0</v>
      </c>
      <c r="DA1106" s="67">
        <f t="shared" si="297"/>
        <v>0</v>
      </c>
      <c r="DB1106" t="b">
        <f t="shared" ca="1" si="298"/>
        <v>0</v>
      </c>
      <c r="DC1106" s="67" t="b">
        <f>DA1106&lt;=Konstanta!$AH$3</f>
        <v>1</v>
      </c>
      <c r="DD1106" t="b">
        <f>CY1106&lt;=Konstanta!$AH$4</f>
        <v>1</v>
      </c>
      <c r="DE1106" t="b">
        <f>CY1106&lt;=Konstanta!$AH$5</f>
        <v>1</v>
      </c>
      <c r="DF1106" t="b">
        <f>CY1106&lt;=Konstanta!$AH$6</f>
        <v>1</v>
      </c>
      <c r="DG1106" t="b">
        <f ca="1">TEXT(BL1106,"YYYYMMDD")=TEXT(Konstanta!$B$1,"YYYYMMDD")</f>
        <v>0</v>
      </c>
      <c r="DH1106" t="b">
        <f t="shared" si="299"/>
        <v>0</v>
      </c>
      <c r="DI1106" s="67">
        <f ca="1">Konstanta!$C$4-Data!CD1106</f>
        <v>-1096658.666275</v>
      </c>
      <c r="DJ1106">
        <f ca="1">IF(Data!DI1106&gt;=Konstanta!$B$14,Konstanta!$A$14,IF(Data!DI1106&gt;=Konstanta!$B$15,Konstanta!$A$15,IF(Data!DI1106&gt;=Konstanta!$B$16,Konstanta!$A$16,IF(Data!DI1106&gt;=Konstanta!$B$17,Konstanta!$A$17,IF(Data!DI1106&gt;=Konstanta!$B$18,Konstanta!$A$18,Konstanta!$A$19)))))</f>
        <v>6</v>
      </c>
      <c r="DK1106" t="b">
        <f t="shared" si="300"/>
        <v>0</v>
      </c>
      <c r="DL1106" t="b">
        <f>COUNTIFS(A$1:A1105,A1106)=0</f>
        <v>1</v>
      </c>
    </row>
    <row r="1107" spans="1:116">
      <c r="A1107" s="68"/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8"/>
      <c r="P1107" s="68"/>
      <c r="Q1107" s="68"/>
      <c r="R1107" s="68"/>
      <c r="S1107" s="68"/>
      <c r="T1107" s="68"/>
      <c r="U1107" s="68"/>
      <c r="V1107" s="68"/>
      <c r="W1107" s="68"/>
      <c r="X1107" s="68"/>
      <c r="Y1107" s="68"/>
      <c r="Z1107" s="68"/>
      <c r="AA1107" s="68"/>
      <c r="AB1107" s="68"/>
      <c r="AC1107" s="68"/>
      <c r="AD1107" s="68"/>
      <c r="AE1107" s="68"/>
      <c r="AF1107" s="68"/>
      <c r="AG1107" s="68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  <c r="BL1107" s="68"/>
      <c r="BM1107" s="68"/>
      <c r="BN1107" s="68"/>
      <c r="BO1107" s="68"/>
      <c r="BP1107" s="68"/>
      <c r="BQ1107" s="68"/>
      <c r="BR1107" s="68"/>
      <c r="BS1107" s="68"/>
      <c r="BT1107" s="68"/>
      <c r="BU1107" s="68"/>
      <c r="BV1107" s="68"/>
      <c r="BW1107" s="68"/>
      <c r="BX1107" s="68"/>
      <c r="BY1107" s="68"/>
      <c r="BZ1107" s="70" t="str">
        <f t="shared" si="285"/>
        <v/>
      </c>
      <c r="CA1107" s="71">
        <f t="shared" ca="1" si="286"/>
        <v>1096694.6659916667</v>
      </c>
      <c r="CB1107" s="70" t="b">
        <f ca="1">AND(LEN(BZ1107)&gt;0,TEXT(BZ1107,"YYYY-MM-DD")=TEXT(Konstanta!$B$1,"YYYY-MM-DD"))</f>
        <v>0</v>
      </c>
      <c r="CC1107" s="70" t="str">
        <f t="shared" si="287"/>
        <v/>
      </c>
      <c r="CD1107" s="72">
        <f ca="1">(Konstanta!$B$2-D1107)*24</f>
        <v>1096694.666275</v>
      </c>
      <c r="CE1107" t="b">
        <f t="shared" si="288"/>
        <v>0</v>
      </c>
      <c r="CF1107" t="b">
        <f>LEN(_xlfn.IFNA(VLOOKUP(H1107,Konstanta!$M:$M,1,FALSE),""))&gt;0</f>
        <v>0</v>
      </c>
      <c r="CG1107" t="b">
        <f>LEN(_xlfn.IFNA(VLOOKUP(G1107,Konstanta!$T:$T,1,FALSE),""))&gt;0</f>
        <v>0</v>
      </c>
      <c r="CH1107" t="b">
        <f>_xlfn.IFNA(VLOOKUP(U1107,Konstanta!$O:$O,1,FALSE),"-")&lt;&gt;"-"</f>
        <v>0</v>
      </c>
      <c r="CI1107" t="b">
        <f>LEN(_xlfn.IFNA(VLOOKUP(AX1107,Konstanta!$X:$X,1,FALSE),""))&gt;0</f>
        <v>0</v>
      </c>
      <c r="CJ1107" t="b">
        <f>OR(LEN(_xlfn.IFNA(VLOOKUP(Y1107,Konstanta!$Q:$Q,1,FALSE),""))&gt;0,LEN(Y1107)=0)</f>
        <v>1</v>
      </c>
      <c r="CK1107" t="b">
        <f t="shared" si="289"/>
        <v>1</v>
      </c>
      <c r="CL1107" t="b">
        <f>OR(LEN(_xlfn.IFNA(VLOOKUP(BK1107,Konstanta!$Z:$Z,1,FALSE),""))&gt;0,LEN(BK1107)=0)</f>
        <v>1</v>
      </c>
      <c r="CM1107" t="b">
        <f t="shared" si="290"/>
        <v>1</v>
      </c>
      <c r="CN1107" t="b">
        <f t="shared" si="291"/>
        <v>0</v>
      </c>
      <c r="CO1107" t="b">
        <f>LEN(_xlfn.IFNA(VLOOKUP(Data!K1107,Konstanta!$AB:$AB,1,FALSE),""))&gt;0</f>
        <v>0</v>
      </c>
      <c r="CP1107" s="12" t="b">
        <f t="shared" si="292"/>
        <v>0</v>
      </c>
      <c r="CQ1107" s="12" t="b">
        <f t="shared" si="293"/>
        <v>0</v>
      </c>
      <c r="CR1107" t="b">
        <f>ISNUMBER(SEARCH(Konstanta!$Q$5,Y1107))</f>
        <v>0</v>
      </c>
      <c r="CS1107">
        <f ca="1">IF(CD1107&lt;=Konstanta!$J$5,Konstanta!$I$5,IF(CD1107&lt;=Konstanta!$J$6,Konstanta!$I$6,IF(CD1107&lt;=Konstanta!$J$7,Konstanta!$I$7,Konstanta!$I$8)))</f>
        <v>4</v>
      </c>
      <c r="CT1107" t="b">
        <f>ISNUMBER(SEARCH(Konstanta!$Q$6,Y1107))</f>
        <v>0</v>
      </c>
      <c r="CU1107">
        <f ca="1">IF(CD1107&lt;=Konstanta!$F$5,Konstanta!$E$5,IF(CD1107&lt;=Konstanta!$F$6,Konstanta!$E$6,IF(CD1107&lt;=Konstanta!$F$7,Konstanta!$E$7,IF(CD1107&lt;=Konstanta!$F$8,Konstanta!$E$8,Konstanta!$E$9))))</f>
        <v>5</v>
      </c>
      <c r="CV1107" t="b">
        <f t="shared" si="294"/>
        <v>1</v>
      </c>
      <c r="CW1107" s="74">
        <f ca="1">IF(CD1107&lt;=Konstanta!$B$5,Konstanta!$A$5,IF(CD1107&lt;=Konstanta!$B$6,Konstanta!$A$6,IF(CD1107&lt;=Konstanta!$B$7,Konstanta!$A$7,IF(CD1107&lt;=Konstanta!$B$8,Konstanta!$A$8,IF(CD1107&lt;=Konstanta!$B$9,Konstanta!$A$9,IF(CD1107&lt;=Konstanta!$B$10,Konstanta!$A$10,IF(CD1107&lt;=Konstanta!$B$11,Konstanta!$A$11,Konstanta!$A$12)))))))</f>
        <v>8</v>
      </c>
      <c r="CX1107" t="b">
        <f>LEN(_xlfn.IFNA(VLOOKUP(AA1107,Konstanta!$AD:$AD,1,FALSE),""))=0</f>
        <v>1</v>
      </c>
      <c r="CY1107" s="67">
        <f t="shared" si="295"/>
        <v>0</v>
      </c>
      <c r="CZ1107" s="67">
        <f t="shared" si="296"/>
        <v>0</v>
      </c>
      <c r="DA1107" s="67">
        <f t="shared" si="297"/>
        <v>0</v>
      </c>
      <c r="DB1107" t="b">
        <f t="shared" ca="1" si="298"/>
        <v>0</v>
      </c>
      <c r="DC1107" s="67" t="b">
        <f>DA1107&lt;=Konstanta!$AH$3</f>
        <v>1</v>
      </c>
      <c r="DD1107" t="b">
        <f>CY1107&lt;=Konstanta!$AH$4</f>
        <v>1</v>
      </c>
      <c r="DE1107" t="b">
        <f>CY1107&lt;=Konstanta!$AH$5</f>
        <v>1</v>
      </c>
      <c r="DF1107" t="b">
        <f>CY1107&lt;=Konstanta!$AH$6</f>
        <v>1</v>
      </c>
      <c r="DG1107" t="b">
        <f ca="1">TEXT(BL1107,"YYYYMMDD")=TEXT(Konstanta!$B$1,"YYYYMMDD")</f>
        <v>0</v>
      </c>
      <c r="DH1107" t="b">
        <f t="shared" si="299"/>
        <v>0</v>
      </c>
      <c r="DI1107" s="67">
        <f ca="1">Konstanta!$C$4-Data!CD1107</f>
        <v>-1096658.666275</v>
      </c>
      <c r="DJ1107">
        <f ca="1">IF(Data!DI1107&gt;=Konstanta!$B$14,Konstanta!$A$14,IF(Data!DI1107&gt;=Konstanta!$B$15,Konstanta!$A$15,IF(Data!DI1107&gt;=Konstanta!$B$16,Konstanta!$A$16,IF(Data!DI1107&gt;=Konstanta!$B$17,Konstanta!$A$17,IF(Data!DI1107&gt;=Konstanta!$B$18,Konstanta!$A$18,Konstanta!$A$19)))))</f>
        <v>6</v>
      </c>
      <c r="DK1107" t="b">
        <f t="shared" si="300"/>
        <v>0</v>
      </c>
      <c r="DL1107" t="b">
        <f>COUNTIFS(A$1:A1106,A1107)=0</f>
        <v>1</v>
      </c>
    </row>
    <row r="1108" spans="1:116">
      <c r="A1108" s="68"/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8"/>
      <c r="P1108" s="68"/>
      <c r="Q1108" s="68"/>
      <c r="R1108" s="68"/>
      <c r="S1108" s="68"/>
      <c r="T1108" s="68"/>
      <c r="U1108" s="68"/>
      <c r="V1108" s="68"/>
      <c r="W1108" s="68"/>
      <c r="X1108" s="68"/>
      <c r="Y1108" s="68"/>
      <c r="Z1108" s="68"/>
      <c r="AA1108" s="68"/>
      <c r="AB1108" s="68"/>
      <c r="AC1108" s="68"/>
      <c r="AD1108" s="68"/>
      <c r="AE1108" s="68"/>
      <c r="AF1108" s="68"/>
      <c r="AG1108" s="68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  <c r="BL1108" s="68"/>
      <c r="BM1108" s="68"/>
      <c r="BN1108" s="68"/>
      <c r="BO1108" s="68"/>
      <c r="BP1108" s="68"/>
      <c r="BQ1108" s="68"/>
      <c r="BR1108" s="68"/>
      <c r="BS1108" s="68"/>
      <c r="BT1108" s="68"/>
      <c r="BU1108" s="68"/>
      <c r="BV1108" s="68"/>
      <c r="BW1108" s="68"/>
      <c r="BX1108" s="68"/>
      <c r="BY1108" s="68"/>
      <c r="BZ1108" s="70" t="str">
        <f t="shared" si="285"/>
        <v/>
      </c>
      <c r="CA1108" s="71">
        <f t="shared" ca="1" si="286"/>
        <v>1096694.6664</v>
      </c>
      <c r="CB1108" s="70" t="b">
        <f ca="1">AND(LEN(BZ1108)&gt;0,TEXT(BZ1108,"YYYY-MM-DD")=TEXT(Konstanta!$B$1,"YYYY-MM-DD"))</f>
        <v>0</v>
      </c>
      <c r="CC1108" s="70" t="str">
        <f t="shared" si="287"/>
        <v/>
      </c>
      <c r="CD1108" s="72">
        <f ca="1">(Konstanta!$B$2-D1108)*24</f>
        <v>1096694.666275</v>
      </c>
      <c r="CE1108" t="b">
        <f t="shared" si="288"/>
        <v>0</v>
      </c>
      <c r="CF1108" t="b">
        <f>LEN(_xlfn.IFNA(VLOOKUP(H1108,Konstanta!$M:$M,1,FALSE),""))&gt;0</f>
        <v>0</v>
      </c>
      <c r="CG1108" t="b">
        <f>LEN(_xlfn.IFNA(VLOOKUP(G1108,Konstanta!$T:$T,1,FALSE),""))&gt;0</f>
        <v>0</v>
      </c>
      <c r="CH1108" t="b">
        <f>_xlfn.IFNA(VLOOKUP(U1108,Konstanta!$O:$O,1,FALSE),"-")&lt;&gt;"-"</f>
        <v>0</v>
      </c>
      <c r="CI1108" t="b">
        <f>LEN(_xlfn.IFNA(VLOOKUP(AX1108,Konstanta!$X:$X,1,FALSE),""))&gt;0</f>
        <v>0</v>
      </c>
      <c r="CJ1108" t="b">
        <f>OR(LEN(_xlfn.IFNA(VLOOKUP(Y1108,Konstanta!$Q:$Q,1,FALSE),""))&gt;0,LEN(Y1108)=0)</f>
        <v>1</v>
      </c>
      <c r="CK1108" t="b">
        <f t="shared" si="289"/>
        <v>1</v>
      </c>
      <c r="CL1108" t="b">
        <f>OR(LEN(_xlfn.IFNA(VLOOKUP(BK1108,Konstanta!$Z:$Z,1,FALSE),""))&gt;0,LEN(BK1108)=0)</f>
        <v>1</v>
      </c>
      <c r="CM1108" t="b">
        <f t="shared" si="290"/>
        <v>1</v>
      </c>
      <c r="CN1108" t="b">
        <f t="shared" si="291"/>
        <v>0</v>
      </c>
      <c r="CO1108" t="b">
        <f>LEN(_xlfn.IFNA(VLOOKUP(Data!K1108,Konstanta!$AB:$AB,1,FALSE),""))&gt;0</f>
        <v>0</v>
      </c>
      <c r="CP1108" s="12" t="b">
        <f t="shared" si="292"/>
        <v>0</v>
      </c>
      <c r="CQ1108" s="12" t="b">
        <f t="shared" si="293"/>
        <v>0</v>
      </c>
      <c r="CR1108" t="b">
        <f>ISNUMBER(SEARCH(Konstanta!$Q$5,Y1108))</f>
        <v>0</v>
      </c>
      <c r="CS1108">
        <f ca="1">IF(CD1108&lt;=Konstanta!$J$5,Konstanta!$I$5,IF(CD1108&lt;=Konstanta!$J$6,Konstanta!$I$6,IF(CD1108&lt;=Konstanta!$J$7,Konstanta!$I$7,Konstanta!$I$8)))</f>
        <v>4</v>
      </c>
      <c r="CT1108" t="b">
        <f>ISNUMBER(SEARCH(Konstanta!$Q$6,Y1108))</f>
        <v>0</v>
      </c>
      <c r="CU1108">
        <f ca="1">IF(CD1108&lt;=Konstanta!$F$5,Konstanta!$E$5,IF(CD1108&lt;=Konstanta!$F$6,Konstanta!$E$6,IF(CD1108&lt;=Konstanta!$F$7,Konstanta!$E$7,IF(CD1108&lt;=Konstanta!$F$8,Konstanta!$E$8,Konstanta!$E$9))))</f>
        <v>5</v>
      </c>
      <c r="CV1108" t="b">
        <f t="shared" si="294"/>
        <v>1</v>
      </c>
      <c r="CW1108" s="74">
        <f ca="1">IF(CD1108&lt;=Konstanta!$B$5,Konstanta!$A$5,IF(CD1108&lt;=Konstanta!$B$6,Konstanta!$A$6,IF(CD1108&lt;=Konstanta!$B$7,Konstanta!$A$7,IF(CD1108&lt;=Konstanta!$B$8,Konstanta!$A$8,IF(CD1108&lt;=Konstanta!$B$9,Konstanta!$A$9,IF(CD1108&lt;=Konstanta!$B$10,Konstanta!$A$10,IF(CD1108&lt;=Konstanta!$B$11,Konstanta!$A$11,Konstanta!$A$12)))))))</f>
        <v>8</v>
      </c>
      <c r="CX1108" t="b">
        <f>LEN(_xlfn.IFNA(VLOOKUP(AA1108,Konstanta!$AD:$AD,1,FALSE),""))=0</f>
        <v>1</v>
      </c>
      <c r="CY1108" s="67">
        <f t="shared" si="295"/>
        <v>0</v>
      </c>
      <c r="CZ1108" s="67">
        <f t="shared" si="296"/>
        <v>0</v>
      </c>
      <c r="DA1108" s="67">
        <f t="shared" si="297"/>
        <v>0</v>
      </c>
      <c r="DB1108" t="b">
        <f t="shared" ca="1" si="298"/>
        <v>0</v>
      </c>
      <c r="DC1108" s="67" t="b">
        <f>DA1108&lt;=Konstanta!$AH$3</f>
        <v>1</v>
      </c>
      <c r="DD1108" t="b">
        <f>CY1108&lt;=Konstanta!$AH$4</f>
        <v>1</v>
      </c>
      <c r="DE1108" t="b">
        <f>CY1108&lt;=Konstanta!$AH$5</f>
        <v>1</v>
      </c>
      <c r="DF1108" t="b">
        <f>CY1108&lt;=Konstanta!$AH$6</f>
        <v>1</v>
      </c>
      <c r="DG1108" t="b">
        <f ca="1">TEXT(BL1108,"YYYYMMDD")=TEXT(Konstanta!$B$1,"YYYYMMDD")</f>
        <v>0</v>
      </c>
      <c r="DH1108" t="b">
        <f t="shared" si="299"/>
        <v>0</v>
      </c>
      <c r="DI1108" s="67">
        <f ca="1">Konstanta!$C$4-Data!CD1108</f>
        <v>-1096658.666275</v>
      </c>
      <c r="DJ1108">
        <f ca="1">IF(Data!DI1108&gt;=Konstanta!$B$14,Konstanta!$A$14,IF(Data!DI1108&gt;=Konstanta!$B$15,Konstanta!$A$15,IF(Data!DI1108&gt;=Konstanta!$B$16,Konstanta!$A$16,IF(Data!DI1108&gt;=Konstanta!$B$17,Konstanta!$A$17,IF(Data!DI1108&gt;=Konstanta!$B$18,Konstanta!$A$18,Konstanta!$A$19)))))</f>
        <v>6</v>
      </c>
      <c r="DK1108" t="b">
        <f t="shared" si="300"/>
        <v>0</v>
      </c>
      <c r="DL1108" t="b">
        <f>COUNTIFS(A$1:A1107,A1108)=0</f>
        <v>1</v>
      </c>
    </row>
    <row r="1109" spans="1:116">
      <c r="A1109" s="68"/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8"/>
      <c r="P1109" s="68"/>
      <c r="Q1109" s="68"/>
      <c r="R1109" s="68"/>
      <c r="S1109" s="68"/>
      <c r="T1109" s="68"/>
      <c r="U1109" s="68"/>
      <c r="V1109" s="68"/>
      <c r="W1109" s="68"/>
      <c r="X1109" s="68"/>
      <c r="Y1109" s="68"/>
      <c r="Z1109" s="68"/>
      <c r="AA1109" s="68"/>
      <c r="AB1109" s="68"/>
      <c r="AC1109" s="68"/>
      <c r="AD1109" s="68"/>
      <c r="AE1109" s="68"/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70" t="str">
        <f t="shared" si="285"/>
        <v/>
      </c>
      <c r="CA1109" s="71">
        <f t="shared" ca="1" si="286"/>
        <v>1096694.666275</v>
      </c>
      <c r="CB1109" s="70" t="b">
        <f ca="1">AND(LEN(BZ1109)&gt;0,TEXT(BZ1109,"YYYY-MM-DD")=TEXT(Konstanta!$B$1,"YYYY-MM-DD"))</f>
        <v>0</v>
      </c>
      <c r="CC1109" s="70" t="str">
        <f t="shared" si="287"/>
        <v/>
      </c>
      <c r="CD1109" s="72">
        <f ca="1">(Konstanta!$B$2-D1109)*24</f>
        <v>1096694.666275</v>
      </c>
      <c r="CE1109" t="b">
        <f t="shared" si="288"/>
        <v>0</v>
      </c>
      <c r="CF1109" t="b">
        <f>LEN(_xlfn.IFNA(VLOOKUP(H1109,Konstanta!$M:$M,1,FALSE),""))&gt;0</f>
        <v>0</v>
      </c>
      <c r="CG1109" t="b">
        <f>LEN(_xlfn.IFNA(VLOOKUP(G1109,Konstanta!$T:$T,1,FALSE),""))&gt;0</f>
        <v>0</v>
      </c>
      <c r="CH1109" t="b">
        <f>_xlfn.IFNA(VLOOKUP(U1109,Konstanta!$O:$O,1,FALSE),"-")&lt;&gt;"-"</f>
        <v>0</v>
      </c>
      <c r="CI1109" t="b">
        <f>LEN(_xlfn.IFNA(VLOOKUP(AX1109,Konstanta!$X:$X,1,FALSE),""))&gt;0</f>
        <v>0</v>
      </c>
      <c r="CJ1109" t="b">
        <f>OR(LEN(_xlfn.IFNA(VLOOKUP(Y1109,Konstanta!$Q:$Q,1,FALSE),""))&gt;0,LEN(Y1109)=0)</f>
        <v>1</v>
      </c>
      <c r="CK1109" t="b">
        <f t="shared" si="289"/>
        <v>1</v>
      </c>
      <c r="CL1109" t="b">
        <f>OR(LEN(_xlfn.IFNA(VLOOKUP(BK1109,Konstanta!$Z:$Z,1,FALSE),""))&gt;0,LEN(BK1109)=0)</f>
        <v>1</v>
      </c>
      <c r="CM1109" t="b">
        <f t="shared" si="290"/>
        <v>1</v>
      </c>
      <c r="CN1109" t="b">
        <f t="shared" si="291"/>
        <v>0</v>
      </c>
      <c r="CO1109" t="b">
        <f>LEN(_xlfn.IFNA(VLOOKUP(Data!K1109,Konstanta!$AB:$AB,1,FALSE),""))&gt;0</f>
        <v>0</v>
      </c>
      <c r="CP1109" s="12" t="b">
        <f t="shared" si="292"/>
        <v>0</v>
      </c>
      <c r="CQ1109" s="12" t="b">
        <f t="shared" si="293"/>
        <v>0</v>
      </c>
      <c r="CR1109" t="b">
        <f>ISNUMBER(SEARCH(Konstanta!$Q$5,Y1109))</f>
        <v>0</v>
      </c>
      <c r="CS1109">
        <f ca="1">IF(CD1109&lt;=Konstanta!$J$5,Konstanta!$I$5,IF(CD1109&lt;=Konstanta!$J$6,Konstanta!$I$6,IF(CD1109&lt;=Konstanta!$J$7,Konstanta!$I$7,Konstanta!$I$8)))</f>
        <v>4</v>
      </c>
      <c r="CT1109" t="b">
        <f>ISNUMBER(SEARCH(Konstanta!$Q$6,Y1109))</f>
        <v>0</v>
      </c>
      <c r="CU1109">
        <f ca="1">IF(CD1109&lt;=Konstanta!$F$5,Konstanta!$E$5,IF(CD1109&lt;=Konstanta!$F$6,Konstanta!$E$6,IF(CD1109&lt;=Konstanta!$F$7,Konstanta!$E$7,IF(CD1109&lt;=Konstanta!$F$8,Konstanta!$E$8,Konstanta!$E$9))))</f>
        <v>5</v>
      </c>
      <c r="CV1109" t="b">
        <f t="shared" si="294"/>
        <v>1</v>
      </c>
      <c r="CW1109" s="74">
        <f ca="1">IF(CD1109&lt;=Konstanta!$B$5,Konstanta!$A$5,IF(CD1109&lt;=Konstanta!$B$6,Konstanta!$A$6,IF(CD1109&lt;=Konstanta!$B$7,Konstanta!$A$7,IF(CD1109&lt;=Konstanta!$B$8,Konstanta!$A$8,IF(CD1109&lt;=Konstanta!$B$9,Konstanta!$A$9,IF(CD1109&lt;=Konstanta!$B$10,Konstanta!$A$10,IF(CD1109&lt;=Konstanta!$B$11,Konstanta!$A$11,Konstanta!$A$12)))))))</f>
        <v>8</v>
      </c>
      <c r="CX1109" t="b">
        <f>LEN(_xlfn.IFNA(VLOOKUP(AA1109,Konstanta!$AD:$AD,1,FALSE),""))=0</f>
        <v>1</v>
      </c>
      <c r="CY1109" s="67">
        <f t="shared" si="295"/>
        <v>0</v>
      </c>
      <c r="CZ1109" s="67">
        <f t="shared" si="296"/>
        <v>0</v>
      </c>
      <c r="DA1109" s="67">
        <f t="shared" si="297"/>
        <v>0</v>
      </c>
      <c r="DB1109" t="b">
        <f t="shared" ca="1" si="298"/>
        <v>0</v>
      </c>
      <c r="DC1109" s="67" t="b">
        <f>DA1109&lt;=Konstanta!$AH$3</f>
        <v>1</v>
      </c>
      <c r="DD1109" t="b">
        <f>CY1109&lt;=Konstanta!$AH$4</f>
        <v>1</v>
      </c>
      <c r="DE1109" t="b">
        <f>CY1109&lt;=Konstanta!$AH$5</f>
        <v>1</v>
      </c>
      <c r="DF1109" t="b">
        <f>CY1109&lt;=Konstanta!$AH$6</f>
        <v>1</v>
      </c>
      <c r="DG1109" t="b">
        <f ca="1">TEXT(BL1109,"YYYYMMDD")=TEXT(Konstanta!$B$1,"YYYYMMDD")</f>
        <v>0</v>
      </c>
      <c r="DH1109" t="b">
        <f t="shared" si="299"/>
        <v>0</v>
      </c>
      <c r="DI1109" s="67">
        <f ca="1">Konstanta!$C$4-Data!CD1109</f>
        <v>-1096658.666275</v>
      </c>
      <c r="DJ1109">
        <f ca="1">IF(Data!DI1109&gt;=Konstanta!$B$14,Konstanta!$A$14,IF(Data!DI1109&gt;=Konstanta!$B$15,Konstanta!$A$15,IF(Data!DI1109&gt;=Konstanta!$B$16,Konstanta!$A$16,IF(Data!DI1109&gt;=Konstanta!$B$17,Konstanta!$A$17,IF(Data!DI1109&gt;=Konstanta!$B$18,Konstanta!$A$18,Konstanta!$A$19)))))</f>
        <v>6</v>
      </c>
      <c r="DK1109" t="b">
        <f t="shared" si="300"/>
        <v>0</v>
      </c>
      <c r="DL1109" t="b">
        <f>COUNTIFS(A$1:A1108,A1109)=0</f>
        <v>1</v>
      </c>
    </row>
    <row r="1110" spans="1:116">
      <c r="A1110" s="68"/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8"/>
      <c r="P1110" s="68"/>
      <c r="Q1110" s="68"/>
      <c r="R1110" s="68"/>
      <c r="S1110" s="68"/>
      <c r="T1110" s="68"/>
      <c r="U1110" s="68"/>
      <c r="V1110" s="68"/>
      <c r="W1110" s="68"/>
      <c r="X1110" s="68"/>
      <c r="Y1110" s="68"/>
      <c r="Z1110" s="68"/>
      <c r="AA1110" s="68"/>
      <c r="AB1110" s="68"/>
      <c r="AC1110" s="68"/>
      <c r="AD1110" s="68"/>
      <c r="AE1110" s="68"/>
      <c r="AF1110" s="68"/>
      <c r="AG1110" s="68"/>
      <c r="AH1110" s="68"/>
      <c r="AI1110" s="68"/>
      <c r="AJ1110" s="68"/>
      <c r="AK1110" s="68"/>
      <c r="AL1110" s="68"/>
      <c r="AM1110" s="68"/>
      <c r="AN1110" s="68"/>
      <c r="AO1110" s="68"/>
      <c r="AP1110" s="68"/>
      <c r="AQ1110" s="68"/>
      <c r="AR1110" s="68"/>
      <c r="AS1110" s="68"/>
      <c r="AT1110" s="68"/>
      <c r="AU1110" s="68"/>
      <c r="AV1110" s="68"/>
      <c r="AW1110" s="68"/>
      <c r="AX1110" s="68"/>
      <c r="AY1110" s="68"/>
      <c r="AZ1110" s="68"/>
      <c r="BA1110" s="68"/>
      <c r="BB1110" s="68"/>
      <c r="BC1110" s="68"/>
      <c r="BD1110" s="68"/>
      <c r="BE1110" s="68"/>
      <c r="BF1110" s="68"/>
      <c r="BG1110" s="68"/>
      <c r="BH1110" s="68"/>
      <c r="BI1110" s="68"/>
      <c r="BJ1110" s="68"/>
      <c r="BK1110" s="68"/>
      <c r="BL1110" s="68"/>
      <c r="BM1110" s="68"/>
      <c r="BN1110" s="68"/>
      <c r="BO1110" s="68"/>
      <c r="BP1110" s="68"/>
      <c r="BQ1110" s="68"/>
      <c r="BR1110" s="68"/>
      <c r="BS1110" s="68"/>
      <c r="BT1110" s="68"/>
      <c r="BU1110" s="68"/>
      <c r="BV1110" s="68"/>
      <c r="BW1110" s="68"/>
      <c r="BX1110" s="68"/>
      <c r="BY1110" s="68"/>
      <c r="BZ1110" s="70" t="str">
        <f t="shared" si="285"/>
        <v/>
      </c>
      <c r="CA1110" s="71">
        <f t="shared" ca="1" si="286"/>
        <v>1096694.6659944444</v>
      </c>
      <c r="CB1110" s="70" t="b">
        <f ca="1">AND(LEN(BZ1110)&gt;0,TEXT(BZ1110,"YYYY-MM-DD")=TEXT(Konstanta!$B$1,"YYYY-MM-DD"))</f>
        <v>0</v>
      </c>
      <c r="CC1110" s="70" t="str">
        <f t="shared" si="287"/>
        <v/>
      </c>
      <c r="CD1110" s="72">
        <f ca="1">(Konstanta!$B$2-D1110)*24</f>
        <v>1096694.666275</v>
      </c>
      <c r="CE1110" t="b">
        <f t="shared" si="288"/>
        <v>0</v>
      </c>
      <c r="CF1110" t="b">
        <f>LEN(_xlfn.IFNA(VLOOKUP(H1110,Konstanta!$M:$M,1,FALSE),""))&gt;0</f>
        <v>0</v>
      </c>
      <c r="CG1110" t="b">
        <f>LEN(_xlfn.IFNA(VLOOKUP(G1110,Konstanta!$T:$T,1,FALSE),""))&gt;0</f>
        <v>0</v>
      </c>
      <c r="CH1110" t="b">
        <f>_xlfn.IFNA(VLOOKUP(U1110,Konstanta!$O:$O,1,FALSE),"-")&lt;&gt;"-"</f>
        <v>0</v>
      </c>
      <c r="CI1110" t="b">
        <f>LEN(_xlfn.IFNA(VLOOKUP(AX1110,Konstanta!$X:$X,1,FALSE),""))&gt;0</f>
        <v>0</v>
      </c>
      <c r="CJ1110" t="b">
        <f>OR(LEN(_xlfn.IFNA(VLOOKUP(Y1110,Konstanta!$Q:$Q,1,FALSE),""))&gt;0,LEN(Y1110)=0)</f>
        <v>1</v>
      </c>
      <c r="CK1110" t="b">
        <f t="shared" si="289"/>
        <v>1</v>
      </c>
      <c r="CL1110" t="b">
        <f>OR(LEN(_xlfn.IFNA(VLOOKUP(BK1110,Konstanta!$Z:$Z,1,FALSE),""))&gt;0,LEN(BK1110)=0)</f>
        <v>1</v>
      </c>
      <c r="CM1110" t="b">
        <f t="shared" si="290"/>
        <v>1</v>
      </c>
      <c r="CN1110" t="b">
        <f t="shared" si="291"/>
        <v>0</v>
      </c>
      <c r="CO1110" t="b">
        <f>LEN(_xlfn.IFNA(VLOOKUP(Data!K1110,Konstanta!$AB:$AB,1,FALSE),""))&gt;0</f>
        <v>0</v>
      </c>
      <c r="CP1110" s="12" t="b">
        <f t="shared" si="292"/>
        <v>0</v>
      </c>
      <c r="CQ1110" s="12" t="b">
        <f t="shared" si="293"/>
        <v>0</v>
      </c>
      <c r="CR1110" t="b">
        <f>ISNUMBER(SEARCH(Konstanta!$Q$5,Y1110))</f>
        <v>0</v>
      </c>
      <c r="CS1110">
        <f ca="1">IF(CD1110&lt;=Konstanta!$J$5,Konstanta!$I$5,IF(CD1110&lt;=Konstanta!$J$6,Konstanta!$I$6,IF(CD1110&lt;=Konstanta!$J$7,Konstanta!$I$7,Konstanta!$I$8)))</f>
        <v>4</v>
      </c>
      <c r="CT1110" t="b">
        <f>ISNUMBER(SEARCH(Konstanta!$Q$6,Y1110))</f>
        <v>0</v>
      </c>
      <c r="CU1110">
        <f ca="1">IF(CD1110&lt;=Konstanta!$F$5,Konstanta!$E$5,IF(CD1110&lt;=Konstanta!$F$6,Konstanta!$E$6,IF(CD1110&lt;=Konstanta!$F$7,Konstanta!$E$7,IF(CD1110&lt;=Konstanta!$F$8,Konstanta!$E$8,Konstanta!$E$9))))</f>
        <v>5</v>
      </c>
      <c r="CV1110" t="b">
        <f t="shared" si="294"/>
        <v>1</v>
      </c>
      <c r="CW1110" s="74">
        <f ca="1">IF(CD1110&lt;=Konstanta!$B$5,Konstanta!$A$5,IF(CD1110&lt;=Konstanta!$B$6,Konstanta!$A$6,IF(CD1110&lt;=Konstanta!$B$7,Konstanta!$A$7,IF(CD1110&lt;=Konstanta!$B$8,Konstanta!$A$8,IF(CD1110&lt;=Konstanta!$B$9,Konstanta!$A$9,IF(CD1110&lt;=Konstanta!$B$10,Konstanta!$A$10,IF(CD1110&lt;=Konstanta!$B$11,Konstanta!$A$11,Konstanta!$A$12)))))))</f>
        <v>8</v>
      </c>
      <c r="CX1110" t="b">
        <f>LEN(_xlfn.IFNA(VLOOKUP(AA1110,Konstanta!$AD:$AD,1,FALSE),""))=0</f>
        <v>1</v>
      </c>
      <c r="CY1110" s="67">
        <f t="shared" si="295"/>
        <v>0</v>
      </c>
      <c r="CZ1110" s="67">
        <f t="shared" si="296"/>
        <v>0</v>
      </c>
      <c r="DA1110" s="67">
        <f t="shared" si="297"/>
        <v>0</v>
      </c>
      <c r="DB1110" t="b">
        <f t="shared" ca="1" si="298"/>
        <v>0</v>
      </c>
      <c r="DC1110" s="67" t="b">
        <f>DA1110&lt;=Konstanta!$AH$3</f>
        <v>1</v>
      </c>
      <c r="DD1110" t="b">
        <f>CY1110&lt;=Konstanta!$AH$4</f>
        <v>1</v>
      </c>
      <c r="DE1110" t="b">
        <f>CY1110&lt;=Konstanta!$AH$5</f>
        <v>1</v>
      </c>
      <c r="DF1110" t="b">
        <f>CY1110&lt;=Konstanta!$AH$6</f>
        <v>1</v>
      </c>
      <c r="DG1110" t="b">
        <f ca="1">TEXT(BL1110,"YYYYMMDD")=TEXT(Konstanta!$B$1,"YYYYMMDD")</f>
        <v>0</v>
      </c>
      <c r="DH1110" t="b">
        <f t="shared" si="299"/>
        <v>0</v>
      </c>
      <c r="DI1110" s="67">
        <f ca="1">Konstanta!$C$4-Data!CD1110</f>
        <v>-1096658.666275</v>
      </c>
      <c r="DJ1110">
        <f ca="1">IF(Data!DI1110&gt;=Konstanta!$B$14,Konstanta!$A$14,IF(Data!DI1110&gt;=Konstanta!$B$15,Konstanta!$A$15,IF(Data!DI1110&gt;=Konstanta!$B$16,Konstanta!$A$16,IF(Data!DI1110&gt;=Konstanta!$B$17,Konstanta!$A$17,IF(Data!DI1110&gt;=Konstanta!$B$18,Konstanta!$A$18,Konstanta!$A$19)))))</f>
        <v>6</v>
      </c>
      <c r="DK1110" t="b">
        <f t="shared" si="300"/>
        <v>0</v>
      </c>
      <c r="DL1110" t="b">
        <f>COUNTIFS(A$1:A1109,A1110)=0</f>
        <v>1</v>
      </c>
    </row>
    <row r="1111" spans="1:116">
      <c r="A1111" s="68"/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8"/>
      <c r="P1111" s="68"/>
      <c r="Q1111" s="68"/>
      <c r="R1111" s="68"/>
      <c r="S1111" s="68"/>
      <c r="T1111" s="68"/>
      <c r="U1111" s="68"/>
      <c r="V1111" s="68"/>
      <c r="W1111" s="68"/>
      <c r="X1111" s="68"/>
      <c r="Y1111" s="68"/>
      <c r="Z1111" s="68"/>
      <c r="AA1111" s="68"/>
      <c r="AB1111" s="68"/>
      <c r="AC1111" s="68"/>
      <c r="AD1111" s="68"/>
      <c r="AE1111" s="68"/>
      <c r="AF1111" s="68"/>
      <c r="AG1111" s="68"/>
      <c r="AH1111" s="68"/>
      <c r="AI1111" s="68"/>
      <c r="AJ1111" s="68"/>
      <c r="AK1111" s="68"/>
      <c r="AL1111" s="68"/>
      <c r="AM1111" s="68"/>
      <c r="AN1111" s="68"/>
      <c r="AO1111" s="68"/>
      <c r="AP1111" s="68"/>
      <c r="AQ1111" s="68"/>
      <c r="AR1111" s="68"/>
      <c r="AS1111" s="68"/>
      <c r="AT1111" s="68"/>
      <c r="AU1111" s="68"/>
      <c r="AV1111" s="68"/>
      <c r="AW1111" s="68"/>
      <c r="AX1111" s="68"/>
      <c r="AY1111" s="68"/>
      <c r="AZ1111" s="68"/>
      <c r="BA1111" s="68"/>
      <c r="BB1111" s="68"/>
      <c r="BC1111" s="68"/>
      <c r="BD1111" s="68"/>
      <c r="BE1111" s="68"/>
      <c r="BF1111" s="68"/>
      <c r="BG1111" s="68"/>
      <c r="BH1111" s="68"/>
      <c r="BI1111" s="68"/>
      <c r="BJ1111" s="68"/>
      <c r="BK1111" s="68"/>
      <c r="BL1111" s="68"/>
      <c r="BM1111" s="68"/>
      <c r="BN1111" s="68"/>
      <c r="BO1111" s="68"/>
      <c r="BP1111" s="68"/>
      <c r="BQ1111" s="68"/>
      <c r="BR1111" s="68"/>
      <c r="BS1111" s="68"/>
      <c r="BT1111" s="68"/>
      <c r="BU1111" s="68"/>
      <c r="BV1111" s="68"/>
      <c r="BW1111" s="68"/>
      <c r="BX1111" s="68"/>
      <c r="BY1111" s="68"/>
      <c r="BZ1111" s="70" t="str">
        <f t="shared" si="285"/>
        <v/>
      </c>
      <c r="CA1111" s="71">
        <f t="shared" ca="1" si="286"/>
        <v>1096694.666275</v>
      </c>
      <c r="CB1111" s="70" t="b">
        <f ca="1">AND(LEN(BZ1111)&gt;0,TEXT(BZ1111,"YYYY-MM-DD")=TEXT(Konstanta!$B$1,"YYYY-MM-DD"))</f>
        <v>0</v>
      </c>
      <c r="CC1111" s="70" t="str">
        <f t="shared" si="287"/>
        <v/>
      </c>
      <c r="CD1111" s="72">
        <f ca="1">(Konstanta!$B$2-D1111)*24</f>
        <v>1096694.666275</v>
      </c>
      <c r="CE1111" t="b">
        <f t="shared" si="288"/>
        <v>0</v>
      </c>
      <c r="CF1111" t="b">
        <f>LEN(_xlfn.IFNA(VLOOKUP(H1111,Konstanta!$M:$M,1,FALSE),""))&gt;0</f>
        <v>0</v>
      </c>
      <c r="CG1111" t="b">
        <f>LEN(_xlfn.IFNA(VLOOKUP(G1111,Konstanta!$T:$T,1,FALSE),""))&gt;0</f>
        <v>0</v>
      </c>
      <c r="CH1111" t="b">
        <f>_xlfn.IFNA(VLOOKUP(U1111,Konstanta!$O:$O,1,FALSE),"-")&lt;&gt;"-"</f>
        <v>0</v>
      </c>
      <c r="CI1111" t="b">
        <f>LEN(_xlfn.IFNA(VLOOKUP(AX1111,Konstanta!$X:$X,1,FALSE),""))&gt;0</f>
        <v>0</v>
      </c>
      <c r="CJ1111" t="b">
        <f>OR(LEN(_xlfn.IFNA(VLOOKUP(Y1111,Konstanta!$Q:$Q,1,FALSE),""))&gt;0,LEN(Y1111)=0)</f>
        <v>1</v>
      </c>
      <c r="CK1111" t="b">
        <f t="shared" si="289"/>
        <v>1</v>
      </c>
      <c r="CL1111" t="b">
        <f>OR(LEN(_xlfn.IFNA(VLOOKUP(BK1111,Konstanta!$Z:$Z,1,FALSE),""))&gt;0,LEN(BK1111)=0)</f>
        <v>1</v>
      </c>
      <c r="CM1111" t="b">
        <f t="shared" si="290"/>
        <v>1</v>
      </c>
      <c r="CN1111" t="b">
        <f t="shared" si="291"/>
        <v>0</v>
      </c>
      <c r="CO1111" t="b">
        <f>LEN(_xlfn.IFNA(VLOOKUP(Data!K1111,Konstanta!$AB:$AB,1,FALSE),""))&gt;0</f>
        <v>0</v>
      </c>
      <c r="CP1111" s="12" t="b">
        <f t="shared" si="292"/>
        <v>0</v>
      </c>
      <c r="CQ1111" s="12" t="b">
        <f t="shared" si="293"/>
        <v>0</v>
      </c>
      <c r="CR1111" t="b">
        <f>ISNUMBER(SEARCH(Konstanta!$Q$5,Y1111))</f>
        <v>0</v>
      </c>
      <c r="CS1111">
        <f ca="1">IF(CD1111&lt;=Konstanta!$J$5,Konstanta!$I$5,IF(CD1111&lt;=Konstanta!$J$6,Konstanta!$I$6,IF(CD1111&lt;=Konstanta!$J$7,Konstanta!$I$7,Konstanta!$I$8)))</f>
        <v>4</v>
      </c>
      <c r="CT1111" t="b">
        <f>ISNUMBER(SEARCH(Konstanta!$Q$6,Y1111))</f>
        <v>0</v>
      </c>
      <c r="CU1111">
        <f ca="1">IF(CD1111&lt;=Konstanta!$F$5,Konstanta!$E$5,IF(CD1111&lt;=Konstanta!$F$6,Konstanta!$E$6,IF(CD1111&lt;=Konstanta!$F$7,Konstanta!$E$7,IF(CD1111&lt;=Konstanta!$F$8,Konstanta!$E$8,Konstanta!$E$9))))</f>
        <v>5</v>
      </c>
      <c r="CV1111" t="b">
        <f t="shared" si="294"/>
        <v>1</v>
      </c>
      <c r="CW1111" s="74">
        <f ca="1">IF(CD1111&lt;=Konstanta!$B$5,Konstanta!$A$5,IF(CD1111&lt;=Konstanta!$B$6,Konstanta!$A$6,IF(CD1111&lt;=Konstanta!$B$7,Konstanta!$A$7,IF(CD1111&lt;=Konstanta!$B$8,Konstanta!$A$8,IF(CD1111&lt;=Konstanta!$B$9,Konstanta!$A$9,IF(CD1111&lt;=Konstanta!$B$10,Konstanta!$A$10,IF(CD1111&lt;=Konstanta!$B$11,Konstanta!$A$11,Konstanta!$A$12)))))))</f>
        <v>8</v>
      </c>
      <c r="CX1111" t="b">
        <f>LEN(_xlfn.IFNA(VLOOKUP(AA1111,Konstanta!$AD:$AD,1,FALSE),""))=0</f>
        <v>1</v>
      </c>
      <c r="CY1111" s="67">
        <f t="shared" si="295"/>
        <v>0</v>
      </c>
      <c r="CZ1111" s="67">
        <f t="shared" si="296"/>
        <v>0</v>
      </c>
      <c r="DA1111" s="67">
        <f t="shared" si="297"/>
        <v>0</v>
      </c>
      <c r="DB1111" t="b">
        <f t="shared" ca="1" si="298"/>
        <v>0</v>
      </c>
      <c r="DC1111" s="67" t="b">
        <f>DA1111&lt;=Konstanta!$AH$3</f>
        <v>1</v>
      </c>
      <c r="DD1111" t="b">
        <f>CY1111&lt;=Konstanta!$AH$4</f>
        <v>1</v>
      </c>
      <c r="DE1111" t="b">
        <f>CY1111&lt;=Konstanta!$AH$5</f>
        <v>1</v>
      </c>
      <c r="DF1111" t="b">
        <f>CY1111&lt;=Konstanta!$AH$6</f>
        <v>1</v>
      </c>
      <c r="DG1111" t="b">
        <f ca="1">TEXT(BL1111,"YYYYMMDD")=TEXT(Konstanta!$B$1,"YYYYMMDD")</f>
        <v>0</v>
      </c>
      <c r="DH1111" t="b">
        <f t="shared" si="299"/>
        <v>0</v>
      </c>
      <c r="DI1111" s="67">
        <f ca="1">Konstanta!$C$4-Data!CD1111</f>
        <v>-1096658.666275</v>
      </c>
      <c r="DJ1111">
        <f ca="1">IF(Data!DI1111&gt;=Konstanta!$B$14,Konstanta!$A$14,IF(Data!DI1111&gt;=Konstanta!$B$15,Konstanta!$A$15,IF(Data!DI1111&gt;=Konstanta!$B$16,Konstanta!$A$16,IF(Data!DI1111&gt;=Konstanta!$B$17,Konstanta!$A$17,IF(Data!DI1111&gt;=Konstanta!$B$18,Konstanta!$A$18,Konstanta!$A$19)))))</f>
        <v>6</v>
      </c>
      <c r="DK1111" t="b">
        <f t="shared" si="300"/>
        <v>0</v>
      </c>
      <c r="DL1111" t="b">
        <f>COUNTIFS(A$1:A1110,A1111)=0</f>
        <v>1</v>
      </c>
    </row>
    <row r="1112" spans="1:116">
      <c r="A1112" s="68"/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8"/>
      <c r="P1112" s="68"/>
      <c r="Q1112" s="68"/>
      <c r="R1112" s="68"/>
      <c r="S1112" s="68"/>
      <c r="T1112" s="68"/>
      <c r="U1112" s="68"/>
      <c r="V1112" s="68"/>
      <c r="W1112" s="68"/>
      <c r="X1112" s="68"/>
      <c r="Y1112" s="68"/>
      <c r="Z1112" s="68"/>
      <c r="AA1112" s="68"/>
      <c r="AB1112" s="68"/>
      <c r="AC1112" s="68"/>
      <c r="AD1112" s="68"/>
      <c r="AE1112" s="68"/>
      <c r="AF1112" s="68"/>
      <c r="AG1112" s="68"/>
      <c r="AH1112" s="68"/>
      <c r="AI1112" s="68"/>
      <c r="AJ1112" s="68"/>
      <c r="AK1112" s="68"/>
      <c r="AL1112" s="68"/>
      <c r="AM1112" s="68"/>
      <c r="AN1112" s="68"/>
      <c r="AO1112" s="68"/>
      <c r="AP1112" s="68"/>
      <c r="AQ1112" s="68"/>
      <c r="AR1112" s="68"/>
      <c r="AS1112" s="68"/>
      <c r="AT1112" s="68"/>
      <c r="AU1112" s="68"/>
      <c r="AV1112" s="68"/>
      <c r="AW1112" s="68"/>
      <c r="AX1112" s="68"/>
      <c r="AY1112" s="68"/>
      <c r="AZ1112" s="68"/>
      <c r="BA1112" s="68"/>
      <c r="BB1112" s="68"/>
      <c r="BC1112" s="68"/>
      <c r="BD1112" s="68"/>
      <c r="BE1112" s="68"/>
      <c r="BF1112" s="68"/>
      <c r="BG1112" s="68"/>
      <c r="BH1112" s="68"/>
      <c r="BI1112" s="68"/>
      <c r="BJ1112" s="68"/>
      <c r="BK1112" s="68"/>
      <c r="BL1112" s="68"/>
      <c r="BM1112" s="68"/>
      <c r="BN1112" s="68"/>
      <c r="BO1112" s="68"/>
      <c r="BP1112" s="68"/>
      <c r="BQ1112" s="68"/>
      <c r="BR1112" s="68"/>
      <c r="BS1112" s="68"/>
      <c r="BT1112" s="68"/>
      <c r="BU1112" s="68"/>
      <c r="BV1112" s="68"/>
      <c r="BW1112" s="68"/>
      <c r="BX1112" s="68"/>
      <c r="BY1112" s="68"/>
      <c r="BZ1112" s="70" t="str">
        <f t="shared" si="285"/>
        <v/>
      </c>
      <c r="CA1112" s="71">
        <f t="shared" ca="1" si="286"/>
        <v>1096694.6659916667</v>
      </c>
      <c r="CB1112" s="70" t="b">
        <f ca="1">AND(LEN(BZ1112)&gt;0,TEXT(BZ1112,"YYYY-MM-DD")=TEXT(Konstanta!$B$1,"YYYY-MM-DD"))</f>
        <v>0</v>
      </c>
      <c r="CC1112" s="70" t="str">
        <f t="shared" si="287"/>
        <v/>
      </c>
      <c r="CD1112" s="72">
        <f ca="1">(Konstanta!$B$2-D1112)*24</f>
        <v>1096694.666275</v>
      </c>
      <c r="CE1112" t="b">
        <f t="shared" si="288"/>
        <v>0</v>
      </c>
      <c r="CF1112" t="b">
        <f>LEN(_xlfn.IFNA(VLOOKUP(H1112,Konstanta!$M:$M,1,FALSE),""))&gt;0</f>
        <v>0</v>
      </c>
      <c r="CG1112" t="b">
        <f>LEN(_xlfn.IFNA(VLOOKUP(G1112,Konstanta!$T:$T,1,FALSE),""))&gt;0</f>
        <v>0</v>
      </c>
      <c r="CH1112" t="b">
        <f>_xlfn.IFNA(VLOOKUP(U1112,Konstanta!$O:$O,1,FALSE),"-")&lt;&gt;"-"</f>
        <v>0</v>
      </c>
      <c r="CI1112" t="b">
        <f>LEN(_xlfn.IFNA(VLOOKUP(AX1112,Konstanta!$X:$X,1,FALSE),""))&gt;0</f>
        <v>0</v>
      </c>
      <c r="CJ1112" t="b">
        <f>OR(LEN(_xlfn.IFNA(VLOOKUP(Y1112,Konstanta!$Q:$Q,1,FALSE),""))&gt;0,LEN(Y1112)=0)</f>
        <v>1</v>
      </c>
      <c r="CK1112" t="b">
        <f t="shared" si="289"/>
        <v>1</v>
      </c>
      <c r="CL1112" t="b">
        <f>OR(LEN(_xlfn.IFNA(VLOOKUP(BK1112,Konstanta!$Z:$Z,1,FALSE),""))&gt;0,LEN(BK1112)=0)</f>
        <v>1</v>
      </c>
      <c r="CM1112" t="b">
        <f t="shared" si="290"/>
        <v>1</v>
      </c>
      <c r="CN1112" t="b">
        <f t="shared" si="291"/>
        <v>0</v>
      </c>
      <c r="CO1112" t="b">
        <f>LEN(_xlfn.IFNA(VLOOKUP(Data!K1112,Konstanta!$AB:$AB,1,FALSE),""))&gt;0</f>
        <v>0</v>
      </c>
      <c r="CP1112" s="12" t="b">
        <f t="shared" si="292"/>
        <v>0</v>
      </c>
      <c r="CQ1112" s="12" t="b">
        <f t="shared" si="293"/>
        <v>0</v>
      </c>
      <c r="CR1112" t="b">
        <f>ISNUMBER(SEARCH(Konstanta!$Q$5,Y1112))</f>
        <v>0</v>
      </c>
      <c r="CS1112">
        <f ca="1">IF(CD1112&lt;=Konstanta!$J$5,Konstanta!$I$5,IF(CD1112&lt;=Konstanta!$J$6,Konstanta!$I$6,IF(CD1112&lt;=Konstanta!$J$7,Konstanta!$I$7,Konstanta!$I$8)))</f>
        <v>4</v>
      </c>
      <c r="CT1112" t="b">
        <f>ISNUMBER(SEARCH(Konstanta!$Q$6,Y1112))</f>
        <v>0</v>
      </c>
      <c r="CU1112">
        <f ca="1">IF(CD1112&lt;=Konstanta!$F$5,Konstanta!$E$5,IF(CD1112&lt;=Konstanta!$F$6,Konstanta!$E$6,IF(CD1112&lt;=Konstanta!$F$7,Konstanta!$E$7,IF(CD1112&lt;=Konstanta!$F$8,Konstanta!$E$8,Konstanta!$E$9))))</f>
        <v>5</v>
      </c>
      <c r="CV1112" t="b">
        <f t="shared" si="294"/>
        <v>1</v>
      </c>
      <c r="CW1112" s="74">
        <f ca="1">IF(CD1112&lt;=Konstanta!$B$5,Konstanta!$A$5,IF(CD1112&lt;=Konstanta!$B$6,Konstanta!$A$6,IF(CD1112&lt;=Konstanta!$B$7,Konstanta!$A$7,IF(CD1112&lt;=Konstanta!$B$8,Konstanta!$A$8,IF(CD1112&lt;=Konstanta!$B$9,Konstanta!$A$9,IF(CD1112&lt;=Konstanta!$B$10,Konstanta!$A$10,IF(CD1112&lt;=Konstanta!$B$11,Konstanta!$A$11,Konstanta!$A$12)))))))</f>
        <v>8</v>
      </c>
      <c r="CX1112" t="b">
        <f>LEN(_xlfn.IFNA(VLOOKUP(AA1112,Konstanta!$AD:$AD,1,FALSE),""))=0</f>
        <v>1</v>
      </c>
      <c r="CY1112" s="67">
        <f t="shared" si="295"/>
        <v>0</v>
      </c>
      <c r="CZ1112" s="67">
        <f t="shared" si="296"/>
        <v>0</v>
      </c>
      <c r="DA1112" s="67">
        <f t="shared" si="297"/>
        <v>0</v>
      </c>
      <c r="DB1112" t="b">
        <f t="shared" ca="1" si="298"/>
        <v>0</v>
      </c>
      <c r="DC1112" s="67" t="b">
        <f>DA1112&lt;=Konstanta!$AH$3</f>
        <v>1</v>
      </c>
      <c r="DD1112" t="b">
        <f>CY1112&lt;=Konstanta!$AH$4</f>
        <v>1</v>
      </c>
      <c r="DE1112" t="b">
        <f>CY1112&lt;=Konstanta!$AH$5</f>
        <v>1</v>
      </c>
      <c r="DF1112" t="b">
        <f>CY1112&lt;=Konstanta!$AH$6</f>
        <v>1</v>
      </c>
      <c r="DG1112" t="b">
        <f ca="1">TEXT(BL1112,"YYYYMMDD")=TEXT(Konstanta!$B$1,"YYYYMMDD")</f>
        <v>0</v>
      </c>
      <c r="DH1112" t="b">
        <f t="shared" si="299"/>
        <v>0</v>
      </c>
      <c r="DI1112" s="67">
        <f ca="1">Konstanta!$C$4-Data!CD1112</f>
        <v>-1096658.666275</v>
      </c>
      <c r="DJ1112">
        <f ca="1">IF(Data!DI1112&gt;=Konstanta!$B$14,Konstanta!$A$14,IF(Data!DI1112&gt;=Konstanta!$B$15,Konstanta!$A$15,IF(Data!DI1112&gt;=Konstanta!$B$16,Konstanta!$A$16,IF(Data!DI1112&gt;=Konstanta!$B$17,Konstanta!$A$17,IF(Data!DI1112&gt;=Konstanta!$B$18,Konstanta!$A$18,Konstanta!$A$19)))))</f>
        <v>6</v>
      </c>
      <c r="DK1112" t="b">
        <f t="shared" si="300"/>
        <v>0</v>
      </c>
      <c r="DL1112" t="b">
        <f>COUNTIFS(A$1:A1111,A1112)=0</f>
        <v>1</v>
      </c>
    </row>
    <row r="1113" spans="1:116">
      <c r="A1113" s="68"/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8"/>
      <c r="P1113" s="68"/>
      <c r="Q1113" s="68"/>
      <c r="R1113" s="68"/>
      <c r="S1113" s="68"/>
      <c r="T1113" s="68"/>
      <c r="U1113" s="68"/>
      <c r="V1113" s="68"/>
      <c r="W1113" s="68"/>
      <c r="X1113" s="68"/>
      <c r="Y1113" s="68"/>
      <c r="Z1113" s="68"/>
      <c r="AA1113" s="68"/>
      <c r="AB1113" s="68"/>
      <c r="AC1113" s="68"/>
      <c r="AD1113" s="68"/>
      <c r="AE1113" s="68"/>
      <c r="AF1113" s="68"/>
      <c r="AG1113" s="68"/>
      <c r="AH1113" s="68"/>
      <c r="AI1113" s="68"/>
      <c r="AJ1113" s="68"/>
      <c r="AK1113" s="68"/>
      <c r="AL1113" s="68"/>
      <c r="AM1113" s="68"/>
      <c r="AN1113" s="68"/>
      <c r="AO1113" s="68"/>
      <c r="AP1113" s="68"/>
      <c r="AQ1113" s="68"/>
      <c r="AR1113" s="68"/>
      <c r="AS1113" s="68"/>
      <c r="AT1113" s="68"/>
      <c r="AU1113" s="68"/>
      <c r="AV1113" s="68"/>
      <c r="AW1113" s="68"/>
      <c r="AX1113" s="68"/>
      <c r="AY1113" s="68"/>
      <c r="AZ1113" s="68"/>
      <c r="BA1113" s="68"/>
      <c r="BB1113" s="68"/>
      <c r="BC1113" s="68"/>
      <c r="BD1113" s="68"/>
      <c r="BE1113" s="68"/>
      <c r="BF1113" s="68"/>
      <c r="BG1113" s="68"/>
      <c r="BH1113" s="68"/>
      <c r="BI1113" s="68"/>
      <c r="BJ1113" s="68"/>
      <c r="BK1113" s="68"/>
      <c r="BL1113" s="68"/>
      <c r="BM1113" s="68"/>
      <c r="BN1113" s="68"/>
      <c r="BO1113" s="68"/>
      <c r="BP1113" s="68"/>
      <c r="BQ1113" s="68"/>
      <c r="BR1113" s="68"/>
      <c r="BS1113" s="68"/>
      <c r="BT1113" s="68"/>
      <c r="BU1113" s="68"/>
      <c r="BV1113" s="68"/>
      <c r="BW1113" s="68"/>
      <c r="BX1113" s="68"/>
      <c r="BY1113" s="68"/>
      <c r="BZ1113" s="70" t="str">
        <f t="shared" si="285"/>
        <v/>
      </c>
      <c r="CA1113" s="71">
        <f t="shared" ca="1" si="286"/>
        <v>1096694.6664083335</v>
      </c>
      <c r="CB1113" s="70" t="b">
        <f ca="1">AND(LEN(BZ1113)&gt;0,TEXT(BZ1113,"YYYY-MM-DD")=TEXT(Konstanta!$B$1,"YYYY-MM-DD"))</f>
        <v>0</v>
      </c>
      <c r="CC1113" s="70" t="str">
        <f t="shared" si="287"/>
        <v/>
      </c>
      <c r="CD1113" s="72">
        <f ca="1">(Konstanta!$B$2-D1113)*24</f>
        <v>1096694.666275</v>
      </c>
      <c r="CE1113" t="b">
        <f t="shared" si="288"/>
        <v>0</v>
      </c>
      <c r="CF1113" t="b">
        <f>LEN(_xlfn.IFNA(VLOOKUP(H1113,Konstanta!$M:$M,1,FALSE),""))&gt;0</f>
        <v>0</v>
      </c>
      <c r="CG1113" t="b">
        <f>LEN(_xlfn.IFNA(VLOOKUP(G1113,Konstanta!$T:$T,1,FALSE),""))&gt;0</f>
        <v>0</v>
      </c>
      <c r="CH1113" t="b">
        <f>_xlfn.IFNA(VLOOKUP(U1113,Konstanta!$O:$O,1,FALSE),"-")&lt;&gt;"-"</f>
        <v>0</v>
      </c>
      <c r="CI1113" t="b">
        <f>LEN(_xlfn.IFNA(VLOOKUP(AX1113,Konstanta!$X:$X,1,FALSE),""))&gt;0</f>
        <v>0</v>
      </c>
      <c r="CJ1113" t="b">
        <f>OR(LEN(_xlfn.IFNA(VLOOKUP(Y1113,Konstanta!$Q:$Q,1,FALSE),""))&gt;0,LEN(Y1113)=0)</f>
        <v>1</v>
      </c>
      <c r="CK1113" t="b">
        <f t="shared" si="289"/>
        <v>1</v>
      </c>
      <c r="CL1113" t="b">
        <f>OR(LEN(_xlfn.IFNA(VLOOKUP(BK1113,Konstanta!$Z:$Z,1,FALSE),""))&gt;0,LEN(BK1113)=0)</f>
        <v>1</v>
      </c>
      <c r="CM1113" t="b">
        <f t="shared" si="290"/>
        <v>1</v>
      </c>
      <c r="CN1113" t="b">
        <f t="shared" si="291"/>
        <v>0</v>
      </c>
      <c r="CO1113" t="b">
        <f>LEN(_xlfn.IFNA(VLOOKUP(Data!K1113,Konstanta!$AB:$AB,1,FALSE),""))&gt;0</f>
        <v>0</v>
      </c>
      <c r="CP1113" s="12" t="b">
        <f t="shared" si="292"/>
        <v>0</v>
      </c>
      <c r="CQ1113" s="12" t="b">
        <f t="shared" si="293"/>
        <v>0</v>
      </c>
      <c r="CR1113" t="b">
        <f>ISNUMBER(SEARCH(Konstanta!$Q$5,Y1113))</f>
        <v>0</v>
      </c>
      <c r="CS1113">
        <f ca="1">IF(CD1113&lt;=Konstanta!$J$5,Konstanta!$I$5,IF(CD1113&lt;=Konstanta!$J$6,Konstanta!$I$6,IF(CD1113&lt;=Konstanta!$J$7,Konstanta!$I$7,Konstanta!$I$8)))</f>
        <v>4</v>
      </c>
      <c r="CT1113" t="b">
        <f>ISNUMBER(SEARCH(Konstanta!$Q$6,Y1113))</f>
        <v>0</v>
      </c>
      <c r="CU1113">
        <f ca="1">IF(CD1113&lt;=Konstanta!$F$5,Konstanta!$E$5,IF(CD1113&lt;=Konstanta!$F$6,Konstanta!$E$6,IF(CD1113&lt;=Konstanta!$F$7,Konstanta!$E$7,IF(CD1113&lt;=Konstanta!$F$8,Konstanta!$E$8,Konstanta!$E$9))))</f>
        <v>5</v>
      </c>
      <c r="CV1113" t="b">
        <f t="shared" si="294"/>
        <v>1</v>
      </c>
      <c r="CW1113" s="74">
        <f ca="1">IF(CD1113&lt;=Konstanta!$B$5,Konstanta!$A$5,IF(CD1113&lt;=Konstanta!$B$6,Konstanta!$A$6,IF(CD1113&lt;=Konstanta!$B$7,Konstanta!$A$7,IF(CD1113&lt;=Konstanta!$B$8,Konstanta!$A$8,IF(CD1113&lt;=Konstanta!$B$9,Konstanta!$A$9,IF(CD1113&lt;=Konstanta!$B$10,Konstanta!$A$10,IF(CD1113&lt;=Konstanta!$B$11,Konstanta!$A$11,Konstanta!$A$12)))))))</f>
        <v>8</v>
      </c>
      <c r="CX1113" t="b">
        <f>LEN(_xlfn.IFNA(VLOOKUP(AA1113,Konstanta!$AD:$AD,1,FALSE),""))=0</f>
        <v>1</v>
      </c>
      <c r="CY1113" s="67">
        <f t="shared" si="295"/>
        <v>0</v>
      </c>
      <c r="CZ1113" s="67">
        <f t="shared" si="296"/>
        <v>0</v>
      </c>
      <c r="DA1113" s="67">
        <f t="shared" si="297"/>
        <v>0</v>
      </c>
      <c r="DB1113" t="b">
        <f t="shared" ca="1" si="298"/>
        <v>0</v>
      </c>
      <c r="DC1113" s="67" t="b">
        <f>DA1113&lt;=Konstanta!$AH$3</f>
        <v>1</v>
      </c>
      <c r="DD1113" t="b">
        <f>CY1113&lt;=Konstanta!$AH$4</f>
        <v>1</v>
      </c>
      <c r="DE1113" t="b">
        <f>CY1113&lt;=Konstanta!$AH$5</f>
        <v>1</v>
      </c>
      <c r="DF1113" t="b">
        <f>CY1113&lt;=Konstanta!$AH$6</f>
        <v>1</v>
      </c>
      <c r="DG1113" t="b">
        <f ca="1">TEXT(BL1113,"YYYYMMDD")=TEXT(Konstanta!$B$1,"YYYYMMDD")</f>
        <v>0</v>
      </c>
      <c r="DH1113" t="b">
        <f t="shared" si="299"/>
        <v>0</v>
      </c>
      <c r="DI1113" s="67">
        <f ca="1">Konstanta!$C$4-Data!CD1113</f>
        <v>-1096658.666275</v>
      </c>
      <c r="DJ1113">
        <f ca="1">IF(Data!DI1113&gt;=Konstanta!$B$14,Konstanta!$A$14,IF(Data!DI1113&gt;=Konstanta!$B$15,Konstanta!$A$15,IF(Data!DI1113&gt;=Konstanta!$B$16,Konstanta!$A$16,IF(Data!DI1113&gt;=Konstanta!$B$17,Konstanta!$A$17,IF(Data!DI1113&gt;=Konstanta!$B$18,Konstanta!$A$18,Konstanta!$A$19)))))</f>
        <v>6</v>
      </c>
      <c r="DK1113" t="b">
        <f t="shared" si="300"/>
        <v>0</v>
      </c>
      <c r="DL1113" t="b">
        <f>COUNTIFS(A$1:A1112,A1113)=0</f>
        <v>1</v>
      </c>
    </row>
    <row r="1114" spans="1:116">
      <c r="A1114" s="68"/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8"/>
      <c r="P1114" s="68"/>
      <c r="Q1114" s="68"/>
      <c r="R1114" s="68"/>
      <c r="S1114" s="68"/>
      <c r="T1114" s="68"/>
      <c r="U1114" s="68"/>
      <c r="V1114" s="68"/>
      <c r="W1114" s="68"/>
      <c r="X1114" s="68"/>
      <c r="Y1114" s="68"/>
      <c r="Z1114" s="68"/>
      <c r="AA1114" s="68"/>
      <c r="AB1114" s="68"/>
      <c r="AC1114" s="68"/>
      <c r="AD1114" s="68"/>
      <c r="AE1114" s="68"/>
      <c r="AF1114" s="68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70" t="str">
        <f t="shared" si="285"/>
        <v/>
      </c>
      <c r="CA1114" s="71">
        <f t="shared" ca="1" si="286"/>
        <v>1096694.666013889</v>
      </c>
      <c r="CB1114" s="70" t="b">
        <f ca="1">AND(LEN(BZ1114)&gt;0,TEXT(BZ1114,"YYYY-MM-DD")=TEXT(Konstanta!$B$1,"YYYY-MM-DD"))</f>
        <v>0</v>
      </c>
      <c r="CC1114" s="70" t="str">
        <f t="shared" si="287"/>
        <v/>
      </c>
      <c r="CD1114" s="72">
        <f ca="1">(Konstanta!$B$2-D1114)*24</f>
        <v>1096694.666275</v>
      </c>
      <c r="CE1114" t="b">
        <f t="shared" si="288"/>
        <v>0</v>
      </c>
      <c r="CF1114" t="b">
        <f>LEN(_xlfn.IFNA(VLOOKUP(H1114,Konstanta!$M:$M,1,FALSE),""))&gt;0</f>
        <v>0</v>
      </c>
      <c r="CG1114" t="b">
        <f>LEN(_xlfn.IFNA(VLOOKUP(G1114,Konstanta!$T:$T,1,FALSE),""))&gt;0</f>
        <v>0</v>
      </c>
      <c r="CH1114" t="b">
        <f>_xlfn.IFNA(VLOOKUP(U1114,Konstanta!$O:$O,1,FALSE),"-")&lt;&gt;"-"</f>
        <v>0</v>
      </c>
      <c r="CI1114" t="b">
        <f>LEN(_xlfn.IFNA(VLOOKUP(AX1114,Konstanta!$X:$X,1,FALSE),""))&gt;0</f>
        <v>0</v>
      </c>
      <c r="CJ1114" t="b">
        <f>OR(LEN(_xlfn.IFNA(VLOOKUP(Y1114,Konstanta!$Q:$Q,1,FALSE),""))&gt;0,LEN(Y1114)=0)</f>
        <v>1</v>
      </c>
      <c r="CK1114" t="b">
        <f t="shared" si="289"/>
        <v>1</v>
      </c>
      <c r="CL1114" t="b">
        <f>OR(LEN(_xlfn.IFNA(VLOOKUP(BK1114,Konstanta!$Z:$Z,1,FALSE),""))&gt;0,LEN(BK1114)=0)</f>
        <v>1</v>
      </c>
      <c r="CM1114" t="b">
        <f t="shared" si="290"/>
        <v>1</v>
      </c>
      <c r="CN1114" t="b">
        <f t="shared" si="291"/>
        <v>0</v>
      </c>
      <c r="CO1114" t="b">
        <f>LEN(_xlfn.IFNA(VLOOKUP(Data!K1114,Konstanta!$AB:$AB,1,FALSE),""))&gt;0</f>
        <v>0</v>
      </c>
      <c r="CP1114" s="12" t="b">
        <f t="shared" si="292"/>
        <v>0</v>
      </c>
      <c r="CQ1114" s="12" t="b">
        <f t="shared" si="293"/>
        <v>0</v>
      </c>
      <c r="CR1114" t="b">
        <f>ISNUMBER(SEARCH(Konstanta!$Q$5,Y1114))</f>
        <v>0</v>
      </c>
      <c r="CS1114">
        <f ca="1">IF(CD1114&lt;=Konstanta!$J$5,Konstanta!$I$5,IF(CD1114&lt;=Konstanta!$J$6,Konstanta!$I$6,IF(CD1114&lt;=Konstanta!$J$7,Konstanta!$I$7,Konstanta!$I$8)))</f>
        <v>4</v>
      </c>
      <c r="CT1114" t="b">
        <f>ISNUMBER(SEARCH(Konstanta!$Q$6,Y1114))</f>
        <v>0</v>
      </c>
      <c r="CU1114">
        <f ca="1">IF(CD1114&lt;=Konstanta!$F$5,Konstanta!$E$5,IF(CD1114&lt;=Konstanta!$F$6,Konstanta!$E$6,IF(CD1114&lt;=Konstanta!$F$7,Konstanta!$E$7,IF(CD1114&lt;=Konstanta!$F$8,Konstanta!$E$8,Konstanta!$E$9))))</f>
        <v>5</v>
      </c>
      <c r="CV1114" t="b">
        <f t="shared" si="294"/>
        <v>1</v>
      </c>
      <c r="CW1114" s="74">
        <f ca="1">IF(CD1114&lt;=Konstanta!$B$5,Konstanta!$A$5,IF(CD1114&lt;=Konstanta!$B$6,Konstanta!$A$6,IF(CD1114&lt;=Konstanta!$B$7,Konstanta!$A$7,IF(CD1114&lt;=Konstanta!$B$8,Konstanta!$A$8,IF(CD1114&lt;=Konstanta!$B$9,Konstanta!$A$9,IF(CD1114&lt;=Konstanta!$B$10,Konstanta!$A$10,IF(CD1114&lt;=Konstanta!$B$11,Konstanta!$A$11,Konstanta!$A$12)))))))</f>
        <v>8</v>
      </c>
      <c r="CX1114" t="b">
        <f>LEN(_xlfn.IFNA(VLOOKUP(AA1114,Konstanta!$AD:$AD,1,FALSE),""))=0</f>
        <v>1</v>
      </c>
      <c r="CY1114" s="67">
        <f t="shared" si="295"/>
        <v>0</v>
      </c>
      <c r="CZ1114" s="67">
        <f t="shared" si="296"/>
        <v>0</v>
      </c>
      <c r="DA1114" s="67">
        <f t="shared" si="297"/>
        <v>0</v>
      </c>
      <c r="DB1114" t="b">
        <f t="shared" ca="1" si="298"/>
        <v>0</v>
      </c>
      <c r="DC1114" s="67" t="b">
        <f>DA1114&lt;=Konstanta!$AH$3</f>
        <v>1</v>
      </c>
      <c r="DD1114" t="b">
        <f>CY1114&lt;=Konstanta!$AH$4</f>
        <v>1</v>
      </c>
      <c r="DE1114" t="b">
        <f>CY1114&lt;=Konstanta!$AH$5</f>
        <v>1</v>
      </c>
      <c r="DF1114" t="b">
        <f>CY1114&lt;=Konstanta!$AH$6</f>
        <v>1</v>
      </c>
      <c r="DG1114" t="b">
        <f ca="1">TEXT(BL1114,"YYYYMMDD")=TEXT(Konstanta!$B$1,"YYYYMMDD")</f>
        <v>0</v>
      </c>
      <c r="DH1114" t="b">
        <f t="shared" si="299"/>
        <v>0</v>
      </c>
      <c r="DI1114" s="67">
        <f ca="1">Konstanta!$C$4-Data!CD1114</f>
        <v>-1096658.666275</v>
      </c>
      <c r="DJ1114">
        <f ca="1">IF(Data!DI1114&gt;=Konstanta!$B$14,Konstanta!$A$14,IF(Data!DI1114&gt;=Konstanta!$B$15,Konstanta!$A$15,IF(Data!DI1114&gt;=Konstanta!$B$16,Konstanta!$A$16,IF(Data!DI1114&gt;=Konstanta!$B$17,Konstanta!$A$17,IF(Data!DI1114&gt;=Konstanta!$B$18,Konstanta!$A$18,Konstanta!$A$19)))))</f>
        <v>6</v>
      </c>
      <c r="DK1114" t="b">
        <f t="shared" si="300"/>
        <v>0</v>
      </c>
      <c r="DL1114" t="b">
        <f>COUNTIFS(A$1:A1113,A1114)=0</f>
        <v>1</v>
      </c>
    </row>
    <row r="1115" spans="1:116">
      <c r="A1115" s="68"/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8"/>
      <c r="P1115" s="68"/>
      <c r="Q1115" s="68"/>
      <c r="R1115" s="68"/>
      <c r="S1115" s="68"/>
      <c r="T1115" s="68"/>
      <c r="U1115" s="68"/>
      <c r="V1115" s="68"/>
      <c r="W1115" s="68"/>
      <c r="X1115" s="68"/>
      <c r="Y1115" s="68"/>
      <c r="Z1115" s="68"/>
      <c r="AA1115" s="68"/>
      <c r="AB1115" s="68"/>
      <c r="AC1115" s="68"/>
      <c r="AD1115" s="68"/>
      <c r="AE1115" s="68"/>
      <c r="AF1115" s="68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70" t="str">
        <f t="shared" si="285"/>
        <v/>
      </c>
      <c r="CA1115" s="71">
        <f t="shared" ca="1" si="286"/>
        <v>1096694.6659916667</v>
      </c>
      <c r="CB1115" s="70" t="b">
        <f ca="1">AND(LEN(BZ1115)&gt;0,TEXT(BZ1115,"YYYY-MM-DD")=TEXT(Konstanta!$B$1,"YYYY-MM-DD"))</f>
        <v>0</v>
      </c>
      <c r="CC1115" s="70" t="str">
        <f t="shared" si="287"/>
        <v/>
      </c>
      <c r="CD1115" s="72">
        <f ca="1">(Konstanta!$B$2-D1115)*24</f>
        <v>1096694.666275</v>
      </c>
      <c r="CE1115" t="b">
        <f t="shared" si="288"/>
        <v>0</v>
      </c>
      <c r="CF1115" t="b">
        <f>LEN(_xlfn.IFNA(VLOOKUP(H1115,Konstanta!$M:$M,1,FALSE),""))&gt;0</f>
        <v>0</v>
      </c>
      <c r="CG1115" t="b">
        <f>LEN(_xlfn.IFNA(VLOOKUP(G1115,Konstanta!$T:$T,1,FALSE),""))&gt;0</f>
        <v>0</v>
      </c>
      <c r="CH1115" t="b">
        <f>_xlfn.IFNA(VLOOKUP(U1115,Konstanta!$O:$O,1,FALSE),"-")&lt;&gt;"-"</f>
        <v>0</v>
      </c>
      <c r="CI1115" t="b">
        <f>LEN(_xlfn.IFNA(VLOOKUP(AX1115,Konstanta!$X:$X,1,FALSE),""))&gt;0</f>
        <v>0</v>
      </c>
      <c r="CJ1115" t="b">
        <f>OR(LEN(_xlfn.IFNA(VLOOKUP(Y1115,Konstanta!$Q:$Q,1,FALSE),""))&gt;0,LEN(Y1115)=0)</f>
        <v>1</v>
      </c>
      <c r="CK1115" t="b">
        <f t="shared" si="289"/>
        <v>1</v>
      </c>
      <c r="CL1115" t="b">
        <f>OR(LEN(_xlfn.IFNA(VLOOKUP(BK1115,Konstanta!$Z:$Z,1,FALSE),""))&gt;0,LEN(BK1115)=0)</f>
        <v>1</v>
      </c>
      <c r="CM1115" t="b">
        <f t="shared" si="290"/>
        <v>1</v>
      </c>
      <c r="CN1115" t="b">
        <f t="shared" si="291"/>
        <v>0</v>
      </c>
      <c r="CO1115" t="b">
        <f>LEN(_xlfn.IFNA(VLOOKUP(Data!K1115,Konstanta!$AB:$AB,1,FALSE),""))&gt;0</f>
        <v>0</v>
      </c>
      <c r="CP1115" s="12" t="b">
        <f t="shared" si="292"/>
        <v>0</v>
      </c>
      <c r="CQ1115" s="12" t="b">
        <f t="shared" si="293"/>
        <v>0</v>
      </c>
      <c r="CR1115" t="b">
        <f>ISNUMBER(SEARCH(Konstanta!$Q$5,Y1115))</f>
        <v>0</v>
      </c>
      <c r="CS1115">
        <f ca="1">IF(CD1115&lt;=Konstanta!$J$5,Konstanta!$I$5,IF(CD1115&lt;=Konstanta!$J$6,Konstanta!$I$6,IF(CD1115&lt;=Konstanta!$J$7,Konstanta!$I$7,Konstanta!$I$8)))</f>
        <v>4</v>
      </c>
      <c r="CT1115" t="b">
        <f>ISNUMBER(SEARCH(Konstanta!$Q$6,Y1115))</f>
        <v>0</v>
      </c>
      <c r="CU1115">
        <f ca="1">IF(CD1115&lt;=Konstanta!$F$5,Konstanta!$E$5,IF(CD1115&lt;=Konstanta!$F$6,Konstanta!$E$6,IF(CD1115&lt;=Konstanta!$F$7,Konstanta!$E$7,IF(CD1115&lt;=Konstanta!$F$8,Konstanta!$E$8,Konstanta!$E$9))))</f>
        <v>5</v>
      </c>
      <c r="CV1115" t="b">
        <f t="shared" si="294"/>
        <v>1</v>
      </c>
      <c r="CW1115" s="74">
        <f ca="1">IF(CD1115&lt;=Konstanta!$B$5,Konstanta!$A$5,IF(CD1115&lt;=Konstanta!$B$6,Konstanta!$A$6,IF(CD1115&lt;=Konstanta!$B$7,Konstanta!$A$7,IF(CD1115&lt;=Konstanta!$B$8,Konstanta!$A$8,IF(CD1115&lt;=Konstanta!$B$9,Konstanta!$A$9,IF(CD1115&lt;=Konstanta!$B$10,Konstanta!$A$10,IF(CD1115&lt;=Konstanta!$B$11,Konstanta!$A$11,Konstanta!$A$12)))))))</f>
        <v>8</v>
      </c>
      <c r="CX1115" t="b">
        <f>LEN(_xlfn.IFNA(VLOOKUP(AA1115,Konstanta!$AD:$AD,1,FALSE),""))=0</f>
        <v>1</v>
      </c>
      <c r="CY1115" s="67">
        <f t="shared" si="295"/>
        <v>0</v>
      </c>
      <c r="CZ1115" s="67">
        <f t="shared" si="296"/>
        <v>0</v>
      </c>
      <c r="DA1115" s="67">
        <f t="shared" si="297"/>
        <v>0</v>
      </c>
      <c r="DB1115" t="b">
        <f t="shared" ca="1" si="298"/>
        <v>0</v>
      </c>
      <c r="DC1115" s="67" t="b">
        <f>DA1115&lt;=Konstanta!$AH$3</f>
        <v>1</v>
      </c>
      <c r="DD1115" t="b">
        <f>CY1115&lt;=Konstanta!$AH$4</f>
        <v>1</v>
      </c>
      <c r="DE1115" t="b">
        <f>CY1115&lt;=Konstanta!$AH$5</f>
        <v>1</v>
      </c>
      <c r="DF1115" t="b">
        <f>CY1115&lt;=Konstanta!$AH$6</f>
        <v>1</v>
      </c>
      <c r="DG1115" t="b">
        <f ca="1">TEXT(BL1115,"YYYYMMDD")=TEXT(Konstanta!$B$1,"YYYYMMDD")</f>
        <v>0</v>
      </c>
      <c r="DH1115" t="b">
        <f t="shared" si="299"/>
        <v>0</v>
      </c>
      <c r="DI1115" s="67">
        <f ca="1">Konstanta!$C$4-Data!CD1115</f>
        <v>-1096658.666275</v>
      </c>
      <c r="DJ1115">
        <f ca="1">IF(Data!DI1115&gt;=Konstanta!$B$14,Konstanta!$A$14,IF(Data!DI1115&gt;=Konstanta!$B$15,Konstanta!$A$15,IF(Data!DI1115&gt;=Konstanta!$B$16,Konstanta!$A$16,IF(Data!DI1115&gt;=Konstanta!$B$17,Konstanta!$A$17,IF(Data!DI1115&gt;=Konstanta!$B$18,Konstanta!$A$18,Konstanta!$A$19)))))</f>
        <v>6</v>
      </c>
      <c r="DK1115" t="b">
        <f t="shared" si="300"/>
        <v>0</v>
      </c>
      <c r="DL1115" t="b">
        <f>COUNTIFS(A$1:A1114,A1115)=0</f>
        <v>1</v>
      </c>
    </row>
    <row r="1116" spans="1:116">
      <c r="A1116" s="68"/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8"/>
      <c r="P1116" s="68"/>
      <c r="Q1116" s="68"/>
      <c r="R1116" s="68"/>
      <c r="S1116" s="68"/>
      <c r="T1116" s="68"/>
      <c r="U1116" s="68"/>
      <c r="V1116" s="68"/>
      <c r="W1116" s="68"/>
      <c r="X1116" s="68"/>
      <c r="Y1116" s="68"/>
      <c r="Z1116" s="68"/>
      <c r="AA1116" s="68"/>
      <c r="AB1116" s="68"/>
      <c r="AC1116" s="68"/>
      <c r="AD1116" s="68"/>
      <c r="AE1116" s="68"/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70" t="str">
        <f t="shared" si="285"/>
        <v/>
      </c>
      <c r="CA1116" s="71">
        <f t="shared" ca="1" si="286"/>
        <v>1096694.6659916667</v>
      </c>
      <c r="CB1116" s="70" t="b">
        <f ca="1">AND(LEN(BZ1116)&gt;0,TEXT(BZ1116,"YYYY-MM-DD")=TEXT(Konstanta!$B$1,"YYYY-MM-DD"))</f>
        <v>0</v>
      </c>
      <c r="CC1116" s="70" t="str">
        <f t="shared" si="287"/>
        <v/>
      </c>
      <c r="CD1116" s="72">
        <f ca="1">(Konstanta!$B$2-D1116)*24</f>
        <v>1096694.666275</v>
      </c>
      <c r="CE1116" t="b">
        <f t="shared" si="288"/>
        <v>0</v>
      </c>
      <c r="CF1116" t="b">
        <f>LEN(_xlfn.IFNA(VLOOKUP(H1116,Konstanta!$M:$M,1,FALSE),""))&gt;0</f>
        <v>0</v>
      </c>
      <c r="CG1116" t="b">
        <f>LEN(_xlfn.IFNA(VLOOKUP(G1116,Konstanta!$T:$T,1,FALSE),""))&gt;0</f>
        <v>0</v>
      </c>
      <c r="CH1116" t="b">
        <f>_xlfn.IFNA(VLOOKUP(U1116,Konstanta!$O:$O,1,FALSE),"-")&lt;&gt;"-"</f>
        <v>0</v>
      </c>
      <c r="CI1116" t="b">
        <f>LEN(_xlfn.IFNA(VLOOKUP(AX1116,Konstanta!$X:$X,1,FALSE),""))&gt;0</f>
        <v>0</v>
      </c>
      <c r="CJ1116" t="b">
        <f>OR(LEN(_xlfn.IFNA(VLOOKUP(Y1116,Konstanta!$Q:$Q,1,FALSE),""))&gt;0,LEN(Y1116)=0)</f>
        <v>1</v>
      </c>
      <c r="CK1116" t="b">
        <f t="shared" si="289"/>
        <v>1</v>
      </c>
      <c r="CL1116" t="b">
        <f>OR(LEN(_xlfn.IFNA(VLOOKUP(BK1116,Konstanta!$Z:$Z,1,FALSE),""))&gt;0,LEN(BK1116)=0)</f>
        <v>1</v>
      </c>
      <c r="CM1116" t="b">
        <f t="shared" si="290"/>
        <v>1</v>
      </c>
      <c r="CN1116" t="b">
        <f t="shared" si="291"/>
        <v>0</v>
      </c>
      <c r="CO1116" t="b">
        <f>LEN(_xlfn.IFNA(VLOOKUP(Data!K1116,Konstanta!$AB:$AB,1,FALSE),""))&gt;0</f>
        <v>0</v>
      </c>
      <c r="CP1116" s="12" t="b">
        <f t="shared" si="292"/>
        <v>0</v>
      </c>
      <c r="CQ1116" s="12" t="b">
        <f t="shared" si="293"/>
        <v>0</v>
      </c>
      <c r="CR1116" t="b">
        <f>ISNUMBER(SEARCH(Konstanta!$Q$5,Y1116))</f>
        <v>0</v>
      </c>
      <c r="CS1116">
        <f ca="1">IF(CD1116&lt;=Konstanta!$J$5,Konstanta!$I$5,IF(CD1116&lt;=Konstanta!$J$6,Konstanta!$I$6,IF(CD1116&lt;=Konstanta!$J$7,Konstanta!$I$7,Konstanta!$I$8)))</f>
        <v>4</v>
      </c>
      <c r="CT1116" t="b">
        <f>ISNUMBER(SEARCH(Konstanta!$Q$6,Y1116))</f>
        <v>0</v>
      </c>
      <c r="CU1116">
        <f ca="1">IF(CD1116&lt;=Konstanta!$F$5,Konstanta!$E$5,IF(CD1116&lt;=Konstanta!$F$6,Konstanta!$E$6,IF(CD1116&lt;=Konstanta!$F$7,Konstanta!$E$7,IF(CD1116&lt;=Konstanta!$F$8,Konstanta!$E$8,Konstanta!$E$9))))</f>
        <v>5</v>
      </c>
      <c r="CV1116" t="b">
        <f t="shared" si="294"/>
        <v>1</v>
      </c>
      <c r="CW1116" s="74">
        <f ca="1">IF(CD1116&lt;=Konstanta!$B$5,Konstanta!$A$5,IF(CD1116&lt;=Konstanta!$B$6,Konstanta!$A$6,IF(CD1116&lt;=Konstanta!$B$7,Konstanta!$A$7,IF(CD1116&lt;=Konstanta!$B$8,Konstanta!$A$8,IF(CD1116&lt;=Konstanta!$B$9,Konstanta!$A$9,IF(CD1116&lt;=Konstanta!$B$10,Konstanta!$A$10,IF(CD1116&lt;=Konstanta!$B$11,Konstanta!$A$11,Konstanta!$A$12)))))))</f>
        <v>8</v>
      </c>
      <c r="CX1116" t="b">
        <f>LEN(_xlfn.IFNA(VLOOKUP(AA1116,Konstanta!$AD:$AD,1,FALSE),""))=0</f>
        <v>1</v>
      </c>
      <c r="CY1116" s="67">
        <f t="shared" si="295"/>
        <v>0</v>
      </c>
      <c r="CZ1116" s="67">
        <f t="shared" si="296"/>
        <v>0</v>
      </c>
      <c r="DA1116" s="67">
        <f t="shared" si="297"/>
        <v>0</v>
      </c>
      <c r="DB1116" t="b">
        <f t="shared" ca="1" si="298"/>
        <v>0</v>
      </c>
      <c r="DC1116" s="67" t="b">
        <f>DA1116&lt;=Konstanta!$AH$3</f>
        <v>1</v>
      </c>
      <c r="DD1116" t="b">
        <f>CY1116&lt;=Konstanta!$AH$4</f>
        <v>1</v>
      </c>
      <c r="DE1116" t="b">
        <f>CY1116&lt;=Konstanta!$AH$5</f>
        <v>1</v>
      </c>
      <c r="DF1116" t="b">
        <f>CY1116&lt;=Konstanta!$AH$6</f>
        <v>1</v>
      </c>
      <c r="DG1116" t="b">
        <f ca="1">TEXT(BL1116,"YYYYMMDD")=TEXT(Konstanta!$B$1,"YYYYMMDD")</f>
        <v>0</v>
      </c>
      <c r="DH1116" t="b">
        <f t="shared" si="299"/>
        <v>0</v>
      </c>
      <c r="DI1116" s="67">
        <f ca="1">Konstanta!$C$4-Data!CD1116</f>
        <v>-1096658.666275</v>
      </c>
      <c r="DJ1116">
        <f ca="1">IF(Data!DI1116&gt;=Konstanta!$B$14,Konstanta!$A$14,IF(Data!DI1116&gt;=Konstanta!$B$15,Konstanta!$A$15,IF(Data!DI1116&gt;=Konstanta!$B$16,Konstanta!$A$16,IF(Data!DI1116&gt;=Konstanta!$B$17,Konstanta!$A$17,IF(Data!DI1116&gt;=Konstanta!$B$18,Konstanta!$A$18,Konstanta!$A$19)))))</f>
        <v>6</v>
      </c>
      <c r="DK1116" t="b">
        <f t="shared" si="300"/>
        <v>0</v>
      </c>
      <c r="DL1116" t="b">
        <f>COUNTIFS(A$1:A1115,A1116)=0</f>
        <v>1</v>
      </c>
    </row>
    <row r="1117" spans="1:116">
      <c r="A1117" s="68"/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8"/>
      <c r="P1117" s="68"/>
      <c r="Q1117" s="68"/>
      <c r="R1117" s="68"/>
      <c r="S1117" s="68"/>
      <c r="T1117" s="68"/>
      <c r="U1117" s="68"/>
      <c r="V1117" s="68"/>
      <c r="W1117" s="68"/>
      <c r="X1117" s="68"/>
      <c r="Y1117" s="68"/>
      <c r="Z1117" s="68"/>
      <c r="AA1117" s="68"/>
      <c r="AB1117" s="68"/>
      <c r="AC1117" s="68"/>
      <c r="AD1117" s="68"/>
      <c r="AE1117" s="68"/>
      <c r="AF1117" s="68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  <c r="BL1117" s="68"/>
      <c r="BM1117" s="68"/>
      <c r="BN1117" s="68"/>
      <c r="BO1117" s="68"/>
      <c r="BP1117" s="68"/>
      <c r="BQ1117" s="68"/>
      <c r="BR1117" s="68"/>
      <c r="BS1117" s="68"/>
      <c r="BT1117" s="68"/>
      <c r="BU1117" s="68"/>
      <c r="BV1117" s="68"/>
      <c r="BW1117" s="68"/>
      <c r="BX1117" s="68"/>
      <c r="BY1117" s="68"/>
      <c r="BZ1117" s="70" t="str">
        <f t="shared" si="285"/>
        <v/>
      </c>
      <c r="CA1117" s="71">
        <f t="shared" ca="1" si="286"/>
        <v>1096694.6664</v>
      </c>
      <c r="CB1117" s="70" t="b">
        <f ca="1">AND(LEN(BZ1117)&gt;0,TEXT(BZ1117,"YYYY-MM-DD")=TEXT(Konstanta!$B$1,"YYYY-MM-DD"))</f>
        <v>0</v>
      </c>
      <c r="CC1117" s="70" t="str">
        <f t="shared" si="287"/>
        <v/>
      </c>
      <c r="CD1117" s="72">
        <f ca="1">(Konstanta!$B$2-D1117)*24</f>
        <v>1096694.666275</v>
      </c>
      <c r="CE1117" t="b">
        <f t="shared" si="288"/>
        <v>0</v>
      </c>
      <c r="CF1117" t="b">
        <f>LEN(_xlfn.IFNA(VLOOKUP(H1117,Konstanta!$M:$M,1,FALSE),""))&gt;0</f>
        <v>0</v>
      </c>
      <c r="CG1117" t="b">
        <f>LEN(_xlfn.IFNA(VLOOKUP(G1117,Konstanta!$T:$T,1,FALSE),""))&gt;0</f>
        <v>0</v>
      </c>
      <c r="CH1117" t="b">
        <f>_xlfn.IFNA(VLOOKUP(U1117,Konstanta!$O:$O,1,FALSE),"-")&lt;&gt;"-"</f>
        <v>0</v>
      </c>
      <c r="CI1117" t="b">
        <f>LEN(_xlfn.IFNA(VLOOKUP(AX1117,Konstanta!$X:$X,1,FALSE),""))&gt;0</f>
        <v>0</v>
      </c>
      <c r="CJ1117" t="b">
        <f>OR(LEN(_xlfn.IFNA(VLOOKUP(Y1117,Konstanta!$Q:$Q,1,FALSE),""))&gt;0,LEN(Y1117)=0)</f>
        <v>1</v>
      </c>
      <c r="CK1117" t="b">
        <f t="shared" si="289"/>
        <v>1</v>
      </c>
      <c r="CL1117" t="b">
        <f>OR(LEN(_xlfn.IFNA(VLOOKUP(BK1117,Konstanta!$Z:$Z,1,FALSE),""))&gt;0,LEN(BK1117)=0)</f>
        <v>1</v>
      </c>
      <c r="CM1117" t="b">
        <f t="shared" si="290"/>
        <v>1</v>
      </c>
      <c r="CN1117" t="b">
        <f t="shared" si="291"/>
        <v>0</v>
      </c>
      <c r="CO1117" t="b">
        <f>LEN(_xlfn.IFNA(VLOOKUP(Data!K1117,Konstanta!$AB:$AB,1,FALSE),""))&gt;0</f>
        <v>0</v>
      </c>
      <c r="CP1117" s="12" t="b">
        <f t="shared" si="292"/>
        <v>0</v>
      </c>
      <c r="CQ1117" s="12" t="b">
        <f t="shared" si="293"/>
        <v>0</v>
      </c>
      <c r="CR1117" t="b">
        <f>ISNUMBER(SEARCH(Konstanta!$Q$5,Y1117))</f>
        <v>0</v>
      </c>
      <c r="CS1117">
        <f ca="1">IF(CD1117&lt;=Konstanta!$J$5,Konstanta!$I$5,IF(CD1117&lt;=Konstanta!$J$6,Konstanta!$I$6,IF(CD1117&lt;=Konstanta!$J$7,Konstanta!$I$7,Konstanta!$I$8)))</f>
        <v>4</v>
      </c>
      <c r="CT1117" t="b">
        <f>ISNUMBER(SEARCH(Konstanta!$Q$6,Y1117))</f>
        <v>0</v>
      </c>
      <c r="CU1117">
        <f ca="1">IF(CD1117&lt;=Konstanta!$F$5,Konstanta!$E$5,IF(CD1117&lt;=Konstanta!$F$6,Konstanta!$E$6,IF(CD1117&lt;=Konstanta!$F$7,Konstanta!$E$7,IF(CD1117&lt;=Konstanta!$F$8,Konstanta!$E$8,Konstanta!$E$9))))</f>
        <v>5</v>
      </c>
      <c r="CV1117" t="b">
        <f t="shared" si="294"/>
        <v>1</v>
      </c>
      <c r="CW1117" s="74">
        <f ca="1">IF(CD1117&lt;=Konstanta!$B$5,Konstanta!$A$5,IF(CD1117&lt;=Konstanta!$B$6,Konstanta!$A$6,IF(CD1117&lt;=Konstanta!$B$7,Konstanta!$A$7,IF(CD1117&lt;=Konstanta!$B$8,Konstanta!$A$8,IF(CD1117&lt;=Konstanta!$B$9,Konstanta!$A$9,IF(CD1117&lt;=Konstanta!$B$10,Konstanta!$A$10,IF(CD1117&lt;=Konstanta!$B$11,Konstanta!$A$11,Konstanta!$A$12)))))))</f>
        <v>8</v>
      </c>
      <c r="CX1117" t="b">
        <f>LEN(_xlfn.IFNA(VLOOKUP(AA1117,Konstanta!$AD:$AD,1,FALSE),""))=0</f>
        <v>1</v>
      </c>
      <c r="CY1117" s="67">
        <f t="shared" si="295"/>
        <v>0</v>
      </c>
      <c r="CZ1117" s="67">
        <f t="shared" si="296"/>
        <v>0</v>
      </c>
      <c r="DA1117" s="67">
        <f t="shared" si="297"/>
        <v>0</v>
      </c>
      <c r="DB1117" t="b">
        <f t="shared" ca="1" si="298"/>
        <v>0</v>
      </c>
      <c r="DC1117" s="67" t="b">
        <f>DA1117&lt;=Konstanta!$AH$3</f>
        <v>1</v>
      </c>
      <c r="DD1117" t="b">
        <f>CY1117&lt;=Konstanta!$AH$4</f>
        <v>1</v>
      </c>
      <c r="DE1117" t="b">
        <f>CY1117&lt;=Konstanta!$AH$5</f>
        <v>1</v>
      </c>
      <c r="DF1117" t="b">
        <f>CY1117&lt;=Konstanta!$AH$6</f>
        <v>1</v>
      </c>
      <c r="DG1117" t="b">
        <f ca="1">TEXT(BL1117,"YYYYMMDD")=TEXT(Konstanta!$B$1,"YYYYMMDD")</f>
        <v>0</v>
      </c>
      <c r="DH1117" t="b">
        <f t="shared" si="299"/>
        <v>0</v>
      </c>
      <c r="DI1117" s="67">
        <f ca="1">Konstanta!$C$4-Data!CD1117</f>
        <v>-1096658.666275</v>
      </c>
      <c r="DJ1117">
        <f ca="1">IF(Data!DI1117&gt;=Konstanta!$B$14,Konstanta!$A$14,IF(Data!DI1117&gt;=Konstanta!$B$15,Konstanta!$A$15,IF(Data!DI1117&gt;=Konstanta!$B$16,Konstanta!$A$16,IF(Data!DI1117&gt;=Konstanta!$B$17,Konstanta!$A$17,IF(Data!DI1117&gt;=Konstanta!$B$18,Konstanta!$A$18,Konstanta!$A$19)))))</f>
        <v>6</v>
      </c>
      <c r="DK1117" t="b">
        <f t="shared" si="300"/>
        <v>0</v>
      </c>
      <c r="DL1117" t="b">
        <f>COUNTIFS(A$1:A1116,A1117)=0</f>
        <v>1</v>
      </c>
    </row>
    <row r="1118" spans="1:116">
      <c r="A1118" s="68"/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8"/>
      <c r="P1118" s="68"/>
      <c r="Q1118" s="68"/>
      <c r="R1118" s="68"/>
      <c r="S1118" s="68"/>
      <c r="T1118" s="68"/>
      <c r="U1118" s="68"/>
      <c r="V1118" s="68"/>
      <c r="W1118" s="68"/>
      <c r="X1118" s="68"/>
      <c r="Y1118" s="68"/>
      <c r="Z1118" s="68"/>
      <c r="AA1118" s="68"/>
      <c r="AB1118" s="68"/>
      <c r="AC1118" s="68"/>
      <c r="AD1118" s="68"/>
      <c r="AE1118" s="68"/>
      <c r="AF1118" s="68"/>
      <c r="AG1118" s="68"/>
      <c r="AH1118" s="68"/>
      <c r="AI1118" s="68"/>
      <c r="AJ1118" s="68"/>
      <c r="AK1118" s="68"/>
      <c r="AL1118" s="68"/>
      <c r="AM1118" s="68"/>
      <c r="AN1118" s="68"/>
      <c r="AO1118" s="68"/>
      <c r="AP1118" s="68"/>
      <c r="AQ1118" s="68"/>
      <c r="AR1118" s="68"/>
      <c r="AS1118" s="68"/>
      <c r="AT1118" s="68"/>
      <c r="AU1118" s="68"/>
      <c r="AV1118" s="68"/>
      <c r="AW1118" s="68"/>
      <c r="AX1118" s="68"/>
      <c r="AY1118" s="68"/>
      <c r="AZ1118" s="68"/>
      <c r="BA1118" s="68"/>
      <c r="BB1118" s="68"/>
      <c r="BC1118" s="68"/>
      <c r="BD1118" s="68"/>
      <c r="BE1118" s="68"/>
      <c r="BF1118" s="68"/>
      <c r="BG1118" s="68"/>
      <c r="BH1118" s="68"/>
      <c r="BI1118" s="68"/>
      <c r="BJ1118" s="68"/>
      <c r="BK1118" s="68"/>
      <c r="BL1118" s="68"/>
      <c r="BM1118" s="68"/>
      <c r="BN1118" s="68"/>
      <c r="BO1118" s="68"/>
      <c r="BP1118" s="68"/>
      <c r="BQ1118" s="68"/>
      <c r="BR1118" s="68"/>
      <c r="BS1118" s="68"/>
      <c r="BT1118" s="68"/>
      <c r="BU1118" s="68"/>
      <c r="BV1118" s="68"/>
      <c r="BW1118" s="68"/>
      <c r="BX1118" s="68"/>
      <c r="BY1118" s="68"/>
      <c r="BZ1118" s="70" t="str">
        <f t="shared" si="285"/>
        <v/>
      </c>
      <c r="CA1118" s="71">
        <f t="shared" ca="1" si="286"/>
        <v>1096694.6659916667</v>
      </c>
      <c r="CB1118" s="70" t="b">
        <f ca="1">AND(LEN(BZ1118)&gt;0,TEXT(BZ1118,"YYYY-MM-DD")=TEXT(Konstanta!$B$1,"YYYY-MM-DD"))</f>
        <v>0</v>
      </c>
      <c r="CC1118" s="70" t="str">
        <f t="shared" si="287"/>
        <v/>
      </c>
      <c r="CD1118" s="72">
        <f ca="1">(Konstanta!$B$2-D1118)*24</f>
        <v>1096694.666275</v>
      </c>
      <c r="CE1118" t="b">
        <f t="shared" si="288"/>
        <v>0</v>
      </c>
      <c r="CF1118" t="b">
        <f>LEN(_xlfn.IFNA(VLOOKUP(H1118,Konstanta!$M:$M,1,FALSE),""))&gt;0</f>
        <v>0</v>
      </c>
      <c r="CG1118" t="b">
        <f>LEN(_xlfn.IFNA(VLOOKUP(G1118,Konstanta!$T:$T,1,FALSE),""))&gt;0</f>
        <v>0</v>
      </c>
      <c r="CH1118" t="b">
        <f>_xlfn.IFNA(VLOOKUP(U1118,Konstanta!$O:$O,1,FALSE),"-")&lt;&gt;"-"</f>
        <v>0</v>
      </c>
      <c r="CI1118" t="b">
        <f>LEN(_xlfn.IFNA(VLOOKUP(AX1118,Konstanta!$X:$X,1,FALSE),""))&gt;0</f>
        <v>0</v>
      </c>
      <c r="CJ1118" t="b">
        <f>OR(LEN(_xlfn.IFNA(VLOOKUP(Y1118,Konstanta!$Q:$Q,1,FALSE),""))&gt;0,LEN(Y1118)=0)</f>
        <v>1</v>
      </c>
      <c r="CK1118" t="b">
        <f t="shared" si="289"/>
        <v>1</v>
      </c>
      <c r="CL1118" t="b">
        <f>OR(LEN(_xlfn.IFNA(VLOOKUP(BK1118,Konstanta!$Z:$Z,1,FALSE),""))&gt;0,LEN(BK1118)=0)</f>
        <v>1</v>
      </c>
      <c r="CM1118" t="b">
        <f t="shared" si="290"/>
        <v>1</v>
      </c>
      <c r="CN1118" t="b">
        <f t="shared" si="291"/>
        <v>0</v>
      </c>
      <c r="CO1118" t="b">
        <f>LEN(_xlfn.IFNA(VLOOKUP(Data!K1118,Konstanta!$AB:$AB,1,FALSE),""))&gt;0</f>
        <v>0</v>
      </c>
      <c r="CP1118" s="12" t="b">
        <f t="shared" si="292"/>
        <v>0</v>
      </c>
      <c r="CQ1118" s="12" t="b">
        <f t="shared" si="293"/>
        <v>0</v>
      </c>
      <c r="CR1118" t="b">
        <f>ISNUMBER(SEARCH(Konstanta!$Q$5,Y1118))</f>
        <v>0</v>
      </c>
      <c r="CS1118">
        <f ca="1">IF(CD1118&lt;=Konstanta!$J$5,Konstanta!$I$5,IF(CD1118&lt;=Konstanta!$J$6,Konstanta!$I$6,IF(CD1118&lt;=Konstanta!$J$7,Konstanta!$I$7,Konstanta!$I$8)))</f>
        <v>4</v>
      </c>
      <c r="CT1118" t="b">
        <f>ISNUMBER(SEARCH(Konstanta!$Q$6,Y1118))</f>
        <v>0</v>
      </c>
      <c r="CU1118">
        <f ca="1">IF(CD1118&lt;=Konstanta!$F$5,Konstanta!$E$5,IF(CD1118&lt;=Konstanta!$F$6,Konstanta!$E$6,IF(CD1118&lt;=Konstanta!$F$7,Konstanta!$E$7,IF(CD1118&lt;=Konstanta!$F$8,Konstanta!$E$8,Konstanta!$E$9))))</f>
        <v>5</v>
      </c>
      <c r="CV1118" t="b">
        <f t="shared" si="294"/>
        <v>1</v>
      </c>
      <c r="CW1118" s="74">
        <f ca="1">IF(CD1118&lt;=Konstanta!$B$5,Konstanta!$A$5,IF(CD1118&lt;=Konstanta!$B$6,Konstanta!$A$6,IF(CD1118&lt;=Konstanta!$B$7,Konstanta!$A$7,IF(CD1118&lt;=Konstanta!$B$8,Konstanta!$A$8,IF(CD1118&lt;=Konstanta!$B$9,Konstanta!$A$9,IF(CD1118&lt;=Konstanta!$B$10,Konstanta!$A$10,IF(CD1118&lt;=Konstanta!$B$11,Konstanta!$A$11,Konstanta!$A$12)))))))</f>
        <v>8</v>
      </c>
      <c r="CX1118" t="b">
        <f>LEN(_xlfn.IFNA(VLOOKUP(AA1118,Konstanta!$AD:$AD,1,FALSE),""))=0</f>
        <v>1</v>
      </c>
      <c r="CY1118" s="67">
        <f t="shared" si="295"/>
        <v>0</v>
      </c>
      <c r="CZ1118" s="67">
        <f t="shared" si="296"/>
        <v>0</v>
      </c>
      <c r="DA1118" s="67">
        <f t="shared" si="297"/>
        <v>0</v>
      </c>
      <c r="DB1118" t="b">
        <f t="shared" ca="1" si="298"/>
        <v>0</v>
      </c>
      <c r="DC1118" s="67" t="b">
        <f>DA1118&lt;=Konstanta!$AH$3</f>
        <v>1</v>
      </c>
      <c r="DD1118" t="b">
        <f>CY1118&lt;=Konstanta!$AH$4</f>
        <v>1</v>
      </c>
      <c r="DE1118" t="b">
        <f>CY1118&lt;=Konstanta!$AH$5</f>
        <v>1</v>
      </c>
      <c r="DF1118" t="b">
        <f>CY1118&lt;=Konstanta!$AH$6</f>
        <v>1</v>
      </c>
      <c r="DG1118" t="b">
        <f ca="1">TEXT(BL1118,"YYYYMMDD")=TEXT(Konstanta!$B$1,"YYYYMMDD")</f>
        <v>0</v>
      </c>
      <c r="DH1118" t="b">
        <f t="shared" si="299"/>
        <v>0</v>
      </c>
      <c r="DI1118" s="67">
        <f ca="1">Konstanta!$C$4-Data!CD1118</f>
        <v>-1096658.666275</v>
      </c>
      <c r="DJ1118">
        <f ca="1">IF(Data!DI1118&gt;=Konstanta!$B$14,Konstanta!$A$14,IF(Data!DI1118&gt;=Konstanta!$B$15,Konstanta!$A$15,IF(Data!DI1118&gt;=Konstanta!$B$16,Konstanta!$A$16,IF(Data!DI1118&gt;=Konstanta!$B$17,Konstanta!$A$17,IF(Data!DI1118&gt;=Konstanta!$B$18,Konstanta!$A$18,Konstanta!$A$19)))))</f>
        <v>6</v>
      </c>
      <c r="DK1118" t="b">
        <f t="shared" si="300"/>
        <v>0</v>
      </c>
      <c r="DL1118" t="b">
        <f>COUNTIFS(A$1:A1117,A1118)=0</f>
        <v>1</v>
      </c>
    </row>
    <row r="1119" spans="1:116">
      <c r="A1119" s="68"/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8"/>
      <c r="P1119" s="68"/>
      <c r="Q1119" s="68"/>
      <c r="R1119" s="68"/>
      <c r="S1119" s="68"/>
      <c r="T1119" s="68"/>
      <c r="U1119" s="68"/>
      <c r="V1119" s="68"/>
      <c r="W1119" s="68"/>
      <c r="X1119" s="68"/>
      <c r="Y1119" s="68"/>
      <c r="Z1119" s="68"/>
      <c r="AA1119" s="68"/>
      <c r="AB1119" s="68"/>
      <c r="AC1119" s="68"/>
      <c r="AD1119" s="68"/>
      <c r="AE1119" s="68"/>
      <c r="AF1119" s="68"/>
      <c r="AG1119" s="68"/>
      <c r="AH1119" s="68"/>
      <c r="AI1119" s="68"/>
      <c r="AJ1119" s="68"/>
      <c r="AK1119" s="68"/>
      <c r="AL1119" s="68"/>
      <c r="AM1119" s="68"/>
      <c r="AN1119" s="68"/>
      <c r="AO1119" s="68"/>
      <c r="AP1119" s="68"/>
      <c r="AQ1119" s="68"/>
      <c r="AR1119" s="68"/>
      <c r="AS1119" s="68"/>
      <c r="AT1119" s="68"/>
      <c r="AU1119" s="68"/>
      <c r="AV1119" s="68"/>
      <c r="AW1119" s="68"/>
      <c r="AX1119" s="68"/>
      <c r="AY1119" s="68"/>
      <c r="AZ1119" s="68"/>
      <c r="BA1119" s="68"/>
      <c r="BB1119" s="68"/>
      <c r="BC1119" s="68"/>
      <c r="BD1119" s="68"/>
      <c r="BE1119" s="68"/>
      <c r="BF1119" s="68"/>
      <c r="BG1119" s="68"/>
      <c r="BH1119" s="68"/>
      <c r="BI1119" s="68"/>
      <c r="BJ1119" s="68"/>
      <c r="BK1119" s="68"/>
      <c r="BL1119" s="68"/>
      <c r="BM1119" s="68"/>
      <c r="BN1119" s="68"/>
      <c r="BO1119" s="68"/>
      <c r="BP1119" s="68"/>
      <c r="BQ1119" s="68"/>
      <c r="BR1119" s="68"/>
      <c r="BS1119" s="68"/>
      <c r="BT1119" s="68"/>
      <c r="BU1119" s="68"/>
      <c r="BV1119" s="68"/>
      <c r="BW1119" s="68"/>
      <c r="BX1119" s="68"/>
      <c r="BY1119" s="68"/>
      <c r="BZ1119" s="70" t="str">
        <f t="shared" si="285"/>
        <v/>
      </c>
      <c r="CA1119" s="71">
        <f t="shared" ca="1" si="286"/>
        <v>1096694.6662138889</v>
      </c>
      <c r="CB1119" s="70" t="b">
        <f ca="1">AND(LEN(BZ1119)&gt;0,TEXT(BZ1119,"YYYY-MM-DD")=TEXT(Konstanta!$B$1,"YYYY-MM-DD"))</f>
        <v>0</v>
      </c>
      <c r="CC1119" s="70" t="str">
        <f t="shared" si="287"/>
        <v/>
      </c>
      <c r="CD1119" s="72">
        <f ca="1">(Konstanta!$B$2-D1119)*24</f>
        <v>1096694.666275</v>
      </c>
      <c r="CE1119" t="b">
        <f t="shared" si="288"/>
        <v>0</v>
      </c>
      <c r="CF1119" t="b">
        <f>LEN(_xlfn.IFNA(VLOOKUP(H1119,Konstanta!$M:$M,1,FALSE),""))&gt;0</f>
        <v>0</v>
      </c>
      <c r="CG1119" t="b">
        <f>LEN(_xlfn.IFNA(VLOOKUP(G1119,Konstanta!$T:$T,1,FALSE),""))&gt;0</f>
        <v>0</v>
      </c>
      <c r="CH1119" t="b">
        <f>_xlfn.IFNA(VLOOKUP(U1119,Konstanta!$O:$O,1,FALSE),"-")&lt;&gt;"-"</f>
        <v>0</v>
      </c>
      <c r="CI1119" t="b">
        <f>LEN(_xlfn.IFNA(VLOOKUP(AX1119,Konstanta!$X:$X,1,FALSE),""))&gt;0</f>
        <v>0</v>
      </c>
      <c r="CJ1119" t="b">
        <f>OR(LEN(_xlfn.IFNA(VLOOKUP(Y1119,Konstanta!$Q:$Q,1,FALSE),""))&gt;0,LEN(Y1119)=0)</f>
        <v>1</v>
      </c>
      <c r="CK1119" t="b">
        <f t="shared" si="289"/>
        <v>1</v>
      </c>
      <c r="CL1119" t="b">
        <f>OR(LEN(_xlfn.IFNA(VLOOKUP(BK1119,Konstanta!$Z:$Z,1,FALSE),""))&gt;0,LEN(BK1119)=0)</f>
        <v>1</v>
      </c>
      <c r="CM1119" t="b">
        <f t="shared" si="290"/>
        <v>1</v>
      </c>
      <c r="CN1119" t="b">
        <f t="shared" si="291"/>
        <v>0</v>
      </c>
      <c r="CO1119" t="b">
        <f>LEN(_xlfn.IFNA(VLOOKUP(Data!K1119,Konstanta!$AB:$AB,1,FALSE),""))&gt;0</f>
        <v>0</v>
      </c>
      <c r="CP1119" s="12" t="b">
        <f t="shared" si="292"/>
        <v>0</v>
      </c>
      <c r="CQ1119" s="12" t="b">
        <f t="shared" si="293"/>
        <v>0</v>
      </c>
      <c r="CR1119" t="b">
        <f>ISNUMBER(SEARCH(Konstanta!$Q$5,Y1119))</f>
        <v>0</v>
      </c>
      <c r="CS1119">
        <f ca="1">IF(CD1119&lt;=Konstanta!$J$5,Konstanta!$I$5,IF(CD1119&lt;=Konstanta!$J$6,Konstanta!$I$6,IF(CD1119&lt;=Konstanta!$J$7,Konstanta!$I$7,Konstanta!$I$8)))</f>
        <v>4</v>
      </c>
      <c r="CT1119" t="b">
        <f>ISNUMBER(SEARCH(Konstanta!$Q$6,Y1119))</f>
        <v>0</v>
      </c>
      <c r="CU1119">
        <f ca="1">IF(CD1119&lt;=Konstanta!$F$5,Konstanta!$E$5,IF(CD1119&lt;=Konstanta!$F$6,Konstanta!$E$6,IF(CD1119&lt;=Konstanta!$F$7,Konstanta!$E$7,IF(CD1119&lt;=Konstanta!$F$8,Konstanta!$E$8,Konstanta!$E$9))))</f>
        <v>5</v>
      </c>
      <c r="CV1119" t="b">
        <f t="shared" si="294"/>
        <v>1</v>
      </c>
      <c r="CW1119" s="74">
        <f ca="1">IF(CD1119&lt;=Konstanta!$B$5,Konstanta!$A$5,IF(CD1119&lt;=Konstanta!$B$6,Konstanta!$A$6,IF(CD1119&lt;=Konstanta!$B$7,Konstanta!$A$7,IF(CD1119&lt;=Konstanta!$B$8,Konstanta!$A$8,IF(CD1119&lt;=Konstanta!$B$9,Konstanta!$A$9,IF(CD1119&lt;=Konstanta!$B$10,Konstanta!$A$10,IF(CD1119&lt;=Konstanta!$B$11,Konstanta!$A$11,Konstanta!$A$12)))))))</f>
        <v>8</v>
      </c>
      <c r="CX1119" t="b">
        <f>LEN(_xlfn.IFNA(VLOOKUP(AA1119,Konstanta!$AD:$AD,1,FALSE),""))=0</f>
        <v>1</v>
      </c>
      <c r="CY1119" s="67">
        <f t="shared" si="295"/>
        <v>0</v>
      </c>
      <c r="CZ1119" s="67">
        <f t="shared" si="296"/>
        <v>0</v>
      </c>
      <c r="DA1119" s="67">
        <f t="shared" si="297"/>
        <v>0</v>
      </c>
      <c r="DB1119" t="b">
        <f t="shared" ca="1" si="298"/>
        <v>0</v>
      </c>
      <c r="DC1119" s="67" t="b">
        <f>DA1119&lt;=Konstanta!$AH$3</f>
        <v>1</v>
      </c>
      <c r="DD1119" t="b">
        <f>CY1119&lt;=Konstanta!$AH$4</f>
        <v>1</v>
      </c>
      <c r="DE1119" t="b">
        <f>CY1119&lt;=Konstanta!$AH$5</f>
        <v>1</v>
      </c>
      <c r="DF1119" t="b">
        <f>CY1119&lt;=Konstanta!$AH$6</f>
        <v>1</v>
      </c>
      <c r="DG1119" t="b">
        <f ca="1">TEXT(BL1119,"YYYYMMDD")=TEXT(Konstanta!$B$1,"YYYYMMDD")</f>
        <v>0</v>
      </c>
      <c r="DH1119" t="b">
        <f t="shared" si="299"/>
        <v>0</v>
      </c>
      <c r="DI1119" s="67">
        <f ca="1">Konstanta!$C$4-Data!CD1119</f>
        <v>-1096658.666275</v>
      </c>
      <c r="DJ1119">
        <f ca="1">IF(Data!DI1119&gt;=Konstanta!$B$14,Konstanta!$A$14,IF(Data!DI1119&gt;=Konstanta!$B$15,Konstanta!$A$15,IF(Data!DI1119&gt;=Konstanta!$B$16,Konstanta!$A$16,IF(Data!DI1119&gt;=Konstanta!$B$17,Konstanta!$A$17,IF(Data!DI1119&gt;=Konstanta!$B$18,Konstanta!$A$18,Konstanta!$A$19)))))</f>
        <v>6</v>
      </c>
      <c r="DK1119" t="b">
        <f t="shared" si="300"/>
        <v>0</v>
      </c>
      <c r="DL1119" t="b">
        <f>COUNTIFS(A$1:A1118,A1119)=0</f>
        <v>1</v>
      </c>
    </row>
    <row r="1120" spans="1:116">
      <c r="A1120" s="68"/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8"/>
      <c r="P1120" s="68"/>
      <c r="Q1120" s="68"/>
      <c r="R1120" s="68"/>
      <c r="S1120" s="68"/>
      <c r="T1120" s="68"/>
      <c r="U1120" s="68"/>
      <c r="V1120" s="68"/>
      <c r="W1120" s="68"/>
      <c r="X1120" s="68"/>
      <c r="Y1120" s="68"/>
      <c r="Z1120" s="68"/>
      <c r="AA1120" s="68"/>
      <c r="AB1120" s="68"/>
      <c r="AC1120" s="68"/>
      <c r="AD1120" s="68"/>
      <c r="AE1120" s="68"/>
      <c r="AF1120" s="68"/>
      <c r="AG1120" s="68"/>
      <c r="AH1120" s="68"/>
      <c r="AI1120" s="68"/>
      <c r="AJ1120" s="68"/>
      <c r="AK1120" s="68"/>
      <c r="AL1120" s="68"/>
      <c r="AM1120" s="68"/>
      <c r="AN1120" s="68"/>
      <c r="AO1120" s="68"/>
      <c r="AP1120" s="68"/>
      <c r="AQ1120" s="68"/>
      <c r="AR1120" s="68"/>
      <c r="AS1120" s="68"/>
      <c r="AT1120" s="68"/>
      <c r="AU1120" s="68"/>
      <c r="AV1120" s="68"/>
      <c r="AW1120" s="68"/>
      <c r="AX1120" s="68"/>
      <c r="AY1120" s="68"/>
      <c r="AZ1120" s="68"/>
      <c r="BA1120" s="68"/>
      <c r="BB1120" s="68"/>
      <c r="BC1120" s="68"/>
      <c r="BD1120" s="68"/>
      <c r="BE1120" s="68"/>
      <c r="BF1120" s="68"/>
      <c r="BG1120" s="68"/>
      <c r="BH1120" s="68"/>
      <c r="BI1120" s="68"/>
      <c r="BJ1120" s="68"/>
      <c r="BK1120" s="68"/>
      <c r="BL1120" s="68"/>
      <c r="BM1120" s="68"/>
      <c r="BN1120" s="68"/>
      <c r="BO1120" s="68"/>
      <c r="BP1120" s="68"/>
      <c r="BQ1120" s="68"/>
      <c r="BR1120" s="68"/>
      <c r="BS1120" s="68"/>
      <c r="BT1120" s="68"/>
      <c r="BU1120" s="68"/>
      <c r="BV1120" s="68"/>
      <c r="BW1120" s="68"/>
      <c r="BX1120" s="68"/>
      <c r="BY1120" s="68"/>
      <c r="BZ1120" s="70" t="str">
        <f t="shared" si="285"/>
        <v/>
      </c>
      <c r="CA1120" s="71">
        <f t="shared" ca="1" si="286"/>
        <v>1096694.666275</v>
      </c>
      <c r="CB1120" s="70" t="b">
        <f ca="1">AND(LEN(BZ1120)&gt;0,TEXT(BZ1120,"YYYY-MM-DD")=TEXT(Konstanta!$B$1,"YYYY-MM-DD"))</f>
        <v>0</v>
      </c>
      <c r="CC1120" s="70" t="str">
        <f t="shared" si="287"/>
        <v/>
      </c>
      <c r="CD1120" s="72">
        <f ca="1">(Konstanta!$B$2-D1120)*24</f>
        <v>1096694.666275</v>
      </c>
      <c r="CE1120" t="b">
        <f t="shared" si="288"/>
        <v>0</v>
      </c>
      <c r="CF1120" t="b">
        <f>LEN(_xlfn.IFNA(VLOOKUP(H1120,Konstanta!$M:$M,1,FALSE),""))&gt;0</f>
        <v>0</v>
      </c>
      <c r="CG1120" t="b">
        <f>LEN(_xlfn.IFNA(VLOOKUP(G1120,Konstanta!$T:$T,1,FALSE),""))&gt;0</f>
        <v>0</v>
      </c>
      <c r="CH1120" t="b">
        <f>_xlfn.IFNA(VLOOKUP(U1120,Konstanta!$O:$O,1,FALSE),"-")&lt;&gt;"-"</f>
        <v>0</v>
      </c>
      <c r="CI1120" t="b">
        <f>LEN(_xlfn.IFNA(VLOOKUP(AX1120,Konstanta!$X:$X,1,FALSE),""))&gt;0</f>
        <v>0</v>
      </c>
      <c r="CJ1120" t="b">
        <f>OR(LEN(_xlfn.IFNA(VLOOKUP(Y1120,Konstanta!$Q:$Q,1,FALSE),""))&gt;0,LEN(Y1120)=0)</f>
        <v>1</v>
      </c>
      <c r="CK1120" t="b">
        <f t="shared" si="289"/>
        <v>1</v>
      </c>
      <c r="CL1120" t="b">
        <f>OR(LEN(_xlfn.IFNA(VLOOKUP(BK1120,Konstanta!$Z:$Z,1,FALSE),""))&gt;0,LEN(BK1120)=0)</f>
        <v>1</v>
      </c>
      <c r="CM1120" t="b">
        <f t="shared" si="290"/>
        <v>1</v>
      </c>
      <c r="CN1120" t="b">
        <f t="shared" si="291"/>
        <v>0</v>
      </c>
      <c r="CO1120" t="b">
        <f>LEN(_xlfn.IFNA(VLOOKUP(Data!K1120,Konstanta!$AB:$AB,1,FALSE),""))&gt;0</f>
        <v>0</v>
      </c>
      <c r="CP1120" s="12" t="b">
        <f t="shared" si="292"/>
        <v>0</v>
      </c>
      <c r="CQ1120" s="12" t="b">
        <f t="shared" si="293"/>
        <v>0</v>
      </c>
      <c r="CR1120" t="b">
        <f>ISNUMBER(SEARCH(Konstanta!$Q$5,Y1120))</f>
        <v>0</v>
      </c>
      <c r="CS1120">
        <f ca="1">IF(CD1120&lt;=Konstanta!$J$5,Konstanta!$I$5,IF(CD1120&lt;=Konstanta!$J$6,Konstanta!$I$6,IF(CD1120&lt;=Konstanta!$J$7,Konstanta!$I$7,Konstanta!$I$8)))</f>
        <v>4</v>
      </c>
      <c r="CT1120" t="b">
        <f>ISNUMBER(SEARCH(Konstanta!$Q$6,Y1120))</f>
        <v>0</v>
      </c>
      <c r="CU1120">
        <f ca="1">IF(CD1120&lt;=Konstanta!$F$5,Konstanta!$E$5,IF(CD1120&lt;=Konstanta!$F$6,Konstanta!$E$6,IF(CD1120&lt;=Konstanta!$F$7,Konstanta!$E$7,IF(CD1120&lt;=Konstanta!$F$8,Konstanta!$E$8,Konstanta!$E$9))))</f>
        <v>5</v>
      </c>
      <c r="CV1120" t="b">
        <f t="shared" si="294"/>
        <v>1</v>
      </c>
      <c r="CW1120" s="74">
        <f ca="1">IF(CD1120&lt;=Konstanta!$B$5,Konstanta!$A$5,IF(CD1120&lt;=Konstanta!$B$6,Konstanta!$A$6,IF(CD1120&lt;=Konstanta!$B$7,Konstanta!$A$7,IF(CD1120&lt;=Konstanta!$B$8,Konstanta!$A$8,IF(CD1120&lt;=Konstanta!$B$9,Konstanta!$A$9,IF(CD1120&lt;=Konstanta!$B$10,Konstanta!$A$10,IF(CD1120&lt;=Konstanta!$B$11,Konstanta!$A$11,Konstanta!$A$12)))))))</f>
        <v>8</v>
      </c>
      <c r="CX1120" t="b">
        <f>LEN(_xlfn.IFNA(VLOOKUP(AA1120,Konstanta!$AD:$AD,1,FALSE),""))=0</f>
        <v>1</v>
      </c>
      <c r="CY1120" s="67">
        <f t="shared" si="295"/>
        <v>0</v>
      </c>
      <c r="CZ1120" s="67">
        <f t="shared" si="296"/>
        <v>0</v>
      </c>
      <c r="DA1120" s="67">
        <f t="shared" si="297"/>
        <v>0</v>
      </c>
      <c r="DB1120" t="b">
        <f t="shared" ca="1" si="298"/>
        <v>0</v>
      </c>
      <c r="DC1120" s="67" t="b">
        <f>DA1120&lt;=Konstanta!$AH$3</f>
        <v>1</v>
      </c>
      <c r="DD1120" t="b">
        <f>CY1120&lt;=Konstanta!$AH$4</f>
        <v>1</v>
      </c>
      <c r="DE1120" t="b">
        <f>CY1120&lt;=Konstanta!$AH$5</f>
        <v>1</v>
      </c>
      <c r="DF1120" t="b">
        <f>CY1120&lt;=Konstanta!$AH$6</f>
        <v>1</v>
      </c>
      <c r="DG1120" t="b">
        <f ca="1">TEXT(BL1120,"YYYYMMDD")=TEXT(Konstanta!$B$1,"YYYYMMDD")</f>
        <v>0</v>
      </c>
      <c r="DH1120" t="b">
        <f t="shared" si="299"/>
        <v>0</v>
      </c>
      <c r="DI1120" s="67">
        <f ca="1">Konstanta!$C$4-Data!CD1120</f>
        <v>-1096658.666275</v>
      </c>
      <c r="DJ1120">
        <f ca="1">IF(Data!DI1120&gt;=Konstanta!$B$14,Konstanta!$A$14,IF(Data!DI1120&gt;=Konstanta!$B$15,Konstanta!$A$15,IF(Data!DI1120&gt;=Konstanta!$B$16,Konstanta!$A$16,IF(Data!DI1120&gt;=Konstanta!$B$17,Konstanta!$A$17,IF(Data!DI1120&gt;=Konstanta!$B$18,Konstanta!$A$18,Konstanta!$A$19)))))</f>
        <v>6</v>
      </c>
      <c r="DK1120" t="b">
        <f t="shared" si="300"/>
        <v>0</v>
      </c>
      <c r="DL1120" t="b">
        <f>COUNTIFS(A$1:A1119,A1120)=0</f>
        <v>1</v>
      </c>
    </row>
    <row r="1121" spans="1:116">
      <c r="A1121" s="68"/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8"/>
      <c r="P1121" s="68"/>
      <c r="Q1121" s="68"/>
      <c r="R1121" s="68"/>
      <c r="S1121" s="68"/>
      <c r="T1121" s="68"/>
      <c r="U1121" s="68"/>
      <c r="V1121" s="68"/>
      <c r="W1121" s="68"/>
      <c r="X1121" s="68"/>
      <c r="Y1121" s="68"/>
      <c r="Z1121" s="68"/>
      <c r="AA1121" s="68"/>
      <c r="AB1121" s="68"/>
      <c r="AC1121" s="68"/>
      <c r="AD1121" s="68"/>
      <c r="AE1121" s="68"/>
      <c r="AF1121" s="68"/>
      <c r="AG1121" s="68"/>
      <c r="AH1121" s="68"/>
      <c r="AI1121" s="68"/>
      <c r="AJ1121" s="68"/>
      <c r="AK1121" s="68"/>
      <c r="AL1121" s="68"/>
      <c r="AM1121" s="68"/>
      <c r="AN1121" s="68"/>
      <c r="AO1121" s="68"/>
      <c r="AP1121" s="68"/>
      <c r="AQ1121" s="68"/>
      <c r="AR1121" s="68"/>
      <c r="AS1121" s="68"/>
      <c r="AT1121" s="68"/>
      <c r="AU1121" s="68"/>
      <c r="AV1121" s="68"/>
      <c r="AW1121" s="68"/>
      <c r="AX1121" s="68"/>
      <c r="AY1121" s="68"/>
      <c r="AZ1121" s="68"/>
      <c r="BA1121" s="68"/>
      <c r="BB1121" s="68"/>
      <c r="BC1121" s="68"/>
      <c r="BD1121" s="68"/>
      <c r="BE1121" s="68"/>
      <c r="BF1121" s="68"/>
      <c r="BG1121" s="68"/>
      <c r="BH1121" s="68"/>
      <c r="BI1121" s="68"/>
      <c r="BJ1121" s="68"/>
      <c r="BK1121" s="68"/>
      <c r="BL1121" s="68"/>
      <c r="BM1121" s="68"/>
      <c r="BN1121" s="68"/>
      <c r="BO1121" s="68"/>
      <c r="BP1121" s="68"/>
      <c r="BQ1121" s="68"/>
      <c r="BR1121" s="68"/>
      <c r="BS1121" s="68"/>
      <c r="BT1121" s="68"/>
      <c r="BU1121" s="68"/>
      <c r="BV1121" s="68"/>
      <c r="BW1121" s="68"/>
      <c r="BX1121" s="68"/>
      <c r="BY1121" s="68"/>
      <c r="BZ1121" s="70" t="str">
        <f t="shared" si="285"/>
        <v/>
      </c>
      <c r="CA1121" s="71">
        <f t="shared" ca="1" si="286"/>
        <v>1096694.6662277777</v>
      </c>
      <c r="CB1121" s="70" t="b">
        <f ca="1">AND(LEN(BZ1121)&gt;0,TEXT(BZ1121,"YYYY-MM-DD")=TEXT(Konstanta!$B$1,"YYYY-MM-DD"))</f>
        <v>0</v>
      </c>
      <c r="CC1121" s="70" t="str">
        <f t="shared" si="287"/>
        <v/>
      </c>
      <c r="CD1121" s="72">
        <f ca="1">(Konstanta!$B$2-D1121)*24</f>
        <v>1096694.666275</v>
      </c>
      <c r="CE1121" t="b">
        <f t="shared" si="288"/>
        <v>0</v>
      </c>
      <c r="CF1121" t="b">
        <f>LEN(_xlfn.IFNA(VLOOKUP(H1121,Konstanta!$M:$M,1,FALSE),""))&gt;0</f>
        <v>0</v>
      </c>
      <c r="CG1121" t="b">
        <f>LEN(_xlfn.IFNA(VLOOKUP(G1121,Konstanta!$T:$T,1,FALSE),""))&gt;0</f>
        <v>0</v>
      </c>
      <c r="CH1121" t="b">
        <f>_xlfn.IFNA(VLOOKUP(U1121,Konstanta!$O:$O,1,FALSE),"-")&lt;&gt;"-"</f>
        <v>0</v>
      </c>
      <c r="CI1121" t="b">
        <f>LEN(_xlfn.IFNA(VLOOKUP(AX1121,Konstanta!$X:$X,1,FALSE),""))&gt;0</f>
        <v>0</v>
      </c>
      <c r="CJ1121" t="b">
        <f>OR(LEN(_xlfn.IFNA(VLOOKUP(Y1121,Konstanta!$Q:$Q,1,FALSE),""))&gt;0,LEN(Y1121)=0)</f>
        <v>1</v>
      </c>
      <c r="CK1121" t="b">
        <f t="shared" si="289"/>
        <v>1</v>
      </c>
      <c r="CL1121" t="b">
        <f>OR(LEN(_xlfn.IFNA(VLOOKUP(BK1121,Konstanta!$Z:$Z,1,FALSE),""))&gt;0,LEN(BK1121)=0)</f>
        <v>1</v>
      </c>
      <c r="CM1121" t="b">
        <f t="shared" si="290"/>
        <v>1</v>
      </c>
      <c r="CN1121" t="b">
        <f t="shared" si="291"/>
        <v>0</v>
      </c>
      <c r="CO1121" t="b">
        <f>LEN(_xlfn.IFNA(VLOOKUP(Data!K1121,Konstanta!$AB:$AB,1,FALSE),""))&gt;0</f>
        <v>0</v>
      </c>
      <c r="CP1121" s="12" t="b">
        <f t="shared" si="292"/>
        <v>0</v>
      </c>
      <c r="CQ1121" s="12" t="b">
        <f t="shared" si="293"/>
        <v>0</v>
      </c>
      <c r="CR1121" t="b">
        <f>ISNUMBER(SEARCH(Konstanta!$Q$5,Y1121))</f>
        <v>0</v>
      </c>
      <c r="CS1121">
        <f ca="1">IF(CD1121&lt;=Konstanta!$J$5,Konstanta!$I$5,IF(CD1121&lt;=Konstanta!$J$6,Konstanta!$I$6,IF(CD1121&lt;=Konstanta!$J$7,Konstanta!$I$7,Konstanta!$I$8)))</f>
        <v>4</v>
      </c>
      <c r="CT1121" t="b">
        <f>ISNUMBER(SEARCH(Konstanta!$Q$6,Y1121))</f>
        <v>0</v>
      </c>
      <c r="CU1121">
        <f ca="1">IF(CD1121&lt;=Konstanta!$F$5,Konstanta!$E$5,IF(CD1121&lt;=Konstanta!$F$6,Konstanta!$E$6,IF(CD1121&lt;=Konstanta!$F$7,Konstanta!$E$7,IF(CD1121&lt;=Konstanta!$F$8,Konstanta!$E$8,Konstanta!$E$9))))</f>
        <v>5</v>
      </c>
      <c r="CV1121" t="b">
        <f t="shared" si="294"/>
        <v>1</v>
      </c>
      <c r="CW1121" s="74">
        <f ca="1">IF(CD1121&lt;=Konstanta!$B$5,Konstanta!$A$5,IF(CD1121&lt;=Konstanta!$B$6,Konstanta!$A$6,IF(CD1121&lt;=Konstanta!$B$7,Konstanta!$A$7,IF(CD1121&lt;=Konstanta!$B$8,Konstanta!$A$8,IF(CD1121&lt;=Konstanta!$B$9,Konstanta!$A$9,IF(CD1121&lt;=Konstanta!$B$10,Konstanta!$A$10,IF(CD1121&lt;=Konstanta!$B$11,Konstanta!$A$11,Konstanta!$A$12)))))))</f>
        <v>8</v>
      </c>
      <c r="CX1121" t="b">
        <f>LEN(_xlfn.IFNA(VLOOKUP(AA1121,Konstanta!$AD:$AD,1,FALSE),""))=0</f>
        <v>1</v>
      </c>
      <c r="CY1121" s="67">
        <f t="shared" si="295"/>
        <v>0</v>
      </c>
      <c r="CZ1121" s="67">
        <f t="shared" si="296"/>
        <v>0</v>
      </c>
      <c r="DA1121" s="67">
        <f t="shared" si="297"/>
        <v>0</v>
      </c>
      <c r="DB1121" t="b">
        <f t="shared" ca="1" si="298"/>
        <v>0</v>
      </c>
      <c r="DC1121" s="67" t="b">
        <f>DA1121&lt;=Konstanta!$AH$3</f>
        <v>1</v>
      </c>
      <c r="DD1121" t="b">
        <f>CY1121&lt;=Konstanta!$AH$4</f>
        <v>1</v>
      </c>
      <c r="DE1121" t="b">
        <f>CY1121&lt;=Konstanta!$AH$5</f>
        <v>1</v>
      </c>
      <c r="DF1121" t="b">
        <f>CY1121&lt;=Konstanta!$AH$6</f>
        <v>1</v>
      </c>
      <c r="DG1121" t="b">
        <f ca="1">TEXT(BL1121,"YYYYMMDD")=TEXT(Konstanta!$B$1,"YYYYMMDD")</f>
        <v>0</v>
      </c>
      <c r="DH1121" t="b">
        <f t="shared" si="299"/>
        <v>0</v>
      </c>
      <c r="DI1121" s="67">
        <f ca="1">Konstanta!$C$4-Data!CD1121</f>
        <v>-1096658.666275</v>
      </c>
      <c r="DJ1121">
        <f ca="1">IF(Data!DI1121&gt;=Konstanta!$B$14,Konstanta!$A$14,IF(Data!DI1121&gt;=Konstanta!$B$15,Konstanta!$A$15,IF(Data!DI1121&gt;=Konstanta!$B$16,Konstanta!$A$16,IF(Data!DI1121&gt;=Konstanta!$B$17,Konstanta!$A$17,IF(Data!DI1121&gt;=Konstanta!$B$18,Konstanta!$A$18,Konstanta!$A$19)))))</f>
        <v>6</v>
      </c>
      <c r="DK1121" t="b">
        <f t="shared" si="300"/>
        <v>0</v>
      </c>
      <c r="DL1121" t="b">
        <f>COUNTIFS(A$1:A1120,A1121)=0</f>
        <v>1</v>
      </c>
    </row>
    <row r="1122" spans="1:116">
      <c r="A1122" s="68"/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8"/>
      <c r="P1122" s="68"/>
      <c r="Q1122" s="68"/>
      <c r="R1122" s="68"/>
      <c r="S1122" s="68"/>
      <c r="T1122" s="68"/>
      <c r="U1122" s="68"/>
      <c r="V1122" s="68"/>
      <c r="W1122" s="68"/>
      <c r="X1122" s="68"/>
      <c r="Y1122" s="68"/>
      <c r="Z1122" s="68"/>
      <c r="AA1122" s="68"/>
      <c r="AB1122" s="68"/>
      <c r="AC1122" s="68"/>
      <c r="AD1122" s="68"/>
      <c r="AE1122" s="68"/>
      <c r="AF1122" s="68"/>
      <c r="AG1122" s="68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  <c r="BL1122" s="68"/>
      <c r="BM1122" s="68"/>
      <c r="BN1122" s="68"/>
      <c r="BO1122" s="68"/>
      <c r="BP1122" s="68"/>
      <c r="BQ1122" s="68"/>
      <c r="BR1122" s="68"/>
      <c r="BS1122" s="68"/>
      <c r="BT1122" s="68"/>
      <c r="BU1122" s="68"/>
      <c r="BV1122" s="68"/>
      <c r="BW1122" s="68"/>
      <c r="BX1122" s="68"/>
      <c r="BY1122" s="68"/>
      <c r="BZ1122" s="70" t="str">
        <f t="shared" si="285"/>
        <v/>
      </c>
      <c r="CA1122" s="71">
        <f t="shared" ca="1" si="286"/>
        <v>1096694.6662277777</v>
      </c>
      <c r="CB1122" s="70" t="b">
        <f ca="1">AND(LEN(BZ1122)&gt;0,TEXT(BZ1122,"YYYY-MM-DD")=TEXT(Konstanta!$B$1,"YYYY-MM-DD"))</f>
        <v>0</v>
      </c>
      <c r="CC1122" s="70" t="str">
        <f t="shared" si="287"/>
        <v/>
      </c>
      <c r="CD1122" s="72">
        <f ca="1">(Konstanta!$B$2-D1122)*24</f>
        <v>1096694.666275</v>
      </c>
      <c r="CE1122" t="b">
        <f t="shared" si="288"/>
        <v>0</v>
      </c>
      <c r="CF1122" t="b">
        <f>LEN(_xlfn.IFNA(VLOOKUP(H1122,Konstanta!$M:$M,1,FALSE),""))&gt;0</f>
        <v>0</v>
      </c>
      <c r="CG1122" t="b">
        <f>LEN(_xlfn.IFNA(VLOOKUP(G1122,Konstanta!$T:$T,1,FALSE),""))&gt;0</f>
        <v>0</v>
      </c>
      <c r="CH1122" t="b">
        <f>_xlfn.IFNA(VLOOKUP(U1122,Konstanta!$O:$O,1,FALSE),"-")&lt;&gt;"-"</f>
        <v>0</v>
      </c>
      <c r="CI1122" t="b">
        <f>LEN(_xlfn.IFNA(VLOOKUP(AX1122,Konstanta!$X:$X,1,FALSE),""))&gt;0</f>
        <v>0</v>
      </c>
      <c r="CJ1122" t="b">
        <f>OR(LEN(_xlfn.IFNA(VLOOKUP(Y1122,Konstanta!$Q:$Q,1,FALSE),""))&gt;0,LEN(Y1122)=0)</f>
        <v>1</v>
      </c>
      <c r="CK1122" t="b">
        <f t="shared" si="289"/>
        <v>1</v>
      </c>
      <c r="CL1122" t="b">
        <f>OR(LEN(_xlfn.IFNA(VLOOKUP(BK1122,Konstanta!$Z:$Z,1,FALSE),""))&gt;0,LEN(BK1122)=0)</f>
        <v>1</v>
      </c>
      <c r="CM1122" t="b">
        <f t="shared" si="290"/>
        <v>1</v>
      </c>
      <c r="CN1122" t="b">
        <f t="shared" si="291"/>
        <v>0</v>
      </c>
      <c r="CO1122" t="b">
        <f>LEN(_xlfn.IFNA(VLOOKUP(Data!K1122,Konstanta!$AB:$AB,1,FALSE),""))&gt;0</f>
        <v>0</v>
      </c>
      <c r="CP1122" s="12" t="b">
        <f t="shared" si="292"/>
        <v>0</v>
      </c>
      <c r="CQ1122" s="12" t="b">
        <f t="shared" si="293"/>
        <v>0</v>
      </c>
      <c r="CR1122" t="b">
        <f>ISNUMBER(SEARCH(Konstanta!$Q$5,Y1122))</f>
        <v>0</v>
      </c>
      <c r="CS1122">
        <f ca="1">IF(CD1122&lt;=Konstanta!$J$5,Konstanta!$I$5,IF(CD1122&lt;=Konstanta!$J$6,Konstanta!$I$6,IF(CD1122&lt;=Konstanta!$J$7,Konstanta!$I$7,Konstanta!$I$8)))</f>
        <v>4</v>
      </c>
      <c r="CT1122" t="b">
        <f>ISNUMBER(SEARCH(Konstanta!$Q$6,Y1122))</f>
        <v>0</v>
      </c>
      <c r="CU1122">
        <f ca="1">IF(CD1122&lt;=Konstanta!$F$5,Konstanta!$E$5,IF(CD1122&lt;=Konstanta!$F$6,Konstanta!$E$6,IF(CD1122&lt;=Konstanta!$F$7,Konstanta!$E$7,IF(CD1122&lt;=Konstanta!$F$8,Konstanta!$E$8,Konstanta!$E$9))))</f>
        <v>5</v>
      </c>
      <c r="CV1122" t="b">
        <f t="shared" si="294"/>
        <v>1</v>
      </c>
      <c r="CW1122" s="74">
        <f ca="1">IF(CD1122&lt;=Konstanta!$B$5,Konstanta!$A$5,IF(CD1122&lt;=Konstanta!$B$6,Konstanta!$A$6,IF(CD1122&lt;=Konstanta!$B$7,Konstanta!$A$7,IF(CD1122&lt;=Konstanta!$B$8,Konstanta!$A$8,IF(CD1122&lt;=Konstanta!$B$9,Konstanta!$A$9,IF(CD1122&lt;=Konstanta!$B$10,Konstanta!$A$10,IF(CD1122&lt;=Konstanta!$B$11,Konstanta!$A$11,Konstanta!$A$12)))))))</f>
        <v>8</v>
      </c>
      <c r="CX1122" t="b">
        <f>LEN(_xlfn.IFNA(VLOOKUP(AA1122,Konstanta!$AD:$AD,1,FALSE),""))=0</f>
        <v>1</v>
      </c>
      <c r="CY1122" s="67">
        <f t="shared" si="295"/>
        <v>0</v>
      </c>
      <c r="CZ1122" s="67">
        <f t="shared" si="296"/>
        <v>0</v>
      </c>
      <c r="DA1122" s="67">
        <f t="shared" si="297"/>
        <v>0</v>
      </c>
      <c r="DB1122" t="b">
        <f t="shared" ca="1" si="298"/>
        <v>0</v>
      </c>
      <c r="DC1122" s="67" t="b">
        <f>DA1122&lt;=Konstanta!$AH$3</f>
        <v>1</v>
      </c>
      <c r="DD1122" t="b">
        <f>CY1122&lt;=Konstanta!$AH$4</f>
        <v>1</v>
      </c>
      <c r="DE1122" t="b">
        <f>CY1122&lt;=Konstanta!$AH$5</f>
        <v>1</v>
      </c>
      <c r="DF1122" t="b">
        <f>CY1122&lt;=Konstanta!$AH$6</f>
        <v>1</v>
      </c>
      <c r="DG1122" t="b">
        <f ca="1">TEXT(BL1122,"YYYYMMDD")=TEXT(Konstanta!$B$1,"YYYYMMDD")</f>
        <v>0</v>
      </c>
      <c r="DH1122" t="b">
        <f t="shared" si="299"/>
        <v>0</v>
      </c>
      <c r="DI1122" s="67">
        <f ca="1">Konstanta!$C$4-Data!CD1122</f>
        <v>-1096658.666275</v>
      </c>
      <c r="DJ1122">
        <f ca="1">IF(Data!DI1122&gt;=Konstanta!$B$14,Konstanta!$A$14,IF(Data!DI1122&gt;=Konstanta!$B$15,Konstanta!$A$15,IF(Data!DI1122&gt;=Konstanta!$B$16,Konstanta!$A$16,IF(Data!DI1122&gt;=Konstanta!$B$17,Konstanta!$A$17,IF(Data!DI1122&gt;=Konstanta!$B$18,Konstanta!$A$18,Konstanta!$A$19)))))</f>
        <v>6</v>
      </c>
      <c r="DK1122" t="b">
        <f t="shared" si="300"/>
        <v>0</v>
      </c>
      <c r="DL1122" t="b">
        <f>COUNTIFS(A$1:A1121,A1122)=0</f>
        <v>1</v>
      </c>
    </row>
    <row r="1123" spans="1:116">
      <c r="A1123" s="68"/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8"/>
      <c r="P1123" s="68"/>
      <c r="Q1123" s="68"/>
      <c r="R1123" s="68"/>
      <c r="S1123" s="68"/>
      <c r="T1123" s="68"/>
      <c r="U1123" s="68"/>
      <c r="V1123" s="68"/>
      <c r="W1123" s="68"/>
      <c r="X1123" s="68"/>
      <c r="Y1123" s="68"/>
      <c r="Z1123" s="68"/>
      <c r="AA1123" s="68"/>
      <c r="AB1123" s="68"/>
      <c r="AC1123" s="68"/>
      <c r="AD1123" s="68"/>
      <c r="AE1123" s="68"/>
      <c r="AF1123" s="68"/>
      <c r="AG1123" s="68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  <c r="BL1123" s="68"/>
      <c r="BM1123" s="68"/>
      <c r="BN1123" s="68"/>
      <c r="BO1123" s="68"/>
      <c r="BP1123" s="68"/>
      <c r="BQ1123" s="68"/>
      <c r="BR1123" s="68"/>
      <c r="BS1123" s="68"/>
      <c r="BT1123" s="68"/>
      <c r="BU1123" s="68"/>
      <c r="BV1123" s="68"/>
      <c r="BW1123" s="68"/>
      <c r="BX1123" s="68"/>
      <c r="BY1123" s="68"/>
      <c r="BZ1123" s="70" t="str">
        <f t="shared" si="285"/>
        <v/>
      </c>
      <c r="CA1123" s="71">
        <f t="shared" ca="1" si="286"/>
        <v>1096694.6659916667</v>
      </c>
      <c r="CB1123" s="70" t="b">
        <f ca="1">AND(LEN(BZ1123)&gt;0,TEXT(BZ1123,"YYYY-MM-DD")=TEXT(Konstanta!$B$1,"YYYY-MM-DD"))</f>
        <v>0</v>
      </c>
      <c r="CC1123" s="70" t="str">
        <f t="shared" si="287"/>
        <v/>
      </c>
      <c r="CD1123" s="72">
        <f ca="1">(Konstanta!$B$2-D1123)*24</f>
        <v>1096694.666275</v>
      </c>
      <c r="CE1123" t="b">
        <f t="shared" si="288"/>
        <v>0</v>
      </c>
      <c r="CF1123" t="b">
        <f>LEN(_xlfn.IFNA(VLOOKUP(H1123,Konstanta!$M:$M,1,FALSE),""))&gt;0</f>
        <v>0</v>
      </c>
      <c r="CG1123" t="b">
        <f>LEN(_xlfn.IFNA(VLOOKUP(G1123,Konstanta!$T:$T,1,FALSE),""))&gt;0</f>
        <v>0</v>
      </c>
      <c r="CH1123" t="b">
        <f>_xlfn.IFNA(VLOOKUP(U1123,Konstanta!$O:$O,1,FALSE),"-")&lt;&gt;"-"</f>
        <v>0</v>
      </c>
      <c r="CI1123" t="b">
        <f>LEN(_xlfn.IFNA(VLOOKUP(AX1123,Konstanta!$X:$X,1,FALSE),""))&gt;0</f>
        <v>0</v>
      </c>
      <c r="CJ1123" t="b">
        <f>OR(LEN(_xlfn.IFNA(VLOOKUP(Y1123,Konstanta!$Q:$Q,1,FALSE),""))&gt;0,LEN(Y1123)=0)</f>
        <v>1</v>
      </c>
      <c r="CK1123" t="b">
        <f t="shared" si="289"/>
        <v>1</v>
      </c>
      <c r="CL1123" t="b">
        <f>OR(LEN(_xlfn.IFNA(VLOOKUP(BK1123,Konstanta!$Z:$Z,1,FALSE),""))&gt;0,LEN(BK1123)=0)</f>
        <v>1</v>
      </c>
      <c r="CM1123" t="b">
        <f t="shared" si="290"/>
        <v>1</v>
      </c>
      <c r="CN1123" t="b">
        <f t="shared" si="291"/>
        <v>0</v>
      </c>
      <c r="CO1123" t="b">
        <f>LEN(_xlfn.IFNA(VLOOKUP(Data!K1123,Konstanta!$AB:$AB,1,FALSE),""))&gt;0</f>
        <v>0</v>
      </c>
      <c r="CP1123" s="12" t="b">
        <f t="shared" si="292"/>
        <v>0</v>
      </c>
      <c r="CQ1123" s="12" t="b">
        <f t="shared" si="293"/>
        <v>0</v>
      </c>
      <c r="CR1123" t="b">
        <f>ISNUMBER(SEARCH(Konstanta!$Q$5,Y1123))</f>
        <v>0</v>
      </c>
      <c r="CS1123">
        <f ca="1">IF(CD1123&lt;=Konstanta!$J$5,Konstanta!$I$5,IF(CD1123&lt;=Konstanta!$J$6,Konstanta!$I$6,IF(CD1123&lt;=Konstanta!$J$7,Konstanta!$I$7,Konstanta!$I$8)))</f>
        <v>4</v>
      </c>
      <c r="CT1123" t="b">
        <f>ISNUMBER(SEARCH(Konstanta!$Q$6,Y1123))</f>
        <v>0</v>
      </c>
      <c r="CU1123">
        <f ca="1">IF(CD1123&lt;=Konstanta!$F$5,Konstanta!$E$5,IF(CD1123&lt;=Konstanta!$F$6,Konstanta!$E$6,IF(CD1123&lt;=Konstanta!$F$7,Konstanta!$E$7,IF(CD1123&lt;=Konstanta!$F$8,Konstanta!$E$8,Konstanta!$E$9))))</f>
        <v>5</v>
      </c>
      <c r="CV1123" t="b">
        <f t="shared" si="294"/>
        <v>1</v>
      </c>
      <c r="CW1123" s="74">
        <f ca="1">IF(CD1123&lt;=Konstanta!$B$5,Konstanta!$A$5,IF(CD1123&lt;=Konstanta!$B$6,Konstanta!$A$6,IF(CD1123&lt;=Konstanta!$B$7,Konstanta!$A$7,IF(CD1123&lt;=Konstanta!$B$8,Konstanta!$A$8,IF(CD1123&lt;=Konstanta!$B$9,Konstanta!$A$9,IF(CD1123&lt;=Konstanta!$B$10,Konstanta!$A$10,IF(CD1123&lt;=Konstanta!$B$11,Konstanta!$A$11,Konstanta!$A$12)))))))</f>
        <v>8</v>
      </c>
      <c r="CX1123" t="b">
        <f>LEN(_xlfn.IFNA(VLOOKUP(AA1123,Konstanta!$AD:$AD,1,FALSE),""))=0</f>
        <v>1</v>
      </c>
      <c r="CY1123" s="67">
        <f t="shared" si="295"/>
        <v>0</v>
      </c>
      <c r="CZ1123" s="67">
        <f t="shared" si="296"/>
        <v>0</v>
      </c>
      <c r="DA1123" s="67">
        <f t="shared" si="297"/>
        <v>0</v>
      </c>
      <c r="DB1123" t="b">
        <f t="shared" ca="1" si="298"/>
        <v>0</v>
      </c>
      <c r="DC1123" s="67" t="b">
        <f>DA1123&lt;=Konstanta!$AH$3</f>
        <v>1</v>
      </c>
      <c r="DD1123" t="b">
        <f>CY1123&lt;=Konstanta!$AH$4</f>
        <v>1</v>
      </c>
      <c r="DE1123" t="b">
        <f>CY1123&lt;=Konstanta!$AH$5</f>
        <v>1</v>
      </c>
      <c r="DF1123" t="b">
        <f>CY1123&lt;=Konstanta!$AH$6</f>
        <v>1</v>
      </c>
      <c r="DG1123" t="b">
        <f ca="1">TEXT(BL1123,"YYYYMMDD")=TEXT(Konstanta!$B$1,"YYYYMMDD")</f>
        <v>0</v>
      </c>
      <c r="DH1123" t="b">
        <f t="shared" si="299"/>
        <v>0</v>
      </c>
      <c r="DI1123" s="67">
        <f ca="1">Konstanta!$C$4-Data!CD1123</f>
        <v>-1096658.666275</v>
      </c>
      <c r="DJ1123">
        <f ca="1">IF(Data!DI1123&gt;=Konstanta!$B$14,Konstanta!$A$14,IF(Data!DI1123&gt;=Konstanta!$B$15,Konstanta!$A$15,IF(Data!DI1123&gt;=Konstanta!$B$16,Konstanta!$A$16,IF(Data!DI1123&gt;=Konstanta!$B$17,Konstanta!$A$17,IF(Data!DI1123&gt;=Konstanta!$B$18,Konstanta!$A$18,Konstanta!$A$19)))))</f>
        <v>6</v>
      </c>
      <c r="DK1123" t="b">
        <f t="shared" si="300"/>
        <v>0</v>
      </c>
      <c r="DL1123" t="b">
        <f>COUNTIFS(A$1:A1122,A1123)=0</f>
        <v>1</v>
      </c>
    </row>
    <row r="1124" spans="1:116">
      <c r="A1124" s="68"/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8"/>
      <c r="P1124" s="68"/>
      <c r="Q1124" s="68"/>
      <c r="R1124" s="68"/>
      <c r="S1124" s="68"/>
      <c r="T1124" s="68"/>
      <c r="U1124" s="68"/>
      <c r="V1124" s="68"/>
      <c r="W1124" s="68"/>
      <c r="X1124" s="68"/>
      <c r="Y1124" s="68"/>
      <c r="Z1124" s="68"/>
      <c r="AA1124" s="68"/>
      <c r="AB1124" s="68"/>
      <c r="AC1124" s="68"/>
      <c r="AD1124" s="68"/>
      <c r="AE1124" s="68"/>
      <c r="AF1124" s="68"/>
      <c r="AG1124" s="68"/>
      <c r="AH1124" s="68"/>
      <c r="AI1124" s="68"/>
      <c r="AJ1124" s="68"/>
      <c r="AK1124" s="68"/>
      <c r="AL1124" s="68"/>
      <c r="AM1124" s="68"/>
      <c r="AN1124" s="68"/>
      <c r="AO1124" s="68"/>
      <c r="AP1124" s="68"/>
      <c r="AQ1124" s="68"/>
      <c r="AR1124" s="68"/>
      <c r="AS1124" s="68"/>
      <c r="AT1124" s="68"/>
      <c r="AU1124" s="68"/>
      <c r="AV1124" s="68"/>
      <c r="AW1124" s="68"/>
      <c r="AX1124" s="68"/>
      <c r="AY1124" s="68"/>
      <c r="AZ1124" s="68"/>
      <c r="BA1124" s="68"/>
      <c r="BB1124" s="68"/>
      <c r="BC1124" s="68"/>
      <c r="BD1124" s="68"/>
      <c r="BE1124" s="68"/>
      <c r="BF1124" s="68"/>
      <c r="BG1124" s="68"/>
      <c r="BH1124" s="68"/>
      <c r="BI1124" s="68"/>
      <c r="BJ1124" s="68"/>
      <c r="BK1124" s="68"/>
      <c r="BL1124" s="68"/>
      <c r="BM1124" s="68"/>
      <c r="BN1124" s="68"/>
      <c r="BO1124" s="68"/>
      <c r="BP1124" s="68"/>
      <c r="BQ1124" s="68"/>
      <c r="BR1124" s="68"/>
      <c r="BS1124" s="68"/>
      <c r="BT1124" s="68"/>
      <c r="BU1124" s="68"/>
      <c r="BV1124" s="68"/>
      <c r="BW1124" s="68"/>
      <c r="BX1124" s="68"/>
      <c r="BY1124" s="68"/>
      <c r="BZ1124" s="70" t="str">
        <f t="shared" si="285"/>
        <v/>
      </c>
      <c r="CA1124" s="71">
        <f t="shared" ca="1" si="286"/>
        <v>1096694.666013889</v>
      </c>
      <c r="CB1124" s="70" t="b">
        <f ca="1">AND(LEN(BZ1124)&gt;0,TEXT(BZ1124,"YYYY-MM-DD")=TEXT(Konstanta!$B$1,"YYYY-MM-DD"))</f>
        <v>0</v>
      </c>
      <c r="CC1124" s="70" t="str">
        <f t="shared" si="287"/>
        <v/>
      </c>
      <c r="CD1124" s="72">
        <f ca="1">(Konstanta!$B$2-D1124)*24</f>
        <v>1096694.666275</v>
      </c>
      <c r="CE1124" t="b">
        <f t="shared" si="288"/>
        <v>0</v>
      </c>
      <c r="CF1124" t="b">
        <f>LEN(_xlfn.IFNA(VLOOKUP(H1124,Konstanta!$M:$M,1,FALSE),""))&gt;0</f>
        <v>0</v>
      </c>
      <c r="CG1124" t="b">
        <f>LEN(_xlfn.IFNA(VLOOKUP(G1124,Konstanta!$T:$T,1,FALSE),""))&gt;0</f>
        <v>0</v>
      </c>
      <c r="CH1124" t="b">
        <f>_xlfn.IFNA(VLOOKUP(U1124,Konstanta!$O:$O,1,FALSE),"-")&lt;&gt;"-"</f>
        <v>0</v>
      </c>
      <c r="CI1124" t="b">
        <f>LEN(_xlfn.IFNA(VLOOKUP(AX1124,Konstanta!$X:$X,1,FALSE),""))&gt;0</f>
        <v>0</v>
      </c>
      <c r="CJ1124" t="b">
        <f>OR(LEN(_xlfn.IFNA(VLOOKUP(Y1124,Konstanta!$Q:$Q,1,FALSE),""))&gt;0,LEN(Y1124)=0)</f>
        <v>1</v>
      </c>
      <c r="CK1124" t="b">
        <f t="shared" si="289"/>
        <v>1</v>
      </c>
      <c r="CL1124" t="b">
        <f>OR(LEN(_xlfn.IFNA(VLOOKUP(BK1124,Konstanta!$Z:$Z,1,FALSE),""))&gt;0,LEN(BK1124)=0)</f>
        <v>1</v>
      </c>
      <c r="CM1124" t="b">
        <f t="shared" si="290"/>
        <v>1</v>
      </c>
      <c r="CN1124" t="b">
        <f t="shared" si="291"/>
        <v>0</v>
      </c>
      <c r="CO1124" t="b">
        <f>LEN(_xlfn.IFNA(VLOOKUP(Data!K1124,Konstanta!$AB:$AB,1,FALSE),""))&gt;0</f>
        <v>0</v>
      </c>
      <c r="CP1124" s="12" t="b">
        <f t="shared" si="292"/>
        <v>0</v>
      </c>
      <c r="CQ1124" s="12" t="b">
        <f t="shared" si="293"/>
        <v>0</v>
      </c>
      <c r="CR1124" t="b">
        <f>ISNUMBER(SEARCH(Konstanta!$Q$5,Y1124))</f>
        <v>0</v>
      </c>
      <c r="CS1124">
        <f ca="1">IF(CD1124&lt;=Konstanta!$J$5,Konstanta!$I$5,IF(CD1124&lt;=Konstanta!$J$6,Konstanta!$I$6,IF(CD1124&lt;=Konstanta!$J$7,Konstanta!$I$7,Konstanta!$I$8)))</f>
        <v>4</v>
      </c>
      <c r="CT1124" t="b">
        <f>ISNUMBER(SEARCH(Konstanta!$Q$6,Y1124))</f>
        <v>0</v>
      </c>
      <c r="CU1124">
        <f ca="1">IF(CD1124&lt;=Konstanta!$F$5,Konstanta!$E$5,IF(CD1124&lt;=Konstanta!$F$6,Konstanta!$E$6,IF(CD1124&lt;=Konstanta!$F$7,Konstanta!$E$7,IF(CD1124&lt;=Konstanta!$F$8,Konstanta!$E$8,Konstanta!$E$9))))</f>
        <v>5</v>
      </c>
      <c r="CV1124" t="b">
        <f t="shared" si="294"/>
        <v>1</v>
      </c>
      <c r="CW1124" s="74">
        <f ca="1">IF(CD1124&lt;=Konstanta!$B$5,Konstanta!$A$5,IF(CD1124&lt;=Konstanta!$B$6,Konstanta!$A$6,IF(CD1124&lt;=Konstanta!$B$7,Konstanta!$A$7,IF(CD1124&lt;=Konstanta!$B$8,Konstanta!$A$8,IF(CD1124&lt;=Konstanta!$B$9,Konstanta!$A$9,IF(CD1124&lt;=Konstanta!$B$10,Konstanta!$A$10,IF(CD1124&lt;=Konstanta!$B$11,Konstanta!$A$11,Konstanta!$A$12)))))))</f>
        <v>8</v>
      </c>
      <c r="CX1124" t="b">
        <f>LEN(_xlfn.IFNA(VLOOKUP(AA1124,Konstanta!$AD:$AD,1,FALSE),""))=0</f>
        <v>1</v>
      </c>
      <c r="CY1124" s="67">
        <f t="shared" si="295"/>
        <v>0</v>
      </c>
      <c r="CZ1124" s="67">
        <f t="shared" si="296"/>
        <v>0</v>
      </c>
      <c r="DA1124" s="67">
        <f t="shared" si="297"/>
        <v>0</v>
      </c>
      <c r="DB1124" t="b">
        <f t="shared" ca="1" si="298"/>
        <v>0</v>
      </c>
      <c r="DC1124" s="67" t="b">
        <f>DA1124&lt;=Konstanta!$AH$3</f>
        <v>1</v>
      </c>
      <c r="DD1124" t="b">
        <f>CY1124&lt;=Konstanta!$AH$4</f>
        <v>1</v>
      </c>
      <c r="DE1124" t="b">
        <f>CY1124&lt;=Konstanta!$AH$5</f>
        <v>1</v>
      </c>
      <c r="DF1124" t="b">
        <f>CY1124&lt;=Konstanta!$AH$6</f>
        <v>1</v>
      </c>
      <c r="DG1124" t="b">
        <f ca="1">TEXT(BL1124,"YYYYMMDD")=TEXT(Konstanta!$B$1,"YYYYMMDD")</f>
        <v>0</v>
      </c>
      <c r="DH1124" t="b">
        <f t="shared" si="299"/>
        <v>0</v>
      </c>
      <c r="DI1124" s="67">
        <f ca="1">Konstanta!$C$4-Data!CD1124</f>
        <v>-1096658.666275</v>
      </c>
      <c r="DJ1124">
        <f ca="1">IF(Data!DI1124&gt;=Konstanta!$B$14,Konstanta!$A$14,IF(Data!DI1124&gt;=Konstanta!$B$15,Konstanta!$A$15,IF(Data!DI1124&gt;=Konstanta!$B$16,Konstanta!$A$16,IF(Data!DI1124&gt;=Konstanta!$B$17,Konstanta!$A$17,IF(Data!DI1124&gt;=Konstanta!$B$18,Konstanta!$A$18,Konstanta!$A$19)))))</f>
        <v>6</v>
      </c>
      <c r="DK1124" t="b">
        <f t="shared" si="300"/>
        <v>0</v>
      </c>
      <c r="DL1124" t="b">
        <f>COUNTIFS(A$1:A1123,A1124)=0</f>
        <v>1</v>
      </c>
    </row>
    <row r="1125" spans="1:116">
      <c r="A1125" s="68"/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8"/>
      <c r="P1125" s="68"/>
      <c r="Q1125" s="68"/>
      <c r="R1125" s="68"/>
      <c r="S1125" s="68"/>
      <c r="T1125" s="68"/>
      <c r="U1125" s="68"/>
      <c r="V1125" s="68"/>
      <c r="W1125" s="68"/>
      <c r="X1125" s="68"/>
      <c r="Y1125" s="68"/>
      <c r="Z1125" s="68"/>
      <c r="AA1125" s="68"/>
      <c r="AB1125" s="68"/>
      <c r="AC1125" s="68"/>
      <c r="AD1125" s="68"/>
      <c r="AE1125" s="68"/>
      <c r="AF1125" s="68"/>
      <c r="AG1125" s="68"/>
      <c r="AH1125" s="68"/>
      <c r="AI1125" s="68"/>
      <c r="AJ1125" s="68"/>
      <c r="AK1125" s="68"/>
      <c r="AL1125" s="68"/>
      <c r="AM1125" s="68"/>
      <c r="AN1125" s="68"/>
      <c r="AO1125" s="68"/>
      <c r="AP1125" s="68"/>
      <c r="AQ1125" s="68"/>
      <c r="AR1125" s="68"/>
      <c r="AS1125" s="68"/>
      <c r="AT1125" s="68"/>
      <c r="AU1125" s="68"/>
      <c r="AV1125" s="68"/>
      <c r="AW1125" s="68"/>
      <c r="AX1125" s="68"/>
      <c r="AY1125" s="68"/>
      <c r="AZ1125" s="68"/>
      <c r="BA1125" s="68"/>
      <c r="BB1125" s="68"/>
      <c r="BC1125" s="68"/>
      <c r="BD1125" s="68"/>
      <c r="BE1125" s="68"/>
      <c r="BF1125" s="68"/>
      <c r="BG1125" s="68"/>
      <c r="BH1125" s="68"/>
      <c r="BI1125" s="68"/>
      <c r="BJ1125" s="68"/>
      <c r="BK1125" s="68"/>
      <c r="BL1125" s="68"/>
      <c r="BM1125" s="68"/>
      <c r="BN1125" s="68"/>
      <c r="BO1125" s="68"/>
      <c r="BP1125" s="68"/>
      <c r="BQ1125" s="68"/>
      <c r="BR1125" s="68"/>
      <c r="BS1125" s="68"/>
      <c r="BT1125" s="68"/>
      <c r="BU1125" s="68"/>
      <c r="BV1125" s="68"/>
      <c r="BW1125" s="68"/>
      <c r="BX1125" s="68"/>
      <c r="BY1125" s="68"/>
      <c r="BZ1125" s="70" t="str">
        <f t="shared" si="285"/>
        <v/>
      </c>
      <c r="CA1125" s="71">
        <f t="shared" ca="1" si="286"/>
        <v>1096694.6664083335</v>
      </c>
      <c r="CB1125" s="70" t="b">
        <f ca="1">AND(LEN(BZ1125)&gt;0,TEXT(BZ1125,"YYYY-MM-DD")=TEXT(Konstanta!$B$1,"YYYY-MM-DD"))</f>
        <v>0</v>
      </c>
      <c r="CC1125" s="70" t="str">
        <f t="shared" si="287"/>
        <v/>
      </c>
      <c r="CD1125" s="72">
        <f ca="1">(Konstanta!$B$2-D1125)*24</f>
        <v>1096694.666275</v>
      </c>
      <c r="CE1125" t="b">
        <f t="shared" si="288"/>
        <v>0</v>
      </c>
      <c r="CF1125" t="b">
        <f>LEN(_xlfn.IFNA(VLOOKUP(H1125,Konstanta!$M:$M,1,FALSE),""))&gt;0</f>
        <v>0</v>
      </c>
      <c r="CG1125" t="b">
        <f>LEN(_xlfn.IFNA(VLOOKUP(G1125,Konstanta!$T:$T,1,FALSE),""))&gt;0</f>
        <v>0</v>
      </c>
      <c r="CH1125" t="b">
        <f>_xlfn.IFNA(VLOOKUP(U1125,Konstanta!$O:$O,1,FALSE),"-")&lt;&gt;"-"</f>
        <v>0</v>
      </c>
      <c r="CI1125" t="b">
        <f>LEN(_xlfn.IFNA(VLOOKUP(AX1125,Konstanta!$X:$X,1,FALSE),""))&gt;0</f>
        <v>0</v>
      </c>
      <c r="CJ1125" t="b">
        <f>OR(LEN(_xlfn.IFNA(VLOOKUP(Y1125,Konstanta!$Q:$Q,1,FALSE),""))&gt;0,LEN(Y1125)=0)</f>
        <v>1</v>
      </c>
      <c r="CK1125" t="b">
        <f t="shared" si="289"/>
        <v>1</v>
      </c>
      <c r="CL1125" t="b">
        <f>OR(LEN(_xlfn.IFNA(VLOOKUP(BK1125,Konstanta!$Z:$Z,1,FALSE),""))&gt;0,LEN(BK1125)=0)</f>
        <v>1</v>
      </c>
      <c r="CM1125" t="b">
        <f t="shared" si="290"/>
        <v>1</v>
      </c>
      <c r="CN1125" t="b">
        <f t="shared" si="291"/>
        <v>0</v>
      </c>
      <c r="CO1125" t="b">
        <f>LEN(_xlfn.IFNA(VLOOKUP(Data!K1125,Konstanta!$AB:$AB,1,FALSE),""))&gt;0</f>
        <v>0</v>
      </c>
      <c r="CP1125" s="12" t="b">
        <f t="shared" si="292"/>
        <v>0</v>
      </c>
      <c r="CQ1125" s="12" t="b">
        <f t="shared" si="293"/>
        <v>0</v>
      </c>
      <c r="CR1125" t="b">
        <f>ISNUMBER(SEARCH(Konstanta!$Q$5,Y1125))</f>
        <v>0</v>
      </c>
      <c r="CS1125">
        <f ca="1">IF(CD1125&lt;=Konstanta!$J$5,Konstanta!$I$5,IF(CD1125&lt;=Konstanta!$J$6,Konstanta!$I$6,IF(CD1125&lt;=Konstanta!$J$7,Konstanta!$I$7,Konstanta!$I$8)))</f>
        <v>4</v>
      </c>
      <c r="CT1125" t="b">
        <f>ISNUMBER(SEARCH(Konstanta!$Q$6,Y1125))</f>
        <v>0</v>
      </c>
      <c r="CU1125">
        <f ca="1">IF(CD1125&lt;=Konstanta!$F$5,Konstanta!$E$5,IF(CD1125&lt;=Konstanta!$F$6,Konstanta!$E$6,IF(CD1125&lt;=Konstanta!$F$7,Konstanta!$E$7,IF(CD1125&lt;=Konstanta!$F$8,Konstanta!$E$8,Konstanta!$E$9))))</f>
        <v>5</v>
      </c>
      <c r="CV1125" t="b">
        <f t="shared" si="294"/>
        <v>1</v>
      </c>
      <c r="CW1125" s="74">
        <f ca="1">IF(CD1125&lt;=Konstanta!$B$5,Konstanta!$A$5,IF(CD1125&lt;=Konstanta!$B$6,Konstanta!$A$6,IF(CD1125&lt;=Konstanta!$B$7,Konstanta!$A$7,IF(CD1125&lt;=Konstanta!$B$8,Konstanta!$A$8,IF(CD1125&lt;=Konstanta!$B$9,Konstanta!$A$9,IF(CD1125&lt;=Konstanta!$B$10,Konstanta!$A$10,IF(CD1125&lt;=Konstanta!$B$11,Konstanta!$A$11,Konstanta!$A$12)))))))</f>
        <v>8</v>
      </c>
      <c r="CX1125" t="b">
        <f>LEN(_xlfn.IFNA(VLOOKUP(AA1125,Konstanta!$AD:$AD,1,FALSE),""))=0</f>
        <v>1</v>
      </c>
      <c r="CY1125" s="67">
        <f t="shared" si="295"/>
        <v>0</v>
      </c>
      <c r="CZ1125" s="67">
        <f t="shared" si="296"/>
        <v>0</v>
      </c>
      <c r="DA1125" s="67">
        <f t="shared" si="297"/>
        <v>0</v>
      </c>
      <c r="DB1125" t="b">
        <f t="shared" ca="1" si="298"/>
        <v>0</v>
      </c>
      <c r="DC1125" s="67" t="b">
        <f>DA1125&lt;=Konstanta!$AH$3</f>
        <v>1</v>
      </c>
      <c r="DD1125" t="b">
        <f>CY1125&lt;=Konstanta!$AH$4</f>
        <v>1</v>
      </c>
      <c r="DE1125" t="b">
        <f>CY1125&lt;=Konstanta!$AH$5</f>
        <v>1</v>
      </c>
      <c r="DF1125" t="b">
        <f>CY1125&lt;=Konstanta!$AH$6</f>
        <v>1</v>
      </c>
      <c r="DG1125" t="b">
        <f ca="1">TEXT(BL1125,"YYYYMMDD")=TEXT(Konstanta!$B$1,"YYYYMMDD")</f>
        <v>0</v>
      </c>
      <c r="DH1125" t="b">
        <f t="shared" si="299"/>
        <v>0</v>
      </c>
      <c r="DI1125" s="67">
        <f ca="1">Konstanta!$C$4-Data!CD1125</f>
        <v>-1096658.666275</v>
      </c>
      <c r="DJ1125">
        <f ca="1">IF(Data!DI1125&gt;=Konstanta!$B$14,Konstanta!$A$14,IF(Data!DI1125&gt;=Konstanta!$B$15,Konstanta!$A$15,IF(Data!DI1125&gt;=Konstanta!$B$16,Konstanta!$A$16,IF(Data!DI1125&gt;=Konstanta!$B$17,Konstanta!$A$17,IF(Data!DI1125&gt;=Konstanta!$B$18,Konstanta!$A$18,Konstanta!$A$19)))))</f>
        <v>6</v>
      </c>
      <c r="DK1125" t="b">
        <f t="shared" si="300"/>
        <v>0</v>
      </c>
      <c r="DL1125" t="b">
        <f>COUNTIFS(A$1:A1124,A1125)=0</f>
        <v>1</v>
      </c>
    </row>
    <row r="1126" spans="1:116">
      <c r="A1126" s="68"/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8"/>
      <c r="P1126" s="68"/>
      <c r="Q1126" s="68"/>
      <c r="R1126" s="68"/>
      <c r="S1126" s="68"/>
      <c r="T1126" s="68"/>
      <c r="U1126" s="68"/>
      <c r="V1126" s="68"/>
      <c r="W1126" s="68"/>
      <c r="X1126" s="68"/>
      <c r="Y1126" s="68"/>
      <c r="Z1126" s="68"/>
      <c r="AA1126" s="68"/>
      <c r="AB1126" s="68"/>
      <c r="AC1126" s="68"/>
      <c r="AD1126" s="68"/>
      <c r="AE1126" s="68"/>
      <c r="AF1126" s="68"/>
      <c r="AG1126" s="68"/>
      <c r="AH1126" s="68"/>
      <c r="AI1126" s="68"/>
      <c r="AJ1126" s="68"/>
      <c r="AK1126" s="68"/>
      <c r="AL1126" s="68"/>
      <c r="AM1126" s="68"/>
      <c r="AN1126" s="68"/>
      <c r="AO1126" s="68"/>
      <c r="AP1126" s="68"/>
      <c r="AQ1126" s="68"/>
      <c r="AR1126" s="68"/>
      <c r="AS1126" s="68"/>
      <c r="AT1126" s="68"/>
      <c r="AU1126" s="68"/>
      <c r="AV1126" s="68"/>
      <c r="AW1126" s="68"/>
      <c r="AX1126" s="68"/>
      <c r="AY1126" s="68"/>
      <c r="AZ1126" s="68"/>
      <c r="BA1126" s="68"/>
      <c r="BB1126" s="68"/>
      <c r="BC1126" s="68"/>
      <c r="BD1126" s="68"/>
      <c r="BE1126" s="68"/>
      <c r="BF1126" s="68"/>
      <c r="BG1126" s="68"/>
      <c r="BH1126" s="68"/>
      <c r="BI1126" s="68"/>
      <c r="BJ1126" s="68"/>
      <c r="BK1126" s="68"/>
      <c r="BL1126" s="68"/>
      <c r="BM1126" s="68"/>
      <c r="BN1126" s="68"/>
      <c r="BO1126" s="68"/>
      <c r="BP1126" s="68"/>
      <c r="BQ1126" s="68"/>
      <c r="BR1126" s="68"/>
      <c r="BS1126" s="68"/>
      <c r="BT1126" s="68"/>
      <c r="BU1126" s="68"/>
      <c r="BV1126" s="68"/>
      <c r="BW1126" s="68"/>
      <c r="BX1126" s="68"/>
      <c r="BY1126" s="68"/>
      <c r="BZ1126" s="70" t="str">
        <f t="shared" si="285"/>
        <v/>
      </c>
      <c r="CA1126" s="71">
        <f t="shared" ca="1" si="286"/>
        <v>1096694.6664</v>
      </c>
      <c r="CB1126" s="70" t="b">
        <f ca="1">AND(LEN(BZ1126)&gt;0,TEXT(BZ1126,"YYYY-MM-DD")=TEXT(Konstanta!$B$1,"YYYY-MM-DD"))</f>
        <v>0</v>
      </c>
      <c r="CC1126" s="70" t="str">
        <f t="shared" si="287"/>
        <v/>
      </c>
      <c r="CD1126" s="72">
        <f ca="1">(Konstanta!$B$2-D1126)*24</f>
        <v>1096694.666275</v>
      </c>
      <c r="CE1126" t="b">
        <f t="shared" si="288"/>
        <v>0</v>
      </c>
      <c r="CF1126" t="b">
        <f>LEN(_xlfn.IFNA(VLOOKUP(H1126,Konstanta!$M:$M,1,FALSE),""))&gt;0</f>
        <v>0</v>
      </c>
      <c r="CG1126" t="b">
        <f>LEN(_xlfn.IFNA(VLOOKUP(G1126,Konstanta!$T:$T,1,FALSE),""))&gt;0</f>
        <v>0</v>
      </c>
      <c r="CH1126" t="b">
        <f>_xlfn.IFNA(VLOOKUP(U1126,Konstanta!$O:$O,1,FALSE),"-")&lt;&gt;"-"</f>
        <v>0</v>
      </c>
      <c r="CI1126" t="b">
        <f>LEN(_xlfn.IFNA(VLOOKUP(AX1126,Konstanta!$X:$X,1,FALSE),""))&gt;0</f>
        <v>0</v>
      </c>
      <c r="CJ1126" t="b">
        <f>OR(LEN(_xlfn.IFNA(VLOOKUP(Y1126,Konstanta!$Q:$Q,1,FALSE),""))&gt;0,LEN(Y1126)=0)</f>
        <v>1</v>
      </c>
      <c r="CK1126" t="b">
        <f t="shared" si="289"/>
        <v>1</v>
      </c>
      <c r="CL1126" t="b">
        <f>OR(LEN(_xlfn.IFNA(VLOOKUP(BK1126,Konstanta!$Z:$Z,1,FALSE),""))&gt;0,LEN(BK1126)=0)</f>
        <v>1</v>
      </c>
      <c r="CM1126" t="b">
        <f t="shared" si="290"/>
        <v>1</v>
      </c>
      <c r="CN1126" t="b">
        <f t="shared" si="291"/>
        <v>0</v>
      </c>
      <c r="CO1126" t="b">
        <f>LEN(_xlfn.IFNA(VLOOKUP(Data!K1126,Konstanta!$AB:$AB,1,FALSE),""))&gt;0</f>
        <v>0</v>
      </c>
      <c r="CP1126" s="12" t="b">
        <f t="shared" si="292"/>
        <v>0</v>
      </c>
      <c r="CQ1126" s="12" t="b">
        <f t="shared" si="293"/>
        <v>0</v>
      </c>
      <c r="CR1126" t="b">
        <f>ISNUMBER(SEARCH(Konstanta!$Q$5,Y1126))</f>
        <v>0</v>
      </c>
      <c r="CS1126">
        <f ca="1">IF(CD1126&lt;=Konstanta!$J$5,Konstanta!$I$5,IF(CD1126&lt;=Konstanta!$J$6,Konstanta!$I$6,IF(CD1126&lt;=Konstanta!$J$7,Konstanta!$I$7,Konstanta!$I$8)))</f>
        <v>4</v>
      </c>
      <c r="CT1126" t="b">
        <f>ISNUMBER(SEARCH(Konstanta!$Q$6,Y1126))</f>
        <v>0</v>
      </c>
      <c r="CU1126">
        <f ca="1">IF(CD1126&lt;=Konstanta!$F$5,Konstanta!$E$5,IF(CD1126&lt;=Konstanta!$F$6,Konstanta!$E$6,IF(CD1126&lt;=Konstanta!$F$7,Konstanta!$E$7,IF(CD1126&lt;=Konstanta!$F$8,Konstanta!$E$8,Konstanta!$E$9))))</f>
        <v>5</v>
      </c>
      <c r="CV1126" t="b">
        <f t="shared" si="294"/>
        <v>1</v>
      </c>
      <c r="CW1126" s="74">
        <f ca="1">IF(CD1126&lt;=Konstanta!$B$5,Konstanta!$A$5,IF(CD1126&lt;=Konstanta!$B$6,Konstanta!$A$6,IF(CD1126&lt;=Konstanta!$B$7,Konstanta!$A$7,IF(CD1126&lt;=Konstanta!$B$8,Konstanta!$A$8,IF(CD1126&lt;=Konstanta!$B$9,Konstanta!$A$9,IF(CD1126&lt;=Konstanta!$B$10,Konstanta!$A$10,IF(CD1126&lt;=Konstanta!$B$11,Konstanta!$A$11,Konstanta!$A$12)))))))</f>
        <v>8</v>
      </c>
      <c r="CX1126" t="b">
        <f>LEN(_xlfn.IFNA(VLOOKUP(AA1126,Konstanta!$AD:$AD,1,FALSE),""))=0</f>
        <v>1</v>
      </c>
      <c r="CY1126" s="67">
        <f t="shared" si="295"/>
        <v>0</v>
      </c>
      <c r="CZ1126" s="67">
        <f t="shared" si="296"/>
        <v>0</v>
      </c>
      <c r="DA1126" s="67">
        <f t="shared" si="297"/>
        <v>0</v>
      </c>
      <c r="DB1126" t="b">
        <f t="shared" ca="1" si="298"/>
        <v>0</v>
      </c>
      <c r="DC1126" s="67" t="b">
        <f>DA1126&lt;=Konstanta!$AH$3</f>
        <v>1</v>
      </c>
      <c r="DD1126" t="b">
        <f>CY1126&lt;=Konstanta!$AH$4</f>
        <v>1</v>
      </c>
      <c r="DE1126" t="b">
        <f>CY1126&lt;=Konstanta!$AH$5</f>
        <v>1</v>
      </c>
      <c r="DF1126" t="b">
        <f>CY1126&lt;=Konstanta!$AH$6</f>
        <v>1</v>
      </c>
      <c r="DG1126" t="b">
        <f ca="1">TEXT(BL1126,"YYYYMMDD")=TEXT(Konstanta!$B$1,"YYYYMMDD")</f>
        <v>0</v>
      </c>
      <c r="DH1126" t="b">
        <f t="shared" si="299"/>
        <v>0</v>
      </c>
      <c r="DI1126" s="67">
        <f ca="1">Konstanta!$C$4-Data!CD1126</f>
        <v>-1096658.666275</v>
      </c>
      <c r="DJ1126">
        <f ca="1">IF(Data!DI1126&gt;=Konstanta!$B$14,Konstanta!$A$14,IF(Data!DI1126&gt;=Konstanta!$B$15,Konstanta!$A$15,IF(Data!DI1126&gt;=Konstanta!$B$16,Konstanta!$A$16,IF(Data!DI1126&gt;=Konstanta!$B$17,Konstanta!$A$17,IF(Data!DI1126&gt;=Konstanta!$B$18,Konstanta!$A$18,Konstanta!$A$19)))))</f>
        <v>6</v>
      </c>
      <c r="DK1126" t="b">
        <f t="shared" si="300"/>
        <v>0</v>
      </c>
      <c r="DL1126" t="b">
        <f>COUNTIFS(A$1:A1125,A1126)=0</f>
        <v>1</v>
      </c>
    </row>
    <row r="1127" spans="1:116">
      <c r="A1127" s="68"/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8"/>
      <c r="P1127" s="68"/>
      <c r="Q1127" s="68"/>
      <c r="R1127" s="68"/>
      <c r="S1127" s="68"/>
      <c r="T1127" s="68"/>
      <c r="U1127" s="68"/>
      <c r="V1127" s="68"/>
      <c r="W1127" s="68"/>
      <c r="X1127" s="68"/>
      <c r="Y1127" s="68"/>
      <c r="Z1127" s="68"/>
      <c r="AA1127" s="68"/>
      <c r="AB1127" s="68"/>
      <c r="AC1127" s="68"/>
      <c r="AD1127" s="68"/>
      <c r="AE1127" s="68"/>
      <c r="AF1127" s="68"/>
      <c r="AG1127" s="68"/>
      <c r="AH1127" s="68"/>
      <c r="AI1127" s="68"/>
      <c r="AJ1127" s="68"/>
      <c r="AK1127" s="68"/>
      <c r="AL1127" s="68"/>
      <c r="AM1127" s="68"/>
      <c r="AN1127" s="68"/>
      <c r="AO1127" s="68"/>
      <c r="AP1127" s="68"/>
      <c r="AQ1127" s="68"/>
      <c r="AR1127" s="68"/>
      <c r="AS1127" s="68"/>
      <c r="AT1127" s="68"/>
      <c r="AU1127" s="68"/>
      <c r="AV1127" s="68"/>
      <c r="AW1127" s="68"/>
      <c r="AX1127" s="68"/>
      <c r="AY1127" s="68"/>
      <c r="AZ1127" s="68"/>
      <c r="BA1127" s="68"/>
      <c r="BB1127" s="68"/>
      <c r="BC1127" s="68"/>
      <c r="BD1127" s="68"/>
      <c r="BE1127" s="68"/>
      <c r="BF1127" s="68"/>
      <c r="BG1127" s="68"/>
      <c r="BH1127" s="68"/>
      <c r="BI1127" s="68"/>
      <c r="BJ1127" s="68"/>
      <c r="BK1127" s="68"/>
      <c r="BL1127" s="68"/>
      <c r="BM1127" s="68"/>
      <c r="BN1127" s="68"/>
      <c r="BO1127" s="68"/>
      <c r="BP1127" s="68"/>
      <c r="BQ1127" s="68"/>
      <c r="BR1127" s="68"/>
      <c r="BS1127" s="68"/>
      <c r="BT1127" s="68"/>
      <c r="BU1127" s="68"/>
      <c r="BV1127" s="68"/>
      <c r="BW1127" s="68"/>
      <c r="BX1127" s="68"/>
      <c r="BY1127" s="68"/>
      <c r="BZ1127" s="70" t="str">
        <f t="shared" si="285"/>
        <v/>
      </c>
      <c r="CA1127" s="71">
        <f t="shared" ca="1" si="286"/>
        <v>1096694.6659916667</v>
      </c>
      <c r="CB1127" s="70" t="b">
        <f ca="1">AND(LEN(BZ1127)&gt;0,TEXT(BZ1127,"YYYY-MM-DD")=TEXT(Konstanta!$B$1,"YYYY-MM-DD"))</f>
        <v>0</v>
      </c>
      <c r="CC1127" s="70" t="str">
        <f t="shared" si="287"/>
        <v/>
      </c>
      <c r="CD1127" s="72">
        <f ca="1">(Konstanta!$B$2-D1127)*24</f>
        <v>1096694.666275</v>
      </c>
      <c r="CE1127" t="b">
        <f t="shared" si="288"/>
        <v>0</v>
      </c>
      <c r="CF1127" t="b">
        <f>LEN(_xlfn.IFNA(VLOOKUP(H1127,Konstanta!$M:$M,1,FALSE),""))&gt;0</f>
        <v>0</v>
      </c>
      <c r="CG1127" t="b">
        <f>LEN(_xlfn.IFNA(VLOOKUP(G1127,Konstanta!$T:$T,1,FALSE),""))&gt;0</f>
        <v>0</v>
      </c>
      <c r="CH1127" t="b">
        <f>_xlfn.IFNA(VLOOKUP(U1127,Konstanta!$O:$O,1,FALSE),"-")&lt;&gt;"-"</f>
        <v>0</v>
      </c>
      <c r="CI1127" t="b">
        <f>LEN(_xlfn.IFNA(VLOOKUP(AX1127,Konstanta!$X:$X,1,FALSE),""))&gt;0</f>
        <v>0</v>
      </c>
      <c r="CJ1127" t="b">
        <f>OR(LEN(_xlfn.IFNA(VLOOKUP(Y1127,Konstanta!$Q:$Q,1,FALSE),""))&gt;0,LEN(Y1127)=0)</f>
        <v>1</v>
      </c>
      <c r="CK1127" t="b">
        <f t="shared" si="289"/>
        <v>1</v>
      </c>
      <c r="CL1127" t="b">
        <f>OR(LEN(_xlfn.IFNA(VLOOKUP(BK1127,Konstanta!$Z:$Z,1,FALSE),""))&gt;0,LEN(BK1127)=0)</f>
        <v>1</v>
      </c>
      <c r="CM1127" t="b">
        <f t="shared" si="290"/>
        <v>1</v>
      </c>
      <c r="CN1127" t="b">
        <f t="shared" si="291"/>
        <v>0</v>
      </c>
      <c r="CO1127" t="b">
        <f>LEN(_xlfn.IFNA(VLOOKUP(Data!K1127,Konstanta!$AB:$AB,1,FALSE),""))&gt;0</f>
        <v>0</v>
      </c>
      <c r="CP1127" s="12" t="b">
        <f t="shared" si="292"/>
        <v>0</v>
      </c>
      <c r="CQ1127" s="12" t="b">
        <f t="shared" si="293"/>
        <v>0</v>
      </c>
      <c r="CR1127" t="b">
        <f>ISNUMBER(SEARCH(Konstanta!$Q$5,Y1127))</f>
        <v>0</v>
      </c>
      <c r="CS1127">
        <f ca="1">IF(CD1127&lt;=Konstanta!$J$5,Konstanta!$I$5,IF(CD1127&lt;=Konstanta!$J$6,Konstanta!$I$6,IF(CD1127&lt;=Konstanta!$J$7,Konstanta!$I$7,Konstanta!$I$8)))</f>
        <v>4</v>
      </c>
      <c r="CT1127" t="b">
        <f>ISNUMBER(SEARCH(Konstanta!$Q$6,Y1127))</f>
        <v>0</v>
      </c>
      <c r="CU1127">
        <f ca="1">IF(CD1127&lt;=Konstanta!$F$5,Konstanta!$E$5,IF(CD1127&lt;=Konstanta!$F$6,Konstanta!$E$6,IF(CD1127&lt;=Konstanta!$F$7,Konstanta!$E$7,IF(CD1127&lt;=Konstanta!$F$8,Konstanta!$E$8,Konstanta!$E$9))))</f>
        <v>5</v>
      </c>
      <c r="CV1127" t="b">
        <f t="shared" si="294"/>
        <v>1</v>
      </c>
      <c r="CW1127" s="74">
        <f ca="1">IF(CD1127&lt;=Konstanta!$B$5,Konstanta!$A$5,IF(CD1127&lt;=Konstanta!$B$6,Konstanta!$A$6,IF(CD1127&lt;=Konstanta!$B$7,Konstanta!$A$7,IF(CD1127&lt;=Konstanta!$B$8,Konstanta!$A$8,IF(CD1127&lt;=Konstanta!$B$9,Konstanta!$A$9,IF(CD1127&lt;=Konstanta!$B$10,Konstanta!$A$10,IF(CD1127&lt;=Konstanta!$B$11,Konstanta!$A$11,Konstanta!$A$12)))))))</f>
        <v>8</v>
      </c>
      <c r="CX1127" t="b">
        <f>LEN(_xlfn.IFNA(VLOOKUP(AA1127,Konstanta!$AD:$AD,1,FALSE),""))=0</f>
        <v>1</v>
      </c>
      <c r="CY1127" s="67">
        <f t="shared" si="295"/>
        <v>0</v>
      </c>
      <c r="CZ1127" s="67">
        <f t="shared" si="296"/>
        <v>0</v>
      </c>
      <c r="DA1127" s="67">
        <f t="shared" si="297"/>
        <v>0</v>
      </c>
      <c r="DB1127" t="b">
        <f t="shared" ca="1" si="298"/>
        <v>0</v>
      </c>
      <c r="DC1127" s="67" t="b">
        <f>DA1127&lt;=Konstanta!$AH$3</f>
        <v>1</v>
      </c>
      <c r="DD1127" t="b">
        <f>CY1127&lt;=Konstanta!$AH$4</f>
        <v>1</v>
      </c>
      <c r="DE1127" t="b">
        <f>CY1127&lt;=Konstanta!$AH$5</f>
        <v>1</v>
      </c>
      <c r="DF1127" t="b">
        <f>CY1127&lt;=Konstanta!$AH$6</f>
        <v>1</v>
      </c>
      <c r="DG1127" t="b">
        <f ca="1">TEXT(BL1127,"YYYYMMDD")=TEXT(Konstanta!$B$1,"YYYYMMDD")</f>
        <v>0</v>
      </c>
      <c r="DH1127" t="b">
        <f t="shared" si="299"/>
        <v>0</v>
      </c>
      <c r="DI1127" s="67">
        <f ca="1">Konstanta!$C$4-Data!CD1127</f>
        <v>-1096658.666275</v>
      </c>
      <c r="DJ1127">
        <f ca="1">IF(Data!DI1127&gt;=Konstanta!$B$14,Konstanta!$A$14,IF(Data!DI1127&gt;=Konstanta!$B$15,Konstanta!$A$15,IF(Data!DI1127&gt;=Konstanta!$B$16,Konstanta!$A$16,IF(Data!DI1127&gt;=Konstanta!$B$17,Konstanta!$A$17,IF(Data!DI1127&gt;=Konstanta!$B$18,Konstanta!$A$18,Konstanta!$A$19)))))</f>
        <v>6</v>
      </c>
      <c r="DK1127" t="b">
        <f t="shared" si="300"/>
        <v>0</v>
      </c>
      <c r="DL1127" t="b">
        <f>COUNTIFS(A$1:A1126,A1127)=0</f>
        <v>1</v>
      </c>
    </row>
    <row r="1128" spans="1:116">
      <c r="A1128" s="68"/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8"/>
      <c r="P1128" s="68"/>
      <c r="Q1128" s="68"/>
      <c r="R1128" s="68"/>
      <c r="S1128" s="68"/>
      <c r="T1128" s="68"/>
      <c r="U1128" s="68"/>
      <c r="V1128" s="68"/>
      <c r="W1128" s="68"/>
      <c r="X1128" s="68"/>
      <c r="Y1128" s="68"/>
      <c r="Z1128" s="68"/>
      <c r="AA1128" s="68"/>
      <c r="AB1128" s="68"/>
      <c r="AC1128" s="68"/>
      <c r="AD1128" s="68"/>
      <c r="AE1128" s="68"/>
      <c r="AF1128" s="68"/>
      <c r="AG1128" s="68"/>
      <c r="AH1128" s="68"/>
      <c r="AI1128" s="68"/>
      <c r="AJ1128" s="68"/>
      <c r="AK1128" s="68"/>
      <c r="AL1128" s="68"/>
      <c r="AM1128" s="68"/>
      <c r="AN1128" s="68"/>
      <c r="AO1128" s="68"/>
      <c r="AP1128" s="68"/>
      <c r="AQ1128" s="68"/>
      <c r="AR1128" s="68"/>
      <c r="AS1128" s="68"/>
      <c r="AT1128" s="68"/>
      <c r="AU1128" s="68"/>
      <c r="AV1128" s="68"/>
      <c r="AW1128" s="68"/>
      <c r="AX1128" s="68"/>
      <c r="AY1128" s="68"/>
      <c r="AZ1128" s="68"/>
      <c r="BA1128" s="68"/>
      <c r="BB1128" s="68"/>
      <c r="BC1128" s="68"/>
      <c r="BD1128" s="68"/>
      <c r="BE1128" s="68"/>
      <c r="BF1128" s="68"/>
      <c r="BG1128" s="68"/>
      <c r="BH1128" s="68"/>
      <c r="BI1128" s="68"/>
      <c r="BJ1128" s="68"/>
      <c r="BK1128" s="68"/>
      <c r="BL1128" s="68"/>
      <c r="BM1128" s="68"/>
      <c r="BN1128" s="68"/>
      <c r="BO1128" s="68"/>
      <c r="BP1128" s="68"/>
      <c r="BQ1128" s="68"/>
      <c r="BR1128" s="68"/>
      <c r="BS1128" s="68"/>
      <c r="BT1128" s="68"/>
      <c r="BU1128" s="68"/>
      <c r="BV1128" s="68"/>
      <c r="BW1128" s="68"/>
      <c r="BX1128" s="68"/>
      <c r="BY1128" s="68"/>
      <c r="BZ1128" s="70" t="str">
        <f t="shared" si="285"/>
        <v/>
      </c>
      <c r="CA1128" s="71">
        <f t="shared" ca="1" si="286"/>
        <v>1096694.6662277777</v>
      </c>
      <c r="CB1128" s="70" t="b">
        <f ca="1">AND(LEN(BZ1128)&gt;0,TEXT(BZ1128,"YYYY-MM-DD")=TEXT(Konstanta!$B$1,"YYYY-MM-DD"))</f>
        <v>0</v>
      </c>
      <c r="CC1128" s="70" t="str">
        <f t="shared" si="287"/>
        <v/>
      </c>
      <c r="CD1128" s="72">
        <f ca="1">(Konstanta!$B$2-D1128)*24</f>
        <v>1096694.666275</v>
      </c>
      <c r="CE1128" t="b">
        <f t="shared" si="288"/>
        <v>0</v>
      </c>
      <c r="CF1128" t="b">
        <f>LEN(_xlfn.IFNA(VLOOKUP(H1128,Konstanta!$M:$M,1,FALSE),""))&gt;0</f>
        <v>0</v>
      </c>
      <c r="CG1128" t="b">
        <f>LEN(_xlfn.IFNA(VLOOKUP(G1128,Konstanta!$T:$T,1,FALSE),""))&gt;0</f>
        <v>0</v>
      </c>
      <c r="CH1128" t="b">
        <f>_xlfn.IFNA(VLOOKUP(U1128,Konstanta!$O:$O,1,FALSE),"-")&lt;&gt;"-"</f>
        <v>0</v>
      </c>
      <c r="CI1128" t="b">
        <f>LEN(_xlfn.IFNA(VLOOKUP(AX1128,Konstanta!$X:$X,1,FALSE),""))&gt;0</f>
        <v>0</v>
      </c>
      <c r="CJ1128" t="b">
        <f>OR(LEN(_xlfn.IFNA(VLOOKUP(Y1128,Konstanta!$Q:$Q,1,FALSE),""))&gt;0,LEN(Y1128)=0)</f>
        <v>1</v>
      </c>
      <c r="CK1128" t="b">
        <f t="shared" si="289"/>
        <v>1</v>
      </c>
      <c r="CL1128" t="b">
        <f>OR(LEN(_xlfn.IFNA(VLOOKUP(BK1128,Konstanta!$Z:$Z,1,FALSE),""))&gt;0,LEN(BK1128)=0)</f>
        <v>1</v>
      </c>
      <c r="CM1128" t="b">
        <f t="shared" si="290"/>
        <v>1</v>
      </c>
      <c r="CN1128" t="b">
        <f t="shared" si="291"/>
        <v>0</v>
      </c>
      <c r="CO1128" t="b">
        <f>LEN(_xlfn.IFNA(VLOOKUP(Data!K1128,Konstanta!$AB:$AB,1,FALSE),""))&gt;0</f>
        <v>0</v>
      </c>
      <c r="CP1128" s="12" t="b">
        <f t="shared" si="292"/>
        <v>0</v>
      </c>
      <c r="CQ1128" s="12" t="b">
        <f t="shared" si="293"/>
        <v>0</v>
      </c>
      <c r="CR1128" t="b">
        <f>ISNUMBER(SEARCH(Konstanta!$Q$5,Y1128))</f>
        <v>0</v>
      </c>
      <c r="CS1128">
        <f ca="1">IF(CD1128&lt;=Konstanta!$J$5,Konstanta!$I$5,IF(CD1128&lt;=Konstanta!$J$6,Konstanta!$I$6,IF(CD1128&lt;=Konstanta!$J$7,Konstanta!$I$7,Konstanta!$I$8)))</f>
        <v>4</v>
      </c>
      <c r="CT1128" t="b">
        <f>ISNUMBER(SEARCH(Konstanta!$Q$6,Y1128))</f>
        <v>0</v>
      </c>
      <c r="CU1128">
        <f ca="1">IF(CD1128&lt;=Konstanta!$F$5,Konstanta!$E$5,IF(CD1128&lt;=Konstanta!$F$6,Konstanta!$E$6,IF(CD1128&lt;=Konstanta!$F$7,Konstanta!$E$7,IF(CD1128&lt;=Konstanta!$F$8,Konstanta!$E$8,Konstanta!$E$9))))</f>
        <v>5</v>
      </c>
      <c r="CV1128" t="b">
        <f t="shared" si="294"/>
        <v>1</v>
      </c>
      <c r="CW1128" s="74">
        <f ca="1">IF(CD1128&lt;=Konstanta!$B$5,Konstanta!$A$5,IF(CD1128&lt;=Konstanta!$B$6,Konstanta!$A$6,IF(CD1128&lt;=Konstanta!$B$7,Konstanta!$A$7,IF(CD1128&lt;=Konstanta!$B$8,Konstanta!$A$8,IF(CD1128&lt;=Konstanta!$B$9,Konstanta!$A$9,IF(CD1128&lt;=Konstanta!$B$10,Konstanta!$A$10,IF(CD1128&lt;=Konstanta!$B$11,Konstanta!$A$11,Konstanta!$A$12)))))))</f>
        <v>8</v>
      </c>
      <c r="CX1128" t="b">
        <f>LEN(_xlfn.IFNA(VLOOKUP(AA1128,Konstanta!$AD:$AD,1,FALSE),""))=0</f>
        <v>1</v>
      </c>
      <c r="CY1128" s="67">
        <f t="shared" si="295"/>
        <v>0</v>
      </c>
      <c r="CZ1128" s="67">
        <f t="shared" si="296"/>
        <v>0</v>
      </c>
      <c r="DA1128" s="67">
        <f t="shared" si="297"/>
        <v>0</v>
      </c>
      <c r="DB1128" t="b">
        <f t="shared" ca="1" si="298"/>
        <v>0</v>
      </c>
      <c r="DC1128" s="67" t="b">
        <f>DA1128&lt;=Konstanta!$AH$3</f>
        <v>1</v>
      </c>
      <c r="DD1128" t="b">
        <f>CY1128&lt;=Konstanta!$AH$4</f>
        <v>1</v>
      </c>
      <c r="DE1128" t="b">
        <f>CY1128&lt;=Konstanta!$AH$5</f>
        <v>1</v>
      </c>
      <c r="DF1128" t="b">
        <f>CY1128&lt;=Konstanta!$AH$6</f>
        <v>1</v>
      </c>
      <c r="DG1128" t="b">
        <f ca="1">TEXT(BL1128,"YYYYMMDD")=TEXT(Konstanta!$B$1,"YYYYMMDD")</f>
        <v>0</v>
      </c>
      <c r="DH1128" t="b">
        <f t="shared" si="299"/>
        <v>0</v>
      </c>
      <c r="DI1128" s="67">
        <f ca="1">Konstanta!$C$4-Data!CD1128</f>
        <v>-1096658.666275</v>
      </c>
      <c r="DJ1128">
        <f ca="1">IF(Data!DI1128&gt;=Konstanta!$B$14,Konstanta!$A$14,IF(Data!DI1128&gt;=Konstanta!$B$15,Konstanta!$A$15,IF(Data!DI1128&gt;=Konstanta!$B$16,Konstanta!$A$16,IF(Data!DI1128&gt;=Konstanta!$B$17,Konstanta!$A$17,IF(Data!DI1128&gt;=Konstanta!$B$18,Konstanta!$A$18,Konstanta!$A$19)))))</f>
        <v>6</v>
      </c>
      <c r="DK1128" t="b">
        <f t="shared" si="300"/>
        <v>0</v>
      </c>
      <c r="DL1128" t="b">
        <f>COUNTIFS(A$1:A1127,A1128)=0</f>
        <v>1</v>
      </c>
    </row>
    <row r="1129" spans="1:116">
      <c r="A1129" s="68"/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8"/>
      <c r="P1129" s="68"/>
      <c r="Q1129" s="68"/>
      <c r="R1129" s="68"/>
      <c r="S1129" s="68"/>
      <c r="T1129" s="68"/>
      <c r="U1129" s="68"/>
      <c r="V1129" s="68"/>
      <c r="W1129" s="68"/>
      <c r="X1129" s="68"/>
      <c r="Y1129" s="68"/>
      <c r="Z1129" s="68"/>
      <c r="AA1129" s="68"/>
      <c r="AB1129" s="68"/>
      <c r="AC1129" s="68"/>
      <c r="AD1129" s="68"/>
      <c r="AE1129" s="68"/>
      <c r="AF1129" s="68"/>
      <c r="AG1129" s="68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68"/>
      <c r="AX1129" s="68"/>
      <c r="AY1129" s="68"/>
      <c r="AZ1129" s="68"/>
      <c r="BA1129" s="68"/>
      <c r="BB1129" s="68"/>
      <c r="BC1129" s="68"/>
      <c r="BD1129" s="68"/>
      <c r="BE1129" s="68"/>
      <c r="BF1129" s="68"/>
      <c r="BG1129" s="68"/>
      <c r="BH1129" s="68"/>
      <c r="BI1129" s="68"/>
      <c r="BJ1129" s="68"/>
      <c r="BK1129" s="68"/>
      <c r="BL1129" s="68"/>
      <c r="BM1129" s="68"/>
      <c r="BN1129" s="68"/>
      <c r="BO1129" s="68"/>
      <c r="BP1129" s="68"/>
      <c r="BQ1129" s="68"/>
      <c r="BR1129" s="68"/>
      <c r="BS1129" s="68"/>
      <c r="BT1129" s="68"/>
      <c r="BU1129" s="68"/>
      <c r="BV1129" s="68"/>
      <c r="BW1129" s="68"/>
      <c r="BX1129" s="68"/>
      <c r="BY1129" s="68"/>
      <c r="BZ1129" s="70" t="str">
        <f t="shared" si="285"/>
        <v/>
      </c>
      <c r="CA1129" s="71">
        <f t="shared" ca="1" si="286"/>
        <v>1096694.6662138889</v>
      </c>
      <c r="CB1129" s="70" t="b">
        <f ca="1">AND(LEN(BZ1129)&gt;0,TEXT(BZ1129,"YYYY-MM-DD")=TEXT(Konstanta!$B$1,"YYYY-MM-DD"))</f>
        <v>0</v>
      </c>
      <c r="CC1129" s="70" t="str">
        <f t="shared" si="287"/>
        <v/>
      </c>
      <c r="CD1129" s="72">
        <f ca="1">(Konstanta!$B$2-D1129)*24</f>
        <v>1096694.666275</v>
      </c>
      <c r="CE1129" t="b">
        <f t="shared" si="288"/>
        <v>0</v>
      </c>
      <c r="CF1129" t="b">
        <f>LEN(_xlfn.IFNA(VLOOKUP(H1129,Konstanta!$M:$M,1,FALSE),""))&gt;0</f>
        <v>0</v>
      </c>
      <c r="CG1129" t="b">
        <f>LEN(_xlfn.IFNA(VLOOKUP(G1129,Konstanta!$T:$T,1,FALSE),""))&gt;0</f>
        <v>0</v>
      </c>
      <c r="CH1129" t="b">
        <f>_xlfn.IFNA(VLOOKUP(U1129,Konstanta!$O:$O,1,FALSE),"-")&lt;&gt;"-"</f>
        <v>0</v>
      </c>
      <c r="CI1129" t="b">
        <f>LEN(_xlfn.IFNA(VLOOKUP(AX1129,Konstanta!$X:$X,1,FALSE),""))&gt;0</f>
        <v>0</v>
      </c>
      <c r="CJ1129" t="b">
        <f>OR(LEN(_xlfn.IFNA(VLOOKUP(Y1129,Konstanta!$Q:$Q,1,FALSE),""))&gt;0,LEN(Y1129)=0)</f>
        <v>1</v>
      </c>
      <c r="CK1129" t="b">
        <f t="shared" si="289"/>
        <v>1</v>
      </c>
      <c r="CL1129" t="b">
        <f>OR(LEN(_xlfn.IFNA(VLOOKUP(BK1129,Konstanta!$Z:$Z,1,FALSE),""))&gt;0,LEN(BK1129)=0)</f>
        <v>1</v>
      </c>
      <c r="CM1129" t="b">
        <f t="shared" si="290"/>
        <v>1</v>
      </c>
      <c r="CN1129" t="b">
        <f t="shared" si="291"/>
        <v>0</v>
      </c>
      <c r="CO1129" t="b">
        <f>LEN(_xlfn.IFNA(VLOOKUP(Data!K1129,Konstanta!$AB:$AB,1,FALSE),""))&gt;0</f>
        <v>0</v>
      </c>
      <c r="CP1129" s="12" t="b">
        <f t="shared" si="292"/>
        <v>0</v>
      </c>
      <c r="CQ1129" s="12" t="b">
        <f t="shared" si="293"/>
        <v>0</v>
      </c>
      <c r="CR1129" t="b">
        <f>ISNUMBER(SEARCH(Konstanta!$Q$5,Y1129))</f>
        <v>0</v>
      </c>
      <c r="CS1129">
        <f ca="1">IF(CD1129&lt;=Konstanta!$J$5,Konstanta!$I$5,IF(CD1129&lt;=Konstanta!$J$6,Konstanta!$I$6,IF(CD1129&lt;=Konstanta!$J$7,Konstanta!$I$7,Konstanta!$I$8)))</f>
        <v>4</v>
      </c>
      <c r="CT1129" t="b">
        <f>ISNUMBER(SEARCH(Konstanta!$Q$6,Y1129))</f>
        <v>0</v>
      </c>
      <c r="CU1129">
        <f ca="1">IF(CD1129&lt;=Konstanta!$F$5,Konstanta!$E$5,IF(CD1129&lt;=Konstanta!$F$6,Konstanta!$E$6,IF(CD1129&lt;=Konstanta!$F$7,Konstanta!$E$7,IF(CD1129&lt;=Konstanta!$F$8,Konstanta!$E$8,Konstanta!$E$9))))</f>
        <v>5</v>
      </c>
      <c r="CV1129" t="b">
        <f t="shared" si="294"/>
        <v>1</v>
      </c>
      <c r="CW1129" s="74">
        <f ca="1">IF(CD1129&lt;=Konstanta!$B$5,Konstanta!$A$5,IF(CD1129&lt;=Konstanta!$B$6,Konstanta!$A$6,IF(CD1129&lt;=Konstanta!$B$7,Konstanta!$A$7,IF(CD1129&lt;=Konstanta!$B$8,Konstanta!$A$8,IF(CD1129&lt;=Konstanta!$B$9,Konstanta!$A$9,IF(CD1129&lt;=Konstanta!$B$10,Konstanta!$A$10,IF(CD1129&lt;=Konstanta!$B$11,Konstanta!$A$11,Konstanta!$A$12)))))))</f>
        <v>8</v>
      </c>
      <c r="CX1129" t="b">
        <f>LEN(_xlfn.IFNA(VLOOKUP(AA1129,Konstanta!$AD:$AD,1,FALSE),""))=0</f>
        <v>1</v>
      </c>
      <c r="CY1129" s="67">
        <f t="shared" si="295"/>
        <v>0</v>
      </c>
      <c r="CZ1129" s="67">
        <f t="shared" si="296"/>
        <v>0</v>
      </c>
      <c r="DA1129" s="67">
        <f t="shared" si="297"/>
        <v>0</v>
      </c>
      <c r="DB1129" t="b">
        <f t="shared" ca="1" si="298"/>
        <v>0</v>
      </c>
      <c r="DC1129" s="67" t="b">
        <f>DA1129&lt;=Konstanta!$AH$3</f>
        <v>1</v>
      </c>
      <c r="DD1129" t="b">
        <f>CY1129&lt;=Konstanta!$AH$4</f>
        <v>1</v>
      </c>
      <c r="DE1129" t="b">
        <f>CY1129&lt;=Konstanta!$AH$5</f>
        <v>1</v>
      </c>
      <c r="DF1129" t="b">
        <f>CY1129&lt;=Konstanta!$AH$6</f>
        <v>1</v>
      </c>
      <c r="DG1129" t="b">
        <f ca="1">TEXT(BL1129,"YYYYMMDD")=TEXT(Konstanta!$B$1,"YYYYMMDD")</f>
        <v>0</v>
      </c>
      <c r="DH1129" t="b">
        <f t="shared" si="299"/>
        <v>0</v>
      </c>
      <c r="DI1129" s="67">
        <f ca="1">Konstanta!$C$4-Data!CD1129</f>
        <v>-1096658.666275</v>
      </c>
      <c r="DJ1129">
        <f ca="1">IF(Data!DI1129&gt;=Konstanta!$B$14,Konstanta!$A$14,IF(Data!DI1129&gt;=Konstanta!$B$15,Konstanta!$A$15,IF(Data!DI1129&gt;=Konstanta!$B$16,Konstanta!$A$16,IF(Data!DI1129&gt;=Konstanta!$B$17,Konstanta!$A$17,IF(Data!DI1129&gt;=Konstanta!$B$18,Konstanta!$A$18,Konstanta!$A$19)))))</f>
        <v>6</v>
      </c>
      <c r="DK1129" t="b">
        <f t="shared" si="300"/>
        <v>0</v>
      </c>
      <c r="DL1129" t="b">
        <f>COUNTIFS(A$1:A1128,A1129)=0</f>
        <v>1</v>
      </c>
    </row>
    <row r="1130" spans="1:116">
      <c r="A1130" s="68"/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8"/>
      <c r="P1130" s="68"/>
      <c r="Q1130" s="68"/>
      <c r="R1130" s="68"/>
      <c r="S1130" s="68"/>
      <c r="T1130" s="68"/>
      <c r="U1130" s="68"/>
      <c r="V1130" s="68"/>
      <c r="W1130" s="68"/>
      <c r="X1130" s="68"/>
      <c r="Y1130" s="68"/>
      <c r="Z1130" s="68"/>
      <c r="AA1130" s="68"/>
      <c r="AB1130" s="68"/>
      <c r="AC1130" s="68"/>
      <c r="AD1130" s="68"/>
      <c r="AE1130" s="68"/>
      <c r="AF1130" s="68"/>
      <c r="AG1130" s="68"/>
      <c r="AH1130" s="68"/>
      <c r="AI1130" s="68"/>
      <c r="AJ1130" s="68"/>
      <c r="AK1130" s="68"/>
      <c r="AL1130" s="68"/>
      <c r="AM1130" s="68"/>
      <c r="AN1130" s="68"/>
      <c r="AO1130" s="68"/>
      <c r="AP1130" s="68"/>
      <c r="AQ1130" s="68"/>
      <c r="AR1130" s="68"/>
      <c r="AS1130" s="68"/>
      <c r="AT1130" s="68"/>
      <c r="AU1130" s="68"/>
      <c r="AV1130" s="68"/>
      <c r="AW1130" s="68"/>
      <c r="AX1130" s="68"/>
      <c r="AY1130" s="68"/>
      <c r="AZ1130" s="68"/>
      <c r="BA1130" s="68"/>
      <c r="BB1130" s="68"/>
      <c r="BC1130" s="68"/>
      <c r="BD1130" s="68"/>
      <c r="BE1130" s="68"/>
      <c r="BF1130" s="68"/>
      <c r="BG1130" s="68"/>
      <c r="BH1130" s="68"/>
      <c r="BI1130" s="68"/>
      <c r="BJ1130" s="68"/>
      <c r="BK1130" s="68"/>
      <c r="BL1130" s="68"/>
      <c r="BM1130" s="68"/>
      <c r="BN1130" s="68"/>
      <c r="BO1130" s="68"/>
      <c r="BP1130" s="68"/>
      <c r="BQ1130" s="68"/>
      <c r="BR1130" s="68"/>
      <c r="BS1130" s="68"/>
      <c r="BT1130" s="68"/>
      <c r="BU1130" s="68"/>
      <c r="BV1130" s="68"/>
      <c r="BW1130" s="68"/>
      <c r="BX1130" s="68"/>
      <c r="BY1130" s="68"/>
      <c r="BZ1130" s="70" t="str">
        <f t="shared" si="285"/>
        <v/>
      </c>
      <c r="CA1130" s="71">
        <f t="shared" ca="1" si="286"/>
        <v>1096694.6660055555</v>
      </c>
      <c r="CB1130" s="70" t="b">
        <f ca="1">AND(LEN(BZ1130)&gt;0,TEXT(BZ1130,"YYYY-MM-DD")=TEXT(Konstanta!$B$1,"YYYY-MM-DD"))</f>
        <v>0</v>
      </c>
      <c r="CC1130" s="70" t="str">
        <f t="shared" si="287"/>
        <v/>
      </c>
      <c r="CD1130" s="72">
        <f ca="1">(Konstanta!$B$2-D1130)*24</f>
        <v>1096694.666275</v>
      </c>
      <c r="CE1130" t="b">
        <f t="shared" si="288"/>
        <v>0</v>
      </c>
      <c r="CF1130" t="b">
        <f>LEN(_xlfn.IFNA(VLOOKUP(H1130,Konstanta!$M:$M,1,FALSE),""))&gt;0</f>
        <v>0</v>
      </c>
      <c r="CG1130" t="b">
        <f>LEN(_xlfn.IFNA(VLOOKUP(G1130,Konstanta!$T:$T,1,FALSE),""))&gt;0</f>
        <v>0</v>
      </c>
      <c r="CH1130" t="b">
        <f>_xlfn.IFNA(VLOOKUP(U1130,Konstanta!$O:$O,1,FALSE),"-")&lt;&gt;"-"</f>
        <v>0</v>
      </c>
      <c r="CI1130" t="b">
        <f>LEN(_xlfn.IFNA(VLOOKUP(AX1130,Konstanta!$X:$X,1,FALSE),""))&gt;0</f>
        <v>0</v>
      </c>
      <c r="CJ1130" t="b">
        <f>OR(LEN(_xlfn.IFNA(VLOOKUP(Y1130,Konstanta!$Q:$Q,1,FALSE),""))&gt;0,LEN(Y1130)=0)</f>
        <v>1</v>
      </c>
      <c r="CK1130" t="b">
        <f t="shared" si="289"/>
        <v>1</v>
      </c>
      <c r="CL1130" t="b">
        <f>OR(LEN(_xlfn.IFNA(VLOOKUP(BK1130,Konstanta!$Z:$Z,1,FALSE),""))&gt;0,LEN(BK1130)=0)</f>
        <v>1</v>
      </c>
      <c r="CM1130" t="b">
        <f t="shared" si="290"/>
        <v>1</v>
      </c>
      <c r="CN1130" t="b">
        <f t="shared" si="291"/>
        <v>0</v>
      </c>
      <c r="CO1130" t="b">
        <f>LEN(_xlfn.IFNA(VLOOKUP(Data!K1130,Konstanta!$AB:$AB,1,FALSE),""))&gt;0</f>
        <v>0</v>
      </c>
      <c r="CP1130" s="12" t="b">
        <f t="shared" si="292"/>
        <v>0</v>
      </c>
      <c r="CQ1130" s="12" t="b">
        <f t="shared" si="293"/>
        <v>0</v>
      </c>
      <c r="CR1130" t="b">
        <f>ISNUMBER(SEARCH(Konstanta!$Q$5,Y1130))</f>
        <v>0</v>
      </c>
      <c r="CS1130">
        <f ca="1">IF(CD1130&lt;=Konstanta!$J$5,Konstanta!$I$5,IF(CD1130&lt;=Konstanta!$J$6,Konstanta!$I$6,IF(CD1130&lt;=Konstanta!$J$7,Konstanta!$I$7,Konstanta!$I$8)))</f>
        <v>4</v>
      </c>
      <c r="CT1130" t="b">
        <f>ISNUMBER(SEARCH(Konstanta!$Q$6,Y1130))</f>
        <v>0</v>
      </c>
      <c r="CU1130">
        <f ca="1">IF(CD1130&lt;=Konstanta!$F$5,Konstanta!$E$5,IF(CD1130&lt;=Konstanta!$F$6,Konstanta!$E$6,IF(CD1130&lt;=Konstanta!$F$7,Konstanta!$E$7,IF(CD1130&lt;=Konstanta!$F$8,Konstanta!$E$8,Konstanta!$E$9))))</f>
        <v>5</v>
      </c>
      <c r="CV1130" t="b">
        <f t="shared" si="294"/>
        <v>1</v>
      </c>
      <c r="CW1130" s="74">
        <f ca="1">IF(CD1130&lt;=Konstanta!$B$5,Konstanta!$A$5,IF(CD1130&lt;=Konstanta!$B$6,Konstanta!$A$6,IF(CD1130&lt;=Konstanta!$B$7,Konstanta!$A$7,IF(CD1130&lt;=Konstanta!$B$8,Konstanta!$A$8,IF(CD1130&lt;=Konstanta!$B$9,Konstanta!$A$9,IF(CD1130&lt;=Konstanta!$B$10,Konstanta!$A$10,IF(CD1130&lt;=Konstanta!$B$11,Konstanta!$A$11,Konstanta!$A$12)))))))</f>
        <v>8</v>
      </c>
      <c r="CX1130" t="b">
        <f>LEN(_xlfn.IFNA(VLOOKUP(AA1130,Konstanta!$AD:$AD,1,FALSE),""))=0</f>
        <v>1</v>
      </c>
      <c r="CY1130" s="67">
        <f t="shared" si="295"/>
        <v>0</v>
      </c>
      <c r="CZ1130" s="67">
        <f t="shared" si="296"/>
        <v>0</v>
      </c>
      <c r="DA1130" s="67">
        <f t="shared" si="297"/>
        <v>0</v>
      </c>
      <c r="DB1130" t="b">
        <f t="shared" ca="1" si="298"/>
        <v>0</v>
      </c>
      <c r="DC1130" s="67" t="b">
        <f>DA1130&lt;=Konstanta!$AH$3</f>
        <v>1</v>
      </c>
      <c r="DD1130" t="b">
        <f>CY1130&lt;=Konstanta!$AH$4</f>
        <v>1</v>
      </c>
      <c r="DE1130" t="b">
        <f>CY1130&lt;=Konstanta!$AH$5</f>
        <v>1</v>
      </c>
      <c r="DF1130" t="b">
        <f>CY1130&lt;=Konstanta!$AH$6</f>
        <v>1</v>
      </c>
      <c r="DG1130" t="b">
        <f ca="1">TEXT(BL1130,"YYYYMMDD")=TEXT(Konstanta!$B$1,"YYYYMMDD")</f>
        <v>0</v>
      </c>
      <c r="DH1130" t="b">
        <f t="shared" si="299"/>
        <v>0</v>
      </c>
      <c r="DI1130" s="67">
        <f ca="1">Konstanta!$C$4-Data!CD1130</f>
        <v>-1096658.666275</v>
      </c>
      <c r="DJ1130">
        <f ca="1">IF(Data!DI1130&gt;=Konstanta!$B$14,Konstanta!$A$14,IF(Data!DI1130&gt;=Konstanta!$B$15,Konstanta!$A$15,IF(Data!DI1130&gt;=Konstanta!$B$16,Konstanta!$A$16,IF(Data!DI1130&gt;=Konstanta!$B$17,Konstanta!$A$17,IF(Data!DI1130&gt;=Konstanta!$B$18,Konstanta!$A$18,Konstanta!$A$19)))))</f>
        <v>6</v>
      </c>
      <c r="DK1130" t="b">
        <f t="shared" si="300"/>
        <v>0</v>
      </c>
      <c r="DL1130" t="b">
        <f>COUNTIFS(A$1:A1129,A1130)=0</f>
        <v>1</v>
      </c>
    </row>
    <row r="1131" spans="1:116">
      <c r="A1131" s="68"/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8"/>
      <c r="P1131" s="68"/>
      <c r="Q1131" s="68"/>
      <c r="R1131" s="68"/>
      <c r="S1131" s="68"/>
      <c r="T1131" s="68"/>
      <c r="U1131" s="68"/>
      <c r="V1131" s="68"/>
      <c r="W1131" s="68"/>
      <c r="X1131" s="68"/>
      <c r="Y1131" s="68"/>
      <c r="Z1131" s="68"/>
      <c r="AA1131" s="68"/>
      <c r="AB1131" s="68"/>
      <c r="AC1131" s="68"/>
      <c r="AD1131" s="68"/>
      <c r="AE1131" s="68"/>
      <c r="AF1131" s="68"/>
      <c r="AG1131" s="68"/>
      <c r="AH1131" s="68"/>
      <c r="AI1131" s="68"/>
      <c r="AJ1131" s="68"/>
      <c r="AK1131" s="68"/>
      <c r="AL1131" s="68"/>
      <c r="AM1131" s="68"/>
      <c r="AN1131" s="68"/>
      <c r="AO1131" s="68"/>
      <c r="AP1131" s="68"/>
      <c r="AQ1131" s="68"/>
      <c r="AR1131" s="68"/>
      <c r="AS1131" s="68"/>
      <c r="AT1131" s="68"/>
      <c r="AU1131" s="68"/>
      <c r="AV1131" s="68"/>
      <c r="AW1131" s="68"/>
      <c r="AX1131" s="68"/>
      <c r="AY1131" s="68"/>
      <c r="AZ1131" s="68"/>
      <c r="BA1131" s="68"/>
      <c r="BB1131" s="68"/>
      <c r="BC1131" s="68"/>
      <c r="BD1131" s="68"/>
      <c r="BE1131" s="68"/>
      <c r="BF1131" s="68"/>
      <c r="BG1131" s="68"/>
      <c r="BH1131" s="68"/>
      <c r="BI1131" s="68"/>
      <c r="BJ1131" s="68"/>
      <c r="BK1131" s="68"/>
      <c r="BL1131" s="68"/>
      <c r="BM1131" s="68"/>
      <c r="BN1131" s="68"/>
      <c r="BO1131" s="68"/>
      <c r="BP1131" s="68"/>
      <c r="BQ1131" s="68"/>
      <c r="BR1131" s="68"/>
      <c r="BS1131" s="68"/>
      <c r="BT1131" s="68"/>
      <c r="BU1131" s="68"/>
      <c r="BV1131" s="68"/>
      <c r="BW1131" s="68"/>
      <c r="BX1131" s="68"/>
      <c r="BY1131" s="68"/>
      <c r="BZ1131" s="70" t="str">
        <f t="shared" si="285"/>
        <v/>
      </c>
      <c r="CA1131" s="71">
        <f t="shared" ca="1" si="286"/>
        <v>1096694.6659916667</v>
      </c>
      <c r="CB1131" s="70" t="b">
        <f ca="1">AND(LEN(BZ1131)&gt;0,TEXT(BZ1131,"YYYY-MM-DD")=TEXT(Konstanta!$B$1,"YYYY-MM-DD"))</f>
        <v>0</v>
      </c>
      <c r="CC1131" s="70" t="str">
        <f t="shared" si="287"/>
        <v/>
      </c>
      <c r="CD1131" s="72">
        <f ca="1">(Konstanta!$B$2-D1131)*24</f>
        <v>1096694.666275</v>
      </c>
      <c r="CE1131" t="b">
        <f t="shared" si="288"/>
        <v>0</v>
      </c>
      <c r="CF1131" t="b">
        <f>LEN(_xlfn.IFNA(VLOOKUP(H1131,Konstanta!$M:$M,1,FALSE),""))&gt;0</f>
        <v>0</v>
      </c>
      <c r="CG1131" t="b">
        <f>LEN(_xlfn.IFNA(VLOOKUP(G1131,Konstanta!$T:$T,1,FALSE),""))&gt;0</f>
        <v>0</v>
      </c>
      <c r="CH1131" t="b">
        <f>_xlfn.IFNA(VLOOKUP(U1131,Konstanta!$O:$O,1,FALSE),"-")&lt;&gt;"-"</f>
        <v>0</v>
      </c>
      <c r="CI1131" t="b">
        <f>LEN(_xlfn.IFNA(VLOOKUP(AX1131,Konstanta!$X:$X,1,FALSE),""))&gt;0</f>
        <v>0</v>
      </c>
      <c r="CJ1131" t="b">
        <f>OR(LEN(_xlfn.IFNA(VLOOKUP(Y1131,Konstanta!$Q:$Q,1,FALSE),""))&gt;0,LEN(Y1131)=0)</f>
        <v>1</v>
      </c>
      <c r="CK1131" t="b">
        <f t="shared" si="289"/>
        <v>1</v>
      </c>
      <c r="CL1131" t="b">
        <f>OR(LEN(_xlfn.IFNA(VLOOKUP(BK1131,Konstanta!$Z:$Z,1,FALSE),""))&gt;0,LEN(BK1131)=0)</f>
        <v>1</v>
      </c>
      <c r="CM1131" t="b">
        <f t="shared" si="290"/>
        <v>1</v>
      </c>
      <c r="CN1131" t="b">
        <f t="shared" si="291"/>
        <v>0</v>
      </c>
      <c r="CO1131" t="b">
        <f>LEN(_xlfn.IFNA(VLOOKUP(Data!K1131,Konstanta!$AB:$AB,1,FALSE),""))&gt;0</f>
        <v>0</v>
      </c>
      <c r="CP1131" s="12" t="b">
        <f t="shared" si="292"/>
        <v>0</v>
      </c>
      <c r="CQ1131" s="12" t="b">
        <f t="shared" si="293"/>
        <v>0</v>
      </c>
      <c r="CR1131" t="b">
        <f>ISNUMBER(SEARCH(Konstanta!$Q$5,Y1131))</f>
        <v>0</v>
      </c>
      <c r="CS1131">
        <f ca="1">IF(CD1131&lt;=Konstanta!$J$5,Konstanta!$I$5,IF(CD1131&lt;=Konstanta!$J$6,Konstanta!$I$6,IF(CD1131&lt;=Konstanta!$J$7,Konstanta!$I$7,Konstanta!$I$8)))</f>
        <v>4</v>
      </c>
      <c r="CT1131" t="b">
        <f>ISNUMBER(SEARCH(Konstanta!$Q$6,Y1131))</f>
        <v>0</v>
      </c>
      <c r="CU1131">
        <f ca="1">IF(CD1131&lt;=Konstanta!$F$5,Konstanta!$E$5,IF(CD1131&lt;=Konstanta!$F$6,Konstanta!$E$6,IF(CD1131&lt;=Konstanta!$F$7,Konstanta!$E$7,IF(CD1131&lt;=Konstanta!$F$8,Konstanta!$E$8,Konstanta!$E$9))))</f>
        <v>5</v>
      </c>
      <c r="CV1131" t="b">
        <f t="shared" si="294"/>
        <v>1</v>
      </c>
      <c r="CW1131" s="74">
        <f ca="1">IF(CD1131&lt;=Konstanta!$B$5,Konstanta!$A$5,IF(CD1131&lt;=Konstanta!$B$6,Konstanta!$A$6,IF(CD1131&lt;=Konstanta!$B$7,Konstanta!$A$7,IF(CD1131&lt;=Konstanta!$B$8,Konstanta!$A$8,IF(CD1131&lt;=Konstanta!$B$9,Konstanta!$A$9,IF(CD1131&lt;=Konstanta!$B$10,Konstanta!$A$10,IF(CD1131&lt;=Konstanta!$B$11,Konstanta!$A$11,Konstanta!$A$12)))))))</f>
        <v>8</v>
      </c>
      <c r="CX1131" t="b">
        <f>LEN(_xlfn.IFNA(VLOOKUP(AA1131,Konstanta!$AD:$AD,1,FALSE),""))=0</f>
        <v>1</v>
      </c>
      <c r="CY1131" s="67">
        <f t="shared" si="295"/>
        <v>0</v>
      </c>
      <c r="CZ1131" s="67">
        <f t="shared" si="296"/>
        <v>0</v>
      </c>
      <c r="DA1131" s="67">
        <f t="shared" si="297"/>
        <v>0</v>
      </c>
      <c r="DB1131" t="b">
        <f t="shared" ca="1" si="298"/>
        <v>0</v>
      </c>
      <c r="DC1131" s="67" t="b">
        <f>DA1131&lt;=Konstanta!$AH$3</f>
        <v>1</v>
      </c>
      <c r="DD1131" t="b">
        <f>CY1131&lt;=Konstanta!$AH$4</f>
        <v>1</v>
      </c>
      <c r="DE1131" t="b">
        <f>CY1131&lt;=Konstanta!$AH$5</f>
        <v>1</v>
      </c>
      <c r="DF1131" t="b">
        <f>CY1131&lt;=Konstanta!$AH$6</f>
        <v>1</v>
      </c>
      <c r="DG1131" t="b">
        <f ca="1">TEXT(BL1131,"YYYYMMDD")=TEXT(Konstanta!$B$1,"YYYYMMDD")</f>
        <v>0</v>
      </c>
      <c r="DH1131" t="b">
        <f t="shared" si="299"/>
        <v>0</v>
      </c>
      <c r="DI1131" s="67">
        <f ca="1">Konstanta!$C$4-Data!CD1131</f>
        <v>-1096658.666275</v>
      </c>
      <c r="DJ1131">
        <f ca="1">IF(Data!DI1131&gt;=Konstanta!$B$14,Konstanta!$A$14,IF(Data!DI1131&gt;=Konstanta!$B$15,Konstanta!$A$15,IF(Data!DI1131&gt;=Konstanta!$B$16,Konstanta!$A$16,IF(Data!DI1131&gt;=Konstanta!$B$17,Konstanta!$A$17,IF(Data!DI1131&gt;=Konstanta!$B$18,Konstanta!$A$18,Konstanta!$A$19)))))</f>
        <v>6</v>
      </c>
      <c r="DK1131" t="b">
        <f t="shared" si="300"/>
        <v>0</v>
      </c>
      <c r="DL1131" t="b">
        <f>COUNTIFS(A$1:A1130,A1131)=0</f>
        <v>1</v>
      </c>
    </row>
    <row r="1132" spans="1:116">
      <c r="A1132" s="68"/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8"/>
      <c r="P1132" s="68"/>
      <c r="Q1132" s="68"/>
      <c r="R1132" s="68"/>
      <c r="S1132" s="68"/>
      <c r="T1132" s="68"/>
      <c r="U1132" s="68"/>
      <c r="V1132" s="68"/>
      <c r="W1132" s="68"/>
      <c r="X1132" s="68"/>
      <c r="Y1132" s="68"/>
      <c r="Z1132" s="68"/>
      <c r="AA1132" s="68"/>
      <c r="AB1132" s="68"/>
      <c r="AC1132" s="68"/>
      <c r="AD1132" s="68"/>
      <c r="AE1132" s="68"/>
      <c r="AF1132" s="68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70" t="str">
        <f t="shared" si="285"/>
        <v/>
      </c>
      <c r="CA1132" s="71">
        <f t="shared" ca="1" si="286"/>
        <v>1096694.6659916667</v>
      </c>
      <c r="CB1132" s="70" t="b">
        <f ca="1">AND(LEN(BZ1132)&gt;0,TEXT(BZ1132,"YYYY-MM-DD")=TEXT(Konstanta!$B$1,"YYYY-MM-DD"))</f>
        <v>0</v>
      </c>
      <c r="CC1132" s="70" t="str">
        <f t="shared" si="287"/>
        <v/>
      </c>
      <c r="CD1132" s="72">
        <f ca="1">(Konstanta!$B$2-D1132)*24</f>
        <v>1096694.666275</v>
      </c>
      <c r="CE1132" t="b">
        <f t="shared" si="288"/>
        <v>0</v>
      </c>
      <c r="CF1132" t="b">
        <f>LEN(_xlfn.IFNA(VLOOKUP(H1132,Konstanta!$M:$M,1,FALSE),""))&gt;0</f>
        <v>0</v>
      </c>
      <c r="CG1132" t="b">
        <f>LEN(_xlfn.IFNA(VLOOKUP(G1132,Konstanta!$T:$T,1,FALSE),""))&gt;0</f>
        <v>0</v>
      </c>
      <c r="CH1132" t="b">
        <f>_xlfn.IFNA(VLOOKUP(U1132,Konstanta!$O:$O,1,FALSE),"-")&lt;&gt;"-"</f>
        <v>0</v>
      </c>
      <c r="CI1132" t="b">
        <f>LEN(_xlfn.IFNA(VLOOKUP(AX1132,Konstanta!$X:$X,1,FALSE),""))&gt;0</f>
        <v>0</v>
      </c>
      <c r="CJ1132" t="b">
        <f>OR(LEN(_xlfn.IFNA(VLOOKUP(Y1132,Konstanta!$Q:$Q,1,FALSE),""))&gt;0,LEN(Y1132)=0)</f>
        <v>1</v>
      </c>
      <c r="CK1132" t="b">
        <f t="shared" si="289"/>
        <v>1</v>
      </c>
      <c r="CL1132" t="b">
        <f>OR(LEN(_xlfn.IFNA(VLOOKUP(BK1132,Konstanta!$Z:$Z,1,FALSE),""))&gt;0,LEN(BK1132)=0)</f>
        <v>1</v>
      </c>
      <c r="CM1132" t="b">
        <f t="shared" si="290"/>
        <v>1</v>
      </c>
      <c r="CN1132" t="b">
        <f t="shared" si="291"/>
        <v>0</v>
      </c>
      <c r="CO1132" t="b">
        <f>LEN(_xlfn.IFNA(VLOOKUP(Data!K1132,Konstanta!$AB:$AB,1,FALSE),""))&gt;0</f>
        <v>0</v>
      </c>
      <c r="CP1132" s="12" t="b">
        <f t="shared" si="292"/>
        <v>0</v>
      </c>
      <c r="CQ1132" s="12" t="b">
        <f t="shared" si="293"/>
        <v>0</v>
      </c>
      <c r="CR1132" t="b">
        <f>ISNUMBER(SEARCH(Konstanta!$Q$5,Y1132))</f>
        <v>0</v>
      </c>
      <c r="CS1132">
        <f ca="1">IF(CD1132&lt;=Konstanta!$J$5,Konstanta!$I$5,IF(CD1132&lt;=Konstanta!$J$6,Konstanta!$I$6,IF(CD1132&lt;=Konstanta!$J$7,Konstanta!$I$7,Konstanta!$I$8)))</f>
        <v>4</v>
      </c>
      <c r="CT1132" t="b">
        <f>ISNUMBER(SEARCH(Konstanta!$Q$6,Y1132))</f>
        <v>0</v>
      </c>
      <c r="CU1132">
        <f ca="1">IF(CD1132&lt;=Konstanta!$F$5,Konstanta!$E$5,IF(CD1132&lt;=Konstanta!$F$6,Konstanta!$E$6,IF(CD1132&lt;=Konstanta!$F$7,Konstanta!$E$7,IF(CD1132&lt;=Konstanta!$F$8,Konstanta!$E$8,Konstanta!$E$9))))</f>
        <v>5</v>
      </c>
      <c r="CV1132" t="b">
        <f t="shared" si="294"/>
        <v>1</v>
      </c>
      <c r="CW1132" s="74">
        <f ca="1">IF(CD1132&lt;=Konstanta!$B$5,Konstanta!$A$5,IF(CD1132&lt;=Konstanta!$B$6,Konstanta!$A$6,IF(CD1132&lt;=Konstanta!$B$7,Konstanta!$A$7,IF(CD1132&lt;=Konstanta!$B$8,Konstanta!$A$8,IF(CD1132&lt;=Konstanta!$B$9,Konstanta!$A$9,IF(CD1132&lt;=Konstanta!$B$10,Konstanta!$A$10,IF(CD1132&lt;=Konstanta!$B$11,Konstanta!$A$11,Konstanta!$A$12)))))))</f>
        <v>8</v>
      </c>
      <c r="CX1132" t="b">
        <f>LEN(_xlfn.IFNA(VLOOKUP(AA1132,Konstanta!$AD:$AD,1,FALSE),""))=0</f>
        <v>1</v>
      </c>
      <c r="CY1132" s="67">
        <f t="shared" si="295"/>
        <v>0</v>
      </c>
      <c r="CZ1132" s="67">
        <f t="shared" si="296"/>
        <v>0</v>
      </c>
      <c r="DA1132" s="67">
        <f t="shared" si="297"/>
        <v>0</v>
      </c>
      <c r="DB1132" t="b">
        <f t="shared" ca="1" si="298"/>
        <v>0</v>
      </c>
      <c r="DC1132" s="67" t="b">
        <f>DA1132&lt;=Konstanta!$AH$3</f>
        <v>1</v>
      </c>
      <c r="DD1132" t="b">
        <f>CY1132&lt;=Konstanta!$AH$4</f>
        <v>1</v>
      </c>
      <c r="DE1132" t="b">
        <f>CY1132&lt;=Konstanta!$AH$5</f>
        <v>1</v>
      </c>
      <c r="DF1132" t="b">
        <f>CY1132&lt;=Konstanta!$AH$6</f>
        <v>1</v>
      </c>
      <c r="DG1132" t="b">
        <f ca="1">TEXT(BL1132,"YYYYMMDD")=TEXT(Konstanta!$B$1,"YYYYMMDD")</f>
        <v>0</v>
      </c>
      <c r="DH1132" t="b">
        <f t="shared" si="299"/>
        <v>0</v>
      </c>
      <c r="DI1132" s="67">
        <f ca="1">Konstanta!$C$4-Data!CD1132</f>
        <v>-1096658.666275</v>
      </c>
      <c r="DJ1132">
        <f ca="1">IF(Data!DI1132&gt;=Konstanta!$B$14,Konstanta!$A$14,IF(Data!DI1132&gt;=Konstanta!$B$15,Konstanta!$A$15,IF(Data!DI1132&gt;=Konstanta!$B$16,Konstanta!$A$16,IF(Data!DI1132&gt;=Konstanta!$B$17,Konstanta!$A$17,IF(Data!DI1132&gt;=Konstanta!$B$18,Konstanta!$A$18,Konstanta!$A$19)))))</f>
        <v>6</v>
      </c>
      <c r="DK1132" t="b">
        <f t="shared" si="300"/>
        <v>0</v>
      </c>
      <c r="DL1132" t="b">
        <f>COUNTIFS(A$1:A1131,A1132)=0</f>
        <v>1</v>
      </c>
    </row>
    <row r="1133" spans="1:116">
      <c r="A1133" s="68"/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8"/>
      <c r="P1133" s="68"/>
      <c r="Q1133" s="68"/>
      <c r="R1133" s="68"/>
      <c r="S1133" s="68"/>
      <c r="T1133" s="68"/>
      <c r="U1133" s="68"/>
      <c r="V1133" s="68"/>
      <c r="W1133" s="68"/>
      <c r="X1133" s="68"/>
      <c r="Y1133" s="68"/>
      <c r="Z1133" s="68"/>
      <c r="AA1133" s="68"/>
      <c r="AB1133" s="68"/>
      <c r="AC1133" s="68"/>
      <c r="AD1133" s="68"/>
      <c r="AE1133" s="68"/>
      <c r="AF1133" s="68"/>
      <c r="AG1133" s="68"/>
      <c r="AH1133" s="68"/>
      <c r="AI1133" s="68"/>
      <c r="AJ1133" s="68"/>
      <c r="AK1133" s="68"/>
      <c r="AL1133" s="68"/>
      <c r="AM1133" s="68"/>
      <c r="AN1133" s="68"/>
      <c r="AO1133" s="68"/>
      <c r="AP1133" s="68"/>
      <c r="AQ1133" s="68"/>
      <c r="AR1133" s="68"/>
      <c r="AS1133" s="68"/>
      <c r="AT1133" s="68"/>
      <c r="AU1133" s="68"/>
      <c r="AV1133" s="68"/>
      <c r="AW1133" s="68"/>
      <c r="AX1133" s="68"/>
      <c r="AY1133" s="68"/>
      <c r="AZ1133" s="68"/>
      <c r="BA1133" s="68"/>
      <c r="BB1133" s="68"/>
      <c r="BC1133" s="68"/>
      <c r="BD1133" s="68"/>
      <c r="BE1133" s="68"/>
      <c r="BF1133" s="68"/>
      <c r="BG1133" s="68"/>
      <c r="BH1133" s="68"/>
      <c r="BI1133" s="68"/>
      <c r="BJ1133" s="68"/>
      <c r="BK1133" s="68"/>
      <c r="BL1133" s="68"/>
      <c r="BM1133" s="68"/>
      <c r="BN1133" s="68"/>
      <c r="BO1133" s="68"/>
      <c r="BP1133" s="68"/>
      <c r="BQ1133" s="68"/>
      <c r="BR1133" s="68"/>
      <c r="BS1133" s="68"/>
      <c r="BT1133" s="68"/>
      <c r="BU1133" s="68"/>
      <c r="BV1133" s="68"/>
      <c r="BW1133" s="68"/>
      <c r="BX1133" s="68"/>
      <c r="BY1133" s="68"/>
      <c r="BZ1133" s="70" t="str">
        <f t="shared" si="285"/>
        <v/>
      </c>
      <c r="CA1133" s="71">
        <f t="shared" ca="1" si="286"/>
        <v>1096694.6664305555</v>
      </c>
      <c r="CB1133" s="70" t="b">
        <f ca="1">AND(LEN(BZ1133)&gt;0,TEXT(BZ1133,"YYYY-MM-DD")=TEXT(Konstanta!$B$1,"YYYY-MM-DD"))</f>
        <v>0</v>
      </c>
      <c r="CC1133" s="70" t="str">
        <f t="shared" si="287"/>
        <v/>
      </c>
      <c r="CD1133" s="72">
        <f ca="1">(Konstanta!$B$2-D1133)*24</f>
        <v>1096694.666275</v>
      </c>
      <c r="CE1133" t="b">
        <f t="shared" si="288"/>
        <v>0</v>
      </c>
      <c r="CF1133" t="b">
        <f>LEN(_xlfn.IFNA(VLOOKUP(H1133,Konstanta!$M:$M,1,FALSE),""))&gt;0</f>
        <v>0</v>
      </c>
      <c r="CG1133" t="b">
        <f>LEN(_xlfn.IFNA(VLOOKUP(G1133,Konstanta!$T:$T,1,FALSE),""))&gt;0</f>
        <v>0</v>
      </c>
      <c r="CH1133" t="b">
        <f>_xlfn.IFNA(VLOOKUP(U1133,Konstanta!$O:$O,1,FALSE),"-")&lt;&gt;"-"</f>
        <v>0</v>
      </c>
      <c r="CI1133" t="b">
        <f>LEN(_xlfn.IFNA(VLOOKUP(AX1133,Konstanta!$X:$X,1,FALSE),""))&gt;0</f>
        <v>0</v>
      </c>
      <c r="CJ1133" t="b">
        <f>OR(LEN(_xlfn.IFNA(VLOOKUP(Y1133,Konstanta!$Q:$Q,1,FALSE),""))&gt;0,LEN(Y1133)=0)</f>
        <v>1</v>
      </c>
      <c r="CK1133" t="b">
        <f t="shared" si="289"/>
        <v>1</v>
      </c>
      <c r="CL1133" t="b">
        <f>OR(LEN(_xlfn.IFNA(VLOOKUP(BK1133,Konstanta!$Z:$Z,1,FALSE),""))&gt;0,LEN(BK1133)=0)</f>
        <v>1</v>
      </c>
      <c r="CM1133" t="b">
        <f t="shared" si="290"/>
        <v>1</v>
      </c>
      <c r="CN1133" t="b">
        <f t="shared" si="291"/>
        <v>0</v>
      </c>
      <c r="CO1133" t="b">
        <f>LEN(_xlfn.IFNA(VLOOKUP(Data!K1133,Konstanta!$AB:$AB,1,FALSE),""))&gt;0</f>
        <v>0</v>
      </c>
      <c r="CP1133" s="12" t="b">
        <f t="shared" si="292"/>
        <v>0</v>
      </c>
      <c r="CQ1133" s="12" t="b">
        <f t="shared" si="293"/>
        <v>0</v>
      </c>
      <c r="CR1133" t="b">
        <f>ISNUMBER(SEARCH(Konstanta!$Q$5,Y1133))</f>
        <v>0</v>
      </c>
      <c r="CS1133">
        <f ca="1">IF(CD1133&lt;=Konstanta!$J$5,Konstanta!$I$5,IF(CD1133&lt;=Konstanta!$J$6,Konstanta!$I$6,IF(CD1133&lt;=Konstanta!$J$7,Konstanta!$I$7,Konstanta!$I$8)))</f>
        <v>4</v>
      </c>
      <c r="CT1133" t="b">
        <f>ISNUMBER(SEARCH(Konstanta!$Q$6,Y1133))</f>
        <v>0</v>
      </c>
      <c r="CU1133">
        <f ca="1">IF(CD1133&lt;=Konstanta!$F$5,Konstanta!$E$5,IF(CD1133&lt;=Konstanta!$F$6,Konstanta!$E$6,IF(CD1133&lt;=Konstanta!$F$7,Konstanta!$E$7,IF(CD1133&lt;=Konstanta!$F$8,Konstanta!$E$8,Konstanta!$E$9))))</f>
        <v>5</v>
      </c>
      <c r="CV1133" t="b">
        <f t="shared" si="294"/>
        <v>1</v>
      </c>
      <c r="CW1133" s="74">
        <f ca="1">IF(CD1133&lt;=Konstanta!$B$5,Konstanta!$A$5,IF(CD1133&lt;=Konstanta!$B$6,Konstanta!$A$6,IF(CD1133&lt;=Konstanta!$B$7,Konstanta!$A$7,IF(CD1133&lt;=Konstanta!$B$8,Konstanta!$A$8,IF(CD1133&lt;=Konstanta!$B$9,Konstanta!$A$9,IF(CD1133&lt;=Konstanta!$B$10,Konstanta!$A$10,IF(CD1133&lt;=Konstanta!$B$11,Konstanta!$A$11,Konstanta!$A$12)))))))</f>
        <v>8</v>
      </c>
      <c r="CX1133" t="b">
        <f>LEN(_xlfn.IFNA(VLOOKUP(AA1133,Konstanta!$AD:$AD,1,FALSE),""))=0</f>
        <v>1</v>
      </c>
      <c r="CY1133" s="67">
        <f t="shared" si="295"/>
        <v>0</v>
      </c>
      <c r="CZ1133" s="67">
        <f t="shared" si="296"/>
        <v>0</v>
      </c>
      <c r="DA1133" s="67">
        <f t="shared" si="297"/>
        <v>0</v>
      </c>
      <c r="DB1133" t="b">
        <f t="shared" ca="1" si="298"/>
        <v>0</v>
      </c>
      <c r="DC1133" s="67" t="b">
        <f>DA1133&lt;=Konstanta!$AH$3</f>
        <v>1</v>
      </c>
      <c r="DD1133" t="b">
        <f>CY1133&lt;=Konstanta!$AH$4</f>
        <v>1</v>
      </c>
      <c r="DE1133" t="b">
        <f>CY1133&lt;=Konstanta!$AH$5</f>
        <v>1</v>
      </c>
      <c r="DF1133" t="b">
        <f>CY1133&lt;=Konstanta!$AH$6</f>
        <v>1</v>
      </c>
      <c r="DG1133" t="b">
        <f ca="1">TEXT(BL1133,"YYYYMMDD")=TEXT(Konstanta!$B$1,"YYYYMMDD")</f>
        <v>0</v>
      </c>
      <c r="DH1133" t="b">
        <f t="shared" si="299"/>
        <v>0</v>
      </c>
      <c r="DI1133" s="67">
        <f ca="1">Konstanta!$C$4-Data!CD1133</f>
        <v>-1096658.666275</v>
      </c>
      <c r="DJ1133">
        <f ca="1">IF(Data!DI1133&gt;=Konstanta!$B$14,Konstanta!$A$14,IF(Data!DI1133&gt;=Konstanta!$B$15,Konstanta!$A$15,IF(Data!DI1133&gt;=Konstanta!$B$16,Konstanta!$A$16,IF(Data!DI1133&gt;=Konstanta!$B$17,Konstanta!$A$17,IF(Data!DI1133&gt;=Konstanta!$B$18,Konstanta!$A$18,Konstanta!$A$19)))))</f>
        <v>6</v>
      </c>
      <c r="DK1133" t="b">
        <f t="shared" si="300"/>
        <v>0</v>
      </c>
      <c r="DL1133" t="b">
        <f>COUNTIFS(A$1:A1132,A1133)=0</f>
        <v>1</v>
      </c>
    </row>
    <row r="1134" spans="1:116">
      <c r="A1134" s="68"/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8"/>
      <c r="P1134" s="68"/>
      <c r="Q1134" s="68"/>
      <c r="R1134" s="68"/>
      <c r="S1134" s="68"/>
      <c r="T1134" s="68"/>
      <c r="U1134" s="68"/>
      <c r="V1134" s="68"/>
      <c r="W1134" s="68"/>
      <c r="X1134" s="68"/>
      <c r="Y1134" s="68"/>
      <c r="Z1134" s="68"/>
      <c r="AA1134" s="68"/>
      <c r="AB1134" s="68"/>
      <c r="AC1134" s="68"/>
      <c r="AD1134" s="68"/>
      <c r="AE1134" s="68"/>
      <c r="AF1134" s="68"/>
      <c r="AG1134" s="68"/>
      <c r="AH1134" s="68"/>
      <c r="AI1134" s="68"/>
      <c r="AJ1134" s="68"/>
      <c r="AK1134" s="68"/>
      <c r="AL1134" s="68"/>
      <c r="AM1134" s="68"/>
      <c r="AN1134" s="68"/>
      <c r="AO1134" s="68"/>
      <c r="AP1134" s="68"/>
      <c r="AQ1134" s="68"/>
      <c r="AR1134" s="68"/>
      <c r="AS1134" s="68"/>
      <c r="AT1134" s="68"/>
      <c r="AU1134" s="68"/>
      <c r="AV1134" s="68"/>
      <c r="AW1134" s="68"/>
      <c r="AX1134" s="68"/>
      <c r="AY1134" s="68"/>
      <c r="AZ1134" s="68"/>
      <c r="BA1134" s="68"/>
      <c r="BB1134" s="68"/>
      <c r="BC1134" s="68"/>
      <c r="BD1134" s="68"/>
      <c r="BE1134" s="68"/>
      <c r="BF1134" s="68"/>
      <c r="BG1134" s="68"/>
      <c r="BH1134" s="68"/>
      <c r="BI1134" s="68"/>
      <c r="BJ1134" s="68"/>
      <c r="BK1134" s="68"/>
      <c r="BL1134" s="68"/>
      <c r="BM1134" s="68"/>
      <c r="BN1134" s="68"/>
      <c r="BO1134" s="68"/>
      <c r="BP1134" s="68"/>
      <c r="BQ1134" s="68"/>
      <c r="BR1134" s="68"/>
      <c r="BS1134" s="68"/>
      <c r="BT1134" s="68"/>
      <c r="BU1134" s="68"/>
      <c r="BV1134" s="68"/>
      <c r="BW1134" s="68"/>
      <c r="BX1134" s="68"/>
      <c r="BY1134" s="68"/>
      <c r="BZ1134" s="70" t="str">
        <f t="shared" si="285"/>
        <v/>
      </c>
      <c r="CA1134" s="71">
        <f t="shared" ca="1" si="286"/>
        <v>1096694.6664083335</v>
      </c>
      <c r="CB1134" s="70" t="b">
        <f ca="1">AND(LEN(BZ1134)&gt;0,TEXT(BZ1134,"YYYY-MM-DD")=TEXT(Konstanta!$B$1,"YYYY-MM-DD"))</f>
        <v>0</v>
      </c>
      <c r="CC1134" s="70" t="str">
        <f t="shared" si="287"/>
        <v/>
      </c>
      <c r="CD1134" s="72">
        <f ca="1">(Konstanta!$B$2-D1134)*24</f>
        <v>1096694.666275</v>
      </c>
      <c r="CE1134" t="b">
        <f t="shared" si="288"/>
        <v>0</v>
      </c>
      <c r="CF1134" t="b">
        <f>LEN(_xlfn.IFNA(VLOOKUP(H1134,Konstanta!$M:$M,1,FALSE),""))&gt;0</f>
        <v>0</v>
      </c>
      <c r="CG1134" t="b">
        <f>LEN(_xlfn.IFNA(VLOOKUP(G1134,Konstanta!$T:$T,1,FALSE),""))&gt;0</f>
        <v>0</v>
      </c>
      <c r="CH1134" t="b">
        <f>_xlfn.IFNA(VLOOKUP(U1134,Konstanta!$O:$O,1,FALSE),"-")&lt;&gt;"-"</f>
        <v>0</v>
      </c>
      <c r="CI1134" t="b">
        <f>LEN(_xlfn.IFNA(VLOOKUP(AX1134,Konstanta!$X:$X,1,FALSE),""))&gt;0</f>
        <v>0</v>
      </c>
      <c r="CJ1134" t="b">
        <f>OR(LEN(_xlfn.IFNA(VLOOKUP(Y1134,Konstanta!$Q:$Q,1,FALSE),""))&gt;0,LEN(Y1134)=0)</f>
        <v>1</v>
      </c>
      <c r="CK1134" t="b">
        <f t="shared" si="289"/>
        <v>1</v>
      </c>
      <c r="CL1134" t="b">
        <f>OR(LEN(_xlfn.IFNA(VLOOKUP(BK1134,Konstanta!$Z:$Z,1,FALSE),""))&gt;0,LEN(BK1134)=0)</f>
        <v>1</v>
      </c>
      <c r="CM1134" t="b">
        <f t="shared" si="290"/>
        <v>1</v>
      </c>
      <c r="CN1134" t="b">
        <f t="shared" si="291"/>
        <v>0</v>
      </c>
      <c r="CO1134" t="b">
        <f>LEN(_xlfn.IFNA(VLOOKUP(Data!K1134,Konstanta!$AB:$AB,1,FALSE),""))&gt;0</f>
        <v>0</v>
      </c>
      <c r="CP1134" s="12" t="b">
        <f t="shared" si="292"/>
        <v>0</v>
      </c>
      <c r="CQ1134" s="12" t="b">
        <f t="shared" si="293"/>
        <v>0</v>
      </c>
      <c r="CR1134" t="b">
        <f>ISNUMBER(SEARCH(Konstanta!$Q$5,Y1134))</f>
        <v>0</v>
      </c>
      <c r="CS1134">
        <f ca="1">IF(CD1134&lt;=Konstanta!$J$5,Konstanta!$I$5,IF(CD1134&lt;=Konstanta!$J$6,Konstanta!$I$6,IF(CD1134&lt;=Konstanta!$J$7,Konstanta!$I$7,Konstanta!$I$8)))</f>
        <v>4</v>
      </c>
      <c r="CT1134" t="b">
        <f>ISNUMBER(SEARCH(Konstanta!$Q$6,Y1134))</f>
        <v>0</v>
      </c>
      <c r="CU1134">
        <f ca="1">IF(CD1134&lt;=Konstanta!$F$5,Konstanta!$E$5,IF(CD1134&lt;=Konstanta!$F$6,Konstanta!$E$6,IF(CD1134&lt;=Konstanta!$F$7,Konstanta!$E$7,IF(CD1134&lt;=Konstanta!$F$8,Konstanta!$E$8,Konstanta!$E$9))))</f>
        <v>5</v>
      </c>
      <c r="CV1134" t="b">
        <f t="shared" si="294"/>
        <v>1</v>
      </c>
      <c r="CW1134" s="74">
        <f ca="1">IF(CD1134&lt;=Konstanta!$B$5,Konstanta!$A$5,IF(CD1134&lt;=Konstanta!$B$6,Konstanta!$A$6,IF(CD1134&lt;=Konstanta!$B$7,Konstanta!$A$7,IF(CD1134&lt;=Konstanta!$B$8,Konstanta!$A$8,IF(CD1134&lt;=Konstanta!$B$9,Konstanta!$A$9,IF(CD1134&lt;=Konstanta!$B$10,Konstanta!$A$10,IF(CD1134&lt;=Konstanta!$B$11,Konstanta!$A$11,Konstanta!$A$12)))))))</f>
        <v>8</v>
      </c>
      <c r="CX1134" t="b">
        <f>LEN(_xlfn.IFNA(VLOOKUP(AA1134,Konstanta!$AD:$AD,1,FALSE),""))=0</f>
        <v>1</v>
      </c>
      <c r="CY1134" s="67">
        <f t="shared" si="295"/>
        <v>0</v>
      </c>
      <c r="CZ1134" s="67">
        <f t="shared" si="296"/>
        <v>0</v>
      </c>
      <c r="DA1134" s="67">
        <f t="shared" si="297"/>
        <v>0</v>
      </c>
      <c r="DB1134" t="b">
        <f t="shared" ca="1" si="298"/>
        <v>0</v>
      </c>
      <c r="DC1134" s="67" t="b">
        <f>DA1134&lt;=Konstanta!$AH$3</f>
        <v>1</v>
      </c>
      <c r="DD1134" t="b">
        <f>CY1134&lt;=Konstanta!$AH$4</f>
        <v>1</v>
      </c>
      <c r="DE1134" t="b">
        <f>CY1134&lt;=Konstanta!$AH$5</f>
        <v>1</v>
      </c>
      <c r="DF1134" t="b">
        <f>CY1134&lt;=Konstanta!$AH$6</f>
        <v>1</v>
      </c>
      <c r="DG1134" t="b">
        <f ca="1">TEXT(BL1134,"YYYYMMDD")=TEXT(Konstanta!$B$1,"YYYYMMDD")</f>
        <v>0</v>
      </c>
      <c r="DH1134" t="b">
        <f t="shared" si="299"/>
        <v>0</v>
      </c>
      <c r="DI1134" s="67">
        <f ca="1">Konstanta!$C$4-Data!CD1134</f>
        <v>-1096658.666275</v>
      </c>
      <c r="DJ1134">
        <f ca="1">IF(Data!DI1134&gt;=Konstanta!$B$14,Konstanta!$A$14,IF(Data!DI1134&gt;=Konstanta!$B$15,Konstanta!$A$15,IF(Data!DI1134&gt;=Konstanta!$B$16,Konstanta!$A$16,IF(Data!DI1134&gt;=Konstanta!$B$17,Konstanta!$A$17,IF(Data!DI1134&gt;=Konstanta!$B$18,Konstanta!$A$18,Konstanta!$A$19)))))</f>
        <v>6</v>
      </c>
      <c r="DK1134" t="b">
        <f t="shared" si="300"/>
        <v>0</v>
      </c>
      <c r="DL1134" t="b">
        <f>COUNTIFS(A$1:A1133,A1134)=0</f>
        <v>1</v>
      </c>
    </row>
    <row r="1135" spans="1:116">
      <c r="A1135" s="68"/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8"/>
      <c r="P1135" s="68"/>
      <c r="Q1135" s="68"/>
      <c r="R1135" s="68"/>
      <c r="S1135" s="68"/>
      <c r="T1135" s="68"/>
      <c r="U1135" s="68"/>
      <c r="V1135" s="68"/>
      <c r="W1135" s="68"/>
      <c r="X1135" s="68"/>
      <c r="Y1135" s="68"/>
      <c r="Z1135" s="68"/>
      <c r="AA1135" s="68"/>
      <c r="AB1135" s="68"/>
      <c r="AC1135" s="68"/>
      <c r="AD1135" s="68"/>
      <c r="AE1135" s="68"/>
      <c r="AF1135" s="68"/>
      <c r="AG1135" s="68"/>
      <c r="AH1135" s="68"/>
      <c r="AI1135" s="68"/>
      <c r="AJ1135" s="68"/>
      <c r="AK1135" s="68"/>
      <c r="AL1135" s="68"/>
      <c r="AM1135" s="68"/>
      <c r="AN1135" s="68"/>
      <c r="AO1135" s="68"/>
      <c r="AP1135" s="68"/>
      <c r="AQ1135" s="68"/>
      <c r="AR1135" s="68"/>
      <c r="AS1135" s="68"/>
      <c r="AT1135" s="68"/>
      <c r="AU1135" s="68"/>
      <c r="AV1135" s="68"/>
      <c r="AW1135" s="68"/>
      <c r="AX1135" s="68"/>
      <c r="AY1135" s="68"/>
      <c r="AZ1135" s="68"/>
      <c r="BA1135" s="68"/>
      <c r="BB1135" s="68"/>
      <c r="BC1135" s="68"/>
      <c r="BD1135" s="68"/>
      <c r="BE1135" s="68"/>
      <c r="BF1135" s="68"/>
      <c r="BG1135" s="68"/>
      <c r="BH1135" s="68"/>
      <c r="BI1135" s="68"/>
      <c r="BJ1135" s="68"/>
      <c r="BK1135" s="68"/>
      <c r="BL1135" s="68"/>
      <c r="BM1135" s="68"/>
      <c r="BN1135" s="68"/>
      <c r="BO1135" s="68"/>
      <c r="BP1135" s="68"/>
      <c r="BQ1135" s="68"/>
      <c r="BR1135" s="68"/>
      <c r="BS1135" s="68"/>
      <c r="BT1135" s="68"/>
      <c r="BU1135" s="68"/>
      <c r="BV1135" s="68"/>
      <c r="BW1135" s="68"/>
      <c r="BX1135" s="68"/>
      <c r="BY1135" s="68"/>
      <c r="BZ1135" s="70" t="str">
        <f t="shared" si="285"/>
        <v/>
      </c>
      <c r="CA1135" s="71">
        <f t="shared" ca="1" si="286"/>
        <v>1096694.6664083335</v>
      </c>
      <c r="CB1135" s="70" t="b">
        <f ca="1">AND(LEN(BZ1135)&gt;0,TEXT(BZ1135,"YYYY-MM-DD")=TEXT(Konstanta!$B$1,"YYYY-MM-DD"))</f>
        <v>0</v>
      </c>
      <c r="CC1135" s="70" t="str">
        <f t="shared" si="287"/>
        <v/>
      </c>
      <c r="CD1135" s="72">
        <f ca="1">(Konstanta!$B$2-D1135)*24</f>
        <v>1096694.666275</v>
      </c>
      <c r="CE1135" t="b">
        <f t="shared" si="288"/>
        <v>0</v>
      </c>
      <c r="CF1135" t="b">
        <f>LEN(_xlfn.IFNA(VLOOKUP(H1135,Konstanta!$M:$M,1,FALSE),""))&gt;0</f>
        <v>0</v>
      </c>
      <c r="CG1135" t="b">
        <f>LEN(_xlfn.IFNA(VLOOKUP(G1135,Konstanta!$T:$T,1,FALSE),""))&gt;0</f>
        <v>0</v>
      </c>
      <c r="CH1135" t="b">
        <f>_xlfn.IFNA(VLOOKUP(U1135,Konstanta!$O:$O,1,FALSE),"-")&lt;&gt;"-"</f>
        <v>0</v>
      </c>
      <c r="CI1135" t="b">
        <f>LEN(_xlfn.IFNA(VLOOKUP(AX1135,Konstanta!$X:$X,1,FALSE),""))&gt;0</f>
        <v>0</v>
      </c>
      <c r="CJ1135" t="b">
        <f>OR(LEN(_xlfn.IFNA(VLOOKUP(Y1135,Konstanta!$Q:$Q,1,FALSE),""))&gt;0,LEN(Y1135)=0)</f>
        <v>1</v>
      </c>
      <c r="CK1135" t="b">
        <f t="shared" si="289"/>
        <v>1</v>
      </c>
      <c r="CL1135" t="b">
        <f>OR(LEN(_xlfn.IFNA(VLOOKUP(BK1135,Konstanta!$Z:$Z,1,FALSE),""))&gt;0,LEN(BK1135)=0)</f>
        <v>1</v>
      </c>
      <c r="CM1135" t="b">
        <f t="shared" si="290"/>
        <v>1</v>
      </c>
      <c r="CN1135" t="b">
        <f t="shared" si="291"/>
        <v>0</v>
      </c>
      <c r="CO1135" t="b">
        <f>LEN(_xlfn.IFNA(VLOOKUP(Data!K1135,Konstanta!$AB:$AB,1,FALSE),""))&gt;0</f>
        <v>0</v>
      </c>
      <c r="CP1135" s="12" t="b">
        <f t="shared" si="292"/>
        <v>0</v>
      </c>
      <c r="CQ1135" s="12" t="b">
        <f t="shared" si="293"/>
        <v>0</v>
      </c>
      <c r="CR1135" t="b">
        <f>ISNUMBER(SEARCH(Konstanta!$Q$5,Y1135))</f>
        <v>0</v>
      </c>
      <c r="CS1135">
        <f ca="1">IF(CD1135&lt;=Konstanta!$J$5,Konstanta!$I$5,IF(CD1135&lt;=Konstanta!$J$6,Konstanta!$I$6,IF(CD1135&lt;=Konstanta!$J$7,Konstanta!$I$7,Konstanta!$I$8)))</f>
        <v>4</v>
      </c>
      <c r="CT1135" t="b">
        <f>ISNUMBER(SEARCH(Konstanta!$Q$6,Y1135))</f>
        <v>0</v>
      </c>
      <c r="CU1135">
        <f ca="1">IF(CD1135&lt;=Konstanta!$F$5,Konstanta!$E$5,IF(CD1135&lt;=Konstanta!$F$6,Konstanta!$E$6,IF(CD1135&lt;=Konstanta!$F$7,Konstanta!$E$7,IF(CD1135&lt;=Konstanta!$F$8,Konstanta!$E$8,Konstanta!$E$9))))</f>
        <v>5</v>
      </c>
      <c r="CV1135" t="b">
        <f t="shared" si="294"/>
        <v>1</v>
      </c>
      <c r="CW1135" s="74">
        <f ca="1">IF(CD1135&lt;=Konstanta!$B$5,Konstanta!$A$5,IF(CD1135&lt;=Konstanta!$B$6,Konstanta!$A$6,IF(CD1135&lt;=Konstanta!$B$7,Konstanta!$A$7,IF(CD1135&lt;=Konstanta!$B$8,Konstanta!$A$8,IF(CD1135&lt;=Konstanta!$B$9,Konstanta!$A$9,IF(CD1135&lt;=Konstanta!$B$10,Konstanta!$A$10,IF(CD1135&lt;=Konstanta!$B$11,Konstanta!$A$11,Konstanta!$A$12)))))))</f>
        <v>8</v>
      </c>
      <c r="CX1135" t="b">
        <f>LEN(_xlfn.IFNA(VLOOKUP(AA1135,Konstanta!$AD:$AD,1,FALSE),""))=0</f>
        <v>1</v>
      </c>
      <c r="CY1135" s="67">
        <f t="shared" si="295"/>
        <v>0</v>
      </c>
      <c r="CZ1135" s="67">
        <f t="shared" si="296"/>
        <v>0</v>
      </c>
      <c r="DA1135" s="67">
        <f t="shared" si="297"/>
        <v>0</v>
      </c>
      <c r="DB1135" t="b">
        <f t="shared" ca="1" si="298"/>
        <v>0</v>
      </c>
      <c r="DC1135" s="67" t="b">
        <f>DA1135&lt;=Konstanta!$AH$3</f>
        <v>1</v>
      </c>
      <c r="DD1135" t="b">
        <f>CY1135&lt;=Konstanta!$AH$4</f>
        <v>1</v>
      </c>
      <c r="DE1135" t="b">
        <f>CY1135&lt;=Konstanta!$AH$5</f>
        <v>1</v>
      </c>
      <c r="DF1135" t="b">
        <f>CY1135&lt;=Konstanta!$AH$6</f>
        <v>1</v>
      </c>
      <c r="DG1135" t="b">
        <f ca="1">TEXT(BL1135,"YYYYMMDD")=TEXT(Konstanta!$B$1,"YYYYMMDD")</f>
        <v>0</v>
      </c>
      <c r="DH1135" t="b">
        <f t="shared" si="299"/>
        <v>0</v>
      </c>
      <c r="DI1135" s="67">
        <f ca="1">Konstanta!$C$4-Data!CD1135</f>
        <v>-1096658.666275</v>
      </c>
      <c r="DJ1135">
        <f ca="1">IF(Data!DI1135&gt;=Konstanta!$B$14,Konstanta!$A$14,IF(Data!DI1135&gt;=Konstanta!$B$15,Konstanta!$A$15,IF(Data!DI1135&gt;=Konstanta!$B$16,Konstanta!$A$16,IF(Data!DI1135&gt;=Konstanta!$B$17,Konstanta!$A$17,IF(Data!DI1135&gt;=Konstanta!$B$18,Konstanta!$A$18,Konstanta!$A$19)))))</f>
        <v>6</v>
      </c>
      <c r="DK1135" t="b">
        <f t="shared" si="300"/>
        <v>0</v>
      </c>
      <c r="DL1135" t="b">
        <f>COUNTIFS(A$1:A1134,A1135)=0</f>
        <v>1</v>
      </c>
    </row>
    <row r="1136" spans="1:116">
      <c r="A1136" s="68"/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8"/>
      <c r="P1136" s="68"/>
      <c r="Q1136" s="68"/>
      <c r="R1136" s="68"/>
      <c r="S1136" s="68"/>
      <c r="T1136" s="68"/>
      <c r="U1136" s="68"/>
      <c r="V1136" s="68"/>
      <c r="W1136" s="68"/>
      <c r="X1136" s="68"/>
      <c r="Y1136" s="68"/>
      <c r="Z1136" s="68"/>
      <c r="AA1136" s="68"/>
      <c r="AB1136" s="68"/>
      <c r="AC1136" s="68"/>
      <c r="AD1136" s="68"/>
      <c r="AE1136" s="68"/>
      <c r="AF1136" s="68"/>
      <c r="AG1136" s="68"/>
      <c r="AH1136" s="68"/>
      <c r="AI1136" s="68"/>
      <c r="AJ1136" s="68"/>
      <c r="AK1136" s="68"/>
      <c r="AL1136" s="68"/>
      <c r="AM1136" s="68"/>
      <c r="AN1136" s="68"/>
      <c r="AO1136" s="68"/>
      <c r="AP1136" s="68"/>
      <c r="AQ1136" s="68"/>
      <c r="AR1136" s="68"/>
      <c r="AS1136" s="68"/>
      <c r="AT1136" s="68"/>
      <c r="AU1136" s="68"/>
      <c r="AV1136" s="68"/>
      <c r="AW1136" s="68"/>
      <c r="AX1136" s="68"/>
      <c r="AY1136" s="68"/>
      <c r="AZ1136" s="68"/>
      <c r="BA1136" s="68"/>
      <c r="BB1136" s="68"/>
      <c r="BC1136" s="68"/>
      <c r="BD1136" s="68"/>
      <c r="BE1136" s="68"/>
      <c r="BF1136" s="68"/>
      <c r="BG1136" s="68"/>
      <c r="BH1136" s="68"/>
      <c r="BI1136" s="68"/>
      <c r="BJ1136" s="68"/>
      <c r="BK1136" s="68"/>
      <c r="BL1136" s="68"/>
      <c r="BM1136" s="68"/>
      <c r="BN1136" s="68"/>
      <c r="BO1136" s="68"/>
      <c r="BP1136" s="68"/>
      <c r="BQ1136" s="68"/>
      <c r="BR1136" s="68"/>
      <c r="BS1136" s="68"/>
      <c r="BT1136" s="68"/>
      <c r="BU1136" s="68"/>
      <c r="BV1136" s="68"/>
      <c r="BW1136" s="68"/>
      <c r="BX1136" s="68"/>
      <c r="BY1136" s="68"/>
      <c r="BZ1136" s="70" t="str">
        <f t="shared" si="285"/>
        <v/>
      </c>
      <c r="CA1136" s="71">
        <f t="shared" ca="1" si="286"/>
        <v>1096694.6660166667</v>
      </c>
      <c r="CB1136" s="70" t="b">
        <f ca="1">AND(LEN(BZ1136)&gt;0,TEXT(BZ1136,"YYYY-MM-DD")=TEXT(Konstanta!$B$1,"YYYY-MM-DD"))</f>
        <v>0</v>
      </c>
      <c r="CC1136" s="70" t="str">
        <f t="shared" si="287"/>
        <v/>
      </c>
      <c r="CD1136" s="72">
        <f ca="1">(Konstanta!$B$2-D1136)*24</f>
        <v>1096694.666275</v>
      </c>
      <c r="CE1136" t="b">
        <f t="shared" si="288"/>
        <v>0</v>
      </c>
      <c r="CF1136" t="b">
        <f>LEN(_xlfn.IFNA(VLOOKUP(H1136,Konstanta!$M:$M,1,FALSE),""))&gt;0</f>
        <v>0</v>
      </c>
      <c r="CG1136" t="b">
        <f>LEN(_xlfn.IFNA(VLOOKUP(G1136,Konstanta!$T:$T,1,FALSE),""))&gt;0</f>
        <v>0</v>
      </c>
      <c r="CH1136" t="b">
        <f>_xlfn.IFNA(VLOOKUP(U1136,Konstanta!$O:$O,1,FALSE),"-")&lt;&gt;"-"</f>
        <v>0</v>
      </c>
      <c r="CI1136" t="b">
        <f>LEN(_xlfn.IFNA(VLOOKUP(AX1136,Konstanta!$X:$X,1,FALSE),""))&gt;0</f>
        <v>0</v>
      </c>
      <c r="CJ1136" t="b">
        <f>OR(LEN(_xlfn.IFNA(VLOOKUP(Y1136,Konstanta!$Q:$Q,1,FALSE),""))&gt;0,LEN(Y1136)=0)</f>
        <v>1</v>
      </c>
      <c r="CK1136" t="b">
        <f t="shared" si="289"/>
        <v>1</v>
      </c>
      <c r="CL1136" t="b">
        <f>OR(LEN(_xlfn.IFNA(VLOOKUP(BK1136,Konstanta!$Z:$Z,1,FALSE),""))&gt;0,LEN(BK1136)=0)</f>
        <v>1</v>
      </c>
      <c r="CM1136" t="b">
        <f t="shared" si="290"/>
        <v>1</v>
      </c>
      <c r="CN1136" t="b">
        <f t="shared" si="291"/>
        <v>0</v>
      </c>
      <c r="CO1136" t="b">
        <f>LEN(_xlfn.IFNA(VLOOKUP(Data!K1136,Konstanta!$AB:$AB,1,FALSE),""))&gt;0</f>
        <v>0</v>
      </c>
      <c r="CP1136" s="12" t="b">
        <f t="shared" si="292"/>
        <v>0</v>
      </c>
      <c r="CQ1136" s="12" t="b">
        <f t="shared" si="293"/>
        <v>0</v>
      </c>
      <c r="CR1136" t="b">
        <f>ISNUMBER(SEARCH(Konstanta!$Q$5,Y1136))</f>
        <v>0</v>
      </c>
      <c r="CS1136">
        <f ca="1">IF(CD1136&lt;=Konstanta!$J$5,Konstanta!$I$5,IF(CD1136&lt;=Konstanta!$J$6,Konstanta!$I$6,IF(CD1136&lt;=Konstanta!$J$7,Konstanta!$I$7,Konstanta!$I$8)))</f>
        <v>4</v>
      </c>
      <c r="CT1136" t="b">
        <f>ISNUMBER(SEARCH(Konstanta!$Q$6,Y1136))</f>
        <v>0</v>
      </c>
      <c r="CU1136">
        <f ca="1">IF(CD1136&lt;=Konstanta!$F$5,Konstanta!$E$5,IF(CD1136&lt;=Konstanta!$F$6,Konstanta!$E$6,IF(CD1136&lt;=Konstanta!$F$7,Konstanta!$E$7,IF(CD1136&lt;=Konstanta!$F$8,Konstanta!$E$8,Konstanta!$E$9))))</f>
        <v>5</v>
      </c>
      <c r="CV1136" t="b">
        <f t="shared" si="294"/>
        <v>1</v>
      </c>
      <c r="CW1136" s="74">
        <f ca="1">IF(CD1136&lt;=Konstanta!$B$5,Konstanta!$A$5,IF(CD1136&lt;=Konstanta!$B$6,Konstanta!$A$6,IF(CD1136&lt;=Konstanta!$B$7,Konstanta!$A$7,IF(CD1136&lt;=Konstanta!$B$8,Konstanta!$A$8,IF(CD1136&lt;=Konstanta!$B$9,Konstanta!$A$9,IF(CD1136&lt;=Konstanta!$B$10,Konstanta!$A$10,IF(CD1136&lt;=Konstanta!$B$11,Konstanta!$A$11,Konstanta!$A$12)))))))</f>
        <v>8</v>
      </c>
      <c r="CX1136" t="b">
        <f>LEN(_xlfn.IFNA(VLOOKUP(AA1136,Konstanta!$AD:$AD,1,FALSE),""))=0</f>
        <v>1</v>
      </c>
      <c r="CY1136" s="67">
        <f t="shared" si="295"/>
        <v>0</v>
      </c>
      <c r="CZ1136" s="67">
        <f t="shared" si="296"/>
        <v>0</v>
      </c>
      <c r="DA1136" s="67">
        <f t="shared" si="297"/>
        <v>0</v>
      </c>
      <c r="DB1136" t="b">
        <f t="shared" ca="1" si="298"/>
        <v>0</v>
      </c>
      <c r="DC1136" s="67" t="b">
        <f>DA1136&lt;=Konstanta!$AH$3</f>
        <v>1</v>
      </c>
      <c r="DD1136" t="b">
        <f>CY1136&lt;=Konstanta!$AH$4</f>
        <v>1</v>
      </c>
      <c r="DE1136" t="b">
        <f>CY1136&lt;=Konstanta!$AH$5</f>
        <v>1</v>
      </c>
      <c r="DF1136" t="b">
        <f>CY1136&lt;=Konstanta!$AH$6</f>
        <v>1</v>
      </c>
      <c r="DG1136" t="b">
        <f ca="1">TEXT(BL1136,"YYYYMMDD")=TEXT(Konstanta!$B$1,"YYYYMMDD")</f>
        <v>0</v>
      </c>
      <c r="DH1136" t="b">
        <f t="shared" si="299"/>
        <v>0</v>
      </c>
      <c r="DI1136" s="67">
        <f ca="1">Konstanta!$C$4-Data!CD1136</f>
        <v>-1096658.666275</v>
      </c>
      <c r="DJ1136">
        <f ca="1">IF(Data!DI1136&gt;=Konstanta!$B$14,Konstanta!$A$14,IF(Data!DI1136&gt;=Konstanta!$B$15,Konstanta!$A$15,IF(Data!DI1136&gt;=Konstanta!$B$16,Konstanta!$A$16,IF(Data!DI1136&gt;=Konstanta!$B$17,Konstanta!$A$17,IF(Data!DI1136&gt;=Konstanta!$B$18,Konstanta!$A$18,Konstanta!$A$19)))))</f>
        <v>6</v>
      </c>
      <c r="DK1136" t="b">
        <f t="shared" si="300"/>
        <v>0</v>
      </c>
      <c r="DL1136" t="b">
        <f>COUNTIFS(A$1:A1135,A1136)=0</f>
        <v>1</v>
      </c>
    </row>
    <row r="1137" spans="1:116">
      <c r="A1137" s="68"/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8"/>
      <c r="P1137" s="68"/>
      <c r="Q1137" s="68"/>
      <c r="R1137" s="68"/>
      <c r="S1137" s="68"/>
      <c r="T1137" s="68"/>
      <c r="U1137" s="68"/>
      <c r="V1137" s="68"/>
      <c r="W1137" s="68"/>
      <c r="X1137" s="68"/>
      <c r="Y1137" s="68"/>
      <c r="Z1137" s="68"/>
      <c r="AA1137" s="68"/>
      <c r="AB1137" s="68"/>
      <c r="AC1137" s="68"/>
      <c r="AD1137" s="68"/>
      <c r="AE1137" s="68"/>
      <c r="AF1137" s="68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68"/>
      <c r="AX1137" s="68"/>
      <c r="AY1137" s="68"/>
      <c r="AZ1137" s="68"/>
      <c r="BA1137" s="68"/>
      <c r="BB1137" s="68"/>
      <c r="BC1137" s="68"/>
      <c r="BD1137" s="68"/>
      <c r="BE1137" s="68"/>
      <c r="BF1137" s="68"/>
      <c r="BG1137" s="68"/>
      <c r="BH1137" s="68"/>
      <c r="BI1137" s="68"/>
      <c r="BJ1137" s="68"/>
      <c r="BK1137" s="68"/>
      <c r="BL1137" s="68"/>
      <c r="BM1137" s="68"/>
      <c r="BN1137" s="68"/>
      <c r="BO1137" s="68"/>
      <c r="BP1137" s="68"/>
      <c r="BQ1137" s="68"/>
      <c r="BR1137" s="68"/>
      <c r="BS1137" s="68"/>
      <c r="BT1137" s="68"/>
      <c r="BU1137" s="68"/>
      <c r="BV1137" s="68"/>
      <c r="BW1137" s="68"/>
      <c r="BX1137" s="68"/>
      <c r="BY1137" s="68"/>
      <c r="BZ1137" s="70" t="str">
        <f t="shared" si="285"/>
        <v/>
      </c>
      <c r="CA1137" s="71">
        <f t="shared" ca="1" si="286"/>
        <v>1096694.6664</v>
      </c>
      <c r="CB1137" s="70" t="b">
        <f ca="1">AND(LEN(BZ1137)&gt;0,TEXT(BZ1137,"YYYY-MM-DD")=TEXT(Konstanta!$B$1,"YYYY-MM-DD"))</f>
        <v>0</v>
      </c>
      <c r="CC1137" s="70" t="str">
        <f t="shared" si="287"/>
        <v/>
      </c>
      <c r="CD1137" s="72">
        <f ca="1">(Konstanta!$B$2-D1137)*24</f>
        <v>1096694.666275</v>
      </c>
      <c r="CE1137" t="b">
        <f t="shared" si="288"/>
        <v>0</v>
      </c>
      <c r="CF1137" t="b">
        <f>LEN(_xlfn.IFNA(VLOOKUP(H1137,Konstanta!$M:$M,1,FALSE),""))&gt;0</f>
        <v>0</v>
      </c>
      <c r="CG1137" t="b">
        <f>LEN(_xlfn.IFNA(VLOOKUP(G1137,Konstanta!$T:$T,1,FALSE),""))&gt;0</f>
        <v>0</v>
      </c>
      <c r="CH1137" t="b">
        <f>_xlfn.IFNA(VLOOKUP(U1137,Konstanta!$O:$O,1,FALSE),"-")&lt;&gt;"-"</f>
        <v>0</v>
      </c>
      <c r="CI1137" t="b">
        <f>LEN(_xlfn.IFNA(VLOOKUP(AX1137,Konstanta!$X:$X,1,FALSE),""))&gt;0</f>
        <v>0</v>
      </c>
      <c r="CJ1137" t="b">
        <f>OR(LEN(_xlfn.IFNA(VLOOKUP(Y1137,Konstanta!$Q:$Q,1,FALSE),""))&gt;0,LEN(Y1137)=0)</f>
        <v>1</v>
      </c>
      <c r="CK1137" t="b">
        <f t="shared" si="289"/>
        <v>1</v>
      </c>
      <c r="CL1137" t="b">
        <f>OR(LEN(_xlfn.IFNA(VLOOKUP(BK1137,Konstanta!$Z:$Z,1,FALSE),""))&gt;0,LEN(BK1137)=0)</f>
        <v>1</v>
      </c>
      <c r="CM1137" t="b">
        <f t="shared" si="290"/>
        <v>1</v>
      </c>
      <c r="CN1137" t="b">
        <f t="shared" si="291"/>
        <v>0</v>
      </c>
      <c r="CO1137" t="b">
        <f>LEN(_xlfn.IFNA(VLOOKUP(Data!K1137,Konstanta!$AB:$AB,1,FALSE),""))&gt;0</f>
        <v>0</v>
      </c>
      <c r="CP1137" s="12" t="b">
        <f t="shared" si="292"/>
        <v>0</v>
      </c>
      <c r="CQ1137" s="12" t="b">
        <f t="shared" si="293"/>
        <v>0</v>
      </c>
      <c r="CR1137" t="b">
        <f>ISNUMBER(SEARCH(Konstanta!$Q$5,Y1137))</f>
        <v>0</v>
      </c>
      <c r="CS1137">
        <f ca="1">IF(CD1137&lt;=Konstanta!$J$5,Konstanta!$I$5,IF(CD1137&lt;=Konstanta!$J$6,Konstanta!$I$6,IF(CD1137&lt;=Konstanta!$J$7,Konstanta!$I$7,Konstanta!$I$8)))</f>
        <v>4</v>
      </c>
      <c r="CT1137" t="b">
        <f>ISNUMBER(SEARCH(Konstanta!$Q$6,Y1137))</f>
        <v>0</v>
      </c>
      <c r="CU1137">
        <f ca="1">IF(CD1137&lt;=Konstanta!$F$5,Konstanta!$E$5,IF(CD1137&lt;=Konstanta!$F$6,Konstanta!$E$6,IF(CD1137&lt;=Konstanta!$F$7,Konstanta!$E$7,IF(CD1137&lt;=Konstanta!$F$8,Konstanta!$E$8,Konstanta!$E$9))))</f>
        <v>5</v>
      </c>
      <c r="CV1137" t="b">
        <f t="shared" si="294"/>
        <v>1</v>
      </c>
      <c r="CW1137" s="74">
        <f ca="1">IF(CD1137&lt;=Konstanta!$B$5,Konstanta!$A$5,IF(CD1137&lt;=Konstanta!$B$6,Konstanta!$A$6,IF(CD1137&lt;=Konstanta!$B$7,Konstanta!$A$7,IF(CD1137&lt;=Konstanta!$B$8,Konstanta!$A$8,IF(CD1137&lt;=Konstanta!$B$9,Konstanta!$A$9,IF(CD1137&lt;=Konstanta!$B$10,Konstanta!$A$10,IF(CD1137&lt;=Konstanta!$B$11,Konstanta!$A$11,Konstanta!$A$12)))))))</f>
        <v>8</v>
      </c>
      <c r="CX1137" t="b">
        <f>LEN(_xlfn.IFNA(VLOOKUP(AA1137,Konstanta!$AD:$AD,1,FALSE),""))=0</f>
        <v>1</v>
      </c>
      <c r="CY1137" s="67">
        <f t="shared" si="295"/>
        <v>0</v>
      </c>
      <c r="CZ1137" s="67">
        <f t="shared" si="296"/>
        <v>0</v>
      </c>
      <c r="DA1137" s="67">
        <f t="shared" si="297"/>
        <v>0</v>
      </c>
      <c r="DB1137" t="b">
        <f t="shared" ca="1" si="298"/>
        <v>0</v>
      </c>
      <c r="DC1137" s="67" t="b">
        <f>DA1137&lt;=Konstanta!$AH$3</f>
        <v>1</v>
      </c>
      <c r="DD1137" t="b">
        <f>CY1137&lt;=Konstanta!$AH$4</f>
        <v>1</v>
      </c>
      <c r="DE1137" t="b">
        <f>CY1137&lt;=Konstanta!$AH$5</f>
        <v>1</v>
      </c>
      <c r="DF1137" t="b">
        <f>CY1137&lt;=Konstanta!$AH$6</f>
        <v>1</v>
      </c>
      <c r="DG1137" t="b">
        <f ca="1">TEXT(BL1137,"YYYYMMDD")=TEXT(Konstanta!$B$1,"YYYYMMDD")</f>
        <v>0</v>
      </c>
      <c r="DH1137" t="b">
        <f t="shared" si="299"/>
        <v>0</v>
      </c>
      <c r="DI1137" s="67">
        <f ca="1">Konstanta!$C$4-Data!CD1137</f>
        <v>-1096658.666275</v>
      </c>
      <c r="DJ1137">
        <f ca="1">IF(Data!DI1137&gt;=Konstanta!$B$14,Konstanta!$A$14,IF(Data!DI1137&gt;=Konstanta!$B$15,Konstanta!$A$15,IF(Data!DI1137&gt;=Konstanta!$B$16,Konstanta!$A$16,IF(Data!DI1137&gt;=Konstanta!$B$17,Konstanta!$A$17,IF(Data!DI1137&gt;=Konstanta!$B$18,Konstanta!$A$18,Konstanta!$A$19)))))</f>
        <v>6</v>
      </c>
      <c r="DK1137" t="b">
        <f t="shared" si="300"/>
        <v>0</v>
      </c>
      <c r="DL1137" t="b">
        <f>COUNTIFS(A$1:A1136,A1137)=0</f>
        <v>1</v>
      </c>
    </row>
    <row r="1138" spans="1:116">
      <c r="A1138" s="68"/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8"/>
      <c r="P1138" s="68"/>
      <c r="Q1138" s="68"/>
      <c r="R1138" s="68"/>
      <c r="S1138" s="68"/>
      <c r="T1138" s="68"/>
      <c r="U1138" s="68"/>
      <c r="V1138" s="68"/>
      <c r="W1138" s="68"/>
      <c r="X1138" s="68"/>
      <c r="Y1138" s="68"/>
      <c r="Z1138" s="68"/>
      <c r="AA1138" s="68"/>
      <c r="AB1138" s="68"/>
      <c r="AC1138" s="68"/>
      <c r="AD1138" s="68"/>
      <c r="AE1138" s="68"/>
      <c r="AF1138" s="68"/>
      <c r="AG1138" s="68"/>
      <c r="AH1138" s="68"/>
      <c r="AI1138" s="68"/>
      <c r="AJ1138" s="68"/>
      <c r="AK1138" s="68"/>
      <c r="AL1138" s="68"/>
      <c r="AM1138" s="68"/>
      <c r="AN1138" s="68"/>
      <c r="AO1138" s="68"/>
      <c r="AP1138" s="68"/>
      <c r="AQ1138" s="68"/>
      <c r="AR1138" s="68"/>
      <c r="AS1138" s="68"/>
      <c r="AT1138" s="68"/>
      <c r="AU1138" s="68"/>
      <c r="AV1138" s="68"/>
      <c r="AW1138" s="68"/>
      <c r="AX1138" s="68"/>
      <c r="AY1138" s="68"/>
      <c r="AZ1138" s="68"/>
      <c r="BA1138" s="68"/>
      <c r="BB1138" s="68"/>
      <c r="BC1138" s="68"/>
      <c r="BD1138" s="68"/>
      <c r="BE1138" s="68"/>
      <c r="BF1138" s="68"/>
      <c r="BG1138" s="68"/>
      <c r="BH1138" s="68"/>
      <c r="BI1138" s="68"/>
      <c r="BJ1138" s="68"/>
      <c r="BK1138" s="68"/>
      <c r="BL1138" s="68"/>
      <c r="BM1138" s="68"/>
      <c r="BN1138" s="68"/>
      <c r="BO1138" s="68"/>
      <c r="BP1138" s="68"/>
      <c r="BQ1138" s="68"/>
      <c r="BR1138" s="68"/>
      <c r="BS1138" s="68"/>
      <c r="BT1138" s="68"/>
      <c r="BU1138" s="68"/>
      <c r="BV1138" s="68"/>
      <c r="BW1138" s="68"/>
      <c r="BX1138" s="68"/>
      <c r="BY1138" s="68"/>
      <c r="BZ1138" s="70" t="str">
        <f t="shared" si="285"/>
        <v/>
      </c>
      <c r="CA1138" s="71">
        <f t="shared" ca="1" si="286"/>
        <v>1096694.666275</v>
      </c>
      <c r="CB1138" s="70" t="b">
        <f ca="1">AND(LEN(BZ1138)&gt;0,TEXT(BZ1138,"YYYY-MM-DD")=TEXT(Konstanta!$B$1,"YYYY-MM-DD"))</f>
        <v>0</v>
      </c>
      <c r="CC1138" s="70" t="str">
        <f t="shared" si="287"/>
        <v/>
      </c>
      <c r="CD1138" s="72">
        <f ca="1">(Konstanta!$B$2-D1138)*24</f>
        <v>1096694.666275</v>
      </c>
      <c r="CE1138" t="b">
        <f t="shared" si="288"/>
        <v>0</v>
      </c>
      <c r="CF1138" t="b">
        <f>LEN(_xlfn.IFNA(VLOOKUP(H1138,Konstanta!$M:$M,1,FALSE),""))&gt;0</f>
        <v>0</v>
      </c>
      <c r="CG1138" t="b">
        <f>LEN(_xlfn.IFNA(VLOOKUP(G1138,Konstanta!$T:$T,1,FALSE),""))&gt;0</f>
        <v>0</v>
      </c>
      <c r="CH1138" t="b">
        <f>_xlfn.IFNA(VLOOKUP(U1138,Konstanta!$O:$O,1,FALSE),"-")&lt;&gt;"-"</f>
        <v>0</v>
      </c>
      <c r="CI1138" t="b">
        <f>LEN(_xlfn.IFNA(VLOOKUP(AX1138,Konstanta!$X:$X,1,FALSE),""))&gt;0</f>
        <v>0</v>
      </c>
      <c r="CJ1138" t="b">
        <f>OR(LEN(_xlfn.IFNA(VLOOKUP(Y1138,Konstanta!$Q:$Q,1,FALSE),""))&gt;0,LEN(Y1138)=0)</f>
        <v>1</v>
      </c>
      <c r="CK1138" t="b">
        <f t="shared" si="289"/>
        <v>1</v>
      </c>
      <c r="CL1138" t="b">
        <f>OR(LEN(_xlfn.IFNA(VLOOKUP(BK1138,Konstanta!$Z:$Z,1,FALSE),""))&gt;0,LEN(BK1138)=0)</f>
        <v>1</v>
      </c>
      <c r="CM1138" t="b">
        <f t="shared" si="290"/>
        <v>1</v>
      </c>
      <c r="CN1138" t="b">
        <f t="shared" si="291"/>
        <v>0</v>
      </c>
      <c r="CO1138" t="b">
        <f>LEN(_xlfn.IFNA(VLOOKUP(Data!K1138,Konstanta!$AB:$AB,1,FALSE),""))&gt;0</f>
        <v>0</v>
      </c>
      <c r="CP1138" s="12" t="b">
        <f t="shared" si="292"/>
        <v>0</v>
      </c>
      <c r="CQ1138" s="12" t="b">
        <f t="shared" si="293"/>
        <v>0</v>
      </c>
      <c r="CR1138" t="b">
        <f>ISNUMBER(SEARCH(Konstanta!$Q$5,Y1138))</f>
        <v>0</v>
      </c>
      <c r="CS1138">
        <f ca="1">IF(CD1138&lt;=Konstanta!$J$5,Konstanta!$I$5,IF(CD1138&lt;=Konstanta!$J$6,Konstanta!$I$6,IF(CD1138&lt;=Konstanta!$J$7,Konstanta!$I$7,Konstanta!$I$8)))</f>
        <v>4</v>
      </c>
      <c r="CT1138" t="b">
        <f>ISNUMBER(SEARCH(Konstanta!$Q$6,Y1138))</f>
        <v>0</v>
      </c>
      <c r="CU1138">
        <f ca="1">IF(CD1138&lt;=Konstanta!$F$5,Konstanta!$E$5,IF(CD1138&lt;=Konstanta!$F$6,Konstanta!$E$6,IF(CD1138&lt;=Konstanta!$F$7,Konstanta!$E$7,IF(CD1138&lt;=Konstanta!$F$8,Konstanta!$E$8,Konstanta!$E$9))))</f>
        <v>5</v>
      </c>
      <c r="CV1138" t="b">
        <f t="shared" si="294"/>
        <v>1</v>
      </c>
      <c r="CW1138" s="74">
        <f ca="1">IF(CD1138&lt;=Konstanta!$B$5,Konstanta!$A$5,IF(CD1138&lt;=Konstanta!$B$6,Konstanta!$A$6,IF(CD1138&lt;=Konstanta!$B$7,Konstanta!$A$7,IF(CD1138&lt;=Konstanta!$B$8,Konstanta!$A$8,IF(CD1138&lt;=Konstanta!$B$9,Konstanta!$A$9,IF(CD1138&lt;=Konstanta!$B$10,Konstanta!$A$10,IF(CD1138&lt;=Konstanta!$B$11,Konstanta!$A$11,Konstanta!$A$12)))))))</f>
        <v>8</v>
      </c>
      <c r="CX1138" t="b">
        <f>LEN(_xlfn.IFNA(VLOOKUP(AA1138,Konstanta!$AD:$AD,1,FALSE),""))=0</f>
        <v>1</v>
      </c>
      <c r="CY1138" s="67">
        <f t="shared" si="295"/>
        <v>0</v>
      </c>
      <c r="CZ1138" s="67">
        <f t="shared" si="296"/>
        <v>0</v>
      </c>
      <c r="DA1138" s="67">
        <f t="shared" si="297"/>
        <v>0</v>
      </c>
      <c r="DB1138" t="b">
        <f t="shared" ca="1" si="298"/>
        <v>0</v>
      </c>
      <c r="DC1138" s="67" t="b">
        <f>DA1138&lt;=Konstanta!$AH$3</f>
        <v>1</v>
      </c>
      <c r="DD1138" t="b">
        <f>CY1138&lt;=Konstanta!$AH$4</f>
        <v>1</v>
      </c>
      <c r="DE1138" t="b">
        <f>CY1138&lt;=Konstanta!$AH$5</f>
        <v>1</v>
      </c>
      <c r="DF1138" t="b">
        <f>CY1138&lt;=Konstanta!$AH$6</f>
        <v>1</v>
      </c>
      <c r="DG1138" t="b">
        <f ca="1">TEXT(BL1138,"YYYYMMDD")=TEXT(Konstanta!$B$1,"YYYYMMDD")</f>
        <v>0</v>
      </c>
      <c r="DH1138" t="b">
        <f t="shared" si="299"/>
        <v>0</v>
      </c>
      <c r="DI1138" s="67">
        <f ca="1">Konstanta!$C$4-Data!CD1138</f>
        <v>-1096658.666275</v>
      </c>
      <c r="DJ1138">
        <f ca="1">IF(Data!DI1138&gt;=Konstanta!$B$14,Konstanta!$A$14,IF(Data!DI1138&gt;=Konstanta!$B$15,Konstanta!$A$15,IF(Data!DI1138&gt;=Konstanta!$B$16,Konstanta!$A$16,IF(Data!DI1138&gt;=Konstanta!$B$17,Konstanta!$A$17,IF(Data!DI1138&gt;=Konstanta!$B$18,Konstanta!$A$18,Konstanta!$A$19)))))</f>
        <v>6</v>
      </c>
      <c r="DK1138" t="b">
        <f t="shared" si="300"/>
        <v>0</v>
      </c>
      <c r="DL1138" t="b">
        <f>COUNTIFS(A$1:A1137,A1138)=0</f>
        <v>1</v>
      </c>
    </row>
    <row r="1139" spans="1:116">
      <c r="A1139" s="68"/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8"/>
      <c r="P1139" s="68"/>
      <c r="Q1139" s="68"/>
      <c r="R1139" s="68"/>
      <c r="S1139" s="68"/>
      <c r="T1139" s="68"/>
      <c r="U1139" s="68"/>
      <c r="V1139" s="68"/>
      <c r="W1139" s="68"/>
      <c r="X1139" s="68"/>
      <c r="Y1139" s="68"/>
      <c r="Z1139" s="68"/>
      <c r="AA1139" s="68"/>
      <c r="AB1139" s="68"/>
      <c r="AC1139" s="68"/>
      <c r="AD1139" s="68"/>
      <c r="AE1139" s="68"/>
      <c r="AF1139" s="68"/>
      <c r="AG1139" s="68"/>
      <c r="AH1139" s="68"/>
      <c r="AI1139" s="68"/>
      <c r="AJ1139" s="68"/>
      <c r="AK1139" s="68"/>
      <c r="AL1139" s="68"/>
      <c r="AM1139" s="68"/>
      <c r="AN1139" s="68"/>
      <c r="AO1139" s="68"/>
      <c r="AP1139" s="68"/>
      <c r="AQ1139" s="68"/>
      <c r="AR1139" s="68"/>
      <c r="AS1139" s="68"/>
      <c r="AT1139" s="68"/>
      <c r="AU1139" s="68"/>
      <c r="AV1139" s="68"/>
      <c r="AW1139" s="68"/>
      <c r="AX1139" s="68"/>
      <c r="AY1139" s="68"/>
      <c r="AZ1139" s="68"/>
      <c r="BA1139" s="68"/>
      <c r="BB1139" s="68"/>
      <c r="BC1139" s="68"/>
      <c r="BD1139" s="68"/>
      <c r="BE1139" s="68"/>
      <c r="BF1139" s="68"/>
      <c r="BG1139" s="68"/>
      <c r="BH1139" s="68"/>
      <c r="BI1139" s="68"/>
      <c r="BJ1139" s="68"/>
      <c r="BK1139" s="68"/>
      <c r="BL1139" s="68"/>
      <c r="BM1139" s="68"/>
      <c r="BN1139" s="68"/>
      <c r="BO1139" s="68"/>
      <c r="BP1139" s="68"/>
      <c r="BQ1139" s="68"/>
      <c r="BR1139" s="68"/>
      <c r="BS1139" s="68"/>
      <c r="BT1139" s="68"/>
      <c r="BU1139" s="68"/>
      <c r="BV1139" s="68"/>
      <c r="BW1139" s="68"/>
      <c r="BX1139" s="68"/>
      <c r="BY1139" s="68"/>
      <c r="BZ1139" s="70" t="str">
        <f t="shared" si="285"/>
        <v/>
      </c>
      <c r="CA1139" s="71">
        <f t="shared" ca="1" si="286"/>
        <v>1096694.6662277777</v>
      </c>
      <c r="CB1139" s="70" t="b">
        <f ca="1">AND(LEN(BZ1139)&gt;0,TEXT(BZ1139,"YYYY-MM-DD")=TEXT(Konstanta!$B$1,"YYYY-MM-DD"))</f>
        <v>0</v>
      </c>
      <c r="CC1139" s="70" t="str">
        <f t="shared" si="287"/>
        <v/>
      </c>
      <c r="CD1139" s="72">
        <f ca="1">(Konstanta!$B$2-D1139)*24</f>
        <v>1096694.666275</v>
      </c>
      <c r="CE1139" t="b">
        <f t="shared" si="288"/>
        <v>0</v>
      </c>
      <c r="CF1139" t="b">
        <f>LEN(_xlfn.IFNA(VLOOKUP(H1139,Konstanta!$M:$M,1,FALSE),""))&gt;0</f>
        <v>0</v>
      </c>
      <c r="CG1139" t="b">
        <f>LEN(_xlfn.IFNA(VLOOKUP(G1139,Konstanta!$T:$T,1,FALSE),""))&gt;0</f>
        <v>0</v>
      </c>
      <c r="CH1139" t="b">
        <f>_xlfn.IFNA(VLOOKUP(U1139,Konstanta!$O:$O,1,FALSE),"-")&lt;&gt;"-"</f>
        <v>0</v>
      </c>
      <c r="CI1139" t="b">
        <f>LEN(_xlfn.IFNA(VLOOKUP(AX1139,Konstanta!$X:$X,1,FALSE),""))&gt;0</f>
        <v>0</v>
      </c>
      <c r="CJ1139" t="b">
        <f>OR(LEN(_xlfn.IFNA(VLOOKUP(Y1139,Konstanta!$Q:$Q,1,FALSE),""))&gt;0,LEN(Y1139)=0)</f>
        <v>1</v>
      </c>
      <c r="CK1139" t="b">
        <f t="shared" si="289"/>
        <v>1</v>
      </c>
      <c r="CL1139" t="b">
        <f>OR(LEN(_xlfn.IFNA(VLOOKUP(BK1139,Konstanta!$Z:$Z,1,FALSE),""))&gt;0,LEN(BK1139)=0)</f>
        <v>1</v>
      </c>
      <c r="CM1139" t="b">
        <f t="shared" si="290"/>
        <v>1</v>
      </c>
      <c r="CN1139" t="b">
        <f t="shared" si="291"/>
        <v>0</v>
      </c>
      <c r="CO1139" t="b">
        <f>LEN(_xlfn.IFNA(VLOOKUP(Data!K1139,Konstanta!$AB:$AB,1,FALSE),""))&gt;0</f>
        <v>0</v>
      </c>
      <c r="CP1139" s="12" t="b">
        <f t="shared" si="292"/>
        <v>0</v>
      </c>
      <c r="CQ1139" s="12" t="b">
        <f t="shared" si="293"/>
        <v>0</v>
      </c>
      <c r="CR1139" t="b">
        <f>ISNUMBER(SEARCH(Konstanta!$Q$5,Y1139))</f>
        <v>0</v>
      </c>
      <c r="CS1139">
        <f ca="1">IF(CD1139&lt;=Konstanta!$J$5,Konstanta!$I$5,IF(CD1139&lt;=Konstanta!$J$6,Konstanta!$I$6,IF(CD1139&lt;=Konstanta!$J$7,Konstanta!$I$7,Konstanta!$I$8)))</f>
        <v>4</v>
      </c>
      <c r="CT1139" t="b">
        <f>ISNUMBER(SEARCH(Konstanta!$Q$6,Y1139))</f>
        <v>0</v>
      </c>
      <c r="CU1139">
        <f ca="1">IF(CD1139&lt;=Konstanta!$F$5,Konstanta!$E$5,IF(CD1139&lt;=Konstanta!$F$6,Konstanta!$E$6,IF(CD1139&lt;=Konstanta!$F$7,Konstanta!$E$7,IF(CD1139&lt;=Konstanta!$F$8,Konstanta!$E$8,Konstanta!$E$9))))</f>
        <v>5</v>
      </c>
      <c r="CV1139" t="b">
        <f t="shared" si="294"/>
        <v>1</v>
      </c>
      <c r="CW1139" s="74">
        <f ca="1">IF(CD1139&lt;=Konstanta!$B$5,Konstanta!$A$5,IF(CD1139&lt;=Konstanta!$B$6,Konstanta!$A$6,IF(CD1139&lt;=Konstanta!$B$7,Konstanta!$A$7,IF(CD1139&lt;=Konstanta!$B$8,Konstanta!$A$8,IF(CD1139&lt;=Konstanta!$B$9,Konstanta!$A$9,IF(CD1139&lt;=Konstanta!$B$10,Konstanta!$A$10,IF(CD1139&lt;=Konstanta!$B$11,Konstanta!$A$11,Konstanta!$A$12)))))))</f>
        <v>8</v>
      </c>
      <c r="CX1139" t="b">
        <f>LEN(_xlfn.IFNA(VLOOKUP(AA1139,Konstanta!$AD:$AD,1,FALSE),""))=0</f>
        <v>1</v>
      </c>
      <c r="CY1139" s="67">
        <f t="shared" si="295"/>
        <v>0</v>
      </c>
      <c r="CZ1139" s="67">
        <f t="shared" si="296"/>
        <v>0</v>
      </c>
      <c r="DA1139" s="67">
        <f t="shared" si="297"/>
        <v>0</v>
      </c>
      <c r="DB1139" t="b">
        <f t="shared" ca="1" si="298"/>
        <v>0</v>
      </c>
      <c r="DC1139" s="67" t="b">
        <f>DA1139&lt;=Konstanta!$AH$3</f>
        <v>1</v>
      </c>
      <c r="DD1139" t="b">
        <f>CY1139&lt;=Konstanta!$AH$4</f>
        <v>1</v>
      </c>
      <c r="DE1139" t="b">
        <f>CY1139&lt;=Konstanta!$AH$5</f>
        <v>1</v>
      </c>
      <c r="DF1139" t="b">
        <f>CY1139&lt;=Konstanta!$AH$6</f>
        <v>1</v>
      </c>
      <c r="DG1139" t="b">
        <f ca="1">TEXT(BL1139,"YYYYMMDD")=TEXT(Konstanta!$B$1,"YYYYMMDD")</f>
        <v>0</v>
      </c>
      <c r="DH1139" t="b">
        <f t="shared" si="299"/>
        <v>0</v>
      </c>
      <c r="DI1139" s="67">
        <f ca="1">Konstanta!$C$4-Data!CD1139</f>
        <v>-1096658.666275</v>
      </c>
      <c r="DJ1139">
        <f ca="1">IF(Data!DI1139&gt;=Konstanta!$B$14,Konstanta!$A$14,IF(Data!DI1139&gt;=Konstanta!$B$15,Konstanta!$A$15,IF(Data!DI1139&gt;=Konstanta!$B$16,Konstanta!$A$16,IF(Data!DI1139&gt;=Konstanta!$B$17,Konstanta!$A$17,IF(Data!DI1139&gt;=Konstanta!$B$18,Konstanta!$A$18,Konstanta!$A$19)))))</f>
        <v>6</v>
      </c>
      <c r="DK1139" t="b">
        <f t="shared" si="300"/>
        <v>0</v>
      </c>
      <c r="DL1139" t="b">
        <f>COUNTIFS(A$1:A1138,A1139)=0</f>
        <v>1</v>
      </c>
    </row>
    <row r="1140" spans="1:116">
      <c r="A1140" s="68"/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8"/>
      <c r="P1140" s="68"/>
      <c r="Q1140" s="68"/>
      <c r="R1140" s="68"/>
      <c r="S1140" s="68"/>
      <c r="T1140" s="68"/>
      <c r="U1140" s="68"/>
      <c r="V1140" s="68"/>
      <c r="W1140" s="68"/>
      <c r="X1140" s="68"/>
      <c r="Y1140" s="68"/>
      <c r="Z1140" s="68"/>
      <c r="AA1140" s="68"/>
      <c r="AB1140" s="68"/>
      <c r="AC1140" s="68"/>
      <c r="AD1140" s="68"/>
      <c r="AE1140" s="68"/>
      <c r="AF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  <c r="BL1140" s="68"/>
      <c r="BM1140" s="68"/>
      <c r="BN1140" s="68"/>
      <c r="BO1140" s="68"/>
      <c r="BP1140" s="68"/>
      <c r="BQ1140" s="68"/>
      <c r="BR1140" s="68"/>
      <c r="BS1140" s="68"/>
      <c r="BT1140" s="68"/>
      <c r="BU1140" s="68"/>
      <c r="BV1140" s="68"/>
      <c r="BW1140" s="68"/>
      <c r="BX1140" s="68"/>
      <c r="BY1140" s="68"/>
      <c r="BZ1140" s="70" t="str">
        <f t="shared" si="285"/>
        <v/>
      </c>
      <c r="CA1140" s="71">
        <f t="shared" ca="1" si="286"/>
        <v>1096694.6659944444</v>
      </c>
      <c r="CB1140" s="70" t="b">
        <f ca="1">AND(LEN(BZ1140)&gt;0,TEXT(BZ1140,"YYYY-MM-DD")=TEXT(Konstanta!$B$1,"YYYY-MM-DD"))</f>
        <v>0</v>
      </c>
      <c r="CC1140" s="70" t="str">
        <f t="shared" si="287"/>
        <v/>
      </c>
      <c r="CD1140" s="72">
        <f ca="1">(Konstanta!$B$2-D1140)*24</f>
        <v>1096694.666275</v>
      </c>
      <c r="CE1140" t="b">
        <f t="shared" si="288"/>
        <v>0</v>
      </c>
      <c r="CF1140" t="b">
        <f>LEN(_xlfn.IFNA(VLOOKUP(H1140,Konstanta!$M:$M,1,FALSE),""))&gt;0</f>
        <v>0</v>
      </c>
      <c r="CG1140" t="b">
        <f>LEN(_xlfn.IFNA(VLOOKUP(G1140,Konstanta!$T:$T,1,FALSE),""))&gt;0</f>
        <v>0</v>
      </c>
      <c r="CH1140" t="b">
        <f>_xlfn.IFNA(VLOOKUP(U1140,Konstanta!$O:$O,1,FALSE),"-")&lt;&gt;"-"</f>
        <v>0</v>
      </c>
      <c r="CI1140" t="b">
        <f>LEN(_xlfn.IFNA(VLOOKUP(AX1140,Konstanta!$X:$X,1,FALSE),""))&gt;0</f>
        <v>0</v>
      </c>
      <c r="CJ1140" t="b">
        <f>OR(LEN(_xlfn.IFNA(VLOOKUP(Y1140,Konstanta!$Q:$Q,1,FALSE),""))&gt;0,LEN(Y1140)=0)</f>
        <v>1</v>
      </c>
      <c r="CK1140" t="b">
        <f t="shared" si="289"/>
        <v>1</v>
      </c>
      <c r="CL1140" t="b">
        <f>OR(LEN(_xlfn.IFNA(VLOOKUP(BK1140,Konstanta!$Z:$Z,1,FALSE),""))&gt;0,LEN(BK1140)=0)</f>
        <v>1</v>
      </c>
      <c r="CM1140" t="b">
        <f t="shared" si="290"/>
        <v>1</v>
      </c>
      <c r="CN1140" t="b">
        <f t="shared" si="291"/>
        <v>0</v>
      </c>
      <c r="CO1140" t="b">
        <f>LEN(_xlfn.IFNA(VLOOKUP(Data!K1140,Konstanta!$AB:$AB,1,FALSE),""))&gt;0</f>
        <v>0</v>
      </c>
      <c r="CP1140" s="12" t="b">
        <f t="shared" si="292"/>
        <v>0</v>
      </c>
      <c r="CQ1140" s="12" t="b">
        <f t="shared" si="293"/>
        <v>0</v>
      </c>
      <c r="CR1140" t="b">
        <f>ISNUMBER(SEARCH(Konstanta!$Q$5,Y1140))</f>
        <v>0</v>
      </c>
      <c r="CS1140">
        <f ca="1">IF(CD1140&lt;=Konstanta!$J$5,Konstanta!$I$5,IF(CD1140&lt;=Konstanta!$J$6,Konstanta!$I$6,IF(CD1140&lt;=Konstanta!$J$7,Konstanta!$I$7,Konstanta!$I$8)))</f>
        <v>4</v>
      </c>
      <c r="CT1140" t="b">
        <f>ISNUMBER(SEARCH(Konstanta!$Q$6,Y1140))</f>
        <v>0</v>
      </c>
      <c r="CU1140">
        <f ca="1">IF(CD1140&lt;=Konstanta!$F$5,Konstanta!$E$5,IF(CD1140&lt;=Konstanta!$F$6,Konstanta!$E$6,IF(CD1140&lt;=Konstanta!$F$7,Konstanta!$E$7,IF(CD1140&lt;=Konstanta!$F$8,Konstanta!$E$8,Konstanta!$E$9))))</f>
        <v>5</v>
      </c>
      <c r="CV1140" t="b">
        <f t="shared" si="294"/>
        <v>1</v>
      </c>
      <c r="CW1140" s="74">
        <f ca="1">IF(CD1140&lt;=Konstanta!$B$5,Konstanta!$A$5,IF(CD1140&lt;=Konstanta!$B$6,Konstanta!$A$6,IF(CD1140&lt;=Konstanta!$B$7,Konstanta!$A$7,IF(CD1140&lt;=Konstanta!$B$8,Konstanta!$A$8,IF(CD1140&lt;=Konstanta!$B$9,Konstanta!$A$9,IF(CD1140&lt;=Konstanta!$B$10,Konstanta!$A$10,IF(CD1140&lt;=Konstanta!$B$11,Konstanta!$A$11,Konstanta!$A$12)))))))</f>
        <v>8</v>
      </c>
      <c r="CX1140" t="b">
        <f>LEN(_xlfn.IFNA(VLOOKUP(AA1140,Konstanta!$AD:$AD,1,FALSE),""))=0</f>
        <v>1</v>
      </c>
      <c r="CY1140" s="67">
        <f t="shared" si="295"/>
        <v>0</v>
      </c>
      <c r="CZ1140" s="67">
        <f t="shared" si="296"/>
        <v>0</v>
      </c>
      <c r="DA1140" s="67">
        <f t="shared" si="297"/>
        <v>0</v>
      </c>
      <c r="DB1140" t="b">
        <f t="shared" ca="1" si="298"/>
        <v>0</v>
      </c>
      <c r="DC1140" s="67" t="b">
        <f>DA1140&lt;=Konstanta!$AH$3</f>
        <v>1</v>
      </c>
      <c r="DD1140" t="b">
        <f>CY1140&lt;=Konstanta!$AH$4</f>
        <v>1</v>
      </c>
      <c r="DE1140" t="b">
        <f>CY1140&lt;=Konstanta!$AH$5</f>
        <v>1</v>
      </c>
      <c r="DF1140" t="b">
        <f>CY1140&lt;=Konstanta!$AH$6</f>
        <v>1</v>
      </c>
      <c r="DG1140" t="b">
        <f ca="1">TEXT(BL1140,"YYYYMMDD")=TEXT(Konstanta!$B$1,"YYYYMMDD")</f>
        <v>0</v>
      </c>
      <c r="DH1140" t="b">
        <f t="shared" si="299"/>
        <v>0</v>
      </c>
      <c r="DI1140" s="67">
        <f ca="1">Konstanta!$C$4-Data!CD1140</f>
        <v>-1096658.666275</v>
      </c>
      <c r="DJ1140">
        <f ca="1">IF(Data!DI1140&gt;=Konstanta!$B$14,Konstanta!$A$14,IF(Data!DI1140&gt;=Konstanta!$B$15,Konstanta!$A$15,IF(Data!DI1140&gt;=Konstanta!$B$16,Konstanta!$A$16,IF(Data!DI1140&gt;=Konstanta!$B$17,Konstanta!$A$17,IF(Data!DI1140&gt;=Konstanta!$B$18,Konstanta!$A$18,Konstanta!$A$19)))))</f>
        <v>6</v>
      </c>
      <c r="DK1140" t="b">
        <f t="shared" si="300"/>
        <v>0</v>
      </c>
      <c r="DL1140" t="b">
        <f>COUNTIFS(A$1:A1139,A1140)=0</f>
        <v>1</v>
      </c>
    </row>
    <row r="1141" spans="1:116">
      <c r="A1141" s="68"/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8"/>
      <c r="P1141" s="68"/>
      <c r="Q1141" s="68"/>
      <c r="R1141" s="68"/>
      <c r="S1141" s="68"/>
      <c r="T1141" s="68"/>
      <c r="U1141" s="68"/>
      <c r="V1141" s="68"/>
      <c r="W1141" s="68"/>
      <c r="X1141" s="68"/>
      <c r="Y1141" s="68"/>
      <c r="Z1141" s="68"/>
      <c r="AA1141" s="68"/>
      <c r="AB1141" s="68"/>
      <c r="AC1141" s="68"/>
      <c r="AD1141" s="68"/>
      <c r="AE1141" s="68"/>
      <c r="AF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  <c r="BL1141" s="68"/>
      <c r="BM1141" s="68"/>
      <c r="BN1141" s="68"/>
      <c r="BO1141" s="68"/>
      <c r="BP1141" s="68"/>
      <c r="BQ1141" s="68"/>
      <c r="BR1141" s="68"/>
      <c r="BS1141" s="68"/>
      <c r="BT1141" s="68"/>
      <c r="BU1141" s="68"/>
      <c r="BV1141" s="68"/>
      <c r="BW1141" s="68"/>
      <c r="BX1141" s="68"/>
      <c r="BY1141" s="68"/>
      <c r="BZ1141" s="70" t="str">
        <f t="shared" si="285"/>
        <v/>
      </c>
      <c r="CA1141" s="71">
        <f t="shared" ca="1" si="286"/>
        <v>1096694.6662138889</v>
      </c>
      <c r="CB1141" s="70" t="b">
        <f ca="1">AND(LEN(BZ1141)&gt;0,TEXT(BZ1141,"YYYY-MM-DD")=TEXT(Konstanta!$B$1,"YYYY-MM-DD"))</f>
        <v>0</v>
      </c>
      <c r="CC1141" s="70" t="str">
        <f t="shared" si="287"/>
        <v/>
      </c>
      <c r="CD1141" s="72">
        <f ca="1">(Konstanta!$B$2-D1141)*24</f>
        <v>1096694.666275</v>
      </c>
      <c r="CE1141" t="b">
        <f t="shared" si="288"/>
        <v>0</v>
      </c>
      <c r="CF1141" t="b">
        <f>LEN(_xlfn.IFNA(VLOOKUP(H1141,Konstanta!$M:$M,1,FALSE),""))&gt;0</f>
        <v>0</v>
      </c>
      <c r="CG1141" t="b">
        <f>LEN(_xlfn.IFNA(VLOOKUP(G1141,Konstanta!$T:$T,1,FALSE),""))&gt;0</f>
        <v>0</v>
      </c>
      <c r="CH1141" t="b">
        <f>_xlfn.IFNA(VLOOKUP(U1141,Konstanta!$O:$O,1,FALSE),"-")&lt;&gt;"-"</f>
        <v>0</v>
      </c>
      <c r="CI1141" t="b">
        <f>LEN(_xlfn.IFNA(VLOOKUP(AX1141,Konstanta!$X:$X,1,FALSE),""))&gt;0</f>
        <v>0</v>
      </c>
      <c r="CJ1141" t="b">
        <f>OR(LEN(_xlfn.IFNA(VLOOKUP(Y1141,Konstanta!$Q:$Q,1,FALSE),""))&gt;0,LEN(Y1141)=0)</f>
        <v>1</v>
      </c>
      <c r="CK1141" t="b">
        <f t="shared" si="289"/>
        <v>1</v>
      </c>
      <c r="CL1141" t="b">
        <f>OR(LEN(_xlfn.IFNA(VLOOKUP(BK1141,Konstanta!$Z:$Z,1,FALSE),""))&gt;0,LEN(BK1141)=0)</f>
        <v>1</v>
      </c>
      <c r="CM1141" t="b">
        <f t="shared" si="290"/>
        <v>1</v>
      </c>
      <c r="CN1141" t="b">
        <f t="shared" si="291"/>
        <v>0</v>
      </c>
      <c r="CO1141" t="b">
        <f>LEN(_xlfn.IFNA(VLOOKUP(Data!K1141,Konstanta!$AB:$AB,1,FALSE),""))&gt;0</f>
        <v>0</v>
      </c>
      <c r="CP1141" s="12" t="b">
        <f t="shared" si="292"/>
        <v>0</v>
      </c>
      <c r="CQ1141" s="12" t="b">
        <f t="shared" si="293"/>
        <v>0</v>
      </c>
      <c r="CR1141" t="b">
        <f>ISNUMBER(SEARCH(Konstanta!$Q$5,Y1141))</f>
        <v>0</v>
      </c>
      <c r="CS1141">
        <f ca="1">IF(CD1141&lt;=Konstanta!$J$5,Konstanta!$I$5,IF(CD1141&lt;=Konstanta!$J$6,Konstanta!$I$6,IF(CD1141&lt;=Konstanta!$J$7,Konstanta!$I$7,Konstanta!$I$8)))</f>
        <v>4</v>
      </c>
      <c r="CT1141" t="b">
        <f>ISNUMBER(SEARCH(Konstanta!$Q$6,Y1141))</f>
        <v>0</v>
      </c>
      <c r="CU1141">
        <f ca="1">IF(CD1141&lt;=Konstanta!$F$5,Konstanta!$E$5,IF(CD1141&lt;=Konstanta!$F$6,Konstanta!$E$6,IF(CD1141&lt;=Konstanta!$F$7,Konstanta!$E$7,IF(CD1141&lt;=Konstanta!$F$8,Konstanta!$E$8,Konstanta!$E$9))))</f>
        <v>5</v>
      </c>
      <c r="CV1141" t="b">
        <f t="shared" si="294"/>
        <v>1</v>
      </c>
      <c r="CW1141" s="74">
        <f ca="1">IF(CD1141&lt;=Konstanta!$B$5,Konstanta!$A$5,IF(CD1141&lt;=Konstanta!$B$6,Konstanta!$A$6,IF(CD1141&lt;=Konstanta!$B$7,Konstanta!$A$7,IF(CD1141&lt;=Konstanta!$B$8,Konstanta!$A$8,IF(CD1141&lt;=Konstanta!$B$9,Konstanta!$A$9,IF(CD1141&lt;=Konstanta!$B$10,Konstanta!$A$10,IF(CD1141&lt;=Konstanta!$B$11,Konstanta!$A$11,Konstanta!$A$12)))))))</f>
        <v>8</v>
      </c>
      <c r="CX1141" t="b">
        <f>LEN(_xlfn.IFNA(VLOOKUP(AA1141,Konstanta!$AD:$AD,1,FALSE),""))=0</f>
        <v>1</v>
      </c>
      <c r="CY1141" s="67">
        <f t="shared" si="295"/>
        <v>0</v>
      </c>
      <c r="CZ1141" s="67">
        <f t="shared" si="296"/>
        <v>0</v>
      </c>
      <c r="DA1141" s="67">
        <f t="shared" si="297"/>
        <v>0</v>
      </c>
      <c r="DB1141" t="b">
        <f t="shared" ca="1" si="298"/>
        <v>0</v>
      </c>
      <c r="DC1141" s="67" t="b">
        <f>DA1141&lt;=Konstanta!$AH$3</f>
        <v>1</v>
      </c>
      <c r="DD1141" t="b">
        <f>CY1141&lt;=Konstanta!$AH$4</f>
        <v>1</v>
      </c>
      <c r="DE1141" t="b">
        <f>CY1141&lt;=Konstanta!$AH$5</f>
        <v>1</v>
      </c>
      <c r="DF1141" t="b">
        <f>CY1141&lt;=Konstanta!$AH$6</f>
        <v>1</v>
      </c>
      <c r="DG1141" t="b">
        <f ca="1">TEXT(BL1141,"YYYYMMDD")=TEXT(Konstanta!$B$1,"YYYYMMDD")</f>
        <v>0</v>
      </c>
      <c r="DH1141" t="b">
        <f t="shared" si="299"/>
        <v>0</v>
      </c>
      <c r="DI1141" s="67">
        <f ca="1">Konstanta!$C$4-Data!CD1141</f>
        <v>-1096658.666275</v>
      </c>
      <c r="DJ1141">
        <f ca="1">IF(Data!DI1141&gt;=Konstanta!$B$14,Konstanta!$A$14,IF(Data!DI1141&gt;=Konstanta!$B$15,Konstanta!$A$15,IF(Data!DI1141&gt;=Konstanta!$B$16,Konstanta!$A$16,IF(Data!DI1141&gt;=Konstanta!$B$17,Konstanta!$A$17,IF(Data!DI1141&gt;=Konstanta!$B$18,Konstanta!$A$18,Konstanta!$A$19)))))</f>
        <v>6</v>
      </c>
      <c r="DK1141" t="b">
        <f t="shared" si="300"/>
        <v>0</v>
      </c>
      <c r="DL1141" t="b">
        <f>COUNTIFS(A$1:A1140,A1141)=0</f>
        <v>1</v>
      </c>
    </row>
    <row r="1142" spans="1:116">
      <c r="A1142" s="68"/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8"/>
      <c r="P1142" s="68"/>
      <c r="Q1142" s="68"/>
      <c r="R1142" s="68"/>
      <c r="S1142" s="68"/>
      <c r="T1142" s="68"/>
      <c r="U1142" s="68"/>
      <c r="V1142" s="68"/>
      <c r="W1142" s="68"/>
      <c r="X1142" s="68"/>
      <c r="Y1142" s="68"/>
      <c r="Z1142" s="68"/>
      <c r="AA1142" s="68"/>
      <c r="AB1142" s="68"/>
      <c r="AC1142" s="68"/>
      <c r="AD1142" s="68"/>
      <c r="AE1142" s="68"/>
      <c r="AF1142" s="68"/>
      <c r="AG1142" s="68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  <c r="BL1142" s="68"/>
      <c r="BM1142" s="68"/>
      <c r="BN1142" s="68"/>
      <c r="BO1142" s="68"/>
      <c r="BP1142" s="68"/>
      <c r="BQ1142" s="68"/>
      <c r="BR1142" s="68"/>
      <c r="BS1142" s="68"/>
      <c r="BT1142" s="68"/>
      <c r="BU1142" s="68"/>
      <c r="BV1142" s="68"/>
      <c r="BW1142" s="68"/>
      <c r="BX1142" s="68"/>
      <c r="BY1142" s="68"/>
      <c r="BZ1142" s="70" t="str">
        <f t="shared" si="285"/>
        <v/>
      </c>
      <c r="CA1142" s="71">
        <f t="shared" ca="1" si="286"/>
        <v>1096694.666275</v>
      </c>
      <c r="CB1142" s="70" t="b">
        <f ca="1">AND(LEN(BZ1142)&gt;0,TEXT(BZ1142,"YYYY-MM-DD")=TEXT(Konstanta!$B$1,"YYYY-MM-DD"))</f>
        <v>0</v>
      </c>
      <c r="CC1142" s="70" t="str">
        <f t="shared" si="287"/>
        <v/>
      </c>
      <c r="CD1142" s="72">
        <f ca="1">(Konstanta!$B$2-D1142)*24</f>
        <v>1096694.666275</v>
      </c>
      <c r="CE1142" t="b">
        <f t="shared" si="288"/>
        <v>0</v>
      </c>
      <c r="CF1142" t="b">
        <f>LEN(_xlfn.IFNA(VLOOKUP(H1142,Konstanta!$M:$M,1,FALSE),""))&gt;0</f>
        <v>0</v>
      </c>
      <c r="CG1142" t="b">
        <f>LEN(_xlfn.IFNA(VLOOKUP(G1142,Konstanta!$T:$T,1,FALSE),""))&gt;0</f>
        <v>0</v>
      </c>
      <c r="CH1142" t="b">
        <f>_xlfn.IFNA(VLOOKUP(U1142,Konstanta!$O:$O,1,FALSE),"-")&lt;&gt;"-"</f>
        <v>0</v>
      </c>
      <c r="CI1142" t="b">
        <f>LEN(_xlfn.IFNA(VLOOKUP(AX1142,Konstanta!$X:$X,1,FALSE),""))&gt;0</f>
        <v>0</v>
      </c>
      <c r="CJ1142" t="b">
        <f>OR(LEN(_xlfn.IFNA(VLOOKUP(Y1142,Konstanta!$Q:$Q,1,FALSE),""))&gt;0,LEN(Y1142)=0)</f>
        <v>1</v>
      </c>
      <c r="CK1142" t="b">
        <f t="shared" si="289"/>
        <v>1</v>
      </c>
      <c r="CL1142" t="b">
        <f>OR(LEN(_xlfn.IFNA(VLOOKUP(BK1142,Konstanta!$Z:$Z,1,FALSE),""))&gt;0,LEN(BK1142)=0)</f>
        <v>1</v>
      </c>
      <c r="CM1142" t="b">
        <f t="shared" si="290"/>
        <v>1</v>
      </c>
      <c r="CN1142" t="b">
        <f t="shared" si="291"/>
        <v>0</v>
      </c>
      <c r="CO1142" t="b">
        <f>LEN(_xlfn.IFNA(VLOOKUP(Data!K1142,Konstanta!$AB:$AB,1,FALSE),""))&gt;0</f>
        <v>0</v>
      </c>
      <c r="CP1142" s="12" t="b">
        <f t="shared" si="292"/>
        <v>0</v>
      </c>
      <c r="CQ1142" s="12" t="b">
        <f t="shared" si="293"/>
        <v>0</v>
      </c>
      <c r="CR1142" t="b">
        <f>ISNUMBER(SEARCH(Konstanta!$Q$5,Y1142))</f>
        <v>0</v>
      </c>
      <c r="CS1142">
        <f ca="1">IF(CD1142&lt;=Konstanta!$J$5,Konstanta!$I$5,IF(CD1142&lt;=Konstanta!$J$6,Konstanta!$I$6,IF(CD1142&lt;=Konstanta!$J$7,Konstanta!$I$7,Konstanta!$I$8)))</f>
        <v>4</v>
      </c>
      <c r="CT1142" t="b">
        <f>ISNUMBER(SEARCH(Konstanta!$Q$6,Y1142))</f>
        <v>0</v>
      </c>
      <c r="CU1142">
        <f ca="1">IF(CD1142&lt;=Konstanta!$F$5,Konstanta!$E$5,IF(CD1142&lt;=Konstanta!$F$6,Konstanta!$E$6,IF(CD1142&lt;=Konstanta!$F$7,Konstanta!$E$7,IF(CD1142&lt;=Konstanta!$F$8,Konstanta!$E$8,Konstanta!$E$9))))</f>
        <v>5</v>
      </c>
      <c r="CV1142" t="b">
        <f t="shared" si="294"/>
        <v>1</v>
      </c>
      <c r="CW1142" s="74">
        <f ca="1">IF(CD1142&lt;=Konstanta!$B$5,Konstanta!$A$5,IF(CD1142&lt;=Konstanta!$B$6,Konstanta!$A$6,IF(CD1142&lt;=Konstanta!$B$7,Konstanta!$A$7,IF(CD1142&lt;=Konstanta!$B$8,Konstanta!$A$8,IF(CD1142&lt;=Konstanta!$B$9,Konstanta!$A$9,IF(CD1142&lt;=Konstanta!$B$10,Konstanta!$A$10,IF(CD1142&lt;=Konstanta!$B$11,Konstanta!$A$11,Konstanta!$A$12)))))))</f>
        <v>8</v>
      </c>
      <c r="CX1142" t="b">
        <f>LEN(_xlfn.IFNA(VLOOKUP(AA1142,Konstanta!$AD:$AD,1,FALSE),""))=0</f>
        <v>1</v>
      </c>
      <c r="CY1142" s="67">
        <f t="shared" si="295"/>
        <v>0</v>
      </c>
      <c r="CZ1142" s="67">
        <f t="shared" si="296"/>
        <v>0</v>
      </c>
      <c r="DA1142" s="67">
        <f t="shared" si="297"/>
        <v>0</v>
      </c>
      <c r="DB1142" t="b">
        <f t="shared" ca="1" si="298"/>
        <v>0</v>
      </c>
      <c r="DC1142" s="67" t="b">
        <f>DA1142&lt;=Konstanta!$AH$3</f>
        <v>1</v>
      </c>
      <c r="DD1142" t="b">
        <f>CY1142&lt;=Konstanta!$AH$4</f>
        <v>1</v>
      </c>
      <c r="DE1142" t="b">
        <f>CY1142&lt;=Konstanta!$AH$5</f>
        <v>1</v>
      </c>
      <c r="DF1142" t="b">
        <f>CY1142&lt;=Konstanta!$AH$6</f>
        <v>1</v>
      </c>
      <c r="DG1142" t="b">
        <f ca="1">TEXT(BL1142,"YYYYMMDD")=TEXT(Konstanta!$B$1,"YYYYMMDD")</f>
        <v>0</v>
      </c>
      <c r="DH1142" t="b">
        <f t="shared" si="299"/>
        <v>0</v>
      </c>
      <c r="DI1142" s="67">
        <f ca="1">Konstanta!$C$4-Data!CD1142</f>
        <v>-1096658.666275</v>
      </c>
      <c r="DJ1142">
        <f ca="1">IF(Data!DI1142&gt;=Konstanta!$B$14,Konstanta!$A$14,IF(Data!DI1142&gt;=Konstanta!$B$15,Konstanta!$A$15,IF(Data!DI1142&gt;=Konstanta!$B$16,Konstanta!$A$16,IF(Data!DI1142&gt;=Konstanta!$B$17,Konstanta!$A$17,IF(Data!DI1142&gt;=Konstanta!$B$18,Konstanta!$A$18,Konstanta!$A$19)))))</f>
        <v>6</v>
      </c>
      <c r="DK1142" t="b">
        <f t="shared" si="300"/>
        <v>0</v>
      </c>
      <c r="DL1142" t="b">
        <f>COUNTIFS(A$1:A1141,A1142)=0</f>
        <v>1</v>
      </c>
    </row>
    <row r="1143" spans="1:116">
      <c r="A1143" s="68"/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8"/>
      <c r="P1143" s="68"/>
      <c r="Q1143" s="68"/>
      <c r="R1143" s="68"/>
      <c r="S1143" s="68"/>
      <c r="T1143" s="68"/>
      <c r="U1143" s="68"/>
      <c r="V1143" s="68"/>
      <c r="W1143" s="68"/>
      <c r="X1143" s="68"/>
      <c r="Y1143" s="68"/>
      <c r="Z1143" s="68"/>
      <c r="AA1143" s="68"/>
      <c r="AB1143" s="68"/>
      <c r="AC1143" s="68"/>
      <c r="AD1143" s="68"/>
      <c r="AE1143" s="68"/>
      <c r="AF1143" s="68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68"/>
      <c r="AX1143" s="68"/>
      <c r="AY1143" s="68"/>
      <c r="AZ1143" s="68"/>
      <c r="BA1143" s="68"/>
      <c r="BB1143" s="68"/>
      <c r="BC1143" s="68"/>
      <c r="BD1143" s="68"/>
      <c r="BE1143" s="68"/>
      <c r="BF1143" s="68"/>
      <c r="BG1143" s="68"/>
      <c r="BH1143" s="68"/>
      <c r="BI1143" s="68"/>
      <c r="BJ1143" s="68"/>
      <c r="BK1143" s="68"/>
      <c r="BL1143" s="68"/>
      <c r="BM1143" s="68"/>
      <c r="BN1143" s="68"/>
      <c r="BO1143" s="68"/>
      <c r="BP1143" s="68"/>
      <c r="BQ1143" s="68"/>
      <c r="BR1143" s="68"/>
      <c r="BS1143" s="68"/>
      <c r="BT1143" s="68"/>
      <c r="BU1143" s="68"/>
      <c r="BV1143" s="68"/>
      <c r="BW1143" s="68"/>
      <c r="BX1143" s="68"/>
      <c r="BY1143" s="68"/>
      <c r="BZ1143" s="70" t="str">
        <f t="shared" si="285"/>
        <v/>
      </c>
      <c r="CA1143" s="71">
        <f t="shared" ca="1" si="286"/>
        <v>1096694.6662277777</v>
      </c>
      <c r="CB1143" s="70" t="b">
        <f ca="1">AND(LEN(BZ1143)&gt;0,TEXT(BZ1143,"YYYY-MM-DD")=TEXT(Konstanta!$B$1,"YYYY-MM-DD"))</f>
        <v>0</v>
      </c>
      <c r="CC1143" s="70" t="str">
        <f t="shared" si="287"/>
        <v/>
      </c>
      <c r="CD1143" s="72">
        <f ca="1">(Konstanta!$B$2-D1143)*24</f>
        <v>1096694.666275</v>
      </c>
      <c r="CE1143" t="b">
        <f t="shared" si="288"/>
        <v>0</v>
      </c>
      <c r="CF1143" t="b">
        <f>LEN(_xlfn.IFNA(VLOOKUP(H1143,Konstanta!$M:$M,1,FALSE),""))&gt;0</f>
        <v>0</v>
      </c>
      <c r="CG1143" t="b">
        <f>LEN(_xlfn.IFNA(VLOOKUP(G1143,Konstanta!$T:$T,1,FALSE),""))&gt;0</f>
        <v>0</v>
      </c>
      <c r="CH1143" t="b">
        <f>_xlfn.IFNA(VLOOKUP(U1143,Konstanta!$O:$O,1,FALSE),"-")&lt;&gt;"-"</f>
        <v>0</v>
      </c>
      <c r="CI1143" t="b">
        <f>LEN(_xlfn.IFNA(VLOOKUP(AX1143,Konstanta!$X:$X,1,FALSE),""))&gt;0</f>
        <v>0</v>
      </c>
      <c r="CJ1143" t="b">
        <f>OR(LEN(_xlfn.IFNA(VLOOKUP(Y1143,Konstanta!$Q:$Q,1,FALSE),""))&gt;0,LEN(Y1143)=0)</f>
        <v>1</v>
      </c>
      <c r="CK1143" t="b">
        <f t="shared" si="289"/>
        <v>1</v>
      </c>
      <c r="CL1143" t="b">
        <f>OR(LEN(_xlfn.IFNA(VLOOKUP(BK1143,Konstanta!$Z:$Z,1,FALSE),""))&gt;0,LEN(BK1143)=0)</f>
        <v>1</v>
      </c>
      <c r="CM1143" t="b">
        <f t="shared" si="290"/>
        <v>1</v>
      </c>
      <c r="CN1143" t="b">
        <f t="shared" si="291"/>
        <v>0</v>
      </c>
      <c r="CO1143" t="b">
        <f>LEN(_xlfn.IFNA(VLOOKUP(Data!K1143,Konstanta!$AB:$AB,1,FALSE),""))&gt;0</f>
        <v>0</v>
      </c>
      <c r="CP1143" s="12" t="b">
        <f t="shared" si="292"/>
        <v>0</v>
      </c>
      <c r="CQ1143" s="12" t="b">
        <f t="shared" si="293"/>
        <v>0</v>
      </c>
      <c r="CR1143" t="b">
        <f>ISNUMBER(SEARCH(Konstanta!$Q$5,Y1143))</f>
        <v>0</v>
      </c>
      <c r="CS1143">
        <f ca="1">IF(CD1143&lt;=Konstanta!$J$5,Konstanta!$I$5,IF(CD1143&lt;=Konstanta!$J$6,Konstanta!$I$6,IF(CD1143&lt;=Konstanta!$J$7,Konstanta!$I$7,Konstanta!$I$8)))</f>
        <v>4</v>
      </c>
      <c r="CT1143" t="b">
        <f>ISNUMBER(SEARCH(Konstanta!$Q$6,Y1143))</f>
        <v>0</v>
      </c>
      <c r="CU1143">
        <f ca="1">IF(CD1143&lt;=Konstanta!$F$5,Konstanta!$E$5,IF(CD1143&lt;=Konstanta!$F$6,Konstanta!$E$6,IF(CD1143&lt;=Konstanta!$F$7,Konstanta!$E$7,IF(CD1143&lt;=Konstanta!$F$8,Konstanta!$E$8,Konstanta!$E$9))))</f>
        <v>5</v>
      </c>
      <c r="CV1143" t="b">
        <f t="shared" si="294"/>
        <v>1</v>
      </c>
      <c r="CW1143" s="74">
        <f ca="1">IF(CD1143&lt;=Konstanta!$B$5,Konstanta!$A$5,IF(CD1143&lt;=Konstanta!$B$6,Konstanta!$A$6,IF(CD1143&lt;=Konstanta!$B$7,Konstanta!$A$7,IF(CD1143&lt;=Konstanta!$B$8,Konstanta!$A$8,IF(CD1143&lt;=Konstanta!$B$9,Konstanta!$A$9,IF(CD1143&lt;=Konstanta!$B$10,Konstanta!$A$10,IF(CD1143&lt;=Konstanta!$B$11,Konstanta!$A$11,Konstanta!$A$12)))))))</f>
        <v>8</v>
      </c>
      <c r="CX1143" t="b">
        <f>LEN(_xlfn.IFNA(VLOOKUP(AA1143,Konstanta!$AD:$AD,1,FALSE),""))=0</f>
        <v>1</v>
      </c>
      <c r="CY1143" s="67">
        <f t="shared" si="295"/>
        <v>0</v>
      </c>
      <c r="CZ1143" s="67">
        <f t="shared" si="296"/>
        <v>0</v>
      </c>
      <c r="DA1143" s="67">
        <f t="shared" si="297"/>
        <v>0</v>
      </c>
      <c r="DB1143" t="b">
        <f t="shared" ca="1" si="298"/>
        <v>0</v>
      </c>
      <c r="DC1143" s="67" t="b">
        <f>DA1143&lt;=Konstanta!$AH$3</f>
        <v>1</v>
      </c>
      <c r="DD1143" t="b">
        <f>CY1143&lt;=Konstanta!$AH$4</f>
        <v>1</v>
      </c>
      <c r="DE1143" t="b">
        <f>CY1143&lt;=Konstanta!$AH$5</f>
        <v>1</v>
      </c>
      <c r="DF1143" t="b">
        <f>CY1143&lt;=Konstanta!$AH$6</f>
        <v>1</v>
      </c>
      <c r="DG1143" t="b">
        <f ca="1">TEXT(BL1143,"YYYYMMDD")=TEXT(Konstanta!$B$1,"YYYYMMDD")</f>
        <v>0</v>
      </c>
      <c r="DH1143" t="b">
        <f t="shared" si="299"/>
        <v>0</v>
      </c>
      <c r="DI1143" s="67">
        <f ca="1">Konstanta!$C$4-Data!CD1143</f>
        <v>-1096658.666275</v>
      </c>
      <c r="DJ1143">
        <f ca="1">IF(Data!DI1143&gt;=Konstanta!$B$14,Konstanta!$A$14,IF(Data!DI1143&gt;=Konstanta!$B$15,Konstanta!$A$15,IF(Data!DI1143&gt;=Konstanta!$B$16,Konstanta!$A$16,IF(Data!DI1143&gt;=Konstanta!$B$17,Konstanta!$A$17,IF(Data!DI1143&gt;=Konstanta!$B$18,Konstanta!$A$18,Konstanta!$A$19)))))</f>
        <v>6</v>
      </c>
      <c r="DK1143" t="b">
        <f t="shared" si="300"/>
        <v>0</v>
      </c>
      <c r="DL1143" t="b">
        <f>COUNTIFS(A$1:A1142,A1143)=0</f>
        <v>1</v>
      </c>
    </row>
    <row r="1144" spans="1:116">
      <c r="A1144" s="68"/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8"/>
      <c r="P1144" s="68"/>
      <c r="Q1144" s="68"/>
      <c r="R1144" s="68"/>
      <c r="S1144" s="68"/>
      <c r="T1144" s="68"/>
      <c r="U1144" s="68"/>
      <c r="V1144" s="68"/>
      <c r="W1144" s="68"/>
      <c r="X1144" s="68"/>
      <c r="Y1144" s="68"/>
      <c r="Z1144" s="68"/>
      <c r="AA1144" s="68"/>
      <c r="AB1144" s="68"/>
      <c r="AC1144" s="68"/>
      <c r="AD1144" s="68"/>
      <c r="AE1144" s="68"/>
      <c r="AF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  <c r="BL1144" s="68"/>
      <c r="BM1144" s="68"/>
      <c r="BN1144" s="68"/>
      <c r="BO1144" s="68"/>
      <c r="BP1144" s="68"/>
      <c r="BQ1144" s="68"/>
      <c r="BR1144" s="68"/>
      <c r="BS1144" s="68"/>
      <c r="BT1144" s="68"/>
      <c r="BU1144" s="68"/>
      <c r="BV1144" s="68"/>
      <c r="BW1144" s="68"/>
      <c r="BX1144" s="68"/>
      <c r="BY1144" s="68"/>
      <c r="BZ1144" s="70" t="str">
        <f t="shared" si="285"/>
        <v/>
      </c>
      <c r="CA1144" s="71">
        <f t="shared" ca="1" si="286"/>
        <v>1096694.6659916667</v>
      </c>
      <c r="CB1144" s="70" t="b">
        <f ca="1">AND(LEN(BZ1144)&gt;0,TEXT(BZ1144,"YYYY-MM-DD")=TEXT(Konstanta!$B$1,"YYYY-MM-DD"))</f>
        <v>0</v>
      </c>
      <c r="CC1144" s="70" t="str">
        <f t="shared" si="287"/>
        <v/>
      </c>
      <c r="CD1144" s="72">
        <f ca="1">(Konstanta!$B$2-D1144)*24</f>
        <v>1096694.666275</v>
      </c>
      <c r="CE1144" t="b">
        <f t="shared" si="288"/>
        <v>0</v>
      </c>
      <c r="CF1144" t="b">
        <f>LEN(_xlfn.IFNA(VLOOKUP(H1144,Konstanta!$M:$M,1,FALSE),""))&gt;0</f>
        <v>0</v>
      </c>
      <c r="CG1144" t="b">
        <f>LEN(_xlfn.IFNA(VLOOKUP(G1144,Konstanta!$T:$T,1,FALSE),""))&gt;0</f>
        <v>0</v>
      </c>
      <c r="CH1144" t="b">
        <f>_xlfn.IFNA(VLOOKUP(U1144,Konstanta!$O:$O,1,FALSE),"-")&lt;&gt;"-"</f>
        <v>0</v>
      </c>
      <c r="CI1144" t="b">
        <f>LEN(_xlfn.IFNA(VLOOKUP(AX1144,Konstanta!$X:$X,1,FALSE),""))&gt;0</f>
        <v>0</v>
      </c>
      <c r="CJ1144" t="b">
        <f>OR(LEN(_xlfn.IFNA(VLOOKUP(Y1144,Konstanta!$Q:$Q,1,FALSE),""))&gt;0,LEN(Y1144)=0)</f>
        <v>1</v>
      </c>
      <c r="CK1144" t="b">
        <f t="shared" si="289"/>
        <v>1</v>
      </c>
      <c r="CL1144" t="b">
        <f>OR(LEN(_xlfn.IFNA(VLOOKUP(BK1144,Konstanta!$Z:$Z,1,FALSE),""))&gt;0,LEN(BK1144)=0)</f>
        <v>1</v>
      </c>
      <c r="CM1144" t="b">
        <f t="shared" si="290"/>
        <v>1</v>
      </c>
      <c r="CN1144" t="b">
        <f t="shared" si="291"/>
        <v>0</v>
      </c>
      <c r="CO1144" t="b">
        <f>LEN(_xlfn.IFNA(VLOOKUP(Data!K1144,Konstanta!$AB:$AB,1,FALSE),""))&gt;0</f>
        <v>0</v>
      </c>
      <c r="CP1144" s="12" t="b">
        <f t="shared" si="292"/>
        <v>0</v>
      </c>
      <c r="CQ1144" s="12" t="b">
        <f t="shared" si="293"/>
        <v>0</v>
      </c>
      <c r="CR1144" t="b">
        <f>ISNUMBER(SEARCH(Konstanta!$Q$5,Y1144))</f>
        <v>0</v>
      </c>
      <c r="CS1144">
        <f ca="1">IF(CD1144&lt;=Konstanta!$J$5,Konstanta!$I$5,IF(CD1144&lt;=Konstanta!$J$6,Konstanta!$I$6,IF(CD1144&lt;=Konstanta!$J$7,Konstanta!$I$7,Konstanta!$I$8)))</f>
        <v>4</v>
      </c>
      <c r="CT1144" t="b">
        <f>ISNUMBER(SEARCH(Konstanta!$Q$6,Y1144))</f>
        <v>0</v>
      </c>
      <c r="CU1144">
        <f ca="1">IF(CD1144&lt;=Konstanta!$F$5,Konstanta!$E$5,IF(CD1144&lt;=Konstanta!$F$6,Konstanta!$E$6,IF(CD1144&lt;=Konstanta!$F$7,Konstanta!$E$7,IF(CD1144&lt;=Konstanta!$F$8,Konstanta!$E$8,Konstanta!$E$9))))</f>
        <v>5</v>
      </c>
      <c r="CV1144" t="b">
        <f t="shared" si="294"/>
        <v>1</v>
      </c>
      <c r="CW1144" s="74">
        <f ca="1">IF(CD1144&lt;=Konstanta!$B$5,Konstanta!$A$5,IF(CD1144&lt;=Konstanta!$B$6,Konstanta!$A$6,IF(CD1144&lt;=Konstanta!$B$7,Konstanta!$A$7,IF(CD1144&lt;=Konstanta!$B$8,Konstanta!$A$8,IF(CD1144&lt;=Konstanta!$B$9,Konstanta!$A$9,IF(CD1144&lt;=Konstanta!$B$10,Konstanta!$A$10,IF(CD1144&lt;=Konstanta!$B$11,Konstanta!$A$11,Konstanta!$A$12)))))))</f>
        <v>8</v>
      </c>
      <c r="CX1144" t="b">
        <f>LEN(_xlfn.IFNA(VLOOKUP(AA1144,Konstanta!$AD:$AD,1,FALSE),""))=0</f>
        <v>1</v>
      </c>
      <c r="CY1144" s="67">
        <f t="shared" si="295"/>
        <v>0</v>
      </c>
      <c r="CZ1144" s="67">
        <f t="shared" si="296"/>
        <v>0</v>
      </c>
      <c r="DA1144" s="67">
        <f t="shared" si="297"/>
        <v>0</v>
      </c>
      <c r="DB1144" t="b">
        <f t="shared" ca="1" si="298"/>
        <v>0</v>
      </c>
      <c r="DC1144" s="67" t="b">
        <f>DA1144&lt;=Konstanta!$AH$3</f>
        <v>1</v>
      </c>
      <c r="DD1144" t="b">
        <f>CY1144&lt;=Konstanta!$AH$4</f>
        <v>1</v>
      </c>
      <c r="DE1144" t="b">
        <f>CY1144&lt;=Konstanta!$AH$5</f>
        <v>1</v>
      </c>
      <c r="DF1144" t="b">
        <f>CY1144&lt;=Konstanta!$AH$6</f>
        <v>1</v>
      </c>
      <c r="DG1144" t="b">
        <f ca="1">TEXT(BL1144,"YYYYMMDD")=TEXT(Konstanta!$B$1,"YYYYMMDD")</f>
        <v>0</v>
      </c>
      <c r="DH1144" t="b">
        <f t="shared" si="299"/>
        <v>0</v>
      </c>
      <c r="DI1144" s="67">
        <f ca="1">Konstanta!$C$4-Data!CD1144</f>
        <v>-1096658.666275</v>
      </c>
      <c r="DJ1144">
        <f ca="1">IF(Data!DI1144&gt;=Konstanta!$B$14,Konstanta!$A$14,IF(Data!DI1144&gt;=Konstanta!$B$15,Konstanta!$A$15,IF(Data!DI1144&gt;=Konstanta!$B$16,Konstanta!$A$16,IF(Data!DI1144&gt;=Konstanta!$B$17,Konstanta!$A$17,IF(Data!DI1144&gt;=Konstanta!$B$18,Konstanta!$A$18,Konstanta!$A$19)))))</f>
        <v>6</v>
      </c>
      <c r="DK1144" t="b">
        <f t="shared" si="300"/>
        <v>0</v>
      </c>
      <c r="DL1144" t="b">
        <f>COUNTIFS(A$1:A1143,A1144)=0</f>
        <v>1</v>
      </c>
    </row>
    <row r="1145" spans="1:116">
      <c r="A1145" s="68"/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8"/>
      <c r="P1145" s="68"/>
      <c r="Q1145" s="68"/>
      <c r="R1145" s="68"/>
      <c r="S1145" s="68"/>
      <c r="T1145" s="68"/>
      <c r="U1145" s="68"/>
      <c r="V1145" s="68"/>
      <c r="W1145" s="68"/>
      <c r="X1145" s="68"/>
      <c r="Y1145" s="68"/>
      <c r="Z1145" s="68"/>
      <c r="AA1145" s="68"/>
      <c r="AB1145" s="68"/>
      <c r="AC1145" s="68"/>
      <c r="AD1145" s="68"/>
      <c r="AE1145" s="68"/>
      <c r="AF1145" s="68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70" t="str">
        <f t="shared" si="285"/>
        <v/>
      </c>
      <c r="CA1145" s="71">
        <f t="shared" ca="1" si="286"/>
        <v>1096694.6664305555</v>
      </c>
      <c r="CB1145" s="70" t="b">
        <f ca="1">AND(LEN(BZ1145)&gt;0,TEXT(BZ1145,"YYYY-MM-DD")=TEXT(Konstanta!$B$1,"YYYY-MM-DD"))</f>
        <v>0</v>
      </c>
      <c r="CC1145" s="70" t="str">
        <f t="shared" si="287"/>
        <v/>
      </c>
      <c r="CD1145" s="72">
        <f ca="1">(Konstanta!$B$2-D1145)*24</f>
        <v>1096694.666275</v>
      </c>
      <c r="CE1145" t="b">
        <f t="shared" si="288"/>
        <v>0</v>
      </c>
      <c r="CF1145" t="b">
        <f>LEN(_xlfn.IFNA(VLOOKUP(H1145,Konstanta!$M:$M,1,FALSE),""))&gt;0</f>
        <v>0</v>
      </c>
      <c r="CG1145" t="b">
        <f>LEN(_xlfn.IFNA(VLOOKUP(G1145,Konstanta!$T:$T,1,FALSE),""))&gt;0</f>
        <v>0</v>
      </c>
      <c r="CH1145" t="b">
        <f>_xlfn.IFNA(VLOOKUP(U1145,Konstanta!$O:$O,1,FALSE),"-")&lt;&gt;"-"</f>
        <v>0</v>
      </c>
      <c r="CI1145" t="b">
        <f>LEN(_xlfn.IFNA(VLOOKUP(AX1145,Konstanta!$X:$X,1,FALSE),""))&gt;0</f>
        <v>0</v>
      </c>
      <c r="CJ1145" t="b">
        <f>OR(LEN(_xlfn.IFNA(VLOOKUP(Y1145,Konstanta!$Q:$Q,1,FALSE),""))&gt;0,LEN(Y1145)=0)</f>
        <v>1</v>
      </c>
      <c r="CK1145" t="b">
        <f t="shared" si="289"/>
        <v>1</v>
      </c>
      <c r="CL1145" t="b">
        <f>OR(LEN(_xlfn.IFNA(VLOOKUP(BK1145,Konstanta!$Z:$Z,1,FALSE),""))&gt;0,LEN(BK1145)=0)</f>
        <v>1</v>
      </c>
      <c r="CM1145" t="b">
        <f t="shared" si="290"/>
        <v>1</v>
      </c>
      <c r="CN1145" t="b">
        <f t="shared" si="291"/>
        <v>0</v>
      </c>
      <c r="CO1145" t="b">
        <f>LEN(_xlfn.IFNA(VLOOKUP(Data!K1145,Konstanta!$AB:$AB,1,FALSE),""))&gt;0</f>
        <v>0</v>
      </c>
      <c r="CP1145" s="12" t="b">
        <f t="shared" si="292"/>
        <v>0</v>
      </c>
      <c r="CQ1145" s="12" t="b">
        <f t="shared" si="293"/>
        <v>0</v>
      </c>
      <c r="CR1145" t="b">
        <f>ISNUMBER(SEARCH(Konstanta!$Q$5,Y1145))</f>
        <v>0</v>
      </c>
      <c r="CS1145">
        <f ca="1">IF(CD1145&lt;=Konstanta!$J$5,Konstanta!$I$5,IF(CD1145&lt;=Konstanta!$J$6,Konstanta!$I$6,IF(CD1145&lt;=Konstanta!$J$7,Konstanta!$I$7,Konstanta!$I$8)))</f>
        <v>4</v>
      </c>
      <c r="CT1145" t="b">
        <f>ISNUMBER(SEARCH(Konstanta!$Q$6,Y1145))</f>
        <v>0</v>
      </c>
      <c r="CU1145">
        <f ca="1">IF(CD1145&lt;=Konstanta!$F$5,Konstanta!$E$5,IF(CD1145&lt;=Konstanta!$F$6,Konstanta!$E$6,IF(CD1145&lt;=Konstanta!$F$7,Konstanta!$E$7,IF(CD1145&lt;=Konstanta!$F$8,Konstanta!$E$8,Konstanta!$E$9))))</f>
        <v>5</v>
      </c>
      <c r="CV1145" t="b">
        <f t="shared" si="294"/>
        <v>1</v>
      </c>
      <c r="CW1145" s="74">
        <f ca="1">IF(CD1145&lt;=Konstanta!$B$5,Konstanta!$A$5,IF(CD1145&lt;=Konstanta!$B$6,Konstanta!$A$6,IF(CD1145&lt;=Konstanta!$B$7,Konstanta!$A$7,IF(CD1145&lt;=Konstanta!$B$8,Konstanta!$A$8,IF(CD1145&lt;=Konstanta!$B$9,Konstanta!$A$9,IF(CD1145&lt;=Konstanta!$B$10,Konstanta!$A$10,IF(CD1145&lt;=Konstanta!$B$11,Konstanta!$A$11,Konstanta!$A$12)))))))</f>
        <v>8</v>
      </c>
      <c r="CX1145" t="b">
        <f>LEN(_xlfn.IFNA(VLOOKUP(AA1145,Konstanta!$AD:$AD,1,FALSE),""))=0</f>
        <v>1</v>
      </c>
      <c r="CY1145" s="67">
        <f t="shared" si="295"/>
        <v>0</v>
      </c>
      <c r="CZ1145" s="67">
        <f t="shared" si="296"/>
        <v>0</v>
      </c>
      <c r="DA1145" s="67">
        <f t="shared" si="297"/>
        <v>0</v>
      </c>
      <c r="DB1145" t="b">
        <f t="shared" ca="1" si="298"/>
        <v>0</v>
      </c>
      <c r="DC1145" s="67" t="b">
        <f>DA1145&lt;=Konstanta!$AH$3</f>
        <v>1</v>
      </c>
      <c r="DD1145" t="b">
        <f>CY1145&lt;=Konstanta!$AH$4</f>
        <v>1</v>
      </c>
      <c r="DE1145" t="b">
        <f>CY1145&lt;=Konstanta!$AH$5</f>
        <v>1</v>
      </c>
      <c r="DF1145" t="b">
        <f>CY1145&lt;=Konstanta!$AH$6</f>
        <v>1</v>
      </c>
      <c r="DG1145" t="b">
        <f ca="1">TEXT(BL1145,"YYYYMMDD")=TEXT(Konstanta!$B$1,"YYYYMMDD")</f>
        <v>0</v>
      </c>
      <c r="DH1145" t="b">
        <f t="shared" si="299"/>
        <v>0</v>
      </c>
      <c r="DI1145" s="67">
        <f ca="1">Konstanta!$C$4-Data!CD1145</f>
        <v>-1096658.666275</v>
      </c>
      <c r="DJ1145">
        <f ca="1">IF(Data!DI1145&gt;=Konstanta!$B$14,Konstanta!$A$14,IF(Data!DI1145&gt;=Konstanta!$B$15,Konstanta!$A$15,IF(Data!DI1145&gt;=Konstanta!$B$16,Konstanta!$A$16,IF(Data!DI1145&gt;=Konstanta!$B$17,Konstanta!$A$17,IF(Data!DI1145&gt;=Konstanta!$B$18,Konstanta!$A$18,Konstanta!$A$19)))))</f>
        <v>6</v>
      </c>
      <c r="DK1145" t="b">
        <f t="shared" si="300"/>
        <v>0</v>
      </c>
      <c r="DL1145" t="b">
        <f>COUNTIFS(A$1:A1144,A1145)=0</f>
        <v>1</v>
      </c>
    </row>
    <row r="1146" spans="1:116">
      <c r="A1146" s="68"/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8"/>
      <c r="P1146" s="68"/>
      <c r="Q1146" s="68"/>
      <c r="R1146" s="68"/>
      <c r="S1146" s="68"/>
      <c r="T1146" s="68"/>
      <c r="U1146" s="68"/>
      <c r="V1146" s="68"/>
      <c r="W1146" s="68"/>
      <c r="X1146" s="68"/>
      <c r="Y1146" s="68"/>
      <c r="Z1146" s="68"/>
      <c r="AA1146" s="68"/>
      <c r="AB1146" s="68"/>
      <c r="AC1146" s="68"/>
      <c r="AD1146" s="68"/>
      <c r="AE1146" s="68"/>
      <c r="AF1146" s="68"/>
      <c r="AG1146" s="68"/>
      <c r="AH1146" s="68"/>
      <c r="AI1146" s="68"/>
      <c r="AJ1146" s="68"/>
      <c r="AK1146" s="68"/>
      <c r="AL1146" s="68"/>
      <c r="AM1146" s="68"/>
      <c r="AN1146" s="68"/>
      <c r="AO1146" s="68"/>
      <c r="AP1146" s="68"/>
      <c r="AQ1146" s="68"/>
      <c r="AR1146" s="68"/>
      <c r="AS1146" s="68"/>
      <c r="AT1146" s="68"/>
      <c r="AU1146" s="68"/>
      <c r="AV1146" s="68"/>
      <c r="AW1146" s="68"/>
      <c r="AX1146" s="68"/>
      <c r="AY1146" s="68"/>
      <c r="AZ1146" s="68"/>
      <c r="BA1146" s="68"/>
      <c r="BB1146" s="68"/>
      <c r="BC1146" s="68"/>
      <c r="BD1146" s="68"/>
      <c r="BE1146" s="68"/>
      <c r="BF1146" s="68"/>
      <c r="BG1146" s="68"/>
      <c r="BH1146" s="68"/>
      <c r="BI1146" s="68"/>
      <c r="BJ1146" s="68"/>
      <c r="BK1146" s="68"/>
      <c r="BL1146" s="68"/>
      <c r="BM1146" s="68"/>
      <c r="BN1146" s="68"/>
      <c r="BO1146" s="68"/>
      <c r="BP1146" s="68"/>
      <c r="BQ1146" s="68"/>
      <c r="BR1146" s="68"/>
      <c r="BS1146" s="68"/>
      <c r="BT1146" s="68"/>
      <c r="BU1146" s="68"/>
      <c r="BV1146" s="68"/>
      <c r="BW1146" s="68"/>
      <c r="BX1146" s="68"/>
      <c r="BY1146" s="68"/>
      <c r="BZ1146" s="70" t="str">
        <f t="shared" si="285"/>
        <v/>
      </c>
      <c r="CA1146" s="71">
        <f t="shared" ca="1" si="286"/>
        <v>1096694.6664083335</v>
      </c>
      <c r="CB1146" s="70" t="b">
        <f ca="1">AND(LEN(BZ1146)&gt;0,TEXT(BZ1146,"YYYY-MM-DD")=TEXT(Konstanta!$B$1,"YYYY-MM-DD"))</f>
        <v>0</v>
      </c>
      <c r="CC1146" s="70" t="str">
        <f t="shared" si="287"/>
        <v/>
      </c>
      <c r="CD1146" s="72">
        <f ca="1">(Konstanta!$B$2-D1146)*24</f>
        <v>1096694.666275</v>
      </c>
      <c r="CE1146" t="b">
        <f t="shared" si="288"/>
        <v>0</v>
      </c>
      <c r="CF1146" t="b">
        <f>LEN(_xlfn.IFNA(VLOOKUP(H1146,Konstanta!$M:$M,1,FALSE),""))&gt;0</f>
        <v>0</v>
      </c>
      <c r="CG1146" t="b">
        <f>LEN(_xlfn.IFNA(VLOOKUP(G1146,Konstanta!$T:$T,1,FALSE),""))&gt;0</f>
        <v>0</v>
      </c>
      <c r="CH1146" t="b">
        <f>_xlfn.IFNA(VLOOKUP(U1146,Konstanta!$O:$O,1,FALSE),"-")&lt;&gt;"-"</f>
        <v>0</v>
      </c>
      <c r="CI1146" t="b">
        <f>LEN(_xlfn.IFNA(VLOOKUP(AX1146,Konstanta!$X:$X,1,FALSE),""))&gt;0</f>
        <v>0</v>
      </c>
      <c r="CJ1146" t="b">
        <f>OR(LEN(_xlfn.IFNA(VLOOKUP(Y1146,Konstanta!$Q:$Q,1,FALSE),""))&gt;0,LEN(Y1146)=0)</f>
        <v>1</v>
      </c>
      <c r="CK1146" t="b">
        <f t="shared" si="289"/>
        <v>1</v>
      </c>
      <c r="CL1146" t="b">
        <f>OR(LEN(_xlfn.IFNA(VLOOKUP(BK1146,Konstanta!$Z:$Z,1,FALSE),""))&gt;0,LEN(BK1146)=0)</f>
        <v>1</v>
      </c>
      <c r="CM1146" t="b">
        <f t="shared" si="290"/>
        <v>1</v>
      </c>
      <c r="CN1146" t="b">
        <f t="shared" si="291"/>
        <v>0</v>
      </c>
      <c r="CO1146" t="b">
        <f>LEN(_xlfn.IFNA(VLOOKUP(Data!K1146,Konstanta!$AB:$AB,1,FALSE),""))&gt;0</f>
        <v>0</v>
      </c>
      <c r="CP1146" s="12" t="b">
        <f t="shared" si="292"/>
        <v>0</v>
      </c>
      <c r="CQ1146" s="12" t="b">
        <f t="shared" si="293"/>
        <v>0</v>
      </c>
      <c r="CR1146" t="b">
        <f>ISNUMBER(SEARCH(Konstanta!$Q$5,Y1146))</f>
        <v>0</v>
      </c>
      <c r="CS1146">
        <f ca="1">IF(CD1146&lt;=Konstanta!$J$5,Konstanta!$I$5,IF(CD1146&lt;=Konstanta!$J$6,Konstanta!$I$6,IF(CD1146&lt;=Konstanta!$J$7,Konstanta!$I$7,Konstanta!$I$8)))</f>
        <v>4</v>
      </c>
      <c r="CT1146" t="b">
        <f>ISNUMBER(SEARCH(Konstanta!$Q$6,Y1146))</f>
        <v>0</v>
      </c>
      <c r="CU1146">
        <f ca="1">IF(CD1146&lt;=Konstanta!$F$5,Konstanta!$E$5,IF(CD1146&lt;=Konstanta!$F$6,Konstanta!$E$6,IF(CD1146&lt;=Konstanta!$F$7,Konstanta!$E$7,IF(CD1146&lt;=Konstanta!$F$8,Konstanta!$E$8,Konstanta!$E$9))))</f>
        <v>5</v>
      </c>
      <c r="CV1146" t="b">
        <f t="shared" si="294"/>
        <v>1</v>
      </c>
      <c r="CW1146" s="74">
        <f ca="1">IF(CD1146&lt;=Konstanta!$B$5,Konstanta!$A$5,IF(CD1146&lt;=Konstanta!$B$6,Konstanta!$A$6,IF(CD1146&lt;=Konstanta!$B$7,Konstanta!$A$7,IF(CD1146&lt;=Konstanta!$B$8,Konstanta!$A$8,IF(CD1146&lt;=Konstanta!$B$9,Konstanta!$A$9,IF(CD1146&lt;=Konstanta!$B$10,Konstanta!$A$10,IF(CD1146&lt;=Konstanta!$B$11,Konstanta!$A$11,Konstanta!$A$12)))))))</f>
        <v>8</v>
      </c>
      <c r="CX1146" t="b">
        <f>LEN(_xlfn.IFNA(VLOOKUP(AA1146,Konstanta!$AD:$AD,1,FALSE),""))=0</f>
        <v>1</v>
      </c>
      <c r="CY1146" s="67">
        <f t="shared" si="295"/>
        <v>0</v>
      </c>
      <c r="CZ1146" s="67">
        <f t="shared" si="296"/>
        <v>0</v>
      </c>
      <c r="DA1146" s="67">
        <f t="shared" si="297"/>
        <v>0</v>
      </c>
      <c r="DB1146" t="b">
        <f t="shared" ca="1" si="298"/>
        <v>0</v>
      </c>
      <c r="DC1146" s="67" t="b">
        <f>DA1146&lt;=Konstanta!$AH$3</f>
        <v>1</v>
      </c>
      <c r="DD1146" t="b">
        <f>CY1146&lt;=Konstanta!$AH$4</f>
        <v>1</v>
      </c>
      <c r="DE1146" t="b">
        <f>CY1146&lt;=Konstanta!$AH$5</f>
        <v>1</v>
      </c>
      <c r="DF1146" t="b">
        <f>CY1146&lt;=Konstanta!$AH$6</f>
        <v>1</v>
      </c>
      <c r="DG1146" t="b">
        <f ca="1">TEXT(BL1146,"YYYYMMDD")=TEXT(Konstanta!$B$1,"YYYYMMDD")</f>
        <v>0</v>
      </c>
      <c r="DH1146" t="b">
        <f t="shared" si="299"/>
        <v>0</v>
      </c>
      <c r="DI1146" s="67">
        <f ca="1">Konstanta!$C$4-Data!CD1146</f>
        <v>-1096658.666275</v>
      </c>
      <c r="DJ1146">
        <f ca="1">IF(Data!DI1146&gt;=Konstanta!$B$14,Konstanta!$A$14,IF(Data!DI1146&gt;=Konstanta!$B$15,Konstanta!$A$15,IF(Data!DI1146&gt;=Konstanta!$B$16,Konstanta!$A$16,IF(Data!DI1146&gt;=Konstanta!$B$17,Konstanta!$A$17,IF(Data!DI1146&gt;=Konstanta!$B$18,Konstanta!$A$18,Konstanta!$A$19)))))</f>
        <v>6</v>
      </c>
      <c r="DK1146" t="b">
        <f t="shared" si="300"/>
        <v>0</v>
      </c>
      <c r="DL1146" t="b">
        <f>COUNTIFS(A$1:A1145,A1146)=0</f>
        <v>1</v>
      </c>
    </row>
    <row r="1147" spans="1:116">
      <c r="A1147" s="68"/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8"/>
      <c r="P1147" s="68"/>
      <c r="Q1147" s="68"/>
      <c r="R1147" s="68"/>
      <c r="S1147" s="68"/>
      <c r="T1147" s="68"/>
      <c r="U1147" s="68"/>
      <c r="V1147" s="68"/>
      <c r="W1147" s="68"/>
      <c r="X1147" s="68"/>
      <c r="Y1147" s="68"/>
      <c r="Z1147" s="68"/>
      <c r="AA1147" s="68"/>
      <c r="AB1147" s="68"/>
      <c r="AC1147" s="68"/>
      <c r="AD1147" s="68"/>
      <c r="AE1147" s="68"/>
      <c r="AF1147" s="68"/>
      <c r="AG1147" s="68"/>
      <c r="AH1147" s="68"/>
      <c r="AI1147" s="68"/>
      <c r="AJ1147" s="68"/>
      <c r="AK1147" s="68"/>
      <c r="AL1147" s="68"/>
      <c r="AM1147" s="68"/>
      <c r="AN1147" s="68"/>
      <c r="AO1147" s="68"/>
      <c r="AP1147" s="68"/>
      <c r="AQ1147" s="68"/>
      <c r="AR1147" s="68"/>
      <c r="AS1147" s="68"/>
      <c r="AT1147" s="68"/>
      <c r="AU1147" s="68"/>
      <c r="AV1147" s="68"/>
      <c r="AW1147" s="68"/>
      <c r="AX1147" s="68"/>
      <c r="AY1147" s="68"/>
      <c r="AZ1147" s="68"/>
      <c r="BA1147" s="68"/>
      <c r="BB1147" s="68"/>
      <c r="BC1147" s="68"/>
      <c r="BD1147" s="68"/>
      <c r="BE1147" s="68"/>
      <c r="BF1147" s="68"/>
      <c r="BG1147" s="68"/>
      <c r="BH1147" s="68"/>
      <c r="BI1147" s="68"/>
      <c r="BJ1147" s="68"/>
      <c r="BK1147" s="68"/>
      <c r="BL1147" s="68"/>
      <c r="BM1147" s="68"/>
      <c r="BN1147" s="68"/>
      <c r="BO1147" s="68"/>
      <c r="BP1147" s="68"/>
      <c r="BQ1147" s="68"/>
      <c r="BR1147" s="68"/>
      <c r="BS1147" s="68"/>
      <c r="BT1147" s="68"/>
      <c r="BU1147" s="68"/>
      <c r="BV1147" s="68"/>
      <c r="BW1147" s="68"/>
      <c r="BX1147" s="68"/>
      <c r="BY1147" s="68"/>
      <c r="BZ1147" s="70" t="str">
        <f t="shared" si="285"/>
        <v/>
      </c>
      <c r="CA1147" s="71">
        <f t="shared" ca="1" si="286"/>
        <v>1096694.6660166667</v>
      </c>
      <c r="CB1147" s="70" t="b">
        <f ca="1">AND(LEN(BZ1147)&gt;0,TEXT(BZ1147,"YYYY-MM-DD")=TEXT(Konstanta!$B$1,"YYYY-MM-DD"))</f>
        <v>0</v>
      </c>
      <c r="CC1147" s="70" t="str">
        <f t="shared" si="287"/>
        <v/>
      </c>
      <c r="CD1147" s="72">
        <f ca="1">(Konstanta!$B$2-D1147)*24</f>
        <v>1096694.666275</v>
      </c>
      <c r="CE1147" t="b">
        <f t="shared" si="288"/>
        <v>0</v>
      </c>
      <c r="CF1147" t="b">
        <f>LEN(_xlfn.IFNA(VLOOKUP(H1147,Konstanta!$M:$M,1,FALSE),""))&gt;0</f>
        <v>0</v>
      </c>
      <c r="CG1147" t="b">
        <f>LEN(_xlfn.IFNA(VLOOKUP(G1147,Konstanta!$T:$T,1,FALSE),""))&gt;0</f>
        <v>0</v>
      </c>
      <c r="CH1147" t="b">
        <f>_xlfn.IFNA(VLOOKUP(U1147,Konstanta!$O:$O,1,FALSE),"-")&lt;&gt;"-"</f>
        <v>0</v>
      </c>
      <c r="CI1147" t="b">
        <f>LEN(_xlfn.IFNA(VLOOKUP(AX1147,Konstanta!$X:$X,1,FALSE),""))&gt;0</f>
        <v>0</v>
      </c>
      <c r="CJ1147" t="b">
        <f>OR(LEN(_xlfn.IFNA(VLOOKUP(Y1147,Konstanta!$Q:$Q,1,FALSE),""))&gt;0,LEN(Y1147)=0)</f>
        <v>1</v>
      </c>
      <c r="CK1147" t="b">
        <f t="shared" si="289"/>
        <v>1</v>
      </c>
      <c r="CL1147" t="b">
        <f>OR(LEN(_xlfn.IFNA(VLOOKUP(BK1147,Konstanta!$Z:$Z,1,FALSE),""))&gt;0,LEN(BK1147)=0)</f>
        <v>1</v>
      </c>
      <c r="CM1147" t="b">
        <f t="shared" si="290"/>
        <v>1</v>
      </c>
      <c r="CN1147" t="b">
        <f t="shared" si="291"/>
        <v>0</v>
      </c>
      <c r="CO1147" t="b">
        <f>LEN(_xlfn.IFNA(VLOOKUP(Data!K1147,Konstanta!$AB:$AB,1,FALSE),""))&gt;0</f>
        <v>0</v>
      </c>
      <c r="CP1147" s="12" t="b">
        <f t="shared" si="292"/>
        <v>0</v>
      </c>
      <c r="CQ1147" s="12" t="b">
        <f t="shared" si="293"/>
        <v>0</v>
      </c>
      <c r="CR1147" t="b">
        <f>ISNUMBER(SEARCH(Konstanta!$Q$5,Y1147))</f>
        <v>0</v>
      </c>
      <c r="CS1147">
        <f ca="1">IF(CD1147&lt;=Konstanta!$J$5,Konstanta!$I$5,IF(CD1147&lt;=Konstanta!$J$6,Konstanta!$I$6,IF(CD1147&lt;=Konstanta!$J$7,Konstanta!$I$7,Konstanta!$I$8)))</f>
        <v>4</v>
      </c>
      <c r="CT1147" t="b">
        <f>ISNUMBER(SEARCH(Konstanta!$Q$6,Y1147))</f>
        <v>0</v>
      </c>
      <c r="CU1147">
        <f ca="1">IF(CD1147&lt;=Konstanta!$F$5,Konstanta!$E$5,IF(CD1147&lt;=Konstanta!$F$6,Konstanta!$E$6,IF(CD1147&lt;=Konstanta!$F$7,Konstanta!$E$7,IF(CD1147&lt;=Konstanta!$F$8,Konstanta!$E$8,Konstanta!$E$9))))</f>
        <v>5</v>
      </c>
      <c r="CV1147" t="b">
        <f t="shared" si="294"/>
        <v>1</v>
      </c>
      <c r="CW1147" s="74">
        <f ca="1">IF(CD1147&lt;=Konstanta!$B$5,Konstanta!$A$5,IF(CD1147&lt;=Konstanta!$B$6,Konstanta!$A$6,IF(CD1147&lt;=Konstanta!$B$7,Konstanta!$A$7,IF(CD1147&lt;=Konstanta!$B$8,Konstanta!$A$8,IF(CD1147&lt;=Konstanta!$B$9,Konstanta!$A$9,IF(CD1147&lt;=Konstanta!$B$10,Konstanta!$A$10,IF(CD1147&lt;=Konstanta!$B$11,Konstanta!$A$11,Konstanta!$A$12)))))))</f>
        <v>8</v>
      </c>
      <c r="CX1147" t="b">
        <f>LEN(_xlfn.IFNA(VLOOKUP(AA1147,Konstanta!$AD:$AD,1,FALSE),""))=0</f>
        <v>1</v>
      </c>
      <c r="CY1147" s="67">
        <f t="shared" si="295"/>
        <v>0</v>
      </c>
      <c r="CZ1147" s="67">
        <f t="shared" si="296"/>
        <v>0</v>
      </c>
      <c r="DA1147" s="67">
        <f t="shared" si="297"/>
        <v>0</v>
      </c>
      <c r="DB1147" t="b">
        <f t="shared" ca="1" si="298"/>
        <v>0</v>
      </c>
      <c r="DC1147" s="67" t="b">
        <f>DA1147&lt;=Konstanta!$AH$3</f>
        <v>1</v>
      </c>
      <c r="DD1147" t="b">
        <f>CY1147&lt;=Konstanta!$AH$4</f>
        <v>1</v>
      </c>
      <c r="DE1147" t="b">
        <f>CY1147&lt;=Konstanta!$AH$5</f>
        <v>1</v>
      </c>
      <c r="DF1147" t="b">
        <f>CY1147&lt;=Konstanta!$AH$6</f>
        <v>1</v>
      </c>
      <c r="DG1147" t="b">
        <f ca="1">TEXT(BL1147,"YYYYMMDD")=TEXT(Konstanta!$B$1,"YYYYMMDD")</f>
        <v>0</v>
      </c>
      <c r="DH1147" t="b">
        <f t="shared" si="299"/>
        <v>0</v>
      </c>
      <c r="DI1147" s="67">
        <f ca="1">Konstanta!$C$4-Data!CD1147</f>
        <v>-1096658.666275</v>
      </c>
      <c r="DJ1147">
        <f ca="1">IF(Data!DI1147&gt;=Konstanta!$B$14,Konstanta!$A$14,IF(Data!DI1147&gt;=Konstanta!$B$15,Konstanta!$A$15,IF(Data!DI1147&gt;=Konstanta!$B$16,Konstanta!$A$16,IF(Data!DI1147&gt;=Konstanta!$B$17,Konstanta!$A$17,IF(Data!DI1147&gt;=Konstanta!$B$18,Konstanta!$A$18,Konstanta!$A$19)))))</f>
        <v>6</v>
      </c>
      <c r="DK1147" t="b">
        <f t="shared" si="300"/>
        <v>0</v>
      </c>
      <c r="DL1147" t="b">
        <f>COUNTIFS(A$1:A1146,A1147)=0</f>
        <v>1</v>
      </c>
    </row>
    <row r="1148" spans="1:116">
      <c r="A1148" s="68"/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8"/>
      <c r="P1148" s="68"/>
      <c r="Q1148" s="68"/>
      <c r="R1148" s="68"/>
      <c r="S1148" s="68"/>
      <c r="T1148" s="68"/>
      <c r="U1148" s="68"/>
      <c r="V1148" s="68"/>
      <c r="W1148" s="68"/>
      <c r="X1148" s="68"/>
      <c r="Y1148" s="68"/>
      <c r="Z1148" s="68"/>
      <c r="AA1148" s="68"/>
      <c r="AB1148" s="68"/>
      <c r="AC1148" s="68"/>
      <c r="AD1148" s="68"/>
      <c r="AE1148" s="68"/>
      <c r="AF1148" s="68"/>
      <c r="AG1148" s="68"/>
      <c r="AH1148" s="68"/>
      <c r="AI1148" s="68"/>
      <c r="AJ1148" s="68"/>
      <c r="AK1148" s="68"/>
      <c r="AL1148" s="68"/>
      <c r="AM1148" s="68"/>
      <c r="AN1148" s="68"/>
      <c r="AO1148" s="68"/>
      <c r="AP1148" s="68"/>
      <c r="AQ1148" s="68"/>
      <c r="AR1148" s="68"/>
      <c r="AS1148" s="68"/>
      <c r="AT1148" s="68"/>
      <c r="AU1148" s="68"/>
      <c r="AV1148" s="68"/>
      <c r="AW1148" s="68"/>
      <c r="AX1148" s="68"/>
      <c r="AY1148" s="68"/>
      <c r="AZ1148" s="68"/>
      <c r="BA1148" s="68"/>
      <c r="BB1148" s="68"/>
      <c r="BC1148" s="68"/>
      <c r="BD1148" s="68"/>
      <c r="BE1148" s="68"/>
      <c r="BF1148" s="68"/>
      <c r="BG1148" s="68"/>
      <c r="BH1148" s="68"/>
      <c r="BI1148" s="68"/>
      <c r="BJ1148" s="68"/>
      <c r="BK1148" s="68"/>
      <c r="BL1148" s="68"/>
      <c r="BM1148" s="68"/>
      <c r="BN1148" s="68"/>
      <c r="BO1148" s="68"/>
      <c r="BP1148" s="68"/>
      <c r="BQ1148" s="68"/>
      <c r="BR1148" s="68"/>
      <c r="BS1148" s="68"/>
      <c r="BT1148" s="68"/>
      <c r="BU1148" s="68"/>
      <c r="BV1148" s="68"/>
      <c r="BW1148" s="68"/>
      <c r="BX1148" s="68"/>
      <c r="BY1148" s="68"/>
      <c r="BZ1148" s="70" t="str">
        <f t="shared" si="285"/>
        <v/>
      </c>
      <c r="CA1148" s="71">
        <f t="shared" ca="1" si="286"/>
        <v>1096694.6660166667</v>
      </c>
      <c r="CB1148" s="70" t="b">
        <f ca="1">AND(LEN(BZ1148)&gt;0,TEXT(BZ1148,"YYYY-MM-DD")=TEXT(Konstanta!$B$1,"YYYY-MM-DD"))</f>
        <v>0</v>
      </c>
      <c r="CC1148" s="70" t="str">
        <f t="shared" si="287"/>
        <v/>
      </c>
      <c r="CD1148" s="72">
        <f ca="1">(Konstanta!$B$2-D1148)*24</f>
        <v>1096694.666275</v>
      </c>
      <c r="CE1148" t="b">
        <f t="shared" si="288"/>
        <v>0</v>
      </c>
      <c r="CF1148" t="b">
        <f>LEN(_xlfn.IFNA(VLOOKUP(H1148,Konstanta!$M:$M,1,FALSE),""))&gt;0</f>
        <v>0</v>
      </c>
      <c r="CG1148" t="b">
        <f>LEN(_xlfn.IFNA(VLOOKUP(G1148,Konstanta!$T:$T,1,FALSE),""))&gt;0</f>
        <v>0</v>
      </c>
      <c r="CH1148" t="b">
        <f>_xlfn.IFNA(VLOOKUP(U1148,Konstanta!$O:$O,1,FALSE),"-")&lt;&gt;"-"</f>
        <v>0</v>
      </c>
      <c r="CI1148" t="b">
        <f>LEN(_xlfn.IFNA(VLOOKUP(AX1148,Konstanta!$X:$X,1,FALSE),""))&gt;0</f>
        <v>0</v>
      </c>
      <c r="CJ1148" t="b">
        <f>OR(LEN(_xlfn.IFNA(VLOOKUP(Y1148,Konstanta!$Q:$Q,1,FALSE),""))&gt;0,LEN(Y1148)=0)</f>
        <v>1</v>
      </c>
      <c r="CK1148" t="b">
        <f t="shared" si="289"/>
        <v>1</v>
      </c>
      <c r="CL1148" t="b">
        <f>OR(LEN(_xlfn.IFNA(VLOOKUP(BK1148,Konstanta!$Z:$Z,1,FALSE),""))&gt;0,LEN(BK1148)=0)</f>
        <v>1</v>
      </c>
      <c r="CM1148" t="b">
        <f t="shared" si="290"/>
        <v>1</v>
      </c>
      <c r="CN1148" t="b">
        <f t="shared" si="291"/>
        <v>0</v>
      </c>
      <c r="CO1148" t="b">
        <f>LEN(_xlfn.IFNA(VLOOKUP(Data!K1148,Konstanta!$AB:$AB,1,FALSE),""))&gt;0</f>
        <v>0</v>
      </c>
      <c r="CP1148" s="12" t="b">
        <f t="shared" si="292"/>
        <v>0</v>
      </c>
      <c r="CQ1148" s="12" t="b">
        <f t="shared" si="293"/>
        <v>0</v>
      </c>
      <c r="CR1148" t="b">
        <f>ISNUMBER(SEARCH(Konstanta!$Q$5,Y1148))</f>
        <v>0</v>
      </c>
      <c r="CS1148">
        <f ca="1">IF(CD1148&lt;=Konstanta!$J$5,Konstanta!$I$5,IF(CD1148&lt;=Konstanta!$J$6,Konstanta!$I$6,IF(CD1148&lt;=Konstanta!$J$7,Konstanta!$I$7,Konstanta!$I$8)))</f>
        <v>4</v>
      </c>
      <c r="CT1148" t="b">
        <f>ISNUMBER(SEARCH(Konstanta!$Q$6,Y1148))</f>
        <v>0</v>
      </c>
      <c r="CU1148">
        <f ca="1">IF(CD1148&lt;=Konstanta!$F$5,Konstanta!$E$5,IF(CD1148&lt;=Konstanta!$F$6,Konstanta!$E$6,IF(CD1148&lt;=Konstanta!$F$7,Konstanta!$E$7,IF(CD1148&lt;=Konstanta!$F$8,Konstanta!$E$8,Konstanta!$E$9))))</f>
        <v>5</v>
      </c>
      <c r="CV1148" t="b">
        <f t="shared" si="294"/>
        <v>1</v>
      </c>
      <c r="CW1148" s="74">
        <f ca="1">IF(CD1148&lt;=Konstanta!$B$5,Konstanta!$A$5,IF(CD1148&lt;=Konstanta!$B$6,Konstanta!$A$6,IF(CD1148&lt;=Konstanta!$B$7,Konstanta!$A$7,IF(CD1148&lt;=Konstanta!$B$8,Konstanta!$A$8,IF(CD1148&lt;=Konstanta!$B$9,Konstanta!$A$9,IF(CD1148&lt;=Konstanta!$B$10,Konstanta!$A$10,IF(CD1148&lt;=Konstanta!$B$11,Konstanta!$A$11,Konstanta!$A$12)))))))</f>
        <v>8</v>
      </c>
      <c r="CX1148" t="b">
        <f>LEN(_xlfn.IFNA(VLOOKUP(AA1148,Konstanta!$AD:$AD,1,FALSE),""))=0</f>
        <v>1</v>
      </c>
      <c r="CY1148" s="67">
        <f t="shared" si="295"/>
        <v>0</v>
      </c>
      <c r="CZ1148" s="67">
        <f t="shared" si="296"/>
        <v>0</v>
      </c>
      <c r="DA1148" s="67">
        <f t="shared" si="297"/>
        <v>0</v>
      </c>
      <c r="DB1148" t="b">
        <f t="shared" ca="1" si="298"/>
        <v>0</v>
      </c>
      <c r="DC1148" s="67" t="b">
        <f>DA1148&lt;=Konstanta!$AH$3</f>
        <v>1</v>
      </c>
      <c r="DD1148" t="b">
        <f>CY1148&lt;=Konstanta!$AH$4</f>
        <v>1</v>
      </c>
      <c r="DE1148" t="b">
        <f>CY1148&lt;=Konstanta!$AH$5</f>
        <v>1</v>
      </c>
      <c r="DF1148" t="b">
        <f>CY1148&lt;=Konstanta!$AH$6</f>
        <v>1</v>
      </c>
      <c r="DG1148" t="b">
        <f ca="1">TEXT(BL1148,"YYYYMMDD")=TEXT(Konstanta!$B$1,"YYYYMMDD")</f>
        <v>0</v>
      </c>
      <c r="DH1148" t="b">
        <f t="shared" si="299"/>
        <v>0</v>
      </c>
      <c r="DI1148" s="67">
        <f ca="1">Konstanta!$C$4-Data!CD1148</f>
        <v>-1096658.666275</v>
      </c>
      <c r="DJ1148">
        <f ca="1">IF(Data!DI1148&gt;=Konstanta!$B$14,Konstanta!$A$14,IF(Data!DI1148&gt;=Konstanta!$B$15,Konstanta!$A$15,IF(Data!DI1148&gt;=Konstanta!$B$16,Konstanta!$A$16,IF(Data!DI1148&gt;=Konstanta!$B$17,Konstanta!$A$17,IF(Data!DI1148&gt;=Konstanta!$B$18,Konstanta!$A$18,Konstanta!$A$19)))))</f>
        <v>6</v>
      </c>
      <c r="DK1148" t="b">
        <f t="shared" si="300"/>
        <v>0</v>
      </c>
      <c r="DL1148" t="b">
        <f>COUNTIFS(A$1:A1147,A1148)=0</f>
        <v>1</v>
      </c>
    </row>
    <row r="1149" spans="1:116">
      <c r="A1149" s="68"/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8"/>
      <c r="P1149" s="68"/>
      <c r="Q1149" s="68"/>
      <c r="R1149" s="68"/>
      <c r="S1149" s="68"/>
      <c r="T1149" s="68"/>
      <c r="U1149" s="68"/>
      <c r="V1149" s="68"/>
      <c r="W1149" s="68"/>
      <c r="X1149" s="68"/>
      <c r="Y1149" s="68"/>
      <c r="Z1149" s="68"/>
      <c r="AA1149" s="68"/>
      <c r="AB1149" s="68"/>
      <c r="AC1149" s="68"/>
      <c r="AD1149" s="68"/>
      <c r="AE1149" s="68"/>
      <c r="AF1149" s="68"/>
      <c r="AG1149" s="68"/>
      <c r="AH1149" s="68"/>
      <c r="AI1149" s="68"/>
      <c r="AJ1149" s="68"/>
      <c r="AK1149" s="68"/>
      <c r="AL1149" s="68"/>
      <c r="AM1149" s="68"/>
      <c r="AN1149" s="68"/>
      <c r="AO1149" s="68"/>
      <c r="AP1149" s="68"/>
      <c r="AQ1149" s="68"/>
      <c r="AR1149" s="68"/>
      <c r="AS1149" s="68"/>
      <c r="AT1149" s="68"/>
      <c r="AU1149" s="68"/>
      <c r="AV1149" s="68"/>
      <c r="AW1149" s="68"/>
      <c r="AX1149" s="68"/>
      <c r="AY1149" s="68"/>
      <c r="AZ1149" s="68"/>
      <c r="BA1149" s="68"/>
      <c r="BB1149" s="68"/>
      <c r="BC1149" s="68"/>
      <c r="BD1149" s="68"/>
      <c r="BE1149" s="68"/>
      <c r="BF1149" s="68"/>
      <c r="BG1149" s="68"/>
      <c r="BH1149" s="68"/>
      <c r="BI1149" s="68"/>
      <c r="BJ1149" s="68"/>
      <c r="BK1149" s="68"/>
      <c r="BL1149" s="68"/>
      <c r="BM1149" s="68"/>
      <c r="BN1149" s="68"/>
      <c r="BO1149" s="68"/>
      <c r="BP1149" s="68"/>
      <c r="BQ1149" s="68"/>
      <c r="BR1149" s="68"/>
      <c r="BS1149" s="68"/>
      <c r="BT1149" s="68"/>
      <c r="BU1149" s="68"/>
      <c r="BV1149" s="68"/>
      <c r="BW1149" s="68"/>
      <c r="BX1149" s="68"/>
      <c r="BY1149" s="68"/>
      <c r="BZ1149" s="70" t="str">
        <f t="shared" si="285"/>
        <v/>
      </c>
      <c r="CA1149" s="71">
        <f t="shared" ca="1" si="286"/>
        <v>1096694.666275</v>
      </c>
      <c r="CB1149" s="70" t="b">
        <f ca="1">AND(LEN(BZ1149)&gt;0,TEXT(BZ1149,"YYYY-MM-DD")=TEXT(Konstanta!$B$1,"YYYY-MM-DD"))</f>
        <v>0</v>
      </c>
      <c r="CC1149" s="70" t="str">
        <f t="shared" si="287"/>
        <v/>
      </c>
      <c r="CD1149" s="72">
        <f ca="1">(Konstanta!$B$2-D1149)*24</f>
        <v>1096694.666275</v>
      </c>
      <c r="CE1149" t="b">
        <f t="shared" si="288"/>
        <v>0</v>
      </c>
      <c r="CF1149" t="b">
        <f>LEN(_xlfn.IFNA(VLOOKUP(H1149,Konstanta!$M:$M,1,FALSE),""))&gt;0</f>
        <v>0</v>
      </c>
      <c r="CG1149" t="b">
        <f>LEN(_xlfn.IFNA(VLOOKUP(G1149,Konstanta!$T:$T,1,FALSE),""))&gt;0</f>
        <v>0</v>
      </c>
      <c r="CH1149" t="b">
        <f>_xlfn.IFNA(VLOOKUP(U1149,Konstanta!$O:$O,1,FALSE),"-")&lt;&gt;"-"</f>
        <v>0</v>
      </c>
      <c r="CI1149" t="b">
        <f>LEN(_xlfn.IFNA(VLOOKUP(AX1149,Konstanta!$X:$X,1,FALSE),""))&gt;0</f>
        <v>0</v>
      </c>
      <c r="CJ1149" t="b">
        <f>OR(LEN(_xlfn.IFNA(VLOOKUP(Y1149,Konstanta!$Q:$Q,1,FALSE),""))&gt;0,LEN(Y1149)=0)</f>
        <v>1</v>
      </c>
      <c r="CK1149" t="b">
        <f t="shared" si="289"/>
        <v>1</v>
      </c>
      <c r="CL1149" t="b">
        <f>OR(LEN(_xlfn.IFNA(VLOOKUP(BK1149,Konstanta!$Z:$Z,1,FALSE),""))&gt;0,LEN(BK1149)=0)</f>
        <v>1</v>
      </c>
      <c r="CM1149" t="b">
        <f t="shared" si="290"/>
        <v>1</v>
      </c>
      <c r="CN1149" t="b">
        <f t="shared" si="291"/>
        <v>0</v>
      </c>
      <c r="CO1149" t="b">
        <f>LEN(_xlfn.IFNA(VLOOKUP(Data!K1149,Konstanta!$AB:$AB,1,FALSE),""))&gt;0</f>
        <v>0</v>
      </c>
      <c r="CP1149" s="12" t="b">
        <f t="shared" si="292"/>
        <v>0</v>
      </c>
      <c r="CQ1149" s="12" t="b">
        <f t="shared" si="293"/>
        <v>0</v>
      </c>
      <c r="CR1149" t="b">
        <f>ISNUMBER(SEARCH(Konstanta!$Q$5,Y1149))</f>
        <v>0</v>
      </c>
      <c r="CS1149">
        <f ca="1">IF(CD1149&lt;=Konstanta!$J$5,Konstanta!$I$5,IF(CD1149&lt;=Konstanta!$J$6,Konstanta!$I$6,IF(CD1149&lt;=Konstanta!$J$7,Konstanta!$I$7,Konstanta!$I$8)))</f>
        <v>4</v>
      </c>
      <c r="CT1149" t="b">
        <f>ISNUMBER(SEARCH(Konstanta!$Q$6,Y1149))</f>
        <v>0</v>
      </c>
      <c r="CU1149">
        <f ca="1">IF(CD1149&lt;=Konstanta!$F$5,Konstanta!$E$5,IF(CD1149&lt;=Konstanta!$F$6,Konstanta!$E$6,IF(CD1149&lt;=Konstanta!$F$7,Konstanta!$E$7,IF(CD1149&lt;=Konstanta!$F$8,Konstanta!$E$8,Konstanta!$E$9))))</f>
        <v>5</v>
      </c>
      <c r="CV1149" t="b">
        <f t="shared" si="294"/>
        <v>1</v>
      </c>
      <c r="CW1149" s="74">
        <f ca="1">IF(CD1149&lt;=Konstanta!$B$5,Konstanta!$A$5,IF(CD1149&lt;=Konstanta!$B$6,Konstanta!$A$6,IF(CD1149&lt;=Konstanta!$B$7,Konstanta!$A$7,IF(CD1149&lt;=Konstanta!$B$8,Konstanta!$A$8,IF(CD1149&lt;=Konstanta!$B$9,Konstanta!$A$9,IF(CD1149&lt;=Konstanta!$B$10,Konstanta!$A$10,IF(CD1149&lt;=Konstanta!$B$11,Konstanta!$A$11,Konstanta!$A$12)))))))</f>
        <v>8</v>
      </c>
      <c r="CX1149" t="b">
        <f>LEN(_xlfn.IFNA(VLOOKUP(AA1149,Konstanta!$AD:$AD,1,FALSE),""))=0</f>
        <v>1</v>
      </c>
      <c r="CY1149" s="67">
        <f t="shared" si="295"/>
        <v>0</v>
      </c>
      <c r="CZ1149" s="67">
        <f t="shared" si="296"/>
        <v>0</v>
      </c>
      <c r="DA1149" s="67">
        <f t="shared" si="297"/>
        <v>0</v>
      </c>
      <c r="DB1149" t="b">
        <f t="shared" ca="1" si="298"/>
        <v>0</v>
      </c>
      <c r="DC1149" s="67" t="b">
        <f>DA1149&lt;=Konstanta!$AH$3</f>
        <v>1</v>
      </c>
      <c r="DD1149" t="b">
        <f>CY1149&lt;=Konstanta!$AH$4</f>
        <v>1</v>
      </c>
      <c r="DE1149" t="b">
        <f>CY1149&lt;=Konstanta!$AH$5</f>
        <v>1</v>
      </c>
      <c r="DF1149" t="b">
        <f>CY1149&lt;=Konstanta!$AH$6</f>
        <v>1</v>
      </c>
      <c r="DG1149" t="b">
        <f ca="1">TEXT(BL1149,"YYYYMMDD")=TEXT(Konstanta!$B$1,"YYYYMMDD")</f>
        <v>0</v>
      </c>
      <c r="DH1149" t="b">
        <f t="shared" si="299"/>
        <v>0</v>
      </c>
      <c r="DI1149" s="67">
        <f ca="1">Konstanta!$C$4-Data!CD1149</f>
        <v>-1096658.666275</v>
      </c>
      <c r="DJ1149">
        <f ca="1">IF(Data!DI1149&gt;=Konstanta!$B$14,Konstanta!$A$14,IF(Data!DI1149&gt;=Konstanta!$B$15,Konstanta!$A$15,IF(Data!DI1149&gt;=Konstanta!$B$16,Konstanta!$A$16,IF(Data!DI1149&gt;=Konstanta!$B$17,Konstanta!$A$17,IF(Data!DI1149&gt;=Konstanta!$B$18,Konstanta!$A$18,Konstanta!$A$19)))))</f>
        <v>6</v>
      </c>
      <c r="DK1149" t="b">
        <f t="shared" si="300"/>
        <v>0</v>
      </c>
      <c r="DL1149" t="b">
        <f>COUNTIFS(A$1:A1148,A1149)=0</f>
        <v>1</v>
      </c>
    </row>
    <row r="1150" spans="1:116">
      <c r="A1150" s="68"/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8"/>
      <c r="P1150" s="68"/>
      <c r="Q1150" s="68"/>
      <c r="R1150" s="68"/>
      <c r="S1150" s="68"/>
      <c r="T1150" s="68"/>
      <c r="U1150" s="68"/>
      <c r="V1150" s="68"/>
      <c r="W1150" s="68"/>
      <c r="X1150" s="68"/>
      <c r="Y1150" s="68"/>
      <c r="Z1150" s="68"/>
      <c r="AA1150" s="68"/>
      <c r="AB1150" s="68"/>
      <c r="AC1150" s="68"/>
      <c r="AD1150" s="68"/>
      <c r="AE1150" s="68"/>
      <c r="AF1150" s="68"/>
      <c r="AG1150" s="68"/>
      <c r="AH1150" s="68"/>
      <c r="AI1150" s="68"/>
      <c r="AJ1150" s="68"/>
      <c r="AK1150" s="68"/>
      <c r="AL1150" s="68"/>
      <c r="AM1150" s="68"/>
      <c r="AN1150" s="68"/>
      <c r="AO1150" s="68"/>
      <c r="AP1150" s="68"/>
      <c r="AQ1150" s="68"/>
      <c r="AR1150" s="68"/>
      <c r="AS1150" s="68"/>
      <c r="AT1150" s="68"/>
      <c r="AU1150" s="68"/>
      <c r="AV1150" s="68"/>
      <c r="AW1150" s="68"/>
      <c r="AX1150" s="68"/>
      <c r="AY1150" s="68"/>
      <c r="AZ1150" s="68"/>
      <c r="BA1150" s="68"/>
      <c r="BB1150" s="68"/>
      <c r="BC1150" s="68"/>
      <c r="BD1150" s="68"/>
      <c r="BE1150" s="68"/>
      <c r="BF1150" s="68"/>
      <c r="BG1150" s="68"/>
      <c r="BH1150" s="68"/>
      <c r="BI1150" s="68"/>
      <c r="BJ1150" s="68"/>
      <c r="BK1150" s="68"/>
      <c r="BL1150" s="68"/>
      <c r="BM1150" s="68"/>
      <c r="BN1150" s="68"/>
      <c r="BO1150" s="68"/>
      <c r="BP1150" s="68"/>
      <c r="BQ1150" s="68"/>
      <c r="BR1150" s="68"/>
      <c r="BS1150" s="68"/>
      <c r="BT1150" s="68"/>
      <c r="BU1150" s="68"/>
      <c r="BV1150" s="68"/>
      <c r="BW1150" s="68"/>
      <c r="BX1150" s="68"/>
      <c r="BY1150" s="68"/>
      <c r="BZ1150" s="70" t="str">
        <f t="shared" si="285"/>
        <v/>
      </c>
      <c r="CA1150" s="71">
        <f t="shared" ca="1" si="286"/>
        <v>1096694.6662277777</v>
      </c>
      <c r="CB1150" s="70" t="b">
        <f ca="1">AND(LEN(BZ1150)&gt;0,TEXT(BZ1150,"YYYY-MM-DD")=TEXT(Konstanta!$B$1,"YYYY-MM-DD"))</f>
        <v>0</v>
      </c>
      <c r="CC1150" s="70" t="str">
        <f t="shared" si="287"/>
        <v/>
      </c>
      <c r="CD1150" s="72">
        <f ca="1">(Konstanta!$B$2-D1150)*24</f>
        <v>1096694.666275</v>
      </c>
      <c r="CE1150" t="b">
        <f t="shared" si="288"/>
        <v>0</v>
      </c>
      <c r="CF1150" t="b">
        <f>LEN(_xlfn.IFNA(VLOOKUP(H1150,Konstanta!$M:$M,1,FALSE),""))&gt;0</f>
        <v>0</v>
      </c>
      <c r="CG1150" t="b">
        <f>LEN(_xlfn.IFNA(VLOOKUP(G1150,Konstanta!$T:$T,1,FALSE),""))&gt;0</f>
        <v>0</v>
      </c>
      <c r="CH1150" t="b">
        <f>_xlfn.IFNA(VLOOKUP(U1150,Konstanta!$O:$O,1,FALSE),"-")&lt;&gt;"-"</f>
        <v>0</v>
      </c>
      <c r="CI1150" t="b">
        <f>LEN(_xlfn.IFNA(VLOOKUP(AX1150,Konstanta!$X:$X,1,FALSE),""))&gt;0</f>
        <v>0</v>
      </c>
      <c r="CJ1150" t="b">
        <f>OR(LEN(_xlfn.IFNA(VLOOKUP(Y1150,Konstanta!$Q:$Q,1,FALSE),""))&gt;0,LEN(Y1150)=0)</f>
        <v>1</v>
      </c>
      <c r="CK1150" t="b">
        <f t="shared" si="289"/>
        <v>1</v>
      </c>
      <c r="CL1150" t="b">
        <f>OR(LEN(_xlfn.IFNA(VLOOKUP(BK1150,Konstanta!$Z:$Z,1,FALSE),""))&gt;0,LEN(BK1150)=0)</f>
        <v>1</v>
      </c>
      <c r="CM1150" t="b">
        <f t="shared" si="290"/>
        <v>1</v>
      </c>
      <c r="CN1150" t="b">
        <f t="shared" si="291"/>
        <v>0</v>
      </c>
      <c r="CO1150" t="b">
        <f>LEN(_xlfn.IFNA(VLOOKUP(Data!K1150,Konstanta!$AB:$AB,1,FALSE),""))&gt;0</f>
        <v>0</v>
      </c>
      <c r="CP1150" s="12" t="b">
        <f t="shared" si="292"/>
        <v>0</v>
      </c>
      <c r="CQ1150" s="12" t="b">
        <f t="shared" si="293"/>
        <v>0</v>
      </c>
      <c r="CR1150" t="b">
        <f>ISNUMBER(SEARCH(Konstanta!$Q$5,Y1150))</f>
        <v>0</v>
      </c>
      <c r="CS1150">
        <f ca="1">IF(CD1150&lt;=Konstanta!$J$5,Konstanta!$I$5,IF(CD1150&lt;=Konstanta!$J$6,Konstanta!$I$6,IF(CD1150&lt;=Konstanta!$J$7,Konstanta!$I$7,Konstanta!$I$8)))</f>
        <v>4</v>
      </c>
      <c r="CT1150" t="b">
        <f>ISNUMBER(SEARCH(Konstanta!$Q$6,Y1150))</f>
        <v>0</v>
      </c>
      <c r="CU1150">
        <f ca="1">IF(CD1150&lt;=Konstanta!$F$5,Konstanta!$E$5,IF(CD1150&lt;=Konstanta!$F$6,Konstanta!$E$6,IF(CD1150&lt;=Konstanta!$F$7,Konstanta!$E$7,IF(CD1150&lt;=Konstanta!$F$8,Konstanta!$E$8,Konstanta!$E$9))))</f>
        <v>5</v>
      </c>
      <c r="CV1150" t="b">
        <f t="shared" si="294"/>
        <v>1</v>
      </c>
      <c r="CW1150" s="74">
        <f ca="1">IF(CD1150&lt;=Konstanta!$B$5,Konstanta!$A$5,IF(CD1150&lt;=Konstanta!$B$6,Konstanta!$A$6,IF(CD1150&lt;=Konstanta!$B$7,Konstanta!$A$7,IF(CD1150&lt;=Konstanta!$B$8,Konstanta!$A$8,IF(CD1150&lt;=Konstanta!$B$9,Konstanta!$A$9,IF(CD1150&lt;=Konstanta!$B$10,Konstanta!$A$10,IF(CD1150&lt;=Konstanta!$B$11,Konstanta!$A$11,Konstanta!$A$12)))))))</f>
        <v>8</v>
      </c>
      <c r="CX1150" t="b">
        <f>LEN(_xlfn.IFNA(VLOOKUP(AA1150,Konstanta!$AD:$AD,1,FALSE),""))=0</f>
        <v>1</v>
      </c>
      <c r="CY1150" s="67">
        <f t="shared" si="295"/>
        <v>0</v>
      </c>
      <c r="CZ1150" s="67">
        <f t="shared" si="296"/>
        <v>0</v>
      </c>
      <c r="DA1150" s="67">
        <f t="shared" si="297"/>
        <v>0</v>
      </c>
      <c r="DB1150" t="b">
        <f t="shared" ca="1" si="298"/>
        <v>0</v>
      </c>
      <c r="DC1150" s="67" t="b">
        <f>DA1150&lt;=Konstanta!$AH$3</f>
        <v>1</v>
      </c>
      <c r="DD1150" t="b">
        <f>CY1150&lt;=Konstanta!$AH$4</f>
        <v>1</v>
      </c>
      <c r="DE1150" t="b">
        <f>CY1150&lt;=Konstanta!$AH$5</f>
        <v>1</v>
      </c>
      <c r="DF1150" t="b">
        <f>CY1150&lt;=Konstanta!$AH$6</f>
        <v>1</v>
      </c>
      <c r="DG1150" t="b">
        <f ca="1">TEXT(BL1150,"YYYYMMDD")=TEXT(Konstanta!$B$1,"YYYYMMDD")</f>
        <v>0</v>
      </c>
      <c r="DH1150" t="b">
        <f t="shared" si="299"/>
        <v>0</v>
      </c>
      <c r="DI1150" s="67">
        <f ca="1">Konstanta!$C$4-Data!CD1150</f>
        <v>-1096658.666275</v>
      </c>
      <c r="DJ1150">
        <f ca="1">IF(Data!DI1150&gt;=Konstanta!$B$14,Konstanta!$A$14,IF(Data!DI1150&gt;=Konstanta!$B$15,Konstanta!$A$15,IF(Data!DI1150&gt;=Konstanta!$B$16,Konstanta!$A$16,IF(Data!DI1150&gt;=Konstanta!$B$17,Konstanta!$A$17,IF(Data!DI1150&gt;=Konstanta!$B$18,Konstanta!$A$18,Konstanta!$A$19)))))</f>
        <v>6</v>
      </c>
      <c r="DK1150" t="b">
        <f t="shared" si="300"/>
        <v>0</v>
      </c>
      <c r="DL1150" t="b">
        <f>COUNTIFS(A$1:A1149,A1150)=0</f>
        <v>1</v>
      </c>
    </row>
    <row r="1151" spans="1:116">
      <c r="A1151" s="68"/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8"/>
      <c r="P1151" s="68"/>
      <c r="Q1151" s="68"/>
      <c r="R1151" s="68"/>
      <c r="S1151" s="68"/>
      <c r="T1151" s="68"/>
      <c r="U1151" s="68"/>
      <c r="V1151" s="68"/>
      <c r="W1151" s="68"/>
      <c r="X1151" s="68"/>
      <c r="Y1151" s="68"/>
      <c r="Z1151" s="68"/>
      <c r="AA1151" s="68"/>
      <c r="AB1151" s="68"/>
      <c r="AC1151" s="68"/>
      <c r="AD1151" s="68"/>
      <c r="AE1151" s="68"/>
      <c r="AF1151" s="68"/>
      <c r="AG1151" s="68"/>
      <c r="AH1151" s="68"/>
      <c r="AI1151" s="68"/>
      <c r="AJ1151" s="68"/>
      <c r="AK1151" s="68"/>
      <c r="AL1151" s="68"/>
      <c r="AM1151" s="68"/>
      <c r="AN1151" s="68"/>
      <c r="AO1151" s="68"/>
      <c r="AP1151" s="68"/>
      <c r="AQ1151" s="68"/>
      <c r="AR1151" s="68"/>
      <c r="AS1151" s="68"/>
      <c r="AT1151" s="68"/>
      <c r="AU1151" s="68"/>
      <c r="AV1151" s="68"/>
      <c r="AW1151" s="68"/>
      <c r="AX1151" s="68"/>
      <c r="AY1151" s="68"/>
      <c r="AZ1151" s="68"/>
      <c r="BA1151" s="68"/>
      <c r="BB1151" s="68"/>
      <c r="BC1151" s="68"/>
      <c r="BD1151" s="68"/>
      <c r="BE1151" s="68"/>
      <c r="BF1151" s="68"/>
      <c r="BG1151" s="68"/>
      <c r="BH1151" s="68"/>
      <c r="BI1151" s="68"/>
      <c r="BJ1151" s="68"/>
      <c r="BK1151" s="68"/>
      <c r="BL1151" s="68"/>
      <c r="BM1151" s="68"/>
      <c r="BN1151" s="68"/>
      <c r="BO1151" s="68"/>
      <c r="BP1151" s="68"/>
      <c r="BQ1151" s="68"/>
      <c r="BR1151" s="68"/>
      <c r="BS1151" s="68"/>
      <c r="BT1151" s="68"/>
      <c r="BU1151" s="68"/>
      <c r="BV1151" s="68"/>
      <c r="BW1151" s="68"/>
      <c r="BX1151" s="68"/>
      <c r="BY1151" s="68"/>
      <c r="BZ1151" s="70" t="str">
        <f t="shared" si="285"/>
        <v/>
      </c>
      <c r="CA1151" s="71">
        <f t="shared" ca="1" si="286"/>
        <v>1096694.6659944444</v>
      </c>
      <c r="CB1151" s="70" t="b">
        <f ca="1">AND(LEN(BZ1151)&gt;0,TEXT(BZ1151,"YYYY-MM-DD")=TEXT(Konstanta!$B$1,"YYYY-MM-DD"))</f>
        <v>0</v>
      </c>
      <c r="CC1151" s="70" t="str">
        <f t="shared" si="287"/>
        <v/>
      </c>
      <c r="CD1151" s="72">
        <f ca="1">(Konstanta!$B$2-D1151)*24</f>
        <v>1096694.666275</v>
      </c>
      <c r="CE1151" t="b">
        <f t="shared" si="288"/>
        <v>0</v>
      </c>
      <c r="CF1151" t="b">
        <f>LEN(_xlfn.IFNA(VLOOKUP(H1151,Konstanta!$M:$M,1,FALSE),""))&gt;0</f>
        <v>0</v>
      </c>
      <c r="CG1151" t="b">
        <f>LEN(_xlfn.IFNA(VLOOKUP(G1151,Konstanta!$T:$T,1,FALSE),""))&gt;0</f>
        <v>0</v>
      </c>
      <c r="CH1151" t="b">
        <f>_xlfn.IFNA(VLOOKUP(U1151,Konstanta!$O:$O,1,FALSE),"-")&lt;&gt;"-"</f>
        <v>0</v>
      </c>
      <c r="CI1151" t="b">
        <f>LEN(_xlfn.IFNA(VLOOKUP(AX1151,Konstanta!$X:$X,1,FALSE),""))&gt;0</f>
        <v>0</v>
      </c>
      <c r="CJ1151" t="b">
        <f>OR(LEN(_xlfn.IFNA(VLOOKUP(Y1151,Konstanta!$Q:$Q,1,FALSE),""))&gt;0,LEN(Y1151)=0)</f>
        <v>1</v>
      </c>
      <c r="CK1151" t="b">
        <f t="shared" si="289"/>
        <v>1</v>
      </c>
      <c r="CL1151" t="b">
        <f>OR(LEN(_xlfn.IFNA(VLOOKUP(BK1151,Konstanta!$Z:$Z,1,FALSE),""))&gt;0,LEN(BK1151)=0)</f>
        <v>1</v>
      </c>
      <c r="CM1151" t="b">
        <f t="shared" si="290"/>
        <v>1</v>
      </c>
      <c r="CN1151" t="b">
        <f t="shared" si="291"/>
        <v>0</v>
      </c>
      <c r="CO1151" t="b">
        <f>LEN(_xlfn.IFNA(VLOOKUP(Data!K1151,Konstanta!$AB:$AB,1,FALSE),""))&gt;0</f>
        <v>0</v>
      </c>
      <c r="CP1151" s="12" t="b">
        <f t="shared" si="292"/>
        <v>0</v>
      </c>
      <c r="CQ1151" s="12" t="b">
        <f t="shared" si="293"/>
        <v>0</v>
      </c>
      <c r="CR1151" t="b">
        <f>ISNUMBER(SEARCH(Konstanta!$Q$5,Y1151))</f>
        <v>0</v>
      </c>
      <c r="CS1151">
        <f ca="1">IF(CD1151&lt;=Konstanta!$J$5,Konstanta!$I$5,IF(CD1151&lt;=Konstanta!$J$6,Konstanta!$I$6,IF(CD1151&lt;=Konstanta!$J$7,Konstanta!$I$7,Konstanta!$I$8)))</f>
        <v>4</v>
      </c>
      <c r="CT1151" t="b">
        <f>ISNUMBER(SEARCH(Konstanta!$Q$6,Y1151))</f>
        <v>0</v>
      </c>
      <c r="CU1151">
        <f ca="1">IF(CD1151&lt;=Konstanta!$F$5,Konstanta!$E$5,IF(CD1151&lt;=Konstanta!$F$6,Konstanta!$E$6,IF(CD1151&lt;=Konstanta!$F$7,Konstanta!$E$7,IF(CD1151&lt;=Konstanta!$F$8,Konstanta!$E$8,Konstanta!$E$9))))</f>
        <v>5</v>
      </c>
      <c r="CV1151" t="b">
        <f t="shared" si="294"/>
        <v>1</v>
      </c>
      <c r="CW1151" s="74">
        <f ca="1">IF(CD1151&lt;=Konstanta!$B$5,Konstanta!$A$5,IF(CD1151&lt;=Konstanta!$B$6,Konstanta!$A$6,IF(CD1151&lt;=Konstanta!$B$7,Konstanta!$A$7,IF(CD1151&lt;=Konstanta!$B$8,Konstanta!$A$8,IF(CD1151&lt;=Konstanta!$B$9,Konstanta!$A$9,IF(CD1151&lt;=Konstanta!$B$10,Konstanta!$A$10,IF(CD1151&lt;=Konstanta!$B$11,Konstanta!$A$11,Konstanta!$A$12)))))))</f>
        <v>8</v>
      </c>
      <c r="CX1151" t="b">
        <f>LEN(_xlfn.IFNA(VLOOKUP(AA1151,Konstanta!$AD:$AD,1,FALSE),""))=0</f>
        <v>1</v>
      </c>
      <c r="CY1151" s="67">
        <f t="shared" si="295"/>
        <v>0</v>
      </c>
      <c r="CZ1151" s="67">
        <f t="shared" si="296"/>
        <v>0</v>
      </c>
      <c r="DA1151" s="67">
        <f t="shared" si="297"/>
        <v>0</v>
      </c>
      <c r="DB1151" t="b">
        <f t="shared" ca="1" si="298"/>
        <v>0</v>
      </c>
      <c r="DC1151" s="67" t="b">
        <f>DA1151&lt;=Konstanta!$AH$3</f>
        <v>1</v>
      </c>
      <c r="DD1151" t="b">
        <f>CY1151&lt;=Konstanta!$AH$4</f>
        <v>1</v>
      </c>
      <c r="DE1151" t="b">
        <f>CY1151&lt;=Konstanta!$AH$5</f>
        <v>1</v>
      </c>
      <c r="DF1151" t="b">
        <f>CY1151&lt;=Konstanta!$AH$6</f>
        <v>1</v>
      </c>
      <c r="DG1151" t="b">
        <f ca="1">TEXT(BL1151,"YYYYMMDD")=TEXT(Konstanta!$B$1,"YYYYMMDD")</f>
        <v>0</v>
      </c>
      <c r="DH1151" t="b">
        <f t="shared" si="299"/>
        <v>0</v>
      </c>
      <c r="DI1151" s="67">
        <f ca="1">Konstanta!$C$4-Data!CD1151</f>
        <v>-1096658.666275</v>
      </c>
      <c r="DJ1151">
        <f ca="1">IF(Data!DI1151&gt;=Konstanta!$B$14,Konstanta!$A$14,IF(Data!DI1151&gt;=Konstanta!$B$15,Konstanta!$A$15,IF(Data!DI1151&gt;=Konstanta!$B$16,Konstanta!$A$16,IF(Data!DI1151&gt;=Konstanta!$B$17,Konstanta!$A$17,IF(Data!DI1151&gt;=Konstanta!$B$18,Konstanta!$A$18,Konstanta!$A$19)))))</f>
        <v>6</v>
      </c>
      <c r="DK1151" t="b">
        <f t="shared" si="300"/>
        <v>0</v>
      </c>
      <c r="DL1151" t="b">
        <f>COUNTIFS(A$1:A1150,A1151)=0</f>
        <v>1</v>
      </c>
    </row>
    <row r="1152" spans="1:116">
      <c r="A1152" s="68"/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8"/>
      <c r="P1152" s="68"/>
      <c r="Q1152" s="68"/>
      <c r="R1152" s="68"/>
      <c r="S1152" s="68"/>
      <c r="T1152" s="68"/>
      <c r="U1152" s="68"/>
      <c r="V1152" s="68"/>
      <c r="W1152" s="68"/>
      <c r="X1152" s="68"/>
      <c r="Y1152" s="68"/>
      <c r="Z1152" s="68"/>
      <c r="AA1152" s="68"/>
      <c r="AB1152" s="68"/>
      <c r="AC1152" s="68"/>
      <c r="AD1152" s="68"/>
      <c r="AE1152" s="68"/>
      <c r="AF1152" s="68"/>
      <c r="AG1152" s="68"/>
      <c r="AH1152" s="68"/>
      <c r="AI1152" s="68"/>
      <c r="AJ1152" s="68"/>
      <c r="AK1152" s="68"/>
      <c r="AL1152" s="68"/>
      <c r="AM1152" s="68"/>
      <c r="AN1152" s="68"/>
      <c r="AO1152" s="68"/>
      <c r="AP1152" s="68"/>
      <c r="AQ1152" s="68"/>
      <c r="AR1152" s="68"/>
      <c r="AS1152" s="68"/>
      <c r="AT1152" s="68"/>
      <c r="AU1152" s="68"/>
      <c r="AV1152" s="68"/>
      <c r="AW1152" s="68"/>
      <c r="AX1152" s="68"/>
      <c r="AY1152" s="68"/>
      <c r="AZ1152" s="68"/>
      <c r="BA1152" s="68"/>
      <c r="BB1152" s="68"/>
      <c r="BC1152" s="68"/>
      <c r="BD1152" s="68"/>
      <c r="BE1152" s="68"/>
      <c r="BF1152" s="68"/>
      <c r="BG1152" s="68"/>
      <c r="BH1152" s="68"/>
      <c r="BI1152" s="68"/>
      <c r="BJ1152" s="68"/>
      <c r="BK1152" s="68"/>
      <c r="BL1152" s="68"/>
      <c r="BM1152" s="68"/>
      <c r="BN1152" s="68"/>
      <c r="BO1152" s="68"/>
      <c r="BP1152" s="68"/>
      <c r="BQ1152" s="68"/>
      <c r="BR1152" s="68"/>
      <c r="BS1152" s="68"/>
      <c r="BT1152" s="68"/>
      <c r="BU1152" s="68"/>
      <c r="BV1152" s="68"/>
      <c r="BW1152" s="68"/>
      <c r="BX1152" s="68"/>
      <c r="BY1152" s="68"/>
      <c r="BZ1152" s="70" t="str">
        <f t="shared" si="285"/>
        <v/>
      </c>
      <c r="CA1152" s="71">
        <f t="shared" ca="1" si="286"/>
        <v>1096694.666275</v>
      </c>
      <c r="CB1152" s="70" t="b">
        <f ca="1">AND(LEN(BZ1152)&gt;0,TEXT(BZ1152,"YYYY-MM-DD")=TEXT(Konstanta!$B$1,"YYYY-MM-DD"))</f>
        <v>0</v>
      </c>
      <c r="CC1152" s="70" t="str">
        <f t="shared" si="287"/>
        <v/>
      </c>
      <c r="CD1152" s="72">
        <f ca="1">(Konstanta!$B$2-D1152)*24</f>
        <v>1096694.666275</v>
      </c>
      <c r="CE1152" t="b">
        <f t="shared" si="288"/>
        <v>0</v>
      </c>
      <c r="CF1152" t="b">
        <f>LEN(_xlfn.IFNA(VLOOKUP(H1152,Konstanta!$M:$M,1,FALSE),""))&gt;0</f>
        <v>0</v>
      </c>
      <c r="CG1152" t="b">
        <f>LEN(_xlfn.IFNA(VLOOKUP(G1152,Konstanta!$T:$T,1,FALSE),""))&gt;0</f>
        <v>0</v>
      </c>
      <c r="CH1152" t="b">
        <f>_xlfn.IFNA(VLOOKUP(U1152,Konstanta!$O:$O,1,FALSE),"-")&lt;&gt;"-"</f>
        <v>0</v>
      </c>
      <c r="CI1152" t="b">
        <f>LEN(_xlfn.IFNA(VLOOKUP(AX1152,Konstanta!$X:$X,1,FALSE),""))&gt;0</f>
        <v>0</v>
      </c>
      <c r="CJ1152" t="b">
        <f>OR(LEN(_xlfn.IFNA(VLOOKUP(Y1152,Konstanta!$Q:$Q,1,FALSE),""))&gt;0,LEN(Y1152)=0)</f>
        <v>1</v>
      </c>
      <c r="CK1152" t="b">
        <f t="shared" si="289"/>
        <v>1</v>
      </c>
      <c r="CL1152" t="b">
        <f>OR(LEN(_xlfn.IFNA(VLOOKUP(BK1152,Konstanta!$Z:$Z,1,FALSE),""))&gt;0,LEN(BK1152)=0)</f>
        <v>1</v>
      </c>
      <c r="CM1152" t="b">
        <f t="shared" si="290"/>
        <v>1</v>
      </c>
      <c r="CN1152" t="b">
        <f t="shared" si="291"/>
        <v>0</v>
      </c>
      <c r="CO1152" t="b">
        <f>LEN(_xlfn.IFNA(VLOOKUP(Data!K1152,Konstanta!$AB:$AB,1,FALSE),""))&gt;0</f>
        <v>0</v>
      </c>
      <c r="CP1152" s="12" t="b">
        <f t="shared" si="292"/>
        <v>0</v>
      </c>
      <c r="CQ1152" s="12" t="b">
        <f t="shared" si="293"/>
        <v>0</v>
      </c>
      <c r="CR1152" t="b">
        <f>ISNUMBER(SEARCH(Konstanta!$Q$5,Y1152))</f>
        <v>0</v>
      </c>
      <c r="CS1152">
        <f ca="1">IF(CD1152&lt;=Konstanta!$J$5,Konstanta!$I$5,IF(CD1152&lt;=Konstanta!$J$6,Konstanta!$I$6,IF(CD1152&lt;=Konstanta!$J$7,Konstanta!$I$7,Konstanta!$I$8)))</f>
        <v>4</v>
      </c>
      <c r="CT1152" t="b">
        <f>ISNUMBER(SEARCH(Konstanta!$Q$6,Y1152))</f>
        <v>0</v>
      </c>
      <c r="CU1152">
        <f ca="1">IF(CD1152&lt;=Konstanta!$F$5,Konstanta!$E$5,IF(CD1152&lt;=Konstanta!$F$6,Konstanta!$E$6,IF(CD1152&lt;=Konstanta!$F$7,Konstanta!$E$7,IF(CD1152&lt;=Konstanta!$F$8,Konstanta!$E$8,Konstanta!$E$9))))</f>
        <v>5</v>
      </c>
      <c r="CV1152" t="b">
        <f t="shared" si="294"/>
        <v>1</v>
      </c>
      <c r="CW1152" s="74">
        <f ca="1">IF(CD1152&lt;=Konstanta!$B$5,Konstanta!$A$5,IF(CD1152&lt;=Konstanta!$B$6,Konstanta!$A$6,IF(CD1152&lt;=Konstanta!$B$7,Konstanta!$A$7,IF(CD1152&lt;=Konstanta!$B$8,Konstanta!$A$8,IF(CD1152&lt;=Konstanta!$B$9,Konstanta!$A$9,IF(CD1152&lt;=Konstanta!$B$10,Konstanta!$A$10,IF(CD1152&lt;=Konstanta!$B$11,Konstanta!$A$11,Konstanta!$A$12)))))))</f>
        <v>8</v>
      </c>
      <c r="CX1152" t="b">
        <f>LEN(_xlfn.IFNA(VLOOKUP(AA1152,Konstanta!$AD:$AD,1,FALSE),""))=0</f>
        <v>1</v>
      </c>
      <c r="CY1152" s="67">
        <f t="shared" si="295"/>
        <v>0</v>
      </c>
      <c r="CZ1152" s="67">
        <f t="shared" si="296"/>
        <v>0</v>
      </c>
      <c r="DA1152" s="67">
        <f t="shared" si="297"/>
        <v>0</v>
      </c>
      <c r="DB1152" t="b">
        <f t="shared" ca="1" si="298"/>
        <v>0</v>
      </c>
      <c r="DC1152" s="67" t="b">
        <f>DA1152&lt;=Konstanta!$AH$3</f>
        <v>1</v>
      </c>
      <c r="DD1152" t="b">
        <f>CY1152&lt;=Konstanta!$AH$4</f>
        <v>1</v>
      </c>
      <c r="DE1152" t="b">
        <f>CY1152&lt;=Konstanta!$AH$5</f>
        <v>1</v>
      </c>
      <c r="DF1152" t="b">
        <f>CY1152&lt;=Konstanta!$AH$6</f>
        <v>1</v>
      </c>
      <c r="DG1152" t="b">
        <f ca="1">TEXT(BL1152,"YYYYMMDD")=TEXT(Konstanta!$B$1,"YYYYMMDD")</f>
        <v>0</v>
      </c>
      <c r="DH1152" t="b">
        <f t="shared" si="299"/>
        <v>0</v>
      </c>
      <c r="DI1152" s="67">
        <f ca="1">Konstanta!$C$4-Data!CD1152</f>
        <v>-1096658.666275</v>
      </c>
      <c r="DJ1152">
        <f ca="1">IF(Data!DI1152&gt;=Konstanta!$B$14,Konstanta!$A$14,IF(Data!DI1152&gt;=Konstanta!$B$15,Konstanta!$A$15,IF(Data!DI1152&gt;=Konstanta!$B$16,Konstanta!$A$16,IF(Data!DI1152&gt;=Konstanta!$B$17,Konstanta!$A$17,IF(Data!DI1152&gt;=Konstanta!$B$18,Konstanta!$A$18,Konstanta!$A$19)))))</f>
        <v>6</v>
      </c>
      <c r="DK1152" t="b">
        <f t="shared" si="300"/>
        <v>0</v>
      </c>
      <c r="DL1152" t="b">
        <f>COUNTIFS(A$1:A1151,A1152)=0</f>
        <v>1</v>
      </c>
    </row>
    <row r="1153" spans="1:116">
      <c r="A1153" s="68"/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8"/>
      <c r="P1153" s="68"/>
      <c r="Q1153" s="68"/>
      <c r="R1153" s="68"/>
      <c r="S1153" s="68"/>
      <c r="T1153" s="68"/>
      <c r="U1153" s="68"/>
      <c r="V1153" s="68"/>
      <c r="W1153" s="68"/>
      <c r="X1153" s="68"/>
      <c r="Y1153" s="68"/>
      <c r="Z1153" s="68"/>
      <c r="AA1153" s="68"/>
      <c r="AB1153" s="68"/>
      <c r="AC1153" s="68"/>
      <c r="AD1153" s="68"/>
      <c r="AE1153" s="68"/>
      <c r="AF1153" s="68"/>
      <c r="AG1153" s="68"/>
      <c r="AH1153" s="68"/>
      <c r="AI1153" s="68"/>
      <c r="AJ1153" s="68"/>
      <c r="AK1153" s="68"/>
      <c r="AL1153" s="68"/>
      <c r="AM1153" s="68"/>
      <c r="AN1153" s="68"/>
      <c r="AO1153" s="68"/>
      <c r="AP1153" s="68"/>
      <c r="AQ1153" s="68"/>
      <c r="AR1153" s="68"/>
      <c r="AS1153" s="68"/>
      <c r="AT1153" s="68"/>
      <c r="AU1153" s="68"/>
      <c r="AV1153" s="68"/>
      <c r="AW1153" s="68"/>
      <c r="AX1153" s="68"/>
      <c r="AY1153" s="68"/>
      <c r="AZ1153" s="68"/>
      <c r="BA1153" s="68"/>
      <c r="BB1153" s="68"/>
      <c r="BC1153" s="68"/>
      <c r="BD1153" s="68"/>
      <c r="BE1153" s="68"/>
      <c r="BF1153" s="68"/>
      <c r="BG1153" s="68"/>
      <c r="BH1153" s="68"/>
      <c r="BI1153" s="68"/>
      <c r="BJ1153" s="68"/>
      <c r="BK1153" s="68"/>
      <c r="BL1153" s="68"/>
      <c r="BM1153" s="68"/>
      <c r="BN1153" s="68"/>
      <c r="BO1153" s="68"/>
      <c r="BP1153" s="68"/>
      <c r="BQ1153" s="68"/>
      <c r="BR1153" s="68"/>
      <c r="BS1153" s="68"/>
      <c r="BT1153" s="68"/>
      <c r="BU1153" s="68"/>
      <c r="BV1153" s="68"/>
      <c r="BW1153" s="68"/>
      <c r="BX1153" s="68"/>
      <c r="BY1153" s="68"/>
      <c r="BZ1153" s="70" t="str">
        <f t="shared" si="285"/>
        <v/>
      </c>
      <c r="CA1153" s="71">
        <f t="shared" ca="1" si="286"/>
        <v>1096694.6662277777</v>
      </c>
      <c r="CB1153" s="70" t="b">
        <f ca="1">AND(LEN(BZ1153)&gt;0,TEXT(BZ1153,"YYYY-MM-DD")=TEXT(Konstanta!$B$1,"YYYY-MM-DD"))</f>
        <v>0</v>
      </c>
      <c r="CC1153" s="70" t="str">
        <f t="shared" si="287"/>
        <v/>
      </c>
      <c r="CD1153" s="72">
        <f ca="1">(Konstanta!$B$2-D1153)*24</f>
        <v>1096694.666275</v>
      </c>
      <c r="CE1153" t="b">
        <f t="shared" si="288"/>
        <v>0</v>
      </c>
      <c r="CF1153" t="b">
        <f>LEN(_xlfn.IFNA(VLOOKUP(H1153,Konstanta!$M:$M,1,FALSE),""))&gt;0</f>
        <v>0</v>
      </c>
      <c r="CG1153" t="b">
        <f>LEN(_xlfn.IFNA(VLOOKUP(G1153,Konstanta!$T:$T,1,FALSE),""))&gt;0</f>
        <v>0</v>
      </c>
      <c r="CH1153" t="b">
        <f>_xlfn.IFNA(VLOOKUP(U1153,Konstanta!$O:$O,1,FALSE),"-")&lt;&gt;"-"</f>
        <v>0</v>
      </c>
      <c r="CI1153" t="b">
        <f>LEN(_xlfn.IFNA(VLOOKUP(AX1153,Konstanta!$X:$X,1,FALSE),""))&gt;0</f>
        <v>0</v>
      </c>
      <c r="CJ1153" t="b">
        <f>OR(LEN(_xlfn.IFNA(VLOOKUP(Y1153,Konstanta!$Q:$Q,1,FALSE),""))&gt;0,LEN(Y1153)=0)</f>
        <v>1</v>
      </c>
      <c r="CK1153" t="b">
        <f t="shared" si="289"/>
        <v>1</v>
      </c>
      <c r="CL1153" t="b">
        <f>OR(LEN(_xlfn.IFNA(VLOOKUP(BK1153,Konstanta!$Z:$Z,1,FALSE),""))&gt;0,LEN(BK1153)=0)</f>
        <v>1</v>
      </c>
      <c r="CM1153" t="b">
        <f t="shared" si="290"/>
        <v>1</v>
      </c>
      <c r="CN1153" t="b">
        <f t="shared" si="291"/>
        <v>0</v>
      </c>
      <c r="CO1153" t="b">
        <f>LEN(_xlfn.IFNA(VLOOKUP(Data!K1153,Konstanta!$AB:$AB,1,FALSE),""))&gt;0</f>
        <v>0</v>
      </c>
      <c r="CP1153" s="12" t="b">
        <f t="shared" si="292"/>
        <v>0</v>
      </c>
      <c r="CQ1153" s="12" t="b">
        <f t="shared" si="293"/>
        <v>0</v>
      </c>
      <c r="CR1153" t="b">
        <f>ISNUMBER(SEARCH(Konstanta!$Q$5,Y1153))</f>
        <v>0</v>
      </c>
      <c r="CS1153">
        <f ca="1">IF(CD1153&lt;=Konstanta!$J$5,Konstanta!$I$5,IF(CD1153&lt;=Konstanta!$J$6,Konstanta!$I$6,IF(CD1153&lt;=Konstanta!$J$7,Konstanta!$I$7,Konstanta!$I$8)))</f>
        <v>4</v>
      </c>
      <c r="CT1153" t="b">
        <f>ISNUMBER(SEARCH(Konstanta!$Q$6,Y1153))</f>
        <v>0</v>
      </c>
      <c r="CU1153">
        <f ca="1">IF(CD1153&lt;=Konstanta!$F$5,Konstanta!$E$5,IF(CD1153&lt;=Konstanta!$F$6,Konstanta!$E$6,IF(CD1153&lt;=Konstanta!$F$7,Konstanta!$E$7,IF(CD1153&lt;=Konstanta!$F$8,Konstanta!$E$8,Konstanta!$E$9))))</f>
        <v>5</v>
      </c>
      <c r="CV1153" t="b">
        <f t="shared" si="294"/>
        <v>1</v>
      </c>
      <c r="CW1153" s="74">
        <f ca="1">IF(CD1153&lt;=Konstanta!$B$5,Konstanta!$A$5,IF(CD1153&lt;=Konstanta!$B$6,Konstanta!$A$6,IF(CD1153&lt;=Konstanta!$B$7,Konstanta!$A$7,IF(CD1153&lt;=Konstanta!$B$8,Konstanta!$A$8,IF(CD1153&lt;=Konstanta!$B$9,Konstanta!$A$9,IF(CD1153&lt;=Konstanta!$B$10,Konstanta!$A$10,IF(CD1153&lt;=Konstanta!$B$11,Konstanta!$A$11,Konstanta!$A$12)))))))</f>
        <v>8</v>
      </c>
      <c r="CX1153" t="b">
        <f>LEN(_xlfn.IFNA(VLOOKUP(AA1153,Konstanta!$AD:$AD,1,FALSE),""))=0</f>
        <v>1</v>
      </c>
      <c r="CY1153" s="67">
        <f t="shared" si="295"/>
        <v>0</v>
      </c>
      <c r="CZ1153" s="67">
        <f t="shared" si="296"/>
        <v>0</v>
      </c>
      <c r="DA1153" s="67">
        <f t="shared" si="297"/>
        <v>0</v>
      </c>
      <c r="DB1153" t="b">
        <f t="shared" ca="1" si="298"/>
        <v>0</v>
      </c>
      <c r="DC1153" s="67" t="b">
        <f>DA1153&lt;=Konstanta!$AH$3</f>
        <v>1</v>
      </c>
      <c r="DD1153" t="b">
        <f>CY1153&lt;=Konstanta!$AH$4</f>
        <v>1</v>
      </c>
      <c r="DE1153" t="b">
        <f>CY1153&lt;=Konstanta!$AH$5</f>
        <v>1</v>
      </c>
      <c r="DF1153" t="b">
        <f>CY1153&lt;=Konstanta!$AH$6</f>
        <v>1</v>
      </c>
      <c r="DG1153" t="b">
        <f ca="1">TEXT(BL1153,"YYYYMMDD")=TEXT(Konstanta!$B$1,"YYYYMMDD")</f>
        <v>0</v>
      </c>
      <c r="DH1153" t="b">
        <f t="shared" si="299"/>
        <v>0</v>
      </c>
      <c r="DI1153" s="67">
        <f ca="1">Konstanta!$C$4-Data!CD1153</f>
        <v>-1096658.666275</v>
      </c>
      <c r="DJ1153">
        <f ca="1">IF(Data!DI1153&gt;=Konstanta!$B$14,Konstanta!$A$14,IF(Data!DI1153&gt;=Konstanta!$B$15,Konstanta!$A$15,IF(Data!DI1153&gt;=Konstanta!$B$16,Konstanta!$A$16,IF(Data!DI1153&gt;=Konstanta!$B$17,Konstanta!$A$17,IF(Data!DI1153&gt;=Konstanta!$B$18,Konstanta!$A$18,Konstanta!$A$19)))))</f>
        <v>6</v>
      </c>
      <c r="DK1153" t="b">
        <f t="shared" si="300"/>
        <v>0</v>
      </c>
      <c r="DL1153" t="b">
        <f>COUNTIFS(A$1:A1152,A1153)=0</f>
        <v>1</v>
      </c>
    </row>
    <row r="1154" spans="1:116">
      <c r="A1154" s="68"/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8"/>
      <c r="P1154" s="68"/>
      <c r="Q1154" s="68"/>
      <c r="R1154" s="68"/>
      <c r="S1154" s="68"/>
      <c r="T1154" s="68"/>
      <c r="U1154" s="68"/>
      <c r="V1154" s="68"/>
      <c r="W1154" s="68"/>
      <c r="X1154" s="68"/>
      <c r="Y1154" s="68"/>
      <c r="Z1154" s="68"/>
      <c r="AA1154" s="68"/>
      <c r="AB1154" s="68"/>
      <c r="AC1154" s="68"/>
      <c r="AD1154" s="68"/>
      <c r="AE1154" s="68"/>
      <c r="AF1154" s="68"/>
      <c r="AG1154" s="68"/>
      <c r="AH1154" s="68"/>
      <c r="AI1154" s="68"/>
      <c r="AJ1154" s="68"/>
      <c r="AK1154" s="68"/>
      <c r="AL1154" s="68"/>
      <c r="AM1154" s="68"/>
      <c r="AN1154" s="68"/>
      <c r="AO1154" s="68"/>
      <c r="AP1154" s="68"/>
      <c r="AQ1154" s="68"/>
      <c r="AR1154" s="68"/>
      <c r="AS1154" s="68"/>
      <c r="AT1154" s="68"/>
      <c r="AU1154" s="68"/>
      <c r="AV1154" s="68"/>
      <c r="AW1154" s="68"/>
      <c r="AX1154" s="68"/>
      <c r="AY1154" s="68"/>
      <c r="AZ1154" s="68"/>
      <c r="BA1154" s="68"/>
      <c r="BB1154" s="68"/>
      <c r="BC1154" s="68"/>
      <c r="BD1154" s="68"/>
      <c r="BE1154" s="68"/>
      <c r="BF1154" s="68"/>
      <c r="BG1154" s="68"/>
      <c r="BH1154" s="68"/>
      <c r="BI1154" s="68"/>
      <c r="BJ1154" s="68"/>
      <c r="BK1154" s="68"/>
      <c r="BL1154" s="68"/>
      <c r="BM1154" s="68"/>
      <c r="BN1154" s="68"/>
      <c r="BO1154" s="68"/>
      <c r="BP1154" s="68"/>
      <c r="BQ1154" s="68"/>
      <c r="BR1154" s="68"/>
      <c r="BS1154" s="68"/>
      <c r="BT1154" s="68"/>
      <c r="BU1154" s="68"/>
      <c r="BV1154" s="68"/>
      <c r="BW1154" s="68"/>
      <c r="BX1154" s="68"/>
      <c r="BY1154" s="68"/>
      <c r="BZ1154" s="70" t="str">
        <f t="shared" si="285"/>
        <v/>
      </c>
      <c r="CA1154" s="71">
        <f t="shared" ca="1" si="286"/>
        <v>1096694.6662277777</v>
      </c>
      <c r="CB1154" s="70" t="b">
        <f ca="1">AND(LEN(BZ1154)&gt;0,TEXT(BZ1154,"YYYY-MM-DD")=TEXT(Konstanta!$B$1,"YYYY-MM-DD"))</f>
        <v>0</v>
      </c>
      <c r="CC1154" s="70" t="str">
        <f t="shared" si="287"/>
        <v/>
      </c>
      <c r="CD1154" s="72">
        <f ca="1">(Konstanta!$B$2-D1154)*24</f>
        <v>1096694.666275</v>
      </c>
      <c r="CE1154" t="b">
        <f t="shared" si="288"/>
        <v>0</v>
      </c>
      <c r="CF1154" t="b">
        <f>LEN(_xlfn.IFNA(VLOOKUP(H1154,Konstanta!$M:$M,1,FALSE),""))&gt;0</f>
        <v>0</v>
      </c>
      <c r="CG1154" t="b">
        <f>LEN(_xlfn.IFNA(VLOOKUP(G1154,Konstanta!$T:$T,1,FALSE),""))&gt;0</f>
        <v>0</v>
      </c>
      <c r="CH1154" t="b">
        <f>_xlfn.IFNA(VLOOKUP(U1154,Konstanta!$O:$O,1,FALSE),"-")&lt;&gt;"-"</f>
        <v>0</v>
      </c>
      <c r="CI1154" t="b">
        <f>LEN(_xlfn.IFNA(VLOOKUP(AX1154,Konstanta!$X:$X,1,FALSE),""))&gt;0</f>
        <v>0</v>
      </c>
      <c r="CJ1154" t="b">
        <f>OR(LEN(_xlfn.IFNA(VLOOKUP(Y1154,Konstanta!$Q:$Q,1,FALSE),""))&gt;0,LEN(Y1154)=0)</f>
        <v>1</v>
      </c>
      <c r="CK1154" t="b">
        <f t="shared" si="289"/>
        <v>1</v>
      </c>
      <c r="CL1154" t="b">
        <f>OR(LEN(_xlfn.IFNA(VLOOKUP(BK1154,Konstanta!$Z:$Z,1,FALSE),""))&gt;0,LEN(BK1154)=0)</f>
        <v>1</v>
      </c>
      <c r="CM1154" t="b">
        <f t="shared" si="290"/>
        <v>1</v>
      </c>
      <c r="CN1154" t="b">
        <f t="shared" si="291"/>
        <v>0</v>
      </c>
      <c r="CO1154" t="b">
        <f>LEN(_xlfn.IFNA(VLOOKUP(Data!K1154,Konstanta!$AB:$AB,1,FALSE),""))&gt;0</f>
        <v>0</v>
      </c>
      <c r="CP1154" s="12" t="b">
        <f t="shared" si="292"/>
        <v>0</v>
      </c>
      <c r="CQ1154" s="12" t="b">
        <f t="shared" si="293"/>
        <v>0</v>
      </c>
      <c r="CR1154" t="b">
        <f>ISNUMBER(SEARCH(Konstanta!$Q$5,Y1154))</f>
        <v>0</v>
      </c>
      <c r="CS1154">
        <f ca="1">IF(CD1154&lt;=Konstanta!$J$5,Konstanta!$I$5,IF(CD1154&lt;=Konstanta!$J$6,Konstanta!$I$6,IF(CD1154&lt;=Konstanta!$J$7,Konstanta!$I$7,Konstanta!$I$8)))</f>
        <v>4</v>
      </c>
      <c r="CT1154" t="b">
        <f>ISNUMBER(SEARCH(Konstanta!$Q$6,Y1154))</f>
        <v>0</v>
      </c>
      <c r="CU1154">
        <f ca="1">IF(CD1154&lt;=Konstanta!$F$5,Konstanta!$E$5,IF(CD1154&lt;=Konstanta!$F$6,Konstanta!$E$6,IF(CD1154&lt;=Konstanta!$F$7,Konstanta!$E$7,IF(CD1154&lt;=Konstanta!$F$8,Konstanta!$E$8,Konstanta!$E$9))))</f>
        <v>5</v>
      </c>
      <c r="CV1154" t="b">
        <f t="shared" si="294"/>
        <v>1</v>
      </c>
      <c r="CW1154" s="74">
        <f ca="1">IF(CD1154&lt;=Konstanta!$B$5,Konstanta!$A$5,IF(CD1154&lt;=Konstanta!$B$6,Konstanta!$A$6,IF(CD1154&lt;=Konstanta!$B$7,Konstanta!$A$7,IF(CD1154&lt;=Konstanta!$B$8,Konstanta!$A$8,IF(CD1154&lt;=Konstanta!$B$9,Konstanta!$A$9,IF(CD1154&lt;=Konstanta!$B$10,Konstanta!$A$10,IF(CD1154&lt;=Konstanta!$B$11,Konstanta!$A$11,Konstanta!$A$12)))))))</f>
        <v>8</v>
      </c>
      <c r="CX1154" t="b">
        <f>LEN(_xlfn.IFNA(VLOOKUP(AA1154,Konstanta!$AD:$AD,1,FALSE),""))=0</f>
        <v>1</v>
      </c>
      <c r="CY1154" s="67">
        <f t="shared" si="295"/>
        <v>0</v>
      </c>
      <c r="CZ1154" s="67">
        <f t="shared" si="296"/>
        <v>0</v>
      </c>
      <c r="DA1154" s="67">
        <f t="shared" si="297"/>
        <v>0</v>
      </c>
      <c r="DB1154" t="b">
        <f t="shared" ca="1" si="298"/>
        <v>0</v>
      </c>
      <c r="DC1154" s="67" t="b">
        <f>DA1154&lt;=Konstanta!$AH$3</f>
        <v>1</v>
      </c>
      <c r="DD1154" t="b">
        <f>CY1154&lt;=Konstanta!$AH$4</f>
        <v>1</v>
      </c>
      <c r="DE1154" t="b">
        <f>CY1154&lt;=Konstanta!$AH$5</f>
        <v>1</v>
      </c>
      <c r="DF1154" t="b">
        <f>CY1154&lt;=Konstanta!$AH$6</f>
        <v>1</v>
      </c>
      <c r="DG1154" t="b">
        <f ca="1">TEXT(BL1154,"YYYYMMDD")=TEXT(Konstanta!$B$1,"YYYYMMDD")</f>
        <v>0</v>
      </c>
      <c r="DH1154" t="b">
        <f t="shared" si="299"/>
        <v>0</v>
      </c>
      <c r="DI1154" s="67">
        <f ca="1">Konstanta!$C$4-Data!CD1154</f>
        <v>-1096658.666275</v>
      </c>
      <c r="DJ1154">
        <f ca="1">IF(Data!DI1154&gt;=Konstanta!$B$14,Konstanta!$A$14,IF(Data!DI1154&gt;=Konstanta!$B$15,Konstanta!$A$15,IF(Data!DI1154&gt;=Konstanta!$B$16,Konstanta!$A$16,IF(Data!DI1154&gt;=Konstanta!$B$17,Konstanta!$A$17,IF(Data!DI1154&gt;=Konstanta!$B$18,Konstanta!$A$18,Konstanta!$A$19)))))</f>
        <v>6</v>
      </c>
      <c r="DK1154" t="b">
        <f t="shared" si="300"/>
        <v>0</v>
      </c>
      <c r="DL1154" t="b">
        <f>COUNTIFS(A$1:A1153,A1154)=0</f>
        <v>1</v>
      </c>
    </row>
    <row r="1155" spans="1:116">
      <c r="A1155" s="68"/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8"/>
      <c r="P1155" s="68"/>
      <c r="Q1155" s="68"/>
      <c r="R1155" s="68"/>
      <c r="S1155" s="68"/>
      <c r="T1155" s="68"/>
      <c r="U1155" s="68"/>
      <c r="V1155" s="68"/>
      <c r="W1155" s="68"/>
      <c r="X1155" s="68"/>
      <c r="Y1155" s="68"/>
      <c r="Z1155" s="68"/>
      <c r="AA1155" s="68"/>
      <c r="AB1155" s="68"/>
      <c r="AC1155" s="68"/>
      <c r="AD1155" s="68"/>
      <c r="AE1155" s="68"/>
      <c r="AF1155" s="68"/>
      <c r="AG1155" s="68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  <c r="BL1155" s="68"/>
      <c r="BM1155" s="68"/>
      <c r="BN1155" s="68"/>
      <c r="BO1155" s="68"/>
      <c r="BP1155" s="68"/>
      <c r="BQ1155" s="68"/>
      <c r="BR1155" s="68"/>
      <c r="BS1155" s="68"/>
      <c r="BT1155" s="68"/>
      <c r="BU1155" s="68"/>
      <c r="BV1155" s="68"/>
      <c r="BW1155" s="68"/>
      <c r="BX1155" s="68"/>
      <c r="BY1155" s="68"/>
      <c r="BZ1155" s="70" t="str">
        <f t="shared" ref="BZ1155:BZ1218" si="301">LEFT(R1155,19)</f>
        <v/>
      </c>
      <c r="CA1155" s="71">
        <f t="shared" ref="CA1155:CA1218" ca="1" si="302">(NOW()-R1155)*24</f>
        <v>1096694.6659916667</v>
      </c>
      <c r="CB1155" s="70" t="b">
        <f ca="1">AND(LEN(BZ1155)&gt;0,TEXT(BZ1155,"YYYY-MM-DD")=TEXT(Konstanta!$B$1,"YYYY-MM-DD"))</f>
        <v>0</v>
      </c>
      <c r="CC1155" s="70" t="str">
        <f t="shared" ref="CC1155:CC1218" si="303">TEXT(BZ1155,"HH")</f>
        <v/>
      </c>
      <c r="CD1155" s="72">
        <f ca="1">(Konstanta!$B$2-D1155)*24</f>
        <v>1096694.666275</v>
      </c>
      <c r="CE1155" t="b">
        <f t="shared" ref="CE1155:CE1218" si="304">AN1155=$CE$1</f>
        <v>0</v>
      </c>
      <c r="CF1155" t="b">
        <f>LEN(_xlfn.IFNA(VLOOKUP(H1155,Konstanta!$M:$M,1,FALSE),""))&gt;0</f>
        <v>0</v>
      </c>
      <c r="CG1155" t="b">
        <f>LEN(_xlfn.IFNA(VLOOKUP(G1155,Konstanta!$T:$T,1,FALSE),""))&gt;0</f>
        <v>0</v>
      </c>
      <c r="CH1155" t="b">
        <f>_xlfn.IFNA(VLOOKUP(U1155,Konstanta!$O:$O,1,FALSE),"-")&lt;&gt;"-"</f>
        <v>0</v>
      </c>
      <c r="CI1155" t="b">
        <f>LEN(_xlfn.IFNA(VLOOKUP(AX1155,Konstanta!$X:$X,1,FALSE),""))&gt;0</f>
        <v>0</v>
      </c>
      <c r="CJ1155" t="b">
        <f>OR(LEN(_xlfn.IFNA(VLOOKUP(Y1155,Konstanta!$Q:$Q,1,FALSE),""))&gt;0,LEN(Y1155)=0)</f>
        <v>1</v>
      </c>
      <c r="CK1155" t="b">
        <f t="shared" ref="CK1155:CK1218" si="305">NOT(ISNUMBER(SEARCH($CK$1,AO1155)))</f>
        <v>1</v>
      </c>
      <c r="CL1155" t="b">
        <f>OR(LEN(_xlfn.IFNA(VLOOKUP(BK1155,Konstanta!$Z:$Z,1,FALSE),""))&gt;0,LEN(BK1155)=0)</f>
        <v>1</v>
      </c>
      <c r="CM1155" t="b">
        <f t="shared" ref="CM1155:CM1218" si="306">NOT(CO1155)</f>
        <v>1</v>
      </c>
      <c r="CN1155" t="b">
        <f t="shared" ref="CN1155:CN1218" si="307">BK1155=$CN$1</f>
        <v>0</v>
      </c>
      <c r="CO1155" t="b">
        <f>LEN(_xlfn.IFNA(VLOOKUP(Data!K1155,Konstanta!$AB:$AB,1,FALSE),""))&gt;0</f>
        <v>0</v>
      </c>
      <c r="CP1155" s="12" t="b">
        <f t="shared" ref="CP1155:CP1218" si="308">AND(CE1155:CK1155,CL1155,CM1155)</f>
        <v>0</v>
      </c>
      <c r="CQ1155" s="12" t="b">
        <f t="shared" ref="CQ1155:CQ1218" si="309">AND(CE1155:CL1155,CO1155)</f>
        <v>0</v>
      </c>
      <c r="CR1155" t="b">
        <f>ISNUMBER(SEARCH(Konstanta!$Q$5,Y1155))</f>
        <v>0</v>
      </c>
      <c r="CS1155">
        <f ca="1">IF(CD1155&lt;=Konstanta!$J$5,Konstanta!$I$5,IF(CD1155&lt;=Konstanta!$J$6,Konstanta!$I$6,IF(CD1155&lt;=Konstanta!$J$7,Konstanta!$I$7,Konstanta!$I$8)))</f>
        <v>4</v>
      </c>
      <c r="CT1155" t="b">
        <f>ISNUMBER(SEARCH(Konstanta!$Q$6,Y1155))</f>
        <v>0</v>
      </c>
      <c r="CU1155">
        <f ca="1">IF(CD1155&lt;=Konstanta!$F$5,Konstanta!$E$5,IF(CD1155&lt;=Konstanta!$F$6,Konstanta!$E$6,IF(CD1155&lt;=Konstanta!$F$7,Konstanta!$E$7,IF(CD1155&lt;=Konstanta!$F$8,Konstanta!$E$8,Konstanta!$E$9))))</f>
        <v>5</v>
      </c>
      <c r="CV1155" t="b">
        <f t="shared" ref="CV1155:CV1218" si="310">AND(NOT(CR1155),NOT(CT1155))</f>
        <v>1</v>
      </c>
      <c r="CW1155" s="74">
        <f ca="1">IF(CD1155&lt;=Konstanta!$B$5,Konstanta!$A$5,IF(CD1155&lt;=Konstanta!$B$6,Konstanta!$A$6,IF(CD1155&lt;=Konstanta!$B$7,Konstanta!$A$7,IF(CD1155&lt;=Konstanta!$B$8,Konstanta!$A$8,IF(CD1155&lt;=Konstanta!$B$9,Konstanta!$A$9,IF(CD1155&lt;=Konstanta!$B$10,Konstanta!$A$10,IF(CD1155&lt;=Konstanta!$B$11,Konstanta!$A$11,Konstanta!$A$12)))))))</f>
        <v>8</v>
      </c>
      <c r="CX1155" t="b">
        <f>LEN(_xlfn.IFNA(VLOOKUP(AA1155,Konstanta!$AD:$AD,1,FALSE),""))=0</f>
        <v>1</v>
      </c>
      <c r="CY1155" s="67">
        <f t="shared" ref="CY1155:CY1218" si="311">IF(LEN(BL1155)&gt;0,BL1155-D1155,0)*24</f>
        <v>0</v>
      </c>
      <c r="CZ1155" s="67">
        <f t="shared" ref="CZ1155:CZ1218" si="312">IF(LEN(R1155)&gt;19,VALUE(LEFT(R1155,19)),R1155)</f>
        <v>0</v>
      </c>
      <c r="DA1155" s="67">
        <f t="shared" ref="DA1155:DA1218" si="313">(IF(LEN(BL1155)&gt;0,BL1155,0)-IF(LEN(CZ1155)&gt;0,CZ1155,0))*24</f>
        <v>0</v>
      </c>
      <c r="DB1155" t="b">
        <f t="shared" ref="DB1155:DB1218" ca="1" si="314">AND(CO1155,CQ1155,CX1155,DG1155,DL1155)</f>
        <v>0</v>
      </c>
      <c r="DC1155" s="67" t="b">
        <f>DA1155&lt;=Konstanta!$AH$3</f>
        <v>1</v>
      </c>
      <c r="DD1155" t="b">
        <f>CY1155&lt;=Konstanta!$AH$4</f>
        <v>1</v>
      </c>
      <c r="DE1155" t="b">
        <f>CY1155&lt;=Konstanta!$AH$5</f>
        <v>1</v>
      </c>
      <c r="DF1155" t="b">
        <f>CY1155&lt;=Konstanta!$AH$6</f>
        <v>1</v>
      </c>
      <c r="DG1155" t="b">
        <f ca="1">TEXT(BL1155,"YYYYMMDD")=TEXT(Konstanta!$B$1,"YYYYMMDD")</f>
        <v>0</v>
      </c>
      <c r="DH1155" t="b">
        <f t="shared" ref="DH1155:DH1218" si="315">LEN(R1155)&gt;0</f>
        <v>0</v>
      </c>
      <c r="DI1155" s="67">
        <f ca="1">Konstanta!$C$4-Data!CD1155</f>
        <v>-1096658.666275</v>
      </c>
      <c r="DJ1155">
        <f ca="1">IF(Data!DI1155&gt;=Konstanta!$B$14,Konstanta!$A$14,IF(Data!DI1155&gt;=Konstanta!$B$15,Konstanta!$A$15,IF(Data!DI1155&gt;=Konstanta!$B$16,Konstanta!$A$16,IF(Data!DI1155&gt;=Konstanta!$B$17,Konstanta!$A$17,IF(Data!DI1155&gt;=Konstanta!$B$18,Konstanta!$A$18,Konstanta!$A$19)))))</f>
        <v>6</v>
      </c>
      <c r="DK1155" t="b">
        <f t="shared" ref="DK1155:DK1218" si="316">LEN(M1155)&gt;0</f>
        <v>0</v>
      </c>
      <c r="DL1155" t="b">
        <f>COUNTIFS(A$1:A1154,A1155)=0</f>
        <v>1</v>
      </c>
    </row>
    <row r="1156" spans="1:116">
      <c r="A1156" s="68"/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8"/>
      <c r="P1156" s="68"/>
      <c r="Q1156" s="68"/>
      <c r="R1156" s="68"/>
      <c r="S1156" s="68"/>
      <c r="T1156" s="68"/>
      <c r="U1156" s="68"/>
      <c r="V1156" s="68"/>
      <c r="W1156" s="68"/>
      <c r="X1156" s="68"/>
      <c r="Y1156" s="68"/>
      <c r="Z1156" s="68"/>
      <c r="AA1156" s="68"/>
      <c r="AB1156" s="68"/>
      <c r="AC1156" s="68"/>
      <c r="AD1156" s="68"/>
      <c r="AE1156" s="68"/>
      <c r="AF1156" s="68"/>
      <c r="AG1156" s="68"/>
      <c r="AH1156" s="68"/>
      <c r="AI1156" s="68"/>
      <c r="AJ1156" s="68"/>
      <c r="AK1156" s="68"/>
      <c r="AL1156" s="68"/>
      <c r="AM1156" s="68"/>
      <c r="AN1156" s="68"/>
      <c r="AO1156" s="68"/>
      <c r="AP1156" s="68"/>
      <c r="AQ1156" s="68"/>
      <c r="AR1156" s="68"/>
      <c r="AS1156" s="68"/>
      <c r="AT1156" s="68"/>
      <c r="AU1156" s="68"/>
      <c r="AV1156" s="68"/>
      <c r="AW1156" s="68"/>
      <c r="AX1156" s="68"/>
      <c r="AY1156" s="68"/>
      <c r="AZ1156" s="68"/>
      <c r="BA1156" s="68"/>
      <c r="BB1156" s="68"/>
      <c r="BC1156" s="68"/>
      <c r="BD1156" s="68"/>
      <c r="BE1156" s="68"/>
      <c r="BF1156" s="68"/>
      <c r="BG1156" s="68"/>
      <c r="BH1156" s="68"/>
      <c r="BI1156" s="68"/>
      <c r="BJ1156" s="68"/>
      <c r="BK1156" s="68"/>
      <c r="BL1156" s="68"/>
      <c r="BM1156" s="68"/>
      <c r="BN1156" s="68"/>
      <c r="BO1156" s="68"/>
      <c r="BP1156" s="68"/>
      <c r="BQ1156" s="68"/>
      <c r="BR1156" s="68"/>
      <c r="BS1156" s="68"/>
      <c r="BT1156" s="68"/>
      <c r="BU1156" s="68"/>
      <c r="BV1156" s="68"/>
      <c r="BW1156" s="68"/>
      <c r="BX1156" s="68"/>
      <c r="BY1156" s="68"/>
      <c r="BZ1156" s="70" t="str">
        <f t="shared" si="301"/>
        <v/>
      </c>
      <c r="CA1156" s="71">
        <f t="shared" ca="1" si="302"/>
        <v>1096694.6664083335</v>
      </c>
      <c r="CB1156" s="70" t="b">
        <f ca="1">AND(LEN(BZ1156)&gt;0,TEXT(BZ1156,"YYYY-MM-DD")=TEXT(Konstanta!$B$1,"YYYY-MM-DD"))</f>
        <v>0</v>
      </c>
      <c r="CC1156" s="70" t="str">
        <f t="shared" si="303"/>
        <v/>
      </c>
      <c r="CD1156" s="72">
        <f ca="1">(Konstanta!$B$2-D1156)*24</f>
        <v>1096694.666275</v>
      </c>
      <c r="CE1156" t="b">
        <f t="shared" si="304"/>
        <v>0</v>
      </c>
      <c r="CF1156" t="b">
        <f>LEN(_xlfn.IFNA(VLOOKUP(H1156,Konstanta!$M:$M,1,FALSE),""))&gt;0</f>
        <v>0</v>
      </c>
      <c r="CG1156" t="b">
        <f>LEN(_xlfn.IFNA(VLOOKUP(G1156,Konstanta!$T:$T,1,FALSE),""))&gt;0</f>
        <v>0</v>
      </c>
      <c r="CH1156" t="b">
        <f>_xlfn.IFNA(VLOOKUP(U1156,Konstanta!$O:$O,1,FALSE),"-")&lt;&gt;"-"</f>
        <v>0</v>
      </c>
      <c r="CI1156" t="b">
        <f>LEN(_xlfn.IFNA(VLOOKUP(AX1156,Konstanta!$X:$X,1,FALSE),""))&gt;0</f>
        <v>0</v>
      </c>
      <c r="CJ1156" t="b">
        <f>OR(LEN(_xlfn.IFNA(VLOOKUP(Y1156,Konstanta!$Q:$Q,1,FALSE),""))&gt;0,LEN(Y1156)=0)</f>
        <v>1</v>
      </c>
      <c r="CK1156" t="b">
        <f t="shared" si="305"/>
        <v>1</v>
      </c>
      <c r="CL1156" t="b">
        <f>OR(LEN(_xlfn.IFNA(VLOOKUP(BK1156,Konstanta!$Z:$Z,1,FALSE),""))&gt;0,LEN(BK1156)=0)</f>
        <v>1</v>
      </c>
      <c r="CM1156" t="b">
        <f t="shared" si="306"/>
        <v>1</v>
      </c>
      <c r="CN1156" t="b">
        <f t="shared" si="307"/>
        <v>0</v>
      </c>
      <c r="CO1156" t="b">
        <f>LEN(_xlfn.IFNA(VLOOKUP(Data!K1156,Konstanta!$AB:$AB,1,FALSE),""))&gt;0</f>
        <v>0</v>
      </c>
      <c r="CP1156" s="12" t="b">
        <f t="shared" si="308"/>
        <v>0</v>
      </c>
      <c r="CQ1156" s="12" t="b">
        <f t="shared" si="309"/>
        <v>0</v>
      </c>
      <c r="CR1156" t="b">
        <f>ISNUMBER(SEARCH(Konstanta!$Q$5,Y1156))</f>
        <v>0</v>
      </c>
      <c r="CS1156">
        <f ca="1">IF(CD1156&lt;=Konstanta!$J$5,Konstanta!$I$5,IF(CD1156&lt;=Konstanta!$J$6,Konstanta!$I$6,IF(CD1156&lt;=Konstanta!$J$7,Konstanta!$I$7,Konstanta!$I$8)))</f>
        <v>4</v>
      </c>
      <c r="CT1156" t="b">
        <f>ISNUMBER(SEARCH(Konstanta!$Q$6,Y1156))</f>
        <v>0</v>
      </c>
      <c r="CU1156">
        <f ca="1">IF(CD1156&lt;=Konstanta!$F$5,Konstanta!$E$5,IF(CD1156&lt;=Konstanta!$F$6,Konstanta!$E$6,IF(CD1156&lt;=Konstanta!$F$7,Konstanta!$E$7,IF(CD1156&lt;=Konstanta!$F$8,Konstanta!$E$8,Konstanta!$E$9))))</f>
        <v>5</v>
      </c>
      <c r="CV1156" t="b">
        <f t="shared" si="310"/>
        <v>1</v>
      </c>
      <c r="CW1156" s="74">
        <f ca="1">IF(CD1156&lt;=Konstanta!$B$5,Konstanta!$A$5,IF(CD1156&lt;=Konstanta!$B$6,Konstanta!$A$6,IF(CD1156&lt;=Konstanta!$B$7,Konstanta!$A$7,IF(CD1156&lt;=Konstanta!$B$8,Konstanta!$A$8,IF(CD1156&lt;=Konstanta!$B$9,Konstanta!$A$9,IF(CD1156&lt;=Konstanta!$B$10,Konstanta!$A$10,IF(CD1156&lt;=Konstanta!$B$11,Konstanta!$A$11,Konstanta!$A$12)))))))</f>
        <v>8</v>
      </c>
      <c r="CX1156" t="b">
        <f>LEN(_xlfn.IFNA(VLOOKUP(AA1156,Konstanta!$AD:$AD,1,FALSE),""))=0</f>
        <v>1</v>
      </c>
      <c r="CY1156" s="67">
        <f t="shared" si="311"/>
        <v>0</v>
      </c>
      <c r="CZ1156" s="67">
        <f t="shared" si="312"/>
        <v>0</v>
      </c>
      <c r="DA1156" s="67">
        <f t="shared" si="313"/>
        <v>0</v>
      </c>
      <c r="DB1156" t="b">
        <f t="shared" ca="1" si="314"/>
        <v>0</v>
      </c>
      <c r="DC1156" s="67" t="b">
        <f>DA1156&lt;=Konstanta!$AH$3</f>
        <v>1</v>
      </c>
      <c r="DD1156" t="b">
        <f>CY1156&lt;=Konstanta!$AH$4</f>
        <v>1</v>
      </c>
      <c r="DE1156" t="b">
        <f>CY1156&lt;=Konstanta!$AH$5</f>
        <v>1</v>
      </c>
      <c r="DF1156" t="b">
        <f>CY1156&lt;=Konstanta!$AH$6</f>
        <v>1</v>
      </c>
      <c r="DG1156" t="b">
        <f ca="1">TEXT(BL1156,"YYYYMMDD")=TEXT(Konstanta!$B$1,"YYYYMMDD")</f>
        <v>0</v>
      </c>
      <c r="DH1156" t="b">
        <f t="shared" si="315"/>
        <v>0</v>
      </c>
      <c r="DI1156" s="67">
        <f ca="1">Konstanta!$C$4-Data!CD1156</f>
        <v>-1096658.666275</v>
      </c>
      <c r="DJ1156">
        <f ca="1">IF(Data!DI1156&gt;=Konstanta!$B$14,Konstanta!$A$14,IF(Data!DI1156&gt;=Konstanta!$B$15,Konstanta!$A$15,IF(Data!DI1156&gt;=Konstanta!$B$16,Konstanta!$A$16,IF(Data!DI1156&gt;=Konstanta!$B$17,Konstanta!$A$17,IF(Data!DI1156&gt;=Konstanta!$B$18,Konstanta!$A$18,Konstanta!$A$19)))))</f>
        <v>6</v>
      </c>
      <c r="DK1156" t="b">
        <f t="shared" si="316"/>
        <v>0</v>
      </c>
      <c r="DL1156" t="b">
        <f>COUNTIFS(A$1:A1155,A1156)=0</f>
        <v>1</v>
      </c>
    </row>
    <row r="1157" spans="1:116">
      <c r="A1157" s="68"/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8"/>
      <c r="P1157" s="68"/>
      <c r="Q1157" s="68"/>
      <c r="R1157" s="68"/>
      <c r="S1157" s="68"/>
      <c r="T1157" s="68"/>
      <c r="U1157" s="68"/>
      <c r="V1157" s="68"/>
      <c r="W1157" s="68"/>
      <c r="X1157" s="68"/>
      <c r="Y1157" s="68"/>
      <c r="Z1157" s="68"/>
      <c r="AA1157" s="68"/>
      <c r="AB1157" s="68"/>
      <c r="AC1157" s="68"/>
      <c r="AD1157" s="68"/>
      <c r="AE1157" s="68"/>
      <c r="AF1157" s="68"/>
      <c r="AG1157" s="68"/>
      <c r="AH1157" s="68"/>
      <c r="AI1157" s="68"/>
      <c r="AJ1157" s="68"/>
      <c r="AK1157" s="68"/>
      <c r="AL1157" s="68"/>
      <c r="AM1157" s="68"/>
      <c r="AN1157" s="68"/>
      <c r="AO1157" s="68"/>
      <c r="AP1157" s="68"/>
      <c r="AQ1157" s="68"/>
      <c r="AR1157" s="68"/>
      <c r="AS1157" s="68"/>
      <c r="AT1157" s="68"/>
      <c r="AU1157" s="68"/>
      <c r="AV1157" s="68"/>
      <c r="AW1157" s="68"/>
      <c r="AX1157" s="68"/>
      <c r="AY1157" s="68"/>
      <c r="AZ1157" s="68"/>
      <c r="BA1157" s="68"/>
      <c r="BB1157" s="68"/>
      <c r="BC1157" s="68"/>
      <c r="BD1157" s="68"/>
      <c r="BE1157" s="68"/>
      <c r="BF1157" s="68"/>
      <c r="BG1157" s="68"/>
      <c r="BH1157" s="68"/>
      <c r="BI1157" s="68"/>
      <c r="BJ1157" s="68"/>
      <c r="BK1157" s="68"/>
      <c r="BL1157" s="68"/>
      <c r="BM1157" s="68"/>
      <c r="BN1157" s="68"/>
      <c r="BO1157" s="68"/>
      <c r="BP1157" s="68"/>
      <c r="BQ1157" s="68"/>
      <c r="BR1157" s="68"/>
      <c r="BS1157" s="68"/>
      <c r="BT1157" s="68"/>
      <c r="BU1157" s="68"/>
      <c r="BV1157" s="68"/>
      <c r="BW1157" s="68"/>
      <c r="BX1157" s="68"/>
      <c r="BY1157" s="68"/>
      <c r="BZ1157" s="70" t="str">
        <f t="shared" si="301"/>
        <v/>
      </c>
      <c r="CA1157" s="71">
        <f t="shared" ca="1" si="302"/>
        <v>1096694.6660166667</v>
      </c>
      <c r="CB1157" s="70" t="b">
        <f ca="1">AND(LEN(BZ1157)&gt;0,TEXT(BZ1157,"YYYY-MM-DD")=TEXT(Konstanta!$B$1,"YYYY-MM-DD"))</f>
        <v>0</v>
      </c>
      <c r="CC1157" s="70" t="str">
        <f t="shared" si="303"/>
        <v/>
      </c>
      <c r="CD1157" s="72">
        <f ca="1">(Konstanta!$B$2-D1157)*24</f>
        <v>1096694.666275</v>
      </c>
      <c r="CE1157" t="b">
        <f t="shared" si="304"/>
        <v>0</v>
      </c>
      <c r="CF1157" t="b">
        <f>LEN(_xlfn.IFNA(VLOOKUP(H1157,Konstanta!$M:$M,1,FALSE),""))&gt;0</f>
        <v>0</v>
      </c>
      <c r="CG1157" t="b">
        <f>LEN(_xlfn.IFNA(VLOOKUP(G1157,Konstanta!$T:$T,1,FALSE),""))&gt;0</f>
        <v>0</v>
      </c>
      <c r="CH1157" t="b">
        <f>_xlfn.IFNA(VLOOKUP(U1157,Konstanta!$O:$O,1,FALSE),"-")&lt;&gt;"-"</f>
        <v>0</v>
      </c>
      <c r="CI1157" t="b">
        <f>LEN(_xlfn.IFNA(VLOOKUP(AX1157,Konstanta!$X:$X,1,FALSE),""))&gt;0</f>
        <v>0</v>
      </c>
      <c r="CJ1157" t="b">
        <f>OR(LEN(_xlfn.IFNA(VLOOKUP(Y1157,Konstanta!$Q:$Q,1,FALSE),""))&gt;0,LEN(Y1157)=0)</f>
        <v>1</v>
      </c>
      <c r="CK1157" t="b">
        <f t="shared" si="305"/>
        <v>1</v>
      </c>
      <c r="CL1157" t="b">
        <f>OR(LEN(_xlfn.IFNA(VLOOKUP(BK1157,Konstanta!$Z:$Z,1,FALSE),""))&gt;0,LEN(BK1157)=0)</f>
        <v>1</v>
      </c>
      <c r="CM1157" t="b">
        <f t="shared" si="306"/>
        <v>1</v>
      </c>
      <c r="CN1157" t="b">
        <f t="shared" si="307"/>
        <v>0</v>
      </c>
      <c r="CO1157" t="b">
        <f>LEN(_xlfn.IFNA(VLOOKUP(Data!K1157,Konstanta!$AB:$AB,1,FALSE),""))&gt;0</f>
        <v>0</v>
      </c>
      <c r="CP1157" s="12" t="b">
        <f t="shared" si="308"/>
        <v>0</v>
      </c>
      <c r="CQ1157" s="12" t="b">
        <f t="shared" si="309"/>
        <v>0</v>
      </c>
      <c r="CR1157" t="b">
        <f>ISNUMBER(SEARCH(Konstanta!$Q$5,Y1157))</f>
        <v>0</v>
      </c>
      <c r="CS1157">
        <f ca="1">IF(CD1157&lt;=Konstanta!$J$5,Konstanta!$I$5,IF(CD1157&lt;=Konstanta!$J$6,Konstanta!$I$6,IF(CD1157&lt;=Konstanta!$J$7,Konstanta!$I$7,Konstanta!$I$8)))</f>
        <v>4</v>
      </c>
      <c r="CT1157" t="b">
        <f>ISNUMBER(SEARCH(Konstanta!$Q$6,Y1157))</f>
        <v>0</v>
      </c>
      <c r="CU1157">
        <f ca="1">IF(CD1157&lt;=Konstanta!$F$5,Konstanta!$E$5,IF(CD1157&lt;=Konstanta!$F$6,Konstanta!$E$6,IF(CD1157&lt;=Konstanta!$F$7,Konstanta!$E$7,IF(CD1157&lt;=Konstanta!$F$8,Konstanta!$E$8,Konstanta!$E$9))))</f>
        <v>5</v>
      </c>
      <c r="CV1157" t="b">
        <f t="shared" si="310"/>
        <v>1</v>
      </c>
      <c r="CW1157" s="74">
        <f ca="1">IF(CD1157&lt;=Konstanta!$B$5,Konstanta!$A$5,IF(CD1157&lt;=Konstanta!$B$6,Konstanta!$A$6,IF(CD1157&lt;=Konstanta!$B$7,Konstanta!$A$7,IF(CD1157&lt;=Konstanta!$B$8,Konstanta!$A$8,IF(CD1157&lt;=Konstanta!$B$9,Konstanta!$A$9,IF(CD1157&lt;=Konstanta!$B$10,Konstanta!$A$10,IF(CD1157&lt;=Konstanta!$B$11,Konstanta!$A$11,Konstanta!$A$12)))))))</f>
        <v>8</v>
      </c>
      <c r="CX1157" t="b">
        <f>LEN(_xlfn.IFNA(VLOOKUP(AA1157,Konstanta!$AD:$AD,1,FALSE),""))=0</f>
        <v>1</v>
      </c>
      <c r="CY1157" s="67">
        <f t="shared" si="311"/>
        <v>0</v>
      </c>
      <c r="CZ1157" s="67">
        <f t="shared" si="312"/>
        <v>0</v>
      </c>
      <c r="DA1157" s="67">
        <f t="shared" si="313"/>
        <v>0</v>
      </c>
      <c r="DB1157" t="b">
        <f t="shared" ca="1" si="314"/>
        <v>0</v>
      </c>
      <c r="DC1157" s="67" t="b">
        <f>DA1157&lt;=Konstanta!$AH$3</f>
        <v>1</v>
      </c>
      <c r="DD1157" t="b">
        <f>CY1157&lt;=Konstanta!$AH$4</f>
        <v>1</v>
      </c>
      <c r="DE1157" t="b">
        <f>CY1157&lt;=Konstanta!$AH$5</f>
        <v>1</v>
      </c>
      <c r="DF1157" t="b">
        <f>CY1157&lt;=Konstanta!$AH$6</f>
        <v>1</v>
      </c>
      <c r="DG1157" t="b">
        <f ca="1">TEXT(BL1157,"YYYYMMDD")=TEXT(Konstanta!$B$1,"YYYYMMDD")</f>
        <v>0</v>
      </c>
      <c r="DH1157" t="b">
        <f t="shared" si="315"/>
        <v>0</v>
      </c>
      <c r="DI1157" s="67">
        <f ca="1">Konstanta!$C$4-Data!CD1157</f>
        <v>-1096658.666275</v>
      </c>
      <c r="DJ1157">
        <f ca="1">IF(Data!DI1157&gt;=Konstanta!$B$14,Konstanta!$A$14,IF(Data!DI1157&gt;=Konstanta!$B$15,Konstanta!$A$15,IF(Data!DI1157&gt;=Konstanta!$B$16,Konstanta!$A$16,IF(Data!DI1157&gt;=Konstanta!$B$17,Konstanta!$A$17,IF(Data!DI1157&gt;=Konstanta!$B$18,Konstanta!$A$18,Konstanta!$A$19)))))</f>
        <v>6</v>
      </c>
      <c r="DK1157" t="b">
        <f t="shared" si="316"/>
        <v>0</v>
      </c>
      <c r="DL1157" t="b">
        <f>COUNTIFS(A$1:A1156,A1157)=0</f>
        <v>1</v>
      </c>
    </row>
    <row r="1158" spans="1:116">
      <c r="A1158" s="68"/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8"/>
      <c r="P1158" s="68"/>
      <c r="Q1158" s="68"/>
      <c r="R1158" s="68"/>
      <c r="S1158" s="68"/>
      <c r="T1158" s="68"/>
      <c r="U1158" s="68"/>
      <c r="V1158" s="68"/>
      <c r="W1158" s="68"/>
      <c r="X1158" s="68"/>
      <c r="Y1158" s="68"/>
      <c r="Z1158" s="68"/>
      <c r="AA1158" s="68"/>
      <c r="AB1158" s="68"/>
      <c r="AC1158" s="68"/>
      <c r="AD1158" s="68"/>
      <c r="AE1158" s="68"/>
      <c r="AF1158" s="68"/>
      <c r="AG1158" s="68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  <c r="BL1158" s="68"/>
      <c r="BM1158" s="68"/>
      <c r="BN1158" s="68"/>
      <c r="BO1158" s="68"/>
      <c r="BP1158" s="68"/>
      <c r="BQ1158" s="68"/>
      <c r="BR1158" s="68"/>
      <c r="BS1158" s="68"/>
      <c r="BT1158" s="68"/>
      <c r="BU1158" s="68"/>
      <c r="BV1158" s="68"/>
      <c r="BW1158" s="68"/>
      <c r="BX1158" s="68"/>
      <c r="BY1158" s="68"/>
      <c r="BZ1158" s="70" t="str">
        <f t="shared" si="301"/>
        <v/>
      </c>
      <c r="CA1158" s="71">
        <f t="shared" ca="1" si="302"/>
        <v>1096694.6664</v>
      </c>
      <c r="CB1158" s="70" t="b">
        <f ca="1">AND(LEN(BZ1158)&gt;0,TEXT(BZ1158,"YYYY-MM-DD")=TEXT(Konstanta!$B$1,"YYYY-MM-DD"))</f>
        <v>0</v>
      </c>
      <c r="CC1158" s="70" t="str">
        <f t="shared" si="303"/>
        <v/>
      </c>
      <c r="CD1158" s="72">
        <f ca="1">(Konstanta!$B$2-D1158)*24</f>
        <v>1096694.666275</v>
      </c>
      <c r="CE1158" t="b">
        <f t="shared" si="304"/>
        <v>0</v>
      </c>
      <c r="CF1158" t="b">
        <f>LEN(_xlfn.IFNA(VLOOKUP(H1158,Konstanta!$M:$M,1,FALSE),""))&gt;0</f>
        <v>0</v>
      </c>
      <c r="CG1158" t="b">
        <f>LEN(_xlfn.IFNA(VLOOKUP(G1158,Konstanta!$T:$T,1,FALSE),""))&gt;0</f>
        <v>0</v>
      </c>
      <c r="CH1158" t="b">
        <f>_xlfn.IFNA(VLOOKUP(U1158,Konstanta!$O:$O,1,FALSE),"-")&lt;&gt;"-"</f>
        <v>0</v>
      </c>
      <c r="CI1158" t="b">
        <f>LEN(_xlfn.IFNA(VLOOKUP(AX1158,Konstanta!$X:$X,1,FALSE),""))&gt;0</f>
        <v>0</v>
      </c>
      <c r="CJ1158" t="b">
        <f>OR(LEN(_xlfn.IFNA(VLOOKUP(Y1158,Konstanta!$Q:$Q,1,FALSE),""))&gt;0,LEN(Y1158)=0)</f>
        <v>1</v>
      </c>
      <c r="CK1158" t="b">
        <f t="shared" si="305"/>
        <v>1</v>
      </c>
      <c r="CL1158" t="b">
        <f>OR(LEN(_xlfn.IFNA(VLOOKUP(BK1158,Konstanta!$Z:$Z,1,FALSE),""))&gt;0,LEN(BK1158)=0)</f>
        <v>1</v>
      </c>
      <c r="CM1158" t="b">
        <f t="shared" si="306"/>
        <v>1</v>
      </c>
      <c r="CN1158" t="b">
        <f t="shared" si="307"/>
        <v>0</v>
      </c>
      <c r="CO1158" t="b">
        <f>LEN(_xlfn.IFNA(VLOOKUP(Data!K1158,Konstanta!$AB:$AB,1,FALSE),""))&gt;0</f>
        <v>0</v>
      </c>
      <c r="CP1158" s="12" t="b">
        <f t="shared" si="308"/>
        <v>0</v>
      </c>
      <c r="CQ1158" s="12" t="b">
        <f t="shared" si="309"/>
        <v>0</v>
      </c>
      <c r="CR1158" t="b">
        <f>ISNUMBER(SEARCH(Konstanta!$Q$5,Y1158))</f>
        <v>0</v>
      </c>
      <c r="CS1158">
        <f ca="1">IF(CD1158&lt;=Konstanta!$J$5,Konstanta!$I$5,IF(CD1158&lt;=Konstanta!$J$6,Konstanta!$I$6,IF(CD1158&lt;=Konstanta!$J$7,Konstanta!$I$7,Konstanta!$I$8)))</f>
        <v>4</v>
      </c>
      <c r="CT1158" t="b">
        <f>ISNUMBER(SEARCH(Konstanta!$Q$6,Y1158))</f>
        <v>0</v>
      </c>
      <c r="CU1158">
        <f ca="1">IF(CD1158&lt;=Konstanta!$F$5,Konstanta!$E$5,IF(CD1158&lt;=Konstanta!$F$6,Konstanta!$E$6,IF(CD1158&lt;=Konstanta!$F$7,Konstanta!$E$7,IF(CD1158&lt;=Konstanta!$F$8,Konstanta!$E$8,Konstanta!$E$9))))</f>
        <v>5</v>
      </c>
      <c r="CV1158" t="b">
        <f t="shared" si="310"/>
        <v>1</v>
      </c>
      <c r="CW1158" s="74">
        <f ca="1">IF(CD1158&lt;=Konstanta!$B$5,Konstanta!$A$5,IF(CD1158&lt;=Konstanta!$B$6,Konstanta!$A$6,IF(CD1158&lt;=Konstanta!$B$7,Konstanta!$A$7,IF(CD1158&lt;=Konstanta!$B$8,Konstanta!$A$8,IF(CD1158&lt;=Konstanta!$B$9,Konstanta!$A$9,IF(CD1158&lt;=Konstanta!$B$10,Konstanta!$A$10,IF(CD1158&lt;=Konstanta!$B$11,Konstanta!$A$11,Konstanta!$A$12)))))))</f>
        <v>8</v>
      </c>
      <c r="CX1158" t="b">
        <f>LEN(_xlfn.IFNA(VLOOKUP(AA1158,Konstanta!$AD:$AD,1,FALSE),""))=0</f>
        <v>1</v>
      </c>
      <c r="CY1158" s="67">
        <f t="shared" si="311"/>
        <v>0</v>
      </c>
      <c r="CZ1158" s="67">
        <f t="shared" si="312"/>
        <v>0</v>
      </c>
      <c r="DA1158" s="67">
        <f t="shared" si="313"/>
        <v>0</v>
      </c>
      <c r="DB1158" t="b">
        <f t="shared" ca="1" si="314"/>
        <v>0</v>
      </c>
      <c r="DC1158" s="67" t="b">
        <f>DA1158&lt;=Konstanta!$AH$3</f>
        <v>1</v>
      </c>
      <c r="DD1158" t="b">
        <f>CY1158&lt;=Konstanta!$AH$4</f>
        <v>1</v>
      </c>
      <c r="DE1158" t="b">
        <f>CY1158&lt;=Konstanta!$AH$5</f>
        <v>1</v>
      </c>
      <c r="DF1158" t="b">
        <f>CY1158&lt;=Konstanta!$AH$6</f>
        <v>1</v>
      </c>
      <c r="DG1158" t="b">
        <f ca="1">TEXT(BL1158,"YYYYMMDD")=TEXT(Konstanta!$B$1,"YYYYMMDD")</f>
        <v>0</v>
      </c>
      <c r="DH1158" t="b">
        <f t="shared" si="315"/>
        <v>0</v>
      </c>
      <c r="DI1158" s="67">
        <f ca="1">Konstanta!$C$4-Data!CD1158</f>
        <v>-1096658.666275</v>
      </c>
      <c r="DJ1158">
        <f ca="1">IF(Data!DI1158&gt;=Konstanta!$B$14,Konstanta!$A$14,IF(Data!DI1158&gt;=Konstanta!$B$15,Konstanta!$A$15,IF(Data!DI1158&gt;=Konstanta!$B$16,Konstanta!$A$16,IF(Data!DI1158&gt;=Konstanta!$B$17,Konstanta!$A$17,IF(Data!DI1158&gt;=Konstanta!$B$18,Konstanta!$A$18,Konstanta!$A$19)))))</f>
        <v>6</v>
      </c>
      <c r="DK1158" t="b">
        <f t="shared" si="316"/>
        <v>0</v>
      </c>
      <c r="DL1158" t="b">
        <f>COUNTIFS(A$1:A1157,A1158)=0</f>
        <v>1</v>
      </c>
    </row>
    <row r="1159" spans="1:116">
      <c r="A1159" s="68"/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8"/>
      <c r="P1159" s="68"/>
      <c r="Q1159" s="68"/>
      <c r="R1159" s="68"/>
      <c r="S1159" s="68"/>
      <c r="T1159" s="68"/>
      <c r="U1159" s="68"/>
      <c r="V1159" s="68"/>
      <c r="W1159" s="68"/>
      <c r="X1159" s="68"/>
      <c r="Y1159" s="68"/>
      <c r="Z1159" s="68"/>
      <c r="AA1159" s="68"/>
      <c r="AB1159" s="68"/>
      <c r="AC1159" s="68"/>
      <c r="AD1159" s="68"/>
      <c r="AE1159" s="68"/>
      <c r="AF1159" s="68"/>
      <c r="AG1159" s="68"/>
      <c r="AH1159" s="68"/>
      <c r="AI1159" s="68"/>
      <c r="AJ1159" s="68"/>
      <c r="AK1159" s="68"/>
      <c r="AL1159" s="68"/>
      <c r="AM1159" s="68"/>
      <c r="AN1159" s="68"/>
      <c r="AO1159" s="68"/>
      <c r="AP1159" s="68"/>
      <c r="AQ1159" s="68"/>
      <c r="AR1159" s="68"/>
      <c r="AS1159" s="68"/>
      <c r="AT1159" s="68"/>
      <c r="AU1159" s="68"/>
      <c r="AV1159" s="68"/>
      <c r="AW1159" s="68"/>
      <c r="AX1159" s="68"/>
      <c r="AY1159" s="68"/>
      <c r="AZ1159" s="68"/>
      <c r="BA1159" s="68"/>
      <c r="BB1159" s="68"/>
      <c r="BC1159" s="68"/>
      <c r="BD1159" s="68"/>
      <c r="BE1159" s="68"/>
      <c r="BF1159" s="68"/>
      <c r="BG1159" s="68"/>
      <c r="BH1159" s="68"/>
      <c r="BI1159" s="68"/>
      <c r="BJ1159" s="68"/>
      <c r="BK1159" s="68"/>
      <c r="BL1159" s="68"/>
      <c r="BM1159" s="68"/>
      <c r="BN1159" s="68"/>
      <c r="BO1159" s="68"/>
      <c r="BP1159" s="68"/>
      <c r="BQ1159" s="68"/>
      <c r="BR1159" s="68"/>
      <c r="BS1159" s="68"/>
      <c r="BT1159" s="68"/>
      <c r="BU1159" s="68"/>
      <c r="BV1159" s="68"/>
      <c r="BW1159" s="68"/>
      <c r="BX1159" s="68"/>
      <c r="BY1159" s="68"/>
      <c r="BZ1159" s="70" t="str">
        <f t="shared" si="301"/>
        <v/>
      </c>
      <c r="CA1159" s="71">
        <f t="shared" ca="1" si="302"/>
        <v>1096694.6659916667</v>
      </c>
      <c r="CB1159" s="70" t="b">
        <f ca="1">AND(LEN(BZ1159)&gt;0,TEXT(BZ1159,"YYYY-MM-DD")=TEXT(Konstanta!$B$1,"YYYY-MM-DD"))</f>
        <v>0</v>
      </c>
      <c r="CC1159" s="70" t="str">
        <f t="shared" si="303"/>
        <v/>
      </c>
      <c r="CD1159" s="72">
        <f ca="1">(Konstanta!$B$2-D1159)*24</f>
        <v>1096694.666275</v>
      </c>
      <c r="CE1159" t="b">
        <f t="shared" si="304"/>
        <v>0</v>
      </c>
      <c r="CF1159" t="b">
        <f>LEN(_xlfn.IFNA(VLOOKUP(H1159,Konstanta!$M:$M,1,FALSE),""))&gt;0</f>
        <v>0</v>
      </c>
      <c r="CG1159" t="b">
        <f>LEN(_xlfn.IFNA(VLOOKUP(G1159,Konstanta!$T:$T,1,FALSE),""))&gt;0</f>
        <v>0</v>
      </c>
      <c r="CH1159" t="b">
        <f>_xlfn.IFNA(VLOOKUP(U1159,Konstanta!$O:$O,1,FALSE),"-")&lt;&gt;"-"</f>
        <v>0</v>
      </c>
      <c r="CI1159" t="b">
        <f>LEN(_xlfn.IFNA(VLOOKUP(AX1159,Konstanta!$X:$X,1,FALSE),""))&gt;0</f>
        <v>0</v>
      </c>
      <c r="CJ1159" t="b">
        <f>OR(LEN(_xlfn.IFNA(VLOOKUP(Y1159,Konstanta!$Q:$Q,1,FALSE),""))&gt;0,LEN(Y1159)=0)</f>
        <v>1</v>
      </c>
      <c r="CK1159" t="b">
        <f t="shared" si="305"/>
        <v>1</v>
      </c>
      <c r="CL1159" t="b">
        <f>OR(LEN(_xlfn.IFNA(VLOOKUP(BK1159,Konstanta!$Z:$Z,1,FALSE),""))&gt;0,LEN(BK1159)=0)</f>
        <v>1</v>
      </c>
      <c r="CM1159" t="b">
        <f t="shared" si="306"/>
        <v>1</v>
      </c>
      <c r="CN1159" t="b">
        <f t="shared" si="307"/>
        <v>0</v>
      </c>
      <c r="CO1159" t="b">
        <f>LEN(_xlfn.IFNA(VLOOKUP(Data!K1159,Konstanta!$AB:$AB,1,FALSE),""))&gt;0</f>
        <v>0</v>
      </c>
      <c r="CP1159" s="12" t="b">
        <f t="shared" si="308"/>
        <v>0</v>
      </c>
      <c r="CQ1159" s="12" t="b">
        <f t="shared" si="309"/>
        <v>0</v>
      </c>
      <c r="CR1159" t="b">
        <f>ISNUMBER(SEARCH(Konstanta!$Q$5,Y1159))</f>
        <v>0</v>
      </c>
      <c r="CS1159">
        <f ca="1">IF(CD1159&lt;=Konstanta!$J$5,Konstanta!$I$5,IF(CD1159&lt;=Konstanta!$J$6,Konstanta!$I$6,IF(CD1159&lt;=Konstanta!$J$7,Konstanta!$I$7,Konstanta!$I$8)))</f>
        <v>4</v>
      </c>
      <c r="CT1159" t="b">
        <f>ISNUMBER(SEARCH(Konstanta!$Q$6,Y1159))</f>
        <v>0</v>
      </c>
      <c r="CU1159">
        <f ca="1">IF(CD1159&lt;=Konstanta!$F$5,Konstanta!$E$5,IF(CD1159&lt;=Konstanta!$F$6,Konstanta!$E$6,IF(CD1159&lt;=Konstanta!$F$7,Konstanta!$E$7,IF(CD1159&lt;=Konstanta!$F$8,Konstanta!$E$8,Konstanta!$E$9))))</f>
        <v>5</v>
      </c>
      <c r="CV1159" t="b">
        <f t="shared" si="310"/>
        <v>1</v>
      </c>
      <c r="CW1159" s="74">
        <f ca="1">IF(CD1159&lt;=Konstanta!$B$5,Konstanta!$A$5,IF(CD1159&lt;=Konstanta!$B$6,Konstanta!$A$6,IF(CD1159&lt;=Konstanta!$B$7,Konstanta!$A$7,IF(CD1159&lt;=Konstanta!$B$8,Konstanta!$A$8,IF(CD1159&lt;=Konstanta!$B$9,Konstanta!$A$9,IF(CD1159&lt;=Konstanta!$B$10,Konstanta!$A$10,IF(CD1159&lt;=Konstanta!$B$11,Konstanta!$A$11,Konstanta!$A$12)))))))</f>
        <v>8</v>
      </c>
      <c r="CX1159" t="b">
        <f>LEN(_xlfn.IFNA(VLOOKUP(AA1159,Konstanta!$AD:$AD,1,FALSE),""))=0</f>
        <v>1</v>
      </c>
      <c r="CY1159" s="67">
        <f t="shared" si="311"/>
        <v>0</v>
      </c>
      <c r="CZ1159" s="67">
        <f t="shared" si="312"/>
        <v>0</v>
      </c>
      <c r="DA1159" s="67">
        <f t="shared" si="313"/>
        <v>0</v>
      </c>
      <c r="DB1159" t="b">
        <f t="shared" ca="1" si="314"/>
        <v>0</v>
      </c>
      <c r="DC1159" s="67" t="b">
        <f>DA1159&lt;=Konstanta!$AH$3</f>
        <v>1</v>
      </c>
      <c r="DD1159" t="b">
        <f>CY1159&lt;=Konstanta!$AH$4</f>
        <v>1</v>
      </c>
      <c r="DE1159" t="b">
        <f>CY1159&lt;=Konstanta!$AH$5</f>
        <v>1</v>
      </c>
      <c r="DF1159" t="b">
        <f>CY1159&lt;=Konstanta!$AH$6</f>
        <v>1</v>
      </c>
      <c r="DG1159" t="b">
        <f ca="1">TEXT(BL1159,"YYYYMMDD")=TEXT(Konstanta!$B$1,"YYYYMMDD")</f>
        <v>0</v>
      </c>
      <c r="DH1159" t="b">
        <f t="shared" si="315"/>
        <v>0</v>
      </c>
      <c r="DI1159" s="67">
        <f ca="1">Konstanta!$C$4-Data!CD1159</f>
        <v>-1096658.666275</v>
      </c>
      <c r="DJ1159">
        <f ca="1">IF(Data!DI1159&gt;=Konstanta!$B$14,Konstanta!$A$14,IF(Data!DI1159&gt;=Konstanta!$B$15,Konstanta!$A$15,IF(Data!DI1159&gt;=Konstanta!$B$16,Konstanta!$A$16,IF(Data!DI1159&gt;=Konstanta!$B$17,Konstanta!$A$17,IF(Data!DI1159&gt;=Konstanta!$B$18,Konstanta!$A$18,Konstanta!$A$19)))))</f>
        <v>6</v>
      </c>
      <c r="DK1159" t="b">
        <f t="shared" si="316"/>
        <v>0</v>
      </c>
      <c r="DL1159" t="b">
        <f>COUNTIFS(A$1:A1158,A1159)=0</f>
        <v>1</v>
      </c>
    </row>
    <row r="1160" spans="1:116">
      <c r="A1160" s="68"/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8"/>
      <c r="P1160" s="68"/>
      <c r="Q1160" s="68"/>
      <c r="R1160" s="68"/>
      <c r="S1160" s="68"/>
      <c r="T1160" s="68"/>
      <c r="U1160" s="68"/>
      <c r="V1160" s="68"/>
      <c r="W1160" s="68"/>
      <c r="X1160" s="68"/>
      <c r="Y1160" s="68"/>
      <c r="Z1160" s="68"/>
      <c r="AA1160" s="68"/>
      <c r="AB1160" s="68"/>
      <c r="AC1160" s="68"/>
      <c r="AD1160" s="68"/>
      <c r="AE1160" s="68"/>
      <c r="AF1160" s="68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68"/>
      <c r="BL1160" s="68"/>
      <c r="BM1160" s="68"/>
      <c r="BN1160" s="68"/>
      <c r="BO1160" s="68"/>
      <c r="BP1160" s="68"/>
      <c r="BQ1160" s="68"/>
      <c r="BR1160" s="68"/>
      <c r="BS1160" s="68"/>
      <c r="BT1160" s="68"/>
      <c r="BU1160" s="68"/>
      <c r="BV1160" s="68"/>
      <c r="BW1160" s="68"/>
      <c r="BX1160" s="68"/>
      <c r="BY1160" s="68"/>
      <c r="BZ1160" s="70" t="str">
        <f t="shared" si="301"/>
        <v/>
      </c>
      <c r="CA1160" s="71">
        <f t="shared" ca="1" si="302"/>
        <v>1096694.6659944444</v>
      </c>
      <c r="CB1160" s="70" t="b">
        <f ca="1">AND(LEN(BZ1160)&gt;0,TEXT(BZ1160,"YYYY-MM-DD")=TEXT(Konstanta!$B$1,"YYYY-MM-DD"))</f>
        <v>0</v>
      </c>
      <c r="CC1160" s="70" t="str">
        <f t="shared" si="303"/>
        <v/>
      </c>
      <c r="CD1160" s="72">
        <f ca="1">(Konstanta!$B$2-D1160)*24</f>
        <v>1096694.666275</v>
      </c>
      <c r="CE1160" t="b">
        <f t="shared" si="304"/>
        <v>0</v>
      </c>
      <c r="CF1160" t="b">
        <f>LEN(_xlfn.IFNA(VLOOKUP(H1160,Konstanta!$M:$M,1,FALSE),""))&gt;0</f>
        <v>0</v>
      </c>
      <c r="CG1160" t="b">
        <f>LEN(_xlfn.IFNA(VLOOKUP(G1160,Konstanta!$T:$T,1,FALSE),""))&gt;0</f>
        <v>0</v>
      </c>
      <c r="CH1160" t="b">
        <f>_xlfn.IFNA(VLOOKUP(U1160,Konstanta!$O:$O,1,FALSE),"-")&lt;&gt;"-"</f>
        <v>0</v>
      </c>
      <c r="CI1160" t="b">
        <f>LEN(_xlfn.IFNA(VLOOKUP(AX1160,Konstanta!$X:$X,1,FALSE),""))&gt;0</f>
        <v>0</v>
      </c>
      <c r="CJ1160" t="b">
        <f>OR(LEN(_xlfn.IFNA(VLOOKUP(Y1160,Konstanta!$Q:$Q,1,FALSE),""))&gt;0,LEN(Y1160)=0)</f>
        <v>1</v>
      </c>
      <c r="CK1160" t="b">
        <f t="shared" si="305"/>
        <v>1</v>
      </c>
      <c r="CL1160" t="b">
        <f>OR(LEN(_xlfn.IFNA(VLOOKUP(BK1160,Konstanta!$Z:$Z,1,FALSE),""))&gt;0,LEN(BK1160)=0)</f>
        <v>1</v>
      </c>
      <c r="CM1160" t="b">
        <f t="shared" si="306"/>
        <v>1</v>
      </c>
      <c r="CN1160" t="b">
        <f t="shared" si="307"/>
        <v>0</v>
      </c>
      <c r="CO1160" t="b">
        <f>LEN(_xlfn.IFNA(VLOOKUP(Data!K1160,Konstanta!$AB:$AB,1,FALSE),""))&gt;0</f>
        <v>0</v>
      </c>
      <c r="CP1160" s="12" t="b">
        <f t="shared" si="308"/>
        <v>0</v>
      </c>
      <c r="CQ1160" s="12" t="b">
        <f t="shared" si="309"/>
        <v>0</v>
      </c>
      <c r="CR1160" t="b">
        <f>ISNUMBER(SEARCH(Konstanta!$Q$5,Y1160))</f>
        <v>0</v>
      </c>
      <c r="CS1160">
        <f ca="1">IF(CD1160&lt;=Konstanta!$J$5,Konstanta!$I$5,IF(CD1160&lt;=Konstanta!$J$6,Konstanta!$I$6,IF(CD1160&lt;=Konstanta!$J$7,Konstanta!$I$7,Konstanta!$I$8)))</f>
        <v>4</v>
      </c>
      <c r="CT1160" t="b">
        <f>ISNUMBER(SEARCH(Konstanta!$Q$6,Y1160))</f>
        <v>0</v>
      </c>
      <c r="CU1160">
        <f ca="1">IF(CD1160&lt;=Konstanta!$F$5,Konstanta!$E$5,IF(CD1160&lt;=Konstanta!$F$6,Konstanta!$E$6,IF(CD1160&lt;=Konstanta!$F$7,Konstanta!$E$7,IF(CD1160&lt;=Konstanta!$F$8,Konstanta!$E$8,Konstanta!$E$9))))</f>
        <v>5</v>
      </c>
      <c r="CV1160" t="b">
        <f t="shared" si="310"/>
        <v>1</v>
      </c>
      <c r="CW1160" s="74">
        <f ca="1">IF(CD1160&lt;=Konstanta!$B$5,Konstanta!$A$5,IF(CD1160&lt;=Konstanta!$B$6,Konstanta!$A$6,IF(CD1160&lt;=Konstanta!$B$7,Konstanta!$A$7,IF(CD1160&lt;=Konstanta!$B$8,Konstanta!$A$8,IF(CD1160&lt;=Konstanta!$B$9,Konstanta!$A$9,IF(CD1160&lt;=Konstanta!$B$10,Konstanta!$A$10,IF(CD1160&lt;=Konstanta!$B$11,Konstanta!$A$11,Konstanta!$A$12)))))))</f>
        <v>8</v>
      </c>
      <c r="CX1160" t="b">
        <f>LEN(_xlfn.IFNA(VLOOKUP(AA1160,Konstanta!$AD:$AD,1,FALSE),""))=0</f>
        <v>1</v>
      </c>
      <c r="CY1160" s="67">
        <f t="shared" si="311"/>
        <v>0</v>
      </c>
      <c r="CZ1160" s="67">
        <f t="shared" si="312"/>
        <v>0</v>
      </c>
      <c r="DA1160" s="67">
        <f t="shared" si="313"/>
        <v>0</v>
      </c>
      <c r="DB1160" t="b">
        <f t="shared" ca="1" si="314"/>
        <v>0</v>
      </c>
      <c r="DC1160" s="67" t="b">
        <f>DA1160&lt;=Konstanta!$AH$3</f>
        <v>1</v>
      </c>
      <c r="DD1160" t="b">
        <f>CY1160&lt;=Konstanta!$AH$4</f>
        <v>1</v>
      </c>
      <c r="DE1160" t="b">
        <f>CY1160&lt;=Konstanta!$AH$5</f>
        <v>1</v>
      </c>
      <c r="DF1160" t="b">
        <f>CY1160&lt;=Konstanta!$AH$6</f>
        <v>1</v>
      </c>
      <c r="DG1160" t="b">
        <f ca="1">TEXT(BL1160,"YYYYMMDD")=TEXT(Konstanta!$B$1,"YYYYMMDD")</f>
        <v>0</v>
      </c>
      <c r="DH1160" t="b">
        <f t="shared" si="315"/>
        <v>0</v>
      </c>
      <c r="DI1160" s="67">
        <f ca="1">Konstanta!$C$4-Data!CD1160</f>
        <v>-1096658.666275</v>
      </c>
      <c r="DJ1160">
        <f ca="1">IF(Data!DI1160&gt;=Konstanta!$B$14,Konstanta!$A$14,IF(Data!DI1160&gt;=Konstanta!$B$15,Konstanta!$A$15,IF(Data!DI1160&gt;=Konstanta!$B$16,Konstanta!$A$16,IF(Data!DI1160&gt;=Konstanta!$B$17,Konstanta!$A$17,IF(Data!DI1160&gt;=Konstanta!$B$18,Konstanta!$A$18,Konstanta!$A$19)))))</f>
        <v>6</v>
      </c>
      <c r="DK1160" t="b">
        <f t="shared" si="316"/>
        <v>0</v>
      </c>
      <c r="DL1160" t="b">
        <f>COUNTIFS(A$1:A1159,A1160)=0</f>
        <v>1</v>
      </c>
    </row>
    <row r="1161" spans="1:116">
      <c r="A1161" s="68"/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8"/>
      <c r="P1161" s="68"/>
      <c r="Q1161" s="68"/>
      <c r="R1161" s="68"/>
      <c r="S1161" s="68"/>
      <c r="T1161" s="68"/>
      <c r="U1161" s="68"/>
      <c r="V1161" s="68"/>
      <c r="W1161" s="68"/>
      <c r="X1161" s="68"/>
      <c r="Y1161" s="68"/>
      <c r="Z1161" s="68"/>
      <c r="AA1161" s="68"/>
      <c r="AB1161" s="68"/>
      <c r="AC1161" s="68"/>
      <c r="AD1161" s="68"/>
      <c r="AE1161" s="68"/>
      <c r="AF1161" s="68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70" t="str">
        <f t="shared" si="301"/>
        <v/>
      </c>
      <c r="CA1161" s="71">
        <f t="shared" ca="1" si="302"/>
        <v>1096694.666275</v>
      </c>
      <c r="CB1161" s="70" t="b">
        <f ca="1">AND(LEN(BZ1161)&gt;0,TEXT(BZ1161,"YYYY-MM-DD")=TEXT(Konstanta!$B$1,"YYYY-MM-DD"))</f>
        <v>0</v>
      </c>
      <c r="CC1161" s="70" t="str">
        <f t="shared" si="303"/>
        <v/>
      </c>
      <c r="CD1161" s="72">
        <f ca="1">(Konstanta!$B$2-D1161)*24</f>
        <v>1096694.666275</v>
      </c>
      <c r="CE1161" t="b">
        <f t="shared" si="304"/>
        <v>0</v>
      </c>
      <c r="CF1161" t="b">
        <f>LEN(_xlfn.IFNA(VLOOKUP(H1161,Konstanta!$M:$M,1,FALSE),""))&gt;0</f>
        <v>0</v>
      </c>
      <c r="CG1161" t="b">
        <f>LEN(_xlfn.IFNA(VLOOKUP(G1161,Konstanta!$T:$T,1,FALSE),""))&gt;0</f>
        <v>0</v>
      </c>
      <c r="CH1161" t="b">
        <f>_xlfn.IFNA(VLOOKUP(U1161,Konstanta!$O:$O,1,FALSE),"-")&lt;&gt;"-"</f>
        <v>0</v>
      </c>
      <c r="CI1161" t="b">
        <f>LEN(_xlfn.IFNA(VLOOKUP(AX1161,Konstanta!$X:$X,1,FALSE),""))&gt;0</f>
        <v>0</v>
      </c>
      <c r="CJ1161" t="b">
        <f>OR(LEN(_xlfn.IFNA(VLOOKUP(Y1161,Konstanta!$Q:$Q,1,FALSE),""))&gt;0,LEN(Y1161)=0)</f>
        <v>1</v>
      </c>
      <c r="CK1161" t="b">
        <f t="shared" si="305"/>
        <v>1</v>
      </c>
      <c r="CL1161" t="b">
        <f>OR(LEN(_xlfn.IFNA(VLOOKUP(BK1161,Konstanta!$Z:$Z,1,FALSE),""))&gt;0,LEN(BK1161)=0)</f>
        <v>1</v>
      </c>
      <c r="CM1161" t="b">
        <f t="shared" si="306"/>
        <v>1</v>
      </c>
      <c r="CN1161" t="b">
        <f t="shared" si="307"/>
        <v>0</v>
      </c>
      <c r="CO1161" t="b">
        <f>LEN(_xlfn.IFNA(VLOOKUP(Data!K1161,Konstanta!$AB:$AB,1,FALSE),""))&gt;0</f>
        <v>0</v>
      </c>
      <c r="CP1161" s="12" t="b">
        <f t="shared" si="308"/>
        <v>0</v>
      </c>
      <c r="CQ1161" s="12" t="b">
        <f t="shared" si="309"/>
        <v>0</v>
      </c>
      <c r="CR1161" t="b">
        <f>ISNUMBER(SEARCH(Konstanta!$Q$5,Y1161))</f>
        <v>0</v>
      </c>
      <c r="CS1161">
        <f ca="1">IF(CD1161&lt;=Konstanta!$J$5,Konstanta!$I$5,IF(CD1161&lt;=Konstanta!$J$6,Konstanta!$I$6,IF(CD1161&lt;=Konstanta!$J$7,Konstanta!$I$7,Konstanta!$I$8)))</f>
        <v>4</v>
      </c>
      <c r="CT1161" t="b">
        <f>ISNUMBER(SEARCH(Konstanta!$Q$6,Y1161))</f>
        <v>0</v>
      </c>
      <c r="CU1161">
        <f ca="1">IF(CD1161&lt;=Konstanta!$F$5,Konstanta!$E$5,IF(CD1161&lt;=Konstanta!$F$6,Konstanta!$E$6,IF(CD1161&lt;=Konstanta!$F$7,Konstanta!$E$7,IF(CD1161&lt;=Konstanta!$F$8,Konstanta!$E$8,Konstanta!$E$9))))</f>
        <v>5</v>
      </c>
      <c r="CV1161" t="b">
        <f t="shared" si="310"/>
        <v>1</v>
      </c>
      <c r="CW1161" s="74">
        <f ca="1">IF(CD1161&lt;=Konstanta!$B$5,Konstanta!$A$5,IF(CD1161&lt;=Konstanta!$B$6,Konstanta!$A$6,IF(CD1161&lt;=Konstanta!$B$7,Konstanta!$A$7,IF(CD1161&lt;=Konstanta!$B$8,Konstanta!$A$8,IF(CD1161&lt;=Konstanta!$B$9,Konstanta!$A$9,IF(CD1161&lt;=Konstanta!$B$10,Konstanta!$A$10,IF(CD1161&lt;=Konstanta!$B$11,Konstanta!$A$11,Konstanta!$A$12)))))))</f>
        <v>8</v>
      </c>
      <c r="CX1161" t="b">
        <f>LEN(_xlfn.IFNA(VLOOKUP(AA1161,Konstanta!$AD:$AD,1,FALSE),""))=0</f>
        <v>1</v>
      </c>
      <c r="CY1161" s="67">
        <f t="shared" si="311"/>
        <v>0</v>
      </c>
      <c r="CZ1161" s="67">
        <f t="shared" si="312"/>
        <v>0</v>
      </c>
      <c r="DA1161" s="67">
        <f t="shared" si="313"/>
        <v>0</v>
      </c>
      <c r="DB1161" t="b">
        <f t="shared" ca="1" si="314"/>
        <v>0</v>
      </c>
      <c r="DC1161" s="67" t="b">
        <f>DA1161&lt;=Konstanta!$AH$3</f>
        <v>1</v>
      </c>
      <c r="DD1161" t="b">
        <f>CY1161&lt;=Konstanta!$AH$4</f>
        <v>1</v>
      </c>
      <c r="DE1161" t="b">
        <f>CY1161&lt;=Konstanta!$AH$5</f>
        <v>1</v>
      </c>
      <c r="DF1161" t="b">
        <f>CY1161&lt;=Konstanta!$AH$6</f>
        <v>1</v>
      </c>
      <c r="DG1161" t="b">
        <f ca="1">TEXT(BL1161,"YYYYMMDD")=TEXT(Konstanta!$B$1,"YYYYMMDD")</f>
        <v>0</v>
      </c>
      <c r="DH1161" t="b">
        <f t="shared" si="315"/>
        <v>0</v>
      </c>
      <c r="DI1161" s="67">
        <f ca="1">Konstanta!$C$4-Data!CD1161</f>
        <v>-1096658.666275</v>
      </c>
      <c r="DJ1161">
        <f ca="1">IF(Data!DI1161&gt;=Konstanta!$B$14,Konstanta!$A$14,IF(Data!DI1161&gt;=Konstanta!$B$15,Konstanta!$A$15,IF(Data!DI1161&gt;=Konstanta!$B$16,Konstanta!$A$16,IF(Data!DI1161&gt;=Konstanta!$B$17,Konstanta!$A$17,IF(Data!DI1161&gt;=Konstanta!$B$18,Konstanta!$A$18,Konstanta!$A$19)))))</f>
        <v>6</v>
      </c>
      <c r="DK1161" t="b">
        <f t="shared" si="316"/>
        <v>0</v>
      </c>
      <c r="DL1161" t="b">
        <f>COUNTIFS(A$1:A1160,A1161)=0</f>
        <v>1</v>
      </c>
    </row>
    <row r="1162" spans="1:116">
      <c r="A1162" s="68"/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8"/>
      <c r="P1162" s="68"/>
      <c r="Q1162" s="68"/>
      <c r="R1162" s="68"/>
      <c r="S1162" s="68"/>
      <c r="T1162" s="68"/>
      <c r="U1162" s="68"/>
      <c r="V1162" s="68"/>
      <c r="W1162" s="68"/>
      <c r="X1162" s="68"/>
      <c r="Y1162" s="68"/>
      <c r="Z1162" s="68"/>
      <c r="AA1162" s="68"/>
      <c r="AB1162" s="68"/>
      <c r="AC1162" s="68"/>
      <c r="AD1162" s="68"/>
      <c r="AE1162" s="68"/>
      <c r="AF1162" s="68"/>
      <c r="AG1162" s="68"/>
      <c r="AH1162" s="68"/>
      <c r="AI1162" s="68"/>
      <c r="AJ1162" s="68"/>
      <c r="AK1162" s="68"/>
      <c r="AL1162" s="68"/>
      <c r="AM1162" s="68"/>
      <c r="AN1162" s="68"/>
      <c r="AO1162" s="68"/>
      <c r="AP1162" s="68"/>
      <c r="AQ1162" s="68"/>
      <c r="AR1162" s="68"/>
      <c r="AS1162" s="68"/>
      <c r="AT1162" s="68"/>
      <c r="AU1162" s="68"/>
      <c r="AV1162" s="68"/>
      <c r="AW1162" s="68"/>
      <c r="AX1162" s="68"/>
      <c r="AY1162" s="68"/>
      <c r="AZ1162" s="68"/>
      <c r="BA1162" s="68"/>
      <c r="BB1162" s="68"/>
      <c r="BC1162" s="68"/>
      <c r="BD1162" s="68"/>
      <c r="BE1162" s="68"/>
      <c r="BF1162" s="68"/>
      <c r="BG1162" s="68"/>
      <c r="BH1162" s="68"/>
      <c r="BI1162" s="68"/>
      <c r="BJ1162" s="68"/>
      <c r="BK1162" s="68"/>
      <c r="BL1162" s="68"/>
      <c r="BM1162" s="68"/>
      <c r="BN1162" s="68"/>
      <c r="BO1162" s="68"/>
      <c r="BP1162" s="68"/>
      <c r="BQ1162" s="68"/>
      <c r="BR1162" s="68"/>
      <c r="BS1162" s="68"/>
      <c r="BT1162" s="68"/>
      <c r="BU1162" s="68"/>
      <c r="BV1162" s="68"/>
      <c r="BW1162" s="68"/>
      <c r="BX1162" s="68"/>
      <c r="BY1162" s="68"/>
      <c r="BZ1162" s="70" t="str">
        <f t="shared" si="301"/>
        <v/>
      </c>
      <c r="CA1162" s="71">
        <f t="shared" ca="1" si="302"/>
        <v>1096694.6662277777</v>
      </c>
      <c r="CB1162" s="70" t="b">
        <f ca="1">AND(LEN(BZ1162)&gt;0,TEXT(BZ1162,"YYYY-MM-DD")=TEXT(Konstanta!$B$1,"YYYY-MM-DD"))</f>
        <v>0</v>
      </c>
      <c r="CC1162" s="70" t="str">
        <f t="shared" si="303"/>
        <v/>
      </c>
      <c r="CD1162" s="72">
        <f ca="1">(Konstanta!$B$2-D1162)*24</f>
        <v>1096694.666275</v>
      </c>
      <c r="CE1162" t="b">
        <f t="shared" si="304"/>
        <v>0</v>
      </c>
      <c r="CF1162" t="b">
        <f>LEN(_xlfn.IFNA(VLOOKUP(H1162,Konstanta!$M:$M,1,FALSE),""))&gt;0</f>
        <v>0</v>
      </c>
      <c r="CG1162" t="b">
        <f>LEN(_xlfn.IFNA(VLOOKUP(G1162,Konstanta!$T:$T,1,FALSE),""))&gt;0</f>
        <v>0</v>
      </c>
      <c r="CH1162" t="b">
        <f>_xlfn.IFNA(VLOOKUP(U1162,Konstanta!$O:$O,1,FALSE),"-")&lt;&gt;"-"</f>
        <v>0</v>
      </c>
      <c r="CI1162" t="b">
        <f>LEN(_xlfn.IFNA(VLOOKUP(AX1162,Konstanta!$X:$X,1,FALSE),""))&gt;0</f>
        <v>0</v>
      </c>
      <c r="CJ1162" t="b">
        <f>OR(LEN(_xlfn.IFNA(VLOOKUP(Y1162,Konstanta!$Q:$Q,1,FALSE),""))&gt;0,LEN(Y1162)=0)</f>
        <v>1</v>
      </c>
      <c r="CK1162" t="b">
        <f t="shared" si="305"/>
        <v>1</v>
      </c>
      <c r="CL1162" t="b">
        <f>OR(LEN(_xlfn.IFNA(VLOOKUP(BK1162,Konstanta!$Z:$Z,1,FALSE),""))&gt;0,LEN(BK1162)=0)</f>
        <v>1</v>
      </c>
      <c r="CM1162" t="b">
        <f t="shared" si="306"/>
        <v>1</v>
      </c>
      <c r="CN1162" t="b">
        <f t="shared" si="307"/>
        <v>0</v>
      </c>
      <c r="CO1162" t="b">
        <f>LEN(_xlfn.IFNA(VLOOKUP(Data!K1162,Konstanta!$AB:$AB,1,FALSE),""))&gt;0</f>
        <v>0</v>
      </c>
      <c r="CP1162" s="12" t="b">
        <f t="shared" si="308"/>
        <v>0</v>
      </c>
      <c r="CQ1162" s="12" t="b">
        <f t="shared" si="309"/>
        <v>0</v>
      </c>
      <c r="CR1162" t="b">
        <f>ISNUMBER(SEARCH(Konstanta!$Q$5,Y1162))</f>
        <v>0</v>
      </c>
      <c r="CS1162">
        <f ca="1">IF(CD1162&lt;=Konstanta!$J$5,Konstanta!$I$5,IF(CD1162&lt;=Konstanta!$J$6,Konstanta!$I$6,IF(CD1162&lt;=Konstanta!$J$7,Konstanta!$I$7,Konstanta!$I$8)))</f>
        <v>4</v>
      </c>
      <c r="CT1162" t="b">
        <f>ISNUMBER(SEARCH(Konstanta!$Q$6,Y1162))</f>
        <v>0</v>
      </c>
      <c r="CU1162">
        <f ca="1">IF(CD1162&lt;=Konstanta!$F$5,Konstanta!$E$5,IF(CD1162&lt;=Konstanta!$F$6,Konstanta!$E$6,IF(CD1162&lt;=Konstanta!$F$7,Konstanta!$E$7,IF(CD1162&lt;=Konstanta!$F$8,Konstanta!$E$8,Konstanta!$E$9))))</f>
        <v>5</v>
      </c>
      <c r="CV1162" t="b">
        <f t="shared" si="310"/>
        <v>1</v>
      </c>
      <c r="CW1162" s="74">
        <f ca="1">IF(CD1162&lt;=Konstanta!$B$5,Konstanta!$A$5,IF(CD1162&lt;=Konstanta!$B$6,Konstanta!$A$6,IF(CD1162&lt;=Konstanta!$B$7,Konstanta!$A$7,IF(CD1162&lt;=Konstanta!$B$8,Konstanta!$A$8,IF(CD1162&lt;=Konstanta!$B$9,Konstanta!$A$9,IF(CD1162&lt;=Konstanta!$B$10,Konstanta!$A$10,IF(CD1162&lt;=Konstanta!$B$11,Konstanta!$A$11,Konstanta!$A$12)))))))</f>
        <v>8</v>
      </c>
      <c r="CX1162" t="b">
        <f>LEN(_xlfn.IFNA(VLOOKUP(AA1162,Konstanta!$AD:$AD,1,FALSE),""))=0</f>
        <v>1</v>
      </c>
      <c r="CY1162" s="67">
        <f t="shared" si="311"/>
        <v>0</v>
      </c>
      <c r="CZ1162" s="67">
        <f t="shared" si="312"/>
        <v>0</v>
      </c>
      <c r="DA1162" s="67">
        <f t="shared" si="313"/>
        <v>0</v>
      </c>
      <c r="DB1162" t="b">
        <f t="shared" ca="1" si="314"/>
        <v>0</v>
      </c>
      <c r="DC1162" s="67" t="b">
        <f>DA1162&lt;=Konstanta!$AH$3</f>
        <v>1</v>
      </c>
      <c r="DD1162" t="b">
        <f>CY1162&lt;=Konstanta!$AH$4</f>
        <v>1</v>
      </c>
      <c r="DE1162" t="b">
        <f>CY1162&lt;=Konstanta!$AH$5</f>
        <v>1</v>
      </c>
      <c r="DF1162" t="b">
        <f>CY1162&lt;=Konstanta!$AH$6</f>
        <v>1</v>
      </c>
      <c r="DG1162" t="b">
        <f ca="1">TEXT(BL1162,"YYYYMMDD")=TEXT(Konstanta!$B$1,"YYYYMMDD")</f>
        <v>0</v>
      </c>
      <c r="DH1162" t="b">
        <f t="shared" si="315"/>
        <v>0</v>
      </c>
      <c r="DI1162" s="67">
        <f ca="1">Konstanta!$C$4-Data!CD1162</f>
        <v>-1096658.666275</v>
      </c>
      <c r="DJ1162">
        <f ca="1">IF(Data!DI1162&gt;=Konstanta!$B$14,Konstanta!$A$14,IF(Data!DI1162&gt;=Konstanta!$B$15,Konstanta!$A$15,IF(Data!DI1162&gt;=Konstanta!$B$16,Konstanta!$A$16,IF(Data!DI1162&gt;=Konstanta!$B$17,Konstanta!$A$17,IF(Data!DI1162&gt;=Konstanta!$B$18,Konstanta!$A$18,Konstanta!$A$19)))))</f>
        <v>6</v>
      </c>
      <c r="DK1162" t="b">
        <f t="shared" si="316"/>
        <v>0</v>
      </c>
      <c r="DL1162" t="b">
        <f>COUNTIFS(A$1:A1161,A1162)=0</f>
        <v>1</v>
      </c>
    </row>
    <row r="1163" spans="1:116">
      <c r="A1163" s="68"/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8"/>
      <c r="P1163" s="68"/>
      <c r="Q1163" s="68"/>
      <c r="R1163" s="68"/>
      <c r="S1163" s="68"/>
      <c r="T1163" s="68"/>
      <c r="U1163" s="68"/>
      <c r="V1163" s="68"/>
      <c r="W1163" s="68"/>
      <c r="X1163" s="68"/>
      <c r="Y1163" s="68"/>
      <c r="Z1163" s="68"/>
      <c r="AA1163" s="68"/>
      <c r="AB1163" s="68"/>
      <c r="AC1163" s="68"/>
      <c r="AD1163" s="68"/>
      <c r="AE1163" s="68"/>
      <c r="AF1163" s="68"/>
      <c r="AG1163" s="68"/>
      <c r="AH1163" s="68"/>
      <c r="AI1163" s="68"/>
      <c r="AJ1163" s="68"/>
      <c r="AK1163" s="68"/>
      <c r="AL1163" s="68"/>
      <c r="AM1163" s="68"/>
      <c r="AN1163" s="68"/>
      <c r="AO1163" s="68"/>
      <c r="AP1163" s="68"/>
      <c r="AQ1163" s="68"/>
      <c r="AR1163" s="68"/>
      <c r="AS1163" s="68"/>
      <c r="AT1163" s="68"/>
      <c r="AU1163" s="68"/>
      <c r="AV1163" s="68"/>
      <c r="AW1163" s="68"/>
      <c r="AX1163" s="68"/>
      <c r="AY1163" s="68"/>
      <c r="AZ1163" s="68"/>
      <c r="BA1163" s="68"/>
      <c r="BB1163" s="68"/>
      <c r="BC1163" s="68"/>
      <c r="BD1163" s="68"/>
      <c r="BE1163" s="68"/>
      <c r="BF1163" s="68"/>
      <c r="BG1163" s="68"/>
      <c r="BH1163" s="68"/>
      <c r="BI1163" s="68"/>
      <c r="BJ1163" s="68"/>
      <c r="BK1163" s="68"/>
      <c r="BL1163" s="68"/>
      <c r="BM1163" s="68"/>
      <c r="BN1163" s="68"/>
      <c r="BO1163" s="68"/>
      <c r="BP1163" s="68"/>
      <c r="BQ1163" s="68"/>
      <c r="BR1163" s="68"/>
      <c r="BS1163" s="68"/>
      <c r="BT1163" s="68"/>
      <c r="BU1163" s="68"/>
      <c r="BV1163" s="68"/>
      <c r="BW1163" s="68"/>
      <c r="BX1163" s="68"/>
      <c r="BY1163" s="68"/>
      <c r="BZ1163" s="70" t="str">
        <f t="shared" si="301"/>
        <v/>
      </c>
      <c r="CA1163" s="71">
        <f t="shared" ca="1" si="302"/>
        <v>1096694.6659916667</v>
      </c>
      <c r="CB1163" s="70" t="b">
        <f ca="1">AND(LEN(BZ1163)&gt;0,TEXT(BZ1163,"YYYY-MM-DD")=TEXT(Konstanta!$B$1,"YYYY-MM-DD"))</f>
        <v>0</v>
      </c>
      <c r="CC1163" s="70" t="str">
        <f t="shared" si="303"/>
        <v/>
      </c>
      <c r="CD1163" s="72">
        <f ca="1">(Konstanta!$B$2-D1163)*24</f>
        <v>1096694.666275</v>
      </c>
      <c r="CE1163" t="b">
        <f t="shared" si="304"/>
        <v>0</v>
      </c>
      <c r="CF1163" t="b">
        <f>LEN(_xlfn.IFNA(VLOOKUP(H1163,Konstanta!$M:$M,1,FALSE),""))&gt;0</f>
        <v>0</v>
      </c>
      <c r="CG1163" t="b">
        <f>LEN(_xlfn.IFNA(VLOOKUP(G1163,Konstanta!$T:$T,1,FALSE),""))&gt;0</f>
        <v>0</v>
      </c>
      <c r="CH1163" t="b">
        <f>_xlfn.IFNA(VLOOKUP(U1163,Konstanta!$O:$O,1,FALSE),"-")&lt;&gt;"-"</f>
        <v>0</v>
      </c>
      <c r="CI1163" t="b">
        <f>LEN(_xlfn.IFNA(VLOOKUP(AX1163,Konstanta!$X:$X,1,FALSE),""))&gt;0</f>
        <v>0</v>
      </c>
      <c r="CJ1163" t="b">
        <f>OR(LEN(_xlfn.IFNA(VLOOKUP(Y1163,Konstanta!$Q:$Q,1,FALSE),""))&gt;0,LEN(Y1163)=0)</f>
        <v>1</v>
      </c>
      <c r="CK1163" t="b">
        <f t="shared" si="305"/>
        <v>1</v>
      </c>
      <c r="CL1163" t="b">
        <f>OR(LEN(_xlfn.IFNA(VLOOKUP(BK1163,Konstanta!$Z:$Z,1,FALSE),""))&gt;0,LEN(BK1163)=0)</f>
        <v>1</v>
      </c>
      <c r="CM1163" t="b">
        <f t="shared" si="306"/>
        <v>1</v>
      </c>
      <c r="CN1163" t="b">
        <f t="shared" si="307"/>
        <v>0</v>
      </c>
      <c r="CO1163" t="b">
        <f>LEN(_xlfn.IFNA(VLOOKUP(Data!K1163,Konstanta!$AB:$AB,1,FALSE),""))&gt;0</f>
        <v>0</v>
      </c>
      <c r="CP1163" s="12" t="b">
        <f t="shared" si="308"/>
        <v>0</v>
      </c>
      <c r="CQ1163" s="12" t="b">
        <f t="shared" si="309"/>
        <v>0</v>
      </c>
      <c r="CR1163" t="b">
        <f>ISNUMBER(SEARCH(Konstanta!$Q$5,Y1163))</f>
        <v>0</v>
      </c>
      <c r="CS1163">
        <f ca="1">IF(CD1163&lt;=Konstanta!$J$5,Konstanta!$I$5,IF(CD1163&lt;=Konstanta!$J$6,Konstanta!$I$6,IF(CD1163&lt;=Konstanta!$J$7,Konstanta!$I$7,Konstanta!$I$8)))</f>
        <v>4</v>
      </c>
      <c r="CT1163" t="b">
        <f>ISNUMBER(SEARCH(Konstanta!$Q$6,Y1163))</f>
        <v>0</v>
      </c>
      <c r="CU1163">
        <f ca="1">IF(CD1163&lt;=Konstanta!$F$5,Konstanta!$E$5,IF(CD1163&lt;=Konstanta!$F$6,Konstanta!$E$6,IF(CD1163&lt;=Konstanta!$F$7,Konstanta!$E$7,IF(CD1163&lt;=Konstanta!$F$8,Konstanta!$E$8,Konstanta!$E$9))))</f>
        <v>5</v>
      </c>
      <c r="CV1163" t="b">
        <f t="shared" si="310"/>
        <v>1</v>
      </c>
      <c r="CW1163" s="74">
        <f ca="1">IF(CD1163&lt;=Konstanta!$B$5,Konstanta!$A$5,IF(CD1163&lt;=Konstanta!$B$6,Konstanta!$A$6,IF(CD1163&lt;=Konstanta!$B$7,Konstanta!$A$7,IF(CD1163&lt;=Konstanta!$B$8,Konstanta!$A$8,IF(CD1163&lt;=Konstanta!$B$9,Konstanta!$A$9,IF(CD1163&lt;=Konstanta!$B$10,Konstanta!$A$10,IF(CD1163&lt;=Konstanta!$B$11,Konstanta!$A$11,Konstanta!$A$12)))))))</f>
        <v>8</v>
      </c>
      <c r="CX1163" t="b">
        <f>LEN(_xlfn.IFNA(VLOOKUP(AA1163,Konstanta!$AD:$AD,1,FALSE),""))=0</f>
        <v>1</v>
      </c>
      <c r="CY1163" s="67">
        <f t="shared" si="311"/>
        <v>0</v>
      </c>
      <c r="CZ1163" s="67">
        <f t="shared" si="312"/>
        <v>0</v>
      </c>
      <c r="DA1163" s="67">
        <f t="shared" si="313"/>
        <v>0</v>
      </c>
      <c r="DB1163" t="b">
        <f t="shared" ca="1" si="314"/>
        <v>0</v>
      </c>
      <c r="DC1163" s="67" t="b">
        <f>DA1163&lt;=Konstanta!$AH$3</f>
        <v>1</v>
      </c>
      <c r="DD1163" t="b">
        <f>CY1163&lt;=Konstanta!$AH$4</f>
        <v>1</v>
      </c>
      <c r="DE1163" t="b">
        <f>CY1163&lt;=Konstanta!$AH$5</f>
        <v>1</v>
      </c>
      <c r="DF1163" t="b">
        <f>CY1163&lt;=Konstanta!$AH$6</f>
        <v>1</v>
      </c>
      <c r="DG1163" t="b">
        <f ca="1">TEXT(BL1163,"YYYYMMDD")=TEXT(Konstanta!$B$1,"YYYYMMDD")</f>
        <v>0</v>
      </c>
      <c r="DH1163" t="b">
        <f t="shared" si="315"/>
        <v>0</v>
      </c>
      <c r="DI1163" s="67">
        <f ca="1">Konstanta!$C$4-Data!CD1163</f>
        <v>-1096658.666275</v>
      </c>
      <c r="DJ1163">
        <f ca="1">IF(Data!DI1163&gt;=Konstanta!$B$14,Konstanta!$A$14,IF(Data!DI1163&gt;=Konstanta!$B$15,Konstanta!$A$15,IF(Data!DI1163&gt;=Konstanta!$B$16,Konstanta!$A$16,IF(Data!DI1163&gt;=Konstanta!$B$17,Konstanta!$A$17,IF(Data!DI1163&gt;=Konstanta!$B$18,Konstanta!$A$18,Konstanta!$A$19)))))</f>
        <v>6</v>
      </c>
      <c r="DK1163" t="b">
        <f t="shared" si="316"/>
        <v>0</v>
      </c>
      <c r="DL1163" t="b">
        <f>COUNTIFS(A$1:A1162,A1163)=0</f>
        <v>1</v>
      </c>
    </row>
    <row r="1164" spans="1:116">
      <c r="A1164" s="68"/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8"/>
      <c r="P1164" s="68"/>
      <c r="Q1164" s="68"/>
      <c r="R1164" s="68"/>
      <c r="S1164" s="68"/>
      <c r="T1164" s="68"/>
      <c r="U1164" s="68"/>
      <c r="V1164" s="68"/>
      <c r="W1164" s="68"/>
      <c r="X1164" s="68"/>
      <c r="Y1164" s="68"/>
      <c r="Z1164" s="68"/>
      <c r="AA1164" s="68"/>
      <c r="AB1164" s="68"/>
      <c r="AC1164" s="68"/>
      <c r="AD1164" s="68"/>
      <c r="AE1164" s="68"/>
      <c r="AF1164" s="68"/>
      <c r="AG1164" s="68"/>
      <c r="AH1164" s="68"/>
      <c r="AI1164" s="68"/>
      <c r="AJ1164" s="68"/>
      <c r="AK1164" s="68"/>
      <c r="AL1164" s="68"/>
      <c r="AM1164" s="68"/>
      <c r="AN1164" s="68"/>
      <c r="AO1164" s="68"/>
      <c r="AP1164" s="68"/>
      <c r="AQ1164" s="68"/>
      <c r="AR1164" s="68"/>
      <c r="AS1164" s="68"/>
      <c r="AT1164" s="68"/>
      <c r="AU1164" s="68"/>
      <c r="AV1164" s="68"/>
      <c r="AW1164" s="68"/>
      <c r="AX1164" s="68"/>
      <c r="AY1164" s="68"/>
      <c r="AZ1164" s="68"/>
      <c r="BA1164" s="68"/>
      <c r="BB1164" s="68"/>
      <c r="BC1164" s="68"/>
      <c r="BD1164" s="68"/>
      <c r="BE1164" s="68"/>
      <c r="BF1164" s="68"/>
      <c r="BG1164" s="68"/>
      <c r="BH1164" s="68"/>
      <c r="BI1164" s="68"/>
      <c r="BJ1164" s="68"/>
      <c r="BK1164" s="68"/>
      <c r="BL1164" s="68"/>
      <c r="BM1164" s="68"/>
      <c r="BN1164" s="68"/>
      <c r="BO1164" s="68"/>
      <c r="BP1164" s="68"/>
      <c r="BQ1164" s="68"/>
      <c r="BR1164" s="68"/>
      <c r="BS1164" s="68"/>
      <c r="BT1164" s="68"/>
      <c r="BU1164" s="68"/>
      <c r="BV1164" s="68"/>
      <c r="BW1164" s="68"/>
      <c r="BX1164" s="68"/>
      <c r="BY1164" s="68"/>
      <c r="BZ1164" s="70" t="str">
        <f t="shared" si="301"/>
        <v/>
      </c>
      <c r="CA1164" s="71">
        <f t="shared" ca="1" si="302"/>
        <v>1096694.6664083335</v>
      </c>
      <c r="CB1164" s="70" t="b">
        <f ca="1">AND(LEN(BZ1164)&gt;0,TEXT(BZ1164,"YYYY-MM-DD")=TEXT(Konstanta!$B$1,"YYYY-MM-DD"))</f>
        <v>0</v>
      </c>
      <c r="CC1164" s="70" t="str">
        <f t="shared" si="303"/>
        <v/>
      </c>
      <c r="CD1164" s="72">
        <f ca="1">(Konstanta!$B$2-D1164)*24</f>
        <v>1096694.666275</v>
      </c>
      <c r="CE1164" t="b">
        <f t="shared" si="304"/>
        <v>0</v>
      </c>
      <c r="CF1164" t="b">
        <f>LEN(_xlfn.IFNA(VLOOKUP(H1164,Konstanta!$M:$M,1,FALSE),""))&gt;0</f>
        <v>0</v>
      </c>
      <c r="CG1164" t="b">
        <f>LEN(_xlfn.IFNA(VLOOKUP(G1164,Konstanta!$T:$T,1,FALSE),""))&gt;0</f>
        <v>0</v>
      </c>
      <c r="CH1164" t="b">
        <f>_xlfn.IFNA(VLOOKUP(U1164,Konstanta!$O:$O,1,FALSE),"-")&lt;&gt;"-"</f>
        <v>0</v>
      </c>
      <c r="CI1164" t="b">
        <f>LEN(_xlfn.IFNA(VLOOKUP(AX1164,Konstanta!$X:$X,1,FALSE),""))&gt;0</f>
        <v>0</v>
      </c>
      <c r="CJ1164" t="b">
        <f>OR(LEN(_xlfn.IFNA(VLOOKUP(Y1164,Konstanta!$Q:$Q,1,FALSE),""))&gt;0,LEN(Y1164)=0)</f>
        <v>1</v>
      </c>
      <c r="CK1164" t="b">
        <f t="shared" si="305"/>
        <v>1</v>
      </c>
      <c r="CL1164" t="b">
        <f>OR(LEN(_xlfn.IFNA(VLOOKUP(BK1164,Konstanta!$Z:$Z,1,FALSE),""))&gt;0,LEN(BK1164)=0)</f>
        <v>1</v>
      </c>
      <c r="CM1164" t="b">
        <f t="shared" si="306"/>
        <v>1</v>
      </c>
      <c r="CN1164" t="b">
        <f t="shared" si="307"/>
        <v>0</v>
      </c>
      <c r="CO1164" t="b">
        <f>LEN(_xlfn.IFNA(VLOOKUP(Data!K1164,Konstanta!$AB:$AB,1,FALSE),""))&gt;0</f>
        <v>0</v>
      </c>
      <c r="CP1164" s="12" t="b">
        <f t="shared" si="308"/>
        <v>0</v>
      </c>
      <c r="CQ1164" s="12" t="b">
        <f t="shared" si="309"/>
        <v>0</v>
      </c>
      <c r="CR1164" t="b">
        <f>ISNUMBER(SEARCH(Konstanta!$Q$5,Y1164))</f>
        <v>0</v>
      </c>
      <c r="CS1164">
        <f ca="1">IF(CD1164&lt;=Konstanta!$J$5,Konstanta!$I$5,IF(CD1164&lt;=Konstanta!$J$6,Konstanta!$I$6,IF(CD1164&lt;=Konstanta!$J$7,Konstanta!$I$7,Konstanta!$I$8)))</f>
        <v>4</v>
      </c>
      <c r="CT1164" t="b">
        <f>ISNUMBER(SEARCH(Konstanta!$Q$6,Y1164))</f>
        <v>0</v>
      </c>
      <c r="CU1164">
        <f ca="1">IF(CD1164&lt;=Konstanta!$F$5,Konstanta!$E$5,IF(CD1164&lt;=Konstanta!$F$6,Konstanta!$E$6,IF(CD1164&lt;=Konstanta!$F$7,Konstanta!$E$7,IF(CD1164&lt;=Konstanta!$F$8,Konstanta!$E$8,Konstanta!$E$9))))</f>
        <v>5</v>
      </c>
      <c r="CV1164" t="b">
        <f t="shared" si="310"/>
        <v>1</v>
      </c>
      <c r="CW1164" s="74">
        <f ca="1">IF(CD1164&lt;=Konstanta!$B$5,Konstanta!$A$5,IF(CD1164&lt;=Konstanta!$B$6,Konstanta!$A$6,IF(CD1164&lt;=Konstanta!$B$7,Konstanta!$A$7,IF(CD1164&lt;=Konstanta!$B$8,Konstanta!$A$8,IF(CD1164&lt;=Konstanta!$B$9,Konstanta!$A$9,IF(CD1164&lt;=Konstanta!$B$10,Konstanta!$A$10,IF(CD1164&lt;=Konstanta!$B$11,Konstanta!$A$11,Konstanta!$A$12)))))))</f>
        <v>8</v>
      </c>
      <c r="CX1164" t="b">
        <f>LEN(_xlfn.IFNA(VLOOKUP(AA1164,Konstanta!$AD:$AD,1,FALSE),""))=0</f>
        <v>1</v>
      </c>
      <c r="CY1164" s="67">
        <f t="shared" si="311"/>
        <v>0</v>
      </c>
      <c r="CZ1164" s="67">
        <f t="shared" si="312"/>
        <v>0</v>
      </c>
      <c r="DA1164" s="67">
        <f t="shared" si="313"/>
        <v>0</v>
      </c>
      <c r="DB1164" t="b">
        <f t="shared" ca="1" si="314"/>
        <v>0</v>
      </c>
      <c r="DC1164" s="67" t="b">
        <f>DA1164&lt;=Konstanta!$AH$3</f>
        <v>1</v>
      </c>
      <c r="DD1164" t="b">
        <f>CY1164&lt;=Konstanta!$AH$4</f>
        <v>1</v>
      </c>
      <c r="DE1164" t="b">
        <f>CY1164&lt;=Konstanta!$AH$5</f>
        <v>1</v>
      </c>
      <c r="DF1164" t="b">
        <f>CY1164&lt;=Konstanta!$AH$6</f>
        <v>1</v>
      </c>
      <c r="DG1164" t="b">
        <f ca="1">TEXT(BL1164,"YYYYMMDD")=TEXT(Konstanta!$B$1,"YYYYMMDD")</f>
        <v>0</v>
      </c>
      <c r="DH1164" t="b">
        <f t="shared" si="315"/>
        <v>0</v>
      </c>
      <c r="DI1164" s="67">
        <f ca="1">Konstanta!$C$4-Data!CD1164</f>
        <v>-1096658.666275</v>
      </c>
      <c r="DJ1164">
        <f ca="1">IF(Data!DI1164&gt;=Konstanta!$B$14,Konstanta!$A$14,IF(Data!DI1164&gt;=Konstanta!$B$15,Konstanta!$A$15,IF(Data!DI1164&gt;=Konstanta!$B$16,Konstanta!$A$16,IF(Data!DI1164&gt;=Konstanta!$B$17,Konstanta!$A$17,IF(Data!DI1164&gt;=Konstanta!$B$18,Konstanta!$A$18,Konstanta!$A$19)))))</f>
        <v>6</v>
      </c>
      <c r="DK1164" t="b">
        <f t="shared" si="316"/>
        <v>0</v>
      </c>
      <c r="DL1164" t="b">
        <f>COUNTIFS(A$1:A1163,A1164)=0</f>
        <v>1</v>
      </c>
    </row>
    <row r="1165" spans="1:116">
      <c r="A1165" s="68"/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8"/>
      <c r="P1165" s="68"/>
      <c r="Q1165" s="68"/>
      <c r="R1165" s="68"/>
      <c r="S1165" s="68"/>
      <c r="T1165" s="68"/>
      <c r="U1165" s="68"/>
      <c r="V1165" s="68"/>
      <c r="W1165" s="68"/>
      <c r="X1165" s="68"/>
      <c r="Y1165" s="68"/>
      <c r="Z1165" s="68"/>
      <c r="AA1165" s="68"/>
      <c r="AB1165" s="68"/>
      <c r="AC1165" s="68"/>
      <c r="AD1165" s="68"/>
      <c r="AE1165" s="68"/>
      <c r="AF1165" s="68"/>
      <c r="AG1165" s="68"/>
      <c r="AH1165" s="68"/>
      <c r="AI1165" s="68"/>
      <c r="AJ1165" s="68"/>
      <c r="AK1165" s="68"/>
      <c r="AL1165" s="68"/>
      <c r="AM1165" s="68"/>
      <c r="AN1165" s="68"/>
      <c r="AO1165" s="68"/>
      <c r="AP1165" s="68"/>
      <c r="AQ1165" s="68"/>
      <c r="AR1165" s="68"/>
      <c r="AS1165" s="68"/>
      <c r="AT1165" s="68"/>
      <c r="AU1165" s="68"/>
      <c r="AV1165" s="68"/>
      <c r="AW1165" s="68"/>
      <c r="AX1165" s="68"/>
      <c r="AY1165" s="68"/>
      <c r="AZ1165" s="68"/>
      <c r="BA1165" s="68"/>
      <c r="BB1165" s="68"/>
      <c r="BC1165" s="68"/>
      <c r="BD1165" s="68"/>
      <c r="BE1165" s="68"/>
      <c r="BF1165" s="68"/>
      <c r="BG1165" s="68"/>
      <c r="BH1165" s="68"/>
      <c r="BI1165" s="68"/>
      <c r="BJ1165" s="68"/>
      <c r="BK1165" s="68"/>
      <c r="BL1165" s="68"/>
      <c r="BM1165" s="68"/>
      <c r="BN1165" s="68"/>
      <c r="BO1165" s="68"/>
      <c r="BP1165" s="68"/>
      <c r="BQ1165" s="68"/>
      <c r="BR1165" s="68"/>
      <c r="BS1165" s="68"/>
      <c r="BT1165" s="68"/>
      <c r="BU1165" s="68"/>
      <c r="BV1165" s="68"/>
      <c r="BW1165" s="68"/>
      <c r="BX1165" s="68"/>
      <c r="BY1165" s="68"/>
      <c r="BZ1165" s="70" t="str">
        <f t="shared" si="301"/>
        <v/>
      </c>
      <c r="CA1165" s="71">
        <f t="shared" ca="1" si="302"/>
        <v>1096694.6664305555</v>
      </c>
      <c r="CB1165" s="70" t="b">
        <f ca="1">AND(LEN(BZ1165)&gt;0,TEXT(BZ1165,"YYYY-MM-DD")=TEXT(Konstanta!$B$1,"YYYY-MM-DD"))</f>
        <v>0</v>
      </c>
      <c r="CC1165" s="70" t="str">
        <f t="shared" si="303"/>
        <v/>
      </c>
      <c r="CD1165" s="72">
        <f ca="1">(Konstanta!$B$2-D1165)*24</f>
        <v>1096694.666275</v>
      </c>
      <c r="CE1165" t="b">
        <f t="shared" si="304"/>
        <v>0</v>
      </c>
      <c r="CF1165" t="b">
        <f>LEN(_xlfn.IFNA(VLOOKUP(H1165,Konstanta!$M:$M,1,FALSE),""))&gt;0</f>
        <v>0</v>
      </c>
      <c r="CG1165" t="b">
        <f>LEN(_xlfn.IFNA(VLOOKUP(G1165,Konstanta!$T:$T,1,FALSE),""))&gt;0</f>
        <v>0</v>
      </c>
      <c r="CH1165" t="b">
        <f>_xlfn.IFNA(VLOOKUP(U1165,Konstanta!$O:$O,1,FALSE),"-")&lt;&gt;"-"</f>
        <v>0</v>
      </c>
      <c r="CI1165" t="b">
        <f>LEN(_xlfn.IFNA(VLOOKUP(AX1165,Konstanta!$X:$X,1,FALSE),""))&gt;0</f>
        <v>0</v>
      </c>
      <c r="CJ1165" t="b">
        <f>OR(LEN(_xlfn.IFNA(VLOOKUP(Y1165,Konstanta!$Q:$Q,1,FALSE),""))&gt;0,LEN(Y1165)=0)</f>
        <v>1</v>
      </c>
      <c r="CK1165" t="b">
        <f t="shared" si="305"/>
        <v>1</v>
      </c>
      <c r="CL1165" t="b">
        <f>OR(LEN(_xlfn.IFNA(VLOOKUP(BK1165,Konstanta!$Z:$Z,1,FALSE),""))&gt;0,LEN(BK1165)=0)</f>
        <v>1</v>
      </c>
      <c r="CM1165" t="b">
        <f t="shared" si="306"/>
        <v>1</v>
      </c>
      <c r="CN1165" t="b">
        <f t="shared" si="307"/>
        <v>0</v>
      </c>
      <c r="CO1165" t="b">
        <f>LEN(_xlfn.IFNA(VLOOKUP(Data!K1165,Konstanta!$AB:$AB,1,FALSE),""))&gt;0</f>
        <v>0</v>
      </c>
      <c r="CP1165" s="12" t="b">
        <f t="shared" si="308"/>
        <v>0</v>
      </c>
      <c r="CQ1165" s="12" t="b">
        <f t="shared" si="309"/>
        <v>0</v>
      </c>
      <c r="CR1165" t="b">
        <f>ISNUMBER(SEARCH(Konstanta!$Q$5,Y1165))</f>
        <v>0</v>
      </c>
      <c r="CS1165">
        <f ca="1">IF(CD1165&lt;=Konstanta!$J$5,Konstanta!$I$5,IF(CD1165&lt;=Konstanta!$J$6,Konstanta!$I$6,IF(CD1165&lt;=Konstanta!$J$7,Konstanta!$I$7,Konstanta!$I$8)))</f>
        <v>4</v>
      </c>
      <c r="CT1165" t="b">
        <f>ISNUMBER(SEARCH(Konstanta!$Q$6,Y1165))</f>
        <v>0</v>
      </c>
      <c r="CU1165">
        <f ca="1">IF(CD1165&lt;=Konstanta!$F$5,Konstanta!$E$5,IF(CD1165&lt;=Konstanta!$F$6,Konstanta!$E$6,IF(CD1165&lt;=Konstanta!$F$7,Konstanta!$E$7,IF(CD1165&lt;=Konstanta!$F$8,Konstanta!$E$8,Konstanta!$E$9))))</f>
        <v>5</v>
      </c>
      <c r="CV1165" t="b">
        <f t="shared" si="310"/>
        <v>1</v>
      </c>
      <c r="CW1165" s="74">
        <f ca="1">IF(CD1165&lt;=Konstanta!$B$5,Konstanta!$A$5,IF(CD1165&lt;=Konstanta!$B$6,Konstanta!$A$6,IF(CD1165&lt;=Konstanta!$B$7,Konstanta!$A$7,IF(CD1165&lt;=Konstanta!$B$8,Konstanta!$A$8,IF(CD1165&lt;=Konstanta!$B$9,Konstanta!$A$9,IF(CD1165&lt;=Konstanta!$B$10,Konstanta!$A$10,IF(CD1165&lt;=Konstanta!$B$11,Konstanta!$A$11,Konstanta!$A$12)))))))</f>
        <v>8</v>
      </c>
      <c r="CX1165" t="b">
        <f>LEN(_xlfn.IFNA(VLOOKUP(AA1165,Konstanta!$AD:$AD,1,FALSE),""))=0</f>
        <v>1</v>
      </c>
      <c r="CY1165" s="67">
        <f t="shared" si="311"/>
        <v>0</v>
      </c>
      <c r="CZ1165" s="67">
        <f t="shared" si="312"/>
        <v>0</v>
      </c>
      <c r="DA1165" s="67">
        <f t="shared" si="313"/>
        <v>0</v>
      </c>
      <c r="DB1165" t="b">
        <f t="shared" ca="1" si="314"/>
        <v>0</v>
      </c>
      <c r="DC1165" s="67" t="b">
        <f>DA1165&lt;=Konstanta!$AH$3</f>
        <v>1</v>
      </c>
      <c r="DD1165" t="b">
        <f>CY1165&lt;=Konstanta!$AH$4</f>
        <v>1</v>
      </c>
      <c r="DE1165" t="b">
        <f>CY1165&lt;=Konstanta!$AH$5</f>
        <v>1</v>
      </c>
      <c r="DF1165" t="b">
        <f>CY1165&lt;=Konstanta!$AH$6</f>
        <v>1</v>
      </c>
      <c r="DG1165" t="b">
        <f ca="1">TEXT(BL1165,"YYYYMMDD")=TEXT(Konstanta!$B$1,"YYYYMMDD")</f>
        <v>0</v>
      </c>
      <c r="DH1165" t="b">
        <f t="shared" si="315"/>
        <v>0</v>
      </c>
      <c r="DI1165" s="67">
        <f ca="1">Konstanta!$C$4-Data!CD1165</f>
        <v>-1096658.666275</v>
      </c>
      <c r="DJ1165">
        <f ca="1">IF(Data!DI1165&gt;=Konstanta!$B$14,Konstanta!$A$14,IF(Data!DI1165&gt;=Konstanta!$B$15,Konstanta!$A$15,IF(Data!DI1165&gt;=Konstanta!$B$16,Konstanta!$A$16,IF(Data!DI1165&gt;=Konstanta!$B$17,Konstanta!$A$17,IF(Data!DI1165&gt;=Konstanta!$B$18,Konstanta!$A$18,Konstanta!$A$19)))))</f>
        <v>6</v>
      </c>
      <c r="DK1165" t="b">
        <f t="shared" si="316"/>
        <v>0</v>
      </c>
      <c r="DL1165" t="b">
        <f>COUNTIFS(A$1:A1164,A1165)=0</f>
        <v>1</v>
      </c>
    </row>
    <row r="1166" spans="1:116">
      <c r="A1166" s="68"/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8"/>
      <c r="P1166" s="68"/>
      <c r="Q1166" s="68"/>
      <c r="R1166" s="68"/>
      <c r="S1166" s="68"/>
      <c r="T1166" s="68"/>
      <c r="U1166" s="68"/>
      <c r="V1166" s="68"/>
      <c r="W1166" s="68"/>
      <c r="X1166" s="68"/>
      <c r="Y1166" s="68"/>
      <c r="Z1166" s="68"/>
      <c r="AA1166" s="68"/>
      <c r="AB1166" s="68"/>
      <c r="AC1166" s="68"/>
      <c r="AD1166" s="68"/>
      <c r="AE1166" s="68"/>
      <c r="AF1166" s="68"/>
      <c r="AG1166" s="68"/>
      <c r="AH1166" s="68"/>
      <c r="AI1166" s="68"/>
      <c r="AJ1166" s="68"/>
      <c r="AK1166" s="68"/>
      <c r="AL1166" s="68"/>
      <c r="AM1166" s="68"/>
      <c r="AN1166" s="68"/>
      <c r="AO1166" s="68"/>
      <c r="AP1166" s="68"/>
      <c r="AQ1166" s="68"/>
      <c r="AR1166" s="68"/>
      <c r="AS1166" s="68"/>
      <c r="AT1166" s="68"/>
      <c r="AU1166" s="68"/>
      <c r="AV1166" s="68"/>
      <c r="AW1166" s="68"/>
      <c r="AX1166" s="68"/>
      <c r="AY1166" s="68"/>
      <c r="AZ1166" s="68"/>
      <c r="BA1166" s="68"/>
      <c r="BB1166" s="68"/>
      <c r="BC1166" s="68"/>
      <c r="BD1166" s="68"/>
      <c r="BE1166" s="68"/>
      <c r="BF1166" s="68"/>
      <c r="BG1166" s="68"/>
      <c r="BH1166" s="68"/>
      <c r="BI1166" s="68"/>
      <c r="BJ1166" s="68"/>
      <c r="BK1166" s="68"/>
      <c r="BL1166" s="68"/>
      <c r="BM1166" s="68"/>
      <c r="BN1166" s="68"/>
      <c r="BO1166" s="68"/>
      <c r="BP1166" s="68"/>
      <c r="BQ1166" s="68"/>
      <c r="BR1166" s="68"/>
      <c r="BS1166" s="68"/>
      <c r="BT1166" s="68"/>
      <c r="BU1166" s="68"/>
      <c r="BV1166" s="68"/>
      <c r="BW1166" s="68"/>
      <c r="BX1166" s="68"/>
      <c r="BY1166" s="68"/>
      <c r="BZ1166" s="70" t="str">
        <f t="shared" si="301"/>
        <v/>
      </c>
      <c r="CA1166" s="71">
        <f t="shared" ca="1" si="302"/>
        <v>1096694.6664305555</v>
      </c>
      <c r="CB1166" s="70" t="b">
        <f ca="1">AND(LEN(BZ1166)&gt;0,TEXT(BZ1166,"YYYY-MM-DD")=TEXT(Konstanta!$B$1,"YYYY-MM-DD"))</f>
        <v>0</v>
      </c>
      <c r="CC1166" s="70" t="str">
        <f t="shared" si="303"/>
        <v/>
      </c>
      <c r="CD1166" s="72">
        <f ca="1">(Konstanta!$B$2-D1166)*24</f>
        <v>1096694.666275</v>
      </c>
      <c r="CE1166" t="b">
        <f t="shared" si="304"/>
        <v>0</v>
      </c>
      <c r="CF1166" t="b">
        <f>LEN(_xlfn.IFNA(VLOOKUP(H1166,Konstanta!$M:$M,1,FALSE),""))&gt;0</f>
        <v>0</v>
      </c>
      <c r="CG1166" t="b">
        <f>LEN(_xlfn.IFNA(VLOOKUP(G1166,Konstanta!$T:$T,1,FALSE),""))&gt;0</f>
        <v>0</v>
      </c>
      <c r="CH1166" t="b">
        <f>_xlfn.IFNA(VLOOKUP(U1166,Konstanta!$O:$O,1,FALSE),"-")&lt;&gt;"-"</f>
        <v>0</v>
      </c>
      <c r="CI1166" t="b">
        <f>LEN(_xlfn.IFNA(VLOOKUP(AX1166,Konstanta!$X:$X,1,FALSE),""))&gt;0</f>
        <v>0</v>
      </c>
      <c r="CJ1166" t="b">
        <f>OR(LEN(_xlfn.IFNA(VLOOKUP(Y1166,Konstanta!$Q:$Q,1,FALSE),""))&gt;0,LEN(Y1166)=0)</f>
        <v>1</v>
      </c>
      <c r="CK1166" t="b">
        <f t="shared" si="305"/>
        <v>1</v>
      </c>
      <c r="CL1166" t="b">
        <f>OR(LEN(_xlfn.IFNA(VLOOKUP(BK1166,Konstanta!$Z:$Z,1,FALSE),""))&gt;0,LEN(BK1166)=0)</f>
        <v>1</v>
      </c>
      <c r="CM1166" t="b">
        <f t="shared" si="306"/>
        <v>1</v>
      </c>
      <c r="CN1166" t="b">
        <f t="shared" si="307"/>
        <v>0</v>
      </c>
      <c r="CO1166" t="b">
        <f>LEN(_xlfn.IFNA(VLOOKUP(Data!K1166,Konstanta!$AB:$AB,1,FALSE),""))&gt;0</f>
        <v>0</v>
      </c>
      <c r="CP1166" s="12" t="b">
        <f t="shared" si="308"/>
        <v>0</v>
      </c>
      <c r="CQ1166" s="12" t="b">
        <f t="shared" si="309"/>
        <v>0</v>
      </c>
      <c r="CR1166" t="b">
        <f>ISNUMBER(SEARCH(Konstanta!$Q$5,Y1166))</f>
        <v>0</v>
      </c>
      <c r="CS1166">
        <f ca="1">IF(CD1166&lt;=Konstanta!$J$5,Konstanta!$I$5,IF(CD1166&lt;=Konstanta!$J$6,Konstanta!$I$6,IF(CD1166&lt;=Konstanta!$J$7,Konstanta!$I$7,Konstanta!$I$8)))</f>
        <v>4</v>
      </c>
      <c r="CT1166" t="b">
        <f>ISNUMBER(SEARCH(Konstanta!$Q$6,Y1166))</f>
        <v>0</v>
      </c>
      <c r="CU1166">
        <f ca="1">IF(CD1166&lt;=Konstanta!$F$5,Konstanta!$E$5,IF(CD1166&lt;=Konstanta!$F$6,Konstanta!$E$6,IF(CD1166&lt;=Konstanta!$F$7,Konstanta!$E$7,IF(CD1166&lt;=Konstanta!$F$8,Konstanta!$E$8,Konstanta!$E$9))))</f>
        <v>5</v>
      </c>
      <c r="CV1166" t="b">
        <f t="shared" si="310"/>
        <v>1</v>
      </c>
      <c r="CW1166" s="74">
        <f ca="1">IF(CD1166&lt;=Konstanta!$B$5,Konstanta!$A$5,IF(CD1166&lt;=Konstanta!$B$6,Konstanta!$A$6,IF(CD1166&lt;=Konstanta!$B$7,Konstanta!$A$7,IF(CD1166&lt;=Konstanta!$B$8,Konstanta!$A$8,IF(CD1166&lt;=Konstanta!$B$9,Konstanta!$A$9,IF(CD1166&lt;=Konstanta!$B$10,Konstanta!$A$10,IF(CD1166&lt;=Konstanta!$B$11,Konstanta!$A$11,Konstanta!$A$12)))))))</f>
        <v>8</v>
      </c>
      <c r="CX1166" t="b">
        <f>LEN(_xlfn.IFNA(VLOOKUP(AA1166,Konstanta!$AD:$AD,1,FALSE),""))=0</f>
        <v>1</v>
      </c>
      <c r="CY1166" s="67">
        <f t="shared" si="311"/>
        <v>0</v>
      </c>
      <c r="CZ1166" s="67">
        <f t="shared" si="312"/>
        <v>0</v>
      </c>
      <c r="DA1166" s="67">
        <f t="shared" si="313"/>
        <v>0</v>
      </c>
      <c r="DB1166" t="b">
        <f t="shared" ca="1" si="314"/>
        <v>0</v>
      </c>
      <c r="DC1166" s="67" t="b">
        <f>DA1166&lt;=Konstanta!$AH$3</f>
        <v>1</v>
      </c>
      <c r="DD1166" t="b">
        <f>CY1166&lt;=Konstanta!$AH$4</f>
        <v>1</v>
      </c>
      <c r="DE1166" t="b">
        <f>CY1166&lt;=Konstanta!$AH$5</f>
        <v>1</v>
      </c>
      <c r="DF1166" t="b">
        <f>CY1166&lt;=Konstanta!$AH$6</f>
        <v>1</v>
      </c>
      <c r="DG1166" t="b">
        <f ca="1">TEXT(BL1166,"YYYYMMDD")=TEXT(Konstanta!$B$1,"YYYYMMDD")</f>
        <v>0</v>
      </c>
      <c r="DH1166" t="b">
        <f t="shared" si="315"/>
        <v>0</v>
      </c>
      <c r="DI1166" s="67">
        <f ca="1">Konstanta!$C$4-Data!CD1166</f>
        <v>-1096658.666275</v>
      </c>
      <c r="DJ1166">
        <f ca="1">IF(Data!DI1166&gt;=Konstanta!$B$14,Konstanta!$A$14,IF(Data!DI1166&gt;=Konstanta!$B$15,Konstanta!$A$15,IF(Data!DI1166&gt;=Konstanta!$B$16,Konstanta!$A$16,IF(Data!DI1166&gt;=Konstanta!$B$17,Konstanta!$A$17,IF(Data!DI1166&gt;=Konstanta!$B$18,Konstanta!$A$18,Konstanta!$A$19)))))</f>
        <v>6</v>
      </c>
      <c r="DK1166" t="b">
        <f t="shared" si="316"/>
        <v>0</v>
      </c>
      <c r="DL1166" t="b">
        <f>COUNTIFS(A$1:A1165,A1166)=0</f>
        <v>1</v>
      </c>
    </row>
    <row r="1167" spans="1:116">
      <c r="A1167" s="68"/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8"/>
      <c r="P1167" s="68"/>
      <c r="Q1167" s="68"/>
      <c r="R1167" s="68"/>
      <c r="S1167" s="68"/>
      <c r="T1167" s="68"/>
      <c r="U1167" s="68"/>
      <c r="V1167" s="68"/>
      <c r="W1167" s="68"/>
      <c r="X1167" s="68"/>
      <c r="Y1167" s="68"/>
      <c r="Z1167" s="68"/>
      <c r="AA1167" s="68"/>
      <c r="AB1167" s="68"/>
      <c r="AC1167" s="68"/>
      <c r="AD1167" s="68"/>
      <c r="AE1167" s="68"/>
      <c r="AF1167" s="68"/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  <c r="BL1167" s="68"/>
      <c r="BM1167" s="68"/>
      <c r="BN1167" s="68"/>
      <c r="BO1167" s="68"/>
      <c r="BP1167" s="68"/>
      <c r="BQ1167" s="68"/>
      <c r="BR1167" s="68"/>
      <c r="BS1167" s="68"/>
      <c r="BT1167" s="68"/>
      <c r="BU1167" s="68"/>
      <c r="BV1167" s="68"/>
      <c r="BW1167" s="68"/>
      <c r="BX1167" s="68"/>
      <c r="BY1167" s="68"/>
      <c r="BZ1167" s="70" t="str">
        <f t="shared" si="301"/>
        <v/>
      </c>
      <c r="CA1167" s="71">
        <f t="shared" ca="1" si="302"/>
        <v>1096694.6664083335</v>
      </c>
      <c r="CB1167" s="70" t="b">
        <f ca="1">AND(LEN(BZ1167)&gt;0,TEXT(BZ1167,"YYYY-MM-DD")=TEXT(Konstanta!$B$1,"YYYY-MM-DD"))</f>
        <v>0</v>
      </c>
      <c r="CC1167" s="70" t="str">
        <f t="shared" si="303"/>
        <v/>
      </c>
      <c r="CD1167" s="72">
        <f ca="1">(Konstanta!$B$2-D1167)*24</f>
        <v>1096694.666275</v>
      </c>
      <c r="CE1167" t="b">
        <f t="shared" si="304"/>
        <v>0</v>
      </c>
      <c r="CF1167" t="b">
        <f>LEN(_xlfn.IFNA(VLOOKUP(H1167,Konstanta!$M:$M,1,FALSE),""))&gt;0</f>
        <v>0</v>
      </c>
      <c r="CG1167" t="b">
        <f>LEN(_xlfn.IFNA(VLOOKUP(G1167,Konstanta!$T:$T,1,FALSE),""))&gt;0</f>
        <v>0</v>
      </c>
      <c r="CH1167" t="b">
        <f>_xlfn.IFNA(VLOOKUP(U1167,Konstanta!$O:$O,1,FALSE),"-")&lt;&gt;"-"</f>
        <v>0</v>
      </c>
      <c r="CI1167" t="b">
        <f>LEN(_xlfn.IFNA(VLOOKUP(AX1167,Konstanta!$X:$X,1,FALSE),""))&gt;0</f>
        <v>0</v>
      </c>
      <c r="CJ1167" t="b">
        <f>OR(LEN(_xlfn.IFNA(VLOOKUP(Y1167,Konstanta!$Q:$Q,1,FALSE),""))&gt;0,LEN(Y1167)=0)</f>
        <v>1</v>
      </c>
      <c r="CK1167" t="b">
        <f t="shared" si="305"/>
        <v>1</v>
      </c>
      <c r="CL1167" t="b">
        <f>OR(LEN(_xlfn.IFNA(VLOOKUP(BK1167,Konstanta!$Z:$Z,1,FALSE),""))&gt;0,LEN(BK1167)=0)</f>
        <v>1</v>
      </c>
      <c r="CM1167" t="b">
        <f t="shared" si="306"/>
        <v>1</v>
      </c>
      <c r="CN1167" t="b">
        <f t="shared" si="307"/>
        <v>0</v>
      </c>
      <c r="CO1167" t="b">
        <f>LEN(_xlfn.IFNA(VLOOKUP(Data!K1167,Konstanta!$AB:$AB,1,FALSE),""))&gt;0</f>
        <v>0</v>
      </c>
      <c r="CP1167" s="12" t="b">
        <f t="shared" si="308"/>
        <v>0</v>
      </c>
      <c r="CQ1167" s="12" t="b">
        <f t="shared" si="309"/>
        <v>0</v>
      </c>
      <c r="CR1167" t="b">
        <f>ISNUMBER(SEARCH(Konstanta!$Q$5,Y1167))</f>
        <v>0</v>
      </c>
      <c r="CS1167">
        <f ca="1">IF(CD1167&lt;=Konstanta!$J$5,Konstanta!$I$5,IF(CD1167&lt;=Konstanta!$J$6,Konstanta!$I$6,IF(CD1167&lt;=Konstanta!$J$7,Konstanta!$I$7,Konstanta!$I$8)))</f>
        <v>4</v>
      </c>
      <c r="CT1167" t="b">
        <f>ISNUMBER(SEARCH(Konstanta!$Q$6,Y1167))</f>
        <v>0</v>
      </c>
      <c r="CU1167">
        <f ca="1">IF(CD1167&lt;=Konstanta!$F$5,Konstanta!$E$5,IF(CD1167&lt;=Konstanta!$F$6,Konstanta!$E$6,IF(CD1167&lt;=Konstanta!$F$7,Konstanta!$E$7,IF(CD1167&lt;=Konstanta!$F$8,Konstanta!$E$8,Konstanta!$E$9))))</f>
        <v>5</v>
      </c>
      <c r="CV1167" t="b">
        <f t="shared" si="310"/>
        <v>1</v>
      </c>
      <c r="CW1167" s="74">
        <f ca="1">IF(CD1167&lt;=Konstanta!$B$5,Konstanta!$A$5,IF(CD1167&lt;=Konstanta!$B$6,Konstanta!$A$6,IF(CD1167&lt;=Konstanta!$B$7,Konstanta!$A$7,IF(CD1167&lt;=Konstanta!$B$8,Konstanta!$A$8,IF(CD1167&lt;=Konstanta!$B$9,Konstanta!$A$9,IF(CD1167&lt;=Konstanta!$B$10,Konstanta!$A$10,IF(CD1167&lt;=Konstanta!$B$11,Konstanta!$A$11,Konstanta!$A$12)))))))</f>
        <v>8</v>
      </c>
      <c r="CX1167" t="b">
        <f>LEN(_xlfn.IFNA(VLOOKUP(AA1167,Konstanta!$AD:$AD,1,FALSE),""))=0</f>
        <v>1</v>
      </c>
      <c r="CY1167" s="67">
        <f t="shared" si="311"/>
        <v>0</v>
      </c>
      <c r="CZ1167" s="67">
        <f t="shared" si="312"/>
        <v>0</v>
      </c>
      <c r="DA1167" s="67">
        <f t="shared" si="313"/>
        <v>0</v>
      </c>
      <c r="DB1167" t="b">
        <f t="shared" ca="1" si="314"/>
        <v>0</v>
      </c>
      <c r="DC1167" s="67" t="b">
        <f>DA1167&lt;=Konstanta!$AH$3</f>
        <v>1</v>
      </c>
      <c r="DD1167" t="b">
        <f>CY1167&lt;=Konstanta!$AH$4</f>
        <v>1</v>
      </c>
      <c r="DE1167" t="b">
        <f>CY1167&lt;=Konstanta!$AH$5</f>
        <v>1</v>
      </c>
      <c r="DF1167" t="b">
        <f>CY1167&lt;=Konstanta!$AH$6</f>
        <v>1</v>
      </c>
      <c r="DG1167" t="b">
        <f ca="1">TEXT(BL1167,"YYYYMMDD")=TEXT(Konstanta!$B$1,"YYYYMMDD")</f>
        <v>0</v>
      </c>
      <c r="DH1167" t="b">
        <f t="shared" si="315"/>
        <v>0</v>
      </c>
      <c r="DI1167" s="67">
        <f ca="1">Konstanta!$C$4-Data!CD1167</f>
        <v>-1096658.666275</v>
      </c>
      <c r="DJ1167">
        <f ca="1">IF(Data!DI1167&gt;=Konstanta!$B$14,Konstanta!$A$14,IF(Data!DI1167&gt;=Konstanta!$B$15,Konstanta!$A$15,IF(Data!DI1167&gt;=Konstanta!$B$16,Konstanta!$A$16,IF(Data!DI1167&gt;=Konstanta!$B$17,Konstanta!$A$17,IF(Data!DI1167&gt;=Konstanta!$B$18,Konstanta!$A$18,Konstanta!$A$19)))))</f>
        <v>6</v>
      </c>
      <c r="DK1167" t="b">
        <f t="shared" si="316"/>
        <v>0</v>
      </c>
      <c r="DL1167" t="b">
        <f>COUNTIFS(A$1:A1166,A1167)=0</f>
        <v>1</v>
      </c>
    </row>
    <row r="1168" spans="1:116">
      <c r="A1168" s="68"/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8"/>
      <c r="P1168" s="68"/>
      <c r="Q1168" s="68"/>
      <c r="R1168" s="68"/>
      <c r="S1168" s="68"/>
      <c r="T1168" s="68"/>
      <c r="U1168" s="68"/>
      <c r="V1168" s="68"/>
      <c r="W1168" s="68"/>
      <c r="X1168" s="68"/>
      <c r="Y1168" s="68"/>
      <c r="Z1168" s="68"/>
      <c r="AA1168" s="68"/>
      <c r="AB1168" s="68"/>
      <c r="AC1168" s="68"/>
      <c r="AD1168" s="68"/>
      <c r="AE1168" s="68"/>
      <c r="AF1168" s="68"/>
      <c r="AG1168" s="68"/>
      <c r="AH1168" s="68"/>
      <c r="AI1168" s="68"/>
      <c r="AJ1168" s="68"/>
      <c r="AK1168" s="68"/>
      <c r="AL1168" s="68"/>
      <c r="AM1168" s="68"/>
      <c r="AN1168" s="68"/>
      <c r="AO1168" s="68"/>
      <c r="AP1168" s="68"/>
      <c r="AQ1168" s="68"/>
      <c r="AR1168" s="68"/>
      <c r="AS1168" s="68"/>
      <c r="AT1168" s="68"/>
      <c r="AU1168" s="68"/>
      <c r="AV1168" s="68"/>
      <c r="AW1168" s="68"/>
      <c r="AX1168" s="68"/>
      <c r="AY1168" s="68"/>
      <c r="AZ1168" s="68"/>
      <c r="BA1168" s="68"/>
      <c r="BB1168" s="68"/>
      <c r="BC1168" s="68"/>
      <c r="BD1168" s="68"/>
      <c r="BE1168" s="68"/>
      <c r="BF1168" s="68"/>
      <c r="BG1168" s="68"/>
      <c r="BH1168" s="68"/>
      <c r="BI1168" s="68"/>
      <c r="BJ1168" s="68"/>
      <c r="BK1168" s="68"/>
      <c r="BL1168" s="68"/>
      <c r="BM1168" s="68"/>
      <c r="BN1168" s="68"/>
      <c r="BO1168" s="68"/>
      <c r="BP1168" s="68"/>
      <c r="BQ1168" s="68"/>
      <c r="BR1168" s="68"/>
      <c r="BS1168" s="68"/>
      <c r="BT1168" s="68"/>
      <c r="BU1168" s="68"/>
      <c r="BV1168" s="68"/>
      <c r="BW1168" s="68"/>
      <c r="BX1168" s="68"/>
      <c r="BY1168" s="68"/>
      <c r="BZ1168" s="70" t="str">
        <f t="shared" si="301"/>
        <v/>
      </c>
      <c r="CA1168" s="71">
        <f t="shared" ca="1" si="302"/>
        <v>1096694.6664083335</v>
      </c>
      <c r="CB1168" s="70" t="b">
        <f ca="1">AND(LEN(BZ1168)&gt;0,TEXT(BZ1168,"YYYY-MM-DD")=TEXT(Konstanta!$B$1,"YYYY-MM-DD"))</f>
        <v>0</v>
      </c>
      <c r="CC1168" s="70" t="str">
        <f t="shared" si="303"/>
        <v/>
      </c>
      <c r="CD1168" s="72">
        <f ca="1">(Konstanta!$B$2-D1168)*24</f>
        <v>1096694.666275</v>
      </c>
      <c r="CE1168" t="b">
        <f t="shared" si="304"/>
        <v>0</v>
      </c>
      <c r="CF1168" t="b">
        <f>LEN(_xlfn.IFNA(VLOOKUP(H1168,Konstanta!$M:$M,1,FALSE),""))&gt;0</f>
        <v>0</v>
      </c>
      <c r="CG1168" t="b">
        <f>LEN(_xlfn.IFNA(VLOOKUP(G1168,Konstanta!$T:$T,1,FALSE),""))&gt;0</f>
        <v>0</v>
      </c>
      <c r="CH1168" t="b">
        <f>_xlfn.IFNA(VLOOKUP(U1168,Konstanta!$O:$O,1,FALSE),"-")&lt;&gt;"-"</f>
        <v>0</v>
      </c>
      <c r="CI1168" t="b">
        <f>LEN(_xlfn.IFNA(VLOOKUP(AX1168,Konstanta!$X:$X,1,FALSE),""))&gt;0</f>
        <v>0</v>
      </c>
      <c r="CJ1168" t="b">
        <f>OR(LEN(_xlfn.IFNA(VLOOKUP(Y1168,Konstanta!$Q:$Q,1,FALSE),""))&gt;0,LEN(Y1168)=0)</f>
        <v>1</v>
      </c>
      <c r="CK1168" t="b">
        <f t="shared" si="305"/>
        <v>1</v>
      </c>
      <c r="CL1168" t="b">
        <f>OR(LEN(_xlfn.IFNA(VLOOKUP(BK1168,Konstanta!$Z:$Z,1,FALSE),""))&gt;0,LEN(BK1168)=0)</f>
        <v>1</v>
      </c>
      <c r="CM1168" t="b">
        <f t="shared" si="306"/>
        <v>1</v>
      </c>
      <c r="CN1168" t="b">
        <f t="shared" si="307"/>
        <v>0</v>
      </c>
      <c r="CO1168" t="b">
        <f>LEN(_xlfn.IFNA(VLOOKUP(Data!K1168,Konstanta!$AB:$AB,1,FALSE),""))&gt;0</f>
        <v>0</v>
      </c>
      <c r="CP1168" s="12" t="b">
        <f t="shared" si="308"/>
        <v>0</v>
      </c>
      <c r="CQ1168" s="12" t="b">
        <f t="shared" si="309"/>
        <v>0</v>
      </c>
      <c r="CR1168" t="b">
        <f>ISNUMBER(SEARCH(Konstanta!$Q$5,Y1168))</f>
        <v>0</v>
      </c>
      <c r="CS1168">
        <f ca="1">IF(CD1168&lt;=Konstanta!$J$5,Konstanta!$I$5,IF(CD1168&lt;=Konstanta!$J$6,Konstanta!$I$6,IF(CD1168&lt;=Konstanta!$J$7,Konstanta!$I$7,Konstanta!$I$8)))</f>
        <v>4</v>
      </c>
      <c r="CT1168" t="b">
        <f>ISNUMBER(SEARCH(Konstanta!$Q$6,Y1168))</f>
        <v>0</v>
      </c>
      <c r="CU1168">
        <f ca="1">IF(CD1168&lt;=Konstanta!$F$5,Konstanta!$E$5,IF(CD1168&lt;=Konstanta!$F$6,Konstanta!$E$6,IF(CD1168&lt;=Konstanta!$F$7,Konstanta!$E$7,IF(CD1168&lt;=Konstanta!$F$8,Konstanta!$E$8,Konstanta!$E$9))))</f>
        <v>5</v>
      </c>
      <c r="CV1168" t="b">
        <f t="shared" si="310"/>
        <v>1</v>
      </c>
      <c r="CW1168" s="74">
        <f ca="1">IF(CD1168&lt;=Konstanta!$B$5,Konstanta!$A$5,IF(CD1168&lt;=Konstanta!$B$6,Konstanta!$A$6,IF(CD1168&lt;=Konstanta!$B$7,Konstanta!$A$7,IF(CD1168&lt;=Konstanta!$B$8,Konstanta!$A$8,IF(CD1168&lt;=Konstanta!$B$9,Konstanta!$A$9,IF(CD1168&lt;=Konstanta!$B$10,Konstanta!$A$10,IF(CD1168&lt;=Konstanta!$B$11,Konstanta!$A$11,Konstanta!$A$12)))))))</f>
        <v>8</v>
      </c>
      <c r="CX1168" t="b">
        <f>LEN(_xlfn.IFNA(VLOOKUP(AA1168,Konstanta!$AD:$AD,1,FALSE),""))=0</f>
        <v>1</v>
      </c>
      <c r="CY1168" s="67">
        <f t="shared" si="311"/>
        <v>0</v>
      </c>
      <c r="CZ1168" s="67">
        <f t="shared" si="312"/>
        <v>0</v>
      </c>
      <c r="DA1168" s="67">
        <f t="shared" si="313"/>
        <v>0</v>
      </c>
      <c r="DB1168" t="b">
        <f t="shared" ca="1" si="314"/>
        <v>0</v>
      </c>
      <c r="DC1168" s="67" t="b">
        <f>DA1168&lt;=Konstanta!$AH$3</f>
        <v>1</v>
      </c>
      <c r="DD1168" t="b">
        <f>CY1168&lt;=Konstanta!$AH$4</f>
        <v>1</v>
      </c>
      <c r="DE1168" t="b">
        <f>CY1168&lt;=Konstanta!$AH$5</f>
        <v>1</v>
      </c>
      <c r="DF1168" t="b">
        <f>CY1168&lt;=Konstanta!$AH$6</f>
        <v>1</v>
      </c>
      <c r="DG1168" t="b">
        <f ca="1">TEXT(BL1168,"YYYYMMDD")=TEXT(Konstanta!$B$1,"YYYYMMDD")</f>
        <v>0</v>
      </c>
      <c r="DH1168" t="b">
        <f t="shared" si="315"/>
        <v>0</v>
      </c>
      <c r="DI1168" s="67">
        <f ca="1">Konstanta!$C$4-Data!CD1168</f>
        <v>-1096658.666275</v>
      </c>
      <c r="DJ1168">
        <f ca="1">IF(Data!DI1168&gt;=Konstanta!$B$14,Konstanta!$A$14,IF(Data!DI1168&gt;=Konstanta!$B$15,Konstanta!$A$15,IF(Data!DI1168&gt;=Konstanta!$B$16,Konstanta!$A$16,IF(Data!DI1168&gt;=Konstanta!$B$17,Konstanta!$A$17,IF(Data!DI1168&gt;=Konstanta!$B$18,Konstanta!$A$18,Konstanta!$A$19)))))</f>
        <v>6</v>
      </c>
      <c r="DK1168" t="b">
        <f t="shared" si="316"/>
        <v>0</v>
      </c>
      <c r="DL1168" t="b">
        <f>COUNTIFS(A$1:A1167,A1168)=0</f>
        <v>1</v>
      </c>
    </row>
    <row r="1169" spans="1:116">
      <c r="A1169" s="68"/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  <c r="AB1169" s="68"/>
      <c r="AC1169" s="68"/>
      <c r="AD1169" s="68"/>
      <c r="AE1169" s="68"/>
      <c r="AF1169" s="68"/>
      <c r="AG1169" s="68"/>
      <c r="AH1169" s="68"/>
      <c r="AI1169" s="68"/>
      <c r="AJ1169" s="68"/>
      <c r="AK1169" s="68"/>
      <c r="AL1169" s="68"/>
      <c r="AM1169" s="68"/>
      <c r="AN1169" s="68"/>
      <c r="AO1169" s="68"/>
      <c r="AP1169" s="68"/>
      <c r="AQ1169" s="68"/>
      <c r="AR1169" s="68"/>
      <c r="AS1169" s="68"/>
      <c r="AT1169" s="68"/>
      <c r="AU1169" s="68"/>
      <c r="AV1169" s="68"/>
      <c r="AW1169" s="68"/>
      <c r="AX1169" s="68"/>
      <c r="AY1169" s="68"/>
      <c r="AZ1169" s="68"/>
      <c r="BA1169" s="68"/>
      <c r="BB1169" s="68"/>
      <c r="BC1169" s="68"/>
      <c r="BD1169" s="68"/>
      <c r="BE1169" s="68"/>
      <c r="BF1169" s="68"/>
      <c r="BG1169" s="68"/>
      <c r="BH1169" s="68"/>
      <c r="BI1169" s="68"/>
      <c r="BJ1169" s="68"/>
      <c r="BK1169" s="68"/>
      <c r="BL1169" s="68"/>
      <c r="BM1169" s="68"/>
      <c r="BN1169" s="68"/>
      <c r="BO1169" s="68"/>
      <c r="BP1169" s="68"/>
      <c r="BQ1169" s="68"/>
      <c r="BR1169" s="68"/>
      <c r="BS1169" s="68"/>
      <c r="BT1169" s="68"/>
      <c r="BU1169" s="68"/>
      <c r="BV1169" s="68"/>
      <c r="BW1169" s="68"/>
      <c r="BX1169" s="68"/>
      <c r="BY1169" s="68"/>
      <c r="BZ1169" s="70" t="str">
        <f t="shared" si="301"/>
        <v/>
      </c>
      <c r="CA1169" s="71">
        <f t="shared" ca="1" si="302"/>
        <v>1096694.6664</v>
      </c>
      <c r="CB1169" s="70" t="b">
        <f ca="1">AND(LEN(BZ1169)&gt;0,TEXT(BZ1169,"YYYY-MM-DD")=TEXT(Konstanta!$B$1,"YYYY-MM-DD"))</f>
        <v>0</v>
      </c>
      <c r="CC1169" s="70" t="str">
        <f t="shared" si="303"/>
        <v/>
      </c>
      <c r="CD1169" s="72">
        <f ca="1">(Konstanta!$B$2-D1169)*24</f>
        <v>1096694.666275</v>
      </c>
      <c r="CE1169" t="b">
        <f t="shared" si="304"/>
        <v>0</v>
      </c>
      <c r="CF1169" t="b">
        <f>LEN(_xlfn.IFNA(VLOOKUP(H1169,Konstanta!$M:$M,1,FALSE),""))&gt;0</f>
        <v>0</v>
      </c>
      <c r="CG1169" t="b">
        <f>LEN(_xlfn.IFNA(VLOOKUP(G1169,Konstanta!$T:$T,1,FALSE),""))&gt;0</f>
        <v>0</v>
      </c>
      <c r="CH1169" t="b">
        <f>_xlfn.IFNA(VLOOKUP(U1169,Konstanta!$O:$O,1,FALSE),"-")&lt;&gt;"-"</f>
        <v>0</v>
      </c>
      <c r="CI1169" t="b">
        <f>LEN(_xlfn.IFNA(VLOOKUP(AX1169,Konstanta!$X:$X,1,FALSE),""))&gt;0</f>
        <v>0</v>
      </c>
      <c r="CJ1169" t="b">
        <f>OR(LEN(_xlfn.IFNA(VLOOKUP(Y1169,Konstanta!$Q:$Q,1,FALSE),""))&gt;0,LEN(Y1169)=0)</f>
        <v>1</v>
      </c>
      <c r="CK1169" t="b">
        <f t="shared" si="305"/>
        <v>1</v>
      </c>
      <c r="CL1169" t="b">
        <f>OR(LEN(_xlfn.IFNA(VLOOKUP(BK1169,Konstanta!$Z:$Z,1,FALSE),""))&gt;0,LEN(BK1169)=0)</f>
        <v>1</v>
      </c>
      <c r="CM1169" t="b">
        <f t="shared" si="306"/>
        <v>1</v>
      </c>
      <c r="CN1169" t="b">
        <f t="shared" si="307"/>
        <v>0</v>
      </c>
      <c r="CO1169" t="b">
        <f>LEN(_xlfn.IFNA(VLOOKUP(Data!K1169,Konstanta!$AB:$AB,1,FALSE),""))&gt;0</f>
        <v>0</v>
      </c>
      <c r="CP1169" s="12" t="b">
        <f t="shared" si="308"/>
        <v>0</v>
      </c>
      <c r="CQ1169" s="12" t="b">
        <f t="shared" si="309"/>
        <v>0</v>
      </c>
      <c r="CR1169" t="b">
        <f>ISNUMBER(SEARCH(Konstanta!$Q$5,Y1169))</f>
        <v>0</v>
      </c>
      <c r="CS1169">
        <f ca="1">IF(CD1169&lt;=Konstanta!$J$5,Konstanta!$I$5,IF(CD1169&lt;=Konstanta!$J$6,Konstanta!$I$6,IF(CD1169&lt;=Konstanta!$J$7,Konstanta!$I$7,Konstanta!$I$8)))</f>
        <v>4</v>
      </c>
      <c r="CT1169" t="b">
        <f>ISNUMBER(SEARCH(Konstanta!$Q$6,Y1169))</f>
        <v>0</v>
      </c>
      <c r="CU1169">
        <f ca="1">IF(CD1169&lt;=Konstanta!$F$5,Konstanta!$E$5,IF(CD1169&lt;=Konstanta!$F$6,Konstanta!$E$6,IF(CD1169&lt;=Konstanta!$F$7,Konstanta!$E$7,IF(CD1169&lt;=Konstanta!$F$8,Konstanta!$E$8,Konstanta!$E$9))))</f>
        <v>5</v>
      </c>
      <c r="CV1169" t="b">
        <f t="shared" si="310"/>
        <v>1</v>
      </c>
      <c r="CW1169" s="74">
        <f ca="1">IF(CD1169&lt;=Konstanta!$B$5,Konstanta!$A$5,IF(CD1169&lt;=Konstanta!$B$6,Konstanta!$A$6,IF(CD1169&lt;=Konstanta!$B$7,Konstanta!$A$7,IF(CD1169&lt;=Konstanta!$B$8,Konstanta!$A$8,IF(CD1169&lt;=Konstanta!$B$9,Konstanta!$A$9,IF(CD1169&lt;=Konstanta!$B$10,Konstanta!$A$10,IF(CD1169&lt;=Konstanta!$B$11,Konstanta!$A$11,Konstanta!$A$12)))))))</f>
        <v>8</v>
      </c>
      <c r="CX1169" t="b">
        <f>LEN(_xlfn.IFNA(VLOOKUP(AA1169,Konstanta!$AD:$AD,1,FALSE),""))=0</f>
        <v>1</v>
      </c>
      <c r="CY1169" s="67">
        <f t="shared" si="311"/>
        <v>0</v>
      </c>
      <c r="CZ1169" s="67">
        <f t="shared" si="312"/>
        <v>0</v>
      </c>
      <c r="DA1169" s="67">
        <f t="shared" si="313"/>
        <v>0</v>
      </c>
      <c r="DB1169" t="b">
        <f t="shared" ca="1" si="314"/>
        <v>0</v>
      </c>
      <c r="DC1169" s="67" t="b">
        <f>DA1169&lt;=Konstanta!$AH$3</f>
        <v>1</v>
      </c>
      <c r="DD1169" t="b">
        <f>CY1169&lt;=Konstanta!$AH$4</f>
        <v>1</v>
      </c>
      <c r="DE1169" t="b">
        <f>CY1169&lt;=Konstanta!$AH$5</f>
        <v>1</v>
      </c>
      <c r="DF1169" t="b">
        <f>CY1169&lt;=Konstanta!$AH$6</f>
        <v>1</v>
      </c>
      <c r="DG1169" t="b">
        <f ca="1">TEXT(BL1169,"YYYYMMDD")=TEXT(Konstanta!$B$1,"YYYYMMDD")</f>
        <v>0</v>
      </c>
      <c r="DH1169" t="b">
        <f t="shared" si="315"/>
        <v>0</v>
      </c>
      <c r="DI1169" s="67">
        <f ca="1">Konstanta!$C$4-Data!CD1169</f>
        <v>-1096658.666275</v>
      </c>
      <c r="DJ1169">
        <f ca="1">IF(Data!DI1169&gt;=Konstanta!$B$14,Konstanta!$A$14,IF(Data!DI1169&gt;=Konstanta!$B$15,Konstanta!$A$15,IF(Data!DI1169&gt;=Konstanta!$B$16,Konstanta!$A$16,IF(Data!DI1169&gt;=Konstanta!$B$17,Konstanta!$A$17,IF(Data!DI1169&gt;=Konstanta!$B$18,Konstanta!$A$18,Konstanta!$A$19)))))</f>
        <v>6</v>
      </c>
      <c r="DK1169" t="b">
        <f t="shared" si="316"/>
        <v>0</v>
      </c>
      <c r="DL1169" t="b">
        <f>COUNTIFS(A$1:A1168,A1169)=0</f>
        <v>1</v>
      </c>
    </row>
    <row r="1170" spans="1:116">
      <c r="A1170" s="68"/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8"/>
      <c r="P1170" s="68"/>
      <c r="Q1170" s="68"/>
      <c r="R1170" s="68"/>
      <c r="S1170" s="68"/>
      <c r="T1170" s="68"/>
      <c r="U1170" s="68"/>
      <c r="V1170" s="68"/>
      <c r="W1170" s="68"/>
      <c r="X1170" s="68"/>
      <c r="Y1170" s="68"/>
      <c r="Z1170" s="68"/>
      <c r="AA1170" s="68"/>
      <c r="AB1170" s="68"/>
      <c r="AC1170" s="68"/>
      <c r="AD1170" s="68"/>
      <c r="AE1170" s="68"/>
      <c r="AF1170" s="68"/>
      <c r="AG1170" s="68"/>
      <c r="AH1170" s="68"/>
      <c r="AI1170" s="68"/>
      <c r="AJ1170" s="68"/>
      <c r="AK1170" s="68"/>
      <c r="AL1170" s="68"/>
      <c r="AM1170" s="68"/>
      <c r="AN1170" s="68"/>
      <c r="AO1170" s="68"/>
      <c r="AP1170" s="68"/>
      <c r="AQ1170" s="68"/>
      <c r="AR1170" s="68"/>
      <c r="AS1170" s="68"/>
      <c r="AT1170" s="68"/>
      <c r="AU1170" s="68"/>
      <c r="AV1170" s="68"/>
      <c r="AW1170" s="68"/>
      <c r="AX1170" s="68"/>
      <c r="AY1170" s="68"/>
      <c r="AZ1170" s="68"/>
      <c r="BA1170" s="68"/>
      <c r="BB1170" s="68"/>
      <c r="BC1170" s="68"/>
      <c r="BD1170" s="68"/>
      <c r="BE1170" s="68"/>
      <c r="BF1170" s="68"/>
      <c r="BG1170" s="68"/>
      <c r="BH1170" s="68"/>
      <c r="BI1170" s="68"/>
      <c r="BJ1170" s="68"/>
      <c r="BK1170" s="68"/>
      <c r="BL1170" s="68"/>
      <c r="BM1170" s="68"/>
      <c r="BN1170" s="68"/>
      <c r="BO1170" s="68"/>
      <c r="BP1170" s="68"/>
      <c r="BQ1170" s="68"/>
      <c r="BR1170" s="68"/>
      <c r="BS1170" s="68"/>
      <c r="BT1170" s="68"/>
      <c r="BU1170" s="68"/>
      <c r="BV1170" s="68"/>
      <c r="BW1170" s="68"/>
      <c r="BX1170" s="68"/>
      <c r="BY1170" s="68"/>
      <c r="BZ1170" s="70" t="str">
        <f t="shared" si="301"/>
        <v/>
      </c>
      <c r="CA1170" s="71">
        <f t="shared" ca="1" si="302"/>
        <v>1096694.6659916667</v>
      </c>
      <c r="CB1170" s="70" t="b">
        <f ca="1">AND(LEN(BZ1170)&gt;0,TEXT(BZ1170,"YYYY-MM-DD")=TEXT(Konstanta!$B$1,"YYYY-MM-DD"))</f>
        <v>0</v>
      </c>
      <c r="CC1170" s="70" t="str">
        <f t="shared" si="303"/>
        <v/>
      </c>
      <c r="CD1170" s="72">
        <f ca="1">(Konstanta!$B$2-D1170)*24</f>
        <v>1096694.666275</v>
      </c>
      <c r="CE1170" t="b">
        <f t="shared" si="304"/>
        <v>0</v>
      </c>
      <c r="CF1170" t="b">
        <f>LEN(_xlfn.IFNA(VLOOKUP(H1170,Konstanta!$M:$M,1,FALSE),""))&gt;0</f>
        <v>0</v>
      </c>
      <c r="CG1170" t="b">
        <f>LEN(_xlfn.IFNA(VLOOKUP(G1170,Konstanta!$T:$T,1,FALSE),""))&gt;0</f>
        <v>0</v>
      </c>
      <c r="CH1170" t="b">
        <f>_xlfn.IFNA(VLOOKUP(U1170,Konstanta!$O:$O,1,FALSE),"-")&lt;&gt;"-"</f>
        <v>0</v>
      </c>
      <c r="CI1170" t="b">
        <f>LEN(_xlfn.IFNA(VLOOKUP(AX1170,Konstanta!$X:$X,1,FALSE),""))&gt;0</f>
        <v>0</v>
      </c>
      <c r="CJ1170" t="b">
        <f>OR(LEN(_xlfn.IFNA(VLOOKUP(Y1170,Konstanta!$Q:$Q,1,FALSE),""))&gt;0,LEN(Y1170)=0)</f>
        <v>1</v>
      </c>
      <c r="CK1170" t="b">
        <f t="shared" si="305"/>
        <v>1</v>
      </c>
      <c r="CL1170" t="b">
        <f>OR(LEN(_xlfn.IFNA(VLOOKUP(BK1170,Konstanta!$Z:$Z,1,FALSE),""))&gt;0,LEN(BK1170)=0)</f>
        <v>1</v>
      </c>
      <c r="CM1170" t="b">
        <f t="shared" si="306"/>
        <v>1</v>
      </c>
      <c r="CN1170" t="b">
        <f t="shared" si="307"/>
        <v>0</v>
      </c>
      <c r="CO1170" t="b">
        <f>LEN(_xlfn.IFNA(VLOOKUP(Data!K1170,Konstanta!$AB:$AB,1,FALSE),""))&gt;0</f>
        <v>0</v>
      </c>
      <c r="CP1170" s="12" t="b">
        <f t="shared" si="308"/>
        <v>0</v>
      </c>
      <c r="CQ1170" s="12" t="b">
        <f t="shared" si="309"/>
        <v>0</v>
      </c>
      <c r="CR1170" t="b">
        <f>ISNUMBER(SEARCH(Konstanta!$Q$5,Y1170))</f>
        <v>0</v>
      </c>
      <c r="CS1170">
        <f ca="1">IF(CD1170&lt;=Konstanta!$J$5,Konstanta!$I$5,IF(CD1170&lt;=Konstanta!$J$6,Konstanta!$I$6,IF(CD1170&lt;=Konstanta!$J$7,Konstanta!$I$7,Konstanta!$I$8)))</f>
        <v>4</v>
      </c>
      <c r="CT1170" t="b">
        <f>ISNUMBER(SEARCH(Konstanta!$Q$6,Y1170))</f>
        <v>0</v>
      </c>
      <c r="CU1170">
        <f ca="1">IF(CD1170&lt;=Konstanta!$F$5,Konstanta!$E$5,IF(CD1170&lt;=Konstanta!$F$6,Konstanta!$E$6,IF(CD1170&lt;=Konstanta!$F$7,Konstanta!$E$7,IF(CD1170&lt;=Konstanta!$F$8,Konstanta!$E$8,Konstanta!$E$9))))</f>
        <v>5</v>
      </c>
      <c r="CV1170" t="b">
        <f t="shared" si="310"/>
        <v>1</v>
      </c>
      <c r="CW1170" s="74">
        <f ca="1">IF(CD1170&lt;=Konstanta!$B$5,Konstanta!$A$5,IF(CD1170&lt;=Konstanta!$B$6,Konstanta!$A$6,IF(CD1170&lt;=Konstanta!$B$7,Konstanta!$A$7,IF(CD1170&lt;=Konstanta!$B$8,Konstanta!$A$8,IF(CD1170&lt;=Konstanta!$B$9,Konstanta!$A$9,IF(CD1170&lt;=Konstanta!$B$10,Konstanta!$A$10,IF(CD1170&lt;=Konstanta!$B$11,Konstanta!$A$11,Konstanta!$A$12)))))))</f>
        <v>8</v>
      </c>
      <c r="CX1170" t="b">
        <f>LEN(_xlfn.IFNA(VLOOKUP(AA1170,Konstanta!$AD:$AD,1,FALSE),""))=0</f>
        <v>1</v>
      </c>
      <c r="CY1170" s="67">
        <f t="shared" si="311"/>
        <v>0</v>
      </c>
      <c r="CZ1170" s="67">
        <f t="shared" si="312"/>
        <v>0</v>
      </c>
      <c r="DA1170" s="67">
        <f t="shared" si="313"/>
        <v>0</v>
      </c>
      <c r="DB1170" t="b">
        <f t="shared" ca="1" si="314"/>
        <v>0</v>
      </c>
      <c r="DC1170" s="67" t="b">
        <f>DA1170&lt;=Konstanta!$AH$3</f>
        <v>1</v>
      </c>
      <c r="DD1170" t="b">
        <f>CY1170&lt;=Konstanta!$AH$4</f>
        <v>1</v>
      </c>
      <c r="DE1170" t="b">
        <f>CY1170&lt;=Konstanta!$AH$5</f>
        <v>1</v>
      </c>
      <c r="DF1170" t="b">
        <f>CY1170&lt;=Konstanta!$AH$6</f>
        <v>1</v>
      </c>
      <c r="DG1170" t="b">
        <f ca="1">TEXT(BL1170,"YYYYMMDD")=TEXT(Konstanta!$B$1,"YYYYMMDD")</f>
        <v>0</v>
      </c>
      <c r="DH1170" t="b">
        <f t="shared" si="315"/>
        <v>0</v>
      </c>
      <c r="DI1170" s="67">
        <f ca="1">Konstanta!$C$4-Data!CD1170</f>
        <v>-1096658.666275</v>
      </c>
      <c r="DJ1170">
        <f ca="1">IF(Data!DI1170&gt;=Konstanta!$B$14,Konstanta!$A$14,IF(Data!DI1170&gt;=Konstanta!$B$15,Konstanta!$A$15,IF(Data!DI1170&gt;=Konstanta!$B$16,Konstanta!$A$16,IF(Data!DI1170&gt;=Konstanta!$B$17,Konstanta!$A$17,IF(Data!DI1170&gt;=Konstanta!$B$18,Konstanta!$A$18,Konstanta!$A$19)))))</f>
        <v>6</v>
      </c>
      <c r="DK1170" t="b">
        <f t="shared" si="316"/>
        <v>0</v>
      </c>
      <c r="DL1170" t="b">
        <f>COUNTIFS(A$1:A1169,A1170)=0</f>
        <v>1</v>
      </c>
    </row>
    <row r="1171" spans="1:116">
      <c r="A1171" s="68"/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8"/>
      <c r="P1171" s="68"/>
      <c r="Q1171" s="68"/>
      <c r="R1171" s="68"/>
      <c r="S1171" s="68"/>
      <c r="T1171" s="68"/>
      <c r="U1171" s="68"/>
      <c r="V1171" s="68"/>
      <c r="W1171" s="68"/>
      <c r="X1171" s="68"/>
      <c r="Y1171" s="68"/>
      <c r="Z1171" s="68"/>
      <c r="AA1171" s="68"/>
      <c r="AB1171" s="68"/>
      <c r="AC1171" s="68"/>
      <c r="AD1171" s="68"/>
      <c r="AE1171" s="68"/>
      <c r="AF1171" s="68"/>
      <c r="AG1171" s="68"/>
      <c r="AH1171" s="68"/>
      <c r="AI1171" s="68"/>
      <c r="AJ1171" s="68"/>
      <c r="AK1171" s="68"/>
      <c r="AL1171" s="68"/>
      <c r="AM1171" s="68"/>
      <c r="AN1171" s="68"/>
      <c r="AO1171" s="68"/>
      <c r="AP1171" s="68"/>
      <c r="AQ1171" s="68"/>
      <c r="AR1171" s="68"/>
      <c r="AS1171" s="68"/>
      <c r="AT1171" s="68"/>
      <c r="AU1171" s="68"/>
      <c r="AV1171" s="68"/>
      <c r="AW1171" s="68"/>
      <c r="AX1171" s="68"/>
      <c r="AY1171" s="68"/>
      <c r="AZ1171" s="68"/>
      <c r="BA1171" s="68"/>
      <c r="BB1171" s="68"/>
      <c r="BC1171" s="68"/>
      <c r="BD1171" s="68"/>
      <c r="BE1171" s="68"/>
      <c r="BF1171" s="68"/>
      <c r="BG1171" s="68"/>
      <c r="BH1171" s="68"/>
      <c r="BI1171" s="68"/>
      <c r="BJ1171" s="68"/>
      <c r="BK1171" s="68"/>
      <c r="BL1171" s="68"/>
      <c r="BM1171" s="68"/>
      <c r="BN1171" s="68"/>
      <c r="BO1171" s="68"/>
      <c r="BP1171" s="68"/>
      <c r="BQ1171" s="68"/>
      <c r="BR1171" s="68"/>
      <c r="BS1171" s="68"/>
      <c r="BT1171" s="68"/>
      <c r="BU1171" s="68"/>
      <c r="BV1171" s="68"/>
      <c r="BW1171" s="68"/>
      <c r="BX1171" s="68"/>
      <c r="BY1171" s="68"/>
      <c r="BZ1171" s="70" t="str">
        <f t="shared" si="301"/>
        <v/>
      </c>
      <c r="CA1171" s="71">
        <f t="shared" ca="1" si="302"/>
        <v>1096694.6662277777</v>
      </c>
      <c r="CB1171" s="70" t="b">
        <f ca="1">AND(LEN(BZ1171)&gt;0,TEXT(BZ1171,"YYYY-MM-DD")=TEXT(Konstanta!$B$1,"YYYY-MM-DD"))</f>
        <v>0</v>
      </c>
      <c r="CC1171" s="70" t="str">
        <f t="shared" si="303"/>
        <v/>
      </c>
      <c r="CD1171" s="72">
        <f ca="1">(Konstanta!$B$2-D1171)*24</f>
        <v>1096694.666275</v>
      </c>
      <c r="CE1171" t="b">
        <f t="shared" si="304"/>
        <v>0</v>
      </c>
      <c r="CF1171" t="b">
        <f>LEN(_xlfn.IFNA(VLOOKUP(H1171,Konstanta!$M:$M,1,FALSE),""))&gt;0</f>
        <v>0</v>
      </c>
      <c r="CG1171" t="b">
        <f>LEN(_xlfn.IFNA(VLOOKUP(G1171,Konstanta!$T:$T,1,FALSE),""))&gt;0</f>
        <v>0</v>
      </c>
      <c r="CH1171" t="b">
        <f>_xlfn.IFNA(VLOOKUP(U1171,Konstanta!$O:$O,1,FALSE),"-")&lt;&gt;"-"</f>
        <v>0</v>
      </c>
      <c r="CI1171" t="b">
        <f>LEN(_xlfn.IFNA(VLOOKUP(AX1171,Konstanta!$X:$X,1,FALSE),""))&gt;0</f>
        <v>0</v>
      </c>
      <c r="CJ1171" t="b">
        <f>OR(LEN(_xlfn.IFNA(VLOOKUP(Y1171,Konstanta!$Q:$Q,1,FALSE),""))&gt;0,LEN(Y1171)=0)</f>
        <v>1</v>
      </c>
      <c r="CK1171" t="b">
        <f t="shared" si="305"/>
        <v>1</v>
      </c>
      <c r="CL1171" t="b">
        <f>OR(LEN(_xlfn.IFNA(VLOOKUP(BK1171,Konstanta!$Z:$Z,1,FALSE),""))&gt;0,LEN(BK1171)=0)</f>
        <v>1</v>
      </c>
      <c r="CM1171" t="b">
        <f t="shared" si="306"/>
        <v>1</v>
      </c>
      <c r="CN1171" t="b">
        <f t="shared" si="307"/>
        <v>0</v>
      </c>
      <c r="CO1171" t="b">
        <f>LEN(_xlfn.IFNA(VLOOKUP(Data!K1171,Konstanta!$AB:$AB,1,FALSE),""))&gt;0</f>
        <v>0</v>
      </c>
      <c r="CP1171" s="12" t="b">
        <f t="shared" si="308"/>
        <v>0</v>
      </c>
      <c r="CQ1171" s="12" t="b">
        <f t="shared" si="309"/>
        <v>0</v>
      </c>
      <c r="CR1171" t="b">
        <f>ISNUMBER(SEARCH(Konstanta!$Q$5,Y1171))</f>
        <v>0</v>
      </c>
      <c r="CS1171">
        <f ca="1">IF(CD1171&lt;=Konstanta!$J$5,Konstanta!$I$5,IF(CD1171&lt;=Konstanta!$J$6,Konstanta!$I$6,IF(CD1171&lt;=Konstanta!$J$7,Konstanta!$I$7,Konstanta!$I$8)))</f>
        <v>4</v>
      </c>
      <c r="CT1171" t="b">
        <f>ISNUMBER(SEARCH(Konstanta!$Q$6,Y1171))</f>
        <v>0</v>
      </c>
      <c r="CU1171">
        <f ca="1">IF(CD1171&lt;=Konstanta!$F$5,Konstanta!$E$5,IF(CD1171&lt;=Konstanta!$F$6,Konstanta!$E$6,IF(CD1171&lt;=Konstanta!$F$7,Konstanta!$E$7,IF(CD1171&lt;=Konstanta!$F$8,Konstanta!$E$8,Konstanta!$E$9))))</f>
        <v>5</v>
      </c>
      <c r="CV1171" t="b">
        <f t="shared" si="310"/>
        <v>1</v>
      </c>
      <c r="CW1171" s="74">
        <f ca="1">IF(CD1171&lt;=Konstanta!$B$5,Konstanta!$A$5,IF(CD1171&lt;=Konstanta!$B$6,Konstanta!$A$6,IF(CD1171&lt;=Konstanta!$B$7,Konstanta!$A$7,IF(CD1171&lt;=Konstanta!$B$8,Konstanta!$A$8,IF(CD1171&lt;=Konstanta!$B$9,Konstanta!$A$9,IF(CD1171&lt;=Konstanta!$B$10,Konstanta!$A$10,IF(CD1171&lt;=Konstanta!$B$11,Konstanta!$A$11,Konstanta!$A$12)))))))</f>
        <v>8</v>
      </c>
      <c r="CX1171" t="b">
        <f>LEN(_xlfn.IFNA(VLOOKUP(AA1171,Konstanta!$AD:$AD,1,FALSE),""))=0</f>
        <v>1</v>
      </c>
      <c r="CY1171" s="67">
        <f t="shared" si="311"/>
        <v>0</v>
      </c>
      <c r="CZ1171" s="67">
        <f t="shared" si="312"/>
        <v>0</v>
      </c>
      <c r="DA1171" s="67">
        <f t="shared" si="313"/>
        <v>0</v>
      </c>
      <c r="DB1171" t="b">
        <f t="shared" ca="1" si="314"/>
        <v>0</v>
      </c>
      <c r="DC1171" s="67" t="b">
        <f>DA1171&lt;=Konstanta!$AH$3</f>
        <v>1</v>
      </c>
      <c r="DD1171" t="b">
        <f>CY1171&lt;=Konstanta!$AH$4</f>
        <v>1</v>
      </c>
      <c r="DE1171" t="b">
        <f>CY1171&lt;=Konstanta!$AH$5</f>
        <v>1</v>
      </c>
      <c r="DF1171" t="b">
        <f>CY1171&lt;=Konstanta!$AH$6</f>
        <v>1</v>
      </c>
      <c r="DG1171" t="b">
        <f ca="1">TEXT(BL1171,"YYYYMMDD")=TEXT(Konstanta!$B$1,"YYYYMMDD")</f>
        <v>0</v>
      </c>
      <c r="DH1171" t="b">
        <f t="shared" si="315"/>
        <v>0</v>
      </c>
      <c r="DI1171" s="67">
        <f ca="1">Konstanta!$C$4-Data!CD1171</f>
        <v>-1096658.666275</v>
      </c>
      <c r="DJ1171">
        <f ca="1">IF(Data!DI1171&gt;=Konstanta!$B$14,Konstanta!$A$14,IF(Data!DI1171&gt;=Konstanta!$B$15,Konstanta!$A$15,IF(Data!DI1171&gt;=Konstanta!$B$16,Konstanta!$A$16,IF(Data!DI1171&gt;=Konstanta!$B$17,Konstanta!$A$17,IF(Data!DI1171&gt;=Konstanta!$B$18,Konstanta!$A$18,Konstanta!$A$19)))))</f>
        <v>6</v>
      </c>
      <c r="DK1171" t="b">
        <f t="shared" si="316"/>
        <v>0</v>
      </c>
      <c r="DL1171" t="b">
        <f>COUNTIFS(A$1:A1170,A1171)=0</f>
        <v>1</v>
      </c>
    </row>
    <row r="1172" spans="1:116">
      <c r="A1172" s="68"/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8"/>
      <c r="P1172" s="68"/>
      <c r="Q1172" s="68"/>
      <c r="R1172" s="68"/>
      <c r="S1172" s="68"/>
      <c r="T1172" s="68"/>
      <c r="U1172" s="68"/>
      <c r="V1172" s="68"/>
      <c r="W1172" s="68"/>
      <c r="X1172" s="68"/>
      <c r="Y1172" s="68"/>
      <c r="Z1172" s="68"/>
      <c r="AA1172" s="68"/>
      <c r="AB1172" s="68"/>
      <c r="AC1172" s="68"/>
      <c r="AD1172" s="68"/>
      <c r="AE1172" s="68"/>
      <c r="AF1172" s="68"/>
      <c r="AG1172" s="68"/>
      <c r="AH1172" s="68"/>
      <c r="AI1172" s="68"/>
      <c r="AJ1172" s="68"/>
      <c r="AK1172" s="68"/>
      <c r="AL1172" s="68"/>
      <c r="AM1172" s="68"/>
      <c r="AN1172" s="68"/>
      <c r="AO1172" s="68"/>
      <c r="AP1172" s="68"/>
      <c r="AQ1172" s="68"/>
      <c r="AR1172" s="68"/>
      <c r="AS1172" s="68"/>
      <c r="AT1172" s="68"/>
      <c r="AU1172" s="68"/>
      <c r="AV1172" s="68"/>
      <c r="AW1172" s="68"/>
      <c r="AX1172" s="68"/>
      <c r="AY1172" s="68"/>
      <c r="AZ1172" s="68"/>
      <c r="BA1172" s="68"/>
      <c r="BB1172" s="68"/>
      <c r="BC1172" s="68"/>
      <c r="BD1172" s="68"/>
      <c r="BE1172" s="68"/>
      <c r="BF1172" s="68"/>
      <c r="BG1172" s="68"/>
      <c r="BH1172" s="68"/>
      <c r="BI1172" s="68"/>
      <c r="BJ1172" s="68"/>
      <c r="BK1172" s="68"/>
      <c r="BL1172" s="68"/>
      <c r="BM1172" s="68"/>
      <c r="BN1172" s="68"/>
      <c r="BO1172" s="68"/>
      <c r="BP1172" s="68"/>
      <c r="BQ1172" s="68"/>
      <c r="BR1172" s="68"/>
      <c r="BS1172" s="68"/>
      <c r="BT1172" s="68"/>
      <c r="BU1172" s="68"/>
      <c r="BV1172" s="68"/>
      <c r="BW1172" s="68"/>
      <c r="BX1172" s="68"/>
      <c r="BY1172" s="68"/>
      <c r="BZ1172" s="70" t="str">
        <f t="shared" si="301"/>
        <v/>
      </c>
      <c r="CA1172" s="71">
        <f t="shared" ca="1" si="302"/>
        <v>1096694.6662138889</v>
      </c>
      <c r="CB1172" s="70" t="b">
        <f ca="1">AND(LEN(BZ1172)&gt;0,TEXT(BZ1172,"YYYY-MM-DD")=TEXT(Konstanta!$B$1,"YYYY-MM-DD"))</f>
        <v>0</v>
      </c>
      <c r="CC1172" s="70" t="str">
        <f t="shared" si="303"/>
        <v/>
      </c>
      <c r="CD1172" s="72">
        <f ca="1">(Konstanta!$B$2-D1172)*24</f>
        <v>1096694.666275</v>
      </c>
      <c r="CE1172" t="b">
        <f t="shared" si="304"/>
        <v>0</v>
      </c>
      <c r="CF1172" t="b">
        <f>LEN(_xlfn.IFNA(VLOOKUP(H1172,Konstanta!$M:$M,1,FALSE),""))&gt;0</f>
        <v>0</v>
      </c>
      <c r="CG1172" t="b">
        <f>LEN(_xlfn.IFNA(VLOOKUP(G1172,Konstanta!$T:$T,1,FALSE),""))&gt;0</f>
        <v>0</v>
      </c>
      <c r="CH1172" t="b">
        <f>_xlfn.IFNA(VLOOKUP(U1172,Konstanta!$O:$O,1,FALSE),"-")&lt;&gt;"-"</f>
        <v>0</v>
      </c>
      <c r="CI1172" t="b">
        <f>LEN(_xlfn.IFNA(VLOOKUP(AX1172,Konstanta!$X:$X,1,FALSE),""))&gt;0</f>
        <v>0</v>
      </c>
      <c r="CJ1172" t="b">
        <f>OR(LEN(_xlfn.IFNA(VLOOKUP(Y1172,Konstanta!$Q:$Q,1,FALSE),""))&gt;0,LEN(Y1172)=0)</f>
        <v>1</v>
      </c>
      <c r="CK1172" t="b">
        <f t="shared" si="305"/>
        <v>1</v>
      </c>
      <c r="CL1172" t="b">
        <f>OR(LEN(_xlfn.IFNA(VLOOKUP(BK1172,Konstanta!$Z:$Z,1,FALSE),""))&gt;0,LEN(BK1172)=0)</f>
        <v>1</v>
      </c>
      <c r="CM1172" t="b">
        <f t="shared" si="306"/>
        <v>1</v>
      </c>
      <c r="CN1172" t="b">
        <f t="shared" si="307"/>
        <v>0</v>
      </c>
      <c r="CO1172" t="b">
        <f>LEN(_xlfn.IFNA(VLOOKUP(Data!K1172,Konstanta!$AB:$AB,1,FALSE),""))&gt;0</f>
        <v>0</v>
      </c>
      <c r="CP1172" s="12" t="b">
        <f t="shared" si="308"/>
        <v>0</v>
      </c>
      <c r="CQ1172" s="12" t="b">
        <f t="shared" si="309"/>
        <v>0</v>
      </c>
      <c r="CR1172" t="b">
        <f>ISNUMBER(SEARCH(Konstanta!$Q$5,Y1172))</f>
        <v>0</v>
      </c>
      <c r="CS1172">
        <f ca="1">IF(CD1172&lt;=Konstanta!$J$5,Konstanta!$I$5,IF(CD1172&lt;=Konstanta!$J$6,Konstanta!$I$6,IF(CD1172&lt;=Konstanta!$J$7,Konstanta!$I$7,Konstanta!$I$8)))</f>
        <v>4</v>
      </c>
      <c r="CT1172" t="b">
        <f>ISNUMBER(SEARCH(Konstanta!$Q$6,Y1172))</f>
        <v>0</v>
      </c>
      <c r="CU1172">
        <f ca="1">IF(CD1172&lt;=Konstanta!$F$5,Konstanta!$E$5,IF(CD1172&lt;=Konstanta!$F$6,Konstanta!$E$6,IF(CD1172&lt;=Konstanta!$F$7,Konstanta!$E$7,IF(CD1172&lt;=Konstanta!$F$8,Konstanta!$E$8,Konstanta!$E$9))))</f>
        <v>5</v>
      </c>
      <c r="CV1172" t="b">
        <f t="shared" si="310"/>
        <v>1</v>
      </c>
      <c r="CW1172" s="74">
        <f ca="1">IF(CD1172&lt;=Konstanta!$B$5,Konstanta!$A$5,IF(CD1172&lt;=Konstanta!$B$6,Konstanta!$A$6,IF(CD1172&lt;=Konstanta!$B$7,Konstanta!$A$7,IF(CD1172&lt;=Konstanta!$B$8,Konstanta!$A$8,IF(CD1172&lt;=Konstanta!$B$9,Konstanta!$A$9,IF(CD1172&lt;=Konstanta!$B$10,Konstanta!$A$10,IF(CD1172&lt;=Konstanta!$B$11,Konstanta!$A$11,Konstanta!$A$12)))))))</f>
        <v>8</v>
      </c>
      <c r="CX1172" t="b">
        <f>LEN(_xlfn.IFNA(VLOOKUP(AA1172,Konstanta!$AD:$AD,1,FALSE),""))=0</f>
        <v>1</v>
      </c>
      <c r="CY1172" s="67">
        <f t="shared" si="311"/>
        <v>0</v>
      </c>
      <c r="CZ1172" s="67">
        <f t="shared" si="312"/>
        <v>0</v>
      </c>
      <c r="DA1172" s="67">
        <f t="shared" si="313"/>
        <v>0</v>
      </c>
      <c r="DB1172" t="b">
        <f t="shared" ca="1" si="314"/>
        <v>0</v>
      </c>
      <c r="DC1172" s="67" t="b">
        <f>DA1172&lt;=Konstanta!$AH$3</f>
        <v>1</v>
      </c>
      <c r="DD1172" t="b">
        <f>CY1172&lt;=Konstanta!$AH$4</f>
        <v>1</v>
      </c>
      <c r="DE1172" t="b">
        <f>CY1172&lt;=Konstanta!$AH$5</f>
        <v>1</v>
      </c>
      <c r="DF1172" t="b">
        <f>CY1172&lt;=Konstanta!$AH$6</f>
        <v>1</v>
      </c>
      <c r="DG1172" t="b">
        <f ca="1">TEXT(BL1172,"YYYYMMDD")=TEXT(Konstanta!$B$1,"YYYYMMDD")</f>
        <v>0</v>
      </c>
      <c r="DH1172" t="b">
        <f t="shared" si="315"/>
        <v>0</v>
      </c>
      <c r="DI1172" s="67">
        <f ca="1">Konstanta!$C$4-Data!CD1172</f>
        <v>-1096658.666275</v>
      </c>
      <c r="DJ1172">
        <f ca="1">IF(Data!DI1172&gt;=Konstanta!$B$14,Konstanta!$A$14,IF(Data!DI1172&gt;=Konstanta!$B$15,Konstanta!$A$15,IF(Data!DI1172&gt;=Konstanta!$B$16,Konstanta!$A$16,IF(Data!DI1172&gt;=Konstanta!$B$17,Konstanta!$A$17,IF(Data!DI1172&gt;=Konstanta!$B$18,Konstanta!$A$18,Konstanta!$A$19)))))</f>
        <v>6</v>
      </c>
      <c r="DK1172" t="b">
        <f t="shared" si="316"/>
        <v>0</v>
      </c>
      <c r="DL1172" t="b">
        <f>COUNTIFS(A$1:A1171,A1172)=0</f>
        <v>1</v>
      </c>
    </row>
    <row r="1173" spans="1:116">
      <c r="A1173" s="68"/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8"/>
      <c r="P1173" s="68"/>
      <c r="Q1173" s="68"/>
      <c r="R1173" s="68"/>
      <c r="S1173" s="68"/>
      <c r="T1173" s="68"/>
      <c r="U1173" s="68"/>
      <c r="V1173" s="68"/>
      <c r="W1173" s="68"/>
      <c r="X1173" s="68"/>
      <c r="Y1173" s="68"/>
      <c r="Z1173" s="68"/>
      <c r="AA1173" s="68"/>
      <c r="AB1173" s="68"/>
      <c r="AC1173" s="68"/>
      <c r="AD1173" s="68"/>
      <c r="AE1173" s="68"/>
      <c r="AF1173" s="68"/>
      <c r="AG1173" s="68"/>
      <c r="AH1173" s="68"/>
      <c r="AI1173" s="68"/>
      <c r="AJ1173" s="68"/>
      <c r="AK1173" s="68"/>
      <c r="AL1173" s="68"/>
      <c r="AM1173" s="68"/>
      <c r="AN1173" s="68"/>
      <c r="AO1173" s="68"/>
      <c r="AP1173" s="68"/>
      <c r="AQ1173" s="68"/>
      <c r="AR1173" s="68"/>
      <c r="AS1173" s="68"/>
      <c r="AT1173" s="68"/>
      <c r="AU1173" s="68"/>
      <c r="AV1173" s="68"/>
      <c r="AW1173" s="68"/>
      <c r="AX1173" s="68"/>
      <c r="AY1173" s="68"/>
      <c r="AZ1173" s="68"/>
      <c r="BA1173" s="68"/>
      <c r="BB1173" s="68"/>
      <c r="BC1173" s="68"/>
      <c r="BD1173" s="68"/>
      <c r="BE1173" s="68"/>
      <c r="BF1173" s="68"/>
      <c r="BG1173" s="68"/>
      <c r="BH1173" s="68"/>
      <c r="BI1173" s="68"/>
      <c r="BJ1173" s="68"/>
      <c r="BK1173" s="68"/>
      <c r="BL1173" s="68"/>
      <c r="BM1173" s="68"/>
      <c r="BN1173" s="68"/>
      <c r="BO1173" s="68"/>
      <c r="BP1173" s="68"/>
      <c r="BQ1173" s="68"/>
      <c r="BR1173" s="68"/>
      <c r="BS1173" s="68"/>
      <c r="BT1173" s="68"/>
      <c r="BU1173" s="68"/>
      <c r="BV1173" s="68"/>
      <c r="BW1173" s="68"/>
      <c r="BX1173" s="68"/>
      <c r="BY1173" s="68"/>
      <c r="BZ1173" s="70" t="str">
        <f t="shared" si="301"/>
        <v/>
      </c>
      <c r="CA1173" s="71">
        <f t="shared" ca="1" si="302"/>
        <v>1096694.666275</v>
      </c>
      <c r="CB1173" s="70" t="b">
        <f ca="1">AND(LEN(BZ1173)&gt;0,TEXT(BZ1173,"YYYY-MM-DD")=TEXT(Konstanta!$B$1,"YYYY-MM-DD"))</f>
        <v>0</v>
      </c>
      <c r="CC1173" s="70" t="str">
        <f t="shared" si="303"/>
        <v/>
      </c>
      <c r="CD1173" s="72">
        <f ca="1">(Konstanta!$B$2-D1173)*24</f>
        <v>1096694.666275</v>
      </c>
      <c r="CE1173" t="b">
        <f t="shared" si="304"/>
        <v>0</v>
      </c>
      <c r="CF1173" t="b">
        <f>LEN(_xlfn.IFNA(VLOOKUP(H1173,Konstanta!$M:$M,1,FALSE),""))&gt;0</f>
        <v>0</v>
      </c>
      <c r="CG1173" t="b">
        <f>LEN(_xlfn.IFNA(VLOOKUP(G1173,Konstanta!$T:$T,1,FALSE),""))&gt;0</f>
        <v>0</v>
      </c>
      <c r="CH1173" t="b">
        <f>_xlfn.IFNA(VLOOKUP(U1173,Konstanta!$O:$O,1,FALSE),"-")&lt;&gt;"-"</f>
        <v>0</v>
      </c>
      <c r="CI1173" t="b">
        <f>LEN(_xlfn.IFNA(VLOOKUP(AX1173,Konstanta!$X:$X,1,FALSE),""))&gt;0</f>
        <v>0</v>
      </c>
      <c r="CJ1173" t="b">
        <f>OR(LEN(_xlfn.IFNA(VLOOKUP(Y1173,Konstanta!$Q:$Q,1,FALSE),""))&gt;0,LEN(Y1173)=0)</f>
        <v>1</v>
      </c>
      <c r="CK1173" t="b">
        <f t="shared" si="305"/>
        <v>1</v>
      </c>
      <c r="CL1173" t="b">
        <f>OR(LEN(_xlfn.IFNA(VLOOKUP(BK1173,Konstanta!$Z:$Z,1,FALSE),""))&gt;0,LEN(BK1173)=0)</f>
        <v>1</v>
      </c>
      <c r="CM1173" t="b">
        <f t="shared" si="306"/>
        <v>1</v>
      </c>
      <c r="CN1173" t="b">
        <f t="shared" si="307"/>
        <v>0</v>
      </c>
      <c r="CO1173" t="b">
        <f>LEN(_xlfn.IFNA(VLOOKUP(Data!K1173,Konstanta!$AB:$AB,1,FALSE),""))&gt;0</f>
        <v>0</v>
      </c>
      <c r="CP1173" s="12" t="b">
        <f t="shared" si="308"/>
        <v>0</v>
      </c>
      <c r="CQ1173" s="12" t="b">
        <f t="shared" si="309"/>
        <v>0</v>
      </c>
      <c r="CR1173" t="b">
        <f>ISNUMBER(SEARCH(Konstanta!$Q$5,Y1173))</f>
        <v>0</v>
      </c>
      <c r="CS1173">
        <f ca="1">IF(CD1173&lt;=Konstanta!$J$5,Konstanta!$I$5,IF(CD1173&lt;=Konstanta!$J$6,Konstanta!$I$6,IF(CD1173&lt;=Konstanta!$J$7,Konstanta!$I$7,Konstanta!$I$8)))</f>
        <v>4</v>
      </c>
      <c r="CT1173" t="b">
        <f>ISNUMBER(SEARCH(Konstanta!$Q$6,Y1173))</f>
        <v>0</v>
      </c>
      <c r="CU1173">
        <f ca="1">IF(CD1173&lt;=Konstanta!$F$5,Konstanta!$E$5,IF(CD1173&lt;=Konstanta!$F$6,Konstanta!$E$6,IF(CD1173&lt;=Konstanta!$F$7,Konstanta!$E$7,IF(CD1173&lt;=Konstanta!$F$8,Konstanta!$E$8,Konstanta!$E$9))))</f>
        <v>5</v>
      </c>
      <c r="CV1173" t="b">
        <f t="shared" si="310"/>
        <v>1</v>
      </c>
      <c r="CW1173" s="74">
        <f ca="1">IF(CD1173&lt;=Konstanta!$B$5,Konstanta!$A$5,IF(CD1173&lt;=Konstanta!$B$6,Konstanta!$A$6,IF(CD1173&lt;=Konstanta!$B$7,Konstanta!$A$7,IF(CD1173&lt;=Konstanta!$B$8,Konstanta!$A$8,IF(CD1173&lt;=Konstanta!$B$9,Konstanta!$A$9,IF(CD1173&lt;=Konstanta!$B$10,Konstanta!$A$10,IF(CD1173&lt;=Konstanta!$B$11,Konstanta!$A$11,Konstanta!$A$12)))))))</f>
        <v>8</v>
      </c>
      <c r="CX1173" t="b">
        <f>LEN(_xlfn.IFNA(VLOOKUP(AA1173,Konstanta!$AD:$AD,1,FALSE),""))=0</f>
        <v>1</v>
      </c>
      <c r="CY1173" s="67">
        <f t="shared" si="311"/>
        <v>0</v>
      </c>
      <c r="CZ1173" s="67">
        <f t="shared" si="312"/>
        <v>0</v>
      </c>
      <c r="DA1173" s="67">
        <f t="shared" si="313"/>
        <v>0</v>
      </c>
      <c r="DB1173" t="b">
        <f t="shared" ca="1" si="314"/>
        <v>0</v>
      </c>
      <c r="DC1173" s="67" t="b">
        <f>DA1173&lt;=Konstanta!$AH$3</f>
        <v>1</v>
      </c>
      <c r="DD1173" t="b">
        <f>CY1173&lt;=Konstanta!$AH$4</f>
        <v>1</v>
      </c>
      <c r="DE1173" t="b">
        <f>CY1173&lt;=Konstanta!$AH$5</f>
        <v>1</v>
      </c>
      <c r="DF1173" t="b">
        <f>CY1173&lt;=Konstanta!$AH$6</f>
        <v>1</v>
      </c>
      <c r="DG1173" t="b">
        <f ca="1">TEXT(BL1173,"YYYYMMDD")=TEXT(Konstanta!$B$1,"YYYYMMDD")</f>
        <v>0</v>
      </c>
      <c r="DH1173" t="b">
        <f t="shared" si="315"/>
        <v>0</v>
      </c>
      <c r="DI1173" s="67">
        <f ca="1">Konstanta!$C$4-Data!CD1173</f>
        <v>-1096658.666275</v>
      </c>
      <c r="DJ1173">
        <f ca="1">IF(Data!DI1173&gt;=Konstanta!$B$14,Konstanta!$A$14,IF(Data!DI1173&gt;=Konstanta!$B$15,Konstanta!$A$15,IF(Data!DI1173&gt;=Konstanta!$B$16,Konstanta!$A$16,IF(Data!DI1173&gt;=Konstanta!$B$17,Konstanta!$A$17,IF(Data!DI1173&gt;=Konstanta!$B$18,Konstanta!$A$18,Konstanta!$A$19)))))</f>
        <v>6</v>
      </c>
      <c r="DK1173" t="b">
        <f t="shared" si="316"/>
        <v>0</v>
      </c>
      <c r="DL1173" t="b">
        <f>COUNTIFS(A$1:A1172,A1173)=0</f>
        <v>1</v>
      </c>
    </row>
    <row r="1174" spans="1:116">
      <c r="A1174" s="68"/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8"/>
      <c r="P1174" s="68"/>
      <c r="Q1174" s="68"/>
      <c r="R1174" s="68"/>
      <c r="S1174" s="68"/>
      <c r="T1174" s="68"/>
      <c r="U1174" s="68"/>
      <c r="V1174" s="68"/>
      <c r="W1174" s="68"/>
      <c r="X1174" s="68"/>
      <c r="Y1174" s="68"/>
      <c r="Z1174" s="68"/>
      <c r="AA1174" s="68"/>
      <c r="AB1174" s="68"/>
      <c r="AC1174" s="68"/>
      <c r="AD1174" s="68"/>
      <c r="AE1174" s="68"/>
      <c r="AF1174" s="68"/>
      <c r="AG1174" s="68"/>
      <c r="AH1174" s="68"/>
      <c r="AI1174" s="68"/>
      <c r="AJ1174" s="68"/>
      <c r="AK1174" s="68"/>
      <c r="AL1174" s="68"/>
      <c r="AM1174" s="68"/>
      <c r="AN1174" s="68"/>
      <c r="AO1174" s="68"/>
      <c r="AP1174" s="68"/>
      <c r="AQ1174" s="68"/>
      <c r="AR1174" s="68"/>
      <c r="AS1174" s="68"/>
      <c r="AT1174" s="68"/>
      <c r="AU1174" s="68"/>
      <c r="AV1174" s="68"/>
      <c r="AW1174" s="68"/>
      <c r="AX1174" s="68"/>
      <c r="AY1174" s="68"/>
      <c r="AZ1174" s="68"/>
      <c r="BA1174" s="68"/>
      <c r="BB1174" s="68"/>
      <c r="BC1174" s="68"/>
      <c r="BD1174" s="68"/>
      <c r="BE1174" s="68"/>
      <c r="BF1174" s="68"/>
      <c r="BG1174" s="68"/>
      <c r="BH1174" s="68"/>
      <c r="BI1174" s="68"/>
      <c r="BJ1174" s="68"/>
      <c r="BK1174" s="68"/>
      <c r="BL1174" s="68"/>
      <c r="BM1174" s="68"/>
      <c r="BN1174" s="68"/>
      <c r="BO1174" s="68"/>
      <c r="BP1174" s="68"/>
      <c r="BQ1174" s="68"/>
      <c r="BR1174" s="68"/>
      <c r="BS1174" s="68"/>
      <c r="BT1174" s="68"/>
      <c r="BU1174" s="68"/>
      <c r="BV1174" s="68"/>
      <c r="BW1174" s="68"/>
      <c r="BX1174" s="68"/>
      <c r="BY1174" s="68"/>
      <c r="BZ1174" s="70" t="str">
        <f t="shared" si="301"/>
        <v/>
      </c>
      <c r="CA1174" s="71">
        <f t="shared" ca="1" si="302"/>
        <v>1096694.6659916667</v>
      </c>
      <c r="CB1174" s="70" t="b">
        <f ca="1">AND(LEN(BZ1174)&gt;0,TEXT(BZ1174,"YYYY-MM-DD")=TEXT(Konstanta!$B$1,"YYYY-MM-DD"))</f>
        <v>0</v>
      </c>
      <c r="CC1174" s="70" t="str">
        <f t="shared" si="303"/>
        <v/>
      </c>
      <c r="CD1174" s="72">
        <f ca="1">(Konstanta!$B$2-D1174)*24</f>
        <v>1096694.666275</v>
      </c>
      <c r="CE1174" t="b">
        <f t="shared" si="304"/>
        <v>0</v>
      </c>
      <c r="CF1174" t="b">
        <f>LEN(_xlfn.IFNA(VLOOKUP(H1174,Konstanta!$M:$M,1,FALSE),""))&gt;0</f>
        <v>0</v>
      </c>
      <c r="CG1174" t="b">
        <f>LEN(_xlfn.IFNA(VLOOKUP(G1174,Konstanta!$T:$T,1,FALSE),""))&gt;0</f>
        <v>0</v>
      </c>
      <c r="CH1174" t="b">
        <f>_xlfn.IFNA(VLOOKUP(U1174,Konstanta!$O:$O,1,FALSE),"-")&lt;&gt;"-"</f>
        <v>0</v>
      </c>
      <c r="CI1174" t="b">
        <f>LEN(_xlfn.IFNA(VLOOKUP(AX1174,Konstanta!$X:$X,1,FALSE),""))&gt;0</f>
        <v>0</v>
      </c>
      <c r="CJ1174" t="b">
        <f>OR(LEN(_xlfn.IFNA(VLOOKUP(Y1174,Konstanta!$Q:$Q,1,FALSE),""))&gt;0,LEN(Y1174)=0)</f>
        <v>1</v>
      </c>
      <c r="CK1174" t="b">
        <f t="shared" si="305"/>
        <v>1</v>
      </c>
      <c r="CL1174" t="b">
        <f>OR(LEN(_xlfn.IFNA(VLOOKUP(BK1174,Konstanta!$Z:$Z,1,FALSE),""))&gt;0,LEN(BK1174)=0)</f>
        <v>1</v>
      </c>
      <c r="CM1174" t="b">
        <f t="shared" si="306"/>
        <v>1</v>
      </c>
      <c r="CN1174" t="b">
        <f t="shared" si="307"/>
        <v>0</v>
      </c>
      <c r="CO1174" t="b">
        <f>LEN(_xlfn.IFNA(VLOOKUP(Data!K1174,Konstanta!$AB:$AB,1,FALSE),""))&gt;0</f>
        <v>0</v>
      </c>
      <c r="CP1174" s="12" t="b">
        <f t="shared" si="308"/>
        <v>0</v>
      </c>
      <c r="CQ1174" s="12" t="b">
        <f t="shared" si="309"/>
        <v>0</v>
      </c>
      <c r="CR1174" t="b">
        <f>ISNUMBER(SEARCH(Konstanta!$Q$5,Y1174))</f>
        <v>0</v>
      </c>
      <c r="CS1174">
        <f ca="1">IF(CD1174&lt;=Konstanta!$J$5,Konstanta!$I$5,IF(CD1174&lt;=Konstanta!$J$6,Konstanta!$I$6,IF(CD1174&lt;=Konstanta!$J$7,Konstanta!$I$7,Konstanta!$I$8)))</f>
        <v>4</v>
      </c>
      <c r="CT1174" t="b">
        <f>ISNUMBER(SEARCH(Konstanta!$Q$6,Y1174))</f>
        <v>0</v>
      </c>
      <c r="CU1174">
        <f ca="1">IF(CD1174&lt;=Konstanta!$F$5,Konstanta!$E$5,IF(CD1174&lt;=Konstanta!$F$6,Konstanta!$E$6,IF(CD1174&lt;=Konstanta!$F$7,Konstanta!$E$7,IF(CD1174&lt;=Konstanta!$F$8,Konstanta!$E$8,Konstanta!$E$9))))</f>
        <v>5</v>
      </c>
      <c r="CV1174" t="b">
        <f t="shared" si="310"/>
        <v>1</v>
      </c>
      <c r="CW1174" s="74">
        <f ca="1">IF(CD1174&lt;=Konstanta!$B$5,Konstanta!$A$5,IF(CD1174&lt;=Konstanta!$B$6,Konstanta!$A$6,IF(CD1174&lt;=Konstanta!$B$7,Konstanta!$A$7,IF(CD1174&lt;=Konstanta!$B$8,Konstanta!$A$8,IF(CD1174&lt;=Konstanta!$B$9,Konstanta!$A$9,IF(CD1174&lt;=Konstanta!$B$10,Konstanta!$A$10,IF(CD1174&lt;=Konstanta!$B$11,Konstanta!$A$11,Konstanta!$A$12)))))))</f>
        <v>8</v>
      </c>
      <c r="CX1174" t="b">
        <f>LEN(_xlfn.IFNA(VLOOKUP(AA1174,Konstanta!$AD:$AD,1,FALSE),""))=0</f>
        <v>1</v>
      </c>
      <c r="CY1174" s="67">
        <f t="shared" si="311"/>
        <v>0</v>
      </c>
      <c r="CZ1174" s="67">
        <f t="shared" si="312"/>
        <v>0</v>
      </c>
      <c r="DA1174" s="67">
        <f t="shared" si="313"/>
        <v>0</v>
      </c>
      <c r="DB1174" t="b">
        <f t="shared" ca="1" si="314"/>
        <v>0</v>
      </c>
      <c r="DC1174" s="67" t="b">
        <f>DA1174&lt;=Konstanta!$AH$3</f>
        <v>1</v>
      </c>
      <c r="DD1174" t="b">
        <f>CY1174&lt;=Konstanta!$AH$4</f>
        <v>1</v>
      </c>
      <c r="DE1174" t="b">
        <f>CY1174&lt;=Konstanta!$AH$5</f>
        <v>1</v>
      </c>
      <c r="DF1174" t="b">
        <f>CY1174&lt;=Konstanta!$AH$6</f>
        <v>1</v>
      </c>
      <c r="DG1174" t="b">
        <f ca="1">TEXT(BL1174,"YYYYMMDD")=TEXT(Konstanta!$B$1,"YYYYMMDD")</f>
        <v>0</v>
      </c>
      <c r="DH1174" t="b">
        <f t="shared" si="315"/>
        <v>0</v>
      </c>
      <c r="DI1174" s="67">
        <f ca="1">Konstanta!$C$4-Data!CD1174</f>
        <v>-1096658.666275</v>
      </c>
      <c r="DJ1174">
        <f ca="1">IF(Data!DI1174&gt;=Konstanta!$B$14,Konstanta!$A$14,IF(Data!DI1174&gt;=Konstanta!$B$15,Konstanta!$A$15,IF(Data!DI1174&gt;=Konstanta!$B$16,Konstanta!$A$16,IF(Data!DI1174&gt;=Konstanta!$B$17,Konstanta!$A$17,IF(Data!DI1174&gt;=Konstanta!$B$18,Konstanta!$A$18,Konstanta!$A$19)))))</f>
        <v>6</v>
      </c>
      <c r="DK1174" t="b">
        <f t="shared" si="316"/>
        <v>0</v>
      </c>
      <c r="DL1174" t="b">
        <f>COUNTIFS(A$1:A1173,A1174)=0</f>
        <v>1</v>
      </c>
    </row>
    <row r="1175" spans="1:116">
      <c r="A1175" s="68"/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8"/>
      <c r="P1175" s="68"/>
      <c r="Q1175" s="68"/>
      <c r="R1175" s="68"/>
      <c r="S1175" s="68"/>
      <c r="T1175" s="68"/>
      <c r="U1175" s="68"/>
      <c r="V1175" s="68"/>
      <c r="W1175" s="68"/>
      <c r="X1175" s="68"/>
      <c r="Y1175" s="68"/>
      <c r="Z1175" s="68"/>
      <c r="AA1175" s="68"/>
      <c r="AB1175" s="68"/>
      <c r="AC1175" s="68"/>
      <c r="AD1175" s="68"/>
      <c r="AE1175" s="68"/>
      <c r="AF1175" s="68"/>
      <c r="AG1175" s="68"/>
      <c r="AH1175" s="68"/>
      <c r="AI1175" s="68"/>
      <c r="AJ1175" s="68"/>
      <c r="AK1175" s="68"/>
      <c r="AL1175" s="68"/>
      <c r="AM1175" s="68"/>
      <c r="AN1175" s="68"/>
      <c r="AO1175" s="68"/>
      <c r="AP1175" s="68"/>
      <c r="AQ1175" s="68"/>
      <c r="AR1175" s="68"/>
      <c r="AS1175" s="68"/>
      <c r="AT1175" s="68"/>
      <c r="AU1175" s="68"/>
      <c r="AV1175" s="68"/>
      <c r="AW1175" s="68"/>
      <c r="AX1175" s="68"/>
      <c r="AY1175" s="68"/>
      <c r="AZ1175" s="68"/>
      <c r="BA1175" s="68"/>
      <c r="BB1175" s="68"/>
      <c r="BC1175" s="68"/>
      <c r="BD1175" s="68"/>
      <c r="BE1175" s="68"/>
      <c r="BF1175" s="68"/>
      <c r="BG1175" s="68"/>
      <c r="BH1175" s="68"/>
      <c r="BI1175" s="68"/>
      <c r="BJ1175" s="68"/>
      <c r="BK1175" s="68"/>
      <c r="BL1175" s="68"/>
      <c r="BM1175" s="68"/>
      <c r="BN1175" s="68"/>
      <c r="BO1175" s="68"/>
      <c r="BP1175" s="68"/>
      <c r="BQ1175" s="68"/>
      <c r="BR1175" s="68"/>
      <c r="BS1175" s="68"/>
      <c r="BT1175" s="68"/>
      <c r="BU1175" s="68"/>
      <c r="BV1175" s="68"/>
      <c r="BW1175" s="68"/>
      <c r="BX1175" s="68"/>
      <c r="BY1175" s="68"/>
      <c r="BZ1175" s="70" t="str">
        <f t="shared" si="301"/>
        <v/>
      </c>
      <c r="CA1175" s="71">
        <f t="shared" ca="1" si="302"/>
        <v>1096694.6659916667</v>
      </c>
      <c r="CB1175" s="70" t="b">
        <f ca="1">AND(LEN(BZ1175)&gt;0,TEXT(BZ1175,"YYYY-MM-DD")=TEXT(Konstanta!$B$1,"YYYY-MM-DD"))</f>
        <v>0</v>
      </c>
      <c r="CC1175" s="70" t="str">
        <f t="shared" si="303"/>
        <v/>
      </c>
      <c r="CD1175" s="72">
        <f ca="1">(Konstanta!$B$2-D1175)*24</f>
        <v>1096694.666275</v>
      </c>
      <c r="CE1175" t="b">
        <f t="shared" si="304"/>
        <v>0</v>
      </c>
      <c r="CF1175" t="b">
        <f>LEN(_xlfn.IFNA(VLOOKUP(H1175,Konstanta!$M:$M,1,FALSE),""))&gt;0</f>
        <v>0</v>
      </c>
      <c r="CG1175" t="b">
        <f>LEN(_xlfn.IFNA(VLOOKUP(G1175,Konstanta!$T:$T,1,FALSE),""))&gt;0</f>
        <v>0</v>
      </c>
      <c r="CH1175" t="b">
        <f>_xlfn.IFNA(VLOOKUP(U1175,Konstanta!$O:$O,1,FALSE),"-")&lt;&gt;"-"</f>
        <v>0</v>
      </c>
      <c r="CI1175" t="b">
        <f>LEN(_xlfn.IFNA(VLOOKUP(AX1175,Konstanta!$X:$X,1,FALSE),""))&gt;0</f>
        <v>0</v>
      </c>
      <c r="CJ1175" t="b">
        <f>OR(LEN(_xlfn.IFNA(VLOOKUP(Y1175,Konstanta!$Q:$Q,1,FALSE),""))&gt;0,LEN(Y1175)=0)</f>
        <v>1</v>
      </c>
      <c r="CK1175" t="b">
        <f t="shared" si="305"/>
        <v>1</v>
      </c>
      <c r="CL1175" t="b">
        <f>OR(LEN(_xlfn.IFNA(VLOOKUP(BK1175,Konstanta!$Z:$Z,1,FALSE),""))&gt;0,LEN(BK1175)=0)</f>
        <v>1</v>
      </c>
      <c r="CM1175" t="b">
        <f t="shared" si="306"/>
        <v>1</v>
      </c>
      <c r="CN1175" t="b">
        <f t="shared" si="307"/>
        <v>0</v>
      </c>
      <c r="CO1175" t="b">
        <f>LEN(_xlfn.IFNA(VLOOKUP(Data!K1175,Konstanta!$AB:$AB,1,FALSE),""))&gt;0</f>
        <v>0</v>
      </c>
      <c r="CP1175" s="12" t="b">
        <f t="shared" si="308"/>
        <v>0</v>
      </c>
      <c r="CQ1175" s="12" t="b">
        <f t="shared" si="309"/>
        <v>0</v>
      </c>
      <c r="CR1175" t="b">
        <f>ISNUMBER(SEARCH(Konstanta!$Q$5,Y1175))</f>
        <v>0</v>
      </c>
      <c r="CS1175">
        <f ca="1">IF(CD1175&lt;=Konstanta!$J$5,Konstanta!$I$5,IF(CD1175&lt;=Konstanta!$J$6,Konstanta!$I$6,IF(CD1175&lt;=Konstanta!$J$7,Konstanta!$I$7,Konstanta!$I$8)))</f>
        <v>4</v>
      </c>
      <c r="CT1175" t="b">
        <f>ISNUMBER(SEARCH(Konstanta!$Q$6,Y1175))</f>
        <v>0</v>
      </c>
      <c r="CU1175">
        <f ca="1">IF(CD1175&lt;=Konstanta!$F$5,Konstanta!$E$5,IF(CD1175&lt;=Konstanta!$F$6,Konstanta!$E$6,IF(CD1175&lt;=Konstanta!$F$7,Konstanta!$E$7,IF(CD1175&lt;=Konstanta!$F$8,Konstanta!$E$8,Konstanta!$E$9))))</f>
        <v>5</v>
      </c>
      <c r="CV1175" t="b">
        <f t="shared" si="310"/>
        <v>1</v>
      </c>
      <c r="CW1175" s="74">
        <f ca="1">IF(CD1175&lt;=Konstanta!$B$5,Konstanta!$A$5,IF(CD1175&lt;=Konstanta!$B$6,Konstanta!$A$6,IF(CD1175&lt;=Konstanta!$B$7,Konstanta!$A$7,IF(CD1175&lt;=Konstanta!$B$8,Konstanta!$A$8,IF(CD1175&lt;=Konstanta!$B$9,Konstanta!$A$9,IF(CD1175&lt;=Konstanta!$B$10,Konstanta!$A$10,IF(CD1175&lt;=Konstanta!$B$11,Konstanta!$A$11,Konstanta!$A$12)))))))</f>
        <v>8</v>
      </c>
      <c r="CX1175" t="b">
        <f>LEN(_xlfn.IFNA(VLOOKUP(AA1175,Konstanta!$AD:$AD,1,FALSE),""))=0</f>
        <v>1</v>
      </c>
      <c r="CY1175" s="67">
        <f t="shared" si="311"/>
        <v>0</v>
      </c>
      <c r="CZ1175" s="67">
        <f t="shared" si="312"/>
        <v>0</v>
      </c>
      <c r="DA1175" s="67">
        <f t="shared" si="313"/>
        <v>0</v>
      </c>
      <c r="DB1175" t="b">
        <f t="shared" ca="1" si="314"/>
        <v>0</v>
      </c>
      <c r="DC1175" s="67" t="b">
        <f>DA1175&lt;=Konstanta!$AH$3</f>
        <v>1</v>
      </c>
      <c r="DD1175" t="b">
        <f>CY1175&lt;=Konstanta!$AH$4</f>
        <v>1</v>
      </c>
      <c r="DE1175" t="b">
        <f>CY1175&lt;=Konstanta!$AH$5</f>
        <v>1</v>
      </c>
      <c r="DF1175" t="b">
        <f>CY1175&lt;=Konstanta!$AH$6</f>
        <v>1</v>
      </c>
      <c r="DG1175" t="b">
        <f ca="1">TEXT(BL1175,"YYYYMMDD")=TEXT(Konstanta!$B$1,"YYYYMMDD")</f>
        <v>0</v>
      </c>
      <c r="DH1175" t="b">
        <f t="shared" si="315"/>
        <v>0</v>
      </c>
      <c r="DI1175" s="67">
        <f ca="1">Konstanta!$C$4-Data!CD1175</f>
        <v>-1096658.666275</v>
      </c>
      <c r="DJ1175">
        <f ca="1">IF(Data!DI1175&gt;=Konstanta!$B$14,Konstanta!$A$14,IF(Data!DI1175&gt;=Konstanta!$B$15,Konstanta!$A$15,IF(Data!DI1175&gt;=Konstanta!$B$16,Konstanta!$A$16,IF(Data!DI1175&gt;=Konstanta!$B$17,Konstanta!$A$17,IF(Data!DI1175&gt;=Konstanta!$B$18,Konstanta!$A$18,Konstanta!$A$19)))))</f>
        <v>6</v>
      </c>
      <c r="DK1175" t="b">
        <f t="shared" si="316"/>
        <v>0</v>
      </c>
      <c r="DL1175" t="b">
        <f>COUNTIFS(A$1:A1174,A1175)=0</f>
        <v>1</v>
      </c>
    </row>
    <row r="1176" spans="1:116">
      <c r="A1176" s="68"/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8"/>
      <c r="P1176" s="68"/>
      <c r="Q1176" s="68"/>
      <c r="R1176" s="68"/>
      <c r="S1176" s="68"/>
      <c r="T1176" s="68"/>
      <c r="U1176" s="68"/>
      <c r="V1176" s="68"/>
      <c r="W1176" s="68"/>
      <c r="X1176" s="68"/>
      <c r="Y1176" s="68"/>
      <c r="Z1176" s="68"/>
      <c r="AA1176" s="68"/>
      <c r="AB1176" s="68"/>
      <c r="AC1176" s="68"/>
      <c r="AD1176" s="68"/>
      <c r="AE1176" s="68"/>
      <c r="AF1176" s="68"/>
      <c r="AG1176" s="68"/>
      <c r="AH1176" s="68"/>
      <c r="AI1176" s="68"/>
      <c r="AJ1176" s="68"/>
      <c r="AK1176" s="68"/>
      <c r="AL1176" s="68"/>
      <c r="AM1176" s="68"/>
      <c r="AN1176" s="68"/>
      <c r="AO1176" s="68"/>
      <c r="AP1176" s="68"/>
      <c r="AQ1176" s="68"/>
      <c r="AR1176" s="68"/>
      <c r="AS1176" s="68"/>
      <c r="AT1176" s="68"/>
      <c r="AU1176" s="68"/>
      <c r="AV1176" s="68"/>
      <c r="AW1176" s="68"/>
      <c r="AX1176" s="68"/>
      <c r="AY1176" s="68"/>
      <c r="AZ1176" s="68"/>
      <c r="BA1176" s="68"/>
      <c r="BB1176" s="68"/>
      <c r="BC1176" s="68"/>
      <c r="BD1176" s="68"/>
      <c r="BE1176" s="68"/>
      <c r="BF1176" s="68"/>
      <c r="BG1176" s="68"/>
      <c r="BH1176" s="68"/>
      <c r="BI1176" s="68"/>
      <c r="BJ1176" s="68"/>
      <c r="BK1176" s="68"/>
      <c r="BL1176" s="68"/>
      <c r="BM1176" s="68"/>
      <c r="BN1176" s="68"/>
      <c r="BO1176" s="68"/>
      <c r="BP1176" s="68"/>
      <c r="BQ1176" s="68"/>
      <c r="BR1176" s="68"/>
      <c r="BS1176" s="68"/>
      <c r="BT1176" s="68"/>
      <c r="BU1176" s="68"/>
      <c r="BV1176" s="68"/>
      <c r="BW1176" s="68"/>
      <c r="BX1176" s="68"/>
      <c r="BY1176" s="68"/>
      <c r="BZ1176" s="70" t="str">
        <f t="shared" si="301"/>
        <v/>
      </c>
      <c r="CA1176" s="71">
        <f t="shared" ca="1" si="302"/>
        <v>1096694.6659916667</v>
      </c>
      <c r="CB1176" s="70" t="b">
        <f ca="1">AND(LEN(BZ1176)&gt;0,TEXT(BZ1176,"YYYY-MM-DD")=TEXT(Konstanta!$B$1,"YYYY-MM-DD"))</f>
        <v>0</v>
      </c>
      <c r="CC1176" s="70" t="str">
        <f t="shared" si="303"/>
        <v/>
      </c>
      <c r="CD1176" s="72">
        <f ca="1">(Konstanta!$B$2-D1176)*24</f>
        <v>1096694.666275</v>
      </c>
      <c r="CE1176" t="b">
        <f t="shared" si="304"/>
        <v>0</v>
      </c>
      <c r="CF1176" t="b">
        <f>LEN(_xlfn.IFNA(VLOOKUP(H1176,Konstanta!$M:$M,1,FALSE),""))&gt;0</f>
        <v>0</v>
      </c>
      <c r="CG1176" t="b">
        <f>LEN(_xlfn.IFNA(VLOOKUP(G1176,Konstanta!$T:$T,1,FALSE),""))&gt;0</f>
        <v>0</v>
      </c>
      <c r="CH1176" t="b">
        <f>_xlfn.IFNA(VLOOKUP(U1176,Konstanta!$O:$O,1,FALSE),"-")&lt;&gt;"-"</f>
        <v>0</v>
      </c>
      <c r="CI1176" t="b">
        <f>LEN(_xlfn.IFNA(VLOOKUP(AX1176,Konstanta!$X:$X,1,FALSE),""))&gt;0</f>
        <v>0</v>
      </c>
      <c r="CJ1176" t="b">
        <f>OR(LEN(_xlfn.IFNA(VLOOKUP(Y1176,Konstanta!$Q:$Q,1,FALSE),""))&gt;0,LEN(Y1176)=0)</f>
        <v>1</v>
      </c>
      <c r="CK1176" t="b">
        <f t="shared" si="305"/>
        <v>1</v>
      </c>
      <c r="CL1176" t="b">
        <f>OR(LEN(_xlfn.IFNA(VLOOKUP(BK1176,Konstanta!$Z:$Z,1,FALSE),""))&gt;0,LEN(BK1176)=0)</f>
        <v>1</v>
      </c>
      <c r="CM1176" t="b">
        <f t="shared" si="306"/>
        <v>1</v>
      </c>
      <c r="CN1176" t="b">
        <f t="shared" si="307"/>
        <v>0</v>
      </c>
      <c r="CO1176" t="b">
        <f>LEN(_xlfn.IFNA(VLOOKUP(Data!K1176,Konstanta!$AB:$AB,1,FALSE),""))&gt;0</f>
        <v>0</v>
      </c>
      <c r="CP1176" s="12" t="b">
        <f t="shared" si="308"/>
        <v>0</v>
      </c>
      <c r="CQ1176" s="12" t="b">
        <f t="shared" si="309"/>
        <v>0</v>
      </c>
      <c r="CR1176" t="b">
        <f>ISNUMBER(SEARCH(Konstanta!$Q$5,Y1176))</f>
        <v>0</v>
      </c>
      <c r="CS1176">
        <f ca="1">IF(CD1176&lt;=Konstanta!$J$5,Konstanta!$I$5,IF(CD1176&lt;=Konstanta!$J$6,Konstanta!$I$6,IF(CD1176&lt;=Konstanta!$J$7,Konstanta!$I$7,Konstanta!$I$8)))</f>
        <v>4</v>
      </c>
      <c r="CT1176" t="b">
        <f>ISNUMBER(SEARCH(Konstanta!$Q$6,Y1176))</f>
        <v>0</v>
      </c>
      <c r="CU1176">
        <f ca="1">IF(CD1176&lt;=Konstanta!$F$5,Konstanta!$E$5,IF(CD1176&lt;=Konstanta!$F$6,Konstanta!$E$6,IF(CD1176&lt;=Konstanta!$F$7,Konstanta!$E$7,IF(CD1176&lt;=Konstanta!$F$8,Konstanta!$E$8,Konstanta!$E$9))))</f>
        <v>5</v>
      </c>
      <c r="CV1176" t="b">
        <f t="shared" si="310"/>
        <v>1</v>
      </c>
      <c r="CW1176" s="74">
        <f ca="1">IF(CD1176&lt;=Konstanta!$B$5,Konstanta!$A$5,IF(CD1176&lt;=Konstanta!$B$6,Konstanta!$A$6,IF(CD1176&lt;=Konstanta!$B$7,Konstanta!$A$7,IF(CD1176&lt;=Konstanta!$B$8,Konstanta!$A$8,IF(CD1176&lt;=Konstanta!$B$9,Konstanta!$A$9,IF(CD1176&lt;=Konstanta!$B$10,Konstanta!$A$10,IF(CD1176&lt;=Konstanta!$B$11,Konstanta!$A$11,Konstanta!$A$12)))))))</f>
        <v>8</v>
      </c>
      <c r="CX1176" t="b">
        <f>LEN(_xlfn.IFNA(VLOOKUP(AA1176,Konstanta!$AD:$AD,1,FALSE),""))=0</f>
        <v>1</v>
      </c>
      <c r="CY1176" s="67">
        <f t="shared" si="311"/>
        <v>0</v>
      </c>
      <c r="CZ1176" s="67">
        <f t="shared" si="312"/>
        <v>0</v>
      </c>
      <c r="DA1176" s="67">
        <f t="shared" si="313"/>
        <v>0</v>
      </c>
      <c r="DB1176" t="b">
        <f t="shared" ca="1" si="314"/>
        <v>0</v>
      </c>
      <c r="DC1176" s="67" t="b">
        <f>DA1176&lt;=Konstanta!$AH$3</f>
        <v>1</v>
      </c>
      <c r="DD1176" t="b">
        <f>CY1176&lt;=Konstanta!$AH$4</f>
        <v>1</v>
      </c>
      <c r="DE1176" t="b">
        <f>CY1176&lt;=Konstanta!$AH$5</f>
        <v>1</v>
      </c>
      <c r="DF1176" t="b">
        <f>CY1176&lt;=Konstanta!$AH$6</f>
        <v>1</v>
      </c>
      <c r="DG1176" t="b">
        <f ca="1">TEXT(BL1176,"YYYYMMDD")=TEXT(Konstanta!$B$1,"YYYYMMDD")</f>
        <v>0</v>
      </c>
      <c r="DH1176" t="b">
        <f t="shared" si="315"/>
        <v>0</v>
      </c>
      <c r="DI1176" s="67">
        <f ca="1">Konstanta!$C$4-Data!CD1176</f>
        <v>-1096658.666275</v>
      </c>
      <c r="DJ1176">
        <f ca="1">IF(Data!DI1176&gt;=Konstanta!$B$14,Konstanta!$A$14,IF(Data!DI1176&gt;=Konstanta!$B$15,Konstanta!$A$15,IF(Data!DI1176&gt;=Konstanta!$B$16,Konstanta!$A$16,IF(Data!DI1176&gt;=Konstanta!$B$17,Konstanta!$A$17,IF(Data!DI1176&gt;=Konstanta!$B$18,Konstanta!$A$18,Konstanta!$A$19)))))</f>
        <v>6</v>
      </c>
      <c r="DK1176" t="b">
        <f t="shared" si="316"/>
        <v>0</v>
      </c>
      <c r="DL1176" t="b">
        <f>COUNTIFS(A$1:A1175,A1176)=0</f>
        <v>1</v>
      </c>
    </row>
    <row r="1177" spans="1:116">
      <c r="A1177" s="68"/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8"/>
      <c r="P1177" s="68"/>
      <c r="Q1177" s="68"/>
      <c r="R1177" s="68"/>
      <c r="S1177" s="68"/>
      <c r="T1177" s="68"/>
      <c r="U1177" s="68"/>
      <c r="V1177" s="68"/>
      <c r="W1177" s="68"/>
      <c r="X1177" s="68"/>
      <c r="Y1177" s="68"/>
      <c r="Z1177" s="68"/>
      <c r="AA1177" s="68"/>
      <c r="AB1177" s="68"/>
      <c r="AC1177" s="68"/>
      <c r="AD1177" s="68"/>
      <c r="AE1177" s="68"/>
      <c r="AF1177" s="68"/>
      <c r="AG1177" s="68"/>
      <c r="AH1177" s="68"/>
      <c r="AI1177" s="68"/>
      <c r="AJ1177" s="68"/>
      <c r="AK1177" s="68"/>
      <c r="AL1177" s="68"/>
      <c r="AM1177" s="68"/>
      <c r="AN1177" s="68"/>
      <c r="AO1177" s="68"/>
      <c r="AP1177" s="68"/>
      <c r="AQ1177" s="68"/>
      <c r="AR1177" s="68"/>
      <c r="AS1177" s="68"/>
      <c r="AT1177" s="68"/>
      <c r="AU1177" s="68"/>
      <c r="AV1177" s="68"/>
      <c r="AW1177" s="68"/>
      <c r="AX1177" s="68"/>
      <c r="AY1177" s="68"/>
      <c r="AZ1177" s="68"/>
      <c r="BA1177" s="68"/>
      <c r="BB1177" s="68"/>
      <c r="BC1177" s="68"/>
      <c r="BD1177" s="68"/>
      <c r="BE1177" s="68"/>
      <c r="BF1177" s="68"/>
      <c r="BG1177" s="68"/>
      <c r="BH1177" s="68"/>
      <c r="BI1177" s="68"/>
      <c r="BJ1177" s="68"/>
      <c r="BK1177" s="68"/>
      <c r="BL1177" s="68"/>
      <c r="BM1177" s="68"/>
      <c r="BN1177" s="68"/>
      <c r="BO1177" s="68"/>
      <c r="BP1177" s="68"/>
      <c r="BQ1177" s="68"/>
      <c r="BR1177" s="68"/>
      <c r="BS1177" s="68"/>
      <c r="BT1177" s="68"/>
      <c r="BU1177" s="68"/>
      <c r="BV1177" s="68"/>
      <c r="BW1177" s="68"/>
      <c r="BX1177" s="68"/>
      <c r="BY1177" s="68"/>
      <c r="BZ1177" s="70" t="str">
        <f t="shared" si="301"/>
        <v/>
      </c>
      <c r="CA1177" s="71">
        <f t="shared" ca="1" si="302"/>
        <v>1096694.666013889</v>
      </c>
      <c r="CB1177" s="70" t="b">
        <f ca="1">AND(LEN(BZ1177)&gt;0,TEXT(BZ1177,"YYYY-MM-DD")=TEXT(Konstanta!$B$1,"YYYY-MM-DD"))</f>
        <v>0</v>
      </c>
      <c r="CC1177" s="70" t="str">
        <f t="shared" si="303"/>
        <v/>
      </c>
      <c r="CD1177" s="72">
        <f ca="1">(Konstanta!$B$2-D1177)*24</f>
        <v>1096694.666275</v>
      </c>
      <c r="CE1177" t="b">
        <f t="shared" si="304"/>
        <v>0</v>
      </c>
      <c r="CF1177" t="b">
        <f>LEN(_xlfn.IFNA(VLOOKUP(H1177,Konstanta!$M:$M,1,FALSE),""))&gt;0</f>
        <v>0</v>
      </c>
      <c r="CG1177" t="b">
        <f>LEN(_xlfn.IFNA(VLOOKUP(G1177,Konstanta!$T:$T,1,FALSE),""))&gt;0</f>
        <v>0</v>
      </c>
      <c r="CH1177" t="b">
        <f>_xlfn.IFNA(VLOOKUP(U1177,Konstanta!$O:$O,1,FALSE),"-")&lt;&gt;"-"</f>
        <v>0</v>
      </c>
      <c r="CI1177" t="b">
        <f>LEN(_xlfn.IFNA(VLOOKUP(AX1177,Konstanta!$X:$X,1,FALSE),""))&gt;0</f>
        <v>0</v>
      </c>
      <c r="CJ1177" t="b">
        <f>OR(LEN(_xlfn.IFNA(VLOOKUP(Y1177,Konstanta!$Q:$Q,1,FALSE),""))&gt;0,LEN(Y1177)=0)</f>
        <v>1</v>
      </c>
      <c r="CK1177" t="b">
        <f t="shared" si="305"/>
        <v>1</v>
      </c>
      <c r="CL1177" t="b">
        <f>OR(LEN(_xlfn.IFNA(VLOOKUP(BK1177,Konstanta!$Z:$Z,1,FALSE),""))&gt;0,LEN(BK1177)=0)</f>
        <v>1</v>
      </c>
      <c r="CM1177" t="b">
        <f t="shared" si="306"/>
        <v>1</v>
      </c>
      <c r="CN1177" t="b">
        <f t="shared" si="307"/>
        <v>0</v>
      </c>
      <c r="CO1177" t="b">
        <f>LEN(_xlfn.IFNA(VLOOKUP(Data!K1177,Konstanta!$AB:$AB,1,FALSE),""))&gt;0</f>
        <v>0</v>
      </c>
      <c r="CP1177" s="12" t="b">
        <f t="shared" si="308"/>
        <v>0</v>
      </c>
      <c r="CQ1177" s="12" t="b">
        <f t="shared" si="309"/>
        <v>0</v>
      </c>
      <c r="CR1177" t="b">
        <f>ISNUMBER(SEARCH(Konstanta!$Q$5,Y1177))</f>
        <v>0</v>
      </c>
      <c r="CS1177">
        <f ca="1">IF(CD1177&lt;=Konstanta!$J$5,Konstanta!$I$5,IF(CD1177&lt;=Konstanta!$J$6,Konstanta!$I$6,IF(CD1177&lt;=Konstanta!$J$7,Konstanta!$I$7,Konstanta!$I$8)))</f>
        <v>4</v>
      </c>
      <c r="CT1177" t="b">
        <f>ISNUMBER(SEARCH(Konstanta!$Q$6,Y1177))</f>
        <v>0</v>
      </c>
      <c r="CU1177">
        <f ca="1">IF(CD1177&lt;=Konstanta!$F$5,Konstanta!$E$5,IF(CD1177&lt;=Konstanta!$F$6,Konstanta!$E$6,IF(CD1177&lt;=Konstanta!$F$7,Konstanta!$E$7,IF(CD1177&lt;=Konstanta!$F$8,Konstanta!$E$8,Konstanta!$E$9))))</f>
        <v>5</v>
      </c>
      <c r="CV1177" t="b">
        <f t="shared" si="310"/>
        <v>1</v>
      </c>
      <c r="CW1177" s="74">
        <f ca="1">IF(CD1177&lt;=Konstanta!$B$5,Konstanta!$A$5,IF(CD1177&lt;=Konstanta!$B$6,Konstanta!$A$6,IF(CD1177&lt;=Konstanta!$B$7,Konstanta!$A$7,IF(CD1177&lt;=Konstanta!$B$8,Konstanta!$A$8,IF(CD1177&lt;=Konstanta!$B$9,Konstanta!$A$9,IF(CD1177&lt;=Konstanta!$B$10,Konstanta!$A$10,IF(CD1177&lt;=Konstanta!$B$11,Konstanta!$A$11,Konstanta!$A$12)))))))</f>
        <v>8</v>
      </c>
      <c r="CX1177" t="b">
        <f>LEN(_xlfn.IFNA(VLOOKUP(AA1177,Konstanta!$AD:$AD,1,FALSE),""))=0</f>
        <v>1</v>
      </c>
      <c r="CY1177" s="67">
        <f t="shared" si="311"/>
        <v>0</v>
      </c>
      <c r="CZ1177" s="67">
        <f t="shared" si="312"/>
        <v>0</v>
      </c>
      <c r="DA1177" s="67">
        <f t="shared" si="313"/>
        <v>0</v>
      </c>
      <c r="DB1177" t="b">
        <f t="shared" ca="1" si="314"/>
        <v>0</v>
      </c>
      <c r="DC1177" s="67" t="b">
        <f>DA1177&lt;=Konstanta!$AH$3</f>
        <v>1</v>
      </c>
      <c r="DD1177" t="b">
        <f>CY1177&lt;=Konstanta!$AH$4</f>
        <v>1</v>
      </c>
      <c r="DE1177" t="b">
        <f>CY1177&lt;=Konstanta!$AH$5</f>
        <v>1</v>
      </c>
      <c r="DF1177" t="b">
        <f>CY1177&lt;=Konstanta!$AH$6</f>
        <v>1</v>
      </c>
      <c r="DG1177" t="b">
        <f ca="1">TEXT(BL1177,"YYYYMMDD")=TEXT(Konstanta!$B$1,"YYYYMMDD")</f>
        <v>0</v>
      </c>
      <c r="DH1177" t="b">
        <f t="shared" si="315"/>
        <v>0</v>
      </c>
      <c r="DI1177" s="67">
        <f ca="1">Konstanta!$C$4-Data!CD1177</f>
        <v>-1096658.666275</v>
      </c>
      <c r="DJ1177">
        <f ca="1">IF(Data!DI1177&gt;=Konstanta!$B$14,Konstanta!$A$14,IF(Data!DI1177&gt;=Konstanta!$B$15,Konstanta!$A$15,IF(Data!DI1177&gt;=Konstanta!$B$16,Konstanta!$A$16,IF(Data!DI1177&gt;=Konstanta!$B$17,Konstanta!$A$17,IF(Data!DI1177&gt;=Konstanta!$B$18,Konstanta!$A$18,Konstanta!$A$19)))))</f>
        <v>6</v>
      </c>
      <c r="DK1177" t="b">
        <f t="shared" si="316"/>
        <v>0</v>
      </c>
      <c r="DL1177" t="b">
        <f>COUNTIFS(A$1:A1176,A1177)=0</f>
        <v>1</v>
      </c>
    </row>
    <row r="1178" spans="1:116">
      <c r="A1178" s="68"/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8"/>
      <c r="P1178" s="68"/>
      <c r="Q1178" s="68"/>
      <c r="R1178" s="68"/>
      <c r="S1178" s="68"/>
      <c r="T1178" s="68"/>
      <c r="U1178" s="68"/>
      <c r="V1178" s="68"/>
      <c r="W1178" s="68"/>
      <c r="X1178" s="68"/>
      <c r="Y1178" s="68"/>
      <c r="Z1178" s="68"/>
      <c r="AA1178" s="68"/>
      <c r="AB1178" s="68"/>
      <c r="AC1178" s="68"/>
      <c r="AD1178" s="68"/>
      <c r="AE1178" s="68"/>
      <c r="AF1178" s="68"/>
      <c r="AG1178" s="68"/>
      <c r="AH1178" s="68"/>
      <c r="AI1178" s="68"/>
      <c r="AJ1178" s="68"/>
      <c r="AK1178" s="68"/>
      <c r="AL1178" s="68"/>
      <c r="AM1178" s="68"/>
      <c r="AN1178" s="68"/>
      <c r="AO1178" s="68"/>
      <c r="AP1178" s="68"/>
      <c r="AQ1178" s="68"/>
      <c r="AR1178" s="68"/>
      <c r="AS1178" s="68"/>
      <c r="AT1178" s="68"/>
      <c r="AU1178" s="68"/>
      <c r="AV1178" s="68"/>
      <c r="AW1178" s="68"/>
      <c r="AX1178" s="68"/>
      <c r="AY1178" s="68"/>
      <c r="AZ1178" s="68"/>
      <c r="BA1178" s="68"/>
      <c r="BB1178" s="68"/>
      <c r="BC1178" s="68"/>
      <c r="BD1178" s="68"/>
      <c r="BE1178" s="68"/>
      <c r="BF1178" s="68"/>
      <c r="BG1178" s="68"/>
      <c r="BH1178" s="68"/>
      <c r="BI1178" s="68"/>
      <c r="BJ1178" s="68"/>
      <c r="BK1178" s="68"/>
      <c r="BL1178" s="68"/>
      <c r="BM1178" s="68"/>
      <c r="BN1178" s="68"/>
      <c r="BO1178" s="68"/>
      <c r="BP1178" s="68"/>
      <c r="BQ1178" s="68"/>
      <c r="BR1178" s="68"/>
      <c r="BS1178" s="68"/>
      <c r="BT1178" s="68"/>
      <c r="BU1178" s="68"/>
      <c r="BV1178" s="68"/>
      <c r="BW1178" s="68"/>
      <c r="BX1178" s="68"/>
      <c r="BY1178" s="68"/>
      <c r="BZ1178" s="70" t="str">
        <f t="shared" si="301"/>
        <v/>
      </c>
      <c r="CA1178" s="71">
        <f t="shared" ca="1" si="302"/>
        <v>1096694.6664083335</v>
      </c>
      <c r="CB1178" s="70" t="b">
        <f ca="1">AND(LEN(BZ1178)&gt;0,TEXT(BZ1178,"YYYY-MM-DD")=TEXT(Konstanta!$B$1,"YYYY-MM-DD"))</f>
        <v>0</v>
      </c>
      <c r="CC1178" s="70" t="str">
        <f t="shared" si="303"/>
        <v/>
      </c>
      <c r="CD1178" s="72">
        <f ca="1">(Konstanta!$B$2-D1178)*24</f>
        <v>1096694.666275</v>
      </c>
      <c r="CE1178" t="b">
        <f t="shared" si="304"/>
        <v>0</v>
      </c>
      <c r="CF1178" t="b">
        <f>LEN(_xlfn.IFNA(VLOOKUP(H1178,Konstanta!$M:$M,1,FALSE),""))&gt;0</f>
        <v>0</v>
      </c>
      <c r="CG1178" t="b">
        <f>LEN(_xlfn.IFNA(VLOOKUP(G1178,Konstanta!$T:$T,1,FALSE),""))&gt;0</f>
        <v>0</v>
      </c>
      <c r="CH1178" t="b">
        <f>_xlfn.IFNA(VLOOKUP(U1178,Konstanta!$O:$O,1,FALSE),"-")&lt;&gt;"-"</f>
        <v>0</v>
      </c>
      <c r="CI1178" t="b">
        <f>LEN(_xlfn.IFNA(VLOOKUP(AX1178,Konstanta!$X:$X,1,FALSE),""))&gt;0</f>
        <v>0</v>
      </c>
      <c r="CJ1178" t="b">
        <f>OR(LEN(_xlfn.IFNA(VLOOKUP(Y1178,Konstanta!$Q:$Q,1,FALSE),""))&gt;0,LEN(Y1178)=0)</f>
        <v>1</v>
      </c>
      <c r="CK1178" t="b">
        <f t="shared" si="305"/>
        <v>1</v>
      </c>
      <c r="CL1178" t="b">
        <f>OR(LEN(_xlfn.IFNA(VLOOKUP(BK1178,Konstanta!$Z:$Z,1,FALSE),""))&gt;0,LEN(BK1178)=0)</f>
        <v>1</v>
      </c>
      <c r="CM1178" t="b">
        <f t="shared" si="306"/>
        <v>1</v>
      </c>
      <c r="CN1178" t="b">
        <f t="shared" si="307"/>
        <v>0</v>
      </c>
      <c r="CO1178" t="b">
        <f>LEN(_xlfn.IFNA(VLOOKUP(Data!K1178,Konstanta!$AB:$AB,1,FALSE),""))&gt;0</f>
        <v>0</v>
      </c>
      <c r="CP1178" s="12" t="b">
        <f t="shared" si="308"/>
        <v>0</v>
      </c>
      <c r="CQ1178" s="12" t="b">
        <f t="shared" si="309"/>
        <v>0</v>
      </c>
      <c r="CR1178" t="b">
        <f>ISNUMBER(SEARCH(Konstanta!$Q$5,Y1178))</f>
        <v>0</v>
      </c>
      <c r="CS1178">
        <f ca="1">IF(CD1178&lt;=Konstanta!$J$5,Konstanta!$I$5,IF(CD1178&lt;=Konstanta!$J$6,Konstanta!$I$6,IF(CD1178&lt;=Konstanta!$J$7,Konstanta!$I$7,Konstanta!$I$8)))</f>
        <v>4</v>
      </c>
      <c r="CT1178" t="b">
        <f>ISNUMBER(SEARCH(Konstanta!$Q$6,Y1178))</f>
        <v>0</v>
      </c>
      <c r="CU1178">
        <f ca="1">IF(CD1178&lt;=Konstanta!$F$5,Konstanta!$E$5,IF(CD1178&lt;=Konstanta!$F$6,Konstanta!$E$6,IF(CD1178&lt;=Konstanta!$F$7,Konstanta!$E$7,IF(CD1178&lt;=Konstanta!$F$8,Konstanta!$E$8,Konstanta!$E$9))))</f>
        <v>5</v>
      </c>
      <c r="CV1178" t="b">
        <f t="shared" si="310"/>
        <v>1</v>
      </c>
      <c r="CW1178" s="74">
        <f ca="1">IF(CD1178&lt;=Konstanta!$B$5,Konstanta!$A$5,IF(CD1178&lt;=Konstanta!$B$6,Konstanta!$A$6,IF(CD1178&lt;=Konstanta!$B$7,Konstanta!$A$7,IF(CD1178&lt;=Konstanta!$B$8,Konstanta!$A$8,IF(CD1178&lt;=Konstanta!$B$9,Konstanta!$A$9,IF(CD1178&lt;=Konstanta!$B$10,Konstanta!$A$10,IF(CD1178&lt;=Konstanta!$B$11,Konstanta!$A$11,Konstanta!$A$12)))))))</f>
        <v>8</v>
      </c>
      <c r="CX1178" t="b">
        <f>LEN(_xlfn.IFNA(VLOOKUP(AA1178,Konstanta!$AD:$AD,1,FALSE),""))=0</f>
        <v>1</v>
      </c>
      <c r="CY1178" s="67">
        <f t="shared" si="311"/>
        <v>0</v>
      </c>
      <c r="CZ1178" s="67">
        <f t="shared" si="312"/>
        <v>0</v>
      </c>
      <c r="DA1178" s="67">
        <f t="shared" si="313"/>
        <v>0</v>
      </c>
      <c r="DB1178" t="b">
        <f t="shared" ca="1" si="314"/>
        <v>0</v>
      </c>
      <c r="DC1178" s="67" t="b">
        <f>DA1178&lt;=Konstanta!$AH$3</f>
        <v>1</v>
      </c>
      <c r="DD1178" t="b">
        <f>CY1178&lt;=Konstanta!$AH$4</f>
        <v>1</v>
      </c>
      <c r="DE1178" t="b">
        <f>CY1178&lt;=Konstanta!$AH$5</f>
        <v>1</v>
      </c>
      <c r="DF1178" t="b">
        <f>CY1178&lt;=Konstanta!$AH$6</f>
        <v>1</v>
      </c>
      <c r="DG1178" t="b">
        <f ca="1">TEXT(BL1178,"YYYYMMDD")=TEXT(Konstanta!$B$1,"YYYYMMDD")</f>
        <v>0</v>
      </c>
      <c r="DH1178" t="b">
        <f t="shared" si="315"/>
        <v>0</v>
      </c>
      <c r="DI1178" s="67">
        <f ca="1">Konstanta!$C$4-Data!CD1178</f>
        <v>-1096658.666275</v>
      </c>
      <c r="DJ1178">
        <f ca="1">IF(Data!DI1178&gt;=Konstanta!$B$14,Konstanta!$A$14,IF(Data!DI1178&gt;=Konstanta!$B$15,Konstanta!$A$15,IF(Data!DI1178&gt;=Konstanta!$B$16,Konstanta!$A$16,IF(Data!DI1178&gt;=Konstanta!$B$17,Konstanta!$A$17,IF(Data!DI1178&gt;=Konstanta!$B$18,Konstanta!$A$18,Konstanta!$A$19)))))</f>
        <v>6</v>
      </c>
      <c r="DK1178" t="b">
        <f t="shared" si="316"/>
        <v>0</v>
      </c>
      <c r="DL1178" t="b">
        <f>COUNTIFS(A$1:A1177,A1178)=0</f>
        <v>1</v>
      </c>
    </row>
    <row r="1179" spans="1:116">
      <c r="A1179" s="68"/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8"/>
      <c r="P1179" s="68"/>
      <c r="Q1179" s="68"/>
      <c r="R1179" s="68"/>
      <c r="S1179" s="68"/>
      <c r="T1179" s="68"/>
      <c r="U1179" s="68"/>
      <c r="V1179" s="68"/>
      <c r="W1179" s="68"/>
      <c r="X1179" s="68"/>
      <c r="Y1179" s="68"/>
      <c r="Z1179" s="68"/>
      <c r="AA1179" s="68"/>
      <c r="AB1179" s="68"/>
      <c r="AC1179" s="68"/>
      <c r="AD1179" s="68"/>
      <c r="AE1179" s="68"/>
      <c r="AF1179" s="68"/>
      <c r="AG1179" s="68"/>
      <c r="AH1179" s="68"/>
      <c r="AI1179" s="68"/>
      <c r="AJ1179" s="68"/>
      <c r="AK1179" s="68"/>
      <c r="AL1179" s="68"/>
      <c r="AM1179" s="68"/>
      <c r="AN1179" s="68"/>
      <c r="AO1179" s="68"/>
      <c r="AP1179" s="68"/>
      <c r="AQ1179" s="68"/>
      <c r="AR1179" s="68"/>
      <c r="AS1179" s="68"/>
      <c r="AT1179" s="68"/>
      <c r="AU1179" s="68"/>
      <c r="AV1179" s="68"/>
      <c r="AW1179" s="68"/>
      <c r="AX1179" s="68"/>
      <c r="AY1179" s="68"/>
      <c r="AZ1179" s="68"/>
      <c r="BA1179" s="68"/>
      <c r="BB1179" s="68"/>
      <c r="BC1179" s="68"/>
      <c r="BD1179" s="68"/>
      <c r="BE1179" s="68"/>
      <c r="BF1179" s="68"/>
      <c r="BG1179" s="68"/>
      <c r="BH1179" s="68"/>
      <c r="BI1179" s="68"/>
      <c r="BJ1179" s="68"/>
      <c r="BK1179" s="68"/>
      <c r="BL1179" s="68"/>
      <c r="BM1179" s="68"/>
      <c r="BN1179" s="68"/>
      <c r="BO1179" s="68"/>
      <c r="BP1179" s="68"/>
      <c r="BQ1179" s="68"/>
      <c r="BR1179" s="68"/>
      <c r="BS1179" s="68"/>
      <c r="BT1179" s="68"/>
      <c r="BU1179" s="68"/>
      <c r="BV1179" s="68"/>
      <c r="BW1179" s="68"/>
      <c r="BX1179" s="68"/>
      <c r="BY1179" s="68"/>
      <c r="BZ1179" s="70" t="str">
        <f t="shared" si="301"/>
        <v/>
      </c>
      <c r="CA1179" s="71">
        <f t="shared" ca="1" si="302"/>
        <v>1096694.6664</v>
      </c>
      <c r="CB1179" s="70" t="b">
        <f ca="1">AND(LEN(BZ1179)&gt;0,TEXT(BZ1179,"YYYY-MM-DD")=TEXT(Konstanta!$B$1,"YYYY-MM-DD"))</f>
        <v>0</v>
      </c>
      <c r="CC1179" s="70" t="str">
        <f t="shared" si="303"/>
        <v/>
      </c>
      <c r="CD1179" s="72">
        <f ca="1">(Konstanta!$B$2-D1179)*24</f>
        <v>1096694.666275</v>
      </c>
      <c r="CE1179" t="b">
        <f t="shared" si="304"/>
        <v>0</v>
      </c>
      <c r="CF1179" t="b">
        <f>LEN(_xlfn.IFNA(VLOOKUP(H1179,Konstanta!$M:$M,1,FALSE),""))&gt;0</f>
        <v>0</v>
      </c>
      <c r="CG1179" t="b">
        <f>LEN(_xlfn.IFNA(VLOOKUP(G1179,Konstanta!$T:$T,1,FALSE),""))&gt;0</f>
        <v>0</v>
      </c>
      <c r="CH1179" t="b">
        <f>_xlfn.IFNA(VLOOKUP(U1179,Konstanta!$O:$O,1,FALSE),"-")&lt;&gt;"-"</f>
        <v>0</v>
      </c>
      <c r="CI1179" t="b">
        <f>LEN(_xlfn.IFNA(VLOOKUP(AX1179,Konstanta!$X:$X,1,FALSE),""))&gt;0</f>
        <v>0</v>
      </c>
      <c r="CJ1179" t="b">
        <f>OR(LEN(_xlfn.IFNA(VLOOKUP(Y1179,Konstanta!$Q:$Q,1,FALSE),""))&gt;0,LEN(Y1179)=0)</f>
        <v>1</v>
      </c>
      <c r="CK1179" t="b">
        <f t="shared" si="305"/>
        <v>1</v>
      </c>
      <c r="CL1179" t="b">
        <f>OR(LEN(_xlfn.IFNA(VLOOKUP(BK1179,Konstanta!$Z:$Z,1,FALSE),""))&gt;0,LEN(BK1179)=0)</f>
        <v>1</v>
      </c>
      <c r="CM1179" t="b">
        <f t="shared" si="306"/>
        <v>1</v>
      </c>
      <c r="CN1179" t="b">
        <f t="shared" si="307"/>
        <v>0</v>
      </c>
      <c r="CO1179" t="b">
        <f>LEN(_xlfn.IFNA(VLOOKUP(Data!K1179,Konstanta!$AB:$AB,1,FALSE),""))&gt;0</f>
        <v>0</v>
      </c>
      <c r="CP1179" s="12" t="b">
        <f t="shared" si="308"/>
        <v>0</v>
      </c>
      <c r="CQ1179" s="12" t="b">
        <f t="shared" si="309"/>
        <v>0</v>
      </c>
      <c r="CR1179" t="b">
        <f>ISNUMBER(SEARCH(Konstanta!$Q$5,Y1179))</f>
        <v>0</v>
      </c>
      <c r="CS1179">
        <f ca="1">IF(CD1179&lt;=Konstanta!$J$5,Konstanta!$I$5,IF(CD1179&lt;=Konstanta!$J$6,Konstanta!$I$6,IF(CD1179&lt;=Konstanta!$J$7,Konstanta!$I$7,Konstanta!$I$8)))</f>
        <v>4</v>
      </c>
      <c r="CT1179" t="b">
        <f>ISNUMBER(SEARCH(Konstanta!$Q$6,Y1179))</f>
        <v>0</v>
      </c>
      <c r="CU1179">
        <f ca="1">IF(CD1179&lt;=Konstanta!$F$5,Konstanta!$E$5,IF(CD1179&lt;=Konstanta!$F$6,Konstanta!$E$6,IF(CD1179&lt;=Konstanta!$F$7,Konstanta!$E$7,IF(CD1179&lt;=Konstanta!$F$8,Konstanta!$E$8,Konstanta!$E$9))))</f>
        <v>5</v>
      </c>
      <c r="CV1179" t="b">
        <f t="shared" si="310"/>
        <v>1</v>
      </c>
      <c r="CW1179" s="74">
        <f ca="1">IF(CD1179&lt;=Konstanta!$B$5,Konstanta!$A$5,IF(CD1179&lt;=Konstanta!$B$6,Konstanta!$A$6,IF(CD1179&lt;=Konstanta!$B$7,Konstanta!$A$7,IF(CD1179&lt;=Konstanta!$B$8,Konstanta!$A$8,IF(CD1179&lt;=Konstanta!$B$9,Konstanta!$A$9,IF(CD1179&lt;=Konstanta!$B$10,Konstanta!$A$10,IF(CD1179&lt;=Konstanta!$B$11,Konstanta!$A$11,Konstanta!$A$12)))))))</f>
        <v>8</v>
      </c>
      <c r="CX1179" t="b">
        <f>LEN(_xlfn.IFNA(VLOOKUP(AA1179,Konstanta!$AD:$AD,1,FALSE),""))=0</f>
        <v>1</v>
      </c>
      <c r="CY1179" s="67">
        <f t="shared" si="311"/>
        <v>0</v>
      </c>
      <c r="CZ1179" s="67">
        <f t="shared" si="312"/>
        <v>0</v>
      </c>
      <c r="DA1179" s="67">
        <f t="shared" si="313"/>
        <v>0</v>
      </c>
      <c r="DB1179" t="b">
        <f t="shared" ca="1" si="314"/>
        <v>0</v>
      </c>
      <c r="DC1179" s="67" t="b">
        <f>DA1179&lt;=Konstanta!$AH$3</f>
        <v>1</v>
      </c>
      <c r="DD1179" t="b">
        <f>CY1179&lt;=Konstanta!$AH$4</f>
        <v>1</v>
      </c>
      <c r="DE1179" t="b">
        <f>CY1179&lt;=Konstanta!$AH$5</f>
        <v>1</v>
      </c>
      <c r="DF1179" t="b">
        <f>CY1179&lt;=Konstanta!$AH$6</f>
        <v>1</v>
      </c>
      <c r="DG1179" t="b">
        <f ca="1">TEXT(BL1179,"YYYYMMDD")=TEXT(Konstanta!$B$1,"YYYYMMDD")</f>
        <v>0</v>
      </c>
      <c r="DH1179" t="b">
        <f t="shared" si="315"/>
        <v>0</v>
      </c>
      <c r="DI1179" s="67">
        <f ca="1">Konstanta!$C$4-Data!CD1179</f>
        <v>-1096658.666275</v>
      </c>
      <c r="DJ1179">
        <f ca="1">IF(Data!DI1179&gt;=Konstanta!$B$14,Konstanta!$A$14,IF(Data!DI1179&gt;=Konstanta!$B$15,Konstanta!$A$15,IF(Data!DI1179&gt;=Konstanta!$B$16,Konstanta!$A$16,IF(Data!DI1179&gt;=Konstanta!$B$17,Konstanta!$A$17,IF(Data!DI1179&gt;=Konstanta!$B$18,Konstanta!$A$18,Konstanta!$A$19)))))</f>
        <v>6</v>
      </c>
      <c r="DK1179" t="b">
        <f t="shared" si="316"/>
        <v>0</v>
      </c>
      <c r="DL1179" t="b">
        <f>COUNTIFS(A$1:A1178,A1179)=0</f>
        <v>1</v>
      </c>
    </row>
    <row r="1180" spans="1:116">
      <c r="A1180" s="68"/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8"/>
      <c r="P1180" s="68"/>
      <c r="Q1180" s="68"/>
      <c r="R1180" s="68"/>
      <c r="S1180" s="68"/>
      <c r="T1180" s="68"/>
      <c r="U1180" s="68"/>
      <c r="V1180" s="68"/>
      <c r="W1180" s="68"/>
      <c r="X1180" s="68"/>
      <c r="Y1180" s="68"/>
      <c r="Z1180" s="68"/>
      <c r="AA1180" s="68"/>
      <c r="AB1180" s="68"/>
      <c r="AC1180" s="68"/>
      <c r="AD1180" s="68"/>
      <c r="AE1180" s="68"/>
      <c r="AF1180" s="68"/>
      <c r="AG1180" s="68"/>
      <c r="AH1180" s="68"/>
      <c r="AI1180" s="68"/>
      <c r="AJ1180" s="68"/>
      <c r="AK1180" s="68"/>
      <c r="AL1180" s="68"/>
      <c r="AM1180" s="68"/>
      <c r="AN1180" s="68"/>
      <c r="AO1180" s="68"/>
      <c r="AP1180" s="68"/>
      <c r="AQ1180" s="68"/>
      <c r="AR1180" s="68"/>
      <c r="AS1180" s="68"/>
      <c r="AT1180" s="68"/>
      <c r="AU1180" s="68"/>
      <c r="AV1180" s="68"/>
      <c r="AW1180" s="68"/>
      <c r="AX1180" s="68"/>
      <c r="AY1180" s="68"/>
      <c r="AZ1180" s="68"/>
      <c r="BA1180" s="68"/>
      <c r="BB1180" s="68"/>
      <c r="BC1180" s="68"/>
      <c r="BD1180" s="68"/>
      <c r="BE1180" s="68"/>
      <c r="BF1180" s="68"/>
      <c r="BG1180" s="68"/>
      <c r="BH1180" s="68"/>
      <c r="BI1180" s="68"/>
      <c r="BJ1180" s="68"/>
      <c r="BK1180" s="68"/>
      <c r="BL1180" s="68"/>
      <c r="BM1180" s="68"/>
      <c r="BN1180" s="68"/>
      <c r="BO1180" s="68"/>
      <c r="BP1180" s="68"/>
      <c r="BQ1180" s="68"/>
      <c r="BR1180" s="68"/>
      <c r="BS1180" s="68"/>
      <c r="BT1180" s="68"/>
      <c r="BU1180" s="68"/>
      <c r="BV1180" s="68"/>
      <c r="BW1180" s="68"/>
      <c r="BX1180" s="68"/>
      <c r="BY1180" s="68"/>
      <c r="BZ1180" s="70" t="str">
        <f t="shared" si="301"/>
        <v/>
      </c>
      <c r="CA1180" s="71">
        <f t="shared" ca="1" si="302"/>
        <v>1096694.666275</v>
      </c>
      <c r="CB1180" s="70" t="b">
        <f ca="1">AND(LEN(BZ1180)&gt;0,TEXT(BZ1180,"YYYY-MM-DD")=TEXT(Konstanta!$B$1,"YYYY-MM-DD"))</f>
        <v>0</v>
      </c>
      <c r="CC1180" s="70" t="str">
        <f t="shared" si="303"/>
        <v/>
      </c>
      <c r="CD1180" s="72">
        <f ca="1">(Konstanta!$B$2-D1180)*24</f>
        <v>1096694.666275</v>
      </c>
      <c r="CE1180" t="b">
        <f t="shared" si="304"/>
        <v>0</v>
      </c>
      <c r="CF1180" t="b">
        <f>LEN(_xlfn.IFNA(VLOOKUP(H1180,Konstanta!$M:$M,1,FALSE),""))&gt;0</f>
        <v>0</v>
      </c>
      <c r="CG1180" t="b">
        <f>LEN(_xlfn.IFNA(VLOOKUP(G1180,Konstanta!$T:$T,1,FALSE),""))&gt;0</f>
        <v>0</v>
      </c>
      <c r="CH1180" t="b">
        <f>_xlfn.IFNA(VLOOKUP(U1180,Konstanta!$O:$O,1,FALSE),"-")&lt;&gt;"-"</f>
        <v>0</v>
      </c>
      <c r="CI1180" t="b">
        <f>LEN(_xlfn.IFNA(VLOOKUP(AX1180,Konstanta!$X:$X,1,FALSE),""))&gt;0</f>
        <v>0</v>
      </c>
      <c r="CJ1180" t="b">
        <f>OR(LEN(_xlfn.IFNA(VLOOKUP(Y1180,Konstanta!$Q:$Q,1,FALSE),""))&gt;0,LEN(Y1180)=0)</f>
        <v>1</v>
      </c>
      <c r="CK1180" t="b">
        <f t="shared" si="305"/>
        <v>1</v>
      </c>
      <c r="CL1180" t="b">
        <f>OR(LEN(_xlfn.IFNA(VLOOKUP(BK1180,Konstanta!$Z:$Z,1,FALSE),""))&gt;0,LEN(BK1180)=0)</f>
        <v>1</v>
      </c>
      <c r="CM1180" t="b">
        <f t="shared" si="306"/>
        <v>1</v>
      </c>
      <c r="CN1180" t="b">
        <f t="shared" si="307"/>
        <v>0</v>
      </c>
      <c r="CO1180" t="b">
        <f>LEN(_xlfn.IFNA(VLOOKUP(Data!K1180,Konstanta!$AB:$AB,1,FALSE),""))&gt;0</f>
        <v>0</v>
      </c>
      <c r="CP1180" s="12" t="b">
        <f t="shared" si="308"/>
        <v>0</v>
      </c>
      <c r="CQ1180" s="12" t="b">
        <f t="shared" si="309"/>
        <v>0</v>
      </c>
      <c r="CR1180" t="b">
        <f>ISNUMBER(SEARCH(Konstanta!$Q$5,Y1180))</f>
        <v>0</v>
      </c>
      <c r="CS1180">
        <f ca="1">IF(CD1180&lt;=Konstanta!$J$5,Konstanta!$I$5,IF(CD1180&lt;=Konstanta!$J$6,Konstanta!$I$6,IF(CD1180&lt;=Konstanta!$J$7,Konstanta!$I$7,Konstanta!$I$8)))</f>
        <v>4</v>
      </c>
      <c r="CT1180" t="b">
        <f>ISNUMBER(SEARCH(Konstanta!$Q$6,Y1180))</f>
        <v>0</v>
      </c>
      <c r="CU1180">
        <f ca="1">IF(CD1180&lt;=Konstanta!$F$5,Konstanta!$E$5,IF(CD1180&lt;=Konstanta!$F$6,Konstanta!$E$6,IF(CD1180&lt;=Konstanta!$F$7,Konstanta!$E$7,IF(CD1180&lt;=Konstanta!$F$8,Konstanta!$E$8,Konstanta!$E$9))))</f>
        <v>5</v>
      </c>
      <c r="CV1180" t="b">
        <f t="shared" si="310"/>
        <v>1</v>
      </c>
      <c r="CW1180" s="74">
        <f ca="1">IF(CD1180&lt;=Konstanta!$B$5,Konstanta!$A$5,IF(CD1180&lt;=Konstanta!$B$6,Konstanta!$A$6,IF(CD1180&lt;=Konstanta!$B$7,Konstanta!$A$7,IF(CD1180&lt;=Konstanta!$B$8,Konstanta!$A$8,IF(CD1180&lt;=Konstanta!$B$9,Konstanta!$A$9,IF(CD1180&lt;=Konstanta!$B$10,Konstanta!$A$10,IF(CD1180&lt;=Konstanta!$B$11,Konstanta!$A$11,Konstanta!$A$12)))))))</f>
        <v>8</v>
      </c>
      <c r="CX1180" t="b">
        <f>LEN(_xlfn.IFNA(VLOOKUP(AA1180,Konstanta!$AD:$AD,1,FALSE),""))=0</f>
        <v>1</v>
      </c>
      <c r="CY1180" s="67">
        <f t="shared" si="311"/>
        <v>0</v>
      </c>
      <c r="CZ1180" s="67">
        <f t="shared" si="312"/>
        <v>0</v>
      </c>
      <c r="DA1180" s="67">
        <f t="shared" si="313"/>
        <v>0</v>
      </c>
      <c r="DB1180" t="b">
        <f t="shared" ca="1" si="314"/>
        <v>0</v>
      </c>
      <c r="DC1180" s="67" t="b">
        <f>DA1180&lt;=Konstanta!$AH$3</f>
        <v>1</v>
      </c>
      <c r="DD1180" t="b">
        <f>CY1180&lt;=Konstanta!$AH$4</f>
        <v>1</v>
      </c>
      <c r="DE1180" t="b">
        <f>CY1180&lt;=Konstanta!$AH$5</f>
        <v>1</v>
      </c>
      <c r="DF1180" t="b">
        <f>CY1180&lt;=Konstanta!$AH$6</f>
        <v>1</v>
      </c>
      <c r="DG1180" t="b">
        <f ca="1">TEXT(BL1180,"YYYYMMDD")=TEXT(Konstanta!$B$1,"YYYYMMDD")</f>
        <v>0</v>
      </c>
      <c r="DH1180" t="b">
        <f t="shared" si="315"/>
        <v>0</v>
      </c>
      <c r="DI1180" s="67">
        <f ca="1">Konstanta!$C$4-Data!CD1180</f>
        <v>-1096658.666275</v>
      </c>
      <c r="DJ1180">
        <f ca="1">IF(Data!DI1180&gt;=Konstanta!$B$14,Konstanta!$A$14,IF(Data!DI1180&gt;=Konstanta!$B$15,Konstanta!$A$15,IF(Data!DI1180&gt;=Konstanta!$B$16,Konstanta!$A$16,IF(Data!DI1180&gt;=Konstanta!$B$17,Konstanta!$A$17,IF(Data!DI1180&gt;=Konstanta!$B$18,Konstanta!$A$18,Konstanta!$A$19)))))</f>
        <v>6</v>
      </c>
      <c r="DK1180" t="b">
        <f t="shared" si="316"/>
        <v>0</v>
      </c>
      <c r="DL1180" t="b">
        <f>COUNTIFS(A$1:A1179,A1180)=0</f>
        <v>1</v>
      </c>
    </row>
    <row r="1181" spans="1:116">
      <c r="A1181" s="68"/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8"/>
      <c r="P1181" s="68"/>
      <c r="Q1181" s="68"/>
      <c r="R1181" s="68"/>
      <c r="S1181" s="68"/>
      <c r="T1181" s="68"/>
      <c r="U1181" s="68"/>
      <c r="V1181" s="68"/>
      <c r="W1181" s="68"/>
      <c r="X1181" s="68"/>
      <c r="Y1181" s="68"/>
      <c r="Z1181" s="68"/>
      <c r="AA1181" s="68"/>
      <c r="AB1181" s="68"/>
      <c r="AC1181" s="68"/>
      <c r="AD1181" s="68"/>
      <c r="AE1181" s="68"/>
      <c r="AF1181" s="68"/>
      <c r="AG1181" s="68"/>
      <c r="AH1181" s="68"/>
      <c r="AI1181" s="68"/>
      <c r="AJ1181" s="68"/>
      <c r="AK1181" s="68"/>
      <c r="AL1181" s="68"/>
      <c r="AM1181" s="68"/>
      <c r="AN1181" s="68"/>
      <c r="AO1181" s="68"/>
      <c r="AP1181" s="68"/>
      <c r="AQ1181" s="68"/>
      <c r="AR1181" s="68"/>
      <c r="AS1181" s="68"/>
      <c r="AT1181" s="68"/>
      <c r="AU1181" s="68"/>
      <c r="AV1181" s="68"/>
      <c r="AW1181" s="68"/>
      <c r="AX1181" s="68"/>
      <c r="AY1181" s="68"/>
      <c r="AZ1181" s="68"/>
      <c r="BA1181" s="68"/>
      <c r="BB1181" s="68"/>
      <c r="BC1181" s="68"/>
      <c r="BD1181" s="68"/>
      <c r="BE1181" s="68"/>
      <c r="BF1181" s="68"/>
      <c r="BG1181" s="68"/>
      <c r="BH1181" s="68"/>
      <c r="BI1181" s="68"/>
      <c r="BJ1181" s="68"/>
      <c r="BK1181" s="68"/>
      <c r="BL1181" s="68"/>
      <c r="BM1181" s="68"/>
      <c r="BN1181" s="68"/>
      <c r="BO1181" s="68"/>
      <c r="BP1181" s="68"/>
      <c r="BQ1181" s="68"/>
      <c r="BR1181" s="68"/>
      <c r="BS1181" s="68"/>
      <c r="BT1181" s="68"/>
      <c r="BU1181" s="68"/>
      <c r="BV1181" s="68"/>
      <c r="BW1181" s="68"/>
      <c r="BX1181" s="68"/>
      <c r="BY1181" s="68"/>
      <c r="BZ1181" s="70" t="str">
        <f t="shared" si="301"/>
        <v/>
      </c>
      <c r="CA1181" s="71">
        <f t="shared" ca="1" si="302"/>
        <v>1096694.6659944444</v>
      </c>
      <c r="CB1181" s="70" t="b">
        <f ca="1">AND(LEN(BZ1181)&gt;0,TEXT(BZ1181,"YYYY-MM-DD")=TEXT(Konstanta!$B$1,"YYYY-MM-DD"))</f>
        <v>0</v>
      </c>
      <c r="CC1181" s="70" t="str">
        <f t="shared" si="303"/>
        <v/>
      </c>
      <c r="CD1181" s="72">
        <f ca="1">(Konstanta!$B$2-D1181)*24</f>
        <v>1096694.666275</v>
      </c>
      <c r="CE1181" t="b">
        <f t="shared" si="304"/>
        <v>0</v>
      </c>
      <c r="CF1181" t="b">
        <f>LEN(_xlfn.IFNA(VLOOKUP(H1181,Konstanta!$M:$M,1,FALSE),""))&gt;0</f>
        <v>0</v>
      </c>
      <c r="CG1181" t="b">
        <f>LEN(_xlfn.IFNA(VLOOKUP(G1181,Konstanta!$T:$T,1,FALSE),""))&gt;0</f>
        <v>0</v>
      </c>
      <c r="CH1181" t="b">
        <f>_xlfn.IFNA(VLOOKUP(U1181,Konstanta!$O:$O,1,FALSE),"-")&lt;&gt;"-"</f>
        <v>0</v>
      </c>
      <c r="CI1181" t="b">
        <f>LEN(_xlfn.IFNA(VLOOKUP(AX1181,Konstanta!$X:$X,1,FALSE),""))&gt;0</f>
        <v>0</v>
      </c>
      <c r="CJ1181" t="b">
        <f>OR(LEN(_xlfn.IFNA(VLOOKUP(Y1181,Konstanta!$Q:$Q,1,FALSE),""))&gt;0,LEN(Y1181)=0)</f>
        <v>1</v>
      </c>
      <c r="CK1181" t="b">
        <f t="shared" si="305"/>
        <v>1</v>
      </c>
      <c r="CL1181" t="b">
        <f>OR(LEN(_xlfn.IFNA(VLOOKUP(BK1181,Konstanta!$Z:$Z,1,FALSE),""))&gt;0,LEN(BK1181)=0)</f>
        <v>1</v>
      </c>
      <c r="CM1181" t="b">
        <f t="shared" si="306"/>
        <v>1</v>
      </c>
      <c r="CN1181" t="b">
        <f t="shared" si="307"/>
        <v>0</v>
      </c>
      <c r="CO1181" t="b">
        <f>LEN(_xlfn.IFNA(VLOOKUP(Data!K1181,Konstanta!$AB:$AB,1,FALSE),""))&gt;0</f>
        <v>0</v>
      </c>
      <c r="CP1181" s="12" t="b">
        <f t="shared" si="308"/>
        <v>0</v>
      </c>
      <c r="CQ1181" s="12" t="b">
        <f t="shared" si="309"/>
        <v>0</v>
      </c>
      <c r="CR1181" t="b">
        <f>ISNUMBER(SEARCH(Konstanta!$Q$5,Y1181))</f>
        <v>0</v>
      </c>
      <c r="CS1181">
        <f ca="1">IF(CD1181&lt;=Konstanta!$J$5,Konstanta!$I$5,IF(CD1181&lt;=Konstanta!$J$6,Konstanta!$I$6,IF(CD1181&lt;=Konstanta!$J$7,Konstanta!$I$7,Konstanta!$I$8)))</f>
        <v>4</v>
      </c>
      <c r="CT1181" t="b">
        <f>ISNUMBER(SEARCH(Konstanta!$Q$6,Y1181))</f>
        <v>0</v>
      </c>
      <c r="CU1181">
        <f ca="1">IF(CD1181&lt;=Konstanta!$F$5,Konstanta!$E$5,IF(CD1181&lt;=Konstanta!$F$6,Konstanta!$E$6,IF(CD1181&lt;=Konstanta!$F$7,Konstanta!$E$7,IF(CD1181&lt;=Konstanta!$F$8,Konstanta!$E$8,Konstanta!$E$9))))</f>
        <v>5</v>
      </c>
      <c r="CV1181" t="b">
        <f t="shared" si="310"/>
        <v>1</v>
      </c>
      <c r="CW1181" s="74">
        <f ca="1">IF(CD1181&lt;=Konstanta!$B$5,Konstanta!$A$5,IF(CD1181&lt;=Konstanta!$B$6,Konstanta!$A$6,IF(CD1181&lt;=Konstanta!$B$7,Konstanta!$A$7,IF(CD1181&lt;=Konstanta!$B$8,Konstanta!$A$8,IF(CD1181&lt;=Konstanta!$B$9,Konstanta!$A$9,IF(CD1181&lt;=Konstanta!$B$10,Konstanta!$A$10,IF(CD1181&lt;=Konstanta!$B$11,Konstanta!$A$11,Konstanta!$A$12)))))))</f>
        <v>8</v>
      </c>
      <c r="CX1181" t="b">
        <f>LEN(_xlfn.IFNA(VLOOKUP(AA1181,Konstanta!$AD:$AD,1,FALSE),""))=0</f>
        <v>1</v>
      </c>
      <c r="CY1181" s="67">
        <f t="shared" si="311"/>
        <v>0</v>
      </c>
      <c r="CZ1181" s="67">
        <f t="shared" si="312"/>
        <v>0</v>
      </c>
      <c r="DA1181" s="67">
        <f t="shared" si="313"/>
        <v>0</v>
      </c>
      <c r="DB1181" t="b">
        <f t="shared" ca="1" si="314"/>
        <v>0</v>
      </c>
      <c r="DC1181" s="67" t="b">
        <f>DA1181&lt;=Konstanta!$AH$3</f>
        <v>1</v>
      </c>
      <c r="DD1181" t="b">
        <f>CY1181&lt;=Konstanta!$AH$4</f>
        <v>1</v>
      </c>
      <c r="DE1181" t="b">
        <f>CY1181&lt;=Konstanta!$AH$5</f>
        <v>1</v>
      </c>
      <c r="DF1181" t="b">
        <f>CY1181&lt;=Konstanta!$AH$6</f>
        <v>1</v>
      </c>
      <c r="DG1181" t="b">
        <f ca="1">TEXT(BL1181,"YYYYMMDD")=TEXT(Konstanta!$B$1,"YYYYMMDD")</f>
        <v>0</v>
      </c>
      <c r="DH1181" t="b">
        <f t="shared" si="315"/>
        <v>0</v>
      </c>
      <c r="DI1181" s="67">
        <f ca="1">Konstanta!$C$4-Data!CD1181</f>
        <v>-1096658.666275</v>
      </c>
      <c r="DJ1181">
        <f ca="1">IF(Data!DI1181&gt;=Konstanta!$B$14,Konstanta!$A$14,IF(Data!DI1181&gt;=Konstanta!$B$15,Konstanta!$A$15,IF(Data!DI1181&gt;=Konstanta!$B$16,Konstanta!$A$16,IF(Data!DI1181&gt;=Konstanta!$B$17,Konstanta!$A$17,IF(Data!DI1181&gt;=Konstanta!$B$18,Konstanta!$A$18,Konstanta!$A$19)))))</f>
        <v>6</v>
      </c>
      <c r="DK1181" t="b">
        <f t="shared" si="316"/>
        <v>0</v>
      </c>
      <c r="DL1181" t="b">
        <f>COUNTIFS(A$1:A1180,A1181)=0</f>
        <v>1</v>
      </c>
    </row>
    <row r="1182" spans="1:116">
      <c r="A1182" s="68"/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8"/>
      <c r="P1182" s="68"/>
      <c r="Q1182" s="68"/>
      <c r="R1182" s="68"/>
      <c r="S1182" s="68"/>
      <c r="T1182" s="68"/>
      <c r="U1182" s="68"/>
      <c r="V1182" s="68"/>
      <c r="W1182" s="68"/>
      <c r="X1182" s="68"/>
      <c r="Y1182" s="68"/>
      <c r="Z1182" s="68"/>
      <c r="AA1182" s="68"/>
      <c r="AB1182" s="68"/>
      <c r="AC1182" s="68"/>
      <c r="AD1182" s="68"/>
      <c r="AE1182" s="68"/>
      <c r="AF1182" s="68"/>
      <c r="AG1182" s="68"/>
      <c r="AH1182" s="68"/>
      <c r="AI1182" s="68"/>
      <c r="AJ1182" s="68"/>
      <c r="AK1182" s="68"/>
      <c r="AL1182" s="68"/>
      <c r="AM1182" s="68"/>
      <c r="AN1182" s="68"/>
      <c r="AO1182" s="68"/>
      <c r="AP1182" s="68"/>
      <c r="AQ1182" s="68"/>
      <c r="AR1182" s="68"/>
      <c r="AS1182" s="68"/>
      <c r="AT1182" s="68"/>
      <c r="AU1182" s="68"/>
      <c r="AV1182" s="68"/>
      <c r="AW1182" s="68"/>
      <c r="AX1182" s="68"/>
      <c r="AY1182" s="68"/>
      <c r="AZ1182" s="68"/>
      <c r="BA1182" s="68"/>
      <c r="BB1182" s="68"/>
      <c r="BC1182" s="68"/>
      <c r="BD1182" s="68"/>
      <c r="BE1182" s="68"/>
      <c r="BF1182" s="68"/>
      <c r="BG1182" s="68"/>
      <c r="BH1182" s="68"/>
      <c r="BI1182" s="68"/>
      <c r="BJ1182" s="68"/>
      <c r="BK1182" s="68"/>
      <c r="BL1182" s="68"/>
      <c r="BM1182" s="68"/>
      <c r="BN1182" s="68"/>
      <c r="BO1182" s="68"/>
      <c r="BP1182" s="68"/>
      <c r="BQ1182" s="68"/>
      <c r="BR1182" s="68"/>
      <c r="BS1182" s="68"/>
      <c r="BT1182" s="68"/>
      <c r="BU1182" s="68"/>
      <c r="BV1182" s="68"/>
      <c r="BW1182" s="68"/>
      <c r="BX1182" s="68"/>
      <c r="BY1182" s="68"/>
      <c r="BZ1182" s="70" t="str">
        <f t="shared" si="301"/>
        <v/>
      </c>
      <c r="CA1182" s="71">
        <f t="shared" ca="1" si="302"/>
        <v>1096694.6660000002</v>
      </c>
      <c r="CB1182" s="70" t="b">
        <f ca="1">AND(LEN(BZ1182)&gt;0,TEXT(BZ1182,"YYYY-MM-DD")=TEXT(Konstanta!$B$1,"YYYY-MM-DD"))</f>
        <v>0</v>
      </c>
      <c r="CC1182" s="70" t="str">
        <f t="shared" si="303"/>
        <v/>
      </c>
      <c r="CD1182" s="72">
        <f ca="1">(Konstanta!$B$2-D1182)*24</f>
        <v>1096694.666275</v>
      </c>
      <c r="CE1182" t="b">
        <f t="shared" si="304"/>
        <v>0</v>
      </c>
      <c r="CF1182" t="b">
        <f>LEN(_xlfn.IFNA(VLOOKUP(H1182,Konstanta!$M:$M,1,FALSE),""))&gt;0</f>
        <v>0</v>
      </c>
      <c r="CG1182" t="b">
        <f>LEN(_xlfn.IFNA(VLOOKUP(G1182,Konstanta!$T:$T,1,FALSE),""))&gt;0</f>
        <v>0</v>
      </c>
      <c r="CH1182" t="b">
        <f>_xlfn.IFNA(VLOOKUP(U1182,Konstanta!$O:$O,1,FALSE),"-")&lt;&gt;"-"</f>
        <v>0</v>
      </c>
      <c r="CI1182" t="b">
        <f>LEN(_xlfn.IFNA(VLOOKUP(AX1182,Konstanta!$X:$X,1,FALSE),""))&gt;0</f>
        <v>0</v>
      </c>
      <c r="CJ1182" t="b">
        <f>OR(LEN(_xlfn.IFNA(VLOOKUP(Y1182,Konstanta!$Q:$Q,1,FALSE),""))&gt;0,LEN(Y1182)=0)</f>
        <v>1</v>
      </c>
      <c r="CK1182" t="b">
        <f t="shared" si="305"/>
        <v>1</v>
      </c>
      <c r="CL1182" t="b">
        <f>OR(LEN(_xlfn.IFNA(VLOOKUP(BK1182,Konstanta!$Z:$Z,1,FALSE),""))&gt;0,LEN(BK1182)=0)</f>
        <v>1</v>
      </c>
      <c r="CM1182" t="b">
        <f t="shared" si="306"/>
        <v>1</v>
      </c>
      <c r="CN1182" t="b">
        <f t="shared" si="307"/>
        <v>0</v>
      </c>
      <c r="CO1182" t="b">
        <f>LEN(_xlfn.IFNA(VLOOKUP(Data!K1182,Konstanta!$AB:$AB,1,FALSE),""))&gt;0</f>
        <v>0</v>
      </c>
      <c r="CP1182" s="12" t="b">
        <f t="shared" si="308"/>
        <v>0</v>
      </c>
      <c r="CQ1182" s="12" t="b">
        <f t="shared" si="309"/>
        <v>0</v>
      </c>
      <c r="CR1182" t="b">
        <f>ISNUMBER(SEARCH(Konstanta!$Q$5,Y1182))</f>
        <v>0</v>
      </c>
      <c r="CS1182">
        <f ca="1">IF(CD1182&lt;=Konstanta!$J$5,Konstanta!$I$5,IF(CD1182&lt;=Konstanta!$J$6,Konstanta!$I$6,IF(CD1182&lt;=Konstanta!$J$7,Konstanta!$I$7,Konstanta!$I$8)))</f>
        <v>4</v>
      </c>
      <c r="CT1182" t="b">
        <f>ISNUMBER(SEARCH(Konstanta!$Q$6,Y1182))</f>
        <v>0</v>
      </c>
      <c r="CU1182">
        <f ca="1">IF(CD1182&lt;=Konstanta!$F$5,Konstanta!$E$5,IF(CD1182&lt;=Konstanta!$F$6,Konstanta!$E$6,IF(CD1182&lt;=Konstanta!$F$7,Konstanta!$E$7,IF(CD1182&lt;=Konstanta!$F$8,Konstanta!$E$8,Konstanta!$E$9))))</f>
        <v>5</v>
      </c>
      <c r="CV1182" t="b">
        <f t="shared" si="310"/>
        <v>1</v>
      </c>
      <c r="CW1182" s="74">
        <f ca="1">IF(CD1182&lt;=Konstanta!$B$5,Konstanta!$A$5,IF(CD1182&lt;=Konstanta!$B$6,Konstanta!$A$6,IF(CD1182&lt;=Konstanta!$B$7,Konstanta!$A$7,IF(CD1182&lt;=Konstanta!$B$8,Konstanta!$A$8,IF(CD1182&lt;=Konstanta!$B$9,Konstanta!$A$9,IF(CD1182&lt;=Konstanta!$B$10,Konstanta!$A$10,IF(CD1182&lt;=Konstanta!$B$11,Konstanta!$A$11,Konstanta!$A$12)))))))</f>
        <v>8</v>
      </c>
      <c r="CX1182" t="b">
        <f>LEN(_xlfn.IFNA(VLOOKUP(AA1182,Konstanta!$AD:$AD,1,FALSE),""))=0</f>
        <v>1</v>
      </c>
      <c r="CY1182" s="67">
        <f t="shared" si="311"/>
        <v>0</v>
      </c>
      <c r="CZ1182" s="67">
        <f t="shared" si="312"/>
        <v>0</v>
      </c>
      <c r="DA1182" s="67">
        <f t="shared" si="313"/>
        <v>0</v>
      </c>
      <c r="DB1182" t="b">
        <f t="shared" ca="1" si="314"/>
        <v>0</v>
      </c>
      <c r="DC1182" s="67" t="b">
        <f>DA1182&lt;=Konstanta!$AH$3</f>
        <v>1</v>
      </c>
      <c r="DD1182" t="b">
        <f>CY1182&lt;=Konstanta!$AH$4</f>
        <v>1</v>
      </c>
      <c r="DE1182" t="b">
        <f>CY1182&lt;=Konstanta!$AH$5</f>
        <v>1</v>
      </c>
      <c r="DF1182" t="b">
        <f>CY1182&lt;=Konstanta!$AH$6</f>
        <v>1</v>
      </c>
      <c r="DG1182" t="b">
        <f ca="1">TEXT(BL1182,"YYYYMMDD")=TEXT(Konstanta!$B$1,"YYYYMMDD")</f>
        <v>0</v>
      </c>
      <c r="DH1182" t="b">
        <f t="shared" si="315"/>
        <v>0</v>
      </c>
      <c r="DI1182" s="67">
        <f ca="1">Konstanta!$C$4-Data!CD1182</f>
        <v>-1096658.666275</v>
      </c>
      <c r="DJ1182">
        <f ca="1">IF(Data!DI1182&gt;=Konstanta!$B$14,Konstanta!$A$14,IF(Data!DI1182&gt;=Konstanta!$B$15,Konstanta!$A$15,IF(Data!DI1182&gt;=Konstanta!$B$16,Konstanta!$A$16,IF(Data!DI1182&gt;=Konstanta!$B$17,Konstanta!$A$17,IF(Data!DI1182&gt;=Konstanta!$B$18,Konstanta!$A$18,Konstanta!$A$19)))))</f>
        <v>6</v>
      </c>
      <c r="DK1182" t="b">
        <f t="shared" si="316"/>
        <v>0</v>
      </c>
      <c r="DL1182" t="b">
        <f>COUNTIFS(A$1:A1181,A1182)=0</f>
        <v>1</v>
      </c>
    </row>
    <row r="1183" spans="1:116">
      <c r="A1183" s="68"/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8"/>
      <c r="P1183" s="68"/>
      <c r="Q1183" s="68"/>
      <c r="R1183" s="68"/>
      <c r="S1183" s="68"/>
      <c r="T1183" s="68"/>
      <c r="U1183" s="68"/>
      <c r="V1183" s="68"/>
      <c r="W1183" s="68"/>
      <c r="X1183" s="68"/>
      <c r="Y1183" s="68"/>
      <c r="Z1183" s="68"/>
      <c r="AA1183" s="68"/>
      <c r="AB1183" s="68"/>
      <c r="AC1183" s="68"/>
      <c r="AD1183" s="68"/>
      <c r="AE1183" s="68"/>
      <c r="AF1183" s="68"/>
      <c r="AG1183" s="68"/>
      <c r="AH1183" s="68"/>
      <c r="AI1183" s="68"/>
      <c r="AJ1183" s="68"/>
      <c r="AK1183" s="68"/>
      <c r="AL1183" s="68"/>
      <c r="AM1183" s="68"/>
      <c r="AN1183" s="68"/>
      <c r="AO1183" s="68"/>
      <c r="AP1183" s="68"/>
      <c r="AQ1183" s="68"/>
      <c r="AR1183" s="68"/>
      <c r="AS1183" s="68"/>
      <c r="AT1183" s="68"/>
      <c r="AU1183" s="68"/>
      <c r="AV1183" s="68"/>
      <c r="AW1183" s="68"/>
      <c r="AX1183" s="68"/>
      <c r="AY1183" s="68"/>
      <c r="AZ1183" s="68"/>
      <c r="BA1183" s="68"/>
      <c r="BB1183" s="68"/>
      <c r="BC1183" s="68"/>
      <c r="BD1183" s="68"/>
      <c r="BE1183" s="68"/>
      <c r="BF1183" s="68"/>
      <c r="BG1183" s="68"/>
      <c r="BH1183" s="68"/>
      <c r="BI1183" s="68"/>
      <c r="BJ1183" s="68"/>
      <c r="BK1183" s="68"/>
      <c r="BL1183" s="68"/>
      <c r="BM1183" s="68"/>
      <c r="BN1183" s="68"/>
      <c r="BO1183" s="68"/>
      <c r="BP1183" s="68"/>
      <c r="BQ1183" s="68"/>
      <c r="BR1183" s="68"/>
      <c r="BS1183" s="68"/>
      <c r="BT1183" s="68"/>
      <c r="BU1183" s="68"/>
      <c r="BV1183" s="68"/>
      <c r="BW1183" s="68"/>
      <c r="BX1183" s="68"/>
      <c r="BY1183" s="68"/>
      <c r="BZ1183" s="70" t="str">
        <f t="shared" si="301"/>
        <v/>
      </c>
      <c r="CA1183" s="71">
        <f t="shared" ca="1" si="302"/>
        <v>1096694.6662277777</v>
      </c>
      <c r="CB1183" s="70" t="b">
        <f ca="1">AND(LEN(BZ1183)&gt;0,TEXT(BZ1183,"YYYY-MM-DD")=TEXT(Konstanta!$B$1,"YYYY-MM-DD"))</f>
        <v>0</v>
      </c>
      <c r="CC1183" s="70" t="str">
        <f t="shared" si="303"/>
        <v/>
      </c>
      <c r="CD1183" s="72">
        <f ca="1">(Konstanta!$B$2-D1183)*24</f>
        <v>1096694.666275</v>
      </c>
      <c r="CE1183" t="b">
        <f t="shared" si="304"/>
        <v>0</v>
      </c>
      <c r="CF1183" t="b">
        <f>LEN(_xlfn.IFNA(VLOOKUP(H1183,Konstanta!$M:$M,1,FALSE),""))&gt;0</f>
        <v>0</v>
      </c>
      <c r="CG1183" t="b">
        <f>LEN(_xlfn.IFNA(VLOOKUP(G1183,Konstanta!$T:$T,1,FALSE),""))&gt;0</f>
        <v>0</v>
      </c>
      <c r="CH1183" t="b">
        <f>_xlfn.IFNA(VLOOKUP(U1183,Konstanta!$O:$O,1,FALSE),"-")&lt;&gt;"-"</f>
        <v>0</v>
      </c>
      <c r="CI1183" t="b">
        <f>LEN(_xlfn.IFNA(VLOOKUP(AX1183,Konstanta!$X:$X,1,FALSE),""))&gt;0</f>
        <v>0</v>
      </c>
      <c r="CJ1183" t="b">
        <f>OR(LEN(_xlfn.IFNA(VLOOKUP(Y1183,Konstanta!$Q:$Q,1,FALSE),""))&gt;0,LEN(Y1183)=0)</f>
        <v>1</v>
      </c>
      <c r="CK1183" t="b">
        <f t="shared" si="305"/>
        <v>1</v>
      </c>
      <c r="CL1183" t="b">
        <f>OR(LEN(_xlfn.IFNA(VLOOKUP(BK1183,Konstanta!$Z:$Z,1,FALSE),""))&gt;0,LEN(BK1183)=0)</f>
        <v>1</v>
      </c>
      <c r="CM1183" t="b">
        <f t="shared" si="306"/>
        <v>1</v>
      </c>
      <c r="CN1183" t="b">
        <f t="shared" si="307"/>
        <v>0</v>
      </c>
      <c r="CO1183" t="b">
        <f>LEN(_xlfn.IFNA(VLOOKUP(Data!K1183,Konstanta!$AB:$AB,1,FALSE),""))&gt;0</f>
        <v>0</v>
      </c>
      <c r="CP1183" s="12" t="b">
        <f t="shared" si="308"/>
        <v>0</v>
      </c>
      <c r="CQ1183" s="12" t="b">
        <f t="shared" si="309"/>
        <v>0</v>
      </c>
      <c r="CR1183" t="b">
        <f>ISNUMBER(SEARCH(Konstanta!$Q$5,Y1183))</f>
        <v>0</v>
      </c>
      <c r="CS1183">
        <f ca="1">IF(CD1183&lt;=Konstanta!$J$5,Konstanta!$I$5,IF(CD1183&lt;=Konstanta!$J$6,Konstanta!$I$6,IF(CD1183&lt;=Konstanta!$J$7,Konstanta!$I$7,Konstanta!$I$8)))</f>
        <v>4</v>
      </c>
      <c r="CT1183" t="b">
        <f>ISNUMBER(SEARCH(Konstanta!$Q$6,Y1183))</f>
        <v>0</v>
      </c>
      <c r="CU1183">
        <f ca="1">IF(CD1183&lt;=Konstanta!$F$5,Konstanta!$E$5,IF(CD1183&lt;=Konstanta!$F$6,Konstanta!$E$6,IF(CD1183&lt;=Konstanta!$F$7,Konstanta!$E$7,IF(CD1183&lt;=Konstanta!$F$8,Konstanta!$E$8,Konstanta!$E$9))))</f>
        <v>5</v>
      </c>
      <c r="CV1183" t="b">
        <f t="shared" si="310"/>
        <v>1</v>
      </c>
      <c r="CW1183" s="74">
        <f ca="1">IF(CD1183&lt;=Konstanta!$B$5,Konstanta!$A$5,IF(CD1183&lt;=Konstanta!$B$6,Konstanta!$A$6,IF(CD1183&lt;=Konstanta!$B$7,Konstanta!$A$7,IF(CD1183&lt;=Konstanta!$B$8,Konstanta!$A$8,IF(CD1183&lt;=Konstanta!$B$9,Konstanta!$A$9,IF(CD1183&lt;=Konstanta!$B$10,Konstanta!$A$10,IF(CD1183&lt;=Konstanta!$B$11,Konstanta!$A$11,Konstanta!$A$12)))))))</f>
        <v>8</v>
      </c>
      <c r="CX1183" t="b">
        <f>LEN(_xlfn.IFNA(VLOOKUP(AA1183,Konstanta!$AD:$AD,1,FALSE),""))=0</f>
        <v>1</v>
      </c>
      <c r="CY1183" s="67">
        <f t="shared" si="311"/>
        <v>0</v>
      </c>
      <c r="CZ1183" s="67">
        <f t="shared" si="312"/>
        <v>0</v>
      </c>
      <c r="DA1183" s="67">
        <f t="shared" si="313"/>
        <v>0</v>
      </c>
      <c r="DB1183" t="b">
        <f t="shared" ca="1" si="314"/>
        <v>0</v>
      </c>
      <c r="DC1183" s="67" t="b">
        <f>DA1183&lt;=Konstanta!$AH$3</f>
        <v>1</v>
      </c>
      <c r="DD1183" t="b">
        <f>CY1183&lt;=Konstanta!$AH$4</f>
        <v>1</v>
      </c>
      <c r="DE1183" t="b">
        <f>CY1183&lt;=Konstanta!$AH$5</f>
        <v>1</v>
      </c>
      <c r="DF1183" t="b">
        <f>CY1183&lt;=Konstanta!$AH$6</f>
        <v>1</v>
      </c>
      <c r="DG1183" t="b">
        <f ca="1">TEXT(BL1183,"YYYYMMDD")=TEXT(Konstanta!$B$1,"YYYYMMDD")</f>
        <v>0</v>
      </c>
      <c r="DH1183" t="b">
        <f t="shared" si="315"/>
        <v>0</v>
      </c>
      <c r="DI1183" s="67">
        <f ca="1">Konstanta!$C$4-Data!CD1183</f>
        <v>-1096658.666275</v>
      </c>
      <c r="DJ1183">
        <f ca="1">IF(Data!DI1183&gt;=Konstanta!$B$14,Konstanta!$A$14,IF(Data!DI1183&gt;=Konstanta!$B$15,Konstanta!$A$15,IF(Data!DI1183&gt;=Konstanta!$B$16,Konstanta!$A$16,IF(Data!DI1183&gt;=Konstanta!$B$17,Konstanta!$A$17,IF(Data!DI1183&gt;=Konstanta!$B$18,Konstanta!$A$18,Konstanta!$A$19)))))</f>
        <v>6</v>
      </c>
      <c r="DK1183" t="b">
        <f t="shared" si="316"/>
        <v>0</v>
      </c>
      <c r="DL1183" t="b">
        <f>COUNTIFS(A$1:A1182,A1183)=0</f>
        <v>1</v>
      </c>
    </row>
    <row r="1184" spans="1:116">
      <c r="A1184" s="68"/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8"/>
      <c r="P1184" s="68"/>
      <c r="Q1184" s="68"/>
      <c r="R1184" s="68"/>
      <c r="S1184" s="68"/>
      <c r="T1184" s="68"/>
      <c r="U1184" s="68"/>
      <c r="V1184" s="68"/>
      <c r="W1184" s="68"/>
      <c r="X1184" s="68"/>
      <c r="Y1184" s="68"/>
      <c r="Z1184" s="68"/>
      <c r="AA1184" s="68"/>
      <c r="AB1184" s="68"/>
      <c r="AC1184" s="68"/>
      <c r="AD1184" s="68"/>
      <c r="AE1184" s="68"/>
      <c r="AF1184" s="68"/>
      <c r="AG1184" s="68"/>
      <c r="AH1184" s="68"/>
      <c r="AI1184" s="68"/>
      <c r="AJ1184" s="68"/>
      <c r="AK1184" s="68"/>
      <c r="AL1184" s="68"/>
      <c r="AM1184" s="68"/>
      <c r="AN1184" s="68"/>
      <c r="AO1184" s="68"/>
      <c r="AP1184" s="68"/>
      <c r="AQ1184" s="68"/>
      <c r="AR1184" s="68"/>
      <c r="AS1184" s="68"/>
      <c r="AT1184" s="68"/>
      <c r="AU1184" s="68"/>
      <c r="AV1184" s="68"/>
      <c r="AW1184" s="68"/>
      <c r="AX1184" s="68"/>
      <c r="AY1184" s="68"/>
      <c r="AZ1184" s="68"/>
      <c r="BA1184" s="68"/>
      <c r="BB1184" s="68"/>
      <c r="BC1184" s="68"/>
      <c r="BD1184" s="68"/>
      <c r="BE1184" s="68"/>
      <c r="BF1184" s="68"/>
      <c r="BG1184" s="68"/>
      <c r="BH1184" s="68"/>
      <c r="BI1184" s="68"/>
      <c r="BJ1184" s="68"/>
      <c r="BK1184" s="68"/>
      <c r="BL1184" s="68"/>
      <c r="BM1184" s="68"/>
      <c r="BN1184" s="68"/>
      <c r="BO1184" s="68"/>
      <c r="BP1184" s="68"/>
      <c r="BQ1184" s="68"/>
      <c r="BR1184" s="68"/>
      <c r="BS1184" s="68"/>
      <c r="BT1184" s="68"/>
      <c r="BU1184" s="68"/>
      <c r="BV1184" s="68"/>
      <c r="BW1184" s="68"/>
      <c r="BX1184" s="68"/>
      <c r="BY1184" s="68"/>
      <c r="BZ1184" s="70" t="str">
        <f t="shared" si="301"/>
        <v/>
      </c>
      <c r="CA1184" s="71">
        <f t="shared" ca="1" si="302"/>
        <v>1096694.6659916667</v>
      </c>
      <c r="CB1184" s="70" t="b">
        <f ca="1">AND(LEN(BZ1184)&gt;0,TEXT(BZ1184,"YYYY-MM-DD")=TEXT(Konstanta!$B$1,"YYYY-MM-DD"))</f>
        <v>0</v>
      </c>
      <c r="CC1184" s="70" t="str">
        <f t="shared" si="303"/>
        <v/>
      </c>
      <c r="CD1184" s="72">
        <f ca="1">(Konstanta!$B$2-D1184)*24</f>
        <v>1096694.666275</v>
      </c>
      <c r="CE1184" t="b">
        <f t="shared" si="304"/>
        <v>0</v>
      </c>
      <c r="CF1184" t="b">
        <f>LEN(_xlfn.IFNA(VLOOKUP(H1184,Konstanta!$M:$M,1,FALSE),""))&gt;0</f>
        <v>0</v>
      </c>
      <c r="CG1184" t="b">
        <f>LEN(_xlfn.IFNA(VLOOKUP(G1184,Konstanta!$T:$T,1,FALSE),""))&gt;0</f>
        <v>0</v>
      </c>
      <c r="CH1184" t="b">
        <f>_xlfn.IFNA(VLOOKUP(U1184,Konstanta!$O:$O,1,FALSE),"-")&lt;&gt;"-"</f>
        <v>0</v>
      </c>
      <c r="CI1184" t="b">
        <f>LEN(_xlfn.IFNA(VLOOKUP(AX1184,Konstanta!$X:$X,1,FALSE),""))&gt;0</f>
        <v>0</v>
      </c>
      <c r="CJ1184" t="b">
        <f>OR(LEN(_xlfn.IFNA(VLOOKUP(Y1184,Konstanta!$Q:$Q,1,FALSE),""))&gt;0,LEN(Y1184)=0)</f>
        <v>1</v>
      </c>
      <c r="CK1184" t="b">
        <f t="shared" si="305"/>
        <v>1</v>
      </c>
      <c r="CL1184" t="b">
        <f>OR(LEN(_xlfn.IFNA(VLOOKUP(BK1184,Konstanta!$Z:$Z,1,FALSE),""))&gt;0,LEN(BK1184)=0)</f>
        <v>1</v>
      </c>
      <c r="CM1184" t="b">
        <f t="shared" si="306"/>
        <v>1</v>
      </c>
      <c r="CN1184" t="b">
        <f t="shared" si="307"/>
        <v>0</v>
      </c>
      <c r="CO1184" t="b">
        <f>LEN(_xlfn.IFNA(VLOOKUP(Data!K1184,Konstanta!$AB:$AB,1,FALSE),""))&gt;0</f>
        <v>0</v>
      </c>
      <c r="CP1184" s="12" t="b">
        <f t="shared" si="308"/>
        <v>0</v>
      </c>
      <c r="CQ1184" s="12" t="b">
        <f t="shared" si="309"/>
        <v>0</v>
      </c>
      <c r="CR1184" t="b">
        <f>ISNUMBER(SEARCH(Konstanta!$Q$5,Y1184))</f>
        <v>0</v>
      </c>
      <c r="CS1184">
        <f ca="1">IF(CD1184&lt;=Konstanta!$J$5,Konstanta!$I$5,IF(CD1184&lt;=Konstanta!$J$6,Konstanta!$I$6,IF(CD1184&lt;=Konstanta!$J$7,Konstanta!$I$7,Konstanta!$I$8)))</f>
        <v>4</v>
      </c>
      <c r="CT1184" t="b">
        <f>ISNUMBER(SEARCH(Konstanta!$Q$6,Y1184))</f>
        <v>0</v>
      </c>
      <c r="CU1184">
        <f ca="1">IF(CD1184&lt;=Konstanta!$F$5,Konstanta!$E$5,IF(CD1184&lt;=Konstanta!$F$6,Konstanta!$E$6,IF(CD1184&lt;=Konstanta!$F$7,Konstanta!$E$7,IF(CD1184&lt;=Konstanta!$F$8,Konstanta!$E$8,Konstanta!$E$9))))</f>
        <v>5</v>
      </c>
      <c r="CV1184" t="b">
        <f t="shared" si="310"/>
        <v>1</v>
      </c>
      <c r="CW1184" s="74">
        <f ca="1">IF(CD1184&lt;=Konstanta!$B$5,Konstanta!$A$5,IF(CD1184&lt;=Konstanta!$B$6,Konstanta!$A$6,IF(CD1184&lt;=Konstanta!$B$7,Konstanta!$A$7,IF(CD1184&lt;=Konstanta!$B$8,Konstanta!$A$8,IF(CD1184&lt;=Konstanta!$B$9,Konstanta!$A$9,IF(CD1184&lt;=Konstanta!$B$10,Konstanta!$A$10,IF(CD1184&lt;=Konstanta!$B$11,Konstanta!$A$11,Konstanta!$A$12)))))))</f>
        <v>8</v>
      </c>
      <c r="CX1184" t="b">
        <f>LEN(_xlfn.IFNA(VLOOKUP(AA1184,Konstanta!$AD:$AD,1,FALSE),""))=0</f>
        <v>1</v>
      </c>
      <c r="CY1184" s="67">
        <f t="shared" si="311"/>
        <v>0</v>
      </c>
      <c r="CZ1184" s="67">
        <f t="shared" si="312"/>
        <v>0</v>
      </c>
      <c r="DA1184" s="67">
        <f t="shared" si="313"/>
        <v>0</v>
      </c>
      <c r="DB1184" t="b">
        <f t="shared" ca="1" si="314"/>
        <v>0</v>
      </c>
      <c r="DC1184" s="67" t="b">
        <f>DA1184&lt;=Konstanta!$AH$3</f>
        <v>1</v>
      </c>
      <c r="DD1184" t="b">
        <f>CY1184&lt;=Konstanta!$AH$4</f>
        <v>1</v>
      </c>
      <c r="DE1184" t="b">
        <f>CY1184&lt;=Konstanta!$AH$5</f>
        <v>1</v>
      </c>
      <c r="DF1184" t="b">
        <f>CY1184&lt;=Konstanta!$AH$6</f>
        <v>1</v>
      </c>
      <c r="DG1184" t="b">
        <f ca="1">TEXT(BL1184,"YYYYMMDD")=TEXT(Konstanta!$B$1,"YYYYMMDD")</f>
        <v>0</v>
      </c>
      <c r="DH1184" t="b">
        <f t="shared" si="315"/>
        <v>0</v>
      </c>
      <c r="DI1184" s="67">
        <f ca="1">Konstanta!$C$4-Data!CD1184</f>
        <v>-1096658.666275</v>
      </c>
      <c r="DJ1184">
        <f ca="1">IF(Data!DI1184&gt;=Konstanta!$B$14,Konstanta!$A$14,IF(Data!DI1184&gt;=Konstanta!$B$15,Konstanta!$A$15,IF(Data!DI1184&gt;=Konstanta!$B$16,Konstanta!$A$16,IF(Data!DI1184&gt;=Konstanta!$B$17,Konstanta!$A$17,IF(Data!DI1184&gt;=Konstanta!$B$18,Konstanta!$A$18,Konstanta!$A$19)))))</f>
        <v>6</v>
      </c>
      <c r="DK1184" t="b">
        <f t="shared" si="316"/>
        <v>0</v>
      </c>
      <c r="DL1184" t="b">
        <f>COUNTIFS(A$1:A1183,A1184)=0</f>
        <v>1</v>
      </c>
    </row>
    <row r="1185" spans="1:116">
      <c r="A1185" s="68"/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8"/>
      <c r="P1185" s="68"/>
      <c r="Q1185" s="68"/>
      <c r="R1185" s="68"/>
      <c r="S1185" s="68"/>
      <c r="T1185" s="68"/>
      <c r="U1185" s="68"/>
      <c r="V1185" s="68"/>
      <c r="W1185" s="68"/>
      <c r="X1185" s="68"/>
      <c r="Y1185" s="68"/>
      <c r="Z1185" s="68"/>
      <c r="AA1185" s="68"/>
      <c r="AB1185" s="68"/>
      <c r="AC1185" s="68"/>
      <c r="AD1185" s="68"/>
      <c r="AE1185" s="68"/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  <c r="BL1185" s="68"/>
      <c r="BM1185" s="68"/>
      <c r="BN1185" s="68"/>
      <c r="BO1185" s="68"/>
      <c r="BP1185" s="68"/>
      <c r="BQ1185" s="68"/>
      <c r="BR1185" s="68"/>
      <c r="BS1185" s="68"/>
      <c r="BT1185" s="68"/>
      <c r="BU1185" s="68"/>
      <c r="BV1185" s="68"/>
      <c r="BW1185" s="68"/>
      <c r="BX1185" s="68"/>
      <c r="BY1185" s="68"/>
      <c r="BZ1185" s="70" t="str">
        <f t="shared" si="301"/>
        <v/>
      </c>
      <c r="CA1185" s="71">
        <f t="shared" ca="1" si="302"/>
        <v>1096694.6664083335</v>
      </c>
      <c r="CB1185" s="70" t="b">
        <f ca="1">AND(LEN(BZ1185)&gt;0,TEXT(BZ1185,"YYYY-MM-DD")=TEXT(Konstanta!$B$1,"YYYY-MM-DD"))</f>
        <v>0</v>
      </c>
      <c r="CC1185" s="70" t="str">
        <f t="shared" si="303"/>
        <v/>
      </c>
      <c r="CD1185" s="72">
        <f ca="1">(Konstanta!$B$2-D1185)*24</f>
        <v>1096694.666275</v>
      </c>
      <c r="CE1185" t="b">
        <f t="shared" si="304"/>
        <v>0</v>
      </c>
      <c r="CF1185" t="b">
        <f>LEN(_xlfn.IFNA(VLOOKUP(H1185,Konstanta!$M:$M,1,FALSE),""))&gt;0</f>
        <v>0</v>
      </c>
      <c r="CG1185" t="b">
        <f>LEN(_xlfn.IFNA(VLOOKUP(G1185,Konstanta!$T:$T,1,FALSE),""))&gt;0</f>
        <v>0</v>
      </c>
      <c r="CH1185" t="b">
        <f>_xlfn.IFNA(VLOOKUP(U1185,Konstanta!$O:$O,1,FALSE),"-")&lt;&gt;"-"</f>
        <v>0</v>
      </c>
      <c r="CI1185" t="b">
        <f>LEN(_xlfn.IFNA(VLOOKUP(AX1185,Konstanta!$X:$X,1,FALSE),""))&gt;0</f>
        <v>0</v>
      </c>
      <c r="CJ1185" t="b">
        <f>OR(LEN(_xlfn.IFNA(VLOOKUP(Y1185,Konstanta!$Q:$Q,1,FALSE),""))&gt;0,LEN(Y1185)=0)</f>
        <v>1</v>
      </c>
      <c r="CK1185" t="b">
        <f t="shared" si="305"/>
        <v>1</v>
      </c>
      <c r="CL1185" t="b">
        <f>OR(LEN(_xlfn.IFNA(VLOOKUP(BK1185,Konstanta!$Z:$Z,1,FALSE),""))&gt;0,LEN(BK1185)=0)</f>
        <v>1</v>
      </c>
      <c r="CM1185" t="b">
        <f t="shared" si="306"/>
        <v>1</v>
      </c>
      <c r="CN1185" t="b">
        <f t="shared" si="307"/>
        <v>0</v>
      </c>
      <c r="CO1185" t="b">
        <f>LEN(_xlfn.IFNA(VLOOKUP(Data!K1185,Konstanta!$AB:$AB,1,FALSE),""))&gt;0</f>
        <v>0</v>
      </c>
      <c r="CP1185" s="12" t="b">
        <f t="shared" si="308"/>
        <v>0</v>
      </c>
      <c r="CQ1185" s="12" t="b">
        <f t="shared" si="309"/>
        <v>0</v>
      </c>
      <c r="CR1185" t="b">
        <f>ISNUMBER(SEARCH(Konstanta!$Q$5,Y1185))</f>
        <v>0</v>
      </c>
      <c r="CS1185">
        <f ca="1">IF(CD1185&lt;=Konstanta!$J$5,Konstanta!$I$5,IF(CD1185&lt;=Konstanta!$J$6,Konstanta!$I$6,IF(CD1185&lt;=Konstanta!$J$7,Konstanta!$I$7,Konstanta!$I$8)))</f>
        <v>4</v>
      </c>
      <c r="CT1185" t="b">
        <f>ISNUMBER(SEARCH(Konstanta!$Q$6,Y1185))</f>
        <v>0</v>
      </c>
      <c r="CU1185">
        <f ca="1">IF(CD1185&lt;=Konstanta!$F$5,Konstanta!$E$5,IF(CD1185&lt;=Konstanta!$F$6,Konstanta!$E$6,IF(CD1185&lt;=Konstanta!$F$7,Konstanta!$E$7,IF(CD1185&lt;=Konstanta!$F$8,Konstanta!$E$8,Konstanta!$E$9))))</f>
        <v>5</v>
      </c>
      <c r="CV1185" t="b">
        <f t="shared" si="310"/>
        <v>1</v>
      </c>
      <c r="CW1185" s="74">
        <f ca="1">IF(CD1185&lt;=Konstanta!$B$5,Konstanta!$A$5,IF(CD1185&lt;=Konstanta!$B$6,Konstanta!$A$6,IF(CD1185&lt;=Konstanta!$B$7,Konstanta!$A$7,IF(CD1185&lt;=Konstanta!$B$8,Konstanta!$A$8,IF(CD1185&lt;=Konstanta!$B$9,Konstanta!$A$9,IF(CD1185&lt;=Konstanta!$B$10,Konstanta!$A$10,IF(CD1185&lt;=Konstanta!$B$11,Konstanta!$A$11,Konstanta!$A$12)))))))</f>
        <v>8</v>
      </c>
      <c r="CX1185" t="b">
        <f>LEN(_xlfn.IFNA(VLOOKUP(AA1185,Konstanta!$AD:$AD,1,FALSE),""))=0</f>
        <v>1</v>
      </c>
      <c r="CY1185" s="67">
        <f t="shared" si="311"/>
        <v>0</v>
      </c>
      <c r="CZ1185" s="67">
        <f t="shared" si="312"/>
        <v>0</v>
      </c>
      <c r="DA1185" s="67">
        <f t="shared" si="313"/>
        <v>0</v>
      </c>
      <c r="DB1185" t="b">
        <f t="shared" ca="1" si="314"/>
        <v>0</v>
      </c>
      <c r="DC1185" s="67" t="b">
        <f>DA1185&lt;=Konstanta!$AH$3</f>
        <v>1</v>
      </c>
      <c r="DD1185" t="b">
        <f>CY1185&lt;=Konstanta!$AH$4</f>
        <v>1</v>
      </c>
      <c r="DE1185" t="b">
        <f>CY1185&lt;=Konstanta!$AH$5</f>
        <v>1</v>
      </c>
      <c r="DF1185" t="b">
        <f>CY1185&lt;=Konstanta!$AH$6</f>
        <v>1</v>
      </c>
      <c r="DG1185" t="b">
        <f ca="1">TEXT(BL1185,"YYYYMMDD")=TEXT(Konstanta!$B$1,"YYYYMMDD")</f>
        <v>0</v>
      </c>
      <c r="DH1185" t="b">
        <f t="shared" si="315"/>
        <v>0</v>
      </c>
      <c r="DI1185" s="67">
        <f ca="1">Konstanta!$C$4-Data!CD1185</f>
        <v>-1096658.666275</v>
      </c>
      <c r="DJ1185">
        <f ca="1">IF(Data!DI1185&gt;=Konstanta!$B$14,Konstanta!$A$14,IF(Data!DI1185&gt;=Konstanta!$B$15,Konstanta!$A$15,IF(Data!DI1185&gt;=Konstanta!$B$16,Konstanta!$A$16,IF(Data!DI1185&gt;=Konstanta!$B$17,Konstanta!$A$17,IF(Data!DI1185&gt;=Konstanta!$B$18,Konstanta!$A$18,Konstanta!$A$19)))))</f>
        <v>6</v>
      </c>
      <c r="DK1185" t="b">
        <f t="shared" si="316"/>
        <v>0</v>
      </c>
      <c r="DL1185" t="b">
        <f>COUNTIFS(A$1:A1184,A1185)=0</f>
        <v>1</v>
      </c>
    </row>
    <row r="1186" spans="1:116">
      <c r="A1186" s="68"/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8"/>
      <c r="P1186" s="68"/>
      <c r="Q1186" s="68"/>
      <c r="R1186" s="68"/>
      <c r="S1186" s="68"/>
      <c r="T1186" s="68"/>
      <c r="U1186" s="68"/>
      <c r="V1186" s="68"/>
      <c r="W1186" s="68"/>
      <c r="X1186" s="68"/>
      <c r="Y1186" s="68"/>
      <c r="Z1186" s="68"/>
      <c r="AA1186" s="68"/>
      <c r="AB1186" s="68"/>
      <c r="AC1186" s="68"/>
      <c r="AD1186" s="68"/>
      <c r="AE1186" s="68"/>
      <c r="AF1186" s="68"/>
      <c r="AG1186" s="68"/>
      <c r="AH1186" s="68"/>
      <c r="AI1186" s="68"/>
      <c r="AJ1186" s="68"/>
      <c r="AK1186" s="68"/>
      <c r="AL1186" s="68"/>
      <c r="AM1186" s="68"/>
      <c r="AN1186" s="68"/>
      <c r="AO1186" s="68"/>
      <c r="AP1186" s="68"/>
      <c r="AQ1186" s="68"/>
      <c r="AR1186" s="68"/>
      <c r="AS1186" s="68"/>
      <c r="AT1186" s="68"/>
      <c r="AU1186" s="68"/>
      <c r="AV1186" s="68"/>
      <c r="AW1186" s="68"/>
      <c r="AX1186" s="68"/>
      <c r="AY1186" s="68"/>
      <c r="AZ1186" s="68"/>
      <c r="BA1186" s="68"/>
      <c r="BB1186" s="68"/>
      <c r="BC1186" s="68"/>
      <c r="BD1186" s="68"/>
      <c r="BE1186" s="68"/>
      <c r="BF1186" s="68"/>
      <c r="BG1186" s="68"/>
      <c r="BH1186" s="68"/>
      <c r="BI1186" s="68"/>
      <c r="BJ1186" s="68"/>
      <c r="BK1186" s="68"/>
      <c r="BL1186" s="68"/>
      <c r="BM1186" s="68"/>
      <c r="BN1186" s="68"/>
      <c r="BO1186" s="68"/>
      <c r="BP1186" s="68"/>
      <c r="BQ1186" s="68"/>
      <c r="BR1186" s="68"/>
      <c r="BS1186" s="68"/>
      <c r="BT1186" s="68"/>
      <c r="BU1186" s="68"/>
      <c r="BV1186" s="68"/>
      <c r="BW1186" s="68"/>
      <c r="BX1186" s="68"/>
      <c r="BY1186" s="68"/>
      <c r="BZ1186" s="70" t="str">
        <f t="shared" si="301"/>
        <v/>
      </c>
      <c r="CA1186" s="71">
        <f t="shared" ca="1" si="302"/>
        <v>1096694.6659916667</v>
      </c>
      <c r="CB1186" s="70" t="b">
        <f ca="1">AND(LEN(BZ1186)&gt;0,TEXT(BZ1186,"YYYY-MM-DD")=TEXT(Konstanta!$B$1,"YYYY-MM-DD"))</f>
        <v>0</v>
      </c>
      <c r="CC1186" s="70" t="str">
        <f t="shared" si="303"/>
        <v/>
      </c>
      <c r="CD1186" s="72">
        <f ca="1">(Konstanta!$B$2-D1186)*24</f>
        <v>1096694.666275</v>
      </c>
      <c r="CE1186" t="b">
        <f t="shared" si="304"/>
        <v>0</v>
      </c>
      <c r="CF1186" t="b">
        <f>LEN(_xlfn.IFNA(VLOOKUP(H1186,Konstanta!$M:$M,1,FALSE),""))&gt;0</f>
        <v>0</v>
      </c>
      <c r="CG1186" t="b">
        <f>LEN(_xlfn.IFNA(VLOOKUP(G1186,Konstanta!$T:$T,1,FALSE),""))&gt;0</f>
        <v>0</v>
      </c>
      <c r="CH1186" t="b">
        <f>_xlfn.IFNA(VLOOKUP(U1186,Konstanta!$O:$O,1,FALSE),"-")&lt;&gt;"-"</f>
        <v>0</v>
      </c>
      <c r="CI1186" t="b">
        <f>LEN(_xlfn.IFNA(VLOOKUP(AX1186,Konstanta!$X:$X,1,FALSE),""))&gt;0</f>
        <v>0</v>
      </c>
      <c r="CJ1186" t="b">
        <f>OR(LEN(_xlfn.IFNA(VLOOKUP(Y1186,Konstanta!$Q:$Q,1,FALSE),""))&gt;0,LEN(Y1186)=0)</f>
        <v>1</v>
      </c>
      <c r="CK1186" t="b">
        <f t="shared" si="305"/>
        <v>1</v>
      </c>
      <c r="CL1186" t="b">
        <f>OR(LEN(_xlfn.IFNA(VLOOKUP(BK1186,Konstanta!$Z:$Z,1,FALSE),""))&gt;0,LEN(BK1186)=0)</f>
        <v>1</v>
      </c>
      <c r="CM1186" t="b">
        <f t="shared" si="306"/>
        <v>1</v>
      </c>
      <c r="CN1186" t="b">
        <f t="shared" si="307"/>
        <v>0</v>
      </c>
      <c r="CO1186" t="b">
        <f>LEN(_xlfn.IFNA(VLOOKUP(Data!K1186,Konstanta!$AB:$AB,1,FALSE),""))&gt;0</f>
        <v>0</v>
      </c>
      <c r="CP1186" s="12" t="b">
        <f t="shared" si="308"/>
        <v>0</v>
      </c>
      <c r="CQ1186" s="12" t="b">
        <f t="shared" si="309"/>
        <v>0</v>
      </c>
      <c r="CR1186" t="b">
        <f>ISNUMBER(SEARCH(Konstanta!$Q$5,Y1186))</f>
        <v>0</v>
      </c>
      <c r="CS1186">
        <f ca="1">IF(CD1186&lt;=Konstanta!$J$5,Konstanta!$I$5,IF(CD1186&lt;=Konstanta!$J$6,Konstanta!$I$6,IF(CD1186&lt;=Konstanta!$J$7,Konstanta!$I$7,Konstanta!$I$8)))</f>
        <v>4</v>
      </c>
      <c r="CT1186" t="b">
        <f>ISNUMBER(SEARCH(Konstanta!$Q$6,Y1186))</f>
        <v>0</v>
      </c>
      <c r="CU1186">
        <f ca="1">IF(CD1186&lt;=Konstanta!$F$5,Konstanta!$E$5,IF(CD1186&lt;=Konstanta!$F$6,Konstanta!$E$6,IF(CD1186&lt;=Konstanta!$F$7,Konstanta!$E$7,IF(CD1186&lt;=Konstanta!$F$8,Konstanta!$E$8,Konstanta!$E$9))))</f>
        <v>5</v>
      </c>
      <c r="CV1186" t="b">
        <f t="shared" si="310"/>
        <v>1</v>
      </c>
      <c r="CW1186" s="74">
        <f ca="1">IF(CD1186&lt;=Konstanta!$B$5,Konstanta!$A$5,IF(CD1186&lt;=Konstanta!$B$6,Konstanta!$A$6,IF(CD1186&lt;=Konstanta!$B$7,Konstanta!$A$7,IF(CD1186&lt;=Konstanta!$B$8,Konstanta!$A$8,IF(CD1186&lt;=Konstanta!$B$9,Konstanta!$A$9,IF(CD1186&lt;=Konstanta!$B$10,Konstanta!$A$10,IF(CD1186&lt;=Konstanta!$B$11,Konstanta!$A$11,Konstanta!$A$12)))))))</f>
        <v>8</v>
      </c>
      <c r="CX1186" t="b">
        <f>LEN(_xlfn.IFNA(VLOOKUP(AA1186,Konstanta!$AD:$AD,1,FALSE),""))=0</f>
        <v>1</v>
      </c>
      <c r="CY1186" s="67">
        <f t="shared" si="311"/>
        <v>0</v>
      </c>
      <c r="CZ1186" s="67">
        <f t="shared" si="312"/>
        <v>0</v>
      </c>
      <c r="DA1186" s="67">
        <f t="shared" si="313"/>
        <v>0</v>
      </c>
      <c r="DB1186" t="b">
        <f t="shared" ca="1" si="314"/>
        <v>0</v>
      </c>
      <c r="DC1186" s="67" t="b">
        <f>DA1186&lt;=Konstanta!$AH$3</f>
        <v>1</v>
      </c>
      <c r="DD1186" t="b">
        <f>CY1186&lt;=Konstanta!$AH$4</f>
        <v>1</v>
      </c>
      <c r="DE1186" t="b">
        <f>CY1186&lt;=Konstanta!$AH$5</f>
        <v>1</v>
      </c>
      <c r="DF1186" t="b">
        <f>CY1186&lt;=Konstanta!$AH$6</f>
        <v>1</v>
      </c>
      <c r="DG1186" t="b">
        <f ca="1">TEXT(BL1186,"YYYYMMDD")=TEXT(Konstanta!$B$1,"YYYYMMDD")</f>
        <v>0</v>
      </c>
      <c r="DH1186" t="b">
        <f t="shared" si="315"/>
        <v>0</v>
      </c>
      <c r="DI1186" s="67">
        <f ca="1">Konstanta!$C$4-Data!CD1186</f>
        <v>-1096658.666275</v>
      </c>
      <c r="DJ1186">
        <f ca="1">IF(Data!DI1186&gt;=Konstanta!$B$14,Konstanta!$A$14,IF(Data!DI1186&gt;=Konstanta!$B$15,Konstanta!$A$15,IF(Data!DI1186&gt;=Konstanta!$B$16,Konstanta!$A$16,IF(Data!DI1186&gt;=Konstanta!$B$17,Konstanta!$A$17,IF(Data!DI1186&gt;=Konstanta!$B$18,Konstanta!$A$18,Konstanta!$A$19)))))</f>
        <v>6</v>
      </c>
      <c r="DK1186" t="b">
        <f t="shared" si="316"/>
        <v>0</v>
      </c>
      <c r="DL1186" t="b">
        <f>COUNTIFS(A$1:A1185,A1186)=0</f>
        <v>1</v>
      </c>
    </row>
    <row r="1187" spans="1:116">
      <c r="A1187" s="68"/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8"/>
      <c r="P1187" s="68"/>
      <c r="Q1187" s="68"/>
      <c r="R1187" s="68"/>
      <c r="S1187" s="68"/>
      <c r="T1187" s="68"/>
      <c r="U1187" s="68"/>
      <c r="V1187" s="68"/>
      <c r="W1187" s="68"/>
      <c r="X1187" s="68"/>
      <c r="Y1187" s="68"/>
      <c r="Z1187" s="68"/>
      <c r="AA1187" s="68"/>
      <c r="AB1187" s="68"/>
      <c r="AC1187" s="68"/>
      <c r="AD1187" s="68"/>
      <c r="AE1187" s="68"/>
      <c r="AF1187" s="68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  <c r="BL1187" s="68"/>
      <c r="BM1187" s="68"/>
      <c r="BN1187" s="68"/>
      <c r="BO1187" s="68"/>
      <c r="BP1187" s="68"/>
      <c r="BQ1187" s="68"/>
      <c r="BR1187" s="68"/>
      <c r="BS1187" s="68"/>
      <c r="BT1187" s="68"/>
      <c r="BU1187" s="68"/>
      <c r="BV1187" s="68"/>
      <c r="BW1187" s="68"/>
      <c r="BX1187" s="68"/>
      <c r="BY1187" s="68"/>
      <c r="BZ1187" s="70" t="str">
        <f t="shared" si="301"/>
        <v/>
      </c>
      <c r="CA1187" s="71">
        <f t="shared" ca="1" si="302"/>
        <v>1096694.666013889</v>
      </c>
      <c r="CB1187" s="70" t="b">
        <f ca="1">AND(LEN(BZ1187)&gt;0,TEXT(BZ1187,"YYYY-MM-DD")=TEXT(Konstanta!$B$1,"YYYY-MM-DD"))</f>
        <v>0</v>
      </c>
      <c r="CC1187" s="70" t="str">
        <f t="shared" si="303"/>
        <v/>
      </c>
      <c r="CD1187" s="72">
        <f ca="1">(Konstanta!$B$2-D1187)*24</f>
        <v>1096694.666275</v>
      </c>
      <c r="CE1187" t="b">
        <f t="shared" si="304"/>
        <v>0</v>
      </c>
      <c r="CF1187" t="b">
        <f>LEN(_xlfn.IFNA(VLOOKUP(H1187,Konstanta!$M:$M,1,FALSE),""))&gt;0</f>
        <v>0</v>
      </c>
      <c r="CG1187" t="b">
        <f>LEN(_xlfn.IFNA(VLOOKUP(G1187,Konstanta!$T:$T,1,FALSE),""))&gt;0</f>
        <v>0</v>
      </c>
      <c r="CH1187" t="b">
        <f>_xlfn.IFNA(VLOOKUP(U1187,Konstanta!$O:$O,1,FALSE),"-")&lt;&gt;"-"</f>
        <v>0</v>
      </c>
      <c r="CI1187" t="b">
        <f>LEN(_xlfn.IFNA(VLOOKUP(AX1187,Konstanta!$X:$X,1,FALSE),""))&gt;0</f>
        <v>0</v>
      </c>
      <c r="CJ1187" t="b">
        <f>OR(LEN(_xlfn.IFNA(VLOOKUP(Y1187,Konstanta!$Q:$Q,1,FALSE),""))&gt;0,LEN(Y1187)=0)</f>
        <v>1</v>
      </c>
      <c r="CK1187" t="b">
        <f t="shared" si="305"/>
        <v>1</v>
      </c>
      <c r="CL1187" t="b">
        <f>OR(LEN(_xlfn.IFNA(VLOOKUP(BK1187,Konstanta!$Z:$Z,1,FALSE),""))&gt;0,LEN(BK1187)=0)</f>
        <v>1</v>
      </c>
      <c r="CM1187" t="b">
        <f t="shared" si="306"/>
        <v>1</v>
      </c>
      <c r="CN1187" t="b">
        <f t="shared" si="307"/>
        <v>0</v>
      </c>
      <c r="CO1187" t="b">
        <f>LEN(_xlfn.IFNA(VLOOKUP(Data!K1187,Konstanta!$AB:$AB,1,FALSE),""))&gt;0</f>
        <v>0</v>
      </c>
      <c r="CP1187" s="12" t="b">
        <f t="shared" si="308"/>
        <v>0</v>
      </c>
      <c r="CQ1187" s="12" t="b">
        <f t="shared" si="309"/>
        <v>0</v>
      </c>
      <c r="CR1187" t="b">
        <f>ISNUMBER(SEARCH(Konstanta!$Q$5,Y1187))</f>
        <v>0</v>
      </c>
      <c r="CS1187">
        <f ca="1">IF(CD1187&lt;=Konstanta!$J$5,Konstanta!$I$5,IF(CD1187&lt;=Konstanta!$J$6,Konstanta!$I$6,IF(CD1187&lt;=Konstanta!$J$7,Konstanta!$I$7,Konstanta!$I$8)))</f>
        <v>4</v>
      </c>
      <c r="CT1187" t="b">
        <f>ISNUMBER(SEARCH(Konstanta!$Q$6,Y1187))</f>
        <v>0</v>
      </c>
      <c r="CU1187">
        <f ca="1">IF(CD1187&lt;=Konstanta!$F$5,Konstanta!$E$5,IF(CD1187&lt;=Konstanta!$F$6,Konstanta!$E$6,IF(CD1187&lt;=Konstanta!$F$7,Konstanta!$E$7,IF(CD1187&lt;=Konstanta!$F$8,Konstanta!$E$8,Konstanta!$E$9))))</f>
        <v>5</v>
      </c>
      <c r="CV1187" t="b">
        <f t="shared" si="310"/>
        <v>1</v>
      </c>
      <c r="CW1187" s="74">
        <f ca="1">IF(CD1187&lt;=Konstanta!$B$5,Konstanta!$A$5,IF(CD1187&lt;=Konstanta!$B$6,Konstanta!$A$6,IF(CD1187&lt;=Konstanta!$B$7,Konstanta!$A$7,IF(CD1187&lt;=Konstanta!$B$8,Konstanta!$A$8,IF(CD1187&lt;=Konstanta!$B$9,Konstanta!$A$9,IF(CD1187&lt;=Konstanta!$B$10,Konstanta!$A$10,IF(CD1187&lt;=Konstanta!$B$11,Konstanta!$A$11,Konstanta!$A$12)))))))</f>
        <v>8</v>
      </c>
      <c r="CX1187" t="b">
        <f>LEN(_xlfn.IFNA(VLOOKUP(AA1187,Konstanta!$AD:$AD,1,FALSE),""))=0</f>
        <v>1</v>
      </c>
      <c r="CY1187" s="67">
        <f t="shared" si="311"/>
        <v>0</v>
      </c>
      <c r="CZ1187" s="67">
        <f t="shared" si="312"/>
        <v>0</v>
      </c>
      <c r="DA1187" s="67">
        <f t="shared" si="313"/>
        <v>0</v>
      </c>
      <c r="DB1187" t="b">
        <f t="shared" ca="1" si="314"/>
        <v>0</v>
      </c>
      <c r="DC1187" s="67" t="b">
        <f>DA1187&lt;=Konstanta!$AH$3</f>
        <v>1</v>
      </c>
      <c r="DD1187" t="b">
        <f>CY1187&lt;=Konstanta!$AH$4</f>
        <v>1</v>
      </c>
      <c r="DE1187" t="b">
        <f>CY1187&lt;=Konstanta!$AH$5</f>
        <v>1</v>
      </c>
      <c r="DF1187" t="b">
        <f>CY1187&lt;=Konstanta!$AH$6</f>
        <v>1</v>
      </c>
      <c r="DG1187" t="b">
        <f ca="1">TEXT(BL1187,"YYYYMMDD")=TEXT(Konstanta!$B$1,"YYYYMMDD")</f>
        <v>0</v>
      </c>
      <c r="DH1187" t="b">
        <f t="shared" si="315"/>
        <v>0</v>
      </c>
      <c r="DI1187" s="67">
        <f ca="1">Konstanta!$C$4-Data!CD1187</f>
        <v>-1096658.666275</v>
      </c>
      <c r="DJ1187">
        <f ca="1">IF(Data!DI1187&gt;=Konstanta!$B$14,Konstanta!$A$14,IF(Data!DI1187&gt;=Konstanta!$B$15,Konstanta!$A$15,IF(Data!DI1187&gt;=Konstanta!$B$16,Konstanta!$A$16,IF(Data!DI1187&gt;=Konstanta!$B$17,Konstanta!$A$17,IF(Data!DI1187&gt;=Konstanta!$B$18,Konstanta!$A$18,Konstanta!$A$19)))))</f>
        <v>6</v>
      </c>
      <c r="DK1187" t="b">
        <f t="shared" si="316"/>
        <v>0</v>
      </c>
      <c r="DL1187" t="b">
        <f>COUNTIFS(A$1:A1186,A1187)=0</f>
        <v>1</v>
      </c>
    </row>
    <row r="1188" spans="1:116">
      <c r="A1188" s="68"/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8"/>
      <c r="P1188" s="68"/>
      <c r="Q1188" s="68"/>
      <c r="R1188" s="68"/>
      <c r="S1188" s="68"/>
      <c r="T1188" s="68"/>
      <c r="U1188" s="68"/>
      <c r="V1188" s="68"/>
      <c r="W1188" s="68"/>
      <c r="X1188" s="68"/>
      <c r="Y1188" s="68"/>
      <c r="Z1188" s="68"/>
      <c r="AA1188" s="68"/>
      <c r="AB1188" s="68"/>
      <c r="AC1188" s="68"/>
      <c r="AD1188" s="68"/>
      <c r="AE1188" s="68"/>
      <c r="AF1188" s="68"/>
      <c r="AG1188" s="68"/>
      <c r="AH1188" s="68"/>
      <c r="AI1188" s="68"/>
      <c r="AJ1188" s="68"/>
      <c r="AK1188" s="68"/>
      <c r="AL1188" s="68"/>
      <c r="AM1188" s="68"/>
      <c r="AN1188" s="68"/>
      <c r="AO1188" s="68"/>
      <c r="AP1188" s="68"/>
      <c r="AQ1188" s="68"/>
      <c r="AR1188" s="68"/>
      <c r="AS1188" s="68"/>
      <c r="AT1188" s="68"/>
      <c r="AU1188" s="68"/>
      <c r="AV1188" s="68"/>
      <c r="AW1188" s="68"/>
      <c r="AX1188" s="68"/>
      <c r="AY1188" s="68"/>
      <c r="AZ1188" s="68"/>
      <c r="BA1188" s="68"/>
      <c r="BB1188" s="68"/>
      <c r="BC1188" s="68"/>
      <c r="BD1188" s="68"/>
      <c r="BE1188" s="68"/>
      <c r="BF1188" s="68"/>
      <c r="BG1188" s="68"/>
      <c r="BH1188" s="68"/>
      <c r="BI1188" s="68"/>
      <c r="BJ1188" s="68"/>
      <c r="BK1188" s="68"/>
      <c r="BL1188" s="68"/>
      <c r="BM1188" s="68"/>
      <c r="BN1188" s="68"/>
      <c r="BO1188" s="68"/>
      <c r="BP1188" s="68"/>
      <c r="BQ1188" s="68"/>
      <c r="BR1188" s="68"/>
      <c r="BS1188" s="68"/>
      <c r="BT1188" s="68"/>
      <c r="BU1188" s="68"/>
      <c r="BV1188" s="68"/>
      <c r="BW1188" s="68"/>
      <c r="BX1188" s="68"/>
      <c r="BY1188" s="68"/>
      <c r="BZ1188" s="70" t="str">
        <f t="shared" si="301"/>
        <v/>
      </c>
      <c r="CA1188" s="71">
        <f t="shared" ca="1" si="302"/>
        <v>1096694.6664083335</v>
      </c>
      <c r="CB1188" s="70" t="b">
        <f ca="1">AND(LEN(BZ1188)&gt;0,TEXT(BZ1188,"YYYY-MM-DD")=TEXT(Konstanta!$B$1,"YYYY-MM-DD"))</f>
        <v>0</v>
      </c>
      <c r="CC1188" s="70" t="str">
        <f t="shared" si="303"/>
        <v/>
      </c>
      <c r="CD1188" s="72">
        <f ca="1">(Konstanta!$B$2-D1188)*24</f>
        <v>1096694.666275</v>
      </c>
      <c r="CE1188" t="b">
        <f t="shared" si="304"/>
        <v>0</v>
      </c>
      <c r="CF1188" t="b">
        <f>LEN(_xlfn.IFNA(VLOOKUP(H1188,Konstanta!$M:$M,1,FALSE),""))&gt;0</f>
        <v>0</v>
      </c>
      <c r="CG1188" t="b">
        <f>LEN(_xlfn.IFNA(VLOOKUP(G1188,Konstanta!$T:$T,1,FALSE),""))&gt;0</f>
        <v>0</v>
      </c>
      <c r="CH1188" t="b">
        <f>_xlfn.IFNA(VLOOKUP(U1188,Konstanta!$O:$O,1,FALSE),"-")&lt;&gt;"-"</f>
        <v>0</v>
      </c>
      <c r="CI1188" t="b">
        <f>LEN(_xlfn.IFNA(VLOOKUP(AX1188,Konstanta!$X:$X,1,FALSE),""))&gt;0</f>
        <v>0</v>
      </c>
      <c r="CJ1188" t="b">
        <f>OR(LEN(_xlfn.IFNA(VLOOKUP(Y1188,Konstanta!$Q:$Q,1,FALSE),""))&gt;0,LEN(Y1188)=0)</f>
        <v>1</v>
      </c>
      <c r="CK1188" t="b">
        <f t="shared" si="305"/>
        <v>1</v>
      </c>
      <c r="CL1188" t="b">
        <f>OR(LEN(_xlfn.IFNA(VLOOKUP(BK1188,Konstanta!$Z:$Z,1,FALSE),""))&gt;0,LEN(BK1188)=0)</f>
        <v>1</v>
      </c>
      <c r="CM1188" t="b">
        <f t="shared" si="306"/>
        <v>1</v>
      </c>
      <c r="CN1188" t="b">
        <f t="shared" si="307"/>
        <v>0</v>
      </c>
      <c r="CO1188" t="b">
        <f>LEN(_xlfn.IFNA(VLOOKUP(Data!K1188,Konstanta!$AB:$AB,1,FALSE),""))&gt;0</f>
        <v>0</v>
      </c>
      <c r="CP1188" s="12" t="b">
        <f t="shared" si="308"/>
        <v>0</v>
      </c>
      <c r="CQ1188" s="12" t="b">
        <f t="shared" si="309"/>
        <v>0</v>
      </c>
      <c r="CR1188" t="b">
        <f>ISNUMBER(SEARCH(Konstanta!$Q$5,Y1188))</f>
        <v>0</v>
      </c>
      <c r="CS1188">
        <f ca="1">IF(CD1188&lt;=Konstanta!$J$5,Konstanta!$I$5,IF(CD1188&lt;=Konstanta!$J$6,Konstanta!$I$6,IF(CD1188&lt;=Konstanta!$J$7,Konstanta!$I$7,Konstanta!$I$8)))</f>
        <v>4</v>
      </c>
      <c r="CT1188" t="b">
        <f>ISNUMBER(SEARCH(Konstanta!$Q$6,Y1188))</f>
        <v>0</v>
      </c>
      <c r="CU1188">
        <f ca="1">IF(CD1188&lt;=Konstanta!$F$5,Konstanta!$E$5,IF(CD1188&lt;=Konstanta!$F$6,Konstanta!$E$6,IF(CD1188&lt;=Konstanta!$F$7,Konstanta!$E$7,IF(CD1188&lt;=Konstanta!$F$8,Konstanta!$E$8,Konstanta!$E$9))))</f>
        <v>5</v>
      </c>
      <c r="CV1188" t="b">
        <f t="shared" si="310"/>
        <v>1</v>
      </c>
      <c r="CW1188" s="74">
        <f ca="1">IF(CD1188&lt;=Konstanta!$B$5,Konstanta!$A$5,IF(CD1188&lt;=Konstanta!$B$6,Konstanta!$A$6,IF(CD1188&lt;=Konstanta!$B$7,Konstanta!$A$7,IF(CD1188&lt;=Konstanta!$B$8,Konstanta!$A$8,IF(CD1188&lt;=Konstanta!$B$9,Konstanta!$A$9,IF(CD1188&lt;=Konstanta!$B$10,Konstanta!$A$10,IF(CD1188&lt;=Konstanta!$B$11,Konstanta!$A$11,Konstanta!$A$12)))))))</f>
        <v>8</v>
      </c>
      <c r="CX1188" t="b">
        <f>LEN(_xlfn.IFNA(VLOOKUP(AA1188,Konstanta!$AD:$AD,1,FALSE),""))=0</f>
        <v>1</v>
      </c>
      <c r="CY1188" s="67">
        <f t="shared" si="311"/>
        <v>0</v>
      </c>
      <c r="CZ1188" s="67">
        <f t="shared" si="312"/>
        <v>0</v>
      </c>
      <c r="DA1188" s="67">
        <f t="shared" si="313"/>
        <v>0</v>
      </c>
      <c r="DB1188" t="b">
        <f t="shared" ca="1" si="314"/>
        <v>0</v>
      </c>
      <c r="DC1188" s="67" t="b">
        <f>DA1188&lt;=Konstanta!$AH$3</f>
        <v>1</v>
      </c>
      <c r="DD1188" t="b">
        <f>CY1188&lt;=Konstanta!$AH$4</f>
        <v>1</v>
      </c>
      <c r="DE1188" t="b">
        <f>CY1188&lt;=Konstanta!$AH$5</f>
        <v>1</v>
      </c>
      <c r="DF1188" t="b">
        <f>CY1188&lt;=Konstanta!$AH$6</f>
        <v>1</v>
      </c>
      <c r="DG1188" t="b">
        <f ca="1">TEXT(BL1188,"YYYYMMDD")=TEXT(Konstanta!$B$1,"YYYYMMDD")</f>
        <v>0</v>
      </c>
      <c r="DH1188" t="b">
        <f t="shared" si="315"/>
        <v>0</v>
      </c>
      <c r="DI1188" s="67">
        <f ca="1">Konstanta!$C$4-Data!CD1188</f>
        <v>-1096658.666275</v>
      </c>
      <c r="DJ1188">
        <f ca="1">IF(Data!DI1188&gt;=Konstanta!$B$14,Konstanta!$A$14,IF(Data!DI1188&gt;=Konstanta!$B$15,Konstanta!$A$15,IF(Data!DI1188&gt;=Konstanta!$B$16,Konstanta!$A$16,IF(Data!DI1188&gt;=Konstanta!$B$17,Konstanta!$A$17,IF(Data!DI1188&gt;=Konstanta!$B$18,Konstanta!$A$18,Konstanta!$A$19)))))</f>
        <v>6</v>
      </c>
      <c r="DK1188" t="b">
        <f t="shared" si="316"/>
        <v>0</v>
      </c>
      <c r="DL1188" t="b">
        <f>COUNTIFS(A$1:A1187,A1188)=0</f>
        <v>1</v>
      </c>
    </row>
    <row r="1189" spans="1:116">
      <c r="A1189" s="68"/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8"/>
      <c r="P1189" s="68"/>
      <c r="Q1189" s="68"/>
      <c r="R1189" s="68"/>
      <c r="S1189" s="68"/>
      <c r="T1189" s="68"/>
      <c r="U1189" s="68"/>
      <c r="V1189" s="68"/>
      <c r="W1189" s="68"/>
      <c r="X1189" s="68"/>
      <c r="Y1189" s="68"/>
      <c r="Z1189" s="68"/>
      <c r="AA1189" s="68"/>
      <c r="AB1189" s="68"/>
      <c r="AC1189" s="68"/>
      <c r="AD1189" s="68"/>
      <c r="AE1189" s="68"/>
      <c r="AF1189" s="68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68"/>
      <c r="AX1189" s="68"/>
      <c r="AY1189" s="68"/>
      <c r="AZ1189" s="68"/>
      <c r="BA1189" s="68"/>
      <c r="BB1189" s="68"/>
      <c r="BC1189" s="68"/>
      <c r="BD1189" s="68"/>
      <c r="BE1189" s="68"/>
      <c r="BF1189" s="68"/>
      <c r="BG1189" s="68"/>
      <c r="BH1189" s="68"/>
      <c r="BI1189" s="68"/>
      <c r="BJ1189" s="68"/>
      <c r="BK1189" s="68"/>
      <c r="BL1189" s="68"/>
      <c r="BM1189" s="68"/>
      <c r="BN1189" s="68"/>
      <c r="BO1189" s="68"/>
      <c r="BP1189" s="68"/>
      <c r="BQ1189" s="68"/>
      <c r="BR1189" s="68"/>
      <c r="BS1189" s="68"/>
      <c r="BT1189" s="68"/>
      <c r="BU1189" s="68"/>
      <c r="BV1189" s="68"/>
      <c r="BW1189" s="68"/>
      <c r="BX1189" s="68"/>
      <c r="BY1189" s="68"/>
      <c r="BZ1189" s="70" t="str">
        <f t="shared" si="301"/>
        <v/>
      </c>
      <c r="CA1189" s="71">
        <f t="shared" ca="1" si="302"/>
        <v>1096694.6660166667</v>
      </c>
      <c r="CB1189" s="70" t="b">
        <f ca="1">AND(LEN(BZ1189)&gt;0,TEXT(BZ1189,"YYYY-MM-DD")=TEXT(Konstanta!$B$1,"YYYY-MM-DD"))</f>
        <v>0</v>
      </c>
      <c r="CC1189" s="70" t="str">
        <f t="shared" si="303"/>
        <v/>
      </c>
      <c r="CD1189" s="72">
        <f ca="1">(Konstanta!$B$2-D1189)*24</f>
        <v>1096694.666275</v>
      </c>
      <c r="CE1189" t="b">
        <f t="shared" si="304"/>
        <v>0</v>
      </c>
      <c r="CF1189" t="b">
        <f>LEN(_xlfn.IFNA(VLOOKUP(H1189,Konstanta!$M:$M,1,FALSE),""))&gt;0</f>
        <v>0</v>
      </c>
      <c r="CG1189" t="b">
        <f>LEN(_xlfn.IFNA(VLOOKUP(G1189,Konstanta!$T:$T,1,FALSE),""))&gt;0</f>
        <v>0</v>
      </c>
      <c r="CH1189" t="b">
        <f>_xlfn.IFNA(VLOOKUP(U1189,Konstanta!$O:$O,1,FALSE),"-")&lt;&gt;"-"</f>
        <v>0</v>
      </c>
      <c r="CI1189" t="b">
        <f>LEN(_xlfn.IFNA(VLOOKUP(AX1189,Konstanta!$X:$X,1,FALSE),""))&gt;0</f>
        <v>0</v>
      </c>
      <c r="CJ1189" t="b">
        <f>OR(LEN(_xlfn.IFNA(VLOOKUP(Y1189,Konstanta!$Q:$Q,1,FALSE),""))&gt;0,LEN(Y1189)=0)</f>
        <v>1</v>
      </c>
      <c r="CK1189" t="b">
        <f t="shared" si="305"/>
        <v>1</v>
      </c>
      <c r="CL1189" t="b">
        <f>OR(LEN(_xlfn.IFNA(VLOOKUP(BK1189,Konstanta!$Z:$Z,1,FALSE),""))&gt;0,LEN(BK1189)=0)</f>
        <v>1</v>
      </c>
      <c r="CM1189" t="b">
        <f t="shared" si="306"/>
        <v>1</v>
      </c>
      <c r="CN1189" t="b">
        <f t="shared" si="307"/>
        <v>0</v>
      </c>
      <c r="CO1189" t="b">
        <f>LEN(_xlfn.IFNA(VLOOKUP(Data!K1189,Konstanta!$AB:$AB,1,FALSE),""))&gt;0</f>
        <v>0</v>
      </c>
      <c r="CP1189" s="12" t="b">
        <f t="shared" si="308"/>
        <v>0</v>
      </c>
      <c r="CQ1189" s="12" t="b">
        <f t="shared" si="309"/>
        <v>0</v>
      </c>
      <c r="CR1189" t="b">
        <f>ISNUMBER(SEARCH(Konstanta!$Q$5,Y1189))</f>
        <v>0</v>
      </c>
      <c r="CS1189">
        <f ca="1">IF(CD1189&lt;=Konstanta!$J$5,Konstanta!$I$5,IF(CD1189&lt;=Konstanta!$J$6,Konstanta!$I$6,IF(CD1189&lt;=Konstanta!$J$7,Konstanta!$I$7,Konstanta!$I$8)))</f>
        <v>4</v>
      </c>
      <c r="CT1189" t="b">
        <f>ISNUMBER(SEARCH(Konstanta!$Q$6,Y1189))</f>
        <v>0</v>
      </c>
      <c r="CU1189">
        <f ca="1">IF(CD1189&lt;=Konstanta!$F$5,Konstanta!$E$5,IF(CD1189&lt;=Konstanta!$F$6,Konstanta!$E$6,IF(CD1189&lt;=Konstanta!$F$7,Konstanta!$E$7,IF(CD1189&lt;=Konstanta!$F$8,Konstanta!$E$8,Konstanta!$E$9))))</f>
        <v>5</v>
      </c>
      <c r="CV1189" t="b">
        <f t="shared" si="310"/>
        <v>1</v>
      </c>
      <c r="CW1189" s="74">
        <f ca="1">IF(CD1189&lt;=Konstanta!$B$5,Konstanta!$A$5,IF(CD1189&lt;=Konstanta!$B$6,Konstanta!$A$6,IF(CD1189&lt;=Konstanta!$B$7,Konstanta!$A$7,IF(CD1189&lt;=Konstanta!$B$8,Konstanta!$A$8,IF(CD1189&lt;=Konstanta!$B$9,Konstanta!$A$9,IF(CD1189&lt;=Konstanta!$B$10,Konstanta!$A$10,IF(CD1189&lt;=Konstanta!$B$11,Konstanta!$A$11,Konstanta!$A$12)))))))</f>
        <v>8</v>
      </c>
      <c r="CX1189" t="b">
        <f>LEN(_xlfn.IFNA(VLOOKUP(AA1189,Konstanta!$AD:$AD,1,FALSE),""))=0</f>
        <v>1</v>
      </c>
      <c r="CY1189" s="67">
        <f t="shared" si="311"/>
        <v>0</v>
      </c>
      <c r="CZ1189" s="67">
        <f t="shared" si="312"/>
        <v>0</v>
      </c>
      <c r="DA1189" s="67">
        <f t="shared" si="313"/>
        <v>0</v>
      </c>
      <c r="DB1189" t="b">
        <f t="shared" ca="1" si="314"/>
        <v>0</v>
      </c>
      <c r="DC1189" s="67" t="b">
        <f>DA1189&lt;=Konstanta!$AH$3</f>
        <v>1</v>
      </c>
      <c r="DD1189" t="b">
        <f>CY1189&lt;=Konstanta!$AH$4</f>
        <v>1</v>
      </c>
      <c r="DE1189" t="b">
        <f>CY1189&lt;=Konstanta!$AH$5</f>
        <v>1</v>
      </c>
      <c r="DF1189" t="b">
        <f>CY1189&lt;=Konstanta!$AH$6</f>
        <v>1</v>
      </c>
      <c r="DG1189" t="b">
        <f ca="1">TEXT(BL1189,"YYYYMMDD")=TEXT(Konstanta!$B$1,"YYYYMMDD")</f>
        <v>0</v>
      </c>
      <c r="DH1189" t="b">
        <f t="shared" si="315"/>
        <v>0</v>
      </c>
      <c r="DI1189" s="67">
        <f ca="1">Konstanta!$C$4-Data!CD1189</f>
        <v>-1096658.666275</v>
      </c>
      <c r="DJ1189">
        <f ca="1">IF(Data!DI1189&gt;=Konstanta!$B$14,Konstanta!$A$14,IF(Data!DI1189&gt;=Konstanta!$B$15,Konstanta!$A$15,IF(Data!DI1189&gt;=Konstanta!$B$16,Konstanta!$A$16,IF(Data!DI1189&gt;=Konstanta!$B$17,Konstanta!$A$17,IF(Data!DI1189&gt;=Konstanta!$B$18,Konstanta!$A$18,Konstanta!$A$19)))))</f>
        <v>6</v>
      </c>
      <c r="DK1189" t="b">
        <f t="shared" si="316"/>
        <v>0</v>
      </c>
      <c r="DL1189" t="b">
        <f>COUNTIFS(A$1:A1188,A1189)=0</f>
        <v>1</v>
      </c>
    </row>
    <row r="1190" spans="1:116">
      <c r="A1190" s="68"/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8"/>
      <c r="P1190" s="68"/>
      <c r="Q1190" s="68"/>
      <c r="R1190" s="68"/>
      <c r="S1190" s="68"/>
      <c r="T1190" s="68"/>
      <c r="U1190" s="68"/>
      <c r="V1190" s="68"/>
      <c r="W1190" s="68"/>
      <c r="X1190" s="68"/>
      <c r="Y1190" s="68"/>
      <c r="Z1190" s="68"/>
      <c r="AA1190" s="68"/>
      <c r="AB1190" s="68"/>
      <c r="AC1190" s="68"/>
      <c r="AD1190" s="68"/>
      <c r="AE1190" s="68"/>
      <c r="AF1190" s="68"/>
      <c r="AG1190" s="68"/>
      <c r="AH1190" s="68"/>
      <c r="AI1190" s="68"/>
      <c r="AJ1190" s="68"/>
      <c r="AK1190" s="68"/>
      <c r="AL1190" s="68"/>
      <c r="AM1190" s="68"/>
      <c r="AN1190" s="68"/>
      <c r="AO1190" s="68"/>
      <c r="AP1190" s="68"/>
      <c r="AQ1190" s="68"/>
      <c r="AR1190" s="68"/>
      <c r="AS1190" s="68"/>
      <c r="AT1190" s="68"/>
      <c r="AU1190" s="68"/>
      <c r="AV1190" s="68"/>
      <c r="AW1190" s="68"/>
      <c r="AX1190" s="68"/>
      <c r="AY1190" s="68"/>
      <c r="AZ1190" s="68"/>
      <c r="BA1190" s="68"/>
      <c r="BB1190" s="68"/>
      <c r="BC1190" s="68"/>
      <c r="BD1190" s="68"/>
      <c r="BE1190" s="68"/>
      <c r="BF1190" s="68"/>
      <c r="BG1190" s="68"/>
      <c r="BH1190" s="68"/>
      <c r="BI1190" s="68"/>
      <c r="BJ1190" s="68"/>
      <c r="BK1190" s="68"/>
      <c r="BL1190" s="68"/>
      <c r="BM1190" s="68"/>
      <c r="BN1190" s="68"/>
      <c r="BO1190" s="68"/>
      <c r="BP1190" s="68"/>
      <c r="BQ1190" s="68"/>
      <c r="BR1190" s="68"/>
      <c r="BS1190" s="68"/>
      <c r="BT1190" s="68"/>
      <c r="BU1190" s="68"/>
      <c r="BV1190" s="68"/>
      <c r="BW1190" s="68"/>
      <c r="BX1190" s="68"/>
      <c r="BY1190" s="68"/>
      <c r="BZ1190" s="70" t="str">
        <f t="shared" si="301"/>
        <v/>
      </c>
      <c r="CA1190" s="71">
        <f t="shared" ca="1" si="302"/>
        <v>1096694.6659916667</v>
      </c>
      <c r="CB1190" s="70" t="b">
        <f ca="1">AND(LEN(BZ1190)&gt;0,TEXT(BZ1190,"YYYY-MM-DD")=TEXT(Konstanta!$B$1,"YYYY-MM-DD"))</f>
        <v>0</v>
      </c>
      <c r="CC1190" s="70" t="str">
        <f t="shared" si="303"/>
        <v/>
      </c>
      <c r="CD1190" s="72">
        <f ca="1">(Konstanta!$B$2-D1190)*24</f>
        <v>1096694.666275</v>
      </c>
      <c r="CE1190" t="b">
        <f t="shared" si="304"/>
        <v>0</v>
      </c>
      <c r="CF1190" t="b">
        <f>LEN(_xlfn.IFNA(VLOOKUP(H1190,Konstanta!$M:$M,1,FALSE),""))&gt;0</f>
        <v>0</v>
      </c>
      <c r="CG1190" t="b">
        <f>LEN(_xlfn.IFNA(VLOOKUP(G1190,Konstanta!$T:$T,1,FALSE),""))&gt;0</f>
        <v>0</v>
      </c>
      <c r="CH1190" t="b">
        <f>_xlfn.IFNA(VLOOKUP(U1190,Konstanta!$O:$O,1,FALSE),"-")&lt;&gt;"-"</f>
        <v>0</v>
      </c>
      <c r="CI1190" t="b">
        <f>LEN(_xlfn.IFNA(VLOOKUP(AX1190,Konstanta!$X:$X,1,FALSE),""))&gt;0</f>
        <v>0</v>
      </c>
      <c r="CJ1190" t="b">
        <f>OR(LEN(_xlfn.IFNA(VLOOKUP(Y1190,Konstanta!$Q:$Q,1,FALSE),""))&gt;0,LEN(Y1190)=0)</f>
        <v>1</v>
      </c>
      <c r="CK1190" t="b">
        <f t="shared" si="305"/>
        <v>1</v>
      </c>
      <c r="CL1190" t="b">
        <f>OR(LEN(_xlfn.IFNA(VLOOKUP(BK1190,Konstanta!$Z:$Z,1,FALSE),""))&gt;0,LEN(BK1190)=0)</f>
        <v>1</v>
      </c>
      <c r="CM1190" t="b">
        <f t="shared" si="306"/>
        <v>1</v>
      </c>
      <c r="CN1190" t="b">
        <f t="shared" si="307"/>
        <v>0</v>
      </c>
      <c r="CO1190" t="b">
        <f>LEN(_xlfn.IFNA(VLOOKUP(Data!K1190,Konstanta!$AB:$AB,1,FALSE),""))&gt;0</f>
        <v>0</v>
      </c>
      <c r="CP1190" s="12" t="b">
        <f t="shared" si="308"/>
        <v>0</v>
      </c>
      <c r="CQ1190" s="12" t="b">
        <f t="shared" si="309"/>
        <v>0</v>
      </c>
      <c r="CR1190" t="b">
        <f>ISNUMBER(SEARCH(Konstanta!$Q$5,Y1190))</f>
        <v>0</v>
      </c>
      <c r="CS1190">
        <f ca="1">IF(CD1190&lt;=Konstanta!$J$5,Konstanta!$I$5,IF(CD1190&lt;=Konstanta!$J$6,Konstanta!$I$6,IF(CD1190&lt;=Konstanta!$J$7,Konstanta!$I$7,Konstanta!$I$8)))</f>
        <v>4</v>
      </c>
      <c r="CT1190" t="b">
        <f>ISNUMBER(SEARCH(Konstanta!$Q$6,Y1190))</f>
        <v>0</v>
      </c>
      <c r="CU1190">
        <f ca="1">IF(CD1190&lt;=Konstanta!$F$5,Konstanta!$E$5,IF(CD1190&lt;=Konstanta!$F$6,Konstanta!$E$6,IF(CD1190&lt;=Konstanta!$F$7,Konstanta!$E$7,IF(CD1190&lt;=Konstanta!$F$8,Konstanta!$E$8,Konstanta!$E$9))))</f>
        <v>5</v>
      </c>
      <c r="CV1190" t="b">
        <f t="shared" si="310"/>
        <v>1</v>
      </c>
      <c r="CW1190" s="74">
        <f ca="1">IF(CD1190&lt;=Konstanta!$B$5,Konstanta!$A$5,IF(CD1190&lt;=Konstanta!$B$6,Konstanta!$A$6,IF(CD1190&lt;=Konstanta!$B$7,Konstanta!$A$7,IF(CD1190&lt;=Konstanta!$B$8,Konstanta!$A$8,IF(CD1190&lt;=Konstanta!$B$9,Konstanta!$A$9,IF(CD1190&lt;=Konstanta!$B$10,Konstanta!$A$10,IF(CD1190&lt;=Konstanta!$B$11,Konstanta!$A$11,Konstanta!$A$12)))))))</f>
        <v>8</v>
      </c>
      <c r="CX1190" t="b">
        <f>LEN(_xlfn.IFNA(VLOOKUP(AA1190,Konstanta!$AD:$AD,1,FALSE),""))=0</f>
        <v>1</v>
      </c>
      <c r="CY1190" s="67">
        <f t="shared" si="311"/>
        <v>0</v>
      </c>
      <c r="CZ1190" s="67">
        <f t="shared" si="312"/>
        <v>0</v>
      </c>
      <c r="DA1190" s="67">
        <f t="shared" si="313"/>
        <v>0</v>
      </c>
      <c r="DB1190" t="b">
        <f t="shared" ca="1" si="314"/>
        <v>0</v>
      </c>
      <c r="DC1190" s="67" t="b">
        <f>DA1190&lt;=Konstanta!$AH$3</f>
        <v>1</v>
      </c>
      <c r="DD1190" t="b">
        <f>CY1190&lt;=Konstanta!$AH$4</f>
        <v>1</v>
      </c>
      <c r="DE1190" t="b">
        <f>CY1190&lt;=Konstanta!$AH$5</f>
        <v>1</v>
      </c>
      <c r="DF1190" t="b">
        <f>CY1190&lt;=Konstanta!$AH$6</f>
        <v>1</v>
      </c>
      <c r="DG1190" t="b">
        <f ca="1">TEXT(BL1190,"YYYYMMDD")=TEXT(Konstanta!$B$1,"YYYYMMDD")</f>
        <v>0</v>
      </c>
      <c r="DH1190" t="b">
        <f t="shared" si="315"/>
        <v>0</v>
      </c>
      <c r="DI1190" s="67">
        <f ca="1">Konstanta!$C$4-Data!CD1190</f>
        <v>-1096658.666275</v>
      </c>
      <c r="DJ1190">
        <f ca="1">IF(Data!DI1190&gt;=Konstanta!$B$14,Konstanta!$A$14,IF(Data!DI1190&gt;=Konstanta!$B$15,Konstanta!$A$15,IF(Data!DI1190&gt;=Konstanta!$B$16,Konstanta!$A$16,IF(Data!DI1190&gt;=Konstanta!$B$17,Konstanta!$A$17,IF(Data!DI1190&gt;=Konstanta!$B$18,Konstanta!$A$18,Konstanta!$A$19)))))</f>
        <v>6</v>
      </c>
      <c r="DK1190" t="b">
        <f t="shared" si="316"/>
        <v>0</v>
      </c>
      <c r="DL1190" t="b">
        <f>COUNTIFS(A$1:A1189,A1190)=0</f>
        <v>1</v>
      </c>
    </row>
    <row r="1191" spans="1:116">
      <c r="A1191" s="68"/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8"/>
      <c r="P1191" s="68"/>
      <c r="Q1191" s="68"/>
      <c r="R1191" s="68"/>
      <c r="S1191" s="68"/>
      <c r="T1191" s="68"/>
      <c r="U1191" s="68"/>
      <c r="V1191" s="68"/>
      <c r="W1191" s="68"/>
      <c r="X1191" s="68"/>
      <c r="Y1191" s="68"/>
      <c r="Z1191" s="68"/>
      <c r="AA1191" s="68"/>
      <c r="AB1191" s="68"/>
      <c r="AC1191" s="68"/>
      <c r="AD1191" s="68"/>
      <c r="AE1191" s="68"/>
      <c r="AF1191" s="68"/>
      <c r="AG1191" s="68"/>
      <c r="AH1191" s="68"/>
      <c r="AI1191" s="68"/>
      <c r="AJ1191" s="68"/>
      <c r="AK1191" s="68"/>
      <c r="AL1191" s="68"/>
      <c r="AM1191" s="68"/>
      <c r="AN1191" s="68"/>
      <c r="AO1191" s="68"/>
      <c r="AP1191" s="68"/>
      <c r="AQ1191" s="68"/>
      <c r="AR1191" s="68"/>
      <c r="AS1191" s="68"/>
      <c r="AT1191" s="68"/>
      <c r="AU1191" s="68"/>
      <c r="AV1191" s="68"/>
      <c r="AW1191" s="68"/>
      <c r="AX1191" s="68"/>
      <c r="AY1191" s="68"/>
      <c r="AZ1191" s="68"/>
      <c r="BA1191" s="68"/>
      <c r="BB1191" s="68"/>
      <c r="BC1191" s="68"/>
      <c r="BD1191" s="68"/>
      <c r="BE1191" s="68"/>
      <c r="BF1191" s="68"/>
      <c r="BG1191" s="68"/>
      <c r="BH1191" s="68"/>
      <c r="BI1191" s="68"/>
      <c r="BJ1191" s="68"/>
      <c r="BK1191" s="68"/>
      <c r="BL1191" s="68"/>
      <c r="BM1191" s="68"/>
      <c r="BN1191" s="68"/>
      <c r="BO1191" s="68"/>
      <c r="BP1191" s="68"/>
      <c r="BQ1191" s="68"/>
      <c r="BR1191" s="68"/>
      <c r="BS1191" s="68"/>
      <c r="BT1191" s="68"/>
      <c r="BU1191" s="68"/>
      <c r="BV1191" s="68"/>
      <c r="BW1191" s="68"/>
      <c r="BX1191" s="68"/>
      <c r="BY1191" s="68"/>
      <c r="BZ1191" s="70" t="str">
        <f t="shared" si="301"/>
        <v/>
      </c>
      <c r="CA1191" s="71">
        <f t="shared" ca="1" si="302"/>
        <v>1096694.6662277777</v>
      </c>
      <c r="CB1191" s="70" t="b">
        <f ca="1">AND(LEN(BZ1191)&gt;0,TEXT(BZ1191,"YYYY-MM-DD")=TEXT(Konstanta!$B$1,"YYYY-MM-DD"))</f>
        <v>0</v>
      </c>
      <c r="CC1191" s="70" t="str">
        <f t="shared" si="303"/>
        <v/>
      </c>
      <c r="CD1191" s="72">
        <f ca="1">(Konstanta!$B$2-D1191)*24</f>
        <v>1096694.666275</v>
      </c>
      <c r="CE1191" t="b">
        <f t="shared" si="304"/>
        <v>0</v>
      </c>
      <c r="CF1191" t="b">
        <f>LEN(_xlfn.IFNA(VLOOKUP(H1191,Konstanta!$M:$M,1,FALSE),""))&gt;0</f>
        <v>0</v>
      </c>
      <c r="CG1191" t="b">
        <f>LEN(_xlfn.IFNA(VLOOKUP(G1191,Konstanta!$T:$T,1,FALSE),""))&gt;0</f>
        <v>0</v>
      </c>
      <c r="CH1191" t="b">
        <f>_xlfn.IFNA(VLOOKUP(U1191,Konstanta!$O:$O,1,FALSE),"-")&lt;&gt;"-"</f>
        <v>0</v>
      </c>
      <c r="CI1191" t="b">
        <f>LEN(_xlfn.IFNA(VLOOKUP(AX1191,Konstanta!$X:$X,1,FALSE),""))&gt;0</f>
        <v>0</v>
      </c>
      <c r="CJ1191" t="b">
        <f>OR(LEN(_xlfn.IFNA(VLOOKUP(Y1191,Konstanta!$Q:$Q,1,FALSE),""))&gt;0,LEN(Y1191)=0)</f>
        <v>1</v>
      </c>
      <c r="CK1191" t="b">
        <f t="shared" si="305"/>
        <v>1</v>
      </c>
      <c r="CL1191" t="b">
        <f>OR(LEN(_xlfn.IFNA(VLOOKUP(BK1191,Konstanta!$Z:$Z,1,FALSE),""))&gt;0,LEN(BK1191)=0)</f>
        <v>1</v>
      </c>
      <c r="CM1191" t="b">
        <f t="shared" si="306"/>
        <v>1</v>
      </c>
      <c r="CN1191" t="b">
        <f t="shared" si="307"/>
        <v>0</v>
      </c>
      <c r="CO1191" t="b">
        <f>LEN(_xlfn.IFNA(VLOOKUP(Data!K1191,Konstanta!$AB:$AB,1,FALSE),""))&gt;0</f>
        <v>0</v>
      </c>
      <c r="CP1191" s="12" t="b">
        <f t="shared" si="308"/>
        <v>0</v>
      </c>
      <c r="CQ1191" s="12" t="b">
        <f t="shared" si="309"/>
        <v>0</v>
      </c>
      <c r="CR1191" t="b">
        <f>ISNUMBER(SEARCH(Konstanta!$Q$5,Y1191))</f>
        <v>0</v>
      </c>
      <c r="CS1191">
        <f ca="1">IF(CD1191&lt;=Konstanta!$J$5,Konstanta!$I$5,IF(CD1191&lt;=Konstanta!$J$6,Konstanta!$I$6,IF(CD1191&lt;=Konstanta!$J$7,Konstanta!$I$7,Konstanta!$I$8)))</f>
        <v>4</v>
      </c>
      <c r="CT1191" t="b">
        <f>ISNUMBER(SEARCH(Konstanta!$Q$6,Y1191))</f>
        <v>0</v>
      </c>
      <c r="CU1191">
        <f ca="1">IF(CD1191&lt;=Konstanta!$F$5,Konstanta!$E$5,IF(CD1191&lt;=Konstanta!$F$6,Konstanta!$E$6,IF(CD1191&lt;=Konstanta!$F$7,Konstanta!$E$7,IF(CD1191&lt;=Konstanta!$F$8,Konstanta!$E$8,Konstanta!$E$9))))</f>
        <v>5</v>
      </c>
      <c r="CV1191" t="b">
        <f t="shared" si="310"/>
        <v>1</v>
      </c>
      <c r="CW1191" s="74">
        <f ca="1">IF(CD1191&lt;=Konstanta!$B$5,Konstanta!$A$5,IF(CD1191&lt;=Konstanta!$B$6,Konstanta!$A$6,IF(CD1191&lt;=Konstanta!$B$7,Konstanta!$A$7,IF(CD1191&lt;=Konstanta!$B$8,Konstanta!$A$8,IF(CD1191&lt;=Konstanta!$B$9,Konstanta!$A$9,IF(CD1191&lt;=Konstanta!$B$10,Konstanta!$A$10,IF(CD1191&lt;=Konstanta!$B$11,Konstanta!$A$11,Konstanta!$A$12)))))))</f>
        <v>8</v>
      </c>
      <c r="CX1191" t="b">
        <f>LEN(_xlfn.IFNA(VLOOKUP(AA1191,Konstanta!$AD:$AD,1,FALSE),""))=0</f>
        <v>1</v>
      </c>
      <c r="CY1191" s="67">
        <f t="shared" si="311"/>
        <v>0</v>
      </c>
      <c r="CZ1191" s="67">
        <f t="shared" si="312"/>
        <v>0</v>
      </c>
      <c r="DA1191" s="67">
        <f t="shared" si="313"/>
        <v>0</v>
      </c>
      <c r="DB1191" t="b">
        <f t="shared" ca="1" si="314"/>
        <v>0</v>
      </c>
      <c r="DC1191" s="67" t="b">
        <f>DA1191&lt;=Konstanta!$AH$3</f>
        <v>1</v>
      </c>
      <c r="DD1191" t="b">
        <f>CY1191&lt;=Konstanta!$AH$4</f>
        <v>1</v>
      </c>
      <c r="DE1191" t="b">
        <f>CY1191&lt;=Konstanta!$AH$5</f>
        <v>1</v>
      </c>
      <c r="DF1191" t="b">
        <f>CY1191&lt;=Konstanta!$AH$6</f>
        <v>1</v>
      </c>
      <c r="DG1191" t="b">
        <f ca="1">TEXT(BL1191,"YYYYMMDD")=TEXT(Konstanta!$B$1,"YYYYMMDD")</f>
        <v>0</v>
      </c>
      <c r="DH1191" t="b">
        <f t="shared" si="315"/>
        <v>0</v>
      </c>
      <c r="DI1191" s="67">
        <f ca="1">Konstanta!$C$4-Data!CD1191</f>
        <v>-1096658.666275</v>
      </c>
      <c r="DJ1191">
        <f ca="1">IF(Data!DI1191&gt;=Konstanta!$B$14,Konstanta!$A$14,IF(Data!DI1191&gt;=Konstanta!$B$15,Konstanta!$A$15,IF(Data!DI1191&gt;=Konstanta!$B$16,Konstanta!$A$16,IF(Data!DI1191&gt;=Konstanta!$B$17,Konstanta!$A$17,IF(Data!DI1191&gt;=Konstanta!$B$18,Konstanta!$A$18,Konstanta!$A$19)))))</f>
        <v>6</v>
      </c>
      <c r="DK1191" t="b">
        <f t="shared" si="316"/>
        <v>0</v>
      </c>
      <c r="DL1191" t="b">
        <f>COUNTIFS(A$1:A1190,A1191)=0</f>
        <v>1</v>
      </c>
    </row>
    <row r="1192" spans="1:116">
      <c r="A1192" s="68"/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8"/>
      <c r="P1192" s="68"/>
      <c r="Q1192" s="68"/>
      <c r="R1192" s="68"/>
      <c r="S1192" s="68"/>
      <c r="T1192" s="68"/>
      <c r="U1192" s="68"/>
      <c r="V1192" s="68"/>
      <c r="W1192" s="68"/>
      <c r="X1192" s="68"/>
      <c r="Y1192" s="68"/>
      <c r="Z1192" s="68"/>
      <c r="AA1192" s="68"/>
      <c r="AB1192" s="68"/>
      <c r="AC1192" s="68"/>
      <c r="AD1192" s="68"/>
      <c r="AE1192" s="68"/>
      <c r="AF1192" s="68"/>
      <c r="AG1192" s="68"/>
      <c r="AH1192" s="68"/>
      <c r="AI1192" s="68"/>
      <c r="AJ1192" s="68"/>
      <c r="AK1192" s="68"/>
      <c r="AL1192" s="68"/>
      <c r="AM1192" s="68"/>
      <c r="AN1192" s="68"/>
      <c r="AO1192" s="68"/>
      <c r="AP1192" s="68"/>
      <c r="AQ1192" s="68"/>
      <c r="AR1192" s="68"/>
      <c r="AS1192" s="68"/>
      <c r="AT1192" s="68"/>
      <c r="AU1192" s="68"/>
      <c r="AV1192" s="68"/>
      <c r="AW1192" s="68"/>
      <c r="AX1192" s="68"/>
      <c r="AY1192" s="68"/>
      <c r="AZ1192" s="68"/>
      <c r="BA1192" s="68"/>
      <c r="BB1192" s="68"/>
      <c r="BC1192" s="68"/>
      <c r="BD1192" s="68"/>
      <c r="BE1192" s="68"/>
      <c r="BF1192" s="68"/>
      <c r="BG1192" s="68"/>
      <c r="BH1192" s="68"/>
      <c r="BI1192" s="68"/>
      <c r="BJ1192" s="68"/>
      <c r="BK1192" s="68"/>
      <c r="BL1192" s="68"/>
      <c r="BM1192" s="68"/>
      <c r="BN1192" s="68"/>
      <c r="BO1192" s="68"/>
      <c r="BP1192" s="68"/>
      <c r="BQ1192" s="68"/>
      <c r="BR1192" s="68"/>
      <c r="BS1192" s="68"/>
      <c r="BT1192" s="68"/>
      <c r="BU1192" s="68"/>
      <c r="BV1192" s="68"/>
      <c r="BW1192" s="68"/>
      <c r="BX1192" s="68"/>
      <c r="BY1192" s="68"/>
      <c r="BZ1192" s="70" t="str">
        <f t="shared" si="301"/>
        <v/>
      </c>
      <c r="CA1192" s="71">
        <f t="shared" ca="1" si="302"/>
        <v>1096694.6660000002</v>
      </c>
      <c r="CB1192" s="70" t="b">
        <f ca="1">AND(LEN(BZ1192)&gt;0,TEXT(BZ1192,"YYYY-MM-DD")=TEXT(Konstanta!$B$1,"YYYY-MM-DD"))</f>
        <v>0</v>
      </c>
      <c r="CC1192" s="70" t="str">
        <f t="shared" si="303"/>
        <v/>
      </c>
      <c r="CD1192" s="72">
        <f ca="1">(Konstanta!$B$2-D1192)*24</f>
        <v>1096694.666275</v>
      </c>
      <c r="CE1192" t="b">
        <f t="shared" si="304"/>
        <v>0</v>
      </c>
      <c r="CF1192" t="b">
        <f>LEN(_xlfn.IFNA(VLOOKUP(H1192,Konstanta!$M:$M,1,FALSE),""))&gt;0</f>
        <v>0</v>
      </c>
      <c r="CG1192" t="b">
        <f>LEN(_xlfn.IFNA(VLOOKUP(G1192,Konstanta!$T:$T,1,FALSE),""))&gt;0</f>
        <v>0</v>
      </c>
      <c r="CH1192" t="b">
        <f>_xlfn.IFNA(VLOOKUP(U1192,Konstanta!$O:$O,1,FALSE),"-")&lt;&gt;"-"</f>
        <v>0</v>
      </c>
      <c r="CI1192" t="b">
        <f>LEN(_xlfn.IFNA(VLOOKUP(AX1192,Konstanta!$X:$X,1,FALSE),""))&gt;0</f>
        <v>0</v>
      </c>
      <c r="CJ1192" t="b">
        <f>OR(LEN(_xlfn.IFNA(VLOOKUP(Y1192,Konstanta!$Q:$Q,1,FALSE),""))&gt;0,LEN(Y1192)=0)</f>
        <v>1</v>
      </c>
      <c r="CK1192" t="b">
        <f t="shared" si="305"/>
        <v>1</v>
      </c>
      <c r="CL1192" t="b">
        <f>OR(LEN(_xlfn.IFNA(VLOOKUP(BK1192,Konstanta!$Z:$Z,1,FALSE),""))&gt;0,LEN(BK1192)=0)</f>
        <v>1</v>
      </c>
      <c r="CM1192" t="b">
        <f t="shared" si="306"/>
        <v>1</v>
      </c>
      <c r="CN1192" t="b">
        <f t="shared" si="307"/>
        <v>0</v>
      </c>
      <c r="CO1192" t="b">
        <f>LEN(_xlfn.IFNA(VLOOKUP(Data!K1192,Konstanta!$AB:$AB,1,FALSE),""))&gt;0</f>
        <v>0</v>
      </c>
      <c r="CP1192" s="12" t="b">
        <f t="shared" si="308"/>
        <v>0</v>
      </c>
      <c r="CQ1192" s="12" t="b">
        <f t="shared" si="309"/>
        <v>0</v>
      </c>
      <c r="CR1192" t="b">
        <f>ISNUMBER(SEARCH(Konstanta!$Q$5,Y1192))</f>
        <v>0</v>
      </c>
      <c r="CS1192">
        <f ca="1">IF(CD1192&lt;=Konstanta!$J$5,Konstanta!$I$5,IF(CD1192&lt;=Konstanta!$J$6,Konstanta!$I$6,IF(CD1192&lt;=Konstanta!$J$7,Konstanta!$I$7,Konstanta!$I$8)))</f>
        <v>4</v>
      </c>
      <c r="CT1192" t="b">
        <f>ISNUMBER(SEARCH(Konstanta!$Q$6,Y1192))</f>
        <v>0</v>
      </c>
      <c r="CU1192">
        <f ca="1">IF(CD1192&lt;=Konstanta!$F$5,Konstanta!$E$5,IF(CD1192&lt;=Konstanta!$F$6,Konstanta!$E$6,IF(CD1192&lt;=Konstanta!$F$7,Konstanta!$E$7,IF(CD1192&lt;=Konstanta!$F$8,Konstanta!$E$8,Konstanta!$E$9))))</f>
        <v>5</v>
      </c>
      <c r="CV1192" t="b">
        <f t="shared" si="310"/>
        <v>1</v>
      </c>
      <c r="CW1192" s="74">
        <f ca="1">IF(CD1192&lt;=Konstanta!$B$5,Konstanta!$A$5,IF(CD1192&lt;=Konstanta!$B$6,Konstanta!$A$6,IF(CD1192&lt;=Konstanta!$B$7,Konstanta!$A$7,IF(CD1192&lt;=Konstanta!$B$8,Konstanta!$A$8,IF(CD1192&lt;=Konstanta!$B$9,Konstanta!$A$9,IF(CD1192&lt;=Konstanta!$B$10,Konstanta!$A$10,IF(CD1192&lt;=Konstanta!$B$11,Konstanta!$A$11,Konstanta!$A$12)))))))</f>
        <v>8</v>
      </c>
      <c r="CX1192" t="b">
        <f>LEN(_xlfn.IFNA(VLOOKUP(AA1192,Konstanta!$AD:$AD,1,FALSE),""))=0</f>
        <v>1</v>
      </c>
      <c r="CY1192" s="67">
        <f t="shared" si="311"/>
        <v>0</v>
      </c>
      <c r="CZ1192" s="67">
        <f t="shared" si="312"/>
        <v>0</v>
      </c>
      <c r="DA1192" s="67">
        <f t="shared" si="313"/>
        <v>0</v>
      </c>
      <c r="DB1192" t="b">
        <f t="shared" ca="1" si="314"/>
        <v>0</v>
      </c>
      <c r="DC1192" s="67" t="b">
        <f>DA1192&lt;=Konstanta!$AH$3</f>
        <v>1</v>
      </c>
      <c r="DD1192" t="b">
        <f>CY1192&lt;=Konstanta!$AH$4</f>
        <v>1</v>
      </c>
      <c r="DE1192" t="b">
        <f>CY1192&lt;=Konstanta!$AH$5</f>
        <v>1</v>
      </c>
      <c r="DF1192" t="b">
        <f>CY1192&lt;=Konstanta!$AH$6</f>
        <v>1</v>
      </c>
      <c r="DG1192" t="b">
        <f ca="1">TEXT(BL1192,"YYYYMMDD")=TEXT(Konstanta!$B$1,"YYYYMMDD")</f>
        <v>0</v>
      </c>
      <c r="DH1192" t="b">
        <f t="shared" si="315"/>
        <v>0</v>
      </c>
      <c r="DI1192" s="67">
        <f ca="1">Konstanta!$C$4-Data!CD1192</f>
        <v>-1096658.666275</v>
      </c>
      <c r="DJ1192">
        <f ca="1">IF(Data!DI1192&gt;=Konstanta!$B$14,Konstanta!$A$14,IF(Data!DI1192&gt;=Konstanta!$B$15,Konstanta!$A$15,IF(Data!DI1192&gt;=Konstanta!$B$16,Konstanta!$A$16,IF(Data!DI1192&gt;=Konstanta!$B$17,Konstanta!$A$17,IF(Data!DI1192&gt;=Konstanta!$B$18,Konstanta!$A$18,Konstanta!$A$19)))))</f>
        <v>6</v>
      </c>
      <c r="DK1192" t="b">
        <f t="shared" si="316"/>
        <v>0</v>
      </c>
      <c r="DL1192" t="b">
        <f>COUNTIFS(A$1:A1191,A1192)=0</f>
        <v>1</v>
      </c>
    </row>
    <row r="1193" spans="1:116">
      <c r="A1193" s="68"/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8"/>
      <c r="P1193" s="68"/>
      <c r="Q1193" s="68"/>
      <c r="R1193" s="68"/>
      <c r="S1193" s="68"/>
      <c r="T1193" s="68"/>
      <c r="U1193" s="68"/>
      <c r="V1193" s="68"/>
      <c r="W1193" s="68"/>
      <c r="X1193" s="68"/>
      <c r="Y1193" s="68"/>
      <c r="Z1193" s="68"/>
      <c r="AA1193" s="68"/>
      <c r="AB1193" s="68"/>
      <c r="AC1193" s="68"/>
      <c r="AD1193" s="68"/>
      <c r="AE1193" s="68"/>
      <c r="AF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  <c r="BL1193" s="68"/>
      <c r="BM1193" s="68"/>
      <c r="BN1193" s="68"/>
      <c r="BO1193" s="68"/>
      <c r="BP1193" s="68"/>
      <c r="BQ1193" s="68"/>
      <c r="BR1193" s="68"/>
      <c r="BS1193" s="68"/>
      <c r="BT1193" s="68"/>
      <c r="BU1193" s="68"/>
      <c r="BV1193" s="68"/>
      <c r="BW1193" s="68"/>
      <c r="BX1193" s="68"/>
      <c r="BY1193" s="68"/>
      <c r="BZ1193" s="70" t="str">
        <f t="shared" si="301"/>
        <v/>
      </c>
      <c r="CA1193" s="71">
        <f t="shared" ca="1" si="302"/>
        <v>1096694.6662277777</v>
      </c>
      <c r="CB1193" s="70" t="b">
        <f ca="1">AND(LEN(BZ1193)&gt;0,TEXT(BZ1193,"YYYY-MM-DD")=TEXT(Konstanta!$B$1,"YYYY-MM-DD"))</f>
        <v>0</v>
      </c>
      <c r="CC1193" s="70" t="str">
        <f t="shared" si="303"/>
        <v/>
      </c>
      <c r="CD1193" s="72">
        <f ca="1">(Konstanta!$B$2-D1193)*24</f>
        <v>1096694.666275</v>
      </c>
      <c r="CE1193" t="b">
        <f t="shared" si="304"/>
        <v>0</v>
      </c>
      <c r="CF1193" t="b">
        <f>LEN(_xlfn.IFNA(VLOOKUP(H1193,Konstanta!$M:$M,1,FALSE),""))&gt;0</f>
        <v>0</v>
      </c>
      <c r="CG1193" t="b">
        <f>LEN(_xlfn.IFNA(VLOOKUP(G1193,Konstanta!$T:$T,1,FALSE),""))&gt;0</f>
        <v>0</v>
      </c>
      <c r="CH1193" t="b">
        <f>_xlfn.IFNA(VLOOKUP(U1193,Konstanta!$O:$O,1,FALSE),"-")&lt;&gt;"-"</f>
        <v>0</v>
      </c>
      <c r="CI1193" t="b">
        <f>LEN(_xlfn.IFNA(VLOOKUP(AX1193,Konstanta!$X:$X,1,FALSE),""))&gt;0</f>
        <v>0</v>
      </c>
      <c r="CJ1193" t="b">
        <f>OR(LEN(_xlfn.IFNA(VLOOKUP(Y1193,Konstanta!$Q:$Q,1,FALSE),""))&gt;0,LEN(Y1193)=0)</f>
        <v>1</v>
      </c>
      <c r="CK1193" t="b">
        <f t="shared" si="305"/>
        <v>1</v>
      </c>
      <c r="CL1193" t="b">
        <f>OR(LEN(_xlfn.IFNA(VLOOKUP(BK1193,Konstanta!$Z:$Z,1,FALSE),""))&gt;0,LEN(BK1193)=0)</f>
        <v>1</v>
      </c>
      <c r="CM1193" t="b">
        <f t="shared" si="306"/>
        <v>1</v>
      </c>
      <c r="CN1193" t="b">
        <f t="shared" si="307"/>
        <v>0</v>
      </c>
      <c r="CO1193" t="b">
        <f>LEN(_xlfn.IFNA(VLOOKUP(Data!K1193,Konstanta!$AB:$AB,1,FALSE),""))&gt;0</f>
        <v>0</v>
      </c>
      <c r="CP1193" s="12" t="b">
        <f t="shared" si="308"/>
        <v>0</v>
      </c>
      <c r="CQ1193" s="12" t="b">
        <f t="shared" si="309"/>
        <v>0</v>
      </c>
      <c r="CR1193" t="b">
        <f>ISNUMBER(SEARCH(Konstanta!$Q$5,Y1193))</f>
        <v>0</v>
      </c>
      <c r="CS1193">
        <f ca="1">IF(CD1193&lt;=Konstanta!$J$5,Konstanta!$I$5,IF(CD1193&lt;=Konstanta!$J$6,Konstanta!$I$6,IF(CD1193&lt;=Konstanta!$J$7,Konstanta!$I$7,Konstanta!$I$8)))</f>
        <v>4</v>
      </c>
      <c r="CT1193" t="b">
        <f>ISNUMBER(SEARCH(Konstanta!$Q$6,Y1193))</f>
        <v>0</v>
      </c>
      <c r="CU1193">
        <f ca="1">IF(CD1193&lt;=Konstanta!$F$5,Konstanta!$E$5,IF(CD1193&lt;=Konstanta!$F$6,Konstanta!$E$6,IF(CD1193&lt;=Konstanta!$F$7,Konstanta!$E$7,IF(CD1193&lt;=Konstanta!$F$8,Konstanta!$E$8,Konstanta!$E$9))))</f>
        <v>5</v>
      </c>
      <c r="CV1193" t="b">
        <f t="shared" si="310"/>
        <v>1</v>
      </c>
      <c r="CW1193" s="74">
        <f ca="1">IF(CD1193&lt;=Konstanta!$B$5,Konstanta!$A$5,IF(CD1193&lt;=Konstanta!$B$6,Konstanta!$A$6,IF(CD1193&lt;=Konstanta!$B$7,Konstanta!$A$7,IF(CD1193&lt;=Konstanta!$B$8,Konstanta!$A$8,IF(CD1193&lt;=Konstanta!$B$9,Konstanta!$A$9,IF(CD1193&lt;=Konstanta!$B$10,Konstanta!$A$10,IF(CD1193&lt;=Konstanta!$B$11,Konstanta!$A$11,Konstanta!$A$12)))))))</f>
        <v>8</v>
      </c>
      <c r="CX1193" t="b">
        <f>LEN(_xlfn.IFNA(VLOOKUP(AA1193,Konstanta!$AD:$AD,1,FALSE),""))=0</f>
        <v>1</v>
      </c>
      <c r="CY1193" s="67">
        <f t="shared" si="311"/>
        <v>0</v>
      </c>
      <c r="CZ1193" s="67">
        <f t="shared" si="312"/>
        <v>0</v>
      </c>
      <c r="DA1193" s="67">
        <f t="shared" si="313"/>
        <v>0</v>
      </c>
      <c r="DB1193" t="b">
        <f t="shared" ca="1" si="314"/>
        <v>0</v>
      </c>
      <c r="DC1193" s="67" t="b">
        <f>DA1193&lt;=Konstanta!$AH$3</f>
        <v>1</v>
      </c>
      <c r="DD1193" t="b">
        <f>CY1193&lt;=Konstanta!$AH$4</f>
        <v>1</v>
      </c>
      <c r="DE1193" t="b">
        <f>CY1193&lt;=Konstanta!$AH$5</f>
        <v>1</v>
      </c>
      <c r="DF1193" t="b">
        <f>CY1193&lt;=Konstanta!$AH$6</f>
        <v>1</v>
      </c>
      <c r="DG1193" t="b">
        <f ca="1">TEXT(BL1193,"YYYYMMDD")=TEXT(Konstanta!$B$1,"YYYYMMDD")</f>
        <v>0</v>
      </c>
      <c r="DH1193" t="b">
        <f t="shared" si="315"/>
        <v>0</v>
      </c>
      <c r="DI1193" s="67">
        <f ca="1">Konstanta!$C$4-Data!CD1193</f>
        <v>-1096658.666275</v>
      </c>
      <c r="DJ1193">
        <f ca="1">IF(Data!DI1193&gt;=Konstanta!$B$14,Konstanta!$A$14,IF(Data!DI1193&gt;=Konstanta!$B$15,Konstanta!$A$15,IF(Data!DI1193&gt;=Konstanta!$B$16,Konstanta!$A$16,IF(Data!DI1193&gt;=Konstanta!$B$17,Konstanta!$A$17,IF(Data!DI1193&gt;=Konstanta!$B$18,Konstanta!$A$18,Konstanta!$A$19)))))</f>
        <v>6</v>
      </c>
      <c r="DK1193" t="b">
        <f t="shared" si="316"/>
        <v>0</v>
      </c>
      <c r="DL1193" t="b">
        <f>COUNTIFS(A$1:A1192,A1193)=0</f>
        <v>1</v>
      </c>
    </row>
    <row r="1194" spans="1:116">
      <c r="A1194" s="68"/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8"/>
      <c r="P1194" s="68"/>
      <c r="Q1194" s="68"/>
      <c r="R1194" s="68"/>
      <c r="S1194" s="68"/>
      <c r="T1194" s="68"/>
      <c r="U1194" s="68"/>
      <c r="V1194" s="68"/>
      <c r="W1194" s="68"/>
      <c r="X1194" s="68"/>
      <c r="Y1194" s="68"/>
      <c r="Z1194" s="68"/>
      <c r="AA1194" s="68"/>
      <c r="AB1194" s="68"/>
      <c r="AC1194" s="68"/>
      <c r="AD1194" s="68"/>
      <c r="AE1194" s="68"/>
      <c r="AF1194" s="68"/>
      <c r="AG1194" s="68"/>
      <c r="AH1194" s="68"/>
      <c r="AI1194" s="68"/>
      <c r="AJ1194" s="68"/>
      <c r="AK1194" s="68"/>
      <c r="AL1194" s="68"/>
      <c r="AM1194" s="68"/>
      <c r="AN1194" s="68"/>
      <c r="AO1194" s="68"/>
      <c r="AP1194" s="68"/>
      <c r="AQ1194" s="68"/>
      <c r="AR1194" s="68"/>
      <c r="AS1194" s="68"/>
      <c r="AT1194" s="68"/>
      <c r="AU1194" s="68"/>
      <c r="AV1194" s="68"/>
      <c r="AW1194" s="68"/>
      <c r="AX1194" s="68"/>
      <c r="AY1194" s="68"/>
      <c r="AZ1194" s="68"/>
      <c r="BA1194" s="68"/>
      <c r="BB1194" s="68"/>
      <c r="BC1194" s="68"/>
      <c r="BD1194" s="68"/>
      <c r="BE1194" s="68"/>
      <c r="BF1194" s="68"/>
      <c r="BG1194" s="68"/>
      <c r="BH1194" s="68"/>
      <c r="BI1194" s="68"/>
      <c r="BJ1194" s="68"/>
      <c r="BK1194" s="68"/>
      <c r="BL1194" s="68"/>
      <c r="BM1194" s="68"/>
      <c r="BN1194" s="68"/>
      <c r="BO1194" s="68"/>
      <c r="BP1194" s="68"/>
      <c r="BQ1194" s="68"/>
      <c r="BR1194" s="68"/>
      <c r="BS1194" s="68"/>
      <c r="BT1194" s="68"/>
      <c r="BU1194" s="68"/>
      <c r="BV1194" s="68"/>
      <c r="BW1194" s="68"/>
      <c r="BX1194" s="68"/>
      <c r="BY1194" s="68"/>
      <c r="BZ1194" s="70" t="str">
        <f t="shared" si="301"/>
        <v/>
      </c>
      <c r="CA1194" s="71">
        <f t="shared" ca="1" si="302"/>
        <v>1096694.6662277777</v>
      </c>
      <c r="CB1194" s="70" t="b">
        <f ca="1">AND(LEN(BZ1194)&gt;0,TEXT(BZ1194,"YYYY-MM-DD")=TEXT(Konstanta!$B$1,"YYYY-MM-DD"))</f>
        <v>0</v>
      </c>
      <c r="CC1194" s="70" t="str">
        <f t="shared" si="303"/>
        <v/>
      </c>
      <c r="CD1194" s="72">
        <f ca="1">(Konstanta!$B$2-D1194)*24</f>
        <v>1096694.666275</v>
      </c>
      <c r="CE1194" t="b">
        <f t="shared" si="304"/>
        <v>0</v>
      </c>
      <c r="CF1194" t="b">
        <f>LEN(_xlfn.IFNA(VLOOKUP(H1194,Konstanta!$M:$M,1,FALSE),""))&gt;0</f>
        <v>0</v>
      </c>
      <c r="CG1194" t="b">
        <f>LEN(_xlfn.IFNA(VLOOKUP(G1194,Konstanta!$T:$T,1,FALSE),""))&gt;0</f>
        <v>0</v>
      </c>
      <c r="CH1194" t="b">
        <f>_xlfn.IFNA(VLOOKUP(U1194,Konstanta!$O:$O,1,FALSE),"-")&lt;&gt;"-"</f>
        <v>0</v>
      </c>
      <c r="CI1194" t="b">
        <f>LEN(_xlfn.IFNA(VLOOKUP(AX1194,Konstanta!$X:$X,1,FALSE),""))&gt;0</f>
        <v>0</v>
      </c>
      <c r="CJ1194" t="b">
        <f>OR(LEN(_xlfn.IFNA(VLOOKUP(Y1194,Konstanta!$Q:$Q,1,FALSE),""))&gt;0,LEN(Y1194)=0)</f>
        <v>1</v>
      </c>
      <c r="CK1194" t="b">
        <f t="shared" si="305"/>
        <v>1</v>
      </c>
      <c r="CL1194" t="b">
        <f>OR(LEN(_xlfn.IFNA(VLOOKUP(BK1194,Konstanta!$Z:$Z,1,FALSE),""))&gt;0,LEN(BK1194)=0)</f>
        <v>1</v>
      </c>
      <c r="CM1194" t="b">
        <f t="shared" si="306"/>
        <v>1</v>
      </c>
      <c r="CN1194" t="b">
        <f t="shared" si="307"/>
        <v>0</v>
      </c>
      <c r="CO1194" t="b">
        <f>LEN(_xlfn.IFNA(VLOOKUP(Data!K1194,Konstanta!$AB:$AB,1,FALSE),""))&gt;0</f>
        <v>0</v>
      </c>
      <c r="CP1194" s="12" t="b">
        <f t="shared" si="308"/>
        <v>0</v>
      </c>
      <c r="CQ1194" s="12" t="b">
        <f t="shared" si="309"/>
        <v>0</v>
      </c>
      <c r="CR1194" t="b">
        <f>ISNUMBER(SEARCH(Konstanta!$Q$5,Y1194))</f>
        <v>0</v>
      </c>
      <c r="CS1194">
        <f ca="1">IF(CD1194&lt;=Konstanta!$J$5,Konstanta!$I$5,IF(CD1194&lt;=Konstanta!$J$6,Konstanta!$I$6,IF(CD1194&lt;=Konstanta!$J$7,Konstanta!$I$7,Konstanta!$I$8)))</f>
        <v>4</v>
      </c>
      <c r="CT1194" t="b">
        <f>ISNUMBER(SEARCH(Konstanta!$Q$6,Y1194))</f>
        <v>0</v>
      </c>
      <c r="CU1194">
        <f ca="1">IF(CD1194&lt;=Konstanta!$F$5,Konstanta!$E$5,IF(CD1194&lt;=Konstanta!$F$6,Konstanta!$E$6,IF(CD1194&lt;=Konstanta!$F$7,Konstanta!$E$7,IF(CD1194&lt;=Konstanta!$F$8,Konstanta!$E$8,Konstanta!$E$9))))</f>
        <v>5</v>
      </c>
      <c r="CV1194" t="b">
        <f t="shared" si="310"/>
        <v>1</v>
      </c>
      <c r="CW1194" s="74">
        <f ca="1">IF(CD1194&lt;=Konstanta!$B$5,Konstanta!$A$5,IF(CD1194&lt;=Konstanta!$B$6,Konstanta!$A$6,IF(CD1194&lt;=Konstanta!$B$7,Konstanta!$A$7,IF(CD1194&lt;=Konstanta!$B$8,Konstanta!$A$8,IF(CD1194&lt;=Konstanta!$B$9,Konstanta!$A$9,IF(CD1194&lt;=Konstanta!$B$10,Konstanta!$A$10,IF(CD1194&lt;=Konstanta!$B$11,Konstanta!$A$11,Konstanta!$A$12)))))))</f>
        <v>8</v>
      </c>
      <c r="CX1194" t="b">
        <f>LEN(_xlfn.IFNA(VLOOKUP(AA1194,Konstanta!$AD:$AD,1,FALSE),""))=0</f>
        <v>1</v>
      </c>
      <c r="CY1194" s="67">
        <f t="shared" si="311"/>
        <v>0</v>
      </c>
      <c r="CZ1194" s="67">
        <f t="shared" si="312"/>
        <v>0</v>
      </c>
      <c r="DA1194" s="67">
        <f t="shared" si="313"/>
        <v>0</v>
      </c>
      <c r="DB1194" t="b">
        <f t="shared" ca="1" si="314"/>
        <v>0</v>
      </c>
      <c r="DC1194" s="67" t="b">
        <f>DA1194&lt;=Konstanta!$AH$3</f>
        <v>1</v>
      </c>
      <c r="DD1194" t="b">
        <f>CY1194&lt;=Konstanta!$AH$4</f>
        <v>1</v>
      </c>
      <c r="DE1194" t="b">
        <f>CY1194&lt;=Konstanta!$AH$5</f>
        <v>1</v>
      </c>
      <c r="DF1194" t="b">
        <f>CY1194&lt;=Konstanta!$AH$6</f>
        <v>1</v>
      </c>
      <c r="DG1194" t="b">
        <f ca="1">TEXT(BL1194,"YYYYMMDD")=TEXT(Konstanta!$B$1,"YYYYMMDD")</f>
        <v>0</v>
      </c>
      <c r="DH1194" t="b">
        <f t="shared" si="315"/>
        <v>0</v>
      </c>
      <c r="DI1194" s="67">
        <f ca="1">Konstanta!$C$4-Data!CD1194</f>
        <v>-1096658.666275</v>
      </c>
      <c r="DJ1194">
        <f ca="1">IF(Data!DI1194&gt;=Konstanta!$B$14,Konstanta!$A$14,IF(Data!DI1194&gt;=Konstanta!$B$15,Konstanta!$A$15,IF(Data!DI1194&gt;=Konstanta!$B$16,Konstanta!$A$16,IF(Data!DI1194&gt;=Konstanta!$B$17,Konstanta!$A$17,IF(Data!DI1194&gt;=Konstanta!$B$18,Konstanta!$A$18,Konstanta!$A$19)))))</f>
        <v>6</v>
      </c>
      <c r="DK1194" t="b">
        <f t="shared" si="316"/>
        <v>0</v>
      </c>
      <c r="DL1194" t="b">
        <f>COUNTIFS(A$1:A1193,A1194)=0</f>
        <v>1</v>
      </c>
    </row>
    <row r="1195" spans="1:116">
      <c r="A1195" s="68"/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8"/>
      <c r="P1195" s="68"/>
      <c r="Q1195" s="68"/>
      <c r="R1195" s="68"/>
      <c r="S1195" s="68"/>
      <c r="T1195" s="68"/>
      <c r="U1195" s="68"/>
      <c r="V1195" s="68"/>
      <c r="W1195" s="68"/>
      <c r="X1195" s="68"/>
      <c r="Y1195" s="68"/>
      <c r="Z1195" s="68"/>
      <c r="AA1195" s="68"/>
      <c r="AB1195" s="68"/>
      <c r="AC1195" s="68"/>
      <c r="AD1195" s="68"/>
      <c r="AE1195" s="68"/>
      <c r="AF1195" s="68"/>
      <c r="AG1195" s="68"/>
      <c r="AH1195" s="68"/>
      <c r="AI1195" s="68"/>
      <c r="AJ1195" s="68"/>
      <c r="AK1195" s="68"/>
      <c r="AL1195" s="68"/>
      <c r="AM1195" s="68"/>
      <c r="AN1195" s="68"/>
      <c r="AO1195" s="68"/>
      <c r="AP1195" s="68"/>
      <c r="AQ1195" s="68"/>
      <c r="AR1195" s="68"/>
      <c r="AS1195" s="68"/>
      <c r="AT1195" s="68"/>
      <c r="AU1195" s="68"/>
      <c r="AV1195" s="68"/>
      <c r="AW1195" s="68"/>
      <c r="AX1195" s="68"/>
      <c r="AY1195" s="68"/>
      <c r="AZ1195" s="68"/>
      <c r="BA1195" s="68"/>
      <c r="BB1195" s="68"/>
      <c r="BC1195" s="68"/>
      <c r="BD1195" s="68"/>
      <c r="BE1195" s="68"/>
      <c r="BF1195" s="68"/>
      <c r="BG1195" s="68"/>
      <c r="BH1195" s="68"/>
      <c r="BI1195" s="68"/>
      <c r="BJ1195" s="68"/>
      <c r="BK1195" s="68"/>
      <c r="BL1195" s="68"/>
      <c r="BM1195" s="68"/>
      <c r="BN1195" s="68"/>
      <c r="BO1195" s="68"/>
      <c r="BP1195" s="68"/>
      <c r="BQ1195" s="68"/>
      <c r="BR1195" s="68"/>
      <c r="BS1195" s="68"/>
      <c r="BT1195" s="68"/>
      <c r="BU1195" s="68"/>
      <c r="BV1195" s="68"/>
      <c r="BW1195" s="68"/>
      <c r="BX1195" s="68"/>
      <c r="BY1195" s="68"/>
      <c r="BZ1195" s="70" t="str">
        <f t="shared" si="301"/>
        <v/>
      </c>
      <c r="CA1195" s="71">
        <f t="shared" ca="1" si="302"/>
        <v>1096694.6659916667</v>
      </c>
      <c r="CB1195" s="70" t="b">
        <f ca="1">AND(LEN(BZ1195)&gt;0,TEXT(BZ1195,"YYYY-MM-DD")=TEXT(Konstanta!$B$1,"YYYY-MM-DD"))</f>
        <v>0</v>
      </c>
      <c r="CC1195" s="70" t="str">
        <f t="shared" si="303"/>
        <v/>
      </c>
      <c r="CD1195" s="72">
        <f ca="1">(Konstanta!$B$2-D1195)*24</f>
        <v>1096694.666275</v>
      </c>
      <c r="CE1195" t="b">
        <f t="shared" si="304"/>
        <v>0</v>
      </c>
      <c r="CF1195" t="b">
        <f>LEN(_xlfn.IFNA(VLOOKUP(H1195,Konstanta!$M:$M,1,FALSE),""))&gt;0</f>
        <v>0</v>
      </c>
      <c r="CG1195" t="b">
        <f>LEN(_xlfn.IFNA(VLOOKUP(G1195,Konstanta!$T:$T,1,FALSE),""))&gt;0</f>
        <v>0</v>
      </c>
      <c r="CH1195" t="b">
        <f>_xlfn.IFNA(VLOOKUP(U1195,Konstanta!$O:$O,1,FALSE),"-")&lt;&gt;"-"</f>
        <v>0</v>
      </c>
      <c r="CI1195" t="b">
        <f>LEN(_xlfn.IFNA(VLOOKUP(AX1195,Konstanta!$X:$X,1,FALSE),""))&gt;0</f>
        <v>0</v>
      </c>
      <c r="CJ1195" t="b">
        <f>OR(LEN(_xlfn.IFNA(VLOOKUP(Y1195,Konstanta!$Q:$Q,1,FALSE),""))&gt;0,LEN(Y1195)=0)</f>
        <v>1</v>
      </c>
      <c r="CK1195" t="b">
        <f t="shared" si="305"/>
        <v>1</v>
      </c>
      <c r="CL1195" t="b">
        <f>OR(LEN(_xlfn.IFNA(VLOOKUP(BK1195,Konstanta!$Z:$Z,1,FALSE),""))&gt;0,LEN(BK1195)=0)</f>
        <v>1</v>
      </c>
      <c r="CM1195" t="b">
        <f t="shared" si="306"/>
        <v>1</v>
      </c>
      <c r="CN1195" t="b">
        <f t="shared" si="307"/>
        <v>0</v>
      </c>
      <c r="CO1195" t="b">
        <f>LEN(_xlfn.IFNA(VLOOKUP(Data!K1195,Konstanta!$AB:$AB,1,FALSE),""))&gt;0</f>
        <v>0</v>
      </c>
      <c r="CP1195" s="12" t="b">
        <f t="shared" si="308"/>
        <v>0</v>
      </c>
      <c r="CQ1195" s="12" t="b">
        <f t="shared" si="309"/>
        <v>0</v>
      </c>
      <c r="CR1195" t="b">
        <f>ISNUMBER(SEARCH(Konstanta!$Q$5,Y1195))</f>
        <v>0</v>
      </c>
      <c r="CS1195">
        <f ca="1">IF(CD1195&lt;=Konstanta!$J$5,Konstanta!$I$5,IF(CD1195&lt;=Konstanta!$J$6,Konstanta!$I$6,IF(CD1195&lt;=Konstanta!$J$7,Konstanta!$I$7,Konstanta!$I$8)))</f>
        <v>4</v>
      </c>
      <c r="CT1195" t="b">
        <f>ISNUMBER(SEARCH(Konstanta!$Q$6,Y1195))</f>
        <v>0</v>
      </c>
      <c r="CU1195">
        <f ca="1">IF(CD1195&lt;=Konstanta!$F$5,Konstanta!$E$5,IF(CD1195&lt;=Konstanta!$F$6,Konstanta!$E$6,IF(CD1195&lt;=Konstanta!$F$7,Konstanta!$E$7,IF(CD1195&lt;=Konstanta!$F$8,Konstanta!$E$8,Konstanta!$E$9))))</f>
        <v>5</v>
      </c>
      <c r="CV1195" t="b">
        <f t="shared" si="310"/>
        <v>1</v>
      </c>
      <c r="CW1195" s="74">
        <f ca="1">IF(CD1195&lt;=Konstanta!$B$5,Konstanta!$A$5,IF(CD1195&lt;=Konstanta!$B$6,Konstanta!$A$6,IF(CD1195&lt;=Konstanta!$B$7,Konstanta!$A$7,IF(CD1195&lt;=Konstanta!$B$8,Konstanta!$A$8,IF(CD1195&lt;=Konstanta!$B$9,Konstanta!$A$9,IF(CD1195&lt;=Konstanta!$B$10,Konstanta!$A$10,IF(CD1195&lt;=Konstanta!$B$11,Konstanta!$A$11,Konstanta!$A$12)))))))</f>
        <v>8</v>
      </c>
      <c r="CX1195" t="b">
        <f>LEN(_xlfn.IFNA(VLOOKUP(AA1195,Konstanta!$AD:$AD,1,FALSE),""))=0</f>
        <v>1</v>
      </c>
      <c r="CY1195" s="67">
        <f t="shared" si="311"/>
        <v>0</v>
      </c>
      <c r="CZ1195" s="67">
        <f t="shared" si="312"/>
        <v>0</v>
      </c>
      <c r="DA1195" s="67">
        <f t="shared" si="313"/>
        <v>0</v>
      </c>
      <c r="DB1195" t="b">
        <f t="shared" ca="1" si="314"/>
        <v>0</v>
      </c>
      <c r="DC1195" s="67" t="b">
        <f>DA1195&lt;=Konstanta!$AH$3</f>
        <v>1</v>
      </c>
      <c r="DD1195" t="b">
        <f>CY1195&lt;=Konstanta!$AH$4</f>
        <v>1</v>
      </c>
      <c r="DE1195" t="b">
        <f>CY1195&lt;=Konstanta!$AH$5</f>
        <v>1</v>
      </c>
      <c r="DF1195" t="b">
        <f>CY1195&lt;=Konstanta!$AH$6</f>
        <v>1</v>
      </c>
      <c r="DG1195" t="b">
        <f ca="1">TEXT(BL1195,"YYYYMMDD")=TEXT(Konstanta!$B$1,"YYYYMMDD")</f>
        <v>0</v>
      </c>
      <c r="DH1195" t="b">
        <f t="shared" si="315"/>
        <v>0</v>
      </c>
      <c r="DI1195" s="67">
        <f ca="1">Konstanta!$C$4-Data!CD1195</f>
        <v>-1096658.666275</v>
      </c>
      <c r="DJ1195">
        <f ca="1">IF(Data!DI1195&gt;=Konstanta!$B$14,Konstanta!$A$14,IF(Data!DI1195&gt;=Konstanta!$B$15,Konstanta!$A$15,IF(Data!DI1195&gt;=Konstanta!$B$16,Konstanta!$A$16,IF(Data!DI1195&gt;=Konstanta!$B$17,Konstanta!$A$17,IF(Data!DI1195&gt;=Konstanta!$B$18,Konstanta!$A$18,Konstanta!$A$19)))))</f>
        <v>6</v>
      </c>
      <c r="DK1195" t="b">
        <f t="shared" si="316"/>
        <v>0</v>
      </c>
      <c r="DL1195" t="b">
        <f>COUNTIFS(A$1:A1194,A1195)=0</f>
        <v>1</v>
      </c>
    </row>
    <row r="1196" spans="1:116">
      <c r="A1196" s="68"/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8"/>
      <c r="P1196" s="68"/>
      <c r="Q1196" s="68"/>
      <c r="R1196" s="68"/>
      <c r="S1196" s="68"/>
      <c r="T1196" s="68"/>
      <c r="U1196" s="68"/>
      <c r="V1196" s="68"/>
      <c r="W1196" s="68"/>
      <c r="X1196" s="68"/>
      <c r="Y1196" s="68"/>
      <c r="Z1196" s="68"/>
      <c r="AA1196" s="68"/>
      <c r="AB1196" s="68"/>
      <c r="AC1196" s="68"/>
      <c r="AD1196" s="68"/>
      <c r="AE1196" s="68"/>
      <c r="AF1196" s="68"/>
      <c r="AG1196" s="68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68"/>
      <c r="BL1196" s="68"/>
      <c r="BM1196" s="68"/>
      <c r="BN1196" s="68"/>
      <c r="BO1196" s="68"/>
      <c r="BP1196" s="68"/>
      <c r="BQ1196" s="68"/>
      <c r="BR1196" s="68"/>
      <c r="BS1196" s="68"/>
      <c r="BT1196" s="68"/>
      <c r="BU1196" s="68"/>
      <c r="BV1196" s="68"/>
      <c r="BW1196" s="68"/>
      <c r="BX1196" s="68"/>
      <c r="BY1196" s="68"/>
      <c r="BZ1196" s="70" t="str">
        <f t="shared" si="301"/>
        <v/>
      </c>
      <c r="CA1196" s="71">
        <f t="shared" ca="1" si="302"/>
        <v>1096694.6664305555</v>
      </c>
      <c r="CB1196" s="70" t="b">
        <f ca="1">AND(LEN(BZ1196)&gt;0,TEXT(BZ1196,"YYYY-MM-DD")=TEXT(Konstanta!$B$1,"YYYY-MM-DD"))</f>
        <v>0</v>
      </c>
      <c r="CC1196" s="70" t="str">
        <f t="shared" si="303"/>
        <v/>
      </c>
      <c r="CD1196" s="72">
        <f ca="1">(Konstanta!$B$2-D1196)*24</f>
        <v>1096694.666275</v>
      </c>
      <c r="CE1196" t="b">
        <f t="shared" si="304"/>
        <v>0</v>
      </c>
      <c r="CF1196" t="b">
        <f>LEN(_xlfn.IFNA(VLOOKUP(H1196,Konstanta!$M:$M,1,FALSE),""))&gt;0</f>
        <v>0</v>
      </c>
      <c r="CG1196" t="b">
        <f>LEN(_xlfn.IFNA(VLOOKUP(G1196,Konstanta!$T:$T,1,FALSE),""))&gt;0</f>
        <v>0</v>
      </c>
      <c r="CH1196" t="b">
        <f>_xlfn.IFNA(VLOOKUP(U1196,Konstanta!$O:$O,1,FALSE),"-")&lt;&gt;"-"</f>
        <v>0</v>
      </c>
      <c r="CI1196" t="b">
        <f>LEN(_xlfn.IFNA(VLOOKUP(AX1196,Konstanta!$X:$X,1,FALSE),""))&gt;0</f>
        <v>0</v>
      </c>
      <c r="CJ1196" t="b">
        <f>OR(LEN(_xlfn.IFNA(VLOOKUP(Y1196,Konstanta!$Q:$Q,1,FALSE),""))&gt;0,LEN(Y1196)=0)</f>
        <v>1</v>
      </c>
      <c r="CK1196" t="b">
        <f t="shared" si="305"/>
        <v>1</v>
      </c>
      <c r="CL1196" t="b">
        <f>OR(LEN(_xlfn.IFNA(VLOOKUP(BK1196,Konstanta!$Z:$Z,1,FALSE),""))&gt;0,LEN(BK1196)=0)</f>
        <v>1</v>
      </c>
      <c r="CM1196" t="b">
        <f t="shared" si="306"/>
        <v>1</v>
      </c>
      <c r="CN1196" t="b">
        <f t="shared" si="307"/>
        <v>0</v>
      </c>
      <c r="CO1196" t="b">
        <f>LEN(_xlfn.IFNA(VLOOKUP(Data!K1196,Konstanta!$AB:$AB,1,FALSE),""))&gt;0</f>
        <v>0</v>
      </c>
      <c r="CP1196" s="12" t="b">
        <f t="shared" si="308"/>
        <v>0</v>
      </c>
      <c r="CQ1196" s="12" t="b">
        <f t="shared" si="309"/>
        <v>0</v>
      </c>
      <c r="CR1196" t="b">
        <f>ISNUMBER(SEARCH(Konstanta!$Q$5,Y1196))</f>
        <v>0</v>
      </c>
      <c r="CS1196">
        <f ca="1">IF(CD1196&lt;=Konstanta!$J$5,Konstanta!$I$5,IF(CD1196&lt;=Konstanta!$J$6,Konstanta!$I$6,IF(CD1196&lt;=Konstanta!$J$7,Konstanta!$I$7,Konstanta!$I$8)))</f>
        <v>4</v>
      </c>
      <c r="CT1196" t="b">
        <f>ISNUMBER(SEARCH(Konstanta!$Q$6,Y1196))</f>
        <v>0</v>
      </c>
      <c r="CU1196">
        <f ca="1">IF(CD1196&lt;=Konstanta!$F$5,Konstanta!$E$5,IF(CD1196&lt;=Konstanta!$F$6,Konstanta!$E$6,IF(CD1196&lt;=Konstanta!$F$7,Konstanta!$E$7,IF(CD1196&lt;=Konstanta!$F$8,Konstanta!$E$8,Konstanta!$E$9))))</f>
        <v>5</v>
      </c>
      <c r="CV1196" t="b">
        <f t="shared" si="310"/>
        <v>1</v>
      </c>
      <c r="CW1196" s="74">
        <f ca="1">IF(CD1196&lt;=Konstanta!$B$5,Konstanta!$A$5,IF(CD1196&lt;=Konstanta!$B$6,Konstanta!$A$6,IF(CD1196&lt;=Konstanta!$B$7,Konstanta!$A$7,IF(CD1196&lt;=Konstanta!$B$8,Konstanta!$A$8,IF(CD1196&lt;=Konstanta!$B$9,Konstanta!$A$9,IF(CD1196&lt;=Konstanta!$B$10,Konstanta!$A$10,IF(CD1196&lt;=Konstanta!$B$11,Konstanta!$A$11,Konstanta!$A$12)))))))</f>
        <v>8</v>
      </c>
      <c r="CX1196" t="b">
        <f>LEN(_xlfn.IFNA(VLOOKUP(AA1196,Konstanta!$AD:$AD,1,FALSE),""))=0</f>
        <v>1</v>
      </c>
      <c r="CY1196" s="67">
        <f t="shared" si="311"/>
        <v>0</v>
      </c>
      <c r="CZ1196" s="67">
        <f t="shared" si="312"/>
        <v>0</v>
      </c>
      <c r="DA1196" s="67">
        <f t="shared" si="313"/>
        <v>0</v>
      </c>
      <c r="DB1196" t="b">
        <f t="shared" ca="1" si="314"/>
        <v>0</v>
      </c>
      <c r="DC1196" s="67" t="b">
        <f>DA1196&lt;=Konstanta!$AH$3</f>
        <v>1</v>
      </c>
      <c r="DD1196" t="b">
        <f>CY1196&lt;=Konstanta!$AH$4</f>
        <v>1</v>
      </c>
      <c r="DE1196" t="b">
        <f>CY1196&lt;=Konstanta!$AH$5</f>
        <v>1</v>
      </c>
      <c r="DF1196" t="b">
        <f>CY1196&lt;=Konstanta!$AH$6</f>
        <v>1</v>
      </c>
      <c r="DG1196" t="b">
        <f ca="1">TEXT(BL1196,"YYYYMMDD")=TEXT(Konstanta!$B$1,"YYYYMMDD")</f>
        <v>0</v>
      </c>
      <c r="DH1196" t="b">
        <f t="shared" si="315"/>
        <v>0</v>
      </c>
      <c r="DI1196" s="67">
        <f ca="1">Konstanta!$C$4-Data!CD1196</f>
        <v>-1096658.666275</v>
      </c>
      <c r="DJ1196">
        <f ca="1">IF(Data!DI1196&gt;=Konstanta!$B$14,Konstanta!$A$14,IF(Data!DI1196&gt;=Konstanta!$B$15,Konstanta!$A$15,IF(Data!DI1196&gt;=Konstanta!$B$16,Konstanta!$A$16,IF(Data!DI1196&gt;=Konstanta!$B$17,Konstanta!$A$17,IF(Data!DI1196&gt;=Konstanta!$B$18,Konstanta!$A$18,Konstanta!$A$19)))))</f>
        <v>6</v>
      </c>
      <c r="DK1196" t="b">
        <f t="shared" si="316"/>
        <v>0</v>
      </c>
      <c r="DL1196" t="b">
        <f>COUNTIFS(A$1:A1195,A1196)=0</f>
        <v>1</v>
      </c>
    </row>
    <row r="1197" spans="1:116">
      <c r="A1197" s="68"/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8"/>
      <c r="P1197" s="68"/>
      <c r="Q1197" s="68"/>
      <c r="R1197" s="68"/>
      <c r="S1197" s="68"/>
      <c r="T1197" s="68"/>
      <c r="U1197" s="68"/>
      <c r="V1197" s="68"/>
      <c r="W1197" s="68"/>
      <c r="X1197" s="68"/>
      <c r="Y1197" s="68"/>
      <c r="Z1197" s="68"/>
      <c r="AA1197" s="68"/>
      <c r="AB1197" s="68"/>
      <c r="AC1197" s="68"/>
      <c r="AD1197" s="68"/>
      <c r="AE1197" s="68"/>
      <c r="AF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68"/>
      <c r="AX1197" s="68"/>
      <c r="AY1197" s="68"/>
      <c r="AZ1197" s="68"/>
      <c r="BA1197" s="68"/>
      <c r="BB1197" s="68"/>
      <c r="BC1197" s="68"/>
      <c r="BD1197" s="68"/>
      <c r="BE1197" s="68"/>
      <c r="BF1197" s="68"/>
      <c r="BG1197" s="68"/>
      <c r="BH1197" s="68"/>
      <c r="BI1197" s="68"/>
      <c r="BJ1197" s="68"/>
      <c r="BK1197" s="68"/>
      <c r="BL1197" s="68"/>
      <c r="BM1197" s="68"/>
      <c r="BN1197" s="68"/>
      <c r="BO1197" s="68"/>
      <c r="BP1197" s="68"/>
      <c r="BQ1197" s="68"/>
      <c r="BR1197" s="68"/>
      <c r="BS1197" s="68"/>
      <c r="BT1197" s="68"/>
      <c r="BU1197" s="68"/>
      <c r="BV1197" s="68"/>
      <c r="BW1197" s="68"/>
      <c r="BX1197" s="68"/>
      <c r="BY1197" s="68"/>
      <c r="BZ1197" s="70" t="str">
        <f t="shared" si="301"/>
        <v/>
      </c>
      <c r="CA1197" s="71">
        <f t="shared" ca="1" si="302"/>
        <v>1096694.6664083335</v>
      </c>
      <c r="CB1197" s="70" t="b">
        <f ca="1">AND(LEN(BZ1197)&gt;0,TEXT(BZ1197,"YYYY-MM-DD")=TEXT(Konstanta!$B$1,"YYYY-MM-DD"))</f>
        <v>0</v>
      </c>
      <c r="CC1197" s="70" t="str">
        <f t="shared" si="303"/>
        <v/>
      </c>
      <c r="CD1197" s="72">
        <f ca="1">(Konstanta!$B$2-D1197)*24</f>
        <v>1096694.666275</v>
      </c>
      <c r="CE1197" t="b">
        <f t="shared" si="304"/>
        <v>0</v>
      </c>
      <c r="CF1197" t="b">
        <f>LEN(_xlfn.IFNA(VLOOKUP(H1197,Konstanta!$M:$M,1,FALSE),""))&gt;0</f>
        <v>0</v>
      </c>
      <c r="CG1197" t="b">
        <f>LEN(_xlfn.IFNA(VLOOKUP(G1197,Konstanta!$T:$T,1,FALSE),""))&gt;0</f>
        <v>0</v>
      </c>
      <c r="CH1197" t="b">
        <f>_xlfn.IFNA(VLOOKUP(U1197,Konstanta!$O:$O,1,FALSE),"-")&lt;&gt;"-"</f>
        <v>0</v>
      </c>
      <c r="CI1197" t="b">
        <f>LEN(_xlfn.IFNA(VLOOKUP(AX1197,Konstanta!$X:$X,1,FALSE),""))&gt;0</f>
        <v>0</v>
      </c>
      <c r="CJ1197" t="b">
        <f>OR(LEN(_xlfn.IFNA(VLOOKUP(Y1197,Konstanta!$Q:$Q,1,FALSE),""))&gt;0,LEN(Y1197)=0)</f>
        <v>1</v>
      </c>
      <c r="CK1197" t="b">
        <f t="shared" si="305"/>
        <v>1</v>
      </c>
      <c r="CL1197" t="b">
        <f>OR(LEN(_xlfn.IFNA(VLOOKUP(BK1197,Konstanta!$Z:$Z,1,FALSE),""))&gt;0,LEN(BK1197)=0)</f>
        <v>1</v>
      </c>
      <c r="CM1197" t="b">
        <f t="shared" si="306"/>
        <v>1</v>
      </c>
      <c r="CN1197" t="b">
        <f t="shared" si="307"/>
        <v>0</v>
      </c>
      <c r="CO1197" t="b">
        <f>LEN(_xlfn.IFNA(VLOOKUP(Data!K1197,Konstanta!$AB:$AB,1,FALSE),""))&gt;0</f>
        <v>0</v>
      </c>
      <c r="CP1197" s="12" t="b">
        <f t="shared" si="308"/>
        <v>0</v>
      </c>
      <c r="CQ1197" s="12" t="b">
        <f t="shared" si="309"/>
        <v>0</v>
      </c>
      <c r="CR1197" t="b">
        <f>ISNUMBER(SEARCH(Konstanta!$Q$5,Y1197))</f>
        <v>0</v>
      </c>
      <c r="CS1197">
        <f ca="1">IF(CD1197&lt;=Konstanta!$J$5,Konstanta!$I$5,IF(CD1197&lt;=Konstanta!$J$6,Konstanta!$I$6,IF(CD1197&lt;=Konstanta!$J$7,Konstanta!$I$7,Konstanta!$I$8)))</f>
        <v>4</v>
      </c>
      <c r="CT1197" t="b">
        <f>ISNUMBER(SEARCH(Konstanta!$Q$6,Y1197))</f>
        <v>0</v>
      </c>
      <c r="CU1197">
        <f ca="1">IF(CD1197&lt;=Konstanta!$F$5,Konstanta!$E$5,IF(CD1197&lt;=Konstanta!$F$6,Konstanta!$E$6,IF(CD1197&lt;=Konstanta!$F$7,Konstanta!$E$7,IF(CD1197&lt;=Konstanta!$F$8,Konstanta!$E$8,Konstanta!$E$9))))</f>
        <v>5</v>
      </c>
      <c r="CV1197" t="b">
        <f t="shared" si="310"/>
        <v>1</v>
      </c>
      <c r="CW1197" s="74">
        <f ca="1">IF(CD1197&lt;=Konstanta!$B$5,Konstanta!$A$5,IF(CD1197&lt;=Konstanta!$B$6,Konstanta!$A$6,IF(CD1197&lt;=Konstanta!$B$7,Konstanta!$A$7,IF(CD1197&lt;=Konstanta!$B$8,Konstanta!$A$8,IF(CD1197&lt;=Konstanta!$B$9,Konstanta!$A$9,IF(CD1197&lt;=Konstanta!$B$10,Konstanta!$A$10,IF(CD1197&lt;=Konstanta!$B$11,Konstanta!$A$11,Konstanta!$A$12)))))))</f>
        <v>8</v>
      </c>
      <c r="CX1197" t="b">
        <f>LEN(_xlfn.IFNA(VLOOKUP(AA1197,Konstanta!$AD:$AD,1,FALSE),""))=0</f>
        <v>1</v>
      </c>
      <c r="CY1197" s="67">
        <f t="shared" si="311"/>
        <v>0</v>
      </c>
      <c r="CZ1197" s="67">
        <f t="shared" si="312"/>
        <v>0</v>
      </c>
      <c r="DA1197" s="67">
        <f t="shared" si="313"/>
        <v>0</v>
      </c>
      <c r="DB1197" t="b">
        <f t="shared" ca="1" si="314"/>
        <v>0</v>
      </c>
      <c r="DC1197" s="67" t="b">
        <f>DA1197&lt;=Konstanta!$AH$3</f>
        <v>1</v>
      </c>
      <c r="DD1197" t="b">
        <f>CY1197&lt;=Konstanta!$AH$4</f>
        <v>1</v>
      </c>
      <c r="DE1197" t="b">
        <f>CY1197&lt;=Konstanta!$AH$5</f>
        <v>1</v>
      </c>
      <c r="DF1197" t="b">
        <f>CY1197&lt;=Konstanta!$AH$6</f>
        <v>1</v>
      </c>
      <c r="DG1197" t="b">
        <f ca="1">TEXT(BL1197,"YYYYMMDD")=TEXT(Konstanta!$B$1,"YYYYMMDD")</f>
        <v>0</v>
      </c>
      <c r="DH1197" t="b">
        <f t="shared" si="315"/>
        <v>0</v>
      </c>
      <c r="DI1197" s="67">
        <f ca="1">Konstanta!$C$4-Data!CD1197</f>
        <v>-1096658.666275</v>
      </c>
      <c r="DJ1197">
        <f ca="1">IF(Data!DI1197&gt;=Konstanta!$B$14,Konstanta!$A$14,IF(Data!DI1197&gt;=Konstanta!$B$15,Konstanta!$A$15,IF(Data!DI1197&gt;=Konstanta!$B$16,Konstanta!$A$16,IF(Data!DI1197&gt;=Konstanta!$B$17,Konstanta!$A$17,IF(Data!DI1197&gt;=Konstanta!$B$18,Konstanta!$A$18,Konstanta!$A$19)))))</f>
        <v>6</v>
      </c>
      <c r="DK1197" t="b">
        <f t="shared" si="316"/>
        <v>0</v>
      </c>
      <c r="DL1197" t="b">
        <f>COUNTIFS(A$1:A1196,A1197)=0</f>
        <v>1</v>
      </c>
    </row>
    <row r="1198" spans="1:116">
      <c r="A1198" s="68"/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8"/>
      <c r="P1198" s="68"/>
      <c r="Q1198" s="68"/>
      <c r="R1198" s="68"/>
      <c r="S1198" s="68"/>
      <c r="T1198" s="68"/>
      <c r="U1198" s="68"/>
      <c r="V1198" s="68"/>
      <c r="W1198" s="68"/>
      <c r="X1198" s="68"/>
      <c r="Y1198" s="68"/>
      <c r="Z1198" s="68"/>
      <c r="AA1198" s="68"/>
      <c r="AB1198" s="68"/>
      <c r="AC1198" s="68"/>
      <c r="AD1198" s="68"/>
      <c r="AE1198" s="68"/>
      <c r="AF1198" s="68"/>
      <c r="AG1198" s="68"/>
      <c r="AH1198" s="68"/>
      <c r="AI1198" s="68"/>
      <c r="AJ1198" s="68"/>
      <c r="AK1198" s="68"/>
      <c r="AL1198" s="68"/>
      <c r="AM1198" s="68"/>
      <c r="AN1198" s="68"/>
      <c r="AO1198" s="68"/>
      <c r="AP1198" s="68"/>
      <c r="AQ1198" s="68"/>
      <c r="AR1198" s="68"/>
      <c r="AS1198" s="68"/>
      <c r="AT1198" s="68"/>
      <c r="AU1198" s="68"/>
      <c r="AV1198" s="68"/>
      <c r="AW1198" s="68"/>
      <c r="AX1198" s="68"/>
      <c r="AY1198" s="68"/>
      <c r="AZ1198" s="68"/>
      <c r="BA1198" s="68"/>
      <c r="BB1198" s="68"/>
      <c r="BC1198" s="68"/>
      <c r="BD1198" s="68"/>
      <c r="BE1198" s="68"/>
      <c r="BF1198" s="68"/>
      <c r="BG1198" s="68"/>
      <c r="BH1198" s="68"/>
      <c r="BI1198" s="68"/>
      <c r="BJ1198" s="68"/>
      <c r="BK1198" s="68"/>
      <c r="BL1198" s="68"/>
      <c r="BM1198" s="68"/>
      <c r="BN1198" s="68"/>
      <c r="BO1198" s="68"/>
      <c r="BP1198" s="68"/>
      <c r="BQ1198" s="68"/>
      <c r="BR1198" s="68"/>
      <c r="BS1198" s="68"/>
      <c r="BT1198" s="68"/>
      <c r="BU1198" s="68"/>
      <c r="BV1198" s="68"/>
      <c r="BW1198" s="68"/>
      <c r="BX1198" s="68"/>
      <c r="BY1198" s="68"/>
      <c r="BZ1198" s="70" t="str">
        <f t="shared" si="301"/>
        <v/>
      </c>
      <c r="CA1198" s="71">
        <f t="shared" ca="1" si="302"/>
        <v>1096694.6664083335</v>
      </c>
      <c r="CB1198" s="70" t="b">
        <f ca="1">AND(LEN(BZ1198)&gt;0,TEXT(BZ1198,"YYYY-MM-DD")=TEXT(Konstanta!$B$1,"YYYY-MM-DD"))</f>
        <v>0</v>
      </c>
      <c r="CC1198" s="70" t="str">
        <f t="shared" si="303"/>
        <v/>
      </c>
      <c r="CD1198" s="72">
        <f ca="1">(Konstanta!$B$2-D1198)*24</f>
        <v>1096694.666275</v>
      </c>
      <c r="CE1198" t="b">
        <f t="shared" si="304"/>
        <v>0</v>
      </c>
      <c r="CF1198" t="b">
        <f>LEN(_xlfn.IFNA(VLOOKUP(H1198,Konstanta!$M:$M,1,FALSE),""))&gt;0</f>
        <v>0</v>
      </c>
      <c r="CG1198" t="b">
        <f>LEN(_xlfn.IFNA(VLOOKUP(G1198,Konstanta!$T:$T,1,FALSE),""))&gt;0</f>
        <v>0</v>
      </c>
      <c r="CH1198" t="b">
        <f>_xlfn.IFNA(VLOOKUP(U1198,Konstanta!$O:$O,1,FALSE),"-")&lt;&gt;"-"</f>
        <v>0</v>
      </c>
      <c r="CI1198" t="b">
        <f>LEN(_xlfn.IFNA(VLOOKUP(AX1198,Konstanta!$X:$X,1,FALSE),""))&gt;0</f>
        <v>0</v>
      </c>
      <c r="CJ1198" t="b">
        <f>OR(LEN(_xlfn.IFNA(VLOOKUP(Y1198,Konstanta!$Q:$Q,1,FALSE),""))&gt;0,LEN(Y1198)=0)</f>
        <v>1</v>
      </c>
      <c r="CK1198" t="b">
        <f t="shared" si="305"/>
        <v>1</v>
      </c>
      <c r="CL1198" t="b">
        <f>OR(LEN(_xlfn.IFNA(VLOOKUP(BK1198,Konstanta!$Z:$Z,1,FALSE),""))&gt;0,LEN(BK1198)=0)</f>
        <v>1</v>
      </c>
      <c r="CM1198" t="b">
        <f t="shared" si="306"/>
        <v>1</v>
      </c>
      <c r="CN1198" t="b">
        <f t="shared" si="307"/>
        <v>0</v>
      </c>
      <c r="CO1198" t="b">
        <f>LEN(_xlfn.IFNA(VLOOKUP(Data!K1198,Konstanta!$AB:$AB,1,FALSE),""))&gt;0</f>
        <v>0</v>
      </c>
      <c r="CP1198" s="12" t="b">
        <f t="shared" si="308"/>
        <v>0</v>
      </c>
      <c r="CQ1198" s="12" t="b">
        <f t="shared" si="309"/>
        <v>0</v>
      </c>
      <c r="CR1198" t="b">
        <f>ISNUMBER(SEARCH(Konstanta!$Q$5,Y1198))</f>
        <v>0</v>
      </c>
      <c r="CS1198">
        <f ca="1">IF(CD1198&lt;=Konstanta!$J$5,Konstanta!$I$5,IF(CD1198&lt;=Konstanta!$J$6,Konstanta!$I$6,IF(CD1198&lt;=Konstanta!$J$7,Konstanta!$I$7,Konstanta!$I$8)))</f>
        <v>4</v>
      </c>
      <c r="CT1198" t="b">
        <f>ISNUMBER(SEARCH(Konstanta!$Q$6,Y1198))</f>
        <v>0</v>
      </c>
      <c r="CU1198">
        <f ca="1">IF(CD1198&lt;=Konstanta!$F$5,Konstanta!$E$5,IF(CD1198&lt;=Konstanta!$F$6,Konstanta!$E$6,IF(CD1198&lt;=Konstanta!$F$7,Konstanta!$E$7,IF(CD1198&lt;=Konstanta!$F$8,Konstanta!$E$8,Konstanta!$E$9))))</f>
        <v>5</v>
      </c>
      <c r="CV1198" t="b">
        <f t="shared" si="310"/>
        <v>1</v>
      </c>
      <c r="CW1198" s="74">
        <f ca="1">IF(CD1198&lt;=Konstanta!$B$5,Konstanta!$A$5,IF(CD1198&lt;=Konstanta!$B$6,Konstanta!$A$6,IF(CD1198&lt;=Konstanta!$B$7,Konstanta!$A$7,IF(CD1198&lt;=Konstanta!$B$8,Konstanta!$A$8,IF(CD1198&lt;=Konstanta!$B$9,Konstanta!$A$9,IF(CD1198&lt;=Konstanta!$B$10,Konstanta!$A$10,IF(CD1198&lt;=Konstanta!$B$11,Konstanta!$A$11,Konstanta!$A$12)))))))</f>
        <v>8</v>
      </c>
      <c r="CX1198" t="b">
        <f>LEN(_xlfn.IFNA(VLOOKUP(AA1198,Konstanta!$AD:$AD,1,FALSE),""))=0</f>
        <v>1</v>
      </c>
      <c r="CY1198" s="67">
        <f t="shared" si="311"/>
        <v>0</v>
      </c>
      <c r="CZ1198" s="67">
        <f t="shared" si="312"/>
        <v>0</v>
      </c>
      <c r="DA1198" s="67">
        <f t="shared" si="313"/>
        <v>0</v>
      </c>
      <c r="DB1198" t="b">
        <f t="shared" ca="1" si="314"/>
        <v>0</v>
      </c>
      <c r="DC1198" s="67" t="b">
        <f>DA1198&lt;=Konstanta!$AH$3</f>
        <v>1</v>
      </c>
      <c r="DD1198" t="b">
        <f>CY1198&lt;=Konstanta!$AH$4</f>
        <v>1</v>
      </c>
      <c r="DE1198" t="b">
        <f>CY1198&lt;=Konstanta!$AH$5</f>
        <v>1</v>
      </c>
      <c r="DF1198" t="b">
        <f>CY1198&lt;=Konstanta!$AH$6</f>
        <v>1</v>
      </c>
      <c r="DG1198" t="b">
        <f ca="1">TEXT(BL1198,"YYYYMMDD")=TEXT(Konstanta!$B$1,"YYYYMMDD")</f>
        <v>0</v>
      </c>
      <c r="DH1198" t="b">
        <f t="shared" si="315"/>
        <v>0</v>
      </c>
      <c r="DI1198" s="67">
        <f ca="1">Konstanta!$C$4-Data!CD1198</f>
        <v>-1096658.666275</v>
      </c>
      <c r="DJ1198">
        <f ca="1">IF(Data!DI1198&gt;=Konstanta!$B$14,Konstanta!$A$14,IF(Data!DI1198&gt;=Konstanta!$B$15,Konstanta!$A$15,IF(Data!DI1198&gt;=Konstanta!$B$16,Konstanta!$A$16,IF(Data!DI1198&gt;=Konstanta!$B$17,Konstanta!$A$17,IF(Data!DI1198&gt;=Konstanta!$B$18,Konstanta!$A$18,Konstanta!$A$19)))))</f>
        <v>6</v>
      </c>
      <c r="DK1198" t="b">
        <f t="shared" si="316"/>
        <v>0</v>
      </c>
      <c r="DL1198" t="b">
        <f>COUNTIFS(A$1:A1197,A1198)=0</f>
        <v>1</v>
      </c>
    </row>
    <row r="1199" spans="1:116">
      <c r="A1199" s="68"/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8"/>
      <c r="P1199" s="68"/>
      <c r="Q1199" s="68"/>
      <c r="R1199" s="68"/>
      <c r="S1199" s="68"/>
      <c r="T1199" s="68"/>
      <c r="U1199" s="68"/>
      <c r="V1199" s="68"/>
      <c r="W1199" s="68"/>
      <c r="X1199" s="68"/>
      <c r="Y1199" s="68"/>
      <c r="Z1199" s="68"/>
      <c r="AA1199" s="68"/>
      <c r="AB1199" s="68"/>
      <c r="AC1199" s="68"/>
      <c r="AD1199" s="68"/>
      <c r="AE1199" s="68"/>
      <c r="AF1199" s="68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68"/>
      <c r="AX1199" s="68"/>
      <c r="AY1199" s="68"/>
      <c r="AZ1199" s="68"/>
      <c r="BA1199" s="68"/>
      <c r="BB1199" s="68"/>
      <c r="BC1199" s="68"/>
      <c r="BD1199" s="68"/>
      <c r="BE1199" s="68"/>
      <c r="BF1199" s="68"/>
      <c r="BG1199" s="68"/>
      <c r="BH1199" s="68"/>
      <c r="BI1199" s="68"/>
      <c r="BJ1199" s="68"/>
      <c r="BK1199" s="68"/>
      <c r="BL1199" s="68"/>
      <c r="BM1199" s="68"/>
      <c r="BN1199" s="68"/>
      <c r="BO1199" s="68"/>
      <c r="BP1199" s="68"/>
      <c r="BQ1199" s="68"/>
      <c r="BR1199" s="68"/>
      <c r="BS1199" s="68"/>
      <c r="BT1199" s="68"/>
      <c r="BU1199" s="68"/>
      <c r="BV1199" s="68"/>
      <c r="BW1199" s="68"/>
      <c r="BX1199" s="68"/>
      <c r="BY1199" s="68"/>
      <c r="BZ1199" s="70" t="str">
        <f t="shared" si="301"/>
        <v/>
      </c>
      <c r="CA1199" s="71">
        <f t="shared" ca="1" si="302"/>
        <v>1096694.6659916667</v>
      </c>
      <c r="CB1199" s="70" t="b">
        <f ca="1">AND(LEN(BZ1199)&gt;0,TEXT(BZ1199,"YYYY-MM-DD")=TEXT(Konstanta!$B$1,"YYYY-MM-DD"))</f>
        <v>0</v>
      </c>
      <c r="CC1199" s="70" t="str">
        <f t="shared" si="303"/>
        <v/>
      </c>
      <c r="CD1199" s="72">
        <f ca="1">(Konstanta!$B$2-D1199)*24</f>
        <v>1096694.666275</v>
      </c>
      <c r="CE1199" t="b">
        <f t="shared" si="304"/>
        <v>0</v>
      </c>
      <c r="CF1199" t="b">
        <f>LEN(_xlfn.IFNA(VLOOKUP(H1199,Konstanta!$M:$M,1,FALSE),""))&gt;0</f>
        <v>0</v>
      </c>
      <c r="CG1199" t="b">
        <f>LEN(_xlfn.IFNA(VLOOKUP(G1199,Konstanta!$T:$T,1,FALSE),""))&gt;0</f>
        <v>0</v>
      </c>
      <c r="CH1199" t="b">
        <f>_xlfn.IFNA(VLOOKUP(U1199,Konstanta!$O:$O,1,FALSE),"-")&lt;&gt;"-"</f>
        <v>0</v>
      </c>
      <c r="CI1199" t="b">
        <f>LEN(_xlfn.IFNA(VLOOKUP(AX1199,Konstanta!$X:$X,1,FALSE),""))&gt;0</f>
        <v>0</v>
      </c>
      <c r="CJ1199" t="b">
        <f>OR(LEN(_xlfn.IFNA(VLOOKUP(Y1199,Konstanta!$Q:$Q,1,FALSE),""))&gt;0,LEN(Y1199)=0)</f>
        <v>1</v>
      </c>
      <c r="CK1199" t="b">
        <f t="shared" si="305"/>
        <v>1</v>
      </c>
      <c r="CL1199" t="b">
        <f>OR(LEN(_xlfn.IFNA(VLOOKUP(BK1199,Konstanta!$Z:$Z,1,FALSE),""))&gt;0,LEN(BK1199)=0)</f>
        <v>1</v>
      </c>
      <c r="CM1199" t="b">
        <f t="shared" si="306"/>
        <v>1</v>
      </c>
      <c r="CN1199" t="b">
        <f t="shared" si="307"/>
        <v>0</v>
      </c>
      <c r="CO1199" t="b">
        <f>LEN(_xlfn.IFNA(VLOOKUP(Data!K1199,Konstanta!$AB:$AB,1,FALSE),""))&gt;0</f>
        <v>0</v>
      </c>
      <c r="CP1199" s="12" t="b">
        <f t="shared" si="308"/>
        <v>0</v>
      </c>
      <c r="CQ1199" s="12" t="b">
        <f t="shared" si="309"/>
        <v>0</v>
      </c>
      <c r="CR1199" t="b">
        <f>ISNUMBER(SEARCH(Konstanta!$Q$5,Y1199))</f>
        <v>0</v>
      </c>
      <c r="CS1199">
        <f ca="1">IF(CD1199&lt;=Konstanta!$J$5,Konstanta!$I$5,IF(CD1199&lt;=Konstanta!$J$6,Konstanta!$I$6,IF(CD1199&lt;=Konstanta!$J$7,Konstanta!$I$7,Konstanta!$I$8)))</f>
        <v>4</v>
      </c>
      <c r="CT1199" t="b">
        <f>ISNUMBER(SEARCH(Konstanta!$Q$6,Y1199))</f>
        <v>0</v>
      </c>
      <c r="CU1199">
        <f ca="1">IF(CD1199&lt;=Konstanta!$F$5,Konstanta!$E$5,IF(CD1199&lt;=Konstanta!$F$6,Konstanta!$E$6,IF(CD1199&lt;=Konstanta!$F$7,Konstanta!$E$7,IF(CD1199&lt;=Konstanta!$F$8,Konstanta!$E$8,Konstanta!$E$9))))</f>
        <v>5</v>
      </c>
      <c r="CV1199" t="b">
        <f t="shared" si="310"/>
        <v>1</v>
      </c>
      <c r="CW1199" s="74">
        <f ca="1">IF(CD1199&lt;=Konstanta!$B$5,Konstanta!$A$5,IF(CD1199&lt;=Konstanta!$B$6,Konstanta!$A$6,IF(CD1199&lt;=Konstanta!$B$7,Konstanta!$A$7,IF(CD1199&lt;=Konstanta!$B$8,Konstanta!$A$8,IF(CD1199&lt;=Konstanta!$B$9,Konstanta!$A$9,IF(CD1199&lt;=Konstanta!$B$10,Konstanta!$A$10,IF(CD1199&lt;=Konstanta!$B$11,Konstanta!$A$11,Konstanta!$A$12)))))))</f>
        <v>8</v>
      </c>
      <c r="CX1199" t="b">
        <f>LEN(_xlfn.IFNA(VLOOKUP(AA1199,Konstanta!$AD:$AD,1,FALSE),""))=0</f>
        <v>1</v>
      </c>
      <c r="CY1199" s="67">
        <f t="shared" si="311"/>
        <v>0</v>
      </c>
      <c r="CZ1199" s="67">
        <f t="shared" si="312"/>
        <v>0</v>
      </c>
      <c r="DA1199" s="67">
        <f t="shared" si="313"/>
        <v>0</v>
      </c>
      <c r="DB1199" t="b">
        <f t="shared" ca="1" si="314"/>
        <v>0</v>
      </c>
      <c r="DC1199" s="67" t="b">
        <f>DA1199&lt;=Konstanta!$AH$3</f>
        <v>1</v>
      </c>
      <c r="DD1199" t="b">
        <f>CY1199&lt;=Konstanta!$AH$4</f>
        <v>1</v>
      </c>
      <c r="DE1199" t="b">
        <f>CY1199&lt;=Konstanta!$AH$5</f>
        <v>1</v>
      </c>
      <c r="DF1199" t="b">
        <f>CY1199&lt;=Konstanta!$AH$6</f>
        <v>1</v>
      </c>
      <c r="DG1199" t="b">
        <f ca="1">TEXT(BL1199,"YYYYMMDD")=TEXT(Konstanta!$B$1,"YYYYMMDD")</f>
        <v>0</v>
      </c>
      <c r="DH1199" t="b">
        <f t="shared" si="315"/>
        <v>0</v>
      </c>
      <c r="DI1199" s="67">
        <f ca="1">Konstanta!$C$4-Data!CD1199</f>
        <v>-1096658.666275</v>
      </c>
      <c r="DJ1199">
        <f ca="1">IF(Data!DI1199&gt;=Konstanta!$B$14,Konstanta!$A$14,IF(Data!DI1199&gt;=Konstanta!$B$15,Konstanta!$A$15,IF(Data!DI1199&gt;=Konstanta!$B$16,Konstanta!$A$16,IF(Data!DI1199&gt;=Konstanta!$B$17,Konstanta!$A$17,IF(Data!DI1199&gt;=Konstanta!$B$18,Konstanta!$A$18,Konstanta!$A$19)))))</f>
        <v>6</v>
      </c>
      <c r="DK1199" t="b">
        <f t="shared" si="316"/>
        <v>0</v>
      </c>
      <c r="DL1199" t="b">
        <f>COUNTIFS(A$1:A1198,A1199)=0</f>
        <v>1</v>
      </c>
    </row>
    <row r="1200" spans="1:116">
      <c r="A1200" s="68"/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8"/>
      <c r="P1200" s="68"/>
      <c r="Q1200" s="68"/>
      <c r="R1200" s="68"/>
      <c r="S1200" s="68"/>
      <c r="T1200" s="68"/>
      <c r="U1200" s="68"/>
      <c r="V1200" s="68"/>
      <c r="W1200" s="68"/>
      <c r="X1200" s="68"/>
      <c r="Y1200" s="68"/>
      <c r="Z1200" s="68"/>
      <c r="AA1200" s="68"/>
      <c r="AB1200" s="68"/>
      <c r="AC1200" s="68"/>
      <c r="AD1200" s="68"/>
      <c r="AE1200" s="68"/>
      <c r="AF1200" s="68"/>
      <c r="AG1200" s="68"/>
      <c r="AH1200" s="68"/>
      <c r="AI1200" s="68"/>
      <c r="AJ1200" s="68"/>
      <c r="AK1200" s="68"/>
      <c r="AL1200" s="68"/>
      <c r="AM1200" s="68"/>
      <c r="AN1200" s="68"/>
      <c r="AO1200" s="68"/>
      <c r="AP1200" s="68"/>
      <c r="AQ1200" s="68"/>
      <c r="AR1200" s="68"/>
      <c r="AS1200" s="68"/>
      <c r="AT1200" s="68"/>
      <c r="AU1200" s="68"/>
      <c r="AV1200" s="68"/>
      <c r="AW1200" s="68"/>
      <c r="AX1200" s="68"/>
      <c r="AY1200" s="68"/>
      <c r="AZ1200" s="68"/>
      <c r="BA1200" s="68"/>
      <c r="BB1200" s="68"/>
      <c r="BC1200" s="68"/>
      <c r="BD1200" s="68"/>
      <c r="BE1200" s="68"/>
      <c r="BF1200" s="68"/>
      <c r="BG1200" s="68"/>
      <c r="BH1200" s="68"/>
      <c r="BI1200" s="68"/>
      <c r="BJ1200" s="68"/>
      <c r="BK1200" s="68"/>
      <c r="BL1200" s="68"/>
      <c r="BM1200" s="68"/>
      <c r="BN1200" s="68"/>
      <c r="BO1200" s="68"/>
      <c r="BP1200" s="68"/>
      <c r="BQ1200" s="68"/>
      <c r="BR1200" s="68"/>
      <c r="BS1200" s="68"/>
      <c r="BT1200" s="68"/>
      <c r="BU1200" s="68"/>
      <c r="BV1200" s="68"/>
      <c r="BW1200" s="68"/>
      <c r="BX1200" s="68"/>
      <c r="BY1200" s="68"/>
      <c r="BZ1200" s="70" t="str">
        <f t="shared" si="301"/>
        <v/>
      </c>
      <c r="CA1200" s="71">
        <f t="shared" ca="1" si="302"/>
        <v>1096694.6659916667</v>
      </c>
      <c r="CB1200" s="70" t="b">
        <f ca="1">AND(LEN(BZ1200)&gt;0,TEXT(BZ1200,"YYYY-MM-DD")=TEXT(Konstanta!$B$1,"YYYY-MM-DD"))</f>
        <v>0</v>
      </c>
      <c r="CC1200" s="70" t="str">
        <f t="shared" si="303"/>
        <v/>
      </c>
      <c r="CD1200" s="72">
        <f ca="1">(Konstanta!$B$2-D1200)*24</f>
        <v>1096694.666275</v>
      </c>
      <c r="CE1200" t="b">
        <f t="shared" si="304"/>
        <v>0</v>
      </c>
      <c r="CF1200" t="b">
        <f>LEN(_xlfn.IFNA(VLOOKUP(H1200,Konstanta!$M:$M,1,FALSE),""))&gt;0</f>
        <v>0</v>
      </c>
      <c r="CG1200" t="b">
        <f>LEN(_xlfn.IFNA(VLOOKUP(G1200,Konstanta!$T:$T,1,FALSE),""))&gt;0</f>
        <v>0</v>
      </c>
      <c r="CH1200" t="b">
        <f>_xlfn.IFNA(VLOOKUP(U1200,Konstanta!$O:$O,1,FALSE),"-")&lt;&gt;"-"</f>
        <v>0</v>
      </c>
      <c r="CI1200" t="b">
        <f>LEN(_xlfn.IFNA(VLOOKUP(AX1200,Konstanta!$X:$X,1,FALSE),""))&gt;0</f>
        <v>0</v>
      </c>
      <c r="CJ1200" t="b">
        <f>OR(LEN(_xlfn.IFNA(VLOOKUP(Y1200,Konstanta!$Q:$Q,1,FALSE),""))&gt;0,LEN(Y1200)=0)</f>
        <v>1</v>
      </c>
      <c r="CK1200" t="b">
        <f t="shared" si="305"/>
        <v>1</v>
      </c>
      <c r="CL1200" t="b">
        <f>OR(LEN(_xlfn.IFNA(VLOOKUP(BK1200,Konstanta!$Z:$Z,1,FALSE),""))&gt;0,LEN(BK1200)=0)</f>
        <v>1</v>
      </c>
      <c r="CM1200" t="b">
        <f t="shared" si="306"/>
        <v>1</v>
      </c>
      <c r="CN1200" t="b">
        <f t="shared" si="307"/>
        <v>0</v>
      </c>
      <c r="CO1200" t="b">
        <f>LEN(_xlfn.IFNA(VLOOKUP(Data!K1200,Konstanta!$AB:$AB,1,FALSE),""))&gt;0</f>
        <v>0</v>
      </c>
      <c r="CP1200" s="12" t="b">
        <f t="shared" si="308"/>
        <v>0</v>
      </c>
      <c r="CQ1200" s="12" t="b">
        <f t="shared" si="309"/>
        <v>0</v>
      </c>
      <c r="CR1200" t="b">
        <f>ISNUMBER(SEARCH(Konstanta!$Q$5,Y1200))</f>
        <v>0</v>
      </c>
      <c r="CS1200">
        <f ca="1">IF(CD1200&lt;=Konstanta!$J$5,Konstanta!$I$5,IF(CD1200&lt;=Konstanta!$J$6,Konstanta!$I$6,IF(CD1200&lt;=Konstanta!$J$7,Konstanta!$I$7,Konstanta!$I$8)))</f>
        <v>4</v>
      </c>
      <c r="CT1200" t="b">
        <f>ISNUMBER(SEARCH(Konstanta!$Q$6,Y1200))</f>
        <v>0</v>
      </c>
      <c r="CU1200">
        <f ca="1">IF(CD1200&lt;=Konstanta!$F$5,Konstanta!$E$5,IF(CD1200&lt;=Konstanta!$F$6,Konstanta!$E$6,IF(CD1200&lt;=Konstanta!$F$7,Konstanta!$E$7,IF(CD1200&lt;=Konstanta!$F$8,Konstanta!$E$8,Konstanta!$E$9))))</f>
        <v>5</v>
      </c>
      <c r="CV1200" t="b">
        <f t="shared" si="310"/>
        <v>1</v>
      </c>
      <c r="CW1200" s="74">
        <f ca="1">IF(CD1200&lt;=Konstanta!$B$5,Konstanta!$A$5,IF(CD1200&lt;=Konstanta!$B$6,Konstanta!$A$6,IF(CD1200&lt;=Konstanta!$B$7,Konstanta!$A$7,IF(CD1200&lt;=Konstanta!$B$8,Konstanta!$A$8,IF(CD1200&lt;=Konstanta!$B$9,Konstanta!$A$9,IF(CD1200&lt;=Konstanta!$B$10,Konstanta!$A$10,IF(CD1200&lt;=Konstanta!$B$11,Konstanta!$A$11,Konstanta!$A$12)))))))</f>
        <v>8</v>
      </c>
      <c r="CX1200" t="b">
        <f>LEN(_xlfn.IFNA(VLOOKUP(AA1200,Konstanta!$AD:$AD,1,FALSE),""))=0</f>
        <v>1</v>
      </c>
      <c r="CY1200" s="67">
        <f t="shared" si="311"/>
        <v>0</v>
      </c>
      <c r="CZ1200" s="67">
        <f t="shared" si="312"/>
        <v>0</v>
      </c>
      <c r="DA1200" s="67">
        <f t="shared" si="313"/>
        <v>0</v>
      </c>
      <c r="DB1200" t="b">
        <f t="shared" ca="1" si="314"/>
        <v>0</v>
      </c>
      <c r="DC1200" s="67" t="b">
        <f>DA1200&lt;=Konstanta!$AH$3</f>
        <v>1</v>
      </c>
      <c r="DD1200" t="b">
        <f>CY1200&lt;=Konstanta!$AH$4</f>
        <v>1</v>
      </c>
      <c r="DE1200" t="b">
        <f>CY1200&lt;=Konstanta!$AH$5</f>
        <v>1</v>
      </c>
      <c r="DF1200" t="b">
        <f>CY1200&lt;=Konstanta!$AH$6</f>
        <v>1</v>
      </c>
      <c r="DG1200" t="b">
        <f ca="1">TEXT(BL1200,"YYYYMMDD")=TEXT(Konstanta!$B$1,"YYYYMMDD")</f>
        <v>0</v>
      </c>
      <c r="DH1200" t="b">
        <f t="shared" si="315"/>
        <v>0</v>
      </c>
      <c r="DI1200" s="67">
        <f ca="1">Konstanta!$C$4-Data!CD1200</f>
        <v>-1096658.666275</v>
      </c>
      <c r="DJ1200">
        <f ca="1">IF(Data!DI1200&gt;=Konstanta!$B$14,Konstanta!$A$14,IF(Data!DI1200&gt;=Konstanta!$B$15,Konstanta!$A$15,IF(Data!DI1200&gt;=Konstanta!$B$16,Konstanta!$A$16,IF(Data!DI1200&gt;=Konstanta!$B$17,Konstanta!$A$17,IF(Data!DI1200&gt;=Konstanta!$B$18,Konstanta!$A$18,Konstanta!$A$19)))))</f>
        <v>6</v>
      </c>
      <c r="DK1200" t="b">
        <f t="shared" si="316"/>
        <v>0</v>
      </c>
      <c r="DL1200" t="b">
        <f>COUNTIFS(A$1:A1199,A1200)=0</f>
        <v>1</v>
      </c>
    </row>
    <row r="1201" spans="1:116">
      <c r="A1201" s="68"/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8"/>
      <c r="P1201" s="68"/>
      <c r="Q1201" s="68"/>
      <c r="R1201" s="68"/>
      <c r="S1201" s="68"/>
      <c r="T1201" s="68"/>
      <c r="U1201" s="68"/>
      <c r="V1201" s="68"/>
      <c r="W1201" s="68"/>
      <c r="X1201" s="68"/>
      <c r="Y1201" s="68"/>
      <c r="Z1201" s="68"/>
      <c r="AA1201" s="68"/>
      <c r="AB1201" s="68"/>
      <c r="AC1201" s="68"/>
      <c r="AD1201" s="68"/>
      <c r="AE1201" s="68"/>
      <c r="AF1201" s="68"/>
      <c r="AG1201" s="68"/>
      <c r="AH1201" s="68"/>
      <c r="AI1201" s="68"/>
      <c r="AJ1201" s="68"/>
      <c r="AK1201" s="68"/>
      <c r="AL1201" s="68"/>
      <c r="AM1201" s="68"/>
      <c r="AN1201" s="68"/>
      <c r="AO1201" s="68"/>
      <c r="AP1201" s="68"/>
      <c r="AQ1201" s="68"/>
      <c r="AR1201" s="68"/>
      <c r="AS1201" s="68"/>
      <c r="AT1201" s="68"/>
      <c r="AU1201" s="68"/>
      <c r="AV1201" s="68"/>
      <c r="AW1201" s="68"/>
      <c r="AX1201" s="68"/>
      <c r="AY1201" s="68"/>
      <c r="AZ1201" s="68"/>
      <c r="BA1201" s="68"/>
      <c r="BB1201" s="68"/>
      <c r="BC1201" s="68"/>
      <c r="BD1201" s="68"/>
      <c r="BE1201" s="68"/>
      <c r="BF1201" s="68"/>
      <c r="BG1201" s="68"/>
      <c r="BH1201" s="68"/>
      <c r="BI1201" s="68"/>
      <c r="BJ1201" s="68"/>
      <c r="BK1201" s="68"/>
      <c r="BL1201" s="68"/>
      <c r="BM1201" s="68"/>
      <c r="BN1201" s="68"/>
      <c r="BO1201" s="68"/>
      <c r="BP1201" s="68"/>
      <c r="BQ1201" s="68"/>
      <c r="BR1201" s="68"/>
      <c r="BS1201" s="68"/>
      <c r="BT1201" s="68"/>
      <c r="BU1201" s="68"/>
      <c r="BV1201" s="68"/>
      <c r="BW1201" s="68"/>
      <c r="BX1201" s="68"/>
      <c r="BY1201" s="68"/>
      <c r="BZ1201" s="70" t="str">
        <f t="shared" si="301"/>
        <v/>
      </c>
      <c r="CA1201" s="71">
        <f t="shared" ca="1" si="302"/>
        <v>1096694.6662138889</v>
      </c>
      <c r="CB1201" s="70" t="b">
        <f ca="1">AND(LEN(BZ1201)&gt;0,TEXT(BZ1201,"YYYY-MM-DD")=TEXT(Konstanta!$B$1,"YYYY-MM-DD"))</f>
        <v>0</v>
      </c>
      <c r="CC1201" s="70" t="str">
        <f t="shared" si="303"/>
        <v/>
      </c>
      <c r="CD1201" s="72">
        <f ca="1">(Konstanta!$B$2-D1201)*24</f>
        <v>1096694.666275</v>
      </c>
      <c r="CE1201" t="b">
        <f t="shared" si="304"/>
        <v>0</v>
      </c>
      <c r="CF1201" t="b">
        <f>LEN(_xlfn.IFNA(VLOOKUP(H1201,Konstanta!$M:$M,1,FALSE),""))&gt;0</f>
        <v>0</v>
      </c>
      <c r="CG1201" t="b">
        <f>LEN(_xlfn.IFNA(VLOOKUP(G1201,Konstanta!$T:$T,1,FALSE),""))&gt;0</f>
        <v>0</v>
      </c>
      <c r="CH1201" t="b">
        <f>_xlfn.IFNA(VLOOKUP(U1201,Konstanta!$O:$O,1,FALSE),"-")&lt;&gt;"-"</f>
        <v>0</v>
      </c>
      <c r="CI1201" t="b">
        <f>LEN(_xlfn.IFNA(VLOOKUP(AX1201,Konstanta!$X:$X,1,FALSE),""))&gt;0</f>
        <v>0</v>
      </c>
      <c r="CJ1201" t="b">
        <f>OR(LEN(_xlfn.IFNA(VLOOKUP(Y1201,Konstanta!$Q:$Q,1,FALSE),""))&gt;0,LEN(Y1201)=0)</f>
        <v>1</v>
      </c>
      <c r="CK1201" t="b">
        <f t="shared" si="305"/>
        <v>1</v>
      </c>
      <c r="CL1201" t="b">
        <f>OR(LEN(_xlfn.IFNA(VLOOKUP(BK1201,Konstanta!$Z:$Z,1,FALSE),""))&gt;0,LEN(BK1201)=0)</f>
        <v>1</v>
      </c>
      <c r="CM1201" t="b">
        <f t="shared" si="306"/>
        <v>1</v>
      </c>
      <c r="CN1201" t="b">
        <f t="shared" si="307"/>
        <v>0</v>
      </c>
      <c r="CO1201" t="b">
        <f>LEN(_xlfn.IFNA(VLOOKUP(Data!K1201,Konstanta!$AB:$AB,1,FALSE),""))&gt;0</f>
        <v>0</v>
      </c>
      <c r="CP1201" s="12" t="b">
        <f t="shared" si="308"/>
        <v>0</v>
      </c>
      <c r="CQ1201" s="12" t="b">
        <f t="shared" si="309"/>
        <v>0</v>
      </c>
      <c r="CR1201" t="b">
        <f>ISNUMBER(SEARCH(Konstanta!$Q$5,Y1201))</f>
        <v>0</v>
      </c>
      <c r="CS1201">
        <f ca="1">IF(CD1201&lt;=Konstanta!$J$5,Konstanta!$I$5,IF(CD1201&lt;=Konstanta!$J$6,Konstanta!$I$6,IF(CD1201&lt;=Konstanta!$J$7,Konstanta!$I$7,Konstanta!$I$8)))</f>
        <v>4</v>
      </c>
      <c r="CT1201" t="b">
        <f>ISNUMBER(SEARCH(Konstanta!$Q$6,Y1201))</f>
        <v>0</v>
      </c>
      <c r="CU1201">
        <f ca="1">IF(CD1201&lt;=Konstanta!$F$5,Konstanta!$E$5,IF(CD1201&lt;=Konstanta!$F$6,Konstanta!$E$6,IF(CD1201&lt;=Konstanta!$F$7,Konstanta!$E$7,IF(CD1201&lt;=Konstanta!$F$8,Konstanta!$E$8,Konstanta!$E$9))))</f>
        <v>5</v>
      </c>
      <c r="CV1201" t="b">
        <f t="shared" si="310"/>
        <v>1</v>
      </c>
      <c r="CW1201" s="74">
        <f ca="1">IF(CD1201&lt;=Konstanta!$B$5,Konstanta!$A$5,IF(CD1201&lt;=Konstanta!$B$6,Konstanta!$A$6,IF(CD1201&lt;=Konstanta!$B$7,Konstanta!$A$7,IF(CD1201&lt;=Konstanta!$B$8,Konstanta!$A$8,IF(CD1201&lt;=Konstanta!$B$9,Konstanta!$A$9,IF(CD1201&lt;=Konstanta!$B$10,Konstanta!$A$10,IF(CD1201&lt;=Konstanta!$B$11,Konstanta!$A$11,Konstanta!$A$12)))))))</f>
        <v>8</v>
      </c>
      <c r="CX1201" t="b">
        <f>LEN(_xlfn.IFNA(VLOOKUP(AA1201,Konstanta!$AD:$AD,1,FALSE),""))=0</f>
        <v>1</v>
      </c>
      <c r="CY1201" s="67">
        <f t="shared" si="311"/>
        <v>0</v>
      </c>
      <c r="CZ1201" s="67">
        <f t="shared" si="312"/>
        <v>0</v>
      </c>
      <c r="DA1201" s="67">
        <f t="shared" si="313"/>
        <v>0</v>
      </c>
      <c r="DB1201" t="b">
        <f t="shared" ca="1" si="314"/>
        <v>0</v>
      </c>
      <c r="DC1201" s="67" t="b">
        <f>DA1201&lt;=Konstanta!$AH$3</f>
        <v>1</v>
      </c>
      <c r="DD1201" t="b">
        <f>CY1201&lt;=Konstanta!$AH$4</f>
        <v>1</v>
      </c>
      <c r="DE1201" t="b">
        <f>CY1201&lt;=Konstanta!$AH$5</f>
        <v>1</v>
      </c>
      <c r="DF1201" t="b">
        <f>CY1201&lt;=Konstanta!$AH$6</f>
        <v>1</v>
      </c>
      <c r="DG1201" t="b">
        <f ca="1">TEXT(BL1201,"YYYYMMDD")=TEXT(Konstanta!$B$1,"YYYYMMDD")</f>
        <v>0</v>
      </c>
      <c r="DH1201" t="b">
        <f t="shared" si="315"/>
        <v>0</v>
      </c>
      <c r="DI1201" s="67">
        <f ca="1">Konstanta!$C$4-Data!CD1201</f>
        <v>-1096658.666275</v>
      </c>
      <c r="DJ1201">
        <f ca="1">IF(Data!DI1201&gt;=Konstanta!$B$14,Konstanta!$A$14,IF(Data!DI1201&gt;=Konstanta!$B$15,Konstanta!$A$15,IF(Data!DI1201&gt;=Konstanta!$B$16,Konstanta!$A$16,IF(Data!DI1201&gt;=Konstanta!$B$17,Konstanta!$A$17,IF(Data!DI1201&gt;=Konstanta!$B$18,Konstanta!$A$18,Konstanta!$A$19)))))</f>
        <v>6</v>
      </c>
      <c r="DK1201" t="b">
        <f t="shared" si="316"/>
        <v>0</v>
      </c>
      <c r="DL1201" t="b">
        <f>COUNTIFS(A$1:A1200,A1201)=0</f>
        <v>1</v>
      </c>
    </row>
    <row r="1202" spans="1:116">
      <c r="A1202" s="68"/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8"/>
      <c r="P1202" s="68"/>
      <c r="Q1202" s="68"/>
      <c r="R1202" s="68"/>
      <c r="S1202" s="68"/>
      <c r="T1202" s="68"/>
      <c r="U1202" s="68"/>
      <c r="V1202" s="68"/>
      <c r="W1202" s="68"/>
      <c r="X1202" s="68"/>
      <c r="Y1202" s="68"/>
      <c r="Z1202" s="68"/>
      <c r="AA1202" s="68"/>
      <c r="AB1202" s="68"/>
      <c r="AC1202" s="68"/>
      <c r="AD1202" s="68"/>
      <c r="AE1202" s="68"/>
      <c r="AF1202" s="68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  <c r="BL1202" s="68"/>
      <c r="BM1202" s="68"/>
      <c r="BN1202" s="68"/>
      <c r="BO1202" s="68"/>
      <c r="BP1202" s="68"/>
      <c r="BQ1202" s="68"/>
      <c r="BR1202" s="68"/>
      <c r="BS1202" s="68"/>
      <c r="BT1202" s="68"/>
      <c r="BU1202" s="68"/>
      <c r="BV1202" s="68"/>
      <c r="BW1202" s="68"/>
      <c r="BX1202" s="68"/>
      <c r="BY1202" s="68"/>
      <c r="BZ1202" s="70" t="str">
        <f t="shared" si="301"/>
        <v/>
      </c>
      <c r="CA1202" s="71">
        <f t="shared" ca="1" si="302"/>
        <v>1096694.6660055555</v>
      </c>
      <c r="CB1202" s="70" t="b">
        <f ca="1">AND(LEN(BZ1202)&gt;0,TEXT(BZ1202,"YYYY-MM-DD")=TEXT(Konstanta!$B$1,"YYYY-MM-DD"))</f>
        <v>0</v>
      </c>
      <c r="CC1202" s="70" t="str">
        <f t="shared" si="303"/>
        <v/>
      </c>
      <c r="CD1202" s="72">
        <f ca="1">(Konstanta!$B$2-D1202)*24</f>
        <v>1096694.666275</v>
      </c>
      <c r="CE1202" t="b">
        <f t="shared" si="304"/>
        <v>0</v>
      </c>
      <c r="CF1202" t="b">
        <f>LEN(_xlfn.IFNA(VLOOKUP(H1202,Konstanta!$M:$M,1,FALSE),""))&gt;0</f>
        <v>0</v>
      </c>
      <c r="CG1202" t="b">
        <f>LEN(_xlfn.IFNA(VLOOKUP(G1202,Konstanta!$T:$T,1,FALSE),""))&gt;0</f>
        <v>0</v>
      </c>
      <c r="CH1202" t="b">
        <f>_xlfn.IFNA(VLOOKUP(U1202,Konstanta!$O:$O,1,FALSE),"-")&lt;&gt;"-"</f>
        <v>0</v>
      </c>
      <c r="CI1202" t="b">
        <f>LEN(_xlfn.IFNA(VLOOKUP(AX1202,Konstanta!$X:$X,1,FALSE),""))&gt;0</f>
        <v>0</v>
      </c>
      <c r="CJ1202" t="b">
        <f>OR(LEN(_xlfn.IFNA(VLOOKUP(Y1202,Konstanta!$Q:$Q,1,FALSE),""))&gt;0,LEN(Y1202)=0)</f>
        <v>1</v>
      </c>
      <c r="CK1202" t="b">
        <f t="shared" si="305"/>
        <v>1</v>
      </c>
      <c r="CL1202" t="b">
        <f>OR(LEN(_xlfn.IFNA(VLOOKUP(BK1202,Konstanta!$Z:$Z,1,FALSE),""))&gt;0,LEN(BK1202)=0)</f>
        <v>1</v>
      </c>
      <c r="CM1202" t="b">
        <f t="shared" si="306"/>
        <v>1</v>
      </c>
      <c r="CN1202" t="b">
        <f t="shared" si="307"/>
        <v>0</v>
      </c>
      <c r="CO1202" t="b">
        <f>LEN(_xlfn.IFNA(VLOOKUP(Data!K1202,Konstanta!$AB:$AB,1,FALSE),""))&gt;0</f>
        <v>0</v>
      </c>
      <c r="CP1202" s="12" t="b">
        <f t="shared" si="308"/>
        <v>0</v>
      </c>
      <c r="CQ1202" s="12" t="b">
        <f t="shared" si="309"/>
        <v>0</v>
      </c>
      <c r="CR1202" t="b">
        <f>ISNUMBER(SEARCH(Konstanta!$Q$5,Y1202))</f>
        <v>0</v>
      </c>
      <c r="CS1202">
        <f ca="1">IF(CD1202&lt;=Konstanta!$J$5,Konstanta!$I$5,IF(CD1202&lt;=Konstanta!$J$6,Konstanta!$I$6,IF(CD1202&lt;=Konstanta!$J$7,Konstanta!$I$7,Konstanta!$I$8)))</f>
        <v>4</v>
      </c>
      <c r="CT1202" t="b">
        <f>ISNUMBER(SEARCH(Konstanta!$Q$6,Y1202))</f>
        <v>0</v>
      </c>
      <c r="CU1202">
        <f ca="1">IF(CD1202&lt;=Konstanta!$F$5,Konstanta!$E$5,IF(CD1202&lt;=Konstanta!$F$6,Konstanta!$E$6,IF(CD1202&lt;=Konstanta!$F$7,Konstanta!$E$7,IF(CD1202&lt;=Konstanta!$F$8,Konstanta!$E$8,Konstanta!$E$9))))</f>
        <v>5</v>
      </c>
      <c r="CV1202" t="b">
        <f t="shared" si="310"/>
        <v>1</v>
      </c>
      <c r="CW1202" s="74">
        <f ca="1">IF(CD1202&lt;=Konstanta!$B$5,Konstanta!$A$5,IF(CD1202&lt;=Konstanta!$B$6,Konstanta!$A$6,IF(CD1202&lt;=Konstanta!$B$7,Konstanta!$A$7,IF(CD1202&lt;=Konstanta!$B$8,Konstanta!$A$8,IF(CD1202&lt;=Konstanta!$B$9,Konstanta!$A$9,IF(CD1202&lt;=Konstanta!$B$10,Konstanta!$A$10,IF(CD1202&lt;=Konstanta!$B$11,Konstanta!$A$11,Konstanta!$A$12)))))))</f>
        <v>8</v>
      </c>
      <c r="CX1202" t="b">
        <f>LEN(_xlfn.IFNA(VLOOKUP(AA1202,Konstanta!$AD:$AD,1,FALSE),""))=0</f>
        <v>1</v>
      </c>
      <c r="CY1202" s="67">
        <f t="shared" si="311"/>
        <v>0</v>
      </c>
      <c r="CZ1202" s="67">
        <f t="shared" si="312"/>
        <v>0</v>
      </c>
      <c r="DA1202" s="67">
        <f t="shared" si="313"/>
        <v>0</v>
      </c>
      <c r="DB1202" t="b">
        <f t="shared" ca="1" si="314"/>
        <v>0</v>
      </c>
      <c r="DC1202" s="67" t="b">
        <f>DA1202&lt;=Konstanta!$AH$3</f>
        <v>1</v>
      </c>
      <c r="DD1202" t="b">
        <f>CY1202&lt;=Konstanta!$AH$4</f>
        <v>1</v>
      </c>
      <c r="DE1202" t="b">
        <f>CY1202&lt;=Konstanta!$AH$5</f>
        <v>1</v>
      </c>
      <c r="DF1202" t="b">
        <f>CY1202&lt;=Konstanta!$AH$6</f>
        <v>1</v>
      </c>
      <c r="DG1202" t="b">
        <f ca="1">TEXT(BL1202,"YYYYMMDD")=TEXT(Konstanta!$B$1,"YYYYMMDD")</f>
        <v>0</v>
      </c>
      <c r="DH1202" t="b">
        <f t="shared" si="315"/>
        <v>0</v>
      </c>
      <c r="DI1202" s="67">
        <f ca="1">Konstanta!$C$4-Data!CD1202</f>
        <v>-1096658.666275</v>
      </c>
      <c r="DJ1202">
        <f ca="1">IF(Data!DI1202&gt;=Konstanta!$B$14,Konstanta!$A$14,IF(Data!DI1202&gt;=Konstanta!$B$15,Konstanta!$A$15,IF(Data!DI1202&gt;=Konstanta!$B$16,Konstanta!$A$16,IF(Data!DI1202&gt;=Konstanta!$B$17,Konstanta!$A$17,IF(Data!DI1202&gt;=Konstanta!$B$18,Konstanta!$A$18,Konstanta!$A$19)))))</f>
        <v>6</v>
      </c>
      <c r="DK1202" t="b">
        <f t="shared" si="316"/>
        <v>0</v>
      </c>
      <c r="DL1202" t="b">
        <f>COUNTIFS(A$1:A1201,A1202)=0</f>
        <v>1</v>
      </c>
    </row>
    <row r="1203" spans="1:116">
      <c r="A1203" s="68"/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8"/>
      <c r="P1203" s="68"/>
      <c r="Q1203" s="68"/>
      <c r="R1203" s="68"/>
      <c r="S1203" s="68"/>
      <c r="T1203" s="68"/>
      <c r="U1203" s="68"/>
      <c r="V1203" s="68"/>
      <c r="W1203" s="68"/>
      <c r="X1203" s="68"/>
      <c r="Y1203" s="68"/>
      <c r="Z1203" s="68"/>
      <c r="AA1203" s="68"/>
      <c r="AB1203" s="68"/>
      <c r="AC1203" s="68"/>
      <c r="AD1203" s="68"/>
      <c r="AE1203" s="68"/>
      <c r="AF1203" s="68"/>
      <c r="AG1203" s="68"/>
      <c r="AH1203" s="68"/>
      <c r="AI1203" s="68"/>
      <c r="AJ1203" s="68"/>
      <c r="AK1203" s="68"/>
      <c r="AL1203" s="68"/>
      <c r="AM1203" s="68"/>
      <c r="AN1203" s="68"/>
      <c r="AO1203" s="68"/>
      <c r="AP1203" s="68"/>
      <c r="AQ1203" s="68"/>
      <c r="AR1203" s="68"/>
      <c r="AS1203" s="68"/>
      <c r="AT1203" s="68"/>
      <c r="AU1203" s="68"/>
      <c r="AV1203" s="68"/>
      <c r="AW1203" s="68"/>
      <c r="AX1203" s="68"/>
      <c r="AY1203" s="68"/>
      <c r="AZ1203" s="68"/>
      <c r="BA1203" s="68"/>
      <c r="BB1203" s="68"/>
      <c r="BC1203" s="68"/>
      <c r="BD1203" s="68"/>
      <c r="BE1203" s="68"/>
      <c r="BF1203" s="68"/>
      <c r="BG1203" s="68"/>
      <c r="BH1203" s="68"/>
      <c r="BI1203" s="68"/>
      <c r="BJ1203" s="68"/>
      <c r="BK1203" s="68"/>
      <c r="BL1203" s="68"/>
      <c r="BM1203" s="68"/>
      <c r="BN1203" s="68"/>
      <c r="BO1203" s="68"/>
      <c r="BP1203" s="68"/>
      <c r="BQ1203" s="68"/>
      <c r="BR1203" s="68"/>
      <c r="BS1203" s="68"/>
      <c r="BT1203" s="68"/>
      <c r="BU1203" s="68"/>
      <c r="BV1203" s="68"/>
      <c r="BW1203" s="68"/>
      <c r="BX1203" s="68"/>
      <c r="BY1203" s="68"/>
      <c r="BZ1203" s="70" t="str">
        <f t="shared" si="301"/>
        <v/>
      </c>
      <c r="CA1203" s="71">
        <f t="shared" ca="1" si="302"/>
        <v>1096694.6659916667</v>
      </c>
      <c r="CB1203" s="70" t="b">
        <f ca="1">AND(LEN(BZ1203)&gt;0,TEXT(BZ1203,"YYYY-MM-DD")=TEXT(Konstanta!$B$1,"YYYY-MM-DD"))</f>
        <v>0</v>
      </c>
      <c r="CC1203" s="70" t="str">
        <f t="shared" si="303"/>
        <v/>
      </c>
      <c r="CD1203" s="72">
        <f ca="1">(Konstanta!$B$2-D1203)*24</f>
        <v>1096694.666275</v>
      </c>
      <c r="CE1203" t="b">
        <f t="shared" si="304"/>
        <v>0</v>
      </c>
      <c r="CF1203" t="b">
        <f>LEN(_xlfn.IFNA(VLOOKUP(H1203,Konstanta!$M:$M,1,FALSE),""))&gt;0</f>
        <v>0</v>
      </c>
      <c r="CG1203" t="b">
        <f>LEN(_xlfn.IFNA(VLOOKUP(G1203,Konstanta!$T:$T,1,FALSE),""))&gt;0</f>
        <v>0</v>
      </c>
      <c r="CH1203" t="b">
        <f>_xlfn.IFNA(VLOOKUP(U1203,Konstanta!$O:$O,1,FALSE),"-")&lt;&gt;"-"</f>
        <v>0</v>
      </c>
      <c r="CI1203" t="b">
        <f>LEN(_xlfn.IFNA(VLOOKUP(AX1203,Konstanta!$X:$X,1,FALSE),""))&gt;0</f>
        <v>0</v>
      </c>
      <c r="CJ1203" t="b">
        <f>OR(LEN(_xlfn.IFNA(VLOOKUP(Y1203,Konstanta!$Q:$Q,1,FALSE),""))&gt;0,LEN(Y1203)=0)</f>
        <v>1</v>
      </c>
      <c r="CK1203" t="b">
        <f t="shared" si="305"/>
        <v>1</v>
      </c>
      <c r="CL1203" t="b">
        <f>OR(LEN(_xlfn.IFNA(VLOOKUP(BK1203,Konstanta!$Z:$Z,1,FALSE),""))&gt;0,LEN(BK1203)=0)</f>
        <v>1</v>
      </c>
      <c r="CM1203" t="b">
        <f t="shared" si="306"/>
        <v>1</v>
      </c>
      <c r="CN1203" t="b">
        <f t="shared" si="307"/>
        <v>0</v>
      </c>
      <c r="CO1203" t="b">
        <f>LEN(_xlfn.IFNA(VLOOKUP(Data!K1203,Konstanta!$AB:$AB,1,FALSE),""))&gt;0</f>
        <v>0</v>
      </c>
      <c r="CP1203" s="12" t="b">
        <f t="shared" si="308"/>
        <v>0</v>
      </c>
      <c r="CQ1203" s="12" t="b">
        <f t="shared" si="309"/>
        <v>0</v>
      </c>
      <c r="CR1203" t="b">
        <f>ISNUMBER(SEARCH(Konstanta!$Q$5,Y1203))</f>
        <v>0</v>
      </c>
      <c r="CS1203">
        <f ca="1">IF(CD1203&lt;=Konstanta!$J$5,Konstanta!$I$5,IF(CD1203&lt;=Konstanta!$J$6,Konstanta!$I$6,IF(CD1203&lt;=Konstanta!$J$7,Konstanta!$I$7,Konstanta!$I$8)))</f>
        <v>4</v>
      </c>
      <c r="CT1203" t="b">
        <f>ISNUMBER(SEARCH(Konstanta!$Q$6,Y1203))</f>
        <v>0</v>
      </c>
      <c r="CU1203">
        <f ca="1">IF(CD1203&lt;=Konstanta!$F$5,Konstanta!$E$5,IF(CD1203&lt;=Konstanta!$F$6,Konstanta!$E$6,IF(CD1203&lt;=Konstanta!$F$7,Konstanta!$E$7,IF(CD1203&lt;=Konstanta!$F$8,Konstanta!$E$8,Konstanta!$E$9))))</f>
        <v>5</v>
      </c>
      <c r="CV1203" t="b">
        <f t="shared" si="310"/>
        <v>1</v>
      </c>
      <c r="CW1203" s="74">
        <f ca="1">IF(CD1203&lt;=Konstanta!$B$5,Konstanta!$A$5,IF(CD1203&lt;=Konstanta!$B$6,Konstanta!$A$6,IF(CD1203&lt;=Konstanta!$B$7,Konstanta!$A$7,IF(CD1203&lt;=Konstanta!$B$8,Konstanta!$A$8,IF(CD1203&lt;=Konstanta!$B$9,Konstanta!$A$9,IF(CD1203&lt;=Konstanta!$B$10,Konstanta!$A$10,IF(CD1203&lt;=Konstanta!$B$11,Konstanta!$A$11,Konstanta!$A$12)))))))</f>
        <v>8</v>
      </c>
      <c r="CX1203" t="b">
        <f>LEN(_xlfn.IFNA(VLOOKUP(AA1203,Konstanta!$AD:$AD,1,FALSE),""))=0</f>
        <v>1</v>
      </c>
      <c r="CY1203" s="67">
        <f t="shared" si="311"/>
        <v>0</v>
      </c>
      <c r="CZ1203" s="67">
        <f t="shared" si="312"/>
        <v>0</v>
      </c>
      <c r="DA1203" s="67">
        <f t="shared" si="313"/>
        <v>0</v>
      </c>
      <c r="DB1203" t="b">
        <f t="shared" ca="1" si="314"/>
        <v>0</v>
      </c>
      <c r="DC1203" s="67" t="b">
        <f>DA1203&lt;=Konstanta!$AH$3</f>
        <v>1</v>
      </c>
      <c r="DD1203" t="b">
        <f>CY1203&lt;=Konstanta!$AH$4</f>
        <v>1</v>
      </c>
      <c r="DE1203" t="b">
        <f>CY1203&lt;=Konstanta!$AH$5</f>
        <v>1</v>
      </c>
      <c r="DF1203" t="b">
        <f>CY1203&lt;=Konstanta!$AH$6</f>
        <v>1</v>
      </c>
      <c r="DG1203" t="b">
        <f ca="1">TEXT(BL1203,"YYYYMMDD")=TEXT(Konstanta!$B$1,"YYYYMMDD")</f>
        <v>0</v>
      </c>
      <c r="DH1203" t="b">
        <f t="shared" si="315"/>
        <v>0</v>
      </c>
      <c r="DI1203" s="67">
        <f ca="1">Konstanta!$C$4-Data!CD1203</f>
        <v>-1096658.666275</v>
      </c>
      <c r="DJ1203">
        <f ca="1">IF(Data!DI1203&gt;=Konstanta!$B$14,Konstanta!$A$14,IF(Data!DI1203&gt;=Konstanta!$B$15,Konstanta!$A$15,IF(Data!DI1203&gt;=Konstanta!$B$16,Konstanta!$A$16,IF(Data!DI1203&gt;=Konstanta!$B$17,Konstanta!$A$17,IF(Data!DI1203&gt;=Konstanta!$B$18,Konstanta!$A$18,Konstanta!$A$19)))))</f>
        <v>6</v>
      </c>
      <c r="DK1203" t="b">
        <f t="shared" si="316"/>
        <v>0</v>
      </c>
      <c r="DL1203" t="b">
        <f>COUNTIFS(A$1:A1202,A1203)=0</f>
        <v>1</v>
      </c>
    </row>
    <row r="1204" spans="1:116">
      <c r="A1204" s="68"/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8"/>
      <c r="P1204" s="68"/>
      <c r="Q1204" s="68"/>
      <c r="R1204" s="68"/>
      <c r="S1204" s="68"/>
      <c r="T1204" s="68"/>
      <c r="U1204" s="68"/>
      <c r="V1204" s="68"/>
      <c r="W1204" s="68"/>
      <c r="X1204" s="68"/>
      <c r="Y1204" s="68"/>
      <c r="Z1204" s="68"/>
      <c r="AA1204" s="68"/>
      <c r="AB1204" s="68"/>
      <c r="AC1204" s="68"/>
      <c r="AD1204" s="68"/>
      <c r="AE1204" s="68"/>
      <c r="AF1204" s="68"/>
      <c r="AG1204" s="68"/>
      <c r="AH1204" s="68"/>
      <c r="AI1204" s="68"/>
      <c r="AJ1204" s="68"/>
      <c r="AK1204" s="68"/>
      <c r="AL1204" s="68"/>
      <c r="AM1204" s="68"/>
      <c r="AN1204" s="68"/>
      <c r="AO1204" s="68"/>
      <c r="AP1204" s="68"/>
      <c r="AQ1204" s="68"/>
      <c r="AR1204" s="68"/>
      <c r="AS1204" s="68"/>
      <c r="AT1204" s="68"/>
      <c r="AU1204" s="68"/>
      <c r="AV1204" s="68"/>
      <c r="AW1204" s="68"/>
      <c r="AX1204" s="68"/>
      <c r="AY1204" s="68"/>
      <c r="AZ1204" s="68"/>
      <c r="BA1204" s="68"/>
      <c r="BB1204" s="68"/>
      <c r="BC1204" s="68"/>
      <c r="BD1204" s="68"/>
      <c r="BE1204" s="68"/>
      <c r="BF1204" s="68"/>
      <c r="BG1204" s="68"/>
      <c r="BH1204" s="68"/>
      <c r="BI1204" s="68"/>
      <c r="BJ1204" s="68"/>
      <c r="BK1204" s="68"/>
      <c r="BL1204" s="68"/>
      <c r="BM1204" s="68"/>
      <c r="BN1204" s="68"/>
      <c r="BO1204" s="68"/>
      <c r="BP1204" s="68"/>
      <c r="BQ1204" s="68"/>
      <c r="BR1204" s="68"/>
      <c r="BS1204" s="68"/>
      <c r="BT1204" s="68"/>
      <c r="BU1204" s="68"/>
      <c r="BV1204" s="68"/>
      <c r="BW1204" s="68"/>
      <c r="BX1204" s="68"/>
      <c r="BY1204" s="68"/>
      <c r="BZ1204" s="70" t="str">
        <f t="shared" si="301"/>
        <v/>
      </c>
      <c r="CA1204" s="71">
        <f t="shared" ca="1" si="302"/>
        <v>1096694.6664083335</v>
      </c>
      <c r="CB1204" s="70" t="b">
        <f ca="1">AND(LEN(BZ1204)&gt;0,TEXT(BZ1204,"YYYY-MM-DD")=TEXT(Konstanta!$B$1,"YYYY-MM-DD"))</f>
        <v>0</v>
      </c>
      <c r="CC1204" s="70" t="str">
        <f t="shared" si="303"/>
        <v/>
      </c>
      <c r="CD1204" s="72">
        <f ca="1">(Konstanta!$B$2-D1204)*24</f>
        <v>1096694.666275</v>
      </c>
      <c r="CE1204" t="b">
        <f t="shared" si="304"/>
        <v>0</v>
      </c>
      <c r="CF1204" t="b">
        <f>LEN(_xlfn.IFNA(VLOOKUP(H1204,Konstanta!$M:$M,1,FALSE),""))&gt;0</f>
        <v>0</v>
      </c>
      <c r="CG1204" t="b">
        <f>LEN(_xlfn.IFNA(VLOOKUP(G1204,Konstanta!$T:$T,1,FALSE),""))&gt;0</f>
        <v>0</v>
      </c>
      <c r="CH1204" t="b">
        <f>_xlfn.IFNA(VLOOKUP(U1204,Konstanta!$O:$O,1,FALSE),"-")&lt;&gt;"-"</f>
        <v>0</v>
      </c>
      <c r="CI1204" t="b">
        <f>LEN(_xlfn.IFNA(VLOOKUP(AX1204,Konstanta!$X:$X,1,FALSE),""))&gt;0</f>
        <v>0</v>
      </c>
      <c r="CJ1204" t="b">
        <f>OR(LEN(_xlfn.IFNA(VLOOKUP(Y1204,Konstanta!$Q:$Q,1,FALSE),""))&gt;0,LEN(Y1204)=0)</f>
        <v>1</v>
      </c>
      <c r="CK1204" t="b">
        <f t="shared" si="305"/>
        <v>1</v>
      </c>
      <c r="CL1204" t="b">
        <f>OR(LEN(_xlfn.IFNA(VLOOKUP(BK1204,Konstanta!$Z:$Z,1,FALSE),""))&gt;0,LEN(BK1204)=0)</f>
        <v>1</v>
      </c>
      <c r="CM1204" t="b">
        <f t="shared" si="306"/>
        <v>1</v>
      </c>
      <c r="CN1204" t="b">
        <f t="shared" si="307"/>
        <v>0</v>
      </c>
      <c r="CO1204" t="b">
        <f>LEN(_xlfn.IFNA(VLOOKUP(Data!K1204,Konstanta!$AB:$AB,1,FALSE),""))&gt;0</f>
        <v>0</v>
      </c>
      <c r="CP1204" s="12" t="b">
        <f t="shared" si="308"/>
        <v>0</v>
      </c>
      <c r="CQ1204" s="12" t="b">
        <f t="shared" si="309"/>
        <v>0</v>
      </c>
      <c r="CR1204" t="b">
        <f>ISNUMBER(SEARCH(Konstanta!$Q$5,Y1204))</f>
        <v>0</v>
      </c>
      <c r="CS1204">
        <f ca="1">IF(CD1204&lt;=Konstanta!$J$5,Konstanta!$I$5,IF(CD1204&lt;=Konstanta!$J$6,Konstanta!$I$6,IF(CD1204&lt;=Konstanta!$J$7,Konstanta!$I$7,Konstanta!$I$8)))</f>
        <v>4</v>
      </c>
      <c r="CT1204" t="b">
        <f>ISNUMBER(SEARCH(Konstanta!$Q$6,Y1204))</f>
        <v>0</v>
      </c>
      <c r="CU1204">
        <f ca="1">IF(CD1204&lt;=Konstanta!$F$5,Konstanta!$E$5,IF(CD1204&lt;=Konstanta!$F$6,Konstanta!$E$6,IF(CD1204&lt;=Konstanta!$F$7,Konstanta!$E$7,IF(CD1204&lt;=Konstanta!$F$8,Konstanta!$E$8,Konstanta!$E$9))))</f>
        <v>5</v>
      </c>
      <c r="CV1204" t="b">
        <f t="shared" si="310"/>
        <v>1</v>
      </c>
      <c r="CW1204" s="74">
        <f ca="1">IF(CD1204&lt;=Konstanta!$B$5,Konstanta!$A$5,IF(CD1204&lt;=Konstanta!$B$6,Konstanta!$A$6,IF(CD1204&lt;=Konstanta!$B$7,Konstanta!$A$7,IF(CD1204&lt;=Konstanta!$B$8,Konstanta!$A$8,IF(CD1204&lt;=Konstanta!$B$9,Konstanta!$A$9,IF(CD1204&lt;=Konstanta!$B$10,Konstanta!$A$10,IF(CD1204&lt;=Konstanta!$B$11,Konstanta!$A$11,Konstanta!$A$12)))))))</f>
        <v>8</v>
      </c>
      <c r="CX1204" t="b">
        <f>LEN(_xlfn.IFNA(VLOOKUP(AA1204,Konstanta!$AD:$AD,1,FALSE),""))=0</f>
        <v>1</v>
      </c>
      <c r="CY1204" s="67">
        <f t="shared" si="311"/>
        <v>0</v>
      </c>
      <c r="CZ1204" s="67">
        <f t="shared" si="312"/>
        <v>0</v>
      </c>
      <c r="DA1204" s="67">
        <f t="shared" si="313"/>
        <v>0</v>
      </c>
      <c r="DB1204" t="b">
        <f t="shared" ca="1" si="314"/>
        <v>0</v>
      </c>
      <c r="DC1204" s="67" t="b">
        <f>DA1204&lt;=Konstanta!$AH$3</f>
        <v>1</v>
      </c>
      <c r="DD1204" t="b">
        <f>CY1204&lt;=Konstanta!$AH$4</f>
        <v>1</v>
      </c>
      <c r="DE1204" t="b">
        <f>CY1204&lt;=Konstanta!$AH$5</f>
        <v>1</v>
      </c>
      <c r="DF1204" t="b">
        <f>CY1204&lt;=Konstanta!$AH$6</f>
        <v>1</v>
      </c>
      <c r="DG1204" t="b">
        <f ca="1">TEXT(BL1204,"YYYYMMDD")=TEXT(Konstanta!$B$1,"YYYYMMDD")</f>
        <v>0</v>
      </c>
      <c r="DH1204" t="b">
        <f t="shared" si="315"/>
        <v>0</v>
      </c>
      <c r="DI1204" s="67">
        <f ca="1">Konstanta!$C$4-Data!CD1204</f>
        <v>-1096658.666275</v>
      </c>
      <c r="DJ1204">
        <f ca="1">IF(Data!DI1204&gt;=Konstanta!$B$14,Konstanta!$A$14,IF(Data!DI1204&gt;=Konstanta!$B$15,Konstanta!$A$15,IF(Data!DI1204&gt;=Konstanta!$B$16,Konstanta!$A$16,IF(Data!DI1204&gt;=Konstanta!$B$17,Konstanta!$A$17,IF(Data!DI1204&gt;=Konstanta!$B$18,Konstanta!$A$18,Konstanta!$A$19)))))</f>
        <v>6</v>
      </c>
      <c r="DK1204" t="b">
        <f t="shared" si="316"/>
        <v>0</v>
      </c>
      <c r="DL1204" t="b">
        <f>COUNTIFS(A$1:A1203,A1204)=0</f>
        <v>1</v>
      </c>
    </row>
    <row r="1205" spans="1:116">
      <c r="A1205" s="68"/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8"/>
      <c r="P1205" s="68"/>
      <c r="Q1205" s="68"/>
      <c r="R1205" s="68"/>
      <c r="S1205" s="68"/>
      <c r="T1205" s="68"/>
      <c r="U1205" s="68"/>
      <c r="V1205" s="68"/>
      <c r="W1205" s="68"/>
      <c r="X1205" s="68"/>
      <c r="Y1205" s="68"/>
      <c r="Z1205" s="68"/>
      <c r="AA1205" s="68"/>
      <c r="AB1205" s="68"/>
      <c r="AC1205" s="68"/>
      <c r="AD1205" s="68"/>
      <c r="AE1205" s="68"/>
      <c r="AF1205" s="68"/>
      <c r="AG1205" s="68"/>
      <c r="AH1205" s="68"/>
      <c r="AI1205" s="68"/>
      <c r="AJ1205" s="68"/>
      <c r="AK1205" s="68"/>
      <c r="AL1205" s="68"/>
      <c r="AM1205" s="68"/>
      <c r="AN1205" s="68"/>
      <c r="AO1205" s="68"/>
      <c r="AP1205" s="68"/>
      <c r="AQ1205" s="68"/>
      <c r="AR1205" s="68"/>
      <c r="AS1205" s="68"/>
      <c r="AT1205" s="68"/>
      <c r="AU1205" s="68"/>
      <c r="AV1205" s="68"/>
      <c r="AW1205" s="68"/>
      <c r="AX1205" s="68"/>
      <c r="AY1205" s="68"/>
      <c r="AZ1205" s="68"/>
      <c r="BA1205" s="68"/>
      <c r="BB1205" s="68"/>
      <c r="BC1205" s="68"/>
      <c r="BD1205" s="68"/>
      <c r="BE1205" s="68"/>
      <c r="BF1205" s="68"/>
      <c r="BG1205" s="68"/>
      <c r="BH1205" s="68"/>
      <c r="BI1205" s="68"/>
      <c r="BJ1205" s="68"/>
      <c r="BK1205" s="68"/>
      <c r="BL1205" s="68"/>
      <c r="BM1205" s="68"/>
      <c r="BN1205" s="68"/>
      <c r="BO1205" s="68"/>
      <c r="BP1205" s="68"/>
      <c r="BQ1205" s="68"/>
      <c r="BR1205" s="68"/>
      <c r="BS1205" s="68"/>
      <c r="BT1205" s="68"/>
      <c r="BU1205" s="68"/>
      <c r="BV1205" s="68"/>
      <c r="BW1205" s="68"/>
      <c r="BX1205" s="68"/>
      <c r="BY1205" s="68"/>
      <c r="BZ1205" s="70" t="str">
        <f t="shared" si="301"/>
        <v/>
      </c>
      <c r="CA1205" s="71">
        <f t="shared" ca="1" si="302"/>
        <v>1096694.6664305555</v>
      </c>
      <c r="CB1205" s="70" t="b">
        <f ca="1">AND(LEN(BZ1205)&gt;0,TEXT(BZ1205,"YYYY-MM-DD")=TEXT(Konstanta!$B$1,"YYYY-MM-DD"))</f>
        <v>0</v>
      </c>
      <c r="CC1205" s="70" t="str">
        <f t="shared" si="303"/>
        <v/>
      </c>
      <c r="CD1205" s="72">
        <f ca="1">(Konstanta!$B$2-D1205)*24</f>
        <v>1096694.666275</v>
      </c>
      <c r="CE1205" t="b">
        <f t="shared" si="304"/>
        <v>0</v>
      </c>
      <c r="CF1205" t="b">
        <f>LEN(_xlfn.IFNA(VLOOKUP(H1205,Konstanta!$M:$M,1,FALSE),""))&gt;0</f>
        <v>0</v>
      </c>
      <c r="CG1205" t="b">
        <f>LEN(_xlfn.IFNA(VLOOKUP(G1205,Konstanta!$T:$T,1,FALSE),""))&gt;0</f>
        <v>0</v>
      </c>
      <c r="CH1205" t="b">
        <f>_xlfn.IFNA(VLOOKUP(U1205,Konstanta!$O:$O,1,FALSE),"-")&lt;&gt;"-"</f>
        <v>0</v>
      </c>
      <c r="CI1205" t="b">
        <f>LEN(_xlfn.IFNA(VLOOKUP(AX1205,Konstanta!$X:$X,1,FALSE),""))&gt;0</f>
        <v>0</v>
      </c>
      <c r="CJ1205" t="b">
        <f>OR(LEN(_xlfn.IFNA(VLOOKUP(Y1205,Konstanta!$Q:$Q,1,FALSE),""))&gt;0,LEN(Y1205)=0)</f>
        <v>1</v>
      </c>
      <c r="CK1205" t="b">
        <f t="shared" si="305"/>
        <v>1</v>
      </c>
      <c r="CL1205" t="b">
        <f>OR(LEN(_xlfn.IFNA(VLOOKUP(BK1205,Konstanta!$Z:$Z,1,FALSE),""))&gt;0,LEN(BK1205)=0)</f>
        <v>1</v>
      </c>
      <c r="CM1205" t="b">
        <f t="shared" si="306"/>
        <v>1</v>
      </c>
      <c r="CN1205" t="b">
        <f t="shared" si="307"/>
        <v>0</v>
      </c>
      <c r="CO1205" t="b">
        <f>LEN(_xlfn.IFNA(VLOOKUP(Data!K1205,Konstanta!$AB:$AB,1,FALSE),""))&gt;0</f>
        <v>0</v>
      </c>
      <c r="CP1205" s="12" t="b">
        <f t="shared" si="308"/>
        <v>0</v>
      </c>
      <c r="CQ1205" s="12" t="b">
        <f t="shared" si="309"/>
        <v>0</v>
      </c>
      <c r="CR1205" t="b">
        <f>ISNUMBER(SEARCH(Konstanta!$Q$5,Y1205))</f>
        <v>0</v>
      </c>
      <c r="CS1205">
        <f ca="1">IF(CD1205&lt;=Konstanta!$J$5,Konstanta!$I$5,IF(CD1205&lt;=Konstanta!$J$6,Konstanta!$I$6,IF(CD1205&lt;=Konstanta!$J$7,Konstanta!$I$7,Konstanta!$I$8)))</f>
        <v>4</v>
      </c>
      <c r="CT1205" t="b">
        <f>ISNUMBER(SEARCH(Konstanta!$Q$6,Y1205))</f>
        <v>0</v>
      </c>
      <c r="CU1205">
        <f ca="1">IF(CD1205&lt;=Konstanta!$F$5,Konstanta!$E$5,IF(CD1205&lt;=Konstanta!$F$6,Konstanta!$E$6,IF(CD1205&lt;=Konstanta!$F$7,Konstanta!$E$7,IF(CD1205&lt;=Konstanta!$F$8,Konstanta!$E$8,Konstanta!$E$9))))</f>
        <v>5</v>
      </c>
      <c r="CV1205" t="b">
        <f t="shared" si="310"/>
        <v>1</v>
      </c>
      <c r="CW1205" s="74">
        <f ca="1">IF(CD1205&lt;=Konstanta!$B$5,Konstanta!$A$5,IF(CD1205&lt;=Konstanta!$B$6,Konstanta!$A$6,IF(CD1205&lt;=Konstanta!$B$7,Konstanta!$A$7,IF(CD1205&lt;=Konstanta!$B$8,Konstanta!$A$8,IF(CD1205&lt;=Konstanta!$B$9,Konstanta!$A$9,IF(CD1205&lt;=Konstanta!$B$10,Konstanta!$A$10,IF(CD1205&lt;=Konstanta!$B$11,Konstanta!$A$11,Konstanta!$A$12)))))))</f>
        <v>8</v>
      </c>
      <c r="CX1205" t="b">
        <f>LEN(_xlfn.IFNA(VLOOKUP(AA1205,Konstanta!$AD:$AD,1,FALSE),""))=0</f>
        <v>1</v>
      </c>
      <c r="CY1205" s="67">
        <f t="shared" si="311"/>
        <v>0</v>
      </c>
      <c r="CZ1205" s="67">
        <f t="shared" si="312"/>
        <v>0</v>
      </c>
      <c r="DA1205" s="67">
        <f t="shared" si="313"/>
        <v>0</v>
      </c>
      <c r="DB1205" t="b">
        <f t="shared" ca="1" si="314"/>
        <v>0</v>
      </c>
      <c r="DC1205" s="67" t="b">
        <f>DA1205&lt;=Konstanta!$AH$3</f>
        <v>1</v>
      </c>
      <c r="DD1205" t="b">
        <f>CY1205&lt;=Konstanta!$AH$4</f>
        <v>1</v>
      </c>
      <c r="DE1205" t="b">
        <f>CY1205&lt;=Konstanta!$AH$5</f>
        <v>1</v>
      </c>
      <c r="DF1205" t="b">
        <f>CY1205&lt;=Konstanta!$AH$6</f>
        <v>1</v>
      </c>
      <c r="DG1205" t="b">
        <f ca="1">TEXT(BL1205,"YYYYMMDD")=TEXT(Konstanta!$B$1,"YYYYMMDD")</f>
        <v>0</v>
      </c>
      <c r="DH1205" t="b">
        <f t="shared" si="315"/>
        <v>0</v>
      </c>
      <c r="DI1205" s="67">
        <f ca="1">Konstanta!$C$4-Data!CD1205</f>
        <v>-1096658.666275</v>
      </c>
      <c r="DJ1205">
        <f ca="1">IF(Data!DI1205&gt;=Konstanta!$B$14,Konstanta!$A$14,IF(Data!DI1205&gt;=Konstanta!$B$15,Konstanta!$A$15,IF(Data!DI1205&gt;=Konstanta!$B$16,Konstanta!$A$16,IF(Data!DI1205&gt;=Konstanta!$B$17,Konstanta!$A$17,IF(Data!DI1205&gt;=Konstanta!$B$18,Konstanta!$A$18,Konstanta!$A$19)))))</f>
        <v>6</v>
      </c>
      <c r="DK1205" t="b">
        <f t="shared" si="316"/>
        <v>0</v>
      </c>
      <c r="DL1205" t="b">
        <f>COUNTIFS(A$1:A1204,A1205)=0</f>
        <v>1</v>
      </c>
    </row>
    <row r="1206" spans="1:116">
      <c r="A1206" s="68"/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8"/>
      <c r="P1206" s="68"/>
      <c r="Q1206" s="68"/>
      <c r="R1206" s="68"/>
      <c r="S1206" s="68"/>
      <c r="T1206" s="68"/>
      <c r="U1206" s="68"/>
      <c r="V1206" s="68"/>
      <c r="W1206" s="68"/>
      <c r="X1206" s="68"/>
      <c r="Y1206" s="68"/>
      <c r="Z1206" s="68"/>
      <c r="AA1206" s="68"/>
      <c r="AB1206" s="68"/>
      <c r="AC1206" s="68"/>
      <c r="AD1206" s="68"/>
      <c r="AE1206" s="68"/>
      <c r="AF1206" s="68"/>
      <c r="AG1206" s="68"/>
      <c r="AH1206" s="68"/>
      <c r="AI1206" s="68"/>
      <c r="AJ1206" s="68"/>
      <c r="AK1206" s="68"/>
      <c r="AL1206" s="68"/>
      <c r="AM1206" s="68"/>
      <c r="AN1206" s="68"/>
      <c r="AO1206" s="68"/>
      <c r="AP1206" s="68"/>
      <c r="AQ1206" s="68"/>
      <c r="AR1206" s="68"/>
      <c r="AS1206" s="68"/>
      <c r="AT1206" s="68"/>
      <c r="AU1206" s="68"/>
      <c r="AV1206" s="68"/>
      <c r="AW1206" s="68"/>
      <c r="AX1206" s="68"/>
      <c r="AY1206" s="68"/>
      <c r="AZ1206" s="68"/>
      <c r="BA1206" s="68"/>
      <c r="BB1206" s="68"/>
      <c r="BC1206" s="68"/>
      <c r="BD1206" s="68"/>
      <c r="BE1206" s="68"/>
      <c r="BF1206" s="68"/>
      <c r="BG1206" s="68"/>
      <c r="BH1206" s="68"/>
      <c r="BI1206" s="68"/>
      <c r="BJ1206" s="68"/>
      <c r="BK1206" s="68"/>
      <c r="BL1206" s="68"/>
      <c r="BM1206" s="68"/>
      <c r="BN1206" s="68"/>
      <c r="BO1206" s="68"/>
      <c r="BP1206" s="68"/>
      <c r="BQ1206" s="68"/>
      <c r="BR1206" s="68"/>
      <c r="BS1206" s="68"/>
      <c r="BT1206" s="68"/>
      <c r="BU1206" s="68"/>
      <c r="BV1206" s="68"/>
      <c r="BW1206" s="68"/>
      <c r="BX1206" s="68"/>
      <c r="BY1206" s="68"/>
      <c r="BZ1206" s="70" t="str">
        <f t="shared" si="301"/>
        <v/>
      </c>
      <c r="CA1206" s="71">
        <f t="shared" ca="1" si="302"/>
        <v>1096694.6659916667</v>
      </c>
      <c r="CB1206" s="70" t="b">
        <f ca="1">AND(LEN(BZ1206)&gt;0,TEXT(BZ1206,"YYYY-MM-DD")=TEXT(Konstanta!$B$1,"YYYY-MM-DD"))</f>
        <v>0</v>
      </c>
      <c r="CC1206" s="70" t="str">
        <f t="shared" si="303"/>
        <v/>
      </c>
      <c r="CD1206" s="72">
        <f ca="1">(Konstanta!$B$2-D1206)*24</f>
        <v>1096694.666275</v>
      </c>
      <c r="CE1206" t="b">
        <f t="shared" si="304"/>
        <v>0</v>
      </c>
      <c r="CF1206" t="b">
        <f>LEN(_xlfn.IFNA(VLOOKUP(H1206,Konstanta!$M:$M,1,FALSE),""))&gt;0</f>
        <v>0</v>
      </c>
      <c r="CG1206" t="b">
        <f>LEN(_xlfn.IFNA(VLOOKUP(G1206,Konstanta!$T:$T,1,FALSE),""))&gt;0</f>
        <v>0</v>
      </c>
      <c r="CH1206" t="b">
        <f>_xlfn.IFNA(VLOOKUP(U1206,Konstanta!$O:$O,1,FALSE),"-")&lt;&gt;"-"</f>
        <v>0</v>
      </c>
      <c r="CI1206" t="b">
        <f>LEN(_xlfn.IFNA(VLOOKUP(AX1206,Konstanta!$X:$X,1,FALSE),""))&gt;0</f>
        <v>0</v>
      </c>
      <c r="CJ1206" t="b">
        <f>OR(LEN(_xlfn.IFNA(VLOOKUP(Y1206,Konstanta!$Q:$Q,1,FALSE),""))&gt;0,LEN(Y1206)=0)</f>
        <v>1</v>
      </c>
      <c r="CK1206" t="b">
        <f t="shared" si="305"/>
        <v>1</v>
      </c>
      <c r="CL1206" t="b">
        <f>OR(LEN(_xlfn.IFNA(VLOOKUP(BK1206,Konstanta!$Z:$Z,1,FALSE),""))&gt;0,LEN(BK1206)=0)</f>
        <v>1</v>
      </c>
      <c r="CM1206" t="b">
        <f t="shared" si="306"/>
        <v>1</v>
      </c>
      <c r="CN1206" t="b">
        <f t="shared" si="307"/>
        <v>0</v>
      </c>
      <c r="CO1206" t="b">
        <f>LEN(_xlfn.IFNA(VLOOKUP(Data!K1206,Konstanta!$AB:$AB,1,FALSE),""))&gt;0</f>
        <v>0</v>
      </c>
      <c r="CP1206" s="12" t="b">
        <f t="shared" si="308"/>
        <v>0</v>
      </c>
      <c r="CQ1206" s="12" t="b">
        <f t="shared" si="309"/>
        <v>0</v>
      </c>
      <c r="CR1206" t="b">
        <f>ISNUMBER(SEARCH(Konstanta!$Q$5,Y1206))</f>
        <v>0</v>
      </c>
      <c r="CS1206">
        <f ca="1">IF(CD1206&lt;=Konstanta!$J$5,Konstanta!$I$5,IF(CD1206&lt;=Konstanta!$J$6,Konstanta!$I$6,IF(CD1206&lt;=Konstanta!$J$7,Konstanta!$I$7,Konstanta!$I$8)))</f>
        <v>4</v>
      </c>
      <c r="CT1206" t="b">
        <f>ISNUMBER(SEARCH(Konstanta!$Q$6,Y1206))</f>
        <v>0</v>
      </c>
      <c r="CU1206">
        <f ca="1">IF(CD1206&lt;=Konstanta!$F$5,Konstanta!$E$5,IF(CD1206&lt;=Konstanta!$F$6,Konstanta!$E$6,IF(CD1206&lt;=Konstanta!$F$7,Konstanta!$E$7,IF(CD1206&lt;=Konstanta!$F$8,Konstanta!$E$8,Konstanta!$E$9))))</f>
        <v>5</v>
      </c>
      <c r="CV1206" t="b">
        <f t="shared" si="310"/>
        <v>1</v>
      </c>
      <c r="CW1206" s="74">
        <f ca="1">IF(CD1206&lt;=Konstanta!$B$5,Konstanta!$A$5,IF(CD1206&lt;=Konstanta!$B$6,Konstanta!$A$6,IF(CD1206&lt;=Konstanta!$B$7,Konstanta!$A$7,IF(CD1206&lt;=Konstanta!$B$8,Konstanta!$A$8,IF(CD1206&lt;=Konstanta!$B$9,Konstanta!$A$9,IF(CD1206&lt;=Konstanta!$B$10,Konstanta!$A$10,IF(CD1206&lt;=Konstanta!$B$11,Konstanta!$A$11,Konstanta!$A$12)))))))</f>
        <v>8</v>
      </c>
      <c r="CX1206" t="b">
        <f>LEN(_xlfn.IFNA(VLOOKUP(AA1206,Konstanta!$AD:$AD,1,FALSE),""))=0</f>
        <v>1</v>
      </c>
      <c r="CY1206" s="67">
        <f t="shared" si="311"/>
        <v>0</v>
      </c>
      <c r="CZ1206" s="67">
        <f t="shared" si="312"/>
        <v>0</v>
      </c>
      <c r="DA1206" s="67">
        <f t="shared" si="313"/>
        <v>0</v>
      </c>
      <c r="DB1206" t="b">
        <f t="shared" ca="1" si="314"/>
        <v>0</v>
      </c>
      <c r="DC1206" s="67" t="b">
        <f>DA1206&lt;=Konstanta!$AH$3</f>
        <v>1</v>
      </c>
      <c r="DD1206" t="b">
        <f>CY1206&lt;=Konstanta!$AH$4</f>
        <v>1</v>
      </c>
      <c r="DE1206" t="b">
        <f>CY1206&lt;=Konstanta!$AH$5</f>
        <v>1</v>
      </c>
      <c r="DF1206" t="b">
        <f>CY1206&lt;=Konstanta!$AH$6</f>
        <v>1</v>
      </c>
      <c r="DG1206" t="b">
        <f ca="1">TEXT(BL1206,"YYYYMMDD")=TEXT(Konstanta!$B$1,"YYYYMMDD")</f>
        <v>0</v>
      </c>
      <c r="DH1206" t="b">
        <f t="shared" si="315"/>
        <v>0</v>
      </c>
      <c r="DI1206" s="67">
        <f ca="1">Konstanta!$C$4-Data!CD1206</f>
        <v>-1096658.666275</v>
      </c>
      <c r="DJ1206">
        <f ca="1">IF(Data!DI1206&gt;=Konstanta!$B$14,Konstanta!$A$14,IF(Data!DI1206&gt;=Konstanta!$B$15,Konstanta!$A$15,IF(Data!DI1206&gt;=Konstanta!$B$16,Konstanta!$A$16,IF(Data!DI1206&gt;=Konstanta!$B$17,Konstanta!$A$17,IF(Data!DI1206&gt;=Konstanta!$B$18,Konstanta!$A$18,Konstanta!$A$19)))))</f>
        <v>6</v>
      </c>
      <c r="DK1206" t="b">
        <f t="shared" si="316"/>
        <v>0</v>
      </c>
      <c r="DL1206" t="b">
        <f>COUNTIFS(A$1:A1205,A1206)=0</f>
        <v>1</v>
      </c>
    </row>
    <row r="1207" spans="1:116">
      <c r="A1207" s="68"/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8"/>
      <c r="P1207" s="68"/>
      <c r="Q1207" s="68"/>
      <c r="R1207" s="68"/>
      <c r="S1207" s="68"/>
      <c r="T1207" s="68"/>
      <c r="U1207" s="68"/>
      <c r="V1207" s="68"/>
      <c r="W1207" s="68"/>
      <c r="X1207" s="68"/>
      <c r="Y1207" s="68"/>
      <c r="Z1207" s="68"/>
      <c r="AA1207" s="68"/>
      <c r="AB1207" s="68"/>
      <c r="AC1207" s="68"/>
      <c r="AD1207" s="68"/>
      <c r="AE1207" s="68"/>
      <c r="AF1207" s="68"/>
      <c r="AG1207" s="68"/>
      <c r="AH1207" s="68"/>
      <c r="AI1207" s="68"/>
      <c r="AJ1207" s="68"/>
      <c r="AK1207" s="68"/>
      <c r="AL1207" s="68"/>
      <c r="AM1207" s="68"/>
      <c r="AN1207" s="68"/>
      <c r="AO1207" s="68"/>
      <c r="AP1207" s="68"/>
      <c r="AQ1207" s="68"/>
      <c r="AR1207" s="68"/>
      <c r="AS1207" s="68"/>
      <c r="AT1207" s="68"/>
      <c r="AU1207" s="68"/>
      <c r="AV1207" s="68"/>
      <c r="AW1207" s="68"/>
      <c r="AX1207" s="68"/>
      <c r="AY1207" s="68"/>
      <c r="AZ1207" s="68"/>
      <c r="BA1207" s="68"/>
      <c r="BB1207" s="68"/>
      <c r="BC1207" s="68"/>
      <c r="BD1207" s="68"/>
      <c r="BE1207" s="68"/>
      <c r="BF1207" s="68"/>
      <c r="BG1207" s="68"/>
      <c r="BH1207" s="68"/>
      <c r="BI1207" s="68"/>
      <c r="BJ1207" s="68"/>
      <c r="BK1207" s="68"/>
      <c r="BL1207" s="68"/>
      <c r="BM1207" s="68"/>
      <c r="BN1207" s="68"/>
      <c r="BO1207" s="68"/>
      <c r="BP1207" s="68"/>
      <c r="BQ1207" s="68"/>
      <c r="BR1207" s="68"/>
      <c r="BS1207" s="68"/>
      <c r="BT1207" s="68"/>
      <c r="BU1207" s="68"/>
      <c r="BV1207" s="68"/>
      <c r="BW1207" s="68"/>
      <c r="BX1207" s="68"/>
      <c r="BY1207" s="68"/>
      <c r="BZ1207" s="70" t="str">
        <f t="shared" si="301"/>
        <v/>
      </c>
      <c r="CA1207" s="71">
        <f t="shared" ca="1" si="302"/>
        <v>1096694.6664</v>
      </c>
      <c r="CB1207" s="70" t="b">
        <f ca="1">AND(LEN(BZ1207)&gt;0,TEXT(BZ1207,"YYYY-MM-DD")=TEXT(Konstanta!$B$1,"YYYY-MM-DD"))</f>
        <v>0</v>
      </c>
      <c r="CC1207" s="70" t="str">
        <f t="shared" si="303"/>
        <v/>
      </c>
      <c r="CD1207" s="72">
        <f ca="1">(Konstanta!$B$2-D1207)*24</f>
        <v>1096694.666275</v>
      </c>
      <c r="CE1207" t="b">
        <f t="shared" si="304"/>
        <v>0</v>
      </c>
      <c r="CF1207" t="b">
        <f>LEN(_xlfn.IFNA(VLOOKUP(H1207,Konstanta!$M:$M,1,FALSE),""))&gt;0</f>
        <v>0</v>
      </c>
      <c r="CG1207" t="b">
        <f>LEN(_xlfn.IFNA(VLOOKUP(G1207,Konstanta!$T:$T,1,FALSE),""))&gt;0</f>
        <v>0</v>
      </c>
      <c r="CH1207" t="b">
        <f>_xlfn.IFNA(VLOOKUP(U1207,Konstanta!$O:$O,1,FALSE),"-")&lt;&gt;"-"</f>
        <v>0</v>
      </c>
      <c r="CI1207" t="b">
        <f>LEN(_xlfn.IFNA(VLOOKUP(AX1207,Konstanta!$X:$X,1,FALSE),""))&gt;0</f>
        <v>0</v>
      </c>
      <c r="CJ1207" t="b">
        <f>OR(LEN(_xlfn.IFNA(VLOOKUP(Y1207,Konstanta!$Q:$Q,1,FALSE),""))&gt;0,LEN(Y1207)=0)</f>
        <v>1</v>
      </c>
      <c r="CK1207" t="b">
        <f t="shared" si="305"/>
        <v>1</v>
      </c>
      <c r="CL1207" t="b">
        <f>OR(LEN(_xlfn.IFNA(VLOOKUP(BK1207,Konstanta!$Z:$Z,1,FALSE),""))&gt;0,LEN(BK1207)=0)</f>
        <v>1</v>
      </c>
      <c r="CM1207" t="b">
        <f t="shared" si="306"/>
        <v>1</v>
      </c>
      <c r="CN1207" t="b">
        <f t="shared" si="307"/>
        <v>0</v>
      </c>
      <c r="CO1207" t="b">
        <f>LEN(_xlfn.IFNA(VLOOKUP(Data!K1207,Konstanta!$AB:$AB,1,FALSE),""))&gt;0</f>
        <v>0</v>
      </c>
      <c r="CP1207" s="12" t="b">
        <f t="shared" si="308"/>
        <v>0</v>
      </c>
      <c r="CQ1207" s="12" t="b">
        <f t="shared" si="309"/>
        <v>0</v>
      </c>
      <c r="CR1207" t="b">
        <f>ISNUMBER(SEARCH(Konstanta!$Q$5,Y1207))</f>
        <v>0</v>
      </c>
      <c r="CS1207">
        <f ca="1">IF(CD1207&lt;=Konstanta!$J$5,Konstanta!$I$5,IF(CD1207&lt;=Konstanta!$J$6,Konstanta!$I$6,IF(CD1207&lt;=Konstanta!$J$7,Konstanta!$I$7,Konstanta!$I$8)))</f>
        <v>4</v>
      </c>
      <c r="CT1207" t="b">
        <f>ISNUMBER(SEARCH(Konstanta!$Q$6,Y1207))</f>
        <v>0</v>
      </c>
      <c r="CU1207">
        <f ca="1">IF(CD1207&lt;=Konstanta!$F$5,Konstanta!$E$5,IF(CD1207&lt;=Konstanta!$F$6,Konstanta!$E$6,IF(CD1207&lt;=Konstanta!$F$7,Konstanta!$E$7,IF(CD1207&lt;=Konstanta!$F$8,Konstanta!$E$8,Konstanta!$E$9))))</f>
        <v>5</v>
      </c>
      <c r="CV1207" t="b">
        <f t="shared" si="310"/>
        <v>1</v>
      </c>
      <c r="CW1207" s="74">
        <f ca="1">IF(CD1207&lt;=Konstanta!$B$5,Konstanta!$A$5,IF(CD1207&lt;=Konstanta!$B$6,Konstanta!$A$6,IF(CD1207&lt;=Konstanta!$B$7,Konstanta!$A$7,IF(CD1207&lt;=Konstanta!$B$8,Konstanta!$A$8,IF(CD1207&lt;=Konstanta!$B$9,Konstanta!$A$9,IF(CD1207&lt;=Konstanta!$B$10,Konstanta!$A$10,IF(CD1207&lt;=Konstanta!$B$11,Konstanta!$A$11,Konstanta!$A$12)))))))</f>
        <v>8</v>
      </c>
      <c r="CX1207" t="b">
        <f>LEN(_xlfn.IFNA(VLOOKUP(AA1207,Konstanta!$AD:$AD,1,FALSE),""))=0</f>
        <v>1</v>
      </c>
      <c r="CY1207" s="67">
        <f t="shared" si="311"/>
        <v>0</v>
      </c>
      <c r="CZ1207" s="67">
        <f t="shared" si="312"/>
        <v>0</v>
      </c>
      <c r="DA1207" s="67">
        <f t="shared" si="313"/>
        <v>0</v>
      </c>
      <c r="DB1207" t="b">
        <f t="shared" ca="1" si="314"/>
        <v>0</v>
      </c>
      <c r="DC1207" s="67" t="b">
        <f>DA1207&lt;=Konstanta!$AH$3</f>
        <v>1</v>
      </c>
      <c r="DD1207" t="b">
        <f>CY1207&lt;=Konstanta!$AH$4</f>
        <v>1</v>
      </c>
      <c r="DE1207" t="b">
        <f>CY1207&lt;=Konstanta!$AH$5</f>
        <v>1</v>
      </c>
      <c r="DF1207" t="b">
        <f>CY1207&lt;=Konstanta!$AH$6</f>
        <v>1</v>
      </c>
      <c r="DG1207" t="b">
        <f ca="1">TEXT(BL1207,"YYYYMMDD")=TEXT(Konstanta!$B$1,"YYYYMMDD")</f>
        <v>0</v>
      </c>
      <c r="DH1207" t="b">
        <f t="shared" si="315"/>
        <v>0</v>
      </c>
      <c r="DI1207" s="67">
        <f ca="1">Konstanta!$C$4-Data!CD1207</f>
        <v>-1096658.666275</v>
      </c>
      <c r="DJ1207">
        <f ca="1">IF(Data!DI1207&gt;=Konstanta!$B$14,Konstanta!$A$14,IF(Data!DI1207&gt;=Konstanta!$B$15,Konstanta!$A$15,IF(Data!DI1207&gt;=Konstanta!$B$16,Konstanta!$A$16,IF(Data!DI1207&gt;=Konstanta!$B$17,Konstanta!$A$17,IF(Data!DI1207&gt;=Konstanta!$B$18,Konstanta!$A$18,Konstanta!$A$19)))))</f>
        <v>6</v>
      </c>
      <c r="DK1207" t="b">
        <f t="shared" si="316"/>
        <v>0</v>
      </c>
      <c r="DL1207" t="b">
        <f>COUNTIFS(A$1:A1206,A1207)=0</f>
        <v>1</v>
      </c>
    </row>
    <row r="1208" spans="1:116">
      <c r="A1208" s="68"/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8"/>
      <c r="P1208" s="68"/>
      <c r="Q1208" s="68"/>
      <c r="R1208" s="68"/>
      <c r="S1208" s="68"/>
      <c r="T1208" s="68"/>
      <c r="U1208" s="68"/>
      <c r="V1208" s="68"/>
      <c r="W1208" s="68"/>
      <c r="X1208" s="68"/>
      <c r="Y1208" s="68"/>
      <c r="Z1208" s="68"/>
      <c r="AA1208" s="68"/>
      <c r="AB1208" s="68"/>
      <c r="AC1208" s="68"/>
      <c r="AD1208" s="68"/>
      <c r="AE1208" s="68"/>
      <c r="AF1208" s="68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68"/>
      <c r="AX1208" s="68"/>
      <c r="AY1208" s="68"/>
      <c r="AZ1208" s="68"/>
      <c r="BA1208" s="68"/>
      <c r="BB1208" s="68"/>
      <c r="BC1208" s="68"/>
      <c r="BD1208" s="68"/>
      <c r="BE1208" s="68"/>
      <c r="BF1208" s="68"/>
      <c r="BG1208" s="68"/>
      <c r="BH1208" s="68"/>
      <c r="BI1208" s="68"/>
      <c r="BJ1208" s="68"/>
      <c r="BK1208" s="68"/>
      <c r="BL1208" s="68"/>
      <c r="BM1208" s="68"/>
      <c r="BN1208" s="68"/>
      <c r="BO1208" s="68"/>
      <c r="BP1208" s="68"/>
      <c r="BQ1208" s="68"/>
      <c r="BR1208" s="68"/>
      <c r="BS1208" s="68"/>
      <c r="BT1208" s="68"/>
      <c r="BU1208" s="68"/>
      <c r="BV1208" s="68"/>
      <c r="BW1208" s="68"/>
      <c r="BX1208" s="68"/>
      <c r="BY1208" s="68"/>
      <c r="BZ1208" s="70" t="str">
        <f t="shared" si="301"/>
        <v/>
      </c>
      <c r="CA1208" s="71">
        <f t="shared" ca="1" si="302"/>
        <v>1096694.666275</v>
      </c>
      <c r="CB1208" s="70" t="b">
        <f ca="1">AND(LEN(BZ1208)&gt;0,TEXT(BZ1208,"YYYY-MM-DD")=TEXT(Konstanta!$B$1,"YYYY-MM-DD"))</f>
        <v>0</v>
      </c>
      <c r="CC1208" s="70" t="str">
        <f t="shared" si="303"/>
        <v/>
      </c>
      <c r="CD1208" s="72">
        <f ca="1">(Konstanta!$B$2-D1208)*24</f>
        <v>1096694.666275</v>
      </c>
      <c r="CE1208" t="b">
        <f t="shared" si="304"/>
        <v>0</v>
      </c>
      <c r="CF1208" t="b">
        <f>LEN(_xlfn.IFNA(VLOOKUP(H1208,Konstanta!$M:$M,1,FALSE),""))&gt;0</f>
        <v>0</v>
      </c>
      <c r="CG1208" t="b">
        <f>LEN(_xlfn.IFNA(VLOOKUP(G1208,Konstanta!$T:$T,1,FALSE),""))&gt;0</f>
        <v>0</v>
      </c>
      <c r="CH1208" t="b">
        <f>_xlfn.IFNA(VLOOKUP(U1208,Konstanta!$O:$O,1,FALSE),"-")&lt;&gt;"-"</f>
        <v>0</v>
      </c>
      <c r="CI1208" t="b">
        <f>LEN(_xlfn.IFNA(VLOOKUP(AX1208,Konstanta!$X:$X,1,FALSE),""))&gt;0</f>
        <v>0</v>
      </c>
      <c r="CJ1208" t="b">
        <f>OR(LEN(_xlfn.IFNA(VLOOKUP(Y1208,Konstanta!$Q:$Q,1,FALSE),""))&gt;0,LEN(Y1208)=0)</f>
        <v>1</v>
      </c>
      <c r="CK1208" t="b">
        <f t="shared" si="305"/>
        <v>1</v>
      </c>
      <c r="CL1208" t="b">
        <f>OR(LEN(_xlfn.IFNA(VLOOKUP(BK1208,Konstanta!$Z:$Z,1,FALSE),""))&gt;0,LEN(BK1208)=0)</f>
        <v>1</v>
      </c>
      <c r="CM1208" t="b">
        <f t="shared" si="306"/>
        <v>1</v>
      </c>
      <c r="CN1208" t="b">
        <f t="shared" si="307"/>
        <v>0</v>
      </c>
      <c r="CO1208" t="b">
        <f>LEN(_xlfn.IFNA(VLOOKUP(Data!K1208,Konstanta!$AB:$AB,1,FALSE),""))&gt;0</f>
        <v>0</v>
      </c>
      <c r="CP1208" s="12" t="b">
        <f t="shared" si="308"/>
        <v>0</v>
      </c>
      <c r="CQ1208" s="12" t="b">
        <f t="shared" si="309"/>
        <v>0</v>
      </c>
      <c r="CR1208" t="b">
        <f>ISNUMBER(SEARCH(Konstanta!$Q$5,Y1208))</f>
        <v>0</v>
      </c>
      <c r="CS1208">
        <f ca="1">IF(CD1208&lt;=Konstanta!$J$5,Konstanta!$I$5,IF(CD1208&lt;=Konstanta!$J$6,Konstanta!$I$6,IF(CD1208&lt;=Konstanta!$J$7,Konstanta!$I$7,Konstanta!$I$8)))</f>
        <v>4</v>
      </c>
      <c r="CT1208" t="b">
        <f>ISNUMBER(SEARCH(Konstanta!$Q$6,Y1208))</f>
        <v>0</v>
      </c>
      <c r="CU1208">
        <f ca="1">IF(CD1208&lt;=Konstanta!$F$5,Konstanta!$E$5,IF(CD1208&lt;=Konstanta!$F$6,Konstanta!$E$6,IF(CD1208&lt;=Konstanta!$F$7,Konstanta!$E$7,IF(CD1208&lt;=Konstanta!$F$8,Konstanta!$E$8,Konstanta!$E$9))))</f>
        <v>5</v>
      </c>
      <c r="CV1208" t="b">
        <f t="shared" si="310"/>
        <v>1</v>
      </c>
      <c r="CW1208" s="74">
        <f ca="1">IF(CD1208&lt;=Konstanta!$B$5,Konstanta!$A$5,IF(CD1208&lt;=Konstanta!$B$6,Konstanta!$A$6,IF(CD1208&lt;=Konstanta!$B$7,Konstanta!$A$7,IF(CD1208&lt;=Konstanta!$B$8,Konstanta!$A$8,IF(CD1208&lt;=Konstanta!$B$9,Konstanta!$A$9,IF(CD1208&lt;=Konstanta!$B$10,Konstanta!$A$10,IF(CD1208&lt;=Konstanta!$B$11,Konstanta!$A$11,Konstanta!$A$12)))))))</f>
        <v>8</v>
      </c>
      <c r="CX1208" t="b">
        <f>LEN(_xlfn.IFNA(VLOOKUP(AA1208,Konstanta!$AD:$AD,1,FALSE),""))=0</f>
        <v>1</v>
      </c>
      <c r="CY1208" s="67">
        <f t="shared" si="311"/>
        <v>0</v>
      </c>
      <c r="CZ1208" s="67">
        <f t="shared" si="312"/>
        <v>0</v>
      </c>
      <c r="DA1208" s="67">
        <f t="shared" si="313"/>
        <v>0</v>
      </c>
      <c r="DB1208" t="b">
        <f t="shared" ca="1" si="314"/>
        <v>0</v>
      </c>
      <c r="DC1208" s="67" t="b">
        <f>DA1208&lt;=Konstanta!$AH$3</f>
        <v>1</v>
      </c>
      <c r="DD1208" t="b">
        <f>CY1208&lt;=Konstanta!$AH$4</f>
        <v>1</v>
      </c>
      <c r="DE1208" t="b">
        <f>CY1208&lt;=Konstanta!$AH$5</f>
        <v>1</v>
      </c>
      <c r="DF1208" t="b">
        <f>CY1208&lt;=Konstanta!$AH$6</f>
        <v>1</v>
      </c>
      <c r="DG1208" t="b">
        <f ca="1">TEXT(BL1208,"YYYYMMDD")=TEXT(Konstanta!$B$1,"YYYYMMDD")</f>
        <v>0</v>
      </c>
      <c r="DH1208" t="b">
        <f t="shared" si="315"/>
        <v>0</v>
      </c>
      <c r="DI1208" s="67">
        <f ca="1">Konstanta!$C$4-Data!CD1208</f>
        <v>-1096658.666275</v>
      </c>
      <c r="DJ1208">
        <f ca="1">IF(Data!DI1208&gt;=Konstanta!$B$14,Konstanta!$A$14,IF(Data!DI1208&gt;=Konstanta!$B$15,Konstanta!$A$15,IF(Data!DI1208&gt;=Konstanta!$B$16,Konstanta!$A$16,IF(Data!DI1208&gt;=Konstanta!$B$17,Konstanta!$A$17,IF(Data!DI1208&gt;=Konstanta!$B$18,Konstanta!$A$18,Konstanta!$A$19)))))</f>
        <v>6</v>
      </c>
      <c r="DK1208" t="b">
        <f t="shared" si="316"/>
        <v>0</v>
      </c>
      <c r="DL1208" t="b">
        <f>COUNTIFS(A$1:A1207,A1208)=0</f>
        <v>1</v>
      </c>
    </row>
    <row r="1209" spans="1:116">
      <c r="A1209" s="68"/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8"/>
      <c r="P1209" s="68"/>
      <c r="Q1209" s="68"/>
      <c r="R1209" s="68"/>
      <c r="S1209" s="68"/>
      <c r="T1209" s="68"/>
      <c r="U1209" s="68"/>
      <c r="V1209" s="68"/>
      <c r="W1209" s="68"/>
      <c r="X1209" s="68"/>
      <c r="Y1209" s="68"/>
      <c r="Z1209" s="68"/>
      <c r="AA1209" s="68"/>
      <c r="AB1209" s="68"/>
      <c r="AC1209" s="68"/>
      <c r="AD1209" s="68"/>
      <c r="AE1209" s="68"/>
      <c r="AF1209" s="68"/>
      <c r="AG1209" s="68"/>
      <c r="AH1209" s="68"/>
      <c r="AI1209" s="68"/>
      <c r="AJ1209" s="68"/>
      <c r="AK1209" s="68"/>
      <c r="AL1209" s="68"/>
      <c r="AM1209" s="68"/>
      <c r="AN1209" s="68"/>
      <c r="AO1209" s="68"/>
      <c r="AP1209" s="68"/>
      <c r="AQ1209" s="68"/>
      <c r="AR1209" s="68"/>
      <c r="AS1209" s="68"/>
      <c r="AT1209" s="68"/>
      <c r="AU1209" s="68"/>
      <c r="AV1209" s="68"/>
      <c r="AW1209" s="68"/>
      <c r="AX1209" s="68"/>
      <c r="AY1209" s="68"/>
      <c r="AZ1209" s="68"/>
      <c r="BA1209" s="68"/>
      <c r="BB1209" s="68"/>
      <c r="BC1209" s="68"/>
      <c r="BD1209" s="68"/>
      <c r="BE1209" s="68"/>
      <c r="BF1209" s="68"/>
      <c r="BG1209" s="68"/>
      <c r="BH1209" s="68"/>
      <c r="BI1209" s="68"/>
      <c r="BJ1209" s="68"/>
      <c r="BK1209" s="68"/>
      <c r="BL1209" s="68"/>
      <c r="BM1209" s="68"/>
      <c r="BN1209" s="68"/>
      <c r="BO1209" s="68"/>
      <c r="BP1209" s="68"/>
      <c r="BQ1209" s="68"/>
      <c r="BR1209" s="68"/>
      <c r="BS1209" s="68"/>
      <c r="BT1209" s="68"/>
      <c r="BU1209" s="68"/>
      <c r="BV1209" s="68"/>
      <c r="BW1209" s="68"/>
      <c r="BX1209" s="68"/>
      <c r="BY1209" s="68"/>
      <c r="BZ1209" s="70" t="str">
        <f t="shared" si="301"/>
        <v/>
      </c>
      <c r="CA1209" s="71">
        <f t="shared" ca="1" si="302"/>
        <v>1096694.6659916667</v>
      </c>
      <c r="CB1209" s="70" t="b">
        <f ca="1">AND(LEN(BZ1209)&gt;0,TEXT(BZ1209,"YYYY-MM-DD")=TEXT(Konstanta!$B$1,"YYYY-MM-DD"))</f>
        <v>0</v>
      </c>
      <c r="CC1209" s="70" t="str">
        <f t="shared" si="303"/>
        <v/>
      </c>
      <c r="CD1209" s="72">
        <f ca="1">(Konstanta!$B$2-D1209)*24</f>
        <v>1096694.666275</v>
      </c>
      <c r="CE1209" t="b">
        <f t="shared" si="304"/>
        <v>0</v>
      </c>
      <c r="CF1209" t="b">
        <f>LEN(_xlfn.IFNA(VLOOKUP(H1209,Konstanta!$M:$M,1,FALSE),""))&gt;0</f>
        <v>0</v>
      </c>
      <c r="CG1209" t="b">
        <f>LEN(_xlfn.IFNA(VLOOKUP(G1209,Konstanta!$T:$T,1,FALSE),""))&gt;0</f>
        <v>0</v>
      </c>
      <c r="CH1209" t="b">
        <f>_xlfn.IFNA(VLOOKUP(U1209,Konstanta!$O:$O,1,FALSE),"-")&lt;&gt;"-"</f>
        <v>0</v>
      </c>
      <c r="CI1209" t="b">
        <f>LEN(_xlfn.IFNA(VLOOKUP(AX1209,Konstanta!$X:$X,1,FALSE),""))&gt;0</f>
        <v>0</v>
      </c>
      <c r="CJ1209" t="b">
        <f>OR(LEN(_xlfn.IFNA(VLOOKUP(Y1209,Konstanta!$Q:$Q,1,FALSE),""))&gt;0,LEN(Y1209)=0)</f>
        <v>1</v>
      </c>
      <c r="CK1209" t="b">
        <f t="shared" si="305"/>
        <v>1</v>
      </c>
      <c r="CL1209" t="b">
        <f>OR(LEN(_xlfn.IFNA(VLOOKUP(BK1209,Konstanta!$Z:$Z,1,FALSE),""))&gt;0,LEN(BK1209)=0)</f>
        <v>1</v>
      </c>
      <c r="CM1209" t="b">
        <f t="shared" si="306"/>
        <v>1</v>
      </c>
      <c r="CN1209" t="b">
        <f t="shared" si="307"/>
        <v>0</v>
      </c>
      <c r="CO1209" t="b">
        <f>LEN(_xlfn.IFNA(VLOOKUP(Data!K1209,Konstanta!$AB:$AB,1,FALSE),""))&gt;0</f>
        <v>0</v>
      </c>
      <c r="CP1209" s="12" t="b">
        <f t="shared" si="308"/>
        <v>0</v>
      </c>
      <c r="CQ1209" s="12" t="b">
        <f t="shared" si="309"/>
        <v>0</v>
      </c>
      <c r="CR1209" t="b">
        <f>ISNUMBER(SEARCH(Konstanta!$Q$5,Y1209))</f>
        <v>0</v>
      </c>
      <c r="CS1209">
        <f ca="1">IF(CD1209&lt;=Konstanta!$J$5,Konstanta!$I$5,IF(CD1209&lt;=Konstanta!$J$6,Konstanta!$I$6,IF(CD1209&lt;=Konstanta!$J$7,Konstanta!$I$7,Konstanta!$I$8)))</f>
        <v>4</v>
      </c>
      <c r="CT1209" t="b">
        <f>ISNUMBER(SEARCH(Konstanta!$Q$6,Y1209))</f>
        <v>0</v>
      </c>
      <c r="CU1209">
        <f ca="1">IF(CD1209&lt;=Konstanta!$F$5,Konstanta!$E$5,IF(CD1209&lt;=Konstanta!$F$6,Konstanta!$E$6,IF(CD1209&lt;=Konstanta!$F$7,Konstanta!$E$7,IF(CD1209&lt;=Konstanta!$F$8,Konstanta!$E$8,Konstanta!$E$9))))</f>
        <v>5</v>
      </c>
      <c r="CV1209" t="b">
        <f t="shared" si="310"/>
        <v>1</v>
      </c>
      <c r="CW1209" s="74">
        <f ca="1">IF(CD1209&lt;=Konstanta!$B$5,Konstanta!$A$5,IF(CD1209&lt;=Konstanta!$B$6,Konstanta!$A$6,IF(CD1209&lt;=Konstanta!$B$7,Konstanta!$A$7,IF(CD1209&lt;=Konstanta!$B$8,Konstanta!$A$8,IF(CD1209&lt;=Konstanta!$B$9,Konstanta!$A$9,IF(CD1209&lt;=Konstanta!$B$10,Konstanta!$A$10,IF(CD1209&lt;=Konstanta!$B$11,Konstanta!$A$11,Konstanta!$A$12)))))))</f>
        <v>8</v>
      </c>
      <c r="CX1209" t="b">
        <f>LEN(_xlfn.IFNA(VLOOKUP(AA1209,Konstanta!$AD:$AD,1,FALSE),""))=0</f>
        <v>1</v>
      </c>
      <c r="CY1209" s="67">
        <f t="shared" si="311"/>
        <v>0</v>
      </c>
      <c r="CZ1209" s="67">
        <f t="shared" si="312"/>
        <v>0</v>
      </c>
      <c r="DA1209" s="67">
        <f t="shared" si="313"/>
        <v>0</v>
      </c>
      <c r="DB1209" t="b">
        <f t="shared" ca="1" si="314"/>
        <v>0</v>
      </c>
      <c r="DC1209" s="67" t="b">
        <f>DA1209&lt;=Konstanta!$AH$3</f>
        <v>1</v>
      </c>
      <c r="DD1209" t="b">
        <f>CY1209&lt;=Konstanta!$AH$4</f>
        <v>1</v>
      </c>
      <c r="DE1209" t="b">
        <f>CY1209&lt;=Konstanta!$AH$5</f>
        <v>1</v>
      </c>
      <c r="DF1209" t="b">
        <f>CY1209&lt;=Konstanta!$AH$6</f>
        <v>1</v>
      </c>
      <c r="DG1209" t="b">
        <f ca="1">TEXT(BL1209,"YYYYMMDD")=TEXT(Konstanta!$B$1,"YYYYMMDD")</f>
        <v>0</v>
      </c>
      <c r="DH1209" t="b">
        <f t="shared" si="315"/>
        <v>0</v>
      </c>
      <c r="DI1209" s="67">
        <f ca="1">Konstanta!$C$4-Data!CD1209</f>
        <v>-1096658.666275</v>
      </c>
      <c r="DJ1209">
        <f ca="1">IF(Data!DI1209&gt;=Konstanta!$B$14,Konstanta!$A$14,IF(Data!DI1209&gt;=Konstanta!$B$15,Konstanta!$A$15,IF(Data!DI1209&gt;=Konstanta!$B$16,Konstanta!$A$16,IF(Data!DI1209&gt;=Konstanta!$B$17,Konstanta!$A$17,IF(Data!DI1209&gt;=Konstanta!$B$18,Konstanta!$A$18,Konstanta!$A$19)))))</f>
        <v>6</v>
      </c>
      <c r="DK1209" t="b">
        <f t="shared" si="316"/>
        <v>0</v>
      </c>
      <c r="DL1209" t="b">
        <f>COUNTIFS(A$1:A1208,A1209)=0</f>
        <v>1</v>
      </c>
    </row>
    <row r="1210" spans="1:116">
      <c r="A1210" s="68"/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8"/>
      <c r="P1210" s="68"/>
      <c r="Q1210" s="68"/>
      <c r="R1210" s="68"/>
      <c r="S1210" s="68"/>
      <c r="T1210" s="68"/>
      <c r="U1210" s="68"/>
      <c r="V1210" s="68"/>
      <c r="W1210" s="68"/>
      <c r="X1210" s="68"/>
      <c r="Y1210" s="68"/>
      <c r="Z1210" s="68"/>
      <c r="AA1210" s="68"/>
      <c r="AB1210" s="68"/>
      <c r="AC1210" s="68"/>
      <c r="AD1210" s="68"/>
      <c r="AE1210" s="68"/>
      <c r="AF1210" s="68"/>
      <c r="AG1210" s="68"/>
      <c r="AH1210" s="68"/>
      <c r="AI1210" s="68"/>
      <c r="AJ1210" s="68"/>
      <c r="AK1210" s="68"/>
      <c r="AL1210" s="68"/>
      <c r="AM1210" s="68"/>
      <c r="AN1210" s="68"/>
      <c r="AO1210" s="68"/>
      <c r="AP1210" s="68"/>
      <c r="AQ1210" s="68"/>
      <c r="AR1210" s="68"/>
      <c r="AS1210" s="68"/>
      <c r="AT1210" s="68"/>
      <c r="AU1210" s="68"/>
      <c r="AV1210" s="68"/>
      <c r="AW1210" s="68"/>
      <c r="AX1210" s="68"/>
      <c r="AY1210" s="68"/>
      <c r="AZ1210" s="68"/>
      <c r="BA1210" s="68"/>
      <c r="BB1210" s="68"/>
      <c r="BC1210" s="68"/>
      <c r="BD1210" s="68"/>
      <c r="BE1210" s="68"/>
      <c r="BF1210" s="68"/>
      <c r="BG1210" s="68"/>
      <c r="BH1210" s="68"/>
      <c r="BI1210" s="68"/>
      <c r="BJ1210" s="68"/>
      <c r="BK1210" s="68"/>
      <c r="BL1210" s="68"/>
      <c r="BM1210" s="68"/>
      <c r="BN1210" s="68"/>
      <c r="BO1210" s="68"/>
      <c r="BP1210" s="68"/>
      <c r="BQ1210" s="68"/>
      <c r="BR1210" s="68"/>
      <c r="BS1210" s="68"/>
      <c r="BT1210" s="68"/>
      <c r="BU1210" s="68"/>
      <c r="BV1210" s="68"/>
      <c r="BW1210" s="68"/>
      <c r="BX1210" s="68"/>
      <c r="BY1210" s="68"/>
      <c r="BZ1210" s="70" t="str">
        <f t="shared" si="301"/>
        <v/>
      </c>
      <c r="CA1210" s="71">
        <f t="shared" ca="1" si="302"/>
        <v>1096694.6662277777</v>
      </c>
      <c r="CB1210" s="70" t="b">
        <f ca="1">AND(LEN(BZ1210)&gt;0,TEXT(BZ1210,"YYYY-MM-DD")=TEXT(Konstanta!$B$1,"YYYY-MM-DD"))</f>
        <v>0</v>
      </c>
      <c r="CC1210" s="70" t="str">
        <f t="shared" si="303"/>
        <v/>
      </c>
      <c r="CD1210" s="72">
        <f ca="1">(Konstanta!$B$2-D1210)*24</f>
        <v>1096694.666275</v>
      </c>
      <c r="CE1210" t="b">
        <f t="shared" si="304"/>
        <v>0</v>
      </c>
      <c r="CF1210" t="b">
        <f>LEN(_xlfn.IFNA(VLOOKUP(H1210,Konstanta!$M:$M,1,FALSE),""))&gt;0</f>
        <v>0</v>
      </c>
      <c r="CG1210" t="b">
        <f>LEN(_xlfn.IFNA(VLOOKUP(G1210,Konstanta!$T:$T,1,FALSE),""))&gt;0</f>
        <v>0</v>
      </c>
      <c r="CH1210" t="b">
        <f>_xlfn.IFNA(VLOOKUP(U1210,Konstanta!$O:$O,1,FALSE),"-")&lt;&gt;"-"</f>
        <v>0</v>
      </c>
      <c r="CI1210" t="b">
        <f>LEN(_xlfn.IFNA(VLOOKUP(AX1210,Konstanta!$X:$X,1,FALSE),""))&gt;0</f>
        <v>0</v>
      </c>
      <c r="CJ1210" t="b">
        <f>OR(LEN(_xlfn.IFNA(VLOOKUP(Y1210,Konstanta!$Q:$Q,1,FALSE),""))&gt;0,LEN(Y1210)=0)</f>
        <v>1</v>
      </c>
      <c r="CK1210" t="b">
        <f t="shared" si="305"/>
        <v>1</v>
      </c>
      <c r="CL1210" t="b">
        <f>OR(LEN(_xlfn.IFNA(VLOOKUP(BK1210,Konstanta!$Z:$Z,1,FALSE),""))&gt;0,LEN(BK1210)=0)</f>
        <v>1</v>
      </c>
      <c r="CM1210" t="b">
        <f t="shared" si="306"/>
        <v>1</v>
      </c>
      <c r="CN1210" t="b">
        <f t="shared" si="307"/>
        <v>0</v>
      </c>
      <c r="CO1210" t="b">
        <f>LEN(_xlfn.IFNA(VLOOKUP(Data!K1210,Konstanta!$AB:$AB,1,FALSE),""))&gt;0</f>
        <v>0</v>
      </c>
      <c r="CP1210" s="12" t="b">
        <f t="shared" si="308"/>
        <v>0</v>
      </c>
      <c r="CQ1210" s="12" t="b">
        <f t="shared" si="309"/>
        <v>0</v>
      </c>
      <c r="CR1210" t="b">
        <f>ISNUMBER(SEARCH(Konstanta!$Q$5,Y1210))</f>
        <v>0</v>
      </c>
      <c r="CS1210">
        <f ca="1">IF(CD1210&lt;=Konstanta!$J$5,Konstanta!$I$5,IF(CD1210&lt;=Konstanta!$J$6,Konstanta!$I$6,IF(CD1210&lt;=Konstanta!$J$7,Konstanta!$I$7,Konstanta!$I$8)))</f>
        <v>4</v>
      </c>
      <c r="CT1210" t="b">
        <f>ISNUMBER(SEARCH(Konstanta!$Q$6,Y1210))</f>
        <v>0</v>
      </c>
      <c r="CU1210">
        <f ca="1">IF(CD1210&lt;=Konstanta!$F$5,Konstanta!$E$5,IF(CD1210&lt;=Konstanta!$F$6,Konstanta!$E$6,IF(CD1210&lt;=Konstanta!$F$7,Konstanta!$E$7,IF(CD1210&lt;=Konstanta!$F$8,Konstanta!$E$8,Konstanta!$E$9))))</f>
        <v>5</v>
      </c>
      <c r="CV1210" t="b">
        <f t="shared" si="310"/>
        <v>1</v>
      </c>
      <c r="CW1210" s="74">
        <f ca="1">IF(CD1210&lt;=Konstanta!$B$5,Konstanta!$A$5,IF(CD1210&lt;=Konstanta!$B$6,Konstanta!$A$6,IF(CD1210&lt;=Konstanta!$B$7,Konstanta!$A$7,IF(CD1210&lt;=Konstanta!$B$8,Konstanta!$A$8,IF(CD1210&lt;=Konstanta!$B$9,Konstanta!$A$9,IF(CD1210&lt;=Konstanta!$B$10,Konstanta!$A$10,IF(CD1210&lt;=Konstanta!$B$11,Konstanta!$A$11,Konstanta!$A$12)))))))</f>
        <v>8</v>
      </c>
      <c r="CX1210" t="b">
        <f>LEN(_xlfn.IFNA(VLOOKUP(AA1210,Konstanta!$AD:$AD,1,FALSE),""))=0</f>
        <v>1</v>
      </c>
      <c r="CY1210" s="67">
        <f t="shared" si="311"/>
        <v>0</v>
      </c>
      <c r="CZ1210" s="67">
        <f t="shared" si="312"/>
        <v>0</v>
      </c>
      <c r="DA1210" s="67">
        <f t="shared" si="313"/>
        <v>0</v>
      </c>
      <c r="DB1210" t="b">
        <f t="shared" ca="1" si="314"/>
        <v>0</v>
      </c>
      <c r="DC1210" s="67" t="b">
        <f>DA1210&lt;=Konstanta!$AH$3</f>
        <v>1</v>
      </c>
      <c r="DD1210" t="b">
        <f>CY1210&lt;=Konstanta!$AH$4</f>
        <v>1</v>
      </c>
      <c r="DE1210" t="b">
        <f>CY1210&lt;=Konstanta!$AH$5</f>
        <v>1</v>
      </c>
      <c r="DF1210" t="b">
        <f>CY1210&lt;=Konstanta!$AH$6</f>
        <v>1</v>
      </c>
      <c r="DG1210" t="b">
        <f ca="1">TEXT(BL1210,"YYYYMMDD")=TEXT(Konstanta!$B$1,"YYYYMMDD")</f>
        <v>0</v>
      </c>
      <c r="DH1210" t="b">
        <f t="shared" si="315"/>
        <v>0</v>
      </c>
      <c r="DI1210" s="67">
        <f ca="1">Konstanta!$C$4-Data!CD1210</f>
        <v>-1096658.666275</v>
      </c>
      <c r="DJ1210">
        <f ca="1">IF(Data!DI1210&gt;=Konstanta!$B$14,Konstanta!$A$14,IF(Data!DI1210&gt;=Konstanta!$B$15,Konstanta!$A$15,IF(Data!DI1210&gt;=Konstanta!$B$16,Konstanta!$A$16,IF(Data!DI1210&gt;=Konstanta!$B$17,Konstanta!$A$17,IF(Data!DI1210&gt;=Konstanta!$B$18,Konstanta!$A$18,Konstanta!$A$19)))))</f>
        <v>6</v>
      </c>
      <c r="DK1210" t="b">
        <f t="shared" si="316"/>
        <v>0</v>
      </c>
      <c r="DL1210" t="b">
        <f>COUNTIFS(A$1:A1209,A1210)=0</f>
        <v>1</v>
      </c>
    </row>
    <row r="1211" spans="1:116">
      <c r="A1211" s="68"/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8"/>
      <c r="P1211" s="68"/>
      <c r="Q1211" s="68"/>
      <c r="R1211" s="68"/>
      <c r="S1211" s="68"/>
      <c r="T1211" s="68"/>
      <c r="U1211" s="68"/>
      <c r="V1211" s="68"/>
      <c r="W1211" s="68"/>
      <c r="X1211" s="68"/>
      <c r="Y1211" s="68"/>
      <c r="Z1211" s="68"/>
      <c r="AA1211" s="68"/>
      <c r="AB1211" s="68"/>
      <c r="AC1211" s="68"/>
      <c r="AD1211" s="68"/>
      <c r="AE1211" s="68"/>
      <c r="AF1211" s="68"/>
      <c r="AG1211" s="68"/>
      <c r="AH1211" s="68"/>
      <c r="AI1211" s="68"/>
      <c r="AJ1211" s="68"/>
      <c r="AK1211" s="68"/>
      <c r="AL1211" s="68"/>
      <c r="AM1211" s="68"/>
      <c r="AN1211" s="68"/>
      <c r="AO1211" s="68"/>
      <c r="AP1211" s="68"/>
      <c r="AQ1211" s="68"/>
      <c r="AR1211" s="68"/>
      <c r="AS1211" s="68"/>
      <c r="AT1211" s="68"/>
      <c r="AU1211" s="68"/>
      <c r="AV1211" s="68"/>
      <c r="AW1211" s="68"/>
      <c r="AX1211" s="68"/>
      <c r="AY1211" s="68"/>
      <c r="AZ1211" s="68"/>
      <c r="BA1211" s="68"/>
      <c r="BB1211" s="68"/>
      <c r="BC1211" s="68"/>
      <c r="BD1211" s="68"/>
      <c r="BE1211" s="68"/>
      <c r="BF1211" s="68"/>
      <c r="BG1211" s="68"/>
      <c r="BH1211" s="68"/>
      <c r="BI1211" s="68"/>
      <c r="BJ1211" s="68"/>
      <c r="BK1211" s="68"/>
      <c r="BL1211" s="68"/>
      <c r="BM1211" s="68"/>
      <c r="BN1211" s="68"/>
      <c r="BO1211" s="68"/>
      <c r="BP1211" s="68"/>
      <c r="BQ1211" s="68"/>
      <c r="BR1211" s="68"/>
      <c r="BS1211" s="68"/>
      <c r="BT1211" s="68"/>
      <c r="BU1211" s="68"/>
      <c r="BV1211" s="68"/>
      <c r="BW1211" s="68"/>
      <c r="BX1211" s="68"/>
      <c r="BY1211" s="68"/>
      <c r="BZ1211" s="70" t="str">
        <f t="shared" si="301"/>
        <v/>
      </c>
      <c r="CA1211" s="71">
        <f t="shared" ca="1" si="302"/>
        <v>1096694.6660000002</v>
      </c>
      <c r="CB1211" s="70" t="b">
        <f ca="1">AND(LEN(BZ1211)&gt;0,TEXT(BZ1211,"YYYY-MM-DD")=TEXT(Konstanta!$B$1,"YYYY-MM-DD"))</f>
        <v>0</v>
      </c>
      <c r="CC1211" s="70" t="str">
        <f t="shared" si="303"/>
        <v/>
      </c>
      <c r="CD1211" s="72">
        <f ca="1">(Konstanta!$B$2-D1211)*24</f>
        <v>1096694.666275</v>
      </c>
      <c r="CE1211" t="b">
        <f t="shared" si="304"/>
        <v>0</v>
      </c>
      <c r="CF1211" t="b">
        <f>LEN(_xlfn.IFNA(VLOOKUP(H1211,Konstanta!$M:$M,1,FALSE),""))&gt;0</f>
        <v>0</v>
      </c>
      <c r="CG1211" t="b">
        <f>LEN(_xlfn.IFNA(VLOOKUP(G1211,Konstanta!$T:$T,1,FALSE),""))&gt;0</f>
        <v>0</v>
      </c>
      <c r="CH1211" t="b">
        <f>_xlfn.IFNA(VLOOKUP(U1211,Konstanta!$O:$O,1,FALSE),"-")&lt;&gt;"-"</f>
        <v>0</v>
      </c>
      <c r="CI1211" t="b">
        <f>LEN(_xlfn.IFNA(VLOOKUP(AX1211,Konstanta!$X:$X,1,FALSE),""))&gt;0</f>
        <v>0</v>
      </c>
      <c r="CJ1211" t="b">
        <f>OR(LEN(_xlfn.IFNA(VLOOKUP(Y1211,Konstanta!$Q:$Q,1,FALSE),""))&gt;0,LEN(Y1211)=0)</f>
        <v>1</v>
      </c>
      <c r="CK1211" t="b">
        <f t="shared" si="305"/>
        <v>1</v>
      </c>
      <c r="CL1211" t="b">
        <f>OR(LEN(_xlfn.IFNA(VLOOKUP(BK1211,Konstanta!$Z:$Z,1,FALSE),""))&gt;0,LEN(BK1211)=0)</f>
        <v>1</v>
      </c>
      <c r="CM1211" t="b">
        <f t="shared" si="306"/>
        <v>1</v>
      </c>
      <c r="CN1211" t="b">
        <f t="shared" si="307"/>
        <v>0</v>
      </c>
      <c r="CO1211" t="b">
        <f>LEN(_xlfn.IFNA(VLOOKUP(Data!K1211,Konstanta!$AB:$AB,1,FALSE),""))&gt;0</f>
        <v>0</v>
      </c>
      <c r="CP1211" s="12" t="b">
        <f t="shared" si="308"/>
        <v>0</v>
      </c>
      <c r="CQ1211" s="12" t="b">
        <f t="shared" si="309"/>
        <v>0</v>
      </c>
      <c r="CR1211" t="b">
        <f>ISNUMBER(SEARCH(Konstanta!$Q$5,Y1211))</f>
        <v>0</v>
      </c>
      <c r="CS1211">
        <f ca="1">IF(CD1211&lt;=Konstanta!$J$5,Konstanta!$I$5,IF(CD1211&lt;=Konstanta!$J$6,Konstanta!$I$6,IF(CD1211&lt;=Konstanta!$J$7,Konstanta!$I$7,Konstanta!$I$8)))</f>
        <v>4</v>
      </c>
      <c r="CT1211" t="b">
        <f>ISNUMBER(SEARCH(Konstanta!$Q$6,Y1211))</f>
        <v>0</v>
      </c>
      <c r="CU1211">
        <f ca="1">IF(CD1211&lt;=Konstanta!$F$5,Konstanta!$E$5,IF(CD1211&lt;=Konstanta!$F$6,Konstanta!$E$6,IF(CD1211&lt;=Konstanta!$F$7,Konstanta!$E$7,IF(CD1211&lt;=Konstanta!$F$8,Konstanta!$E$8,Konstanta!$E$9))))</f>
        <v>5</v>
      </c>
      <c r="CV1211" t="b">
        <f t="shared" si="310"/>
        <v>1</v>
      </c>
      <c r="CW1211" s="74">
        <f ca="1">IF(CD1211&lt;=Konstanta!$B$5,Konstanta!$A$5,IF(CD1211&lt;=Konstanta!$B$6,Konstanta!$A$6,IF(CD1211&lt;=Konstanta!$B$7,Konstanta!$A$7,IF(CD1211&lt;=Konstanta!$B$8,Konstanta!$A$8,IF(CD1211&lt;=Konstanta!$B$9,Konstanta!$A$9,IF(CD1211&lt;=Konstanta!$B$10,Konstanta!$A$10,IF(CD1211&lt;=Konstanta!$B$11,Konstanta!$A$11,Konstanta!$A$12)))))))</f>
        <v>8</v>
      </c>
      <c r="CX1211" t="b">
        <f>LEN(_xlfn.IFNA(VLOOKUP(AA1211,Konstanta!$AD:$AD,1,FALSE),""))=0</f>
        <v>1</v>
      </c>
      <c r="CY1211" s="67">
        <f t="shared" si="311"/>
        <v>0</v>
      </c>
      <c r="CZ1211" s="67">
        <f t="shared" si="312"/>
        <v>0</v>
      </c>
      <c r="DA1211" s="67">
        <f t="shared" si="313"/>
        <v>0</v>
      </c>
      <c r="DB1211" t="b">
        <f t="shared" ca="1" si="314"/>
        <v>0</v>
      </c>
      <c r="DC1211" s="67" t="b">
        <f>DA1211&lt;=Konstanta!$AH$3</f>
        <v>1</v>
      </c>
      <c r="DD1211" t="b">
        <f>CY1211&lt;=Konstanta!$AH$4</f>
        <v>1</v>
      </c>
      <c r="DE1211" t="b">
        <f>CY1211&lt;=Konstanta!$AH$5</f>
        <v>1</v>
      </c>
      <c r="DF1211" t="b">
        <f>CY1211&lt;=Konstanta!$AH$6</f>
        <v>1</v>
      </c>
      <c r="DG1211" t="b">
        <f ca="1">TEXT(BL1211,"YYYYMMDD")=TEXT(Konstanta!$B$1,"YYYYMMDD")</f>
        <v>0</v>
      </c>
      <c r="DH1211" t="b">
        <f t="shared" si="315"/>
        <v>0</v>
      </c>
      <c r="DI1211" s="67">
        <f ca="1">Konstanta!$C$4-Data!CD1211</f>
        <v>-1096658.666275</v>
      </c>
      <c r="DJ1211">
        <f ca="1">IF(Data!DI1211&gt;=Konstanta!$B$14,Konstanta!$A$14,IF(Data!DI1211&gt;=Konstanta!$B$15,Konstanta!$A$15,IF(Data!DI1211&gt;=Konstanta!$B$16,Konstanta!$A$16,IF(Data!DI1211&gt;=Konstanta!$B$17,Konstanta!$A$17,IF(Data!DI1211&gt;=Konstanta!$B$18,Konstanta!$A$18,Konstanta!$A$19)))))</f>
        <v>6</v>
      </c>
      <c r="DK1211" t="b">
        <f t="shared" si="316"/>
        <v>0</v>
      </c>
      <c r="DL1211" t="b">
        <f>COUNTIFS(A$1:A1210,A1211)=0</f>
        <v>1</v>
      </c>
    </row>
    <row r="1212" spans="1:116">
      <c r="A1212" s="68"/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8"/>
      <c r="P1212" s="68"/>
      <c r="Q1212" s="68"/>
      <c r="R1212" s="68"/>
      <c r="S1212" s="68"/>
      <c r="T1212" s="68"/>
      <c r="U1212" s="68"/>
      <c r="V1212" s="68"/>
      <c r="W1212" s="68"/>
      <c r="X1212" s="68"/>
      <c r="Y1212" s="68"/>
      <c r="Z1212" s="68"/>
      <c r="AA1212" s="68"/>
      <c r="AB1212" s="68"/>
      <c r="AC1212" s="68"/>
      <c r="AD1212" s="68"/>
      <c r="AE1212" s="68"/>
      <c r="AF1212" s="68"/>
      <c r="AG1212" s="68"/>
      <c r="AH1212" s="68"/>
      <c r="AI1212" s="68"/>
      <c r="AJ1212" s="68"/>
      <c r="AK1212" s="68"/>
      <c r="AL1212" s="68"/>
      <c r="AM1212" s="68"/>
      <c r="AN1212" s="68"/>
      <c r="AO1212" s="68"/>
      <c r="AP1212" s="68"/>
      <c r="AQ1212" s="68"/>
      <c r="AR1212" s="68"/>
      <c r="AS1212" s="68"/>
      <c r="AT1212" s="68"/>
      <c r="AU1212" s="68"/>
      <c r="AV1212" s="68"/>
      <c r="AW1212" s="68"/>
      <c r="AX1212" s="68"/>
      <c r="AY1212" s="68"/>
      <c r="AZ1212" s="68"/>
      <c r="BA1212" s="68"/>
      <c r="BB1212" s="68"/>
      <c r="BC1212" s="68"/>
      <c r="BD1212" s="68"/>
      <c r="BE1212" s="68"/>
      <c r="BF1212" s="68"/>
      <c r="BG1212" s="68"/>
      <c r="BH1212" s="68"/>
      <c r="BI1212" s="68"/>
      <c r="BJ1212" s="68"/>
      <c r="BK1212" s="68"/>
      <c r="BL1212" s="68"/>
      <c r="BM1212" s="68"/>
      <c r="BN1212" s="68"/>
      <c r="BO1212" s="68"/>
      <c r="BP1212" s="68"/>
      <c r="BQ1212" s="68"/>
      <c r="BR1212" s="68"/>
      <c r="BS1212" s="68"/>
      <c r="BT1212" s="68"/>
      <c r="BU1212" s="68"/>
      <c r="BV1212" s="68"/>
      <c r="BW1212" s="68"/>
      <c r="BX1212" s="68"/>
      <c r="BY1212" s="68"/>
      <c r="BZ1212" s="70" t="str">
        <f t="shared" si="301"/>
        <v/>
      </c>
      <c r="CA1212" s="71">
        <f t="shared" ca="1" si="302"/>
        <v>1096694.6662277777</v>
      </c>
      <c r="CB1212" s="70" t="b">
        <f ca="1">AND(LEN(BZ1212)&gt;0,TEXT(BZ1212,"YYYY-MM-DD")=TEXT(Konstanta!$B$1,"YYYY-MM-DD"))</f>
        <v>0</v>
      </c>
      <c r="CC1212" s="70" t="str">
        <f t="shared" si="303"/>
        <v/>
      </c>
      <c r="CD1212" s="72">
        <f ca="1">(Konstanta!$B$2-D1212)*24</f>
        <v>1096694.666275</v>
      </c>
      <c r="CE1212" t="b">
        <f t="shared" si="304"/>
        <v>0</v>
      </c>
      <c r="CF1212" t="b">
        <f>LEN(_xlfn.IFNA(VLOOKUP(H1212,Konstanta!$M:$M,1,FALSE),""))&gt;0</f>
        <v>0</v>
      </c>
      <c r="CG1212" t="b">
        <f>LEN(_xlfn.IFNA(VLOOKUP(G1212,Konstanta!$T:$T,1,FALSE),""))&gt;0</f>
        <v>0</v>
      </c>
      <c r="CH1212" t="b">
        <f>_xlfn.IFNA(VLOOKUP(U1212,Konstanta!$O:$O,1,FALSE),"-")&lt;&gt;"-"</f>
        <v>0</v>
      </c>
      <c r="CI1212" t="b">
        <f>LEN(_xlfn.IFNA(VLOOKUP(AX1212,Konstanta!$X:$X,1,FALSE),""))&gt;0</f>
        <v>0</v>
      </c>
      <c r="CJ1212" t="b">
        <f>OR(LEN(_xlfn.IFNA(VLOOKUP(Y1212,Konstanta!$Q:$Q,1,FALSE),""))&gt;0,LEN(Y1212)=0)</f>
        <v>1</v>
      </c>
      <c r="CK1212" t="b">
        <f t="shared" si="305"/>
        <v>1</v>
      </c>
      <c r="CL1212" t="b">
        <f>OR(LEN(_xlfn.IFNA(VLOOKUP(BK1212,Konstanta!$Z:$Z,1,FALSE),""))&gt;0,LEN(BK1212)=0)</f>
        <v>1</v>
      </c>
      <c r="CM1212" t="b">
        <f t="shared" si="306"/>
        <v>1</v>
      </c>
      <c r="CN1212" t="b">
        <f t="shared" si="307"/>
        <v>0</v>
      </c>
      <c r="CO1212" t="b">
        <f>LEN(_xlfn.IFNA(VLOOKUP(Data!K1212,Konstanta!$AB:$AB,1,FALSE),""))&gt;0</f>
        <v>0</v>
      </c>
      <c r="CP1212" s="12" t="b">
        <f t="shared" si="308"/>
        <v>0</v>
      </c>
      <c r="CQ1212" s="12" t="b">
        <f t="shared" si="309"/>
        <v>0</v>
      </c>
      <c r="CR1212" t="b">
        <f>ISNUMBER(SEARCH(Konstanta!$Q$5,Y1212))</f>
        <v>0</v>
      </c>
      <c r="CS1212">
        <f ca="1">IF(CD1212&lt;=Konstanta!$J$5,Konstanta!$I$5,IF(CD1212&lt;=Konstanta!$J$6,Konstanta!$I$6,IF(CD1212&lt;=Konstanta!$J$7,Konstanta!$I$7,Konstanta!$I$8)))</f>
        <v>4</v>
      </c>
      <c r="CT1212" t="b">
        <f>ISNUMBER(SEARCH(Konstanta!$Q$6,Y1212))</f>
        <v>0</v>
      </c>
      <c r="CU1212">
        <f ca="1">IF(CD1212&lt;=Konstanta!$F$5,Konstanta!$E$5,IF(CD1212&lt;=Konstanta!$F$6,Konstanta!$E$6,IF(CD1212&lt;=Konstanta!$F$7,Konstanta!$E$7,IF(CD1212&lt;=Konstanta!$F$8,Konstanta!$E$8,Konstanta!$E$9))))</f>
        <v>5</v>
      </c>
      <c r="CV1212" t="b">
        <f t="shared" si="310"/>
        <v>1</v>
      </c>
      <c r="CW1212" s="74">
        <f ca="1">IF(CD1212&lt;=Konstanta!$B$5,Konstanta!$A$5,IF(CD1212&lt;=Konstanta!$B$6,Konstanta!$A$6,IF(CD1212&lt;=Konstanta!$B$7,Konstanta!$A$7,IF(CD1212&lt;=Konstanta!$B$8,Konstanta!$A$8,IF(CD1212&lt;=Konstanta!$B$9,Konstanta!$A$9,IF(CD1212&lt;=Konstanta!$B$10,Konstanta!$A$10,IF(CD1212&lt;=Konstanta!$B$11,Konstanta!$A$11,Konstanta!$A$12)))))))</f>
        <v>8</v>
      </c>
      <c r="CX1212" t="b">
        <f>LEN(_xlfn.IFNA(VLOOKUP(AA1212,Konstanta!$AD:$AD,1,FALSE),""))=0</f>
        <v>1</v>
      </c>
      <c r="CY1212" s="67">
        <f t="shared" si="311"/>
        <v>0</v>
      </c>
      <c r="CZ1212" s="67">
        <f t="shared" si="312"/>
        <v>0</v>
      </c>
      <c r="DA1212" s="67">
        <f t="shared" si="313"/>
        <v>0</v>
      </c>
      <c r="DB1212" t="b">
        <f t="shared" ca="1" si="314"/>
        <v>0</v>
      </c>
      <c r="DC1212" s="67" t="b">
        <f>DA1212&lt;=Konstanta!$AH$3</f>
        <v>1</v>
      </c>
      <c r="DD1212" t="b">
        <f>CY1212&lt;=Konstanta!$AH$4</f>
        <v>1</v>
      </c>
      <c r="DE1212" t="b">
        <f>CY1212&lt;=Konstanta!$AH$5</f>
        <v>1</v>
      </c>
      <c r="DF1212" t="b">
        <f>CY1212&lt;=Konstanta!$AH$6</f>
        <v>1</v>
      </c>
      <c r="DG1212" t="b">
        <f ca="1">TEXT(BL1212,"YYYYMMDD")=TEXT(Konstanta!$B$1,"YYYYMMDD")</f>
        <v>0</v>
      </c>
      <c r="DH1212" t="b">
        <f t="shared" si="315"/>
        <v>0</v>
      </c>
      <c r="DI1212" s="67">
        <f ca="1">Konstanta!$C$4-Data!CD1212</f>
        <v>-1096658.666275</v>
      </c>
      <c r="DJ1212">
        <f ca="1">IF(Data!DI1212&gt;=Konstanta!$B$14,Konstanta!$A$14,IF(Data!DI1212&gt;=Konstanta!$B$15,Konstanta!$A$15,IF(Data!DI1212&gt;=Konstanta!$B$16,Konstanta!$A$16,IF(Data!DI1212&gt;=Konstanta!$B$17,Konstanta!$A$17,IF(Data!DI1212&gt;=Konstanta!$B$18,Konstanta!$A$18,Konstanta!$A$19)))))</f>
        <v>6</v>
      </c>
      <c r="DK1212" t="b">
        <f t="shared" si="316"/>
        <v>0</v>
      </c>
      <c r="DL1212" t="b">
        <f>COUNTIFS(A$1:A1211,A1212)=0</f>
        <v>1</v>
      </c>
    </row>
    <row r="1213" spans="1:116">
      <c r="A1213" s="68"/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8"/>
      <c r="P1213" s="68"/>
      <c r="Q1213" s="68"/>
      <c r="R1213" s="68"/>
      <c r="S1213" s="68"/>
      <c r="T1213" s="68"/>
      <c r="U1213" s="68"/>
      <c r="V1213" s="68"/>
      <c r="W1213" s="68"/>
      <c r="X1213" s="68"/>
      <c r="Y1213" s="68"/>
      <c r="Z1213" s="68"/>
      <c r="AA1213" s="68"/>
      <c r="AB1213" s="68"/>
      <c r="AC1213" s="68"/>
      <c r="AD1213" s="68"/>
      <c r="AE1213" s="68"/>
      <c r="AF1213" s="68"/>
      <c r="AG1213" s="68"/>
      <c r="AH1213" s="68"/>
      <c r="AI1213" s="68"/>
      <c r="AJ1213" s="68"/>
      <c r="AK1213" s="68"/>
      <c r="AL1213" s="68"/>
      <c r="AM1213" s="68"/>
      <c r="AN1213" s="68"/>
      <c r="AO1213" s="68"/>
      <c r="AP1213" s="68"/>
      <c r="AQ1213" s="68"/>
      <c r="AR1213" s="68"/>
      <c r="AS1213" s="68"/>
      <c r="AT1213" s="68"/>
      <c r="AU1213" s="68"/>
      <c r="AV1213" s="68"/>
      <c r="AW1213" s="68"/>
      <c r="AX1213" s="68"/>
      <c r="AY1213" s="68"/>
      <c r="AZ1213" s="68"/>
      <c r="BA1213" s="68"/>
      <c r="BB1213" s="68"/>
      <c r="BC1213" s="68"/>
      <c r="BD1213" s="68"/>
      <c r="BE1213" s="68"/>
      <c r="BF1213" s="68"/>
      <c r="BG1213" s="68"/>
      <c r="BH1213" s="68"/>
      <c r="BI1213" s="68"/>
      <c r="BJ1213" s="68"/>
      <c r="BK1213" s="68"/>
      <c r="BL1213" s="68"/>
      <c r="BM1213" s="68"/>
      <c r="BN1213" s="68"/>
      <c r="BO1213" s="68"/>
      <c r="BP1213" s="68"/>
      <c r="BQ1213" s="68"/>
      <c r="BR1213" s="68"/>
      <c r="BS1213" s="68"/>
      <c r="BT1213" s="68"/>
      <c r="BU1213" s="68"/>
      <c r="BV1213" s="68"/>
      <c r="BW1213" s="68"/>
      <c r="BX1213" s="68"/>
      <c r="BY1213" s="68"/>
      <c r="BZ1213" s="70" t="str">
        <f t="shared" si="301"/>
        <v/>
      </c>
      <c r="CA1213" s="71">
        <f t="shared" ca="1" si="302"/>
        <v>1096694.6659916667</v>
      </c>
      <c r="CB1213" s="70" t="b">
        <f ca="1">AND(LEN(BZ1213)&gt;0,TEXT(BZ1213,"YYYY-MM-DD")=TEXT(Konstanta!$B$1,"YYYY-MM-DD"))</f>
        <v>0</v>
      </c>
      <c r="CC1213" s="70" t="str">
        <f t="shared" si="303"/>
        <v/>
      </c>
      <c r="CD1213" s="72">
        <f ca="1">(Konstanta!$B$2-D1213)*24</f>
        <v>1096694.666275</v>
      </c>
      <c r="CE1213" t="b">
        <f t="shared" si="304"/>
        <v>0</v>
      </c>
      <c r="CF1213" t="b">
        <f>LEN(_xlfn.IFNA(VLOOKUP(H1213,Konstanta!$M:$M,1,FALSE),""))&gt;0</f>
        <v>0</v>
      </c>
      <c r="CG1213" t="b">
        <f>LEN(_xlfn.IFNA(VLOOKUP(G1213,Konstanta!$T:$T,1,FALSE),""))&gt;0</f>
        <v>0</v>
      </c>
      <c r="CH1213" t="b">
        <f>_xlfn.IFNA(VLOOKUP(U1213,Konstanta!$O:$O,1,FALSE),"-")&lt;&gt;"-"</f>
        <v>0</v>
      </c>
      <c r="CI1213" t="b">
        <f>LEN(_xlfn.IFNA(VLOOKUP(AX1213,Konstanta!$X:$X,1,FALSE),""))&gt;0</f>
        <v>0</v>
      </c>
      <c r="CJ1213" t="b">
        <f>OR(LEN(_xlfn.IFNA(VLOOKUP(Y1213,Konstanta!$Q:$Q,1,FALSE),""))&gt;0,LEN(Y1213)=0)</f>
        <v>1</v>
      </c>
      <c r="CK1213" t="b">
        <f t="shared" si="305"/>
        <v>1</v>
      </c>
      <c r="CL1213" t="b">
        <f>OR(LEN(_xlfn.IFNA(VLOOKUP(BK1213,Konstanta!$Z:$Z,1,FALSE),""))&gt;0,LEN(BK1213)=0)</f>
        <v>1</v>
      </c>
      <c r="CM1213" t="b">
        <f t="shared" si="306"/>
        <v>1</v>
      </c>
      <c r="CN1213" t="b">
        <f t="shared" si="307"/>
        <v>0</v>
      </c>
      <c r="CO1213" t="b">
        <f>LEN(_xlfn.IFNA(VLOOKUP(Data!K1213,Konstanta!$AB:$AB,1,FALSE),""))&gt;0</f>
        <v>0</v>
      </c>
      <c r="CP1213" s="12" t="b">
        <f t="shared" si="308"/>
        <v>0</v>
      </c>
      <c r="CQ1213" s="12" t="b">
        <f t="shared" si="309"/>
        <v>0</v>
      </c>
      <c r="CR1213" t="b">
        <f>ISNUMBER(SEARCH(Konstanta!$Q$5,Y1213))</f>
        <v>0</v>
      </c>
      <c r="CS1213">
        <f ca="1">IF(CD1213&lt;=Konstanta!$J$5,Konstanta!$I$5,IF(CD1213&lt;=Konstanta!$J$6,Konstanta!$I$6,IF(CD1213&lt;=Konstanta!$J$7,Konstanta!$I$7,Konstanta!$I$8)))</f>
        <v>4</v>
      </c>
      <c r="CT1213" t="b">
        <f>ISNUMBER(SEARCH(Konstanta!$Q$6,Y1213))</f>
        <v>0</v>
      </c>
      <c r="CU1213">
        <f ca="1">IF(CD1213&lt;=Konstanta!$F$5,Konstanta!$E$5,IF(CD1213&lt;=Konstanta!$F$6,Konstanta!$E$6,IF(CD1213&lt;=Konstanta!$F$7,Konstanta!$E$7,IF(CD1213&lt;=Konstanta!$F$8,Konstanta!$E$8,Konstanta!$E$9))))</f>
        <v>5</v>
      </c>
      <c r="CV1213" t="b">
        <f t="shared" si="310"/>
        <v>1</v>
      </c>
      <c r="CW1213" s="74">
        <f ca="1">IF(CD1213&lt;=Konstanta!$B$5,Konstanta!$A$5,IF(CD1213&lt;=Konstanta!$B$6,Konstanta!$A$6,IF(CD1213&lt;=Konstanta!$B$7,Konstanta!$A$7,IF(CD1213&lt;=Konstanta!$B$8,Konstanta!$A$8,IF(CD1213&lt;=Konstanta!$B$9,Konstanta!$A$9,IF(CD1213&lt;=Konstanta!$B$10,Konstanta!$A$10,IF(CD1213&lt;=Konstanta!$B$11,Konstanta!$A$11,Konstanta!$A$12)))))))</f>
        <v>8</v>
      </c>
      <c r="CX1213" t="b">
        <f>LEN(_xlfn.IFNA(VLOOKUP(AA1213,Konstanta!$AD:$AD,1,FALSE),""))=0</f>
        <v>1</v>
      </c>
      <c r="CY1213" s="67">
        <f t="shared" si="311"/>
        <v>0</v>
      </c>
      <c r="CZ1213" s="67">
        <f t="shared" si="312"/>
        <v>0</v>
      </c>
      <c r="DA1213" s="67">
        <f t="shared" si="313"/>
        <v>0</v>
      </c>
      <c r="DB1213" t="b">
        <f t="shared" ca="1" si="314"/>
        <v>0</v>
      </c>
      <c r="DC1213" s="67" t="b">
        <f>DA1213&lt;=Konstanta!$AH$3</f>
        <v>1</v>
      </c>
      <c r="DD1213" t="b">
        <f>CY1213&lt;=Konstanta!$AH$4</f>
        <v>1</v>
      </c>
      <c r="DE1213" t="b">
        <f>CY1213&lt;=Konstanta!$AH$5</f>
        <v>1</v>
      </c>
      <c r="DF1213" t="b">
        <f>CY1213&lt;=Konstanta!$AH$6</f>
        <v>1</v>
      </c>
      <c r="DG1213" t="b">
        <f ca="1">TEXT(BL1213,"YYYYMMDD")=TEXT(Konstanta!$B$1,"YYYYMMDD")</f>
        <v>0</v>
      </c>
      <c r="DH1213" t="b">
        <f t="shared" si="315"/>
        <v>0</v>
      </c>
      <c r="DI1213" s="67">
        <f ca="1">Konstanta!$C$4-Data!CD1213</f>
        <v>-1096658.666275</v>
      </c>
      <c r="DJ1213">
        <f ca="1">IF(Data!DI1213&gt;=Konstanta!$B$14,Konstanta!$A$14,IF(Data!DI1213&gt;=Konstanta!$B$15,Konstanta!$A$15,IF(Data!DI1213&gt;=Konstanta!$B$16,Konstanta!$A$16,IF(Data!DI1213&gt;=Konstanta!$B$17,Konstanta!$A$17,IF(Data!DI1213&gt;=Konstanta!$B$18,Konstanta!$A$18,Konstanta!$A$19)))))</f>
        <v>6</v>
      </c>
      <c r="DK1213" t="b">
        <f t="shared" si="316"/>
        <v>0</v>
      </c>
      <c r="DL1213" t="b">
        <f>COUNTIFS(A$1:A1212,A1213)=0</f>
        <v>1</v>
      </c>
    </row>
    <row r="1214" spans="1:116">
      <c r="A1214" s="68"/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8"/>
      <c r="P1214" s="68"/>
      <c r="Q1214" s="68"/>
      <c r="R1214" s="68"/>
      <c r="S1214" s="68"/>
      <c r="T1214" s="68"/>
      <c r="U1214" s="68"/>
      <c r="V1214" s="68"/>
      <c r="W1214" s="68"/>
      <c r="X1214" s="68"/>
      <c r="Y1214" s="68"/>
      <c r="Z1214" s="68"/>
      <c r="AA1214" s="68"/>
      <c r="AB1214" s="68"/>
      <c r="AC1214" s="68"/>
      <c r="AD1214" s="68"/>
      <c r="AE1214" s="68"/>
      <c r="AF1214" s="68"/>
      <c r="AG1214" s="68"/>
      <c r="AH1214" s="68"/>
      <c r="AI1214" s="68"/>
      <c r="AJ1214" s="68"/>
      <c r="AK1214" s="68"/>
      <c r="AL1214" s="68"/>
      <c r="AM1214" s="68"/>
      <c r="AN1214" s="68"/>
      <c r="AO1214" s="68"/>
      <c r="AP1214" s="68"/>
      <c r="AQ1214" s="68"/>
      <c r="AR1214" s="68"/>
      <c r="AS1214" s="68"/>
      <c r="AT1214" s="68"/>
      <c r="AU1214" s="68"/>
      <c r="AV1214" s="68"/>
      <c r="AW1214" s="68"/>
      <c r="AX1214" s="68"/>
      <c r="AY1214" s="68"/>
      <c r="AZ1214" s="68"/>
      <c r="BA1214" s="68"/>
      <c r="BB1214" s="68"/>
      <c r="BC1214" s="68"/>
      <c r="BD1214" s="68"/>
      <c r="BE1214" s="68"/>
      <c r="BF1214" s="68"/>
      <c r="BG1214" s="68"/>
      <c r="BH1214" s="68"/>
      <c r="BI1214" s="68"/>
      <c r="BJ1214" s="68"/>
      <c r="BK1214" s="68"/>
      <c r="BL1214" s="68"/>
      <c r="BM1214" s="68"/>
      <c r="BN1214" s="68"/>
      <c r="BO1214" s="68"/>
      <c r="BP1214" s="68"/>
      <c r="BQ1214" s="68"/>
      <c r="BR1214" s="68"/>
      <c r="BS1214" s="68"/>
      <c r="BT1214" s="68"/>
      <c r="BU1214" s="68"/>
      <c r="BV1214" s="68"/>
      <c r="BW1214" s="68"/>
      <c r="BX1214" s="68"/>
      <c r="BY1214" s="68"/>
      <c r="BZ1214" s="70" t="str">
        <f t="shared" si="301"/>
        <v/>
      </c>
      <c r="CA1214" s="71">
        <f t="shared" ca="1" si="302"/>
        <v>1096694.6662277777</v>
      </c>
      <c r="CB1214" s="70" t="b">
        <f ca="1">AND(LEN(BZ1214)&gt;0,TEXT(BZ1214,"YYYY-MM-DD")=TEXT(Konstanta!$B$1,"YYYY-MM-DD"))</f>
        <v>0</v>
      </c>
      <c r="CC1214" s="70" t="str">
        <f t="shared" si="303"/>
        <v/>
      </c>
      <c r="CD1214" s="72">
        <f ca="1">(Konstanta!$B$2-D1214)*24</f>
        <v>1096694.666275</v>
      </c>
      <c r="CE1214" t="b">
        <f t="shared" si="304"/>
        <v>0</v>
      </c>
      <c r="CF1214" t="b">
        <f>LEN(_xlfn.IFNA(VLOOKUP(H1214,Konstanta!$M:$M,1,FALSE),""))&gt;0</f>
        <v>0</v>
      </c>
      <c r="CG1214" t="b">
        <f>LEN(_xlfn.IFNA(VLOOKUP(G1214,Konstanta!$T:$T,1,FALSE),""))&gt;0</f>
        <v>0</v>
      </c>
      <c r="CH1214" t="b">
        <f>_xlfn.IFNA(VLOOKUP(U1214,Konstanta!$O:$O,1,FALSE),"-")&lt;&gt;"-"</f>
        <v>0</v>
      </c>
      <c r="CI1214" t="b">
        <f>LEN(_xlfn.IFNA(VLOOKUP(AX1214,Konstanta!$X:$X,1,FALSE),""))&gt;0</f>
        <v>0</v>
      </c>
      <c r="CJ1214" t="b">
        <f>OR(LEN(_xlfn.IFNA(VLOOKUP(Y1214,Konstanta!$Q:$Q,1,FALSE),""))&gt;0,LEN(Y1214)=0)</f>
        <v>1</v>
      </c>
      <c r="CK1214" t="b">
        <f t="shared" si="305"/>
        <v>1</v>
      </c>
      <c r="CL1214" t="b">
        <f>OR(LEN(_xlfn.IFNA(VLOOKUP(BK1214,Konstanta!$Z:$Z,1,FALSE),""))&gt;0,LEN(BK1214)=0)</f>
        <v>1</v>
      </c>
      <c r="CM1214" t="b">
        <f t="shared" si="306"/>
        <v>1</v>
      </c>
      <c r="CN1214" t="b">
        <f t="shared" si="307"/>
        <v>0</v>
      </c>
      <c r="CO1214" t="b">
        <f>LEN(_xlfn.IFNA(VLOOKUP(Data!K1214,Konstanta!$AB:$AB,1,FALSE),""))&gt;0</f>
        <v>0</v>
      </c>
      <c r="CP1214" s="12" t="b">
        <f t="shared" si="308"/>
        <v>0</v>
      </c>
      <c r="CQ1214" s="12" t="b">
        <f t="shared" si="309"/>
        <v>0</v>
      </c>
      <c r="CR1214" t="b">
        <f>ISNUMBER(SEARCH(Konstanta!$Q$5,Y1214))</f>
        <v>0</v>
      </c>
      <c r="CS1214">
        <f ca="1">IF(CD1214&lt;=Konstanta!$J$5,Konstanta!$I$5,IF(CD1214&lt;=Konstanta!$J$6,Konstanta!$I$6,IF(CD1214&lt;=Konstanta!$J$7,Konstanta!$I$7,Konstanta!$I$8)))</f>
        <v>4</v>
      </c>
      <c r="CT1214" t="b">
        <f>ISNUMBER(SEARCH(Konstanta!$Q$6,Y1214))</f>
        <v>0</v>
      </c>
      <c r="CU1214">
        <f ca="1">IF(CD1214&lt;=Konstanta!$F$5,Konstanta!$E$5,IF(CD1214&lt;=Konstanta!$F$6,Konstanta!$E$6,IF(CD1214&lt;=Konstanta!$F$7,Konstanta!$E$7,IF(CD1214&lt;=Konstanta!$F$8,Konstanta!$E$8,Konstanta!$E$9))))</f>
        <v>5</v>
      </c>
      <c r="CV1214" t="b">
        <f t="shared" si="310"/>
        <v>1</v>
      </c>
      <c r="CW1214" s="74">
        <f ca="1">IF(CD1214&lt;=Konstanta!$B$5,Konstanta!$A$5,IF(CD1214&lt;=Konstanta!$B$6,Konstanta!$A$6,IF(CD1214&lt;=Konstanta!$B$7,Konstanta!$A$7,IF(CD1214&lt;=Konstanta!$B$8,Konstanta!$A$8,IF(CD1214&lt;=Konstanta!$B$9,Konstanta!$A$9,IF(CD1214&lt;=Konstanta!$B$10,Konstanta!$A$10,IF(CD1214&lt;=Konstanta!$B$11,Konstanta!$A$11,Konstanta!$A$12)))))))</f>
        <v>8</v>
      </c>
      <c r="CX1214" t="b">
        <f>LEN(_xlfn.IFNA(VLOOKUP(AA1214,Konstanta!$AD:$AD,1,FALSE),""))=0</f>
        <v>1</v>
      </c>
      <c r="CY1214" s="67">
        <f t="shared" si="311"/>
        <v>0</v>
      </c>
      <c r="CZ1214" s="67">
        <f t="shared" si="312"/>
        <v>0</v>
      </c>
      <c r="DA1214" s="67">
        <f t="shared" si="313"/>
        <v>0</v>
      </c>
      <c r="DB1214" t="b">
        <f t="shared" ca="1" si="314"/>
        <v>0</v>
      </c>
      <c r="DC1214" s="67" t="b">
        <f>DA1214&lt;=Konstanta!$AH$3</f>
        <v>1</v>
      </c>
      <c r="DD1214" t="b">
        <f>CY1214&lt;=Konstanta!$AH$4</f>
        <v>1</v>
      </c>
      <c r="DE1214" t="b">
        <f>CY1214&lt;=Konstanta!$AH$5</f>
        <v>1</v>
      </c>
      <c r="DF1214" t="b">
        <f>CY1214&lt;=Konstanta!$AH$6</f>
        <v>1</v>
      </c>
      <c r="DG1214" t="b">
        <f ca="1">TEXT(BL1214,"YYYYMMDD")=TEXT(Konstanta!$B$1,"YYYYMMDD")</f>
        <v>0</v>
      </c>
      <c r="DH1214" t="b">
        <f t="shared" si="315"/>
        <v>0</v>
      </c>
      <c r="DI1214" s="67">
        <f ca="1">Konstanta!$C$4-Data!CD1214</f>
        <v>-1096658.666275</v>
      </c>
      <c r="DJ1214">
        <f ca="1">IF(Data!DI1214&gt;=Konstanta!$B$14,Konstanta!$A$14,IF(Data!DI1214&gt;=Konstanta!$B$15,Konstanta!$A$15,IF(Data!DI1214&gt;=Konstanta!$B$16,Konstanta!$A$16,IF(Data!DI1214&gt;=Konstanta!$B$17,Konstanta!$A$17,IF(Data!DI1214&gt;=Konstanta!$B$18,Konstanta!$A$18,Konstanta!$A$19)))))</f>
        <v>6</v>
      </c>
      <c r="DK1214" t="b">
        <f t="shared" si="316"/>
        <v>0</v>
      </c>
      <c r="DL1214" t="b">
        <f>COUNTIFS(A$1:A1213,A1214)=0</f>
        <v>1</v>
      </c>
    </row>
    <row r="1215" spans="1:116">
      <c r="A1215" s="68"/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8"/>
      <c r="P1215" s="68"/>
      <c r="Q1215" s="68"/>
      <c r="R1215" s="68"/>
      <c r="S1215" s="68"/>
      <c r="T1215" s="68"/>
      <c r="U1215" s="68"/>
      <c r="V1215" s="68"/>
      <c r="W1215" s="68"/>
      <c r="X1215" s="68"/>
      <c r="Y1215" s="68"/>
      <c r="Z1215" s="68"/>
      <c r="AA1215" s="68"/>
      <c r="AB1215" s="68"/>
      <c r="AC1215" s="68"/>
      <c r="AD1215" s="68"/>
      <c r="AE1215" s="68"/>
      <c r="AF1215" s="68"/>
      <c r="AG1215" s="68"/>
      <c r="AH1215" s="68"/>
      <c r="AI1215" s="68"/>
      <c r="AJ1215" s="68"/>
      <c r="AK1215" s="68"/>
      <c r="AL1215" s="68"/>
      <c r="AM1215" s="68"/>
      <c r="AN1215" s="68"/>
      <c r="AO1215" s="68"/>
      <c r="AP1215" s="68"/>
      <c r="AQ1215" s="68"/>
      <c r="AR1215" s="68"/>
      <c r="AS1215" s="68"/>
      <c r="AT1215" s="68"/>
      <c r="AU1215" s="68"/>
      <c r="AV1215" s="68"/>
      <c r="AW1215" s="68"/>
      <c r="AX1215" s="68"/>
      <c r="AY1215" s="68"/>
      <c r="AZ1215" s="68"/>
      <c r="BA1215" s="68"/>
      <c r="BB1215" s="68"/>
      <c r="BC1215" s="68"/>
      <c r="BD1215" s="68"/>
      <c r="BE1215" s="68"/>
      <c r="BF1215" s="68"/>
      <c r="BG1215" s="68"/>
      <c r="BH1215" s="68"/>
      <c r="BI1215" s="68"/>
      <c r="BJ1215" s="68"/>
      <c r="BK1215" s="68"/>
      <c r="BL1215" s="68"/>
      <c r="BM1215" s="68"/>
      <c r="BN1215" s="68"/>
      <c r="BO1215" s="68"/>
      <c r="BP1215" s="68"/>
      <c r="BQ1215" s="68"/>
      <c r="BR1215" s="68"/>
      <c r="BS1215" s="68"/>
      <c r="BT1215" s="68"/>
      <c r="BU1215" s="68"/>
      <c r="BV1215" s="68"/>
      <c r="BW1215" s="68"/>
      <c r="BX1215" s="68"/>
      <c r="BY1215" s="68"/>
      <c r="BZ1215" s="70" t="str">
        <f t="shared" si="301"/>
        <v/>
      </c>
      <c r="CA1215" s="71">
        <f t="shared" ca="1" si="302"/>
        <v>1096694.6662277777</v>
      </c>
      <c r="CB1215" s="70" t="b">
        <f ca="1">AND(LEN(BZ1215)&gt;0,TEXT(BZ1215,"YYYY-MM-DD")=TEXT(Konstanta!$B$1,"YYYY-MM-DD"))</f>
        <v>0</v>
      </c>
      <c r="CC1215" s="70" t="str">
        <f t="shared" si="303"/>
        <v/>
      </c>
      <c r="CD1215" s="72">
        <f ca="1">(Konstanta!$B$2-D1215)*24</f>
        <v>1096694.666275</v>
      </c>
      <c r="CE1215" t="b">
        <f t="shared" si="304"/>
        <v>0</v>
      </c>
      <c r="CF1215" t="b">
        <f>LEN(_xlfn.IFNA(VLOOKUP(H1215,Konstanta!$M:$M,1,FALSE),""))&gt;0</f>
        <v>0</v>
      </c>
      <c r="CG1215" t="b">
        <f>LEN(_xlfn.IFNA(VLOOKUP(G1215,Konstanta!$T:$T,1,FALSE),""))&gt;0</f>
        <v>0</v>
      </c>
      <c r="CH1215" t="b">
        <f>_xlfn.IFNA(VLOOKUP(U1215,Konstanta!$O:$O,1,FALSE),"-")&lt;&gt;"-"</f>
        <v>0</v>
      </c>
      <c r="CI1215" t="b">
        <f>LEN(_xlfn.IFNA(VLOOKUP(AX1215,Konstanta!$X:$X,1,FALSE),""))&gt;0</f>
        <v>0</v>
      </c>
      <c r="CJ1215" t="b">
        <f>OR(LEN(_xlfn.IFNA(VLOOKUP(Y1215,Konstanta!$Q:$Q,1,FALSE),""))&gt;0,LEN(Y1215)=0)</f>
        <v>1</v>
      </c>
      <c r="CK1215" t="b">
        <f t="shared" si="305"/>
        <v>1</v>
      </c>
      <c r="CL1215" t="b">
        <f>OR(LEN(_xlfn.IFNA(VLOOKUP(BK1215,Konstanta!$Z:$Z,1,FALSE),""))&gt;0,LEN(BK1215)=0)</f>
        <v>1</v>
      </c>
      <c r="CM1215" t="b">
        <f t="shared" si="306"/>
        <v>1</v>
      </c>
      <c r="CN1215" t="b">
        <f t="shared" si="307"/>
        <v>0</v>
      </c>
      <c r="CO1215" t="b">
        <f>LEN(_xlfn.IFNA(VLOOKUP(Data!K1215,Konstanta!$AB:$AB,1,FALSE),""))&gt;0</f>
        <v>0</v>
      </c>
      <c r="CP1215" s="12" t="b">
        <f t="shared" si="308"/>
        <v>0</v>
      </c>
      <c r="CQ1215" s="12" t="b">
        <f t="shared" si="309"/>
        <v>0</v>
      </c>
      <c r="CR1215" t="b">
        <f>ISNUMBER(SEARCH(Konstanta!$Q$5,Y1215))</f>
        <v>0</v>
      </c>
      <c r="CS1215">
        <f ca="1">IF(CD1215&lt;=Konstanta!$J$5,Konstanta!$I$5,IF(CD1215&lt;=Konstanta!$J$6,Konstanta!$I$6,IF(CD1215&lt;=Konstanta!$J$7,Konstanta!$I$7,Konstanta!$I$8)))</f>
        <v>4</v>
      </c>
      <c r="CT1215" t="b">
        <f>ISNUMBER(SEARCH(Konstanta!$Q$6,Y1215))</f>
        <v>0</v>
      </c>
      <c r="CU1215">
        <f ca="1">IF(CD1215&lt;=Konstanta!$F$5,Konstanta!$E$5,IF(CD1215&lt;=Konstanta!$F$6,Konstanta!$E$6,IF(CD1215&lt;=Konstanta!$F$7,Konstanta!$E$7,IF(CD1215&lt;=Konstanta!$F$8,Konstanta!$E$8,Konstanta!$E$9))))</f>
        <v>5</v>
      </c>
      <c r="CV1215" t="b">
        <f t="shared" si="310"/>
        <v>1</v>
      </c>
      <c r="CW1215" s="74">
        <f ca="1">IF(CD1215&lt;=Konstanta!$B$5,Konstanta!$A$5,IF(CD1215&lt;=Konstanta!$B$6,Konstanta!$A$6,IF(CD1215&lt;=Konstanta!$B$7,Konstanta!$A$7,IF(CD1215&lt;=Konstanta!$B$8,Konstanta!$A$8,IF(CD1215&lt;=Konstanta!$B$9,Konstanta!$A$9,IF(CD1215&lt;=Konstanta!$B$10,Konstanta!$A$10,IF(CD1215&lt;=Konstanta!$B$11,Konstanta!$A$11,Konstanta!$A$12)))))))</f>
        <v>8</v>
      </c>
      <c r="CX1215" t="b">
        <f>LEN(_xlfn.IFNA(VLOOKUP(AA1215,Konstanta!$AD:$AD,1,FALSE),""))=0</f>
        <v>1</v>
      </c>
      <c r="CY1215" s="67">
        <f t="shared" si="311"/>
        <v>0</v>
      </c>
      <c r="CZ1215" s="67">
        <f t="shared" si="312"/>
        <v>0</v>
      </c>
      <c r="DA1215" s="67">
        <f t="shared" si="313"/>
        <v>0</v>
      </c>
      <c r="DB1215" t="b">
        <f t="shared" ca="1" si="314"/>
        <v>0</v>
      </c>
      <c r="DC1215" s="67" t="b">
        <f>DA1215&lt;=Konstanta!$AH$3</f>
        <v>1</v>
      </c>
      <c r="DD1215" t="b">
        <f>CY1215&lt;=Konstanta!$AH$4</f>
        <v>1</v>
      </c>
      <c r="DE1215" t="b">
        <f>CY1215&lt;=Konstanta!$AH$5</f>
        <v>1</v>
      </c>
      <c r="DF1215" t="b">
        <f>CY1215&lt;=Konstanta!$AH$6</f>
        <v>1</v>
      </c>
      <c r="DG1215" t="b">
        <f ca="1">TEXT(BL1215,"YYYYMMDD")=TEXT(Konstanta!$B$1,"YYYYMMDD")</f>
        <v>0</v>
      </c>
      <c r="DH1215" t="b">
        <f t="shared" si="315"/>
        <v>0</v>
      </c>
      <c r="DI1215" s="67">
        <f ca="1">Konstanta!$C$4-Data!CD1215</f>
        <v>-1096658.666275</v>
      </c>
      <c r="DJ1215">
        <f ca="1">IF(Data!DI1215&gt;=Konstanta!$B$14,Konstanta!$A$14,IF(Data!DI1215&gt;=Konstanta!$B$15,Konstanta!$A$15,IF(Data!DI1215&gt;=Konstanta!$B$16,Konstanta!$A$16,IF(Data!DI1215&gt;=Konstanta!$B$17,Konstanta!$A$17,IF(Data!DI1215&gt;=Konstanta!$B$18,Konstanta!$A$18,Konstanta!$A$19)))))</f>
        <v>6</v>
      </c>
      <c r="DK1215" t="b">
        <f t="shared" si="316"/>
        <v>0</v>
      </c>
      <c r="DL1215" t="b">
        <f>COUNTIFS(A$1:A1214,A1215)=0</f>
        <v>1</v>
      </c>
    </row>
    <row r="1216" spans="1:116">
      <c r="A1216" s="68"/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8"/>
      <c r="P1216" s="68"/>
      <c r="Q1216" s="68"/>
      <c r="R1216" s="68"/>
      <c r="S1216" s="68"/>
      <c r="T1216" s="68"/>
      <c r="U1216" s="68"/>
      <c r="V1216" s="68"/>
      <c r="W1216" s="68"/>
      <c r="X1216" s="68"/>
      <c r="Y1216" s="68"/>
      <c r="Z1216" s="68"/>
      <c r="AA1216" s="68"/>
      <c r="AB1216" s="68"/>
      <c r="AC1216" s="68"/>
      <c r="AD1216" s="68"/>
      <c r="AE1216" s="68"/>
      <c r="AF1216" s="68"/>
      <c r="AG1216" s="68"/>
      <c r="AH1216" s="68"/>
      <c r="AI1216" s="68"/>
      <c r="AJ1216" s="68"/>
      <c r="AK1216" s="68"/>
      <c r="AL1216" s="68"/>
      <c r="AM1216" s="68"/>
      <c r="AN1216" s="68"/>
      <c r="AO1216" s="68"/>
      <c r="AP1216" s="68"/>
      <c r="AQ1216" s="68"/>
      <c r="AR1216" s="68"/>
      <c r="AS1216" s="68"/>
      <c r="AT1216" s="68"/>
      <c r="AU1216" s="68"/>
      <c r="AV1216" s="68"/>
      <c r="AW1216" s="68"/>
      <c r="AX1216" s="68"/>
      <c r="AY1216" s="68"/>
      <c r="AZ1216" s="68"/>
      <c r="BA1216" s="68"/>
      <c r="BB1216" s="68"/>
      <c r="BC1216" s="68"/>
      <c r="BD1216" s="68"/>
      <c r="BE1216" s="68"/>
      <c r="BF1216" s="68"/>
      <c r="BG1216" s="68"/>
      <c r="BH1216" s="68"/>
      <c r="BI1216" s="68"/>
      <c r="BJ1216" s="68"/>
      <c r="BK1216" s="68"/>
      <c r="BL1216" s="68"/>
      <c r="BM1216" s="68"/>
      <c r="BN1216" s="68"/>
      <c r="BO1216" s="68"/>
      <c r="BP1216" s="68"/>
      <c r="BQ1216" s="68"/>
      <c r="BR1216" s="68"/>
      <c r="BS1216" s="68"/>
      <c r="BT1216" s="68"/>
      <c r="BU1216" s="68"/>
      <c r="BV1216" s="68"/>
      <c r="BW1216" s="68"/>
      <c r="BX1216" s="68"/>
      <c r="BY1216" s="68"/>
      <c r="BZ1216" s="70" t="str">
        <f t="shared" si="301"/>
        <v/>
      </c>
      <c r="CA1216" s="71">
        <f t="shared" ca="1" si="302"/>
        <v>1096694.6659916667</v>
      </c>
      <c r="CB1216" s="70" t="b">
        <f ca="1">AND(LEN(BZ1216)&gt;0,TEXT(BZ1216,"YYYY-MM-DD")=TEXT(Konstanta!$B$1,"YYYY-MM-DD"))</f>
        <v>0</v>
      </c>
      <c r="CC1216" s="70" t="str">
        <f t="shared" si="303"/>
        <v/>
      </c>
      <c r="CD1216" s="72">
        <f ca="1">(Konstanta!$B$2-D1216)*24</f>
        <v>1096694.666275</v>
      </c>
      <c r="CE1216" t="b">
        <f t="shared" si="304"/>
        <v>0</v>
      </c>
      <c r="CF1216" t="b">
        <f>LEN(_xlfn.IFNA(VLOOKUP(H1216,Konstanta!$M:$M,1,FALSE),""))&gt;0</f>
        <v>0</v>
      </c>
      <c r="CG1216" t="b">
        <f>LEN(_xlfn.IFNA(VLOOKUP(G1216,Konstanta!$T:$T,1,FALSE),""))&gt;0</f>
        <v>0</v>
      </c>
      <c r="CH1216" t="b">
        <f>_xlfn.IFNA(VLOOKUP(U1216,Konstanta!$O:$O,1,FALSE),"-")&lt;&gt;"-"</f>
        <v>0</v>
      </c>
      <c r="CI1216" t="b">
        <f>LEN(_xlfn.IFNA(VLOOKUP(AX1216,Konstanta!$X:$X,1,FALSE),""))&gt;0</f>
        <v>0</v>
      </c>
      <c r="CJ1216" t="b">
        <f>OR(LEN(_xlfn.IFNA(VLOOKUP(Y1216,Konstanta!$Q:$Q,1,FALSE),""))&gt;0,LEN(Y1216)=0)</f>
        <v>1</v>
      </c>
      <c r="CK1216" t="b">
        <f t="shared" si="305"/>
        <v>1</v>
      </c>
      <c r="CL1216" t="b">
        <f>OR(LEN(_xlfn.IFNA(VLOOKUP(BK1216,Konstanta!$Z:$Z,1,FALSE),""))&gt;0,LEN(BK1216)=0)</f>
        <v>1</v>
      </c>
      <c r="CM1216" t="b">
        <f t="shared" si="306"/>
        <v>1</v>
      </c>
      <c r="CN1216" t="b">
        <f t="shared" si="307"/>
        <v>0</v>
      </c>
      <c r="CO1216" t="b">
        <f>LEN(_xlfn.IFNA(VLOOKUP(Data!K1216,Konstanta!$AB:$AB,1,FALSE),""))&gt;0</f>
        <v>0</v>
      </c>
      <c r="CP1216" s="12" t="b">
        <f t="shared" si="308"/>
        <v>0</v>
      </c>
      <c r="CQ1216" s="12" t="b">
        <f t="shared" si="309"/>
        <v>0</v>
      </c>
      <c r="CR1216" t="b">
        <f>ISNUMBER(SEARCH(Konstanta!$Q$5,Y1216))</f>
        <v>0</v>
      </c>
      <c r="CS1216">
        <f ca="1">IF(CD1216&lt;=Konstanta!$J$5,Konstanta!$I$5,IF(CD1216&lt;=Konstanta!$J$6,Konstanta!$I$6,IF(CD1216&lt;=Konstanta!$J$7,Konstanta!$I$7,Konstanta!$I$8)))</f>
        <v>4</v>
      </c>
      <c r="CT1216" t="b">
        <f>ISNUMBER(SEARCH(Konstanta!$Q$6,Y1216))</f>
        <v>0</v>
      </c>
      <c r="CU1216">
        <f ca="1">IF(CD1216&lt;=Konstanta!$F$5,Konstanta!$E$5,IF(CD1216&lt;=Konstanta!$F$6,Konstanta!$E$6,IF(CD1216&lt;=Konstanta!$F$7,Konstanta!$E$7,IF(CD1216&lt;=Konstanta!$F$8,Konstanta!$E$8,Konstanta!$E$9))))</f>
        <v>5</v>
      </c>
      <c r="CV1216" t="b">
        <f t="shared" si="310"/>
        <v>1</v>
      </c>
      <c r="CW1216" s="74">
        <f ca="1">IF(CD1216&lt;=Konstanta!$B$5,Konstanta!$A$5,IF(CD1216&lt;=Konstanta!$B$6,Konstanta!$A$6,IF(CD1216&lt;=Konstanta!$B$7,Konstanta!$A$7,IF(CD1216&lt;=Konstanta!$B$8,Konstanta!$A$8,IF(CD1216&lt;=Konstanta!$B$9,Konstanta!$A$9,IF(CD1216&lt;=Konstanta!$B$10,Konstanta!$A$10,IF(CD1216&lt;=Konstanta!$B$11,Konstanta!$A$11,Konstanta!$A$12)))))))</f>
        <v>8</v>
      </c>
      <c r="CX1216" t="b">
        <f>LEN(_xlfn.IFNA(VLOOKUP(AA1216,Konstanta!$AD:$AD,1,FALSE),""))=0</f>
        <v>1</v>
      </c>
      <c r="CY1216" s="67">
        <f t="shared" si="311"/>
        <v>0</v>
      </c>
      <c r="CZ1216" s="67">
        <f t="shared" si="312"/>
        <v>0</v>
      </c>
      <c r="DA1216" s="67">
        <f t="shared" si="313"/>
        <v>0</v>
      </c>
      <c r="DB1216" t="b">
        <f t="shared" ca="1" si="314"/>
        <v>0</v>
      </c>
      <c r="DC1216" s="67" t="b">
        <f>DA1216&lt;=Konstanta!$AH$3</f>
        <v>1</v>
      </c>
      <c r="DD1216" t="b">
        <f>CY1216&lt;=Konstanta!$AH$4</f>
        <v>1</v>
      </c>
      <c r="DE1216" t="b">
        <f>CY1216&lt;=Konstanta!$AH$5</f>
        <v>1</v>
      </c>
      <c r="DF1216" t="b">
        <f>CY1216&lt;=Konstanta!$AH$6</f>
        <v>1</v>
      </c>
      <c r="DG1216" t="b">
        <f ca="1">TEXT(BL1216,"YYYYMMDD")=TEXT(Konstanta!$B$1,"YYYYMMDD")</f>
        <v>0</v>
      </c>
      <c r="DH1216" t="b">
        <f t="shared" si="315"/>
        <v>0</v>
      </c>
      <c r="DI1216" s="67">
        <f ca="1">Konstanta!$C$4-Data!CD1216</f>
        <v>-1096658.666275</v>
      </c>
      <c r="DJ1216">
        <f ca="1">IF(Data!DI1216&gt;=Konstanta!$B$14,Konstanta!$A$14,IF(Data!DI1216&gt;=Konstanta!$B$15,Konstanta!$A$15,IF(Data!DI1216&gt;=Konstanta!$B$16,Konstanta!$A$16,IF(Data!DI1216&gt;=Konstanta!$B$17,Konstanta!$A$17,IF(Data!DI1216&gt;=Konstanta!$B$18,Konstanta!$A$18,Konstanta!$A$19)))))</f>
        <v>6</v>
      </c>
      <c r="DK1216" t="b">
        <f t="shared" si="316"/>
        <v>0</v>
      </c>
      <c r="DL1216" t="b">
        <f>COUNTIFS(A$1:A1215,A1216)=0</f>
        <v>1</v>
      </c>
    </row>
    <row r="1217" spans="1:116">
      <c r="A1217" s="68"/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8"/>
      <c r="P1217" s="68"/>
      <c r="Q1217" s="68"/>
      <c r="R1217" s="68"/>
      <c r="S1217" s="68"/>
      <c r="T1217" s="68"/>
      <c r="U1217" s="68"/>
      <c r="V1217" s="68"/>
      <c r="W1217" s="68"/>
      <c r="X1217" s="68"/>
      <c r="Y1217" s="68"/>
      <c r="Z1217" s="68"/>
      <c r="AA1217" s="68"/>
      <c r="AB1217" s="68"/>
      <c r="AC1217" s="68"/>
      <c r="AD1217" s="68"/>
      <c r="AE1217" s="68"/>
      <c r="AF1217" s="68"/>
      <c r="AG1217" s="68"/>
      <c r="AH1217" s="68"/>
      <c r="AI1217" s="68"/>
      <c r="AJ1217" s="68"/>
      <c r="AK1217" s="68"/>
      <c r="AL1217" s="68"/>
      <c r="AM1217" s="68"/>
      <c r="AN1217" s="68"/>
      <c r="AO1217" s="68"/>
      <c r="AP1217" s="68"/>
      <c r="AQ1217" s="68"/>
      <c r="AR1217" s="68"/>
      <c r="AS1217" s="68"/>
      <c r="AT1217" s="68"/>
      <c r="AU1217" s="68"/>
      <c r="AV1217" s="68"/>
      <c r="AW1217" s="68"/>
      <c r="AX1217" s="68"/>
      <c r="AY1217" s="68"/>
      <c r="AZ1217" s="68"/>
      <c r="BA1217" s="68"/>
      <c r="BB1217" s="68"/>
      <c r="BC1217" s="68"/>
      <c r="BD1217" s="68"/>
      <c r="BE1217" s="68"/>
      <c r="BF1217" s="68"/>
      <c r="BG1217" s="68"/>
      <c r="BH1217" s="68"/>
      <c r="BI1217" s="68"/>
      <c r="BJ1217" s="68"/>
      <c r="BK1217" s="68"/>
      <c r="BL1217" s="68"/>
      <c r="BM1217" s="68"/>
      <c r="BN1217" s="68"/>
      <c r="BO1217" s="68"/>
      <c r="BP1217" s="68"/>
      <c r="BQ1217" s="68"/>
      <c r="BR1217" s="68"/>
      <c r="BS1217" s="68"/>
      <c r="BT1217" s="68"/>
      <c r="BU1217" s="68"/>
      <c r="BV1217" s="68"/>
      <c r="BW1217" s="68"/>
      <c r="BX1217" s="68"/>
      <c r="BY1217" s="68"/>
      <c r="BZ1217" s="70" t="str">
        <f t="shared" si="301"/>
        <v/>
      </c>
      <c r="CA1217" s="71">
        <f t="shared" ca="1" si="302"/>
        <v>1096694.6664083335</v>
      </c>
      <c r="CB1217" s="70" t="b">
        <f ca="1">AND(LEN(BZ1217)&gt;0,TEXT(BZ1217,"YYYY-MM-DD")=TEXT(Konstanta!$B$1,"YYYY-MM-DD"))</f>
        <v>0</v>
      </c>
      <c r="CC1217" s="70" t="str">
        <f t="shared" si="303"/>
        <v/>
      </c>
      <c r="CD1217" s="72">
        <f ca="1">(Konstanta!$B$2-D1217)*24</f>
        <v>1096694.666275</v>
      </c>
      <c r="CE1217" t="b">
        <f t="shared" si="304"/>
        <v>0</v>
      </c>
      <c r="CF1217" t="b">
        <f>LEN(_xlfn.IFNA(VLOOKUP(H1217,Konstanta!$M:$M,1,FALSE),""))&gt;0</f>
        <v>0</v>
      </c>
      <c r="CG1217" t="b">
        <f>LEN(_xlfn.IFNA(VLOOKUP(G1217,Konstanta!$T:$T,1,FALSE),""))&gt;0</f>
        <v>0</v>
      </c>
      <c r="CH1217" t="b">
        <f>_xlfn.IFNA(VLOOKUP(U1217,Konstanta!$O:$O,1,FALSE),"-")&lt;&gt;"-"</f>
        <v>0</v>
      </c>
      <c r="CI1217" t="b">
        <f>LEN(_xlfn.IFNA(VLOOKUP(AX1217,Konstanta!$X:$X,1,FALSE),""))&gt;0</f>
        <v>0</v>
      </c>
      <c r="CJ1217" t="b">
        <f>OR(LEN(_xlfn.IFNA(VLOOKUP(Y1217,Konstanta!$Q:$Q,1,FALSE),""))&gt;0,LEN(Y1217)=0)</f>
        <v>1</v>
      </c>
      <c r="CK1217" t="b">
        <f t="shared" si="305"/>
        <v>1</v>
      </c>
      <c r="CL1217" t="b">
        <f>OR(LEN(_xlfn.IFNA(VLOOKUP(BK1217,Konstanta!$Z:$Z,1,FALSE),""))&gt;0,LEN(BK1217)=0)</f>
        <v>1</v>
      </c>
      <c r="CM1217" t="b">
        <f t="shared" si="306"/>
        <v>1</v>
      </c>
      <c r="CN1217" t="b">
        <f t="shared" si="307"/>
        <v>0</v>
      </c>
      <c r="CO1217" t="b">
        <f>LEN(_xlfn.IFNA(VLOOKUP(Data!K1217,Konstanta!$AB:$AB,1,FALSE),""))&gt;0</f>
        <v>0</v>
      </c>
      <c r="CP1217" s="12" t="b">
        <f t="shared" si="308"/>
        <v>0</v>
      </c>
      <c r="CQ1217" s="12" t="b">
        <f t="shared" si="309"/>
        <v>0</v>
      </c>
      <c r="CR1217" t="b">
        <f>ISNUMBER(SEARCH(Konstanta!$Q$5,Y1217))</f>
        <v>0</v>
      </c>
      <c r="CS1217">
        <f ca="1">IF(CD1217&lt;=Konstanta!$J$5,Konstanta!$I$5,IF(CD1217&lt;=Konstanta!$J$6,Konstanta!$I$6,IF(CD1217&lt;=Konstanta!$J$7,Konstanta!$I$7,Konstanta!$I$8)))</f>
        <v>4</v>
      </c>
      <c r="CT1217" t="b">
        <f>ISNUMBER(SEARCH(Konstanta!$Q$6,Y1217))</f>
        <v>0</v>
      </c>
      <c r="CU1217">
        <f ca="1">IF(CD1217&lt;=Konstanta!$F$5,Konstanta!$E$5,IF(CD1217&lt;=Konstanta!$F$6,Konstanta!$E$6,IF(CD1217&lt;=Konstanta!$F$7,Konstanta!$E$7,IF(CD1217&lt;=Konstanta!$F$8,Konstanta!$E$8,Konstanta!$E$9))))</f>
        <v>5</v>
      </c>
      <c r="CV1217" t="b">
        <f t="shared" si="310"/>
        <v>1</v>
      </c>
      <c r="CW1217" s="74">
        <f ca="1">IF(CD1217&lt;=Konstanta!$B$5,Konstanta!$A$5,IF(CD1217&lt;=Konstanta!$B$6,Konstanta!$A$6,IF(CD1217&lt;=Konstanta!$B$7,Konstanta!$A$7,IF(CD1217&lt;=Konstanta!$B$8,Konstanta!$A$8,IF(CD1217&lt;=Konstanta!$B$9,Konstanta!$A$9,IF(CD1217&lt;=Konstanta!$B$10,Konstanta!$A$10,IF(CD1217&lt;=Konstanta!$B$11,Konstanta!$A$11,Konstanta!$A$12)))))))</f>
        <v>8</v>
      </c>
      <c r="CX1217" t="b">
        <f>LEN(_xlfn.IFNA(VLOOKUP(AA1217,Konstanta!$AD:$AD,1,FALSE),""))=0</f>
        <v>1</v>
      </c>
      <c r="CY1217" s="67">
        <f t="shared" si="311"/>
        <v>0</v>
      </c>
      <c r="CZ1217" s="67">
        <f t="shared" si="312"/>
        <v>0</v>
      </c>
      <c r="DA1217" s="67">
        <f t="shared" si="313"/>
        <v>0</v>
      </c>
      <c r="DB1217" t="b">
        <f t="shared" ca="1" si="314"/>
        <v>0</v>
      </c>
      <c r="DC1217" s="67" t="b">
        <f>DA1217&lt;=Konstanta!$AH$3</f>
        <v>1</v>
      </c>
      <c r="DD1217" t="b">
        <f>CY1217&lt;=Konstanta!$AH$4</f>
        <v>1</v>
      </c>
      <c r="DE1217" t="b">
        <f>CY1217&lt;=Konstanta!$AH$5</f>
        <v>1</v>
      </c>
      <c r="DF1217" t="b">
        <f>CY1217&lt;=Konstanta!$AH$6</f>
        <v>1</v>
      </c>
      <c r="DG1217" t="b">
        <f ca="1">TEXT(BL1217,"YYYYMMDD")=TEXT(Konstanta!$B$1,"YYYYMMDD")</f>
        <v>0</v>
      </c>
      <c r="DH1217" t="b">
        <f t="shared" si="315"/>
        <v>0</v>
      </c>
      <c r="DI1217" s="67">
        <f ca="1">Konstanta!$C$4-Data!CD1217</f>
        <v>-1096658.666275</v>
      </c>
      <c r="DJ1217">
        <f ca="1">IF(Data!DI1217&gt;=Konstanta!$B$14,Konstanta!$A$14,IF(Data!DI1217&gt;=Konstanta!$B$15,Konstanta!$A$15,IF(Data!DI1217&gt;=Konstanta!$B$16,Konstanta!$A$16,IF(Data!DI1217&gt;=Konstanta!$B$17,Konstanta!$A$17,IF(Data!DI1217&gt;=Konstanta!$B$18,Konstanta!$A$18,Konstanta!$A$19)))))</f>
        <v>6</v>
      </c>
      <c r="DK1217" t="b">
        <f t="shared" si="316"/>
        <v>0</v>
      </c>
      <c r="DL1217" t="b">
        <f>COUNTIFS(A$1:A1216,A1217)=0</f>
        <v>1</v>
      </c>
    </row>
    <row r="1218" spans="1:116">
      <c r="A1218" s="68"/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8"/>
      <c r="P1218" s="68"/>
      <c r="Q1218" s="68"/>
      <c r="R1218" s="68"/>
      <c r="S1218" s="68"/>
      <c r="T1218" s="68"/>
      <c r="U1218" s="68"/>
      <c r="V1218" s="68"/>
      <c r="W1218" s="68"/>
      <c r="X1218" s="68"/>
      <c r="Y1218" s="68"/>
      <c r="Z1218" s="68"/>
      <c r="AA1218" s="68"/>
      <c r="AB1218" s="68"/>
      <c r="AC1218" s="68"/>
      <c r="AD1218" s="68"/>
      <c r="AE1218" s="68"/>
      <c r="AF1218" s="68"/>
      <c r="AG1218" s="68"/>
      <c r="AH1218" s="68"/>
      <c r="AI1218" s="68"/>
      <c r="AJ1218" s="68"/>
      <c r="AK1218" s="68"/>
      <c r="AL1218" s="68"/>
      <c r="AM1218" s="68"/>
      <c r="AN1218" s="68"/>
      <c r="AO1218" s="68"/>
      <c r="AP1218" s="68"/>
      <c r="AQ1218" s="68"/>
      <c r="AR1218" s="68"/>
      <c r="AS1218" s="68"/>
      <c r="AT1218" s="68"/>
      <c r="AU1218" s="68"/>
      <c r="AV1218" s="68"/>
      <c r="AW1218" s="68"/>
      <c r="AX1218" s="68"/>
      <c r="AY1218" s="68"/>
      <c r="AZ1218" s="68"/>
      <c r="BA1218" s="68"/>
      <c r="BB1218" s="68"/>
      <c r="BC1218" s="68"/>
      <c r="BD1218" s="68"/>
      <c r="BE1218" s="68"/>
      <c r="BF1218" s="68"/>
      <c r="BG1218" s="68"/>
      <c r="BH1218" s="68"/>
      <c r="BI1218" s="68"/>
      <c r="BJ1218" s="68"/>
      <c r="BK1218" s="68"/>
      <c r="BL1218" s="68"/>
      <c r="BM1218" s="68"/>
      <c r="BN1218" s="68"/>
      <c r="BO1218" s="68"/>
      <c r="BP1218" s="68"/>
      <c r="BQ1218" s="68"/>
      <c r="BR1218" s="68"/>
      <c r="BS1218" s="68"/>
      <c r="BT1218" s="68"/>
      <c r="BU1218" s="68"/>
      <c r="BV1218" s="68"/>
      <c r="BW1218" s="68"/>
      <c r="BX1218" s="68"/>
      <c r="BY1218" s="68"/>
      <c r="BZ1218" s="70" t="str">
        <f t="shared" si="301"/>
        <v/>
      </c>
      <c r="CA1218" s="71">
        <f t="shared" ca="1" si="302"/>
        <v>1096694.6664305555</v>
      </c>
      <c r="CB1218" s="70" t="b">
        <f ca="1">AND(LEN(BZ1218)&gt;0,TEXT(BZ1218,"YYYY-MM-DD")=TEXT(Konstanta!$B$1,"YYYY-MM-DD"))</f>
        <v>0</v>
      </c>
      <c r="CC1218" s="70" t="str">
        <f t="shared" si="303"/>
        <v/>
      </c>
      <c r="CD1218" s="72">
        <f ca="1">(Konstanta!$B$2-D1218)*24</f>
        <v>1096694.666275</v>
      </c>
      <c r="CE1218" t="b">
        <f t="shared" si="304"/>
        <v>0</v>
      </c>
      <c r="CF1218" t="b">
        <f>LEN(_xlfn.IFNA(VLOOKUP(H1218,Konstanta!$M:$M,1,FALSE),""))&gt;0</f>
        <v>0</v>
      </c>
      <c r="CG1218" t="b">
        <f>LEN(_xlfn.IFNA(VLOOKUP(G1218,Konstanta!$T:$T,1,FALSE),""))&gt;0</f>
        <v>0</v>
      </c>
      <c r="CH1218" t="b">
        <f>_xlfn.IFNA(VLOOKUP(U1218,Konstanta!$O:$O,1,FALSE),"-")&lt;&gt;"-"</f>
        <v>0</v>
      </c>
      <c r="CI1218" t="b">
        <f>LEN(_xlfn.IFNA(VLOOKUP(AX1218,Konstanta!$X:$X,1,FALSE),""))&gt;0</f>
        <v>0</v>
      </c>
      <c r="CJ1218" t="b">
        <f>OR(LEN(_xlfn.IFNA(VLOOKUP(Y1218,Konstanta!$Q:$Q,1,FALSE),""))&gt;0,LEN(Y1218)=0)</f>
        <v>1</v>
      </c>
      <c r="CK1218" t="b">
        <f t="shared" si="305"/>
        <v>1</v>
      </c>
      <c r="CL1218" t="b">
        <f>OR(LEN(_xlfn.IFNA(VLOOKUP(BK1218,Konstanta!$Z:$Z,1,FALSE),""))&gt;0,LEN(BK1218)=0)</f>
        <v>1</v>
      </c>
      <c r="CM1218" t="b">
        <f t="shared" si="306"/>
        <v>1</v>
      </c>
      <c r="CN1218" t="b">
        <f t="shared" si="307"/>
        <v>0</v>
      </c>
      <c r="CO1218" t="b">
        <f>LEN(_xlfn.IFNA(VLOOKUP(Data!K1218,Konstanta!$AB:$AB,1,FALSE),""))&gt;0</f>
        <v>0</v>
      </c>
      <c r="CP1218" s="12" t="b">
        <f t="shared" si="308"/>
        <v>0</v>
      </c>
      <c r="CQ1218" s="12" t="b">
        <f t="shared" si="309"/>
        <v>0</v>
      </c>
      <c r="CR1218" t="b">
        <f>ISNUMBER(SEARCH(Konstanta!$Q$5,Y1218))</f>
        <v>0</v>
      </c>
      <c r="CS1218">
        <f ca="1">IF(CD1218&lt;=Konstanta!$J$5,Konstanta!$I$5,IF(CD1218&lt;=Konstanta!$J$6,Konstanta!$I$6,IF(CD1218&lt;=Konstanta!$J$7,Konstanta!$I$7,Konstanta!$I$8)))</f>
        <v>4</v>
      </c>
      <c r="CT1218" t="b">
        <f>ISNUMBER(SEARCH(Konstanta!$Q$6,Y1218))</f>
        <v>0</v>
      </c>
      <c r="CU1218">
        <f ca="1">IF(CD1218&lt;=Konstanta!$F$5,Konstanta!$E$5,IF(CD1218&lt;=Konstanta!$F$6,Konstanta!$E$6,IF(CD1218&lt;=Konstanta!$F$7,Konstanta!$E$7,IF(CD1218&lt;=Konstanta!$F$8,Konstanta!$E$8,Konstanta!$E$9))))</f>
        <v>5</v>
      </c>
      <c r="CV1218" t="b">
        <f t="shared" si="310"/>
        <v>1</v>
      </c>
      <c r="CW1218" s="74">
        <f ca="1">IF(CD1218&lt;=Konstanta!$B$5,Konstanta!$A$5,IF(CD1218&lt;=Konstanta!$B$6,Konstanta!$A$6,IF(CD1218&lt;=Konstanta!$B$7,Konstanta!$A$7,IF(CD1218&lt;=Konstanta!$B$8,Konstanta!$A$8,IF(CD1218&lt;=Konstanta!$B$9,Konstanta!$A$9,IF(CD1218&lt;=Konstanta!$B$10,Konstanta!$A$10,IF(CD1218&lt;=Konstanta!$B$11,Konstanta!$A$11,Konstanta!$A$12)))))))</f>
        <v>8</v>
      </c>
      <c r="CX1218" t="b">
        <f>LEN(_xlfn.IFNA(VLOOKUP(AA1218,Konstanta!$AD:$AD,1,FALSE),""))=0</f>
        <v>1</v>
      </c>
      <c r="CY1218" s="67">
        <f t="shared" si="311"/>
        <v>0</v>
      </c>
      <c r="CZ1218" s="67">
        <f t="shared" si="312"/>
        <v>0</v>
      </c>
      <c r="DA1218" s="67">
        <f t="shared" si="313"/>
        <v>0</v>
      </c>
      <c r="DB1218" t="b">
        <f t="shared" ca="1" si="314"/>
        <v>0</v>
      </c>
      <c r="DC1218" s="67" t="b">
        <f>DA1218&lt;=Konstanta!$AH$3</f>
        <v>1</v>
      </c>
      <c r="DD1218" t="b">
        <f>CY1218&lt;=Konstanta!$AH$4</f>
        <v>1</v>
      </c>
      <c r="DE1218" t="b">
        <f>CY1218&lt;=Konstanta!$AH$5</f>
        <v>1</v>
      </c>
      <c r="DF1218" t="b">
        <f>CY1218&lt;=Konstanta!$AH$6</f>
        <v>1</v>
      </c>
      <c r="DG1218" t="b">
        <f ca="1">TEXT(BL1218,"YYYYMMDD")=TEXT(Konstanta!$B$1,"YYYYMMDD")</f>
        <v>0</v>
      </c>
      <c r="DH1218" t="b">
        <f t="shared" si="315"/>
        <v>0</v>
      </c>
      <c r="DI1218" s="67">
        <f ca="1">Konstanta!$C$4-Data!CD1218</f>
        <v>-1096658.666275</v>
      </c>
      <c r="DJ1218">
        <f ca="1">IF(Data!DI1218&gt;=Konstanta!$B$14,Konstanta!$A$14,IF(Data!DI1218&gt;=Konstanta!$B$15,Konstanta!$A$15,IF(Data!DI1218&gt;=Konstanta!$B$16,Konstanta!$A$16,IF(Data!DI1218&gt;=Konstanta!$B$17,Konstanta!$A$17,IF(Data!DI1218&gt;=Konstanta!$B$18,Konstanta!$A$18,Konstanta!$A$19)))))</f>
        <v>6</v>
      </c>
      <c r="DK1218" t="b">
        <f t="shared" si="316"/>
        <v>0</v>
      </c>
      <c r="DL1218" t="b">
        <f>COUNTIFS(A$1:A1217,A1218)=0</f>
        <v>1</v>
      </c>
    </row>
    <row r="1219" spans="1:116">
      <c r="A1219" s="68"/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8"/>
      <c r="P1219" s="68"/>
      <c r="Q1219" s="68"/>
      <c r="R1219" s="68"/>
      <c r="S1219" s="68"/>
      <c r="T1219" s="68"/>
      <c r="U1219" s="68"/>
      <c r="V1219" s="68"/>
      <c r="W1219" s="68"/>
      <c r="X1219" s="68"/>
      <c r="Y1219" s="68"/>
      <c r="Z1219" s="68"/>
      <c r="AA1219" s="68"/>
      <c r="AB1219" s="68"/>
      <c r="AC1219" s="68"/>
      <c r="AD1219" s="68"/>
      <c r="AE1219" s="68"/>
      <c r="AF1219" s="68"/>
      <c r="AG1219" s="68"/>
      <c r="AH1219" s="68"/>
      <c r="AI1219" s="68"/>
      <c r="AJ1219" s="68"/>
      <c r="AK1219" s="68"/>
      <c r="AL1219" s="68"/>
      <c r="AM1219" s="68"/>
      <c r="AN1219" s="68"/>
      <c r="AO1219" s="68"/>
      <c r="AP1219" s="68"/>
      <c r="AQ1219" s="68"/>
      <c r="AR1219" s="68"/>
      <c r="AS1219" s="68"/>
      <c r="AT1219" s="68"/>
      <c r="AU1219" s="68"/>
      <c r="AV1219" s="68"/>
      <c r="AW1219" s="68"/>
      <c r="AX1219" s="68"/>
      <c r="AY1219" s="68"/>
      <c r="AZ1219" s="68"/>
      <c r="BA1219" s="68"/>
      <c r="BB1219" s="68"/>
      <c r="BC1219" s="68"/>
      <c r="BD1219" s="68"/>
      <c r="BE1219" s="68"/>
      <c r="BF1219" s="68"/>
      <c r="BG1219" s="68"/>
      <c r="BH1219" s="68"/>
      <c r="BI1219" s="68"/>
      <c r="BJ1219" s="68"/>
      <c r="BK1219" s="68"/>
      <c r="BL1219" s="68"/>
      <c r="BM1219" s="68"/>
      <c r="BN1219" s="68"/>
      <c r="BO1219" s="68"/>
      <c r="BP1219" s="68"/>
      <c r="BQ1219" s="68"/>
      <c r="BR1219" s="68"/>
      <c r="BS1219" s="68"/>
      <c r="BT1219" s="68"/>
      <c r="BU1219" s="68"/>
      <c r="BV1219" s="68"/>
      <c r="BW1219" s="68"/>
      <c r="BX1219" s="68"/>
      <c r="BY1219" s="68"/>
      <c r="BZ1219" s="70" t="str">
        <f t="shared" ref="BZ1219:BZ1282" si="317">LEFT(R1219,19)</f>
        <v/>
      </c>
      <c r="CA1219" s="71">
        <f t="shared" ref="CA1219:CA1282" ca="1" si="318">(NOW()-R1219)*24</f>
        <v>1096694.6664083335</v>
      </c>
      <c r="CB1219" s="70" t="b">
        <f ca="1">AND(LEN(BZ1219)&gt;0,TEXT(BZ1219,"YYYY-MM-DD")=TEXT(Konstanta!$B$1,"YYYY-MM-DD"))</f>
        <v>0</v>
      </c>
      <c r="CC1219" s="70" t="str">
        <f t="shared" ref="CC1219:CC1282" si="319">TEXT(BZ1219,"HH")</f>
        <v/>
      </c>
      <c r="CD1219" s="72">
        <f ca="1">(Konstanta!$B$2-D1219)*24</f>
        <v>1096694.666275</v>
      </c>
      <c r="CE1219" t="b">
        <f t="shared" ref="CE1219:CE1282" si="320">AN1219=$CE$1</f>
        <v>0</v>
      </c>
      <c r="CF1219" t="b">
        <f>LEN(_xlfn.IFNA(VLOOKUP(H1219,Konstanta!$M:$M,1,FALSE),""))&gt;0</f>
        <v>0</v>
      </c>
      <c r="CG1219" t="b">
        <f>LEN(_xlfn.IFNA(VLOOKUP(G1219,Konstanta!$T:$T,1,FALSE),""))&gt;0</f>
        <v>0</v>
      </c>
      <c r="CH1219" t="b">
        <f>_xlfn.IFNA(VLOOKUP(U1219,Konstanta!$O:$O,1,FALSE),"-")&lt;&gt;"-"</f>
        <v>0</v>
      </c>
      <c r="CI1219" t="b">
        <f>LEN(_xlfn.IFNA(VLOOKUP(AX1219,Konstanta!$X:$X,1,FALSE),""))&gt;0</f>
        <v>0</v>
      </c>
      <c r="CJ1219" t="b">
        <f>OR(LEN(_xlfn.IFNA(VLOOKUP(Y1219,Konstanta!$Q:$Q,1,FALSE),""))&gt;0,LEN(Y1219)=0)</f>
        <v>1</v>
      </c>
      <c r="CK1219" t="b">
        <f t="shared" ref="CK1219:CK1282" si="321">NOT(ISNUMBER(SEARCH($CK$1,AO1219)))</f>
        <v>1</v>
      </c>
      <c r="CL1219" t="b">
        <f>OR(LEN(_xlfn.IFNA(VLOOKUP(BK1219,Konstanta!$Z:$Z,1,FALSE),""))&gt;0,LEN(BK1219)=0)</f>
        <v>1</v>
      </c>
      <c r="CM1219" t="b">
        <f t="shared" ref="CM1219:CM1282" si="322">NOT(CO1219)</f>
        <v>1</v>
      </c>
      <c r="CN1219" t="b">
        <f t="shared" ref="CN1219:CN1282" si="323">BK1219=$CN$1</f>
        <v>0</v>
      </c>
      <c r="CO1219" t="b">
        <f>LEN(_xlfn.IFNA(VLOOKUP(Data!K1219,Konstanta!$AB:$AB,1,FALSE),""))&gt;0</f>
        <v>0</v>
      </c>
      <c r="CP1219" s="12" t="b">
        <f t="shared" ref="CP1219:CP1282" si="324">AND(CE1219:CK1219,CL1219,CM1219)</f>
        <v>0</v>
      </c>
      <c r="CQ1219" s="12" t="b">
        <f t="shared" ref="CQ1219:CQ1282" si="325">AND(CE1219:CL1219,CO1219)</f>
        <v>0</v>
      </c>
      <c r="CR1219" t="b">
        <f>ISNUMBER(SEARCH(Konstanta!$Q$5,Y1219))</f>
        <v>0</v>
      </c>
      <c r="CS1219">
        <f ca="1">IF(CD1219&lt;=Konstanta!$J$5,Konstanta!$I$5,IF(CD1219&lt;=Konstanta!$J$6,Konstanta!$I$6,IF(CD1219&lt;=Konstanta!$J$7,Konstanta!$I$7,Konstanta!$I$8)))</f>
        <v>4</v>
      </c>
      <c r="CT1219" t="b">
        <f>ISNUMBER(SEARCH(Konstanta!$Q$6,Y1219))</f>
        <v>0</v>
      </c>
      <c r="CU1219">
        <f ca="1">IF(CD1219&lt;=Konstanta!$F$5,Konstanta!$E$5,IF(CD1219&lt;=Konstanta!$F$6,Konstanta!$E$6,IF(CD1219&lt;=Konstanta!$F$7,Konstanta!$E$7,IF(CD1219&lt;=Konstanta!$F$8,Konstanta!$E$8,Konstanta!$E$9))))</f>
        <v>5</v>
      </c>
      <c r="CV1219" t="b">
        <f t="shared" ref="CV1219:CV1282" si="326">AND(NOT(CR1219),NOT(CT1219))</f>
        <v>1</v>
      </c>
      <c r="CW1219" s="74">
        <f ca="1">IF(CD1219&lt;=Konstanta!$B$5,Konstanta!$A$5,IF(CD1219&lt;=Konstanta!$B$6,Konstanta!$A$6,IF(CD1219&lt;=Konstanta!$B$7,Konstanta!$A$7,IF(CD1219&lt;=Konstanta!$B$8,Konstanta!$A$8,IF(CD1219&lt;=Konstanta!$B$9,Konstanta!$A$9,IF(CD1219&lt;=Konstanta!$B$10,Konstanta!$A$10,IF(CD1219&lt;=Konstanta!$B$11,Konstanta!$A$11,Konstanta!$A$12)))))))</f>
        <v>8</v>
      </c>
      <c r="CX1219" t="b">
        <f>LEN(_xlfn.IFNA(VLOOKUP(AA1219,Konstanta!$AD:$AD,1,FALSE),""))=0</f>
        <v>1</v>
      </c>
      <c r="CY1219" s="67">
        <f t="shared" ref="CY1219:CY1282" si="327">IF(LEN(BL1219)&gt;0,BL1219-D1219,0)*24</f>
        <v>0</v>
      </c>
      <c r="CZ1219" s="67">
        <f t="shared" ref="CZ1219:CZ1282" si="328">IF(LEN(R1219)&gt;19,VALUE(LEFT(R1219,19)),R1219)</f>
        <v>0</v>
      </c>
      <c r="DA1219" s="67">
        <f t="shared" ref="DA1219:DA1282" si="329">(IF(LEN(BL1219)&gt;0,BL1219,0)-IF(LEN(CZ1219)&gt;0,CZ1219,0))*24</f>
        <v>0</v>
      </c>
      <c r="DB1219" t="b">
        <f t="shared" ref="DB1219:DB1282" ca="1" si="330">AND(CO1219,CQ1219,CX1219,DG1219,DL1219)</f>
        <v>0</v>
      </c>
      <c r="DC1219" s="67" t="b">
        <f>DA1219&lt;=Konstanta!$AH$3</f>
        <v>1</v>
      </c>
      <c r="DD1219" t="b">
        <f>CY1219&lt;=Konstanta!$AH$4</f>
        <v>1</v>
      </c>
      <c r="DE1219" t="b">
        <f>CY1219&lt;=Konstanta!$AH$5</f>
        <v>1</v>
      </c>
      <c r="DF1219" t="b">
        <f>CY1219&lt;=Konstanta!$AH$6</f>
        <v>1</v>
      </c>
      <c r="DG1219" t="b">
        <f ca="1">TEXT(BL1219,"YYYYMMDD")=TEXT(Konstanta!$B$1,"YYYYMMDD")</f>
        <v>0</v>
      </c>
      <c r="DH1219" t="b">
        <f t="shared" ref="DH1219:DH1282" si="331">LEN(R1219)&gt;0</f>
        <v>0</v>
      </c>
      <c r="DI1219" s="67">
        <f ca="1">Konstanta!$C$4-Data!CD1219</f>
        <v>-1096658.666275</v>
      </c>
      <c r="DJ1219">
        <f ca="1">IF(Data!DI1219&gt;=Konstanta!$B$14,Konstanta!$A$14,IF(Data!DI1219&gt;=Konstanta!$B$15,Konstanta!$A$15,IF(Data!DI1219&gt;=Konstanta!$B$16,Konstanta!$A$16,IF(Data!DI1219&gt;=Konstanta!$B$17,Konstanta!$A$17,IF(Data!DI1219&gt;=Konstanta!$B$18,Konstanta!$A$18,Konstanta!$A$19)))))</f>
        <v>6</v>
      </c>
      <c r="DK1219" t="b">
        <f t="shared" ref="DK1219:DK1282" si="332">LEN(M1219)&gt;0</f>
        <v>0</v>
      </c>
      <c r="DL1219" t="b">
        <f>COUNTIFS(A$1:A1218,A1219)=0</f>
        <v>1</v>
      </c>
    </row>
    <row r="1220" spans="1:116">
      <c r="A1220" s="68"/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8"/>
      <c r="P1220" s="68"/>
      <c r="Q1220" s="68"/>
      <c r="R1220" s="68"/>
      <c r="S1220" s="68"/>
      <c r="T1220" s="68"/>
      <c r="U1220" s="68"/>
      <c r="V1220" s="68"/>
      <c r="W1220" s="68"/>
      <c r="X1220" s="68"/>
      <c r="Y1220" s="68"/>
      <c r="Z1220" s="68"/>
      <c r="AA1220" s="68"/>
      <c r="AB1220" s="68"/>
      <c r="AC1220" s="68"/>
      <c r="AD1220" s="68"/>
      <c r="AE1220" s="68"/>
      <c r="AF1220" s="68"/>
      <c r="AG1220" s="68"/>
      <c r="AH1220" s="68"/>
      <c r="AI1220" s="68"/>
      <c r="AJ1220" s="68"/>
      <c r="AK1220" s="68"/>
      <c r="AL1220" s="68"/>
      <c r="AM1220" s="68"/>
      <c r="AN1220" s="68"/>
      <c r="AO1220" s="68"/>
      <c r="AP1220" s="68"/>
      <c r="AQ1220" s="68"/>
      <c r="AR1220" s="68"/>
      <c r="AS1220" s="68"/>
      <c r="AT1220" s="68"/>
      <c r="AU1220" s="68"/>
      <c r="AV1220" s="68"/>
      <c r="AW1220" s="68"/>
      <c r="AX1220" s="68"/>
      <c r="AY1220" s="68"/>
      <c r="AZ1220" s="68"/>
      <c r="BA1220" s="68"/>
      <c r="BB1220" s="68"/>
      <c r="BC1220" s="68"/>
      <c r="BD1220" s="68"/>
      <c r="BE1220" s="68"/>
      <c r="BF1220" s="68"/>
      <c r="BG1220" s="68"/>
      <c r="BH1220" s="68"/>
      <c r="BI1220" s="68"/>
      <c r="BJ1220" s="68"/>
      <c r="BK1220" s="68"/>
      <c r="BL1220" s="68"/>
      <c r="BM1220" s="68"/>
      <c r="BN1220" s="68"/>
      <c r="BO1220" s="68"/>
      <c r="BP1220" s="68"/>
      <c r="BQ1220" s="68"/>
      <c r="BR1220" s="68"/>
      <c r="BS1220" s="68"/>
      <c r="BT1220" s="68"/>
      <c r="BU1220" s="68"/>
      <c r="BV1220" s="68"/>
      <c r="BW1220" s="68"/>
      <c r="BX1220" s="68"/>
      <c r="BY1220" s="68"/>
      <c r="BZ1220" s="70" t="str">
        <f t="shared" si="317"/>
        <v/>
      </c>
      <c r="CA1220" s="71">
        <f t="shared" ca="1" si="318"/>
        <v>1096694.6660166667</v>
      </c>
      <c r="CB1220" s="70" t="b">
        <f ca="1">AND(LEN(BZ1220)&gt;0,TEXT(BZ1220,"YYYY-MM-DD")=TEXT(Konstanta!$B$1,"YYYY-MM-DD"))</f>
        <v>0</v>
      </c>
      <c r="CC1220" s="70" t="str">
        <f t="shared" si="319"/>
        <v/>
      </c>
      <c r="CD1220" s="72">
        <f ca="1">(Konstanta!$B$2-D1220)*24</f>
        <v>1096694.666275</v>
      </c>
      <c r="CE1220" t="b">
        <f t="shared" si="320"/>
        <v>0</v>
      </c>
      <c r="CF1220" t="b">
        <f>LEN(_xlfn.IFNA(VLOOKUP(H1220,Konstanta!$M:$M,1,FALSE),""))&gt;0</f>
        <v>0</v>
      </c>
      <c r="CG1220" t="b">
        <f>LEN(_xlfn.IFNA(VLOOKUP(G1220,Konstanta!$T:$T,1,FALSE),""))&gt;0</f>
        <v>0</v>
      </c>
      <c r="CH1220" t="b">
        <f>_xlfn.IFNA(VLOOKUP(U1220,Konstanta!$O:$O,1,FALSE),"-")&lt;&gt;"-"</f>
        <v>0</v>
      </c>
      <c r="CI1220" t="b">
        <f>LEN(_xlfn.IFNA(VLOOKUP(AX1220,Konstanta!$X:$X,1,FALSE),""))&gt;0</f>
        <v>0</v>
      </c>
      <c r="CJ1220" t="b">
        <f>OR(LEN(_xlfn.IFNA(VLOOKUP(Y1220,Konstanta!$Q:$Q,1,FALSE),""))&gt;0,LEN(Y1220)=0)</f>
        <v>1</v>
      </c>
      <c r="CK1220" t="b">
        <f t="shared" si="321"/>
        <v>1</v>
      </c>
      <c r="CL1220" t="b">
        <f>OR(LEN(_xlfn.IFNA(VLOOKUP(BK1220,Konstanta!$Z:$Z,1,FALSE),""))&gt;0,LEN(BK1220)=0)</f>
        <v>1</v>
      </c>
      <c r="CM1220" t="b">
        <f t="shared" si="322"/>
        <v>1</v>
      </c>
      <c r="CN1220" t="b">
        <f t="shared" si="323"/>
        <v>0</v>
      </c>
      <c r="CO1220" t="b">
        <f>LEN(_xlfn.IFNA(VLOOKUP(Data!K1220,Konstanta!$AB:$AB,1,FALSE),""))&gt;0</f>
        <v>0</v>
      </c>
      <c r="CP1220" s="12" t="b">
        <f t="shared" si="324"/>
        <v>0</v>
      </c>
      <c r="CQ1220" s="12" t="b">
        <f t="shared" si="325"/>
        <v>0</v>
      </c>
      <c r="CR1220" t="b">
        <f>ISNUMBER(SEARCH(Konstanta!$Q$5,Y1220))</f>
        <v>0</v>
      </c>
      <c r="CS1220">
        <f ca="1">IF(CD1220&lt;=Konstanta!$J$5,Konstanta!$I$5,IF(CD1220&lt;=Konstanta!$J$6,Konstanta!$I$6,IF(CD1220&lt;=Konstanta!$J$7,Konstanta!$I$7,Konstanta!$I$8)))</f>
        <v>4</v>
      </c>
      <c r="CT1220" t="b">
        <f>ISNUMBER(SEARCH(Konstanta!$Q$6,Y1220))</f>
        <v>0</v>
      </c>
      <c r="CU1220">
        <f ca="1">IF(CD1220&lt;=Konstanta!$F$5,Konstanta!$E$5,IF(CD1220&lt;=Konstanta!$F$6,Konstanta!$E$6,IF(CD1220&lt;=Konstanta!$F$7,Konstanta!$E$7,IF(CD1220&lt;=Konstanta!$F$8,Konstanta!$E$8,Konstanta!$E$9))))</f>
        <v>5</v>
      </c>
      <c r="CV1220" t="b">
        <f t="shared" si="326"/>
        <v>1</v>
      </c>
      <c r="CW1220" s="74">
        <f ca="1">IF(CD1220&lt;=Konstanta!$B$5,Konstanta!$A$5,IF(CD1220&lt;=Konstanta!$B$6,Konstanta!$A$6,IF(CD1220&lt;=Konstanta!$B$7,Konstanta!$A$7,IF(CD1220&lt;=Konstanta!$B$8,Konstanta!$A$8,IF(CD1220&lt;=Konstanta!$B$9,Konstanta!$A$9,IF(CD1220&lt;=Konstanta!$B$10,Konstanta!$A$10,IF(CD1220&lt;=Konstanta!$B$11,Konstanta!$A$11,Konstanta!$A$12)))))))</f>
        <v>8</v>
      </c>
      <c r="CX1220" t="b">
        <f>LEN(_xlfn.IFNA(VLOOKUP(AA1220,Konstanta!$AD:$AD,1,FALSE),""))=0</f>
        <v>1</v>
      </c>
      <c r="CY1220" s="67">
        <f t="shared" si="327"/>
        <v>0</v>
      </c>
      <c r="CZ1220" s="67">
        <f t="shared" si="328"/>
        <v>0</v>
      </c>
      <c r="DA1220" s="67">
        <f t="shared" si="329"/>
        <v>0</v>
      </c>
      <c r="DB1220" t="b">
        <f t="shared" ca="1" si="330"/>
        <v>0</v>
      </c>
      <c r="DC1220" s="67" t="b">
        <f>DA1220&lt;=Konstanta!$AH$3</f>
        <v>1</v>
      </c>
      <c r="DD1220" t="b">
        <f>CY1220&lt;=Konstanta!$AH$4</f>
        <v>1</v>
      </c>
      <c r="DE1220" t="b">
        <f>CY1220&lt;=Konstanta!$AH$5</f>
        <v>1</v>
      </c>
      <c r="DF1220" t="b">
        <f>CY1220&lt;=Konstanta!$AH$6</f>
        <v>1</v>
      </c>
      <c r="DG1220" t="b">
        <f ca="1">TEXT(BL1220,"YYYYMMDD")=TEXT(Konstanta!$B$1,"YYYYMMDD")</f>
        <v>0</v>
      </c>
      <c r="DH1220" t="b">
        <f t="shared" si="331"/>
        <v>0</v>
      </c>
      <c r="DI1220" s="67">
        <f ca="1">Konstanta!$C$4-Data!CD1220</f>
        <v>-1096658.666275</v>
      </c>
      <c r="DJ1220">
        <f ca="1">IF(Data!DI1220&gt;=Konstanta!$B$14,Konstanta!$A$14,IF(Data!DI1220&gt;=Konstanta!$B$15,Konstanta!$A$15,IF(Data!DI1220&gt;=Konstanta!$B$16,Konstanta!$A$16,IF(Data!DI1220&gt;=Konstanta!$B$17,Konstanta!$A$17,IF(Data!DI1220&gt;=Konstanta!$B$18,Konstanta!$A$18,Konstanta!$A$19)))))</f>
        <v>6</v>
      </c>
      <c r="DK1220" t="b">
        <f t="shared" si="332"/>
        <v>0</v>
      </c>
      <c r="DL1220" t="b">
        <f>COUNTIFS(A$1:A1219,A1220)=0</f>
        <v>1</v>
      </c>
    </row>
    <row r="1221" spans="1:116">
      <c r="A1221" s="68"/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8"/>
      <c r="P1221" s="68"/>
      <c r="Q1221" s="68"/>
      <c r="R1221" s="68"/>
      <c r="S1221" s="68"/>
      <c r="T1221" s="68"/>
      <c r="U1221" s="68"/>
      <c r="V1221" s="68"/>
      <c r="W1221" s="68"/>
      <c r="X1221" s="68"/>
      <c r="Y1221" s="68"/>
      <c r="Z1221" s="68"/>
      <c r="AA1221" s="68"/>
      <c r="AB1221" s="68"/>
      <c r="AC1221" s="68"/>
      <c r="AD1221" s="68"/>
      <c r="AE1221" s="68"/>
      <c r="AF1221" s="68"/>
      <c r="AG1221" s="68"/>
      <c r="AH1221" s="68"/>
      <c r="AI1221" s="68"/>
      <c r="AJ1221" s="68"/>
      <c r="AK1221" s="68"/>
      <c r="AL1221" s="68"/>
      <c r="AM1221" s="68"/>
      <c r="AN1221" s="68"/>
      <c r="AO1221" s="68"/>
      <c r="AP1221" s="68"/>
      <c r="AQ1221" s="68"/>
      <c r="AR1221" s="68"/>
      <c r="AS1221" s="68"/>
      <c r="AT1221" s="68"/>
      <c r="AU1221" s="68"/>
      <c r="AV1221" s="68"/>
      <c r="AW1221" s="68"/>
      <c r="AX1221" s="68"/>
      <c r="AY1221" s="68"/>
      <c r="AZ1221" s="68"/>
      <c r="BA1221" s="68"/>
      <c r="BB1221" s="68"/>
      <c r="BC1221" s="68"/>
      <c r="BD1221" s="68"/>
      <c r="BE1221" s="68"/>
      <c r="BF1221" s="68"/>
      <c r="BG1221" s="68"/>
      <c r="BH1221" s="68"/>
      <c r="BI1221" s="68"/>
      <c r="BJ1221" s="68"/>
      <c r="BK1221" s="68"/>
      <c r="BL1221" s="68"/>
      <c r="BM1221" s="68"/>
      <c r="BN1221" s="68"/>
      <c r="BO1221" s="68"/>
      <c r="BP1221" s="68"/>
      <c r="BQ1221" s="68"/>
      <c r="BR1221" s="68"/>
      <c r="BS1221" s="68"/>
      <c r="BT1221" s="68"/>
      <c r="BU1221" s="68"/>
      <c r="BV1221" s="68"/>
      <c r="BW1221" s="68"/>
      <c r="BX1221" s="68"/>
      <c r="BY1221" s="68"/>
      <c r="BZ1221" s="70" t="str">
        <f t="shared" si="317"/>
        <v/>
      </c>
      <c r="CA1221" s="71">
        <f t="shared" ca="1" si="318"/>
        <v>1096694.6664</v>
      </c>
      <c r="CB1221" s="70" t="b">
        <f ca="1">AND(LEN(BZ1221)&gt;0,TEXT(BZ1221,"YYYY-MM-DD")=TEXT(Konstanta!$B$1,"YYYY-MM-DD"))</f>
        <v>0</v>
      </c>
      <c r="CC1221" s="70" t="str">
        <f t="shared" si="319"/>
        <v/>
      </c>
      <c r="CD1221" s="72">
        <f ca="1">(Konstanta!$B$2-D1221)*24</f>
        <v>1096694.666275</v>
      </c>
      <c r="CE1221" t="b">
        <f t="shared" si="320"/>
        <v>0</v>
      </c>
      <c r="CF1221" t="b">
        <f>LEN(_xlfn.IFNA(VLOOKUP(H1221,Konstanta!$M:$M,1,FALSE),""))&gt;0</f>
        <v>0</v>
      </c>
      <c r="CG1221" t="b">
        <f>LEN(_xlfn.IFNA(VLOOKUP(G1221,Konstanta!$T:$T,1,FALSE),""))&gt;0</f>
        <v>0</v>
      </c>
      <c r="CH1221" t="b">
        <f>_xlfn.IFNA(VLOOKUP(U1221,Konstanta!$O:$O,1,FALSE),"-")&lt;&gt;"-"</f>
        <v>0</v>
      </c>
      <c r="CI1221" t="b">
        <f>LEN(_xlfn.IFNA(VLOOKUP(AX1221,Konstanta!$X:$X,1,FALSE),""))&gt;0</f>
        <v>0</v>
      </c>
      <c r="CJ1221" t="b">
        <f>OR(LEN(_xlfn.IFNA(VLOOKUP(Y1221,Konstanta!$Q:$Q,1,FALSE),""))&gt;0,LEN(Y1221)=0)</f>
        <v>1</v>
      </c>
      <c r="CK1221" t="b">
        <f t="shared" si="321"/>
        <v>1</v>
      </c>
      <c r="CL1221" t="b">
        <f>OR(LEN(_xlfn.IFNA(VLOOKUP(BK1221,Konstanta!$Z:$Z,1,FALSE),""))&gt;0,LEN(BK1221)=0)</f>
        <v>1</v>
      </c>
      <c r="CM1221" t="b">
        <f t="shared" si="322"/>
        <v>1</v>
      </c>
      <c r="CN1221" t="b">
        <f t="shared" si="323"/>
        <v>0</v>
      </c>
      <c r="CO1221" t="b">
        <f>LEN(_xlfn.IFNA(VLOOKUP(Data!K1221,Konstanta!$AB:$AB,1,FALSE),""))&gt;0</f>
        <v>0</v>
      </c>
      <c r="CP1221" s="12" t="b">
        <f t="shared" si="324"/>
        <v>0</v>
      </c>
      <c r="CQ1221" s="12" t="b">
        <f t="shared" si="325"/>
        <v>0</v>
      </c>
      <c r="CR1221" t="b">
        <f>ISNUMBER(SEARCH(Konstanta!$Q$5,Y1221))</f>
        <v>0</v>
      </c>
      <c r="CS1221">
        <f ca="1">IF(CD1221&lt;=Konstanta!$J$5,Konstanta!$I$5,IF(CD1221&lt;=Konstanta!$J$6,Konstanta!$I$6,IF(CD1221&lt;=Konstanta!$J$7,Konstanta!$I$7,Konstanta!$I$8)))</f>
        <v>4</v>
      </c>
      <c r="CT1221" t="b">
        <f>ISNUMBER(SEARCH(Konstanta!$Q$6,Y1221))</f>
        <v>0</v>
      </c>
      <c r="CU1221">
        <f ca="1">IF(CD1221&lt;=Konstanta!$F$5,Konstanta!$E$5,IF(CD1221&lt;=Konstanta!$F$6,Konstanta!$E$6,IF(CD1221&lt;=Konstanta!$F$7,Konstanta!$E$7,IF(CD1221&lt;=Konstanta!$F$8,Konstanta!$E$8,Konstanta!$E$9))))</f>
        <v>5</v>
      </c>
      <c r="CV1221" t="b">
        <f t="shared" si="326"/>
        <v>1</v>
      </c>
      <c r="CW1221" s="74">
        <f ca="1">IF(CD1221&lt;=Konstanta!$B$5,Konstanta!$A$5,IF(CD1221&lt;=Konstanta!$B$6,Konstanta!$A$6,IF(CD1221&lt;=Konstanta!$B$7,Konstanta!$A$7,IF(CD1221&lt;=Konstanta!$B$8,Konstanta!$A$8,IF(CD1221&lt;=Konstanta!$B$9,Konstanta!$A$9,IF(CD1221&lt;=Konstanta!$B$10,Konstanta!$A$10,IF(CD1221&lt;=Konstanta!$B$11,Konstanta!$A$11,Konstanta!$A$12)))))))</f>
        <v>8</v>
      </c>
      <c r="CX1221" t="b">
        <f>LEN(_xlfn.IFNA(VLOOKUP(AA1221,Konstanta!$AD:$AD,1,FALSE),""))=0</f>
        <v>1</v>
      </c>
      <c r="CY1221" s="67">
        <f t="shared" si="327"/>
        <v>0</v>
      </c>
      <c r="CZ1221" s="67">
        <f t="shared" si="328"/>
        <v>0</v>
      </c>
      <c r="DA1221" s="67">
        <f t="shared" si="329"/>
        <v>0</v>
      </c>
      <c r="DB1221" t="b">
        <f t="shared" ca="1" si="330"/>
        <v>0</v>
      </c>
      <c r="DC1221" s="67" t="b">
        <f>DA1221&lt;=Konstanta!$AH$3</f>
        <v>1</v>
      </c>
      <c r="DD1221" t="b">
        <f>CY1221&lt;=Konstanta!$AH$4</f>
        <v>1</v>
      </c>
      <c r="DE1221" t="b">
        <f>CY1221&lt;=Konstanta!$AH$5</f>
        <v>1</v>
      </c>
      <c r="DF1221" t="b">
        <f>CY1221&lt;=Konstanta!$AH$6</f>
        <v>1</v>
      </c>
      <c r="DG1221" t="b">
        <f ca="1">TEXT(BL1221,"YYYYMMDD")=TEXT(Konstanta!$B$1,"YYYYMMDD")</f>
        <v>0</v>
      </c>
      <c r="DH1221" t="b">
        <f t="shared" si="331"/>
        <v>0</v>
      </c>
      <c r="DI1221" s="67">
        <f ca="1">Konstanta!$C$4-Data!CD1221</f>
        <v>-1096658.666275</v>
      </c>
      <c r="DJ1221">
        <f ca="1">IF(Data!DI1221&gt;=Konstanta!$B$14,Konstanta!$A$14,IF(Data!DI1221&gt;=Konstanta!$B$15,Konstanta!$A$15,IF(Data!DI1221&gt;=Konstanta!$B$16,Konstanta!$A$16,IF(Data!DI1221&gt;=Konstanta!$B$17,Konstanta!$A$17,IF(Data!DI1221&gt;=Konstanta!$B$18,Konstanta!$A$18,Konstanta!$A$19)))))</f>
        <v>6</v>
      </c>
      <c r="DK1221" t="b">
        <f t="shared" si="332"/>
        <v>0</v>
      </c>
      <c r="DL1221" t="b">
        <f>COUNTIFS(A$1:A1220,A1221)=0</f>
        <v>1</v>
      </c>
    </row>
    <row r="1222" spans="1:116">
      <c r="A1222" s="68"/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8"/>
      <c r="P1222" s="68"/>
      <c r="Q1222" s="68"/>
      <c r="R1222" s="68"/>
      <c r="S1222" s="68"/>
      <c r="T1222" s="68"/>
      <c r="U1222" s="68"/>
      <c r="V1222" s="68"/>
      <c r="W1222" s="68"/>
      <c r="X1222" s="68"/>
      <c r="Y1222" s="68"/>
      <c r="Z1222" s="68"/>
      <c r="AA1222" s="68"/>
      <c r="AB1222" s="68"/>
      <c r="AC1222" s="68"/>
      <c r="AD1222" s="68"/>
      <c r="AE1222" s="68"/>
      <c r="AF1222" s="68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  <c r="BL1222" s="68"/>
      <c r="BM1222" s="68"/>
      <c r="BN1222" s="68"/>
      <c r="BO1222" s="68"/>
      <c r="BP1222" s="68"/>
      <c r="BQ1222" s="68"/>
      <c r="BR1222" s="68"/>
      <c r="BS1222" s="68"/>
      <c r="BT1222" s="68"/>
      <c r="BU1222" s="68"/>
      <c r="BV1222" s="68"/>
      <c r="BW1222" s="68"/>
      <c r="BX1222" s="68"/>
      <c r="BY1222" s="68"/>
      <c r="BZ1222" s="70" t="str">
        <f t="shared" si="317"/>
        <v/>
      </c>
      <c r="CA1222" s="71">
        <f t="shared" ca="1" si="318"/>
        <v>1096694.6659916667</v>
      </c>
      <c r="CB1222" s="70" t="b">
        <f ca="1">AND(LEN(BZ1222)&gt;0,TEXT(BZ1222,"YYYY-MM-DD")=TEXT(Konstanta!$B$1,"YYYY-MM-DD"))</f>
        <v>0</v>
      </c>
      <c r="CC1222" s="70" t="str">
        <f t="shared" si="319"/>
        <v/>
      </c>
      <c r="CD1222" s="72">
        <f ca="1">(Konstanta!$B$2-D1222)*24</f>
        <v>1096694.666275</v>
      </c>
      <c r="CE1222" t="b">
        <f t="shared" si="320"/>
        <v>0</v>
      </c>
      <c r="CF1222" t="b">
        <f>LEN(_xlfn.IFNA(VLOOKUP(H1222,Konstanta!$M:$M,1,FALSE),""))&gt;0</f>
        <v>0</v>
      </c>
      <c r="CG1222" t="b">
        <f>LEN(_xlfn.IFNA(VLOOKUP(G1222,Konstanta!$T:$T,1,FALSE),""))&gt;0</f>
        <v>0</v>
      </c>
      <c r="CH1222" t="b">
        <f>_xlfn.IFNA(VLOOKUP(U1222,Konstanta!$O:$O,1,FALSE),"-")&lt;&gt;"-"</f>
        <v>0</v>
      </c>
      <c r="CI1222" t="b">
        <f>LEN(_xlfn.IFNA(VLOOKUP(AX1222,Konstanta!$X:$X,1,FALSE),""))&gt;0</f>
        <v>0</v>
      </c>
      <c r="CJ1222" t="b">
        <f>OR(LEN(_xlfn.IFNA(VLOOKUP(Y1222,Konstanta!$Q:$Q,1,FALSE),""))&gt;0,LEN(Y1222)=0)</f>
        <v>1</v>
      </c>
      <c r="CK1222" t="b">
        <f t="shared" si="321"/>
        <v>1</v>
      </c>
      <c r="CL1222" t="b">
        <f>OR(LEN(_xlfn.IFNA(VLOOKUP(BK1222,Konstanta!$Z:$Z,1,FALSE),""))&gt;0,LEN(BK1222)=0)</f>
        <v>1</v>
      </c>
      <c r="CM1222" t="b">
        <f t="shared" si="322"/>
        <v>1</v>
      </c>
      <c r="CN1222" t="b">
        <f t="shared" si="323"/>
        <v>0</v>
      </c>
      <c r="CO1222" t="b">
        <f>LEN(_xlfn.IFNA(VLOOKUP(Data!K1222,Konstanta!$AB:$AB,1,FALSE),""))&gt;0</f>
        <v>0</v>
      </c>
      <c r="CP1222" s="12" t="b">
        <f t="shared" si="324"/>
        <v>0</v>
      </c>
      <c r="CQ1222" s="12" t="b">
        <f t="shared" si="325"/>
        <v>0</v>
      </c>
      <c r="CR1222" t="b">
        <f>ISNUMBER(SEARCH(Konstanta!$Q$5,Y1222))</f>
        <v>0</v>
      </c>
      <c r="CS1222">
        <f ca="1">IF(CD1222&lt;=Konstanta!$J$5,Konstanta!$I$5,IF(CD1222&lt;=Konstanta!$J$6,Konstanta!$I$6,IF(CD1222&lt;=Konstanta!$J$7,Konstanta!$I$7,Konstanta!$I$8)))</f>
        <v>4</v>
      </c>
      <c r="CT1222" t="b">
        <f>ISNUMBER(SEARCH(Konstanta!$Q$6,Y1222))</f>
        <v>0</v>
      </c>
      <c r="CU1222">
        <f ca="1">IF(CD1222&lt;=Konstanta!$F$5,Konstanta!$E$5,IF(CD1222&lt;=Konstanta!$F$6,Konstanta!$E$6,IF(CD1222&lt;=Konstanta!$F$7,Konstanta!$E$7,IF(CD1222&lt;=Konstanta!$F$8,Konstanta!$E$8,Konstanta!$E$9))))</f>
        <v>5</v>
      </c>
      <c r="CV1222" t="b">
        <f t="shared" si="326"/>
        <v>1</v>
      </c>
      <c r="CW1222" s="74">
        <f ca="1">IF(CD1222&lt;=Konstanta!$B$5,Konstanta!$A$5,IF(CD1222&lt;=Konstanta!$B$6,Konstanta!$A$6,IF(CD1222&lt;=Konstanta!$B$7,Konstanta!$A$7,IF(CD1222&lt;=Konstanta!$B$8,Konstanta!$A$8,IF(CD1222&lt;=Konstanta!$B$9,Konstanta!$A$9,IF(CD1222&lt;=Konstanta!$B$10,Konstanta!$A$10,IF(CD1222&lt;=Konstanta!$B$11,Konstanta!$A$11,Konstanta!$A$12)))))))</f>
        <v>8</v>
      </c>
      <c r="CX1222" t="b">
        <f>LEN(_xlfn.IFNA(VLOOKUP(AA1222,Konstanta!$AD:$AD,1,FALSE),""))=0</f>
        <v>1</v>
      </c>
      <c r="CY1222" s="67">
        <f t="shared" si="327"/>
        <v>0</v>
      </c>
      <c r="CZ1222" s="67">
        <f t="shared" si="328"/>
        <v>0</v>
      </c>
      <c r="DA1222" s="67">
        <f t="shared" si="329"/>
        <v>0</v>
      </c>
      <c r="DB1222" t="b">
        <f t="shared" ca="1" si="330"/>
        <v>0</v>
      </c>
      <c r="DC1222" s="67" t="b">
        <f>DA1222&lt;=Konstanta!$AH$3</f>
        <v>1</v>
      </c>
      <c r="DD1222" t="b">
        <f>CY1222&lt;=Konstanta!$AH$4</f>
        <v>1</v>
      </c>
      <c r="DE1222" t="b">
        <f>CY1222&lt;=Konstanta!$AH$5</f>
        <v>1</v>
      </c>
      <c r="DF1222" t="b">
        <f>CY1222&lt;=Konstanta!$AH$6</f>
        <v>1</v>
      </c>
      <c r="DG1222" t="b">
        <f ca="1">TEXT(BL1222,"YYYYMMDD")=TEXT(Konstanta!$B$1,"YYYYMMDD")</f>
        <v>0</v>
      </c>
      <c r="DH1222" t="b">
        <f t="shared" si="331"/>
        <v>0</v>
      </c>
      <c r="DI1222" s="67">
        <f ca="1">Konstanta!$C$4-Data!CD1222</f>
        <v>-1096658.666275</v>
      </c>
      <c r="DJ1222">
        <f ca="1">IF(Data!DI1222&gt;=Konstanta!$B$14,Konstanta!$A$14,IF(Data!DI1222&gt;=Konstanta!$B$15,Konstanta!$A$15,IF(Data!DI1222&gt;=Konstanta!$B$16,Konstanta!$A$16,IF(Data!DI1222&gt;=Konstanta!$B$17,Konstanta!$A$17,IF(Data!DI1222&gt;=Konstanta!$B$18,Konstanta!$A$18,Konstanta!$A$19)))))</f>
        <v>6</v>
      </c>
      <c r="DK1222" t="b">
        <f t="shared" si="332"/>
        <v>0</v>
      </c>
      <c r="DL1222" t="b">
        <f>COUNTIFS(A$1:A1221,A1222)=0</f>
        <v>1</v>
      </c>
    </row>
    <row r="1223" spans="1:116">
      <c r="A1223" s="68"/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8"/>
      <c r="P1223" s="68"/>
      <c r="Q1223" s="68"/>
      <c r="R1223" s="68"/>
      <c r="S1223" s="68"/>
      <c r="T1223" s="68"/>
      <c r="U1223" s="68"/>
      <c r="V1223" s="68"/>
      <c r="W1223" s="68"/>
      <c r="X1223" s="68"/>
      <c r="Y1223" s="68"/>
      <c r="Z1223" s="68"/>
      <c r="AA1223" s="68"/>
      <c r="AB1223" s="68"/>
      <c r="AC1223" s="68"/>
      <c r="AD1223" s="68"/>
      <c r="AE1223" s="68"/>
      <c r="AF1223" s="68"/>
      <c r="AG1223" s="68"/>
      <c r="AH1223" s="68"/>
      <c r="AI1223" s="68"/>
      <c r="AJ1223" s="68"/>
      <c r="AK1223" s="68"/>
      <c r="AL1223" s="68"/>
      <c r="AM1223" s="68"/>
      <c r="AN1223" s="68"/>
      <c r="AO1223" s="68"/>
      <c r="AP1223" s="68"/>
      <c r="AQ1223" s="68"/>
      <c r="AR1223" s="68"/>
      <c r="AS1223" s="68"/>
      <c r="AT1223" s="68"/>
      <c r="AU1223" s="68"/>
      <c r="AV1223" s="68"/>
      <c r="AW1223" s="68"/>
      <c r="AX1223" s="68"/>
      <c r="AY1223" s="68"/>
      <c r="AZ1223" s="68"/>
      <c r="BA1223" s="68"/>
      <c r="BB1223" s="68"/>
      <c r="BC1223" s="68"/>
      <c r="BD1223" s="68"/>
      <c r="BE1223" s="68"/>
      <c r="BF1223" s="68"/>
      <c r="BG1223" s="68"/>
      <c r="BH1223" s="68"/>
      <c r="BI1223" s="68"/>
      <c r="BJ1223" s="68"/>
      <c r="BK1223" s="68"/>
      <c r="BL1223" s="68"/>
      <c r="BM1223" s="68"/>
      <c r="BN1223" s="68"/>
      <c r="BO1223" s="68"/>
      <c r="BP1223" s="68"/>
      <c r="BQ1223" s="68"/>
      <c r="BR1223" s="68"/>
      <c r="BS1223" s="68"/>
      <c r="BT1223" s="68"/>
      <c r="BU1223" s="68"/>
      <c r="BV1223" s="68"/>
      <c r="BW1223" s="68"/>
      <c r="BX1223" s="68"/>
      <c r="BY1223" s="68"/>
      <c r="BZ1223" s="70" t="str">
        <f t="shared" si="317"/>
        <v/>
      </c>
      <c r="CA1223" s="71">
        <f t="shared" ca="1" si="318"/>
        <v>1096694.6662277777</v>
      </c>
      <c r="CB1223" s="70" t="b">
        <f ca="1">AND(LEN(BZ1223)&gt;0,TEXT(BZ1223,"YYYY-MM-DD")=TEXT(Konstanta!$B$1,"YYYY-MM-DD"))</f>
        <v>0</v>
      </c>
      <c r="CC1223" s="70" t="str">
        <f t="shared" si="319"/>
        <v/>
      </c>
      <c r="CD1223" s="72">
        <f ca="1">(Konstanta!$B$2-D1223)*24</f>
        <v>1096694.666275</v>
      </c>
      <c r="CE1223" t="b">
        <f t="shared" si="320"/>
        <v>0</v>
      </c>
      <c r="CF1223" t="b">
        <f>LEN(_xlfn.IFNA(VLOOKUP(H1223,Konstanta!$M:$M,1,FALSE),""))&gt;0</f>
        <v>0</v>
      </c>
      <c r="CG1223" t="b">
        <f>LEN(_xlfn.IFNA(VLOOKUP(G1223,Konstanta!$T:$T,1,FALSE),""))&gt;0</f>
        <v>0</v>
      </c>
      <c r="CH1223" t="b">
        <f>_xlfn.IFNA(VLOOKUP(U1223,Konstanta!$O:$O,1,FALSE),"-")&lt;&gt;"-"</f>
        <v>0</v>
      </c>
      <c r="CI1223" t="b">
        <f>LEN(_xlfn.IFNA(VLOOKUP(AX1223,Konstanta!$X:$X,1,FALSE),""))&gt;0</f>
        <v>0</v>
      </c>
      <c r="CJ1223" t="b">
        <f>OR(LEN(_xlfn.IFNA(VLOOKUP(Y1223,Konstanta!$Q:$Q,1,FALSE),""))&gt;0,LEN(Y1223)=0)</f>
        <v>1</v>
      </c>
      <c r="CK1223" t="b">
        <f t="shared" si="321"/>
        <v>1</v>
      </c>
      <c r="CL1223" t="b">
        <f>OR(LEN(_xlfn.IFNA(VLOOKUP(BK1223,Konstanta!$Z:$Z,1,FALSE),""))&gt;0,LEN(BK1223)=0)</f>
        <v>1</v>
      </c>
      <c r="CM1223" t="b">
        <f t="shared" si="322"/>
        <v>1</v>
      </c>
      <c r="CN1223" t="b">
        <f t="shared" si="323"/>
        <v>0</v>
      </c>
      <c r="CO1223" t="b">
        <f>LEN(_xlfn.IFNA(VLOOKUP(Data!K1223,Konstanta!$AB:$AB,1,FALSE),""))&gt;0</f>
        <v>0</v>
      </c>
      <c r="CP1223" s="12" t="b">
        <f t="shared" si="324"/>
        <v>0</v>
      </c>
      <c r="CQ1223" s="12" t="b">
        <f t="shared" si="325"/>
        <v>0</v>
      </c>
      <c r="CR1223" t="b">
        <f>ISNUMBER(SEARCH(Konstanta!$Q$5,Y1223))</f>
        <v>0</v>
      </c>
      <c r="CS1223">
        <f ca="1">IF(CD1223&lt;=Konstanta!$J$5,Konstanta!$I$5,IF(CD1223&lt;=Konstanta!$J$6,Konstanta!$I$6,IF(CD1223&lt;=Konstanta!$J$7,Konstanta!$I$7,Konstanta!$I$8)))</f>
        <v>4</v>
      </c>
      <c r="CT1223" t="b">
        <f>ISNUMBER(SEARCH(Konstanta!$Q$6,Y1223))</f>
        <v>0</v>
      </c>
      <c r="CU1223">
        <f ca="1">IF(CD1223&lt;=Konstanta!$F$5,Konstanta!$E$5,IF(CD1223&lt;=Konstanta!$F$6,Konstanta!$E$6,IF(CD1223&lt;=Konstanta!$F$7,Konstanta!$E$7,IF(CD1223&lt;=Konstanta!$F$8,Konstanta!$E$8,Konstanta!$E$9))))</f>
        <v>5</v>
      </c>
      <c r="CV1223" t="b">
        <f t="shared" si="326"/>
        <v>1</v>
      </c>
      <c r="CW1223" s="74">
        <f ca="1">IF(CD1223&lt;=Konstanta!$B$5,Konstanta!$A$5,IF(CD1223&lt;=Konstanta!$B$6,Konstanta!$A$6,IF(CD1223&lt;=Konstanta!$B$7,Konstanta!$A$7,IF(CD1223&lt;=Konstanta!$B$8,Konstanta!$A$8,IF(CD1223&lt;=Konstanta!$B$9,Konstanta!$A$9,IF(CD1223&lt;=Konstanta!$B$10,Konstanta!$A$10,IF(CD1223&lt;=Konstanta!$B$11,Konstanta!$A$11,Konstanta!$A$12)))))))</f>
        <v>8</v>
      </c>
      <c r="CX1223" t="b">
        <f>LEN(_xlfn.IFNA(VLOOKUP(AA1223,Konstanta!$AD:$AD,1,FALSE),""))=0</f>
        <v>1</v>
      </c>
      <c r="CY1223" s="67">
        <f t="shared" si="327"/>
        <v>0</v>
      </c>
      <c r="CZ1223" s="67">
        <f t="shared" si="328"/>
        <v>0</v>
      </c>
      <c r="DA1223" s="67">
        <f t="shared" si="329"/>
        <v>0</v>
      </c>
      <c r="DB1223" t="b">
        <f t="shared" ca="1" si="330"/>
        <v>0</v>
      </c>
      <c r="DC1223" s="67" t="b">
        <f>DA1223&lt;=Konstanta!$AH$3</f>
        <v>1</v>
      </c>
      <c r="DD1223" t="b">
        <f>CY1223&lt;=Konstanta!$AH$4</f>
        <v>1</v>
      </c>
      <c r="DE1223" t="b">
        <f>CY1223&lt;=Konstanta!$AH$5</f>
        <v>1</v>
      </c>
      <c r="DF1223" t="b">
        <f>CY1223&lt;=Konstanta!$AH$6</f>
        <v>1</v>
      </c>
      <c r="DG1223" t="b">
        <f ca="1">TEXT(BL1223,"YYYYMMDD")=TEXT(Konstanta!$B$1,"YYYYMMDD")</f>
        <v>0</v>
      </c>
      <c r="DH1223" t="b">
        <f t="shared" si="331"/>
        <v>0</v>
      </c>
      <c r="DI1223" s="67">
        <f ca="1">Konstanta!$C$4-Data!CD1223</f>
        <v>-1096658.666275</v>
      </c>
      <c r="DJ1223">
        <f ca="1">IF(Data!DI1223&gt;=Konstanta!$B$14,Konstanta!$A$14,IF(Data!DI1223&gt;=Konstanta!$B$15,Konstanta!$A$15,IF(Data!DI1223&gt;=Konstanta!$B$16,Konstanta!$A$16,IF(Data!DI1223&gt;=Konstanta!$B$17,Konstanta!$A$17,IF(Data!DI1223&gt;=Konstanta!$B$18,Konstanta!$A$18,Konstanta!$A$19)))))</f>
        <v>6</v>
      </c>
      <c r="DK1223" t="b">
        <f t="shared" si="332"/>
        <v>0</v>
      </c>
      <c r="DL1223" t="b">
        <f>COUNTIFS(A$1:A1222,A1223)=0</f>
        <v>1</v>
      </c>
    </row>
    <row r="1224" spans="1:116">
      <c r="A1224" s="68"/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8"/>
      <c r="P1224" s="68"/>
      <c r="Q1224" s="68"/>
      <c r="R1224" s="68"/>
      <c r="S1224" s="68"/>
      <c r="T1224" s="68"/>
      <c r="U1224" s="68"/>
      <c r="V1224" s="68"/>
      <c r="W1224" s="68"/>
      <c r="X1224" s="68"/>
      <c r="Y1224" s="68"/>
      <c r="Z1224" s="68"/>
      <c r="AA1224" s="68"/>
      <c r="AB1224" s="68"/>
      <c r="AC1224" s="68"/>
      <c r="AD1224" s="68"/>
      <c r="AE1224" s="68"/>
      <c r="AF1224" s="68"/>
      <c r="AG1224" s="68"/>
      <c r="AH1224" s="68"/>
      <c r="AI1224" s="68"/>
      <c r="AJ1224" s="68"/>
      <c r="AK1224" s="68"/>
      <c r="AL1224" s="68"/>
      <c r="AM1224" s="68"/>
      <c r="AN1224" s="68"/>
      <c r="AO1224" s="68"/>
      <c r="AP1224" s="68"/>
      <c r="AQ1224" s="68"/>
      <c r="AR1224" s="68"/>
      <c r="AS1224" s="68"/>
      <c r="AT1224" s="68"/>
      <c r="AU1224" s="68"/>
      <c r="AV1224" s="68"/>
      <c r="AW1224" s="68"/>
      <c r="AX1224" s="68"/>
      <c r="AY1224" s="68"/>
      <c r="AZ1224" s="68"/>
      <c r="BA1224" s="68"/>
      <c r="BB1224" s="68"/>
      <c r="BC1224" s="68"/>
      <c r="BD1224" s="68"/>
      <c r="BE1224" s="68"/>
      <c r="BF1224" s="68"/>
      <c r="BG1224" s="68"/>
      <c r="BH1224" s="68"/>
      <c r="BI1224" s="68"/>
      <c r="BJ1224" s="68"/>
      <c r="BK1224" s="68"/>
      <c r="BL1224" s="68"/>
      <c r="BM1224" s="68"/>
      <c r="BN1224" s="68"/>
      <c r="BO1224" s="68"/>
      <c r="BP1224" s="68"/>
      <c r="BQ1224" s="68"/>
      <c r="BR1224" s="68"/>
      <c r="BS1224" s="68"/>
      <c r="BT1224" s="68"/>
      <c r="BU1224" s="68"/>
      <c r="BV1224" s="68"/>
      <c r="BW1224" s="68"/>
      <c r="BX1224" s="68"/>
      <c r="BY1224" s="68"/>
      <c r="BZ1224" s="70" t="str">
        <f t="shared" si="317"/>
        <v/>
      </c>
      <c r="CA1224" s="71">
        <f t="shared" ca="1" si="318"/>
        <v>1096694.6662138889</v>
      </c>
      <c r="CB1224" s="70" t="b">
        <f ca="1">AND(LEN(BZ1224)&gt;0,TEXT(BZ1224,"YYYY-MM-DD")=TEXT(Konstanta!$B$1,"YYYY-MM-DD"))</f>
        <v>0</v>
      </c>
      <c r="CC1224" s="70" t="str">
        <f t="shared" si="319"/>
        <v/>
      </c>
      <c r="CD1224" s="72">
        <f ca="1">(Konstanta!$B$2-D1224)*24</f>
        <v>1096694.666275</v>
      </c>
      <c r="CE1224" t="b">
        <f t="shared" si="320"/>
        <v>0</v>
      </c>
      <c r="CF1224" t="b">
        <f>LEN(_xlfn.IFNA(VLOOKUP(H1224,Konstanta!$M:$M,1,FALSE),""))&gt;0</f>
        <v>0</v>
      </c>
      <c r="CG1224" t="b">
        <f>LEN(_xlfn.IFNA(VLOOKUP(G1224,Konstanta!$T:$T,1,FALSE),""))&gt;0</f>
        <v>0</v>
      </c>
      <c r="CH1224" t="b">
        <f>_xlfn.IFNA(VLOOKUP(U1224,Konstanta!$O:$O,1,FALSE),"-")&lt;&gt;"-"</f>
        <v>0</v>
      </c>
      <c r="CI1224" t="b">
        <f>LEN(_xlfn.IFNA(VLOOKUP(AX1224,Konstanta!$X:$X,1,FALSE),""))&gt;0</f>
        <v>0</v>
      </c>
      <c r="CJ1224" t="b">
        <f>OR(LEN(_xlfn.IFNA(VLOOKUP(Y1224,Konstanta!$Q:$Q,1,FALSE),""))&gt;0,LEN(Y1224)=0)</f>
        <v>1</v>
      </c>
      <c r="CK1224" t="b">
        <f t="shared" si="321"/>
        <v>1</v>
      </c>
      <c r="CL1224" t="b">
        <f>OR(LEN(_xlfn.IFNA(VLOOKUP(BK1224,Konstanta!$Z:$Z,1,FALSE),""))&gt;0,LEN(BK1224)=0)</f>
        <v>1</v>
      </c>
      <c r="CM1224" t="b">
        <f t="shared" si="322"/>
        <v>1</v>
      </c>
      <c r="CN1224" t="b">
        <f t="shared" si="323"/>
        <v>0</v>
      </c>
      <c r="CO1224" t="b">
        <f>LEN(_xlfn.IFNA(VLOOKUP(Data!K1224,Konstanta!$AB:$AB,1,FALSE),""))&gt;0</f>
        <v>0</v>
      </c>
      <c r="CP1224" s="12" t="b">
        <f t="shared" si="324"/>
        <v>0</v>
      </c>
      <c r="CQ1224" s="12" t="b">
        <f t="shared" si="325"/>
        <v>0</v>
      </c>
      <c r="CR1224" t="b">
        <f>ISNUMBER(SEARCH(Konstanta!$Q$5,Y1224))</f>
        <v>0</v>
      </c>
      <c r="CS1224">
        <f ca="1">IF(CD1224&lt;=Konstanta!$J$5,Konstanta!$I$5,IF(CD1224&lt;=Konstanta!$J$6,Konstanta!$I$6,IF(CD1224&lt;=Konstanta!$J$7,Konstanta!$I$7,Konstanta!$I$8)))</f>
        <v>4</v>
      </c>
      <c r="CT1224" t="b">
        <f>ISNUMBER(SEARCH(Konstanta!$Q$6,Y1224))</f>
        <v>0</v>
      </c>
      <c r="CU1224">
        <f ca="1">IF(CD1224&lt;=Konstanta!$F$5,Konstanta!$E$5,IF(CD1224&lt;=Konstanta!$F$6,Konstanta!$E$6,IF(CD1224&lt;=Konstanta!$F$7,Konstanta!$E$7,IF(CD1224&lt;=Konstanta!$F$8,Konstanta!$E$8,Konstanta!$E$9))))</f>
        <v>5</v>
      </c>
      <c r="CV1224" t="b">
        <f t="shared" si="326"/>
        <v>1</v>
      </c>
      <c r="CW1224" s="74">
        <f ca="1">IF(CD1224&lt;=Konstanta!$B$5,Konstanta!$A$5,IF(CD1224&lt;=Konstanta!$B$6,Konstanta!$A$6,IF(CD1224&lt;=Konstanta!$B$7,Konstanta!$A$7,IF(CD1224&lt;=Konstanta!$B$8,Konstanta!$A$8,IF(CD1224&lt;=Konstanta!$B$9,Konstanta!$A$9,IF(CD1224&lt;=Konstanta!$B$10,Konstanta!$A$10,IF(CD1224&lt;=Konstanta!$B$11,Konstanta!$A$11,Konstanta!$A$12)))))))</f>
        <v>8</v>
      </c>
      <c r="CX1224" t="b">
        <f>LEN(_xlfn.IFNA(VLOOKUP(AA1224,Konstanta!$AD:$AD,1,FALSE),""))=0</f>
        <v>1</v>
      </c>
      <c r="CY1224" s="67">
        <f t="shared" si="327"/>
        <v>0</v>
      </c>
      <c r="CZ1224" s="67">
        <f t="shared" si="328"/>
        <v>0</v>
      </c>
      <c r="DA1224" s="67">
        <f t="shared" si="329"/>
        <v>0</v>
      </c>
      <c r="DB1224" t="b">
        <f t="shared" ca="1" si="330"/>
        <v>0</v>
      </c>
      <c r="DC1224" s="67" t="b">
        <f>DA1224&lt;=Konstanta!$AH$3</f>
        <v>1</v>
      </c>
      <c r="DD1224" t="b">
        <f>CY1224&lt;=Konstanta!$AH$4</f>
        <v>1</v>
      </c>
      <c r="DE1224" t="b">
        <f>CY1224&lt;=Konstanta!$AH$5</f>
        <v>1</v>
      </c>
      <c r="DF1224" t="b">
        <f>CY1224&lt;=Konstanta!$AH$6</f>
        <v>1</v>
      </c>
      <c r="DG1224" t="b">
        <f ca="1">TEXT(BL1224,"YYYYMMDD")=TEXT(Konstanta!$B$1,"YYYYMMDD")</f>
        <v>0</v>
      </c>
      <c r="DH1224" t="b">
        <f t="shared" si="331"/>
        <v>0</v>
      </c>
      <c r="DI1224" s="67">
        <f ca="1">Konstanta!$C$4-Data!CD1224</f>
        <v>-1096658.666275</v>
      </c>
      <c r="DJ1224">
        <f ca="1">IF(Data!DI1224&gt;=Konstanta!$B$14,Konstanta!$A$14,IF(Data!DI1224&gt;=Konstanta!$B$15,Konstanta!$A$15,IF(Data!DI1224&gt;=Konstanta!$B$16,Konstanta!$A$16,IF(Data!DI1224&gt;=Konstanta!$B$17,Konstanta!$A$17,IF(Data!DI1224&gt;=Konstanta!$B$18,Konstanta!$A$18,Konstanta!$A$19)))))</f>
        <v>6</v>
      </c>
      <c r="DK1224" t="b">
        <f t="shared" si="332"/>
        <v>0</v>
      </c>
      <c r="DL1224" t="b">
        <f>COUNTIFS(A$1:A1223,A1224)=0</f>
        <v>1</v>
      </c>
    </row>
    <row r="1225" spans="1:116">
      <c r="A1225" s="68"/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8"/>
      <c r="P1225" s="68"/>
      <c r="Q1225" s="68"/>
      <c r="R1225" s="68"/>
      <c r="S1225" s="68"/>
      <c r="T1225" s="68"/>
      <c r="U1225" s="68"/>
      <c r="V1225" s="68"/>
      <c r="W1225" s="68"/>
      <c r="X1225" s="68"/>
      <c r="Y1225" s="68"/>
      <c r="Z1225" s="68"/>
      <c r="AA1225" s="68"/>
      <c r="AB1225" s="68"/>
      <c r="AC1225" s="68"/>
      <c r="AD1225" s="68"/>
      <c r="AE1225" s="68"/>
      <c r="AF1225" s="68"/>
      <c r="AG1225" s="68"/>
      <c r="AH1225" s="68"/>
      <c r="AI1225" s="68"/>
      <c r="AJ1225" s="68"/>
      <c r="AK1225" s="68"/>
      <c r="AL1225" s="68"/>
      <c r="AM1225" s="68"/>
      <c r="AN1225" s="68"/>
      <c r="AO1225" s="68"/>
      <c r="AP1225" s="68"/>
      <c r="AQ1225" s="68"/>
      <c r="AR1225" s="68"/>
      <c r="AS1225" s="68"/>
      <c r="AT1225" s="68"/>
      <c r="AU1225" s="68"/>
      <c r="AV1225" s="68"/>
      <c r="AW1225" s="68"/>
      <c r="AX1225" s="68"/>
      <c r="AY1225" s="68"/>
      <c r="AZ1225" s="68"/>
      <c r="BA1225" s="68"/>
      <c r="BB1225" s="68"/>
      <c r="BC1225" s="68"/>
      <c r="BD1225" s="68"/>
      <c r="BE1225" s="68"/>
      <c r="BF1225" s="68"/>
      <c r="BG1225" s="68"/>
      <c r="BH1225" s="68"/>
      <c r="BI1225" s="68"/>
      <c r="BJ1225" s="68"/>
      <c r="BK1225" s="68"/>
      <c r="BL1225" s="68"/>
      <c r="BM1225" s="68"/>
      <c r="BN1225" s="68"/>
      <c r="BO1225" s="68"/>
      <c r="BP1225" s="68"/>
      <c r="BQ1225" s="68"/>
      <c r="BR1225" s="68"/>
      <c r="BS1225" s="68"/>
      <c r="BT1225" s="68"/>
      <c r="BU1225" s="68"/>
      <c r="BV1225" s="68"/>
      <c r="BW1225" s="68"/>
      <c r="BX1225" s="68"/>
      <c r="BY1225" s="68"/>
      <c r="BZ1225" s="70" t="str">
        <f t="shared" si="317"/>
        <v/>
      </c>
      <c r="CA1225" s="71">
        <f t="shared" ca="1" si="318"/>
        <v>1096694.6660055555</v>
      </c>
      <c r="CB1225" s="70" t="b">
        <f ca="1">AND(LEN(BZ1225)&gt;0,TEXT(BZ1225,"YYYY-MM-DD")=TEXT(Konstanta!$B$1,"YYYY-MM-DD"))</f>
        <v>0</v>
      </c>
      <c r="CC1225" s="70" t="str">
        <f t="shared" si="319"/>
        <v/>
      </c>
      <c r="CD1225" s="72">
        <f ca="1">(Konstanta!$B$2-D1225)*24</f>
        <v>1096694.666275</v>
      </c>
      <c r="CE1225" t="b">
        <f t="shared" si="320"/>
        <v>0</v>
      </c>
      <c r="CF1225" t="b">
        <f>LEN(_xlfn.IFNA(VLOOKUP(H1225,Konstanta!$M:$M,1,FALSE),""))&gt;0</f>
        <v>0</v>
      </c>
      <c r="CG1225" t="b">
        <f>LEN(_xlfn.IFNA(VLOOKUP(G1225,Konstanta!$T:$T,1,FALSE),""))&gt;0</f>
        <v>0</v>
      </c>
      <c r="CH1225" t="b">
        <f>_xlfn.IFNA(VLOOKUP(U1225,Konstanta!$O:$O,1,FALSE),"-")&lt;&gt;"-"</f>
        <v>0</v>
      </c>
      <c r="CI1225" t="b">
        <f>LEN(_xlfn.IFNA(VLOOKUP(AX1225,Konstanta!$X:$X,1,FALSE),""))&gt;0</f>
        <v>0</v>
      </c>
      <c r="CJ1225" t="b">
        <f>OR(LEN(_xlfn.IFNA(VLOOKUP(Y1225,Konstanta!$Q:$Q,1,FALSE),""))&gt;0,LEN(Y1225)=0)</f>
        <v>1</v>
      </c>
      <c r="CK1225" t="b">
        <f t="shared" si="321"/>
        <v>1</v>
      </c>
      <c r="CL1225" t="b">
        <f>OR(LEN(_xlfn.IFNA(VLOOKUP(BK1225,Konstanta!$Z:$Z,1,FALSE),""))&gt;0,LEN(BK1225)=0)</f>
        <v>1</v>
      </c>
      <c r="CM1225" t="b">
        <f t="shared" si="322"/>
        <v>1</v>
      </c>
      <c r="CN1225" t="b">
        <f t="shared" si="323"/>
        <v>0</v>
      </c>
      <c r="CO1225" t="b">
        <f>LEN(_xlfn.IFNA(VLOOKUP(Data!K1225,Konstanta!$AB:$AB,1,FALSE),""))&gt;0</f>
        <v>0</v>
      </c>
      <c r="CP1225" s="12" t="b">
        <f t="shared" si="324"/>
        <v>0</v>
      </c>
      <c r="CQ1225" s="12" t="b">
        <f t="shared" si="325"/>
        <v>0</v>
      </c>
      <c r="CR1225" t="b">
        <f>ISNUMBER(SEARCH(Konstanta!$Q$5,Y1225))</f>
        <v>0</v>
      </c>
      <c r="CS1225">
        <f ca="1">IF(CD1225&lt;=Konstanta!$J$5,Konstanta!$I$5,IF(CD1225&lt;=Konstanta!$J$6,Konstanta!$I$6,IF(CD1225&lt;=Konstanta!$J$7,Konstanta!$I$7,Konstanta!$I$8)))</f>
        <v>4</v>
      </c>
      <c r="CT1225" t="b">
        <f>ISNUMBER(SEARCH(Konstanta!$Q$6,Y1225))</f>
        <v>0</v>
      </c>
      <c r="CU1225">
        <f ca="1">IF(CD1225&lt;=Konstanta!$F$5,Konstanta!$E$5,IF(CD1225&lt;=Konstanta!$F$6,Konstanta!$E$6,IF(CD1225&lt;=Konstanta!$F$7,Konstanta!$E$7,IF(CD1225&lt;=Konstanta!$F$8,Konstanta!$E$8,Konstanta!$E$9))))</f>
        <v>5</v>
      </c>
      <c r="CV1225" t="b">
        <f t="shared" si="326"/>
        <v>1</v>
      </c>
      <c r="CW1225" s="74">
        <f ca="1">IF(CD1225&lt;=Konstanta!$B$5,Konstanta!$A$5,IF(CD1225&lt;=Konstanta!$B$6,Konstanta!$A$6,IF(CD1225&lt;=Konstanta!$B$7,Konstanta!$A$7,IF(CD1225&lt;=Konstanta!$B$8,Konstanta!$A$8,IF(CD1225&lt;=Konstanta!$B$9,Konstanta!$A$9,IF(CD1225&lt;=Konstanta!$B$10,Konstanta!$A$10,IF(CD1225&lt;=Konstanta!$B$11,Konstanta!$A$11,Konstanta!$A$12)))))))</f>
        <v>8</v>
      </c>
      <c r="CX1225" t="b">
        <f>LEN(_xlfn.IFNA(VLOOKUP(AA1225,Konstanta!$AD:$AD,1,FALSE),""))=0</f>
        <v>1</v>
      </c>
      <c r="CY1225" s="67">
        <f t="shared" si="327"/>
        <v>0</v>
      </c>
      <c r="CZ1225" s="67">
        <f t="shared" si="328"/>
        <v>0</v>
      </c>
      <c r="DA1225" s="67">
        <f t="shared" si="329"/>
        <v>0</v>
      </c>
      <c r="DB1225" t="b">
        <f t="shared" ca="1" si="330"/>
        <v>0</v>
      </c>
      <c r="DC1225" s="67" t="b">
        <f>DA1225&lt;=Konstanta!$AH$3</f>
        <v>1</v>
      </c>
      <c r="DD1225" t="b">
        <f>CY1225&lt;=Konstanta!$AH$4</f>
        <v>1</v>
      </c>
      <c r="DE1225" t="b">
        <f>CY1225&lt;=Konstanta!$AH$5</f>
        <v>1</v>
      </c>
      <c r="DF1225" t="b">
        <f>CY1225&lt;=Konstanta!$AH$6</f>
        <v>1</v>
      </c>
      <c r="DG1225" t="b">
        <f ca="1">TEXT(BL1225,"YYYYMMDD")=TEXT(Konstanta!$B$1,"YYYYMMDD")</f>
        <v>0</v>
      </c>
      <c r="DH1225" t="b">
        <f t="shared" si="331"/>
        <v>0</v>
      </c>
      <c r="DI1225" s="67">
        <f ca="1">Konstanta!$C$4-Data!CD1225</f>
        <v>-1096658.666275</v>
      </c>
      <c r="DJ1225">
        <f ca="1">IF(Data!DI1225&gt;=Konstanta!$B$14,Konstanta!$A$14,IF(Data!DI1225&gt;=Konstanta!$B$15,Konstanta!$A$15,IF(Data!DI1225&gt;=Konstanta!$B$16,Konstanta!$A$16,IF(Data!DI1225&gt;=Konstanta!$B$17,Konstanta!$A$17,IF(Data!DI1225&gt;=Konstanta!$B$18,Konstanta!$A$18,Konstanta!$A$19)))))</f>
        <v>6</v>
      </c>
      <c r="DK1225" t="b">
        <f t="shared" si="332"/>
        <v>0</v>
      </c>
      <c r="DL1225" t="b">
        <f>COUNTIFS(A$1:A1224,A1225)=0</f>
        <v>1</v>
      </c>
    </row>
    <row r="1226" spans="1:116">
      <c r="A1226" s="68"/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8"/>
      <c r="P1226" s="68"/>
      <c r="Q1226" s="68"/>
      <c r="R1226" s="68"/>
      <c r="S1226" s="68"/>
      <c r="T1226" s="68"/>
      <c r="U1226" s="68"/>
      <c r="V1226" s="68"/>
      <c r="W1226" s="68"/>
      <c r="X1226" s="68"/>
      <c r="Y1226" s="68"/>
      <c r="Z1226" s="68"/>
      <c r="AA1226" s="68"/>
      <c r="AB1226" s="68"/>
      <c r="AC1226" s="68"/>
      <c r="AD1226" s="68"/>
      <c r="AE1226" s="68"/>
      <c r="AF1226" s="68"/>
      <c r="AG1226" s="68"/>
      <c r="AH1226" s="68"/>
      <c r="AI1226" s="68"/>
      <c r="AJ1226" s="68"/>
      <c r="AK1226" s="68"/>
      <c r="AL1226" s="68"/>
      <c r="AM1226" s="68"/>
      <c r="AN1226" s="68"/>
      <c r="AO1226" s="68"/>
      <c r="AP1226" s="68"/>
      <c r="AQ1226" s="68"/>
      <c r="AR1226" s="68"/>
      <c r="AS1226" s="68"/>
      <c r="AT1226" s="68"/>
      <c r="AU1226" s="68"/>
      <c r="AV1226" s="68"/>
      <c r="AW1226" s="68"/>
      <c r="AX1226" s="68"/>
      <c r="AY1226" s="68"/>
      <c r="AZ1226" s="68"/>
      <c r="BA1226" s="68"/>
      <c r="BB1226" s="68"/>
      <c r="BC1226" s="68"/>
      <c r="BD1226" s="68"/>
      <c r="BE1226" s="68"/>
      <c r="BF1226" s="68"/>
      <c r="BG1226" s="68"/>
      <c r="BH1226" s="68"/>
      <c r="BI1226" s="68"/>
      <c r="BJ1226" s="68"/>
      <c r="BK1226" s="68"/>
      <c r="BL1226" s="68"/>
      <c r="BM1226" s="68"/>
      <c r="BN1226" s="68"/>
      <c r="BO1226" s="68"/>
      <c r="BP1226" s="68"/>
      <c r="BQ1226" s="68"/>
      <c r="BR1226" s="68"/>
      <c r="BS1226" s="68"/>
      <c r="BT1226" s="68"/>
      <c r="BU1226" s="68"/>
      <c r="BV1226" s="68"/>
      <c r="BW1226" s="68"/>
      <c r="BX1226" s="68"/>
      <c r="BY1226" s="68"/>
      <c r="BZ1226" s="70" t="str">
        <f t="shared" si="317"/>
        <v/>
      </c>
      <c r="CA1226" s="71">
        <f t="shared" ca="1" si="318"/>
        <v>1096694.6662277777</v>
      </c>
      <c r="CB1226" s="70" t="b">
        <f ca="1">AND(LEN(BZ1226)&gt;0,TEXT(BZ1226,"YYYY-MM-DD")=TEXT(Konstanta!$B$1,"YYYY-MM-DD"))</f>
        <v>0</v>
      </c>
      <c r="CC1226" s="70" t="str">
        <f t="shared" si="319"/>
        <v/>
      </c>
      <c r="CD1226" s="72">
        <f ca="1">(Konstanta!$B$2-D1226)*24</f>
        <v>1096694.666275</v>
      </c>
      <c r="CE1226" t="b">
        <f t="shared" si="320"/>
        <v>0</v>
      </c>
      <c r="CF1226" t="b">
        <f>LEN(_xlfn.IFNA(VLOOKUP(H1226,Konstanta!$M:$M,1,FALSE),""))&gt;0</f>
        <v>0</v>
      </c>
      <c r="CG1226" t="b">
        <f>LEN(_xlfn.IFNA(VLOOKUP(G1226,Konstanta!$T:$T,1,FALSE),""))&gt;0</f>
        <v>0</v>
      </c>
      <c r="CH1226" t="b">
        <f>_xlfn.IFNA(VLOOKUP(U1226,Konstanta!$O:$O,1,FALSE),"-")&lt;&gt;"-"</f>
        <v>0</v>
      </c>
      <c r="CI1226" t="b">
        <f>LEN(_xlfn.IFNA(VLOOKUP(AX1226,Konstanta!$X:$X,1,FALSE),""))&gt;0</f>
        <v>0</v>
      </c>
      <c r="CJ1226" t="b">
        <f>OR(LEN(_xlfn.IFNA(VLOOKUP(Y1226,Konstanta!$Q:$Q,1,FALSE),""))&gt;0,LEN(Y1226)=0)</f>
        <v>1</v>
      </c>
      <c r="CK1226" t="b">
        <f t="shared" si="321"/>
        <v>1</v>
      </c>
      <c r="CL1226" t="b">
        <f>OR(LEN(_xlfn.IFNA(VLOOKUP(BK1226,Konstanta!$Z:$Z,1,FALSE),""))&gt;0,LEN(BK1226)=0)</f>
        <v>1</v>
      </c>
      <c r="CM1226" t="b">
        <f t="shared" si="322"/>
        <v>1</v>
      </c>
      <c r="CN1226" t="b">
        <f t="shared" si="323"/>
        <v>0</v>
      </c>
      <c r="CO1226" t="b">
        <f>LEN(_xlfn.IFNA(VLOOKUP(Data!K1226,Konstanta!$AB:$AB,1,FALSE),""))&gt;0</f>
        <v>0</v>
      </c>
      <c r="CP1226" s="12" t="b">
        <f t="shared" si="324"/>
        <v>0</v>
      </c>
      <c r="CQ1226" s="12" t="b">
        <f t="shared" si="325"/>
        <v>0</v>
      </c>
      <c r="CR1226" t="b">
        <f>ISNUMBER(SEARCH(Konstanta!$Q$5,Y1226))</f>
        <v>0</v>
      </c>
      <c r="CS1226">
        <f ca="1">IF(CD1226&lt;=Konstanta!$J$5,Konstanta!$I$5,IF(CD1226&lt;=Konstanta!$J$6,Konstanta!$I$6,IF(CD1226&lt;=Konstanta!$J$7,Konstanta!$I$7,Konstanta!$I$8)))</f>
        <v>4</v>
      </c>
      <c r="CT1226" t="b">
        <f>ISNUMBER(SEARCH(Konstanta!$Q$6,Y1226))</f>
        <v>0</v>
      </c>
      <c r="CU1226">
        <f ca="1">IF(CD1226&lt;=Konstanta!$F$5,Konstanta!$E$5,IF(CD1226&lt;=Konstanta!$F$6,Konstanta!$E$6,IF(CD1226&lt;=Konstanta!$F$7,Konstanta!$E$7,IF(CD1226&lt;=Konstanta!$F$8,Konstanta!$E$8,Konstanta!$E$9))))</f>
        <v>5</v>
      </c>
      <c r="CV1226" t="b">
        <f t="shared" si="326"/>
        <v>1</v>
      </c>
      <c r="CW1226" s="74">
        <f ca="1">IF(CD1226&lt;=Konstanta!$B$5,Konstanta!$A$5,IF(CD1226&lt;=Konstanta!$B$6,Konstanta!$A$6,IF(CD1226&lt;=Konstanta!$B$7,Konstanta!$A$7,IF(CD1226&lt;=Konstanta!$B$8,Konstanta!$A$8,IF(CD1226&lt;=Konstanta!$B$9,Konstanta!$A$9,IF(CD1226&lt;=Konstanta!$B$10,Konstanta!$A$10,IF(CD1226&lt;=Konstanta!$B$11,Konstanta!$A$11,Konstanta!$A$12)))))))</f>
        <v>8</v>
      </c>
      <c r="CX1226" t="b">
        <f>LEN(_xlfn.IFNA(VLOOKUP(AA1226,Konstanta!$AD:$AD,1,FALSE),""))=0</f>
        <v>1</v>
      </c>
      <c r="CY1226" s="67">
        <f t="shared" si="327"/>
        <v>0</v>
      </c>
      <c r="CZ1226" s="67">
        <f t="shared" si="328"/>
        <v>0</v>
      </c>
      <c r="DA1226" s="67">
        <f t="shared" si="329"/>
        <v>0</v>
      </c>
      <c r="DB1226" t="b">
        <f t="shared" ca="1" si="330"/>
        <v>0</v>
      </c>
      <c r="DC1226" s="67" t="b">
        <f>DA1226&lt;=Konstanta!$AH$3</f>
        <v>1</v>
      </c>
      <c r="DD1226" t="b">
        <f>CY1226&lt;=Konstanta!$AH$4</f>
        <v>1</v>
      </c>
      <c r="DE1226" t="b">
        <f>CY1226&lt;=Konstanta!$AH$5</f>
        <v>1</v>
      </c>
      <c r="DF1226" t="b">
        <f>CY1226&lt;=Konstanta!$AH$6</f>
        <v>1</v>
      </c>
      <c r="DG1226" t="b">
        <f ca="1">TEXT(BL1226,"YYYYMMDD")=TEXT(Konstanta!$B$1,"YYYYMMDD")</f>
        <v>0</v>
      </c>
      <c r="DH1226" t="b">
        <f t="shared" si="331"/>
        <v>0</v>
      </c>
      <c r="DI1226" s="67">
        <f ca="1">Konstanta!$C$4-Data!CD1226</f>
        <v>-1096658.666275</v>
      </c>
      <c r="DJ1226">
        <f ca="1">IF(Data!DI1226&gt;=Konstanta!$B$14,Konstanta!$A$14,IF(Data!DI1226&gt;=Konstanta!$B$15,Konstanta!$A$15,IF(Data!DI1226&gt;=Konstanta!$B$16,Konstanta!$A$16,IF(Data!DI1226&gt;=Konstanta!$B$17,Konstanta!$A$17,IF(Data!DI1226&gt;=Konstanta!$B$18,Konstanta!$A$18,Konstanta!$A$19)))))</f>
        <v>6</v>
      </c>
      <c r="DK1226" t="b">
        <f t="shared" si="332"/>
        <v>0</v>
      </c>
      <c r="DL1226" t="b">
        <f>COUNTIFS(A$1:A1225,A1226)=0</f>
        <v>1</v>
      </c>
    </row>
    <row r="1227" spans="1:116">
      <c r="A1227" s="68"/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8"/>
      <c r="P1227" s="68"/>
      <c r="Q1227" s="68"/>
      <c r="R1227" s="68"/>
      <c r="S1227" s="68"/>
      <c r="T1227" s="68"/>
      <c r="U1227" s="68"/>
      <c r="V1227" s="68"/>
      <c r="W1227" s="68"/>
      <c r="X1227" s="68"/>
      <c r="Y1227" s="68"/>
      <c r="Z1227" s="68"/>
      <c r="AA1227" s="68"/>
      <c r="AB1227" s="68"/>
      <c r="AC1227" s="68"/>
      <c r="AD1227" s="68"/>
      <c r="AE1227" s="68"/>
      <c r="AF1227" s="68"/>
      <c r="AG1227" s="68"/>
      <c r="AH1227" s="68"/>
      <c r="AI1227" s="68"/>
      <c r="AJ1227" s="68"/>
      <c r="AK1227" s="68"/>
      <c r="AL1227" s="68"/>
      <c r="AM1227" s="68"/>
      <c r="AN1227" s="68"/>
      <c r="AO1227" s="68"/>
      <c r="AP1227" s="68"/>
      <c r="AQ1227" s="68"/>
      <c r="AR1227" s="68"/>
      <c r="AS1227" s="68"/>
      <c r="AT1227" s="68"/>
      <c r="AU1227" s="68"/>
      <c r="AV1227" s="68"/>
      <c r="AW1227" s="68"/>
      <c r="AX1227" s="68"/>
      <c r="AY1227" s="68"/>
      <c r="AZ1227" s="68"/>
      <c r="BA1227" s="68"/>
      <c r="BB1227" s="68"/>
      <c r="BC1227" s="68"/>
      <c r="BD1227" s="68"/>
      <c r="BE1227" s="68"/>
      <c r="BF1227" s="68"/>
      <c r="BG1227" s="68"/>
      <c r="BH1227" s="68"/>
      <c r="BI1227" s="68"/>
      <c r="BJ1227" s="68"/>
      <c r="BK1227" s="68"/>
      <c r="BL1227" s="68"/>
      <c r="BM1227" s="68"/>
      <c r="BN1227" s="68"/>
      <c r="BO1227" s="68"/>
      <c r="BP1227" s="68"/>
      <c r="BQ1227" s="68"/>
      <c r="BR1227" s="68"/>
      <c r="BS1227" s="68"/>
      <c r="BT1227" s="68"/>
      <c r="BU1227" s="68"/>
      <c r="BV1227" s="68"/>
      <c r="BW1227" s="68"/>
      <c r="BX1227" s="68"/>
      <c r="BY1227" s="68"/>
      <c r="BZ1227" s="70" t="str">
        <f t="shared" si="317"/>
        <v/>
      </c>
      <c r="CA1227" s="71">
        <f t="shared" ca="1" si="318"/>
        <v>1096694.6659916667</v>
      </c>
      <c r="CB1227" s="70" t="b">
        <f ca="1">AND(LEN(BZ1227)&gt;0,TEXT(BZ1227,"YYYY-MM-DD")=TEXT(Konstanta!$B$1,"YYYY-MM-DD"))</f>
        <v>0</v>
      </c>
      <c r="CC1227" s="70" t="str">
        <f t="shared" si="319"/>
        <v/>
      </c>
      <c r="CD1227" s="72">
        <f ca="1">(Konstanta!$B$2-D1227)*24</f>
        <v>1096694.666275</v>
      </c>
      <c r="CE1227" t="b">
        <f t="shared" si="320"/>
        <v>0</v>
      </c>
      <c r="CF1227" t="b">
        <f>LEN(_xlfn.IFNA(VLOOKUP(H1227,Konstanta!$M:$M,1,FALSE),""))&gt;0</f>
        <v>0</v>
      </c>
      <c r="CG1227" t="b">
        <f>LEN(_xlfn.IFNA(VLOOKUP(G1227,Konstanta!$T:$T,1,FALSE),""))&gt;0</f>
        <v>0</v>
      </c>
      <c r="CH1227" t="b">
        <f>_xlfn.IFNA(VLOOKUP(U1227,Konstanta!$O:$O,1,FALSE),"-")&lt;&gt;"-"</f>
        <v>0</v>
      </c>
      <c r="CI1227" t="b">
        <f>LEN(_xlfn.IFNA(VLOOKUP(AX1227,Konstanta!$X:$X,1,FALSE),""))&gt;0</f>
        <v>0</v>
      </c>
      <c r="CJ1227" t="b">
        <f>OR(LEN(_xlfn.IFNA(VLOOKUP(Y1227,Konstanta!$Q:$Q,1,FALSE),""))&gt;0,LEN(Y1227)=0)</f>
        <v>1</v>
      </c>
      <c r="CK1227" t="b">
        <f t="shared" si="321"/>
        <v>1</v>
      </c>
      <c r="CL1227" t="b">
        <f>OR(LEN(_xlfn.IFNA(VLOOKUP(BK1227,Konstanta!$Z:$Z,1,FALSE),""))&gt;0,LEN(BK1227)=0)</f>
        <v>1</v>
      </c>
      <c r="CM1227" t="b">
        <f t="shared" si="322"/>
        <v>1</v>
      </c>
      <c r="CN1227" t="b">
        <f t="shared" si="323"/>
        <v>0</v>
      </c>
      <c r="CO1227" t="b">
        <f>LEN(_xlfn.IFNA(VLOOKUP(Data!K1227,Konstanta!$AB:$AB,1,FALSE),""))&gt;0</f>
        <v>0</v>
      </c>
      <c r="CP1227" s="12" t="b">
        <f t="shared" si="324"/>
        <v>0</v>
      </c>
      <c r="CQ1227" s="12" t="b">
        <f t="shared" si="325"/>
        <v>0</v>
      </c>
      <c r="CR1227" t="b">
        <f>ISNUMBER(SEARCH(Konstanta!$Q$5,Y1227))</f>
        <v>0</v>
      </c>
      <c r="CS1227">
        <f ca="1">IF(CD1227&lt;=Konstanta!$J$5,Konstanta!$I$5,IF(CD1227&lt;=Konstanta!$J$6,Konstanta!$I$6,IF(CD1227&lt;=Konstanta!$J$7,Konstanta!$I$7,Konstanta!$I$8)))</f>
        <v>4</v>
      </c>
      <c r="CT1227" t="b">
        <f>ISNUMBER(SEARCH(Konstanta!$Q$6,Y1227))</f>
        <v>0</v>
      </c>
      <c r="CU1227">
        <f ca="1">IF(CD1227&lt;=Konstanta!$F$5,Konstanta!$E$5,IF(CD1227&lt;=Konstanta!$F$6,Konstanta!$E$6,IF(CD1227&lt;=Konstanta!$F$7,Konstanta!$E$7,IF(CD1227&lt;=Konstanta!$F$8,Konstanta!$E$8,Konstanta!$E$9))))</f>
        <v>5</v>
      </c>
      <c r="CV1227" t="b">
        <f t="shared" si="326"/>
        <v>1</v>
      </c>
      <c r="CW1227" s="74">
        <f ca="1">IF(CD1227&lt;=Konstanta!$B$5,Konstanta!$A$5,IF(CD1227&lt;=Konstanta!$B$6,Konstanta!$A$6,IF(CD1227&lt;=Konstanta!$B$7,Konstanta!$A$7,IF(CD1227&lt;=Konstanta!$B$8,Konstanta!$A$8,IF(CD1227&lt;=Konstanta!$B$9,Konstanta!$A$9,IF(CD1227&lt;=Konstanta!$B$10,Konstanta!$A$10,IF(CD1227&lt;=Konstanta!$B$11,Konstanta!$A$11,Konstanta!$A$12)))))))</f>
        <v>8</v>
      </c>
      <c r="CX1227" t="b">
        <f>LEN(_xlfn.IFNA(VLOOKUP(AA1227,Konstanta!$AD:$AD,1,FALSE),""))=0</f>
        <v>1</v>
      </c>
      <c r="CY1227" s="67">
        <f t="shared" si="327"/>
        <v>0</v>
      </c>
      <c r="CZ1227" s="67">
        <f t="shared" si="328"/>
        <v>0</v>
      </c>
      <c r="DA1227" s="67">
        <f t="shared" si="329"/>
        <v>0</v>
      </c>
      <c r="DB1227" t="b">
        <f t="shared" ca="1" si="330"/>
        <v>0</v>
      </c>
      <c r="DC1227" s="67" t="b">
        <f>DA1227&lt;=Konstanta!$AH$3</f>
        <v>1</v>
      </c>
      <c r="DD1227" t="b">
        <f>CY1227&lt;=Konstanta!$AH$4</f>
        <v>1</v>
      </c>
      <c r="DE1227" t="b">
        <f>CY1227&lt;=Konstanta!$AH$5</f>
        <v>1</v>
      </c>
      <c r="DF1227" t="b">
        <f>CY1227&lt;=Konstanta!$AH$6</f>
        <v>1</v>
      </c>
      <c r="DG1227" t="b">
        <f ca="1">TEXT(BL1227,"YYYYMMDD")=TEXT(Konstanta!$B$1,"YYYYMMDD")</f>
        <v>0</v>
      </c>
      <c r="DH1227" t="b">
        <f t="shared" si="331"/>
        <v>0</v>
      </c>
      <c r="DI1227" s="67">
        <f ca="1">Konstanta!$C$4-Data!CD1227</f>
        <v>-1096658.666275</v>
      </c>
      <c r="DJ1227">
        <f ca="1">IF(Data!DI1227&gt;=Konstanta!$B$14,Konstanta!$A$14,IF(Data!DI1227&gt;=Konstanta!$B$15,Konstanta!$A$15,IF(Data!DI1227&gt;=Konstanta!$B$16,Konstanta!$A$16,IF(Data!DI1227&gt;=Konstanta!$B$17,Konstanta!$A$17,IF(Data!DI1227&gt;=Konstanta!$B$18,Konstanta!$A$18,Konstanta!$A$19)))))</f>
        <v>6</v>
      </c>
      <c r="DK1227" t="b">
        <f t="shared" si="332"/>
        <v>0</v>
      </c>
      <c r="DL1227" t="b">
        <f>COUNTIFS(A$1:A1226,A1227)=0</f>
        <v>1</v>
      </c>
    </row>
    <row r="1228" spans="1:116">
      <c r="A1228" s="68"/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8"/>
      <c r="P1228" s="68"/>
      <c r="Q1228" s="68"/>
      <c r="R1228" s="68"/>
      <c r="S1228" s="68"/>
      <c r="T1228" s="68"/>
      <c r="U1228" s="68"/>
      <c r="V1228" s="68"/>
      <c r="W1228" s="68"/>
      <c r="X1228" s="68"/>
      <c r="Y1228" s="68"/>
      <c r="Z1228" s="68"/>
      <c r="AA1228" s="68"/>
      <c r="AB1228" s="68"/>
      <c r="AC1228" s="68"/>
      <c r="AD1228" s="68"/>
      <c r="AE1228" s="68"/>
      <c r="AF1228" s="68"/>
      <c r="AG1228" s="68"/>
      <c r="AH1228" s="68"/>
      <c r="AI1228" s="68"/>
      <c r="AJ1228" s="68"/>
      <c r="AK1228" s="68"/>
      <c r="AL1228" s="68"/>
      <c r="AM1228" s="68"/>
      <c r="AN1228" s="68"/>
      <c r="AO1228" s="68"/>
      <c r="AP1228" s="68"/>
      <c r="AQ1228" s="68"/>
      <c r="AR1228" s="68"/>
      <c r="AS1228" s="68"/>
      <c r="AT1228" s="68"/>
      <c r="AU1228" s="68"/>
      <c r="AV1228" s="68"/>
      <c r="AW1228" s="68"/>
      <c r="AX1228" s="68"/>
      <c r="AY1228" s="68"/>
      <c r="AZ1228" s="68"/>
      <c r="BA1228" s="68"/>
      <c r="BB1228" s="68"/>
      <c r="BC1228" s="68"/>
      <c r="BD1228" s="68"/>
      <c r="BE1228" s="68"/>
      <c r="BF1228" s="68"/>
      <c r="BG1228" s="68"/>
      <c r="BH1228" s="68"/>
      <c r="BI1228" s="68"/>
      <c r="BJ1228" s="68"/>
      <c r="BK1228" s="68"/>
      <c r="BL1228" s="68"/>
      <c r="BM1228" s="68"/>
      <c r="BN1228" s="68"/>
      <c r="BO1228" s="68"/>
      <c r="BP1228" s="68"/>
      <c r="BQ1228" s="68"/>
      <c r="BR1228" s="68"/>
      <c r="BS1228" s="68"/>
      <c r="BT1228" s="68"/>
      <c r="BU1228" s="68"/>
      <c r="BV1228" s="68"/>
      <c r="BW1228" s="68"/>
      <c r="BX1228" s="68"/>
      <c r="BY1228" s="68"/>
      <c r="BZ1228" s="70" t="str">
        <f t="shared" si="317"/>
        <v/>
      </c>
      <c r="CA1228" s="71">
        <f t="shared" ca="1" si="318"/>
        <v>1096694.666013889</v>
      </c>
      <c r="CB1228" s="70" t="b">
        <f ca="1">AND(LEN(BZ1228)&gt;0,TEXT(BZ1228,"YYYY-MM-DD")=TEXT(Konstanta!$B$1,"YYYY-MM-DD"))</f>
        <v>0</v>
      </c>
      <c r="CC1228" s="70" t="str">
        <f t="shared" si="319"/>
        <v/>
      </c>
      <c r="CD1228" s="72">
        <f ca="1">(Konstanta!$B$2-D1228)*24</f>
        <v>1096694.666275</v>
      </c>
      <c r="CE1228" t="b">
        <f t="shared" si="320"/>
        <v>0</v>
      </c>
      <c r="CF1228" t="b">
        <f>LEN(_xlfn.IFNA(VLOOKUP(H1228,Konstanta!$M:$M,1,FALSE),""))&gt;0</f>
        <v>0</v>
      </c>
      <c r="CG1228" t="b">
        <f>LEN(_xlfn.IFNA(VLOOKUP(G1228,Konstanta!$T:$T,1,FALSE),""))&gt;0</f>
        <v>0</v>
      </c>
      <c r="CH1228" t="b">
        <f>_xlfn.IFNA(VLOOKUP(U1228,Konstanta!$O:$O,1,FALSE),"-")&lt;&gt;"-"</f>
        <v>0</v>
      </c>
      <c r="CI1228" t="b">
        <f>LEN(_xlfn.IFNA(VLOOKUP(AX1228,Konstanta!$X:$X,1,FALSE),""))&gt;0</f>
        <v>0</v>
      </c>
      <c r="CJ1228" t="b">
        <f>OR(LEN(_xlfn.IFNA(VLOOKUP(Y1228,Konstanta!$Q:$Q,1,FALSE),""))&gt;0,LEN(Y1228)=0)</f>
        <v>1</v>
      </c>
      <c r="CK1228" t="b">
        <f t="shared" si="321"/>
        <v>1</v>
      </c>
      <c r="CL1228" t="b">
        <f>OR(LEN(_xlfn.IFNA(VLOOKUP(BK1228,Konstanta!$Z:$Z,1,FALSE),""))&gt;0,LEN(BK1228)=0)</f>
        <v>1</v>
      </c>
      <c r="CM1228" t="b">
        <f t="shared" si="322"/>
        <v>1</v>
      </c>
      <c r="CN1228" t="b">
        <f t="shared" si="323"/>
        <v>0</v>
      </c>
      <c r="CO1228" t="b">
        <f>LEN(_xlfn.IFNA(VLOOKUP(Data!K1228,Konstanta!$AB:$AB,1,FALSE),""))&gt;0</f>
        <v>0</v>
      </c>
      <c r="CP1228" s="12" t="b">
        <f t="shared" si="324"/>
        <v>0</v>
      </c>
      <c r="CQ1228" s="12" t="b">
        <f t="shared" si="325"/>
        <v>0</v>
      </c>
      <c r="CR1228" t="b">
        <f>ISNUMBER(SEARCH(Konstanta!$Q$5,Y1228))</f>
        <v>0</v>
      </c>
      <c r="CS1228">
        <f ca="1">IF(CD1228&lt;=Konstanta!$J$5,Konstanta!$I$5,IF(CD1228&lt;=Konstanta!$J$6,Konstanta!$I$6,IF(CD1228&lt;=Konstanta!$J$7,Konstanta!$I$7,Konstanta!$I$8)))</f>
        <v>4</v>
      </c>
      <c r="CT1228" t="b">
        <f>ISNUMBER(SEARCH(Konstanta!$Q$6,Y1228))</f>
        <v>0</v>
      </c>
      <c r="CU1228">
        <f ca="1">IF(CD1228&lt;=Konstanta!$F$5,Konstanta!$E$5,IF(CD1228&lt;=Konstanta!$F$6,Konstanta!$E$6,IF(CD1228&lt;=Konstanta!$F$7,Konstanta!$E$7,IF(CD1228&lt;=Konstanta!$F$8,Konstanta!$E$8,Konstanta!$E$9))))</f>
        <v>5</v>
      </c>
      <c r="CV1228" t="b">
        <f t="shared" si="326"/>
        <v>1</v>
      </c>
      <c r="CW1228" s="74">
        <f ca="1">IF(CD1228&lt;=Konstanta!$B$5,Konstanta!$A$5,IF(CD1228&lt;=Konstanta!$B$6,Konstanta!$A$6,IF(CD1228&lt;=Konstanta!$B$7,Konstanta!$A$7,IF(CD1228&lt;=Konstanta!$B$8,Konstanta!$A$8,IF(CD1228&lt;=Konstanta!$B$9,Konstanta!$A$9,IF(CD1228&lt;=Konstanta!$B$10,Konstanta!$A$10,IF(CD1228&lt;=Konstanta!$B$11,Konstanta!$A$11,Konstanta!$A$12)))))))</f>
        <v>8</v>
      </c>
      <c r="CX1228" t="b">
        <f>LEN(_xlfn.IFNA(VLOOKUP(AA1228,Konstanta!$AD:$AD,1,FALSE),""))=0</f>
        <v>1</v>
      </c>
      <c r="CY1228" s="67">
        <f t="shared" si="327"/>
        <v>0</v>
      </c>
      <c r="CZ1228" s="67">
        <f t="shared" si="328"/>
        <v>0</v>
      </c>
      <c r="DA1228" s="67">
        <f t="shared" si="329"/>
        <v>0</v>
      </c>
      <c r="DB1228" t="b">
        <f t="shared" ca="1" si="330"/>
        <v>0</v>
      </c>
      <c r="DC1228" s="67" t="b">
        <f>DA1228&lt;=Konstanta!$AH$3</f>
        <v>1</v>
      </c>
      <c r="DD1228" t="b">
        <f>CY1228&lt;=Konstanta!$AH$4</f>
        <v>1</v>
      </c>
      <c r="DE1228" t="b">
        <f>CY1228&lt;=Konstanta!$AH$5</f>
        <v>1</v>
      </c>
      <c r="DF1228" t="b">
        <f>CY1228&lt;=Konstanta!$AH$6</f>
        <v>1</v>
      </c>
      <c r="DG1228" t="b">
        <f ca="1">TEXT(BL1228,"YYYYMMDD")=TEXT(Konstanta!$B$1,"YYYYMMDD")</f>
        <v>0</v>
      </c>
      <c r="DH1228" t="b">
        <f t="shared" si="331"/>
        <v>0</v>
      </c>
      <c r="DI1228" s="67">
        <f ca="1">Konstanta!$C$4-Data!CD1228</f>
        <v>-1096658.666275</v>
      </c>
      <c r="DJ1228">
        <f ca="1">IF(Data!DI1228&gt;=Konstanta!$B$14,Konstanta!$A$14,IF(Data!DI1228&gt;=Konstanta!$B$15,Konstanta!$A$15,IF(Data!DI1228&gt;=Konstanta!$B$16,Konstanta!$A$16,IF(Data!DI1228&gt;=Konstanta!$B$17,Konstanta!$A$17,IF(Data!DI1228&gt;=Konstanta!$B$18,Konstanta!$A$18,Konstanta!$A$19)))))</f>
        <v>6</v>
      </c>
      <c r="DK1228" t="b">
        <f t="shared" si="332"/>
        <v>0</v>
      </c>
      <c r="DL1228" t="b">
        <f>COUNTIFS(A$1:A1227,A1228)=0</f>
        <v>1</v>
      </c>
    </row>
    <row r="1229" spans="1:116">
      <c r="A1229" s="68"/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B1229" s="68"/>
      <c r="AC1229" s="68"/>
      <c r="AD1229" s="68"/>
      <c r="AE1229" s="68"/>
      <c r="AF1229" s="68"/>
      <c r="AG1229" s="68"/>
      <c r="AH1229" s="68"/>
      <c r="AI1229" s="68"/>
      <c r="AJ1229" s="68"/>
      <c r="AK1229" s="68"/>
      <c r="AL1229" s="68"/>
      <c r="AM1229" s="68"/>
      <c r="AN1229" s="68"/>
      <c r="AO1229" s="68"/>
      <c r="AP1229" s="68"/>
      <c r="AQ1229" s="68"/>
      <c r="AR1229" s="68"/>
      <c r="AS1229" s="68"/>
      <c r="AT1229" s="68"/>
      <c r="AU1229" s="68"/>
      <c r="AV1229" s="68"/>
      <c r="AW1229" s="68"/>
      <c r="AX1229" s="68"/>
      <c r="AY1229" s="68"/>
      <c r="AZ1229" s="68"/>
      <c r="BA1229" s="68"/>
      <c r="BB1229" s="68"/>
      <c r="BC1229" s="68"/>
      <c r="BD1229" s="68"/>
      <c r="BE1229" s="68"/>
      <c r="BF1229" s="68"/>
      <c r="BG1229" s="68"/>
      <c r="BH1229" s="68"/>
      <c r="BI1229" s="68"/>
      <c r="BJ1229" s="68"/>
      <c r="BK1229" s="68"/>
      <c r="BL1229" s="68"/>
      <c r="BM1229" s="68"/>
      <c r="BN1229" s="68"/>
      <c r="BO1229" s="68"/>
      <c r="BP1229" s="68"/>
      <c r="BQ1229" s="68"/>
      <c r="BR1229" s="68"/>
      <c r="BS1229" s="68"/>
      <c r="BT1229" s="68"/>
      <c r="BU1229" s="68"/>
      <c r="BV1229" s="68"/>
      <c r="BW1229" s="68"/>
      <c r="BX1229" s="68"/>
      <c r="BY1229" s="68"/>
      <c r="BZ1229" s="70" t="str">
        <f t="shared" si="317"/>
        <v/>
      </c>
      <c r="CA1229" s="71">
        <f t="shared" ca="1" si="318"/>
        <v>1096694.6664083335</v>
      </c>
      <c r="CB1229" s="70" t="b">
        <f ca="1">AND(LEN(BZ1229)&gt;0,TEXT(BZ1229,"YYYY-MM-DD")=TEXT(Konstanta!$B$1,"YYYY-MM-DD"))</f>
        <v>0</v>
      </c>
      <c r="CC1229" s="70" t="str">
        <f t="shared" si="319"/>
        <v/>
      </c>
      <c r="CD1229" s="72">
        <f ca="1">(Konstanta!$B$2-D1229)*24</f>
        <v>1096694.666275</v>
      </c>
      <c r="CE1229" t="b">
        <f t="shared" si="320"/>
        <v>0</v>
      </c>
      <c r="CF1229" t="b">
        <f>LEN(_xlfn.IFNA(VLOOKUP(H1229,Konstanta!$M:$M,1,FALSE),""))&gt;0</f>
        <v>0</v>
      </c>
      <c r="CG1229" t="b">
        <f>LEN(_xlfn.IFNA(VLOOKUP(G1229,Konstanta!$T:$T,1,FALSE),""))&gt;0</f>
        <v>0</v>
      </c>
      <c r="CH1229" t="b">
        <f>_xlfn.IFNA(VLOOKUP(U1229,Konstanta!$O:$O,1,FALSE),"-")&lt;&gt;"-"</f>
        <v>0</v>
      </c>
      <c r="CI1229" t="b">
        <f>LEN(_xlfn.IFNA(VLOOKUP(AX1229,Konstanta!$X:$X,1,FALSE),""))&gt;0</f>
        <v>0</v>
      </c>
      <c r="CJ1229" t="b">
        <f>OR(LEN(_xlfn.IFNA(VLOOKUP(Y1229,Konstanta!$Q:$Q,1,FALSE),""))&gt;0,LEN(Y1229)=0)</f>
        <v>1</v>
      </c>
      <c r="CK1229" t="b">
        <f t="shared" si="321"/>
        <v>1</v>
      </c>
      <c r="CL1229" t="b">
        <f>OR(LEN(_xlfn.IFNA(VLOOKUP(BK1229,Konstanta!$Z:$Z,1,FALSE),""))&gt;0,LEN(BK1229)=0)</f>
        <v>1</v>
      </c>
      <c r="CM1229" t="b">
        <f t="shared" si="322"/>
        <v>1</v>
      </c>
      <c r="CN1229" t="b">
        <f t="shared" si="323"/>
        <v>0</v>
      </c>
      <c r="CO1229" t="b">
        <f>LEN(_xlfn.IFNA(VLOOKUP(Data!K1229,Konstanta!$AB:$AB,1,FALSE),""))&gt;0</f>
        <v>0</v>
      </c>
      <c r="CP1229" s="12" t="b">
        <f t="shared" si="324"/>
        <v>0</v>
      </c>
      <c r="CQ1229" s="12" t="b">
        <f t="shared" si="325"/>
        <v>0</v>
      </c>
      <c r="CR1229" t="b">
        <f>ISNUMBER(SEARCH(Konstanta!$Q$5,Y1229))</f>
        <v>0</v>
      </c>
      <c r="CS1229">
        <f ca="1">IF(CD1229&lt;=Konstanta!$J$5,Konstanta!$I$5,IF(CD1229&lt;=Konstanta!$J$6,Konstanta!$I$6,IF(CD1229&lt;=Konstanta!$J$7,Konstanta!$I$7,Konstanta!$I$8)))</f>
        <v>4</v>
      </c>
      <c r="CT1229" t="b">
        <f>ISNUMBER(SEARCH(Konstanta!$Q$6,Y1229))</f>
        <v>0</v>
      </c>
      <c r="CU1229">
        <f ca="1">IF(CD1229&lt;=Konstanta!$F$5,Konstanta!$E$5,IF(CD1229&lt;=Konstanta!$F$6,Konstanta!$E$6,IF(CD1229&lt;=Konstanta!$F$7,Konstanta!$E$7,IF(CD1229&lt;=Konstanta!$F$8,Konstanta!$E$8,Konstanta!$E$9))))</f>
        <v>5</v>
      </c>
      <c r="CV1229" t="b">
        <f t="shared" si="326"/>
        <v>1</v>
      </c>
      <c r="CW1229" s="74">
        <f ca="1">IF(CD1229&lt;=Konstanta!$B$5,Konstanta!$A$5,IF(CD1229&lt;=Konstanta!$B$6,Konstanta!$A$6,IF(CD1229&lt;=Konstanta!$B$7,Konstanta!$A$7,IF(CD1229&lt;=Konstanta!$B$8,Konstanta!$A$8,IF(CD1229&lt;=Konstanta!$B$9,Konstanta!$A$9,IF(CD1229&lt;=Konstanta!$B$10,Konstanta!$A$10,IF(CD1229&lt;=Konstanta!$B$11,Konstanta!$A$11,Konstanta!$A$12)))))))</f>
        <v>8</v>
      </c>
      <c r="CX1229" t="b">
        <f>LEN(_xlfn.IFNA(VLOOKUP(AA1229,Konstanta!$AD:$AD,1,FALSE),""))=0</f>
        <v>1</v>
      </c>
      <c r="CY1229" s="67">
        <f t="shared" si="327"/>
        <v>0</v>
      </c>
      <c r="CZ1229" s="67">
        <f t="shared" si="328"/>
        <v>0</v>
      </c>
      <c r="DA1229" s="67">
        <f t="shared" si="329"/>
        <v>0</v>
      </c>
      <c r="DB1229" t="b">
        <f t="shared" ca="1" si="330"/>
        <v>0</v>
      </c>
      <c r="DC1229" s="67" t="b">
        <f>DA1229&lt;=Konstanta!$AH$3</f>
        <v>1</v>
      </c>
      <c r="DD1229" t="b">
        <f>CY1229&lt;=Konstanta!$AH$4</f>
        <v>1</v>
      </c>
      <c r="DE1229" t="b">
        <f>CY1229&lt;=Konstanta!$AH$5</f>
        <v>1</v>
      </c>
      <c r="DF1229" t="b">
        <f>CY1229&lt;=Konstanta!$AH$6</f>
        <v>1</v>
      </c>
      <c r="DG1229" t="b">
        <f ca="1">TEXT(BL1229,"YYYYMMDD")=TEXT(Konstanta!$B$1,"YYYYMMDD")</f>
        <v>0</v>
      </c>
      <c r="DH1229" t="b">
        <f t="shared" si="331"/>
        <v>0</v>
      </c>
      <c r="DI1229" s="67">
        <f ca="1">Konstanta!$C$4-Data!CD1229</f>
        <v>-1096658.666275</v>
      </c>
      <c r="DJ1229">
        <f ca="1">IF(Data!DI1229&gt;=Konstanta!$B$14,Konstanta!$A$14,IF(Data!DI1229&gt;=Konstanta!$B$15,Konstanta!$A$15,IF(Data!DI1229&gt;=Konstanta!$B$16,Konstanta!$A$16,IF(Data!DI1229&gt;=Konstanta!$B$17,Konstanta!$A$17,IF(Data!DI1229&gt;=Konstanta!$B$18,Konstanta!$A$18,Konstanta!$A$19)))))</f>
        <v>6</v>
      </c>
      <c r="DK1229" t="b">
        <f t="shared" si="332"/>
        <v>0</v>
      </c>
      <c r="DL1229" t="b">
        <f>COUNTIFS(A$1:A1228,A1229)=0</f>
        <v>1</v>
      </c>
    </row>
    <row r="1230" spans="1:116">
      <c r="A1230" s="68"/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8"/>
      <c r="P1230" s="68"/>
      <c r="Q1230" s="68"/>
      <c r="R1230" s="68"/>
      <c r="S1230" s="68"/>
      <c r="T1230" s="68"/>
      <c r="U1230" s="68"/>
      <c r="V1230" s="68"/>
      <c r="W1230" s="68"/>
      <c r="X1230" s="68"/>
      <c r="Y1230" s="68"/>
      <c r="Z1230" s="68"/>
      <c r="AA1230" s="68"/>
      <c r="AB1230" s="68"/>
      <c r="AC1230" s="68"/>
      <c r="AD1230" s="68"/>
      <c r="AE1230" s="68"/>
      <c r="AF1230" s="68"/>
      <c r="AG1230" s="68"/>
      <c r="AH1230" s="68"/>
      <c r="AI1230" s="68"/>
      <c r="AJ1230" s="68"/>
      <c r="AK1230" s="68"/>
      <c r="AL1230" s="68"/>
      <c r="AM1230" s="68"/>
      <c r="AN1230" s="68"/>
      <c r="AO1230" s="68"/>
      <c r="AP1230" s="68"/>
      <c r="AQ1230" s="68"/>
      <c r="AR1230" s="68"/>
      <c r="AS1230" s="68"/>
      <c r="AT1230" s="68"/>
      <c r="AU1230" s="68"/>
      <c r="AV1230" s="68"/>
      <c r="AW1230" s="68"/>
      <c r="AX1230" s="68"/>
      <c r="AY1230" s="68"/>
      <c r="AZ1230" s="68"/>
      <c r="BA1230" s="68"/>
      <c r="BB1230" s="68"/>
      <c r="BC1230" s="68"/>
      <c r="BD1230" s="68"/>
      <c r="BE1230" s="68"/>
      <c r="BF1230" s="68"/>
      <c r="BG1230" s="68"/>
      <c r="BH1230" s="68"/>
      <c r="BI1230" s="68"/>
      <c r="BJ1230" s="68"/>
      <c r="BK1230" s="68"/>
      <c r="BL1230" s="68"/>
      <c r="BM1230" s="68"/>
      <c r="BN1230" s="68"/>
      <c r="BO1230" s="68"/>
      <c r="BP1230" s="68"/>
      <c r="BQ1230" s="68"/>
      <c r="BR1230" s="68"/>
      <c r="BS1230" s="68"/>
      <c r="BT1230" s="68"/>
      <c r="BU1230" s="68"/>
      <c r="BV1230" s="68"/>
      <c r="BW1230" s="68"/>
      <c r="BX1230" s="68"/>
      <c r="BY1230" s="68"/>
      <c r="BZ1230" s="70" t="str">
        <f t="shared" si="317"/>
        <v/>
      </c>
      <c r="CA1230" s="71">
        <f t="shared" ca="1" si="318"/>
        <v>1096694.6659916667</v>
      </c>
      <c r="CB1230" s="70" t="b">
        <f ca="1">AND(LEN(BZ1230)&gt;0,TEXT(BZ1230,"YYYY-MM-DD")=TEXT(Konstanta!$B$1,"YYYY-MM-DD"))</f>
        <v>0</v>
      </c>
      <c r="CC1230" s="70" t="str">
        <f t="shared" si="319"/>
        <v/>
      </c>
      <c r="CD1230" s="72">
        <f ca="1">(Konstanta!$B$2-D1230)*24</f>
        <v>1096694.666275</v>
      </c>
      <c r="CE1230" t="b">
        <f t="shared" si="320"/>
        <v>0</v>
      </c>
      <c r="CF1230" t="b">
        <f>LEN(_xlfn.IFNA(VLOOKUP(H1230,Konstanta!$M:$M,1,FALSE),""))&gt;0</f>
        <v>0</v>
      </c>
      <c r="CG1230" t="b">
        <f>LEN(_xlfn.IFNA(VLOOKUP(G1230,Konstanta!$T:$T,1,FALSE),""))&gt;0</f>
        <v>0</v>
      </c>
      <c r="CH1230" t="b">
        <f>_xlfn.IFNA(VLOOKUP(U1230,Konstanta!$O:$O,1,FALSE),"-")&lt;&gt;"-"</f>
        <v>0</v>
      </c>
      <c r="CI1230" t="b">
        <f>LEN(_xlfn.IFNA(VLOOKUP(AX1230,Konstanta!$X:$X,1,FALSE),""))&gt;0</f>
        <v>0</v>
      </c>
      <c r="CJ1230" t="b">
        <f>OR(LEN(_xlfn.IFNA(VLOOKUP(Y1230,Konstanta!$Q:$Q,1,FALSE),""))&gt;0,LEN(Y1230)=0)</f>
        <v>1</v>
      </c>
      <c r="CK1230" t="b">
        <f t="shared" si="321"/>
        <v>1</v>
      </c>
      <c r="CL1230" t="b">
        <f>OR(LEN(_xlfn.IFNA(VLOOKUP(BK1230,Konstanta!$Z:$Z,1,FALSE),""))&gt;0,LEN(BK1230)=0)</f>
        <v>1</v>
      </c>
      <c r="CM1230" t="b">
        <f t="shared" si="322"/>
        <v>1</v>
      </c>
      <c r="CN1230" t="b">
        <f t="shared" si="323"/>
        <v>0</v>
      </c>
      <c r="CO1230" t="b">
        <f>LEN(_xlfn.IFNA(VLOOKUP(Data!K1230,Konstanta!$AB:$AB,1,FALSE),""))&gt;0</f>
        <v>0</v>
      </c>
      <c r="CP1230" s="12" t="b">
        <f t="shared" si="324"/>
        <v>0</v>
      </c>
      <c r="CQ1230" s="12" t="b">
        <f t="shared" si="325"/>
        <v>0</v>
      </c>
      <c r="CR1230" t="b">
        <f>ISNUMBER(SEARCH(Konstanta!$Q$5,Y1230))</f>
        <v>0</v>
      </c>
      <c r="CS1230">
        <f ca="1">IF(CD1230&lt;=Konstanta!$J$5,Konstanta!$I$5,IF(CD1230&lt;=Konstanta!$J$6,Konstanta!$I$6,IF(CD1230&lt;=Konstanta!$J$7,Konstanta!$I$7,Konstanta!$I$8)))</f>
        <v>4</v>
      </c>
      <c r="CT1230" t="b">
        <f>ISNUMBER(SEARCH(Konstanta!$Q$6,Y1230))</f>
        <v>0</v>
      </c>
      <c r="CU1230">
        <f ca="1">IF(CD1230&lt;=Konstanta!$F$5,Konstanta!$E$5,IF(CD1230&lt;=Konstanta!$F$6,Konstanta!$E$6,IF(CD1230&lt;=Konstanta!$F$7,Konstanta!$E$7,IF(CD1230&lt;=Konstanta!$F$8,Konstanta!$E$8,Konstanta!$E$9))))</f>
        <v>5</v>
      </c>
      <c r="CV1230" t="b">
        <f t="shared" si="326"/>
        <v>1</v>
      </c>
      <c r="CW1230" s="74">
        <f ca="1">IF(CD1230&lt;=Konstanta!$B$5,Konstanta!$A$5,IF(CD1230&lt;=Konstanta!$B$6,Konstanta!$A$6,IF(CD1230&lt;=Konstanta!$B$7,Konstanta!$A$7,IF(CD1230&lt;=Konstanta!$B$8,Konstanta!$A$8,IF(CD1230&lt;=Konstanta!$B$9,Konstanta!$A$9,IF(CD1230&lt;=Konstanta!$B$10,Konstanta!$A$10,IF(CD1230&lt;=Konstanta!$B$11,Konstanta!$A$11,Konstanta!$A$12)))))))</f>
        <v>8</v>
      </c>
      <c r="CX1230" t="b">
        <f>LEN(_xlfn.IFNA(VLOOKUP(AA1230,Konstanta!$AD:$AD,1,FALSE),""))=0</f>
        <v>1</v>
      </c>
      <c r="CY1230" s="67">
        <f t="shared" si="327"/>
        <v>0</v>
      </c>
      <c r="CZ1230" s="67">
        <f t="shared" si="328"/>
        <v>0</v>
      </c>
      <c r="DA1230" s="67">
        <f t="shared" si="329"/>
        <v>0</v>
      </c>
      <c r="DB1230" t="b">
        <f t="shared" ca="1" si="330"/>
        <v>0</v>
      </c>
      <c r="DC1230" s="67" t="b">
        <f>DA1230&lt;=Konstanta!$AH$3</f>
        <v>1</v>
      </c>
      <c r="DD1230" t="b">
        <f>CY1230&lt;=Konstanta!$AH$4</f>
        <v>1</v>
      </c>
      <c r="DE1230" t="b">
        <f>CY1230&lt;=Konstanta!$AH$5</f>
        <v>1</v>
      </c>
      <c r="DF1230" t="b">
        <f>CY1230&lt;=Konstanta!$AH$6</f>
        <v>1</v>
      </c>
      <c r="DG1230" t="b">
        <f ca="1">TEXT(BL1230,"YYYYMMDD")=TEXT(Konstanta!$B$1,"YYYYMMDD")</f>
        <v>0</v>
      </c>
      <c r="DH1230" t="b">
        <f t="shared" si="331"/>
        <v>0</v>
      </c>
      <c r="DI1230" s="67">
        <f ca="1">Konstanta!$C$4-Data!CD1230</f>
        <v>-1096658.666275</v>
      </c>
      <c r="DJ1230">
        <f ca="1">IF(Data!DI1230&gt;=Konstanta!$B$14,Konstanta!$A$14,IF(Data!DI1230&gt;=Konstanta!$B$15,Konstanta!$A$15,IF(Data!DI1230&gt;=Konstanta!$B$16,Konstanta!$A$16,IF(Data!DI1230&gt;=Konstanta!$B$17,Konstanta!$A$17,IF(Data!DI1230&gt;=Konstanta!$B$18,Konstanta!$A$18,Konstanta!$A$19)))))</f>
        <v>6</v>
      </c>
      <c r="DK1230" t="b">
        <f t="shared" si="332"/>
        <v>0</v>
      </c>
      <c r="DL1230" t="b">
        <f>COUNTIFS(A$1:A1229,A1230)=0</f>
        <v>1</v>
      </c>
    </row>
    <row r="1231" spans="1:116">
      <c r="A1231" s="68"/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8"/>
      <c r="P1231" s="68"/>
      <c r="Q1231" s="68"/>
      <c r="R1231" s="68"/>
      <c r="S1231" s="68"/>
      <c r="T1231" s="68"/>
      <c r="U1231" s="68"/>
      <c r="V1231" s="68"/>
      <c r="W1231" s="68"/>
      <c r="X1231" s="68"/>
      <c r="Y1231" s="68"/>
      <c r="Z1231" s="68"/>
      <c r="AA1231" s="68"/>
      <c r="AB1231" s="68"/>
      <c r="AC1231" s="68"/>
      <c r="AD1231" s="68"/>
      <c r="AE1231" s="68"/>
      <c r="AF1231" s="68"/>
      <c r="AG1231" s="68"/>
      <c r="AH1231" s="68"/>
      <c r="AI1231" s="68"/>
      <c r="AJ1231" s="68"/>
      <c r="AK1231" s="68"/>
      <c r="AL1231" s="68"/>
      <c r="AM1231" s="68"/>
      <c r="AN1231" s="68"/>
      <c r="AO1231" s="68"/>
      <c r="AP1231" s="68"/>
      <c r="AQ1231" s="68"/>
      <c r="AR1231" s="68"/>
      <c r="AS1231" s="68"/>
      <c r="AT1231" s="68"/>
      <c r="AU1231" s="68"/>
      <c r="AV1231" s="68"/>
      <c r="AW1231" s="68"/>
      <c r="AX1231" s="68"/>
      <c r="AY1231" s="68"/>
      <c r="AZ1231" s="68"/>
      <c r="BA1231" s="68"/>
      <c r="BB1231" s="68"/>
      <c r="BC1231" s="68"/>
      <c r="BD1231" s="68"/>
      <c r="BE1231" s="68"/>
      <c r="BF1231" s="68"/>
      <c r="BG1231" s="68"/>
      <c r="BH1231" s="68"/>
      <c r="BI1231" s="68"/>
      <c r="BJ1231" s="68"/>
      <c r="BK1231" s="68"/>
      <c r="BL1231" s="68"/>
      <c r="BM1231" s="68"/>
      <c r="BN1231" s="68"/>
      <c r="BO1231" s="68"/>
      <c r="BP1231" s="68"/>
      <c r="BQ1231" s="68"/>
      <c r="BR1231" s="68"/>
      <c r="BS1231" s="68"/>
      <c r="BT1231" s="68"/>
      <c r="BU1231" s="68"/>
      <c r="BV1231" s="68"/>
      <c r="BW1231" s="68"/>
      <c r="BX1231" s="68"/>
      <c r="BY1231" s="68"/>
      <c r="BZ1231" s="70" t="str">
        <f t="shared" si="317"/>
        <v/>
      </c>
      <c r="CA1231" s="71">
        <f t="shared" ca="1" si="318"/>
        <v>1096694.6662277777</v>
      </c>
      <c r="CB1231" s="70" t="b">
        <f ca="1">AND(LEN(BZ1231)&gt;0,TEXT(BZ1231,"YYYY-MM-DD")=TEXT(Konstanta!$B$1,"YYYY-MM-DD"))</f>
        <v>0</v>
      </c>
      <c r="CC1231" s="70" t="str">
        <f t="shared" si="319"/>
        <v/>
      </c>
      <c r="CD1231" s="72">
        <f ca="1">(Konstanta!$B$2-D1231)*24</f>
        <v>1096694.666275</v>
      </c>
      <c r="CE1231" t="b">
        <f t="shared" si="320"/>
        <v>0</v>
      </c>
      <c r="CF1231" t="b">
        <f>LEN(_xlfn.IFNA(VLOOKUP(H1231,Konstanta!$M:$M,1,FALSE),""))&gt;0</f>
        <v>0</v>
      </c>
      <c r="CG1231" t="b">
        <f>LEN(_xlfn.IFNA(VLOOKUP(G1231,Konstanta!$T:$T,1,FALSE),""))&gt;0</f>
        <v>0</v>
      </c>
      <c r="CH1231" t="b">
        <f>_xlfn.IFNA(VLOOKUP(U1231,Konstanta!$O:$O,1,FALSE),"-")&lt;&gt;"-"</f>
        <v>0</v>
      </c>
      <c r="CI1231" t="b">
        <f>LEN(_xlfn.IFNA(VLOOKUP(AX1231,Konstanta!$X:$X,1,FALSE),""))&gt;0</f>
        <v>0</v>
      </c>
      <c r="CJ1231" t="b">
        <f>OR(LEN(_xlfn.IFNA(VLOOKUP(Y1231,Konstanta!$Q:$Q,1,FALSE),""))&gt;0,LEN(Y1231)=0)</f>
        <v>1</v>
      </c>
      <c r="CK1231" t="b">
        <f t="shared" si="321"/>
        <v>1</v>
      </c>
      <c r="CL1231" t="b">
        <f>OR(LEN(_xlfn.IFNA(VLOOKUP(BK1231,Konstanta!$Z:$Z,1,FALSE),""))&gt;0,LEN(BK1231)=0)</f>
        <v>1</v>
      </c>
      <c r="CM1231" t="b">
        <f t="shared" si="322"/>
        <v>1</v>
      </c>
      <c r="CN1231" t="b">
        <f t="shared" si="323"/>
        <v>0</v>
      </c>
      <c r="CO1231" t="b">
        <f>LEN(_xlfn.IFNA(VLOOKUP(Data!K1231,Konstanta!$AB:$AB,1,FALSE),""))&gt;0</f>
        <v>0</v>
      </c>
      <c r="CP1231" s="12" t="b">
        <f t="shared" si="324"/>
        <v>0</v>
      </c>
      <c r="CQ1231" s="12" t="b">
        <f t="shared" si="325"/>
        <v>0</v>
      </c>
      <c r="CR1231" t="b">
        <f>ISNUMBER(SEARCH(Konstanta!$Q$5,Y1231))</f>
        <v>0</v>
      </c>
      <c r="CS1231">
        <f ca="1">IF(CD1231&lt;=Konstanta!$J$5,Konstanta!$I$5,IF(CD1231&lt;=Konstanta!$J$6,Konstanta!$I$6,IF(CD1231&lt;=Konstanta!$J$7,Konstanta!$I$7,Konstanta!$I$8)))</f>
        <v>4</v>
      </c>
      <c r="CT1231" t="b">
        <f>ISNUMBER(SEARCH(Konstanta!$Q$6,Y1231))</f>
        <v>0</v>
      </c>
      <c r="CU1231">
        <f ca="1">IF(CD1231&lt;=Konstanta!$F$5,Konstanta!$E$5,IF(CD1231&lt;=Konstanta!$F$6,Konstanta!$E$6,IF(CD1231&lt;=Konstanta!$F$7,Konstanta!$E$7,IF(CD1231&lt;=Konstanta!$F$8,Konstanta!$E$8,Konstanta!$E$9))))</f>
        <v>5</v>
      </c>
      <c r="CV1231" t="b">
        <f t="shared" si="326"/>
        <v>1</v>
      </c>
      <c r="CW1231" s="74">
        <f ca="1">IF(CD1231&lt;=Konstanta!$B$5,Konstanta!$A$5,IF(CD1231&lt;=Konstanta!$B$6,Konstanta!$A$6,IF(CD1231&lt;=Konstanta!$B$7,Konstanta!$A$7,IF(CD1231&lt;=Konstanta!$B$8,Konstanta!$A$8,IF(CD1231&lt;=Konstanta!$B$9,Konstanta!$A$9,IF(CD1231&lt;=Konstanta!$B$10,Konstanta!$A$10,IF(CD1231&lt;=Konstanta!$B$11,Konstanta!$A$11,Konstanta!$A$12)))))))</f>
        <v>8</v>
      </c>
      <c r="CX1231" t="b">
        <f>LEN(_xlfn.IFNA(VLOOKUP(AA1231,Konstanta!$AD:$AD,1,FALSE),""))=0</f>
        <v>1</v>
      </c>
      <c r="CY1231" s="67">
        <f t="shared" si="327"/>
        <v>0</v>
      </c>
      <c r="CZ1231" s="67">
        <f t="shared" si="328"/>
        <v>0</v>
      </c>
      <c r="DA1231" s="67">
        <f t="shared" si="329"/>
        <v>0</v>
      </c>
      <c r="DB1231" t="b">
        <f t="shared" ca="1" si="330"/>
        <v>0</v>
      </c>
      <c r="DC1231" s="67" t="b">
        <f>DA1231&lt;=Konstanta!$AH$3</f>
        <v>1</v>
      </c>
      <c r="DD1231" t="b">
        <f>CY1231&lt;=Konstanta!$AH$4</f>
        <v>1</v>
      </c>
      <c r="DE1231" t="b">
        <f>CY1231&lt;=Konstanta!$AH$5</f>
        <v>1</v>
      </c>
      <c r="DF1231" t="b">
        <f>CY1231&lt;=Konstanta!$AH$6</f>
        <v>1</v>
      </c>
      <c r="DG1231" t="b">
        <f ca="1">TEXT(BL1231,"YYYYMMDD")=TEXT(Konstanta!$B$1,"YYYYMMDD")</f>
        <v>0</v>
      </c>
      <c r="DH1231" t="b">
        <f t="shared" si="331"/>
        <v>0</v>
      </c>
      <c r="DI1231" s="67">
        <f ca="1">Konstanta!$C$4-Data!CD1231</f>
        <v>-1096658.666275</v>
      </c>
      <c r="DJ1231">
        <f ca="1">IF(Data!DI1231&gt;=Konstanta!$B$14,Konstanta!$A$14,IF(Data!DI1231&gt;=Konstanta!$B$15,Konstanta!$A$15,IF(Data!DI1231&gt;=Konstanta!$B$16,Konstanta!$A$16,IF(Data!DI1231&gt;=Konstanta!$B$17,Konstanta!$A$17,IF(Data!DI1231&gt;=Konstanta!$B$18,Konstanta!$A$18,Konstanta!$A$19)))))</f>
        <v>6</v>
      </c>
      <c r="DK1231" t="b">
        <f t="shared" si="332"/>
        <v>0</v>
      </c>
      <c r="DL1231" t="b">
        <f>COUNTIFS(A$1:A1230,A1231)=0</f>
        <v>1</v>
      </c>
    </row>
    <row r="1232" spans="1:116">
      <c r="A1232" s="68"/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8"/>
      <c r="P1232" s="68"/>
      <c r="Q1232" s="68"/>
      <c r="R1232" s="68"/>
      <c r="S1232" s="68"/>
      <c r="T1232" s="68"/>
      <c r="U1232" s="68"/>
      <c r="V1232" s="68"/>
      <c r="W1232" s="68"/>
      <c r="X1232" s="68"/>
      <c r="Y1232" s="68"/>
      <c r="Z1232" s="68"/>
      <c r="AA1232" s="68"/>
      <c r="AB1232" s="68"/>
      <c r="AC1232" s="68"/>
      <c r="AD1232" s="68"/>
      <c r="AE1232" s="68"/>
      <c r="AF1232" s="68"/>
      <c r="AG1232" s="68"/>
      <c r="AH1232" s="68"/>
      <c r="AI1232" s="68"/>
      <c r="AJ1232" s="68"/>
      <c r="AK1232" s="68"/>
      <c r="AL1232" s="68"/>
      <c r="AM1232" s="68"/>
      <c r="AN1232" s="68"/>
      <c r="AO1232" s="68"/>
      <c r="AP1232" s="68"/>
      <c r="AQ1232" s="68"/>
      <c r="AR1232" s="68"/>
      <c r="AS1232" s="68"/>
      <c r="AT1232" s="68"/>
      <c r="AU1232" s="68"/>
      <c r="AV1232" s="68"/>
      <c r="AW1232" s="68"/>
      <c r="AX1232" s="68"/>
      <c r="AY1232" s="68"/>
      <c r="AZ1232" s="68"/>
      <c r="BA1232" s="68"/>
      <c r="BB1232" s="68"/>
      <c r="BC1232" s="68"/>
      <c r="BD1232" s="68"/>
      <c r="BE1232" s="68"/>
      <c r="BF1232" s="68"/>
      <c r="BG1232" s="68"/>
      <c r="BH1232" s="68"/>
      <c r="BI1232" s="68"/>
      <c r="BJ1232" s="68"/>
      <c r="BK1232" s="68"/>
      <c r="BL1232" s="68"/>
      <c r="BM1232" s="68"/>
      <c r="BN1232" s="68"/>
      <c r="BO1232" s="68"/>
      <c r="BP1232" s="68"/>
      <c r="BQ1232" s="68"/>
      <c r="BR1232" s="68"/>
      <c r="BS1232" s="68"/>
      <c r="BT1232" s="68"/>
      <c r="BU1232" s="68"/>
      <c r="BV1232" s="68"/>
      <c r="BW1232" s="68"/>
      <c r="BX1232" s="68"/>
      <c r="BY1232" s="68"/>
      <c r="BZ1232" s="70" t="str">
        <f t="shared" si="317"/>
        <v/>
      </c>
      <c r="CA1232" s="71">
        <f t="shared" ca="1" si="318"/>
        <v>1096694.6662138889</v>
      </c>
      <c r="CB1232" s="70" t="b">
        <f ca="1">AND(LEN(BZ1232)&gt;0,TEXT(BZ1232,"YYYY-MM-DD")=TEXT(Konstanta!$B$1,"YYYY-MM-DD"))</f>
        <v>0</v>
      </c>
      <c r="CC1232" s="70" t="str">
        <f t="shared" si="319"/>
        <v/>
      </c>
      <c r="CD1232" s="72">
        <f ca="1">(Konstanta!$B$2-D1232)*24</f>
        <v>1096694.666275</v>
      </c>
      <c r="CE1232" t="b">
        <f t="shared" si="320"/>
        <v>0</v>
      </c>
      <c r="CF1232" t="b">
        <f>LEN(_xlfn.IFNA(VLOOKUP(H1232,Konstanta!$M:$M,1,FALSE),""))&gt;0</f>
        <v>0</v>
      </c>
      <c r="CG1232" t="b">
        <f>LEN(_xlfn.IFNA(VLOOKUP(G1232,Konstanta!$T:$T,1,FALSE),""))&gt;0</f>
        <v>0</v>
      </c>
      <c r="CH1232" t="b">
        <f>_xlfn.IFNA(VLOOKUP(U1232,Konstanta!$O:$O,1,FALSE),"-")&lt;&gt;"-"</f>
        <v>0</v>
      </c>
      <c r="CI1232" t="b">
        <f>LEN(_xlfn.IFNA(VLOOKUP(AX1232,Konstanta!$X:$X,1,FALSE),""))&gt;0</f>
        <v>0</v>
      </c>
      <c r="CJ1232" t="b">
        <f>OR(LEN(_xlfn.IFNA(VLOOKUP(Y1232,Konstanta!$Q:$Q,1,FALSE),""))&gt;0,LEN(Y1232)=0)</f>
        <v>1</v>
      </c>
      <c r="CK1232" t="b">
        <f t="shared" si="321"/>
        <v>1</v>
      </c>
      <c r="CL1232" t="b">
        <f>OR(LEN(_xlfn.IFNA(VLOOKUP(BK1232,Konstanta!$Z:$Z,1,FALSE),""))&gt;0,LEN(BK1232)=0)</f>
        <v>1</v>
      </c>
      <c r="CM1232" t="b">
        <f t="shared" si="322"/>
        <v>1</v>
      </c>
      <c r="CN1232" t="b">
        <f t="shared" si="323"/>
        <v>0</v>
      </c>
      <c r="CO1232" t="b">
        <f>LEN(_xlfn.IFNA(VLOOKUP(Data!K1232,Konstanta!$AB:$AB,1,FALSE),""))&gt;0</f>
        <v>0</v>
      </c>
      <c r="CP1232" s="12" t="b">
        <f t="shared" si="324"/>
        <v>0</v>
      </c>
      <c r="CQ1232" s="12" t="b">
        <f t="shared" si="325"/>
        <v>0</v>
      </c>
      <c r="CR1232" t="b">
        <f>ISNUMBER(SEARCH(Konstanta!$Q$5,Y1232))</f>
        <v>0</v>
      </c>
      <c r="CS1232">
        <f ca="1">IF(CD1232&lt;=Konstanta!$J$5,Konstanta!$I$5,IF(CD1232&lt;=Konstanta!$J$6,Konstanta!$I$6,IF(CD1232&lt;=Konstanta!$J$7,Konstanta!$I$7,Konstanta!$I$8)))</f>
        <v>4</v>
      </c>
      <c r="CT1232" t="b">
        <f>ISNUMBER(SEARCH(Konstanta!$Q$6,Y1232))</f>
        <v>0</v>
      </c>
      <c r="CU1232">
        <f ca="1">IF(CD1232&lt;=Konstanta!$F$5,Konstanta!$E$5,IF(CD1232&lt;=Konstanta!$F$6,Konstanta!$E$6,IF(CD1232&lt;=Konstanta!$F$7,Konstanta!$E$7,IF(CD1232&lt;=Konstanta!$F$8,Konstanta!$E$8,Konstanta!$E$9))))</f>
        <v>5</v>
      </c>
      <c r="CV1232" t="b">
        <f t="shared" si="326"/>
        <v>1</v>
      </c>
      <c r="CW1232" s="74">
        <f ca="1">IF(CD1232&lt;=Konstanta!$B$5,Konstanta!$A$5,IF(CD1232&lt;=Konstanta!$B$6,Konstanta!$A$6,IF(CD1232&lt;=Konstanta!$B$7,Konstanta!$A$7,IF(CD1232&lt;=Konstanta!$B$8,Konstanta!$A$8,IF(CD1232&lt;=Konstanta!$B$9,Konstanta!$A$9,IF(CD1232&lt;=Konstanta!$B$10,Konstanta!$A$10,IF(CD1232&lt;=Konstanta!$B$11,Konstanta!$A$11,Konstanta!$A$12)))))))</f>
        <v>8</v>
      </c>
      <c r="CX1232" t="b">
        <f>LEN(_xlfn.IFNA(VLOOKUP(AA1232,Konstanta!$AD:$AD,1,FALSE),""))=0</f>
        <v>1</v>
      </c>
      <c r="CY1232" s="67">
        <f t="shared" si="327"/>
        <v>0</v>
      </c>
      <c r="CZ1232" s="67">
        <f t="shared" si="328"/>
        <v>0</v>
      </c>
      <c r="DA1232" s="67">
        <f t="shared" si="329"/>
        <v>0</v>
      </c>
      <c r="DB1232" t="b">
        <f t="shared" ca="1" si="330"/>
        <v>0</v>
      </c>
      <c r="DC1232" s="67" t="b">
        <f>DA1232&lt;=Konstanta!$AH$3</f>
        <v>1</v>
      </c>
      <c r="DD1232" t="b">
        <f>CY1232&lt;=Konstanta!$AH$4</f>
        <v>1</v>
      </c>
      <c r="DE1232" t="b">
        <f>CY1232&lt;=Konstanta!$AH$5</f>
        <v>1</v>
      </c>
      <c r="DF1232" t="b">
        <f>CY1232&lt;=Konstanta!$AH$6</f>
        <v>1</v>
      </c>
      <c r="DG1232" t="b">
        <f ca="1">TEXT(BL1232,"YYYYMMDD")=TEXT(Konstanta!$B$1,"YYYYMMDD")</f>
        <v>0</v>
      </c>
      <c r="DH1232" t="b">
        <f t="shared" si="331"/>
        <v>0</v>
      </c>
      <c r="DI1232" s="67">
        <f ca="1">Konstanta!$C$4-Data!CD1232</f>
        <v>-1096658.666275</v>
      </c>
      <c r="DJ1232">
        <f ca="1">IF(Data!DI1232&gt;=Konstanta!$B$14,Konstanta!$A$14,IF(Data!DI1232&gt;=Konstanta!$B$15,Konstanta!$A$15,IF(Data!DI1232&gt;=Konstanta!$B$16,Konstanta!$A$16,IF(Data!DI1232&gt;=Konstanta!$B$17,Konstanta!$A$17,IF(Data!DI1232&gt;=Konstanta!$B$18,Konstanta!$A$18,Konstanta!$A$19)))))</f>
        <v>6</v>
      </c>
      <c r="DK1232" t="b">
        <f t="shared" si="332"/>
        <v>0</v>
      </c>
      <c r="DL1232" t="b">
        <f>COUNTIFS(A$1:A1231,A1232)=0</f>
        <v>1</v>
      </c>
    </row>
    <row r="1233" spans="1:116">
      <c r="A1233" s="68"/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8"/>
      <c r="P1233" s="68"/>
      <c r="Q1233" s="68"/>
      <c r="R1233" s="68"/>
      <c r="S1233" s="68"/>
      <c r="T1233" s="68"/>
      <c r="U1233" s="68"/>
      <c r="V1233" s="68"/>
      <c r="W1233" s="68"/>
      <c r="X1233" s="68"/>
      <c r="Y1233" s="68"/>
      <c r="Z1233" s="68"/>
      <c r="AA1233" s="68"/>
      <c r="AB1233" s="68"/>
      <c r="AC1233" s="68"/>
      <c r="AD1233" s="68"/>
      <c r="AE1233" s="68"/>
      <c r="AF1233" s="68"/>
      <c r="AG1233" s="68"/>
      <c r="AH1233" s="68"/>
      <c r="AI1233" s="68"/>
      <c r="AJ1233" s="68"/>
      <c r="AK1233" s="68"/>
      <c r="AL1233" s="68"/>
      <c r="AM1233" s="68"/>
      <c r="AN1233" s="68"/>
      <c r="AO1233" s="68"/>
      <c r="AP1233" s="68"/>
      <c r="AQ1233" s="68"/>
      <c r="AR1233" s="68"/>
      <c r="AS1233" s="68"/>
      <c r="AT1233" s="68"/>
      <c r="AU1233" s="68"/>
      <c r="AV1233" s="68"/>
      <c r="AW1233" s="68"/>
      <c r="AX1233" s="68"/>
      <c r="AY1233" s="68"/>
      <c r="AZ1233" s="68"/>
      <c r="BA1233" s="68"/>
      <c r="BB1233" s="68"/>
      <c r="BC1233" s="68"/>
      <c r="BD1233" s="68"/>
      <c r="BE1233" s="68"/>
      <c r="BF1233" s="68"/>
      <c r="BG1233" s="68"/>
      <c r="BH1233" s="68"/>
      <c r="BI1233" s="68"/>
      <c r="BJ1233" s="68"/>
      <c r="BK1233" s="68"/>
      <c r="BL1233" s="68"/>
      <c r="BM1233" s="68"/>
      <c r="BN1233" s="68"/>
      <c r="BO1233" s="68"/>
      <c r="BP1233" s="68"/>
      <c r="BQ1233" s="68"/>
      <c r="BR1233" s="68"/>
      <c r="BS1233" s="68"/>
      <c r="BT1233" s="68"/>
      <c r="BU1233" s="68"/>
      <c r="BV1233" s="68"/>
      <c r="BW1233" s="68"/>
      <c r="BX1233" s="68"/>
      <c r="BY1233" s="68"/>
      <c r="BZ1233" s="70" t="str">
        <f t="shared" si="317"/>
        <v/>
      </c>
      <c r="CA1233" s="71">
        <f t="shared" ca="1" si="318"/>
        <v>1096694.6660055555</v>
      </c>
      <c r="CB1233" s="70" t="b">
        <f ca="1">AND(LEN(BZ1233)&gt;0,TEXT(BZ1233,"YYYY-MM-DD")=TEXT(Konstanta!$B$1,"YYYY-MM-DD"))</f>
        <v>0</v>
      </c>
      <c r="CC1233" s="70" t="str">
        <f t="shared" si="319"/>
        <v/>
      </c>
      <c r="CD1233" s="72">
        <f ca="1">(Konstanta!$B$2-D1233)*24</f>
        <v>1096694.666275</v>
      </c>
      <c r="CE1233" t="b">
        <f t="shared" si="320"/>
        <v>0</v>
      </c>
      <c r="CF1233" t="b">
        <f>LEN(_xlfn.IFNA(VLOOKUP(H1233,Konstanta!$M:$M,1,FALSE),""))&gt;0</f>
        <v>0</v>
      </c>
      <c r="CG1233" t="b">
        <f>LEN(_xlfn.IFNA(VLOOKUP(G1233,Konstanta!$T:$T,1,FALSE),""))&gt;0</f>
        <v>0</v>
      </c>
      <c r="CH1233" t="b">
        <f>_xlfn.IFNA(VLOOKUP(U1233,Konstanta!$O:$O,1,FALSE),"-")&lt;&gt;"-"</f>
        <v>0</v>
      </c>
      <c r="CI1233" t="b">
        <f>LEN(_xlfn.IFNA(VLOOKUP(AX1233,Konstanta!$X:$X,1,FALSE),""))&gt;0</f>
        <v>0</v>
      </c>
      <c r="CJ1233" t="b">
        <f>OR(LEN(_xlfn.IFNA(VLOOKUP(Y1233,Konstanta!$Q:$Q,1,FALSE),""))&gt;0,LEN(Y1233)=0)</f>
        <v>1</v>
      </c>
      <c r="CK1233" t="b">
        <f t="shared" si="321"/>
        <v>1</v>
      </c>
      <c r="CL1233" t="b">
        <f>OR(LEN(_xlfn.IFNA(VLOOKUP(BK1233,Konstanta!$Z:$Z,1,FALSE),""))&gt;0,LEN(BK1233)=0)</f>
        <v>1</v>
      </c>
      <c r="CM1233" t="b">
        <f t="shared" si="322"/>
        <v>1</v>
      </c>
      <c r="CN1233" t="b">
        <f t="shared" si="323"/>
        <v>0</v>
      </c>
      <c r="CO1233" t="b">
        <f>LEN(_xlfn.IFNA(VLOOKUP(Data!K1233,Konstanta!$AB:$AB,1,FALSE),""))&gt;0</f>
        <v>0</v>
      </c>
      <c r="CP1233" s="12" t="b">
        <f t="shared" si="324"/>
        <v>0</v>
      </c>
      <c r="CQ1233" s="12" t="b">
        <f t="shared" si="325"/>
        <v>0</v>
      </c>
      <c r="CR1233" t="b">
        <f>ISNUMBER(SEARCH(Konstanta!$Q$5,Y1233))</f>
        <v>0</v>
      </c>
      <c r="CS1233">
        <f ca="1">IF(CD1233&lt;=Konstanta!$J$5,Konstanta!$I$5,IF(CD1233&lt;=Konstanta!$J$6,Konstanta!$I$6,IF(CD1233&lt;=Konstanta!$J$7,Konstanta!$I$7,Konstanta!$I$8)))</f>
        <v>4</v>
      </c>
      <c r="CT1233" t="b">
        <f>ISNUMBER(SEARCH(Konstanta!$Q$6,Y1233))</f>
        <v>0</v>
      </c>
      <c r="CU1233">
        <f ca="1">IF(CD1233&lt;=Konstanta!$F$5,Konstanta!$E$5,IF(CD1233&lt;=Konstanta!$F$6,Konstanta!$E$6,IF(CD1233&lt;=Konstanta!$F$7,Konstanta!$E$7,IF(CD1233&lt;=Konstanta!$F$8,Konstanta!$E$8,Konstanta!$E$9))))</f>
        <v>5</v>
      </c>
      <c r="CV1233" t="b">
        <f t="shared" si="326"/>
        <v>1</v>
      </c>
      <c r="CW1233" s="74">
        <f ca="1">IF(CD1233&lt;=Konstanta!$B$5,Konstanta!$A$5,IF(CD1233&lt;=Konstanta!$B$6,Konstanta!$A$6,IF(CD1233&lt;=Konstanta!$B$7,Konstanta!$A$7,IF(CD1233&lt;=Konstanta!$B$8,Konstanta!$A$8,IF(CD1233&lt;=Konstanta!$B$9,Konstanta!$A$9,IF(CD1233&lt;=Konstanta!$B$10,Konstanta!$A$10,IF(CD1233&lt;=Konstanta!$B$11,Konstanta!$A$11,Konstanta!$A$12)))))))</f>
        <v>8</v>
      </c>
      <c r="CX1233" t="b">
        <f>LEN(_xlfn.IFNA(VLOOKUP(AA1233,Konstanta!$AD:$AD,1,FALSE),""))=0</f>
        <v>1</v>
      </c>
      <c r="CY1233" s="67">
        <f t="shared" si="327"/>
        <v>0</v>
      </c>
      <c r="CZ1233" s="67">
        <f t="shared" si="328"/>
        <v>0</v>
      </c>
      <c r="DA1233" s="67">
        <f t="shared" si="329"/>
        <v>0</v>
      </c>
      <c r="DB1233" t="b">
        <f t="shared" ca="1" si="330"/>
        <v>0</v>
      </c>
      <c r="DC1233" s="67" t="b">
        <f>DA1233&lt;=Konstanta!$AH$3</f>
        <v>1</v>
      </c>
      <c r="DD1233" t="b">
        <f>CY1233&lt;=Konstanta!$AH$4</f>
        <v>1</v>
      </c>
      <c r="DE1233" t="b">
        <f>CY1233&lt;=Konstanta!$AH$5</f>
        <v>1</v>
      </c>
      <c r="DF1233" t="b">
        <f>CY1233&lt;=Konstanta!$AH$6</f>
        <v>1</v>
      </c>
      <c r="DG1233" t="b">
        <f ca="1">TEXT(BL1233,"YYYYMMDD")=TEXT(Konstanta!$B$1,"YYYYMMDD")</f>
        <v>0</v>
      </c>
      <c r="DH1233" t="b">
        <f t="shared" si="331"/>
        <v>0</v>
      </c>
      <c r="DI1233" s="67">
        <f ca="1">Konstanta!$C$4-Data!CD1233</f>
        <v>-1096658.666275</v>
      </c>
      <c r="DJ1233">
        <f ca="1">IF(Data!DI1233&gt;=Konstanta!$B$14,Konstanta!$A$14,IF(Data!DI1233&gt;=Konstanta!$B$15,Konstanta!$A$15,IF(Data!DI1233&gt;=Konstanta!$B$16,Konstanta!$A$16,IF(Data!DI1233&gt;=Konstanta!$B$17,Konstanta!$A$17,IF(Data!DI1233&gt;=Konstanta!$B$18,Konstanta!$A$18,Konstanta!$A$19)))))</f>
        <v>6</v>
      </c>
      <c r="DK1233" t="b">
        <f t="shared" si="332"/>
        <v>0</v>
      </c>
      <c r="DL1233" t="b">
        <f>COUNTIFS(A$1:A1232,A1233)=0</f>
        <v>1</v>
      </c>
    </row>
    <row r="1234" spans="1:116">
      <c r="A1234" s="68"/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8"/>
      <c r="P1234" s="68"/>
      <c r="Q1234" s="68"/>
      <c r="R1234" s="68"/>
      <c r="S1234" s="68"/>
      <c r="T1234" s="68"/>
      <c r="U1234" s="68"/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  <c r="AG1234" s="68"/>
      <c r="AH1234" s="68"/>
      <c r="AI1234" s="68"/>
      <c r="AJ1234" s="68"/>
      <c r="AK1234" s="68"/>
      <c r="AL1234" s="68"/>
      <c r="AM1234" s="68"/>
      <c r="AN1234" s="68"/>
      <c r="AO1234" s="68"/>
      <c r="AP1234" s="68"/>
      <c r="AQ1234" s="68"/>
      <c r="AR1234" s="68"/>
      <c r="AS1234" s="68"/>
      <c r="AT1234" s="68"/>
      <c r="AU1234" s="68"/>
      <c r="AV1234" s="68"/>
      <c r="AW1234" s="68"/>
      <c r="AX1234" s="68"/>
      <c r="AY1234" s="68"/>
      <c r="AZ1234" s="68"/>
      <c r="BA1234" s="68"/>
      <c r="BB1234" s="68"/>
      <c r="BC1234" s="68"/>
      <c r="BD1234" s="68"/>
      <c r="BE1234" s="68"/>
      <c r="BF1234" s="68"/>
      <c r="BG1234" s="68"/>
      <c r="BH1234" s="68"/>
      <c r="BI1234" s="68"/>
      <c r="BJ1234" s="68"/>
      <c r="BK1234" s="68"/>
      <c r="BL1234" s="68"/>
      <c r="BM1234" s="68"/>
      <c r="BN1234" s="68"/>
      <c r="BO1234" s="68"/>
      <c r="BP1234" s="68"/>
      <c r="BQ1234" s="68"/>
      <c r="BR1234" s="68"/>
      <c r="BS1234" s="68"/>
      <c r="BT1234" s="68"/>
      <c r="BU1234" s="68"/>
      <c r="BV1234" s="68"/>
      <c r="BW1234" s="68"/>
      <c r="BX1234" s="68"/>
      <c r="BY1234" s="68"/>
      <c r="BZ1234" s="70" t="str">
        <f t="shared" si="317"/>
        <v/>
      </c>
      <c r="CA1234" s="71">
        <f t="shared" ca="1" si="318"/>
        <v>1096694.6662277777</v>
      </c>
      <c r="CB1234" s="70" t="b">
        <f ca="1">AND(LEN(BZ1234)&gt;0,TEXT(BZ1234,"YYYY-MM-DD")=TEXT(Konstanta!$B$1,"YYYY-MM-DD"))</f>
        <v>0</v>
      </c>
      <c r="CC1234" s="70" t="str">
        <f t="shared" si="319"/>
        <v/>
      </c>
      <c r="CD1234" s="72">
        <f ca="1">(Konstanta!$B$2-D1234)*24</f>
        <v>1096694.666275</v>
      </c>
      <c r="CE1234" t="b">
        <f t="shared" si="320"/>
        <v>0</v>
      </c>
      <c r="CF1234" t="b">
        <f>LEN(_xlfn.IFNA(VLOOKUP(H1234,Konstanta!$M:$M,1,FALSE),""))&gt;0</f>
        <v>0</v>
      </c>
      <c r="CG1234" t="b">
        <f>LEN(_xlfn.IFNA(VLOOKUP(G1234,Konstanta!$T:$T,1,FALSE),""))&gt;0</f>
        <v>0</v>
      </c>
      <c r="CH1234" t="b">
        <f>_xlfn.IFNA(VLOOKUP(U1234,Konstanta!$O:$O,1,FALSE),"-")&lt;&gt;"-"</f>
        <v>0</v>
      </c>
      <c r="CI1234" t="b">
        <f>LEN(_xlfn.IFNA(VLOOKUP(AX1234,Konstanta!$X:$X,1,FALSE),""))&gt;0</f>
        <v>0</v>
      </c>
      <c r="CJ1234" t="b">
        <f>OR(LEN(_xlfn.IFNA(VLOOKUP(Y1234,Konstanta!$Q:$Q,1,FALSE),""))&gt;0,LEN(Y1234)=0)</f>
        <v>1</v>
      </c>
      <c r="CK1234" t="b">
        <f t="shared" si="321"/>
        <v>1</v>
      </c>
      <c r="CL1234" t="b">
        <f>OR(LEN(_xlfn.IFNA(VLOOKUP(BK1234,Konstanta!$Z:$Z,1,FALSE),""))&gt;0,LEN(BK1234)=0)</f>
        <v>1</v>
      </c>
      <c r="CM1234" t="b">
        <f t="shared" si="322"/>
        <v>1</v>
      </c>
      <c r="CN1234" t="b">
        <f t="shared" si="323"/>
        <v>0</v>
      </c>
      <c r="CO1234" t="b">
        <f>LEN(_xlfn.IFNA(VLOOKUP(Data!K1234,Konstanta!$AB:$AB,1,FALSE),""))&gt;0</f>
        <v>0</v>
      </c>
      <c r="CP1234" s="12" t="b">
        <f t="shared" si="324"/>
        <v>0</v>
      </c>
      <c r="CQ1234" s="12" t="b">
        <f t="shared" si="325"/>
        <v>0</v>
      </c>
      <c r="CR1234" t="b">
        <f>ISNUMBER(SEARCH(Konstanta!$Q$5,Y1234))</f>
        <v>0</v>
      </c>
      <c r="CS1234">
        <f ca="1">IF(CD1234&lt;=Konstanta!$J$5,Konstanta!$I$5,IF(CD1234&lt;=Konstanta!$J$6,Konstanta!$I$6,IF(CD1234&lt;=Konstanta!$J$7,Konstanta!$I$7,Konstanta!$I$8)))</f>
        <v>4</v>
      </c>
      <c r="CT1234" t="b">
        <f>ISNUMBER(SEARCH(Konstanta!$Q$6,Y1234))</f>
        <v>0</v>
      </c>
      <c r="CU1234">
        <f ca="1">IF(CD1234&lt;=Konstanta!$F$5,Konstanta!$E$5,IF(CD1234&lt;=Konstanta!$F$6,Konstanta!$E$6,IF(CD1234&lt;=Konstanta!$F$7,Konstanta!$E$7,IF(CD1234&lt;=Konstanta!$F$8,Konstanta!$E$8,Konstanta!$E$9))))</f>
        <v>5</v>
      </c>
      <c r="CV1234" t="b">
        <f t="shared" si="326"/>
        <v>1</v>
      </c>
      <c r="CW1234" s="74">
        <f ca="1">IF(CD1234&lt;=Konstanta!$B$5,Konstanta!$A$5,IF(CD1234&lt;=Konstanta!$B$6,Konstanta!$A$6,IF(CD1234&lt;=Konstanta!$B$7,Konstanta!$A$7,IF(CD1234&lt;=Konstanta!$B$8,Konstanta!$A$8,IF(CD1234&lt;=Konstanta!$B$9,Konstanta!$A$9,IF(CD1234&lt;=Konstanta!$B$10,Konstanta!$A$10,IF(CD1234&lt;=Konstanta!$B$11,Konstanta!$A$11,Konstanta!$A$12)))))))</f>
        <v>8</v>
      </c>
      <c r="CX1234" t="b">
        <f>LEN(_xlfn.IFNA(VLOOKUP(AA1234,Konstanta!$AD:$AD,1,FALSE),""))=0</f>
        <v>1</v>
      </c>
      <c r="CY1234" s="67">
        <f t="shared" si="327"/>
        <v>0</v>
      </c>
      <c r="CZ1234" s="67">
        <f t="shared" si="328"/>
        <v>0</v>
      </c>
      <c r="DA1234" s="67">
        <f t="shared" si="329"/>
        <v>0</v>
      </c>
      <c r="DB1234" t="b">
        <f t="shared" ca="1" si="330"/>
        <v>0</v>
      </c>
      <c r="DC1234" s="67" t="b">
        <f>DA1234&lt;=Konstanta!$AH$3</f>
        <v>1</v>
      </c>
      <c r="DD1234" t="b">
        <f>CY1234&lt;=Konstanta!$AH$4</f>
        <v>1</v>
      </c>
      <c r="DE1234" t="b">
        <f>CY1234&lt;=Konstanta!$AH$5</f>
        <v>1</v>
      </c>
      <c r="DF1234" t="b">
        <f>CY1234&lt;=Konstanta!$AH$6</f>
        <v>1</v>
      </c>
      <c r="DG1234" t="b">
        <f ca="1">TEXT(BL1234,"YYYYMMDD")=TEXT(Konstanta!$B$1,"YYYYMMDD")</f>
        <v>0</v>
      </c>
      <c r="DH1234" t="b">
        <f t="shared" si="331"/>
        <v>0</v>
      </c>
      <c r="DI1234" s="67">
        <f ca="1">Konstanta!$C$4-Data!CD1234</f>
        <v>-1096658.666275</v>
      </c>
      <c r="DJ1234">
        <f ca="1">IF(Data!DI1234&gt;=Konstanta!$B$14,Konstanta!$A$14,IF(Data!DI1234&gt;=Konstanta!$B$15,Konstanta!$A$15,IF(Data!DI1234&gt;=Konstanta!$B$16,Konstanta!$A$16,IF(Data!DI1234&gt;=Konstanta!$B$17,Konstanta!$A$17,IF(Data!DI1234&gt;=Konstanta!$B$18,Konstanta!$A$18,Konstanta!$A$19)))))</f>
        <v>6</v>
      </c>
      <c r="DK1234" t="b">
        <f t="shared" si="332"/>
        <v>0</v>
      </c>
      <c r="DL1234" t="b">
        <f>COUNTIFS(A$1:A1233,A1234)=0</f>
        <v>1</v>
      </c>
    </row>
    <row r="1235" spans="1:116">
      <c r="A1235" s="68"/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8"/>
      <c r="P1235" s="68"/>
      <c r="Q1235" s="68"/>
      <c r="R1235" s="68"/>
      <c r="S1235" s="68"/>
      <c r="T1235" s="68"/>
      <c r="U1235" s="68"/>
      <c r="V1235" s="68"/>
      <c r="W1235" s="68"/>
      <c r="X1235" s="68"/>
      <c r="Y1235" s="68"/>
      <c r="Z1235" s="68"/>
      <c r="AA1235" s="68"/>
      <c r="AB1235" s="68"/>
      <c r="AC1235" s="68"/>
      <c r="AD1235" s="68"/>
      <c r="AE1235" s="68"/>
      <c r="AF1235" s="68"/>
      <c r="AG1235" s="68"/>
      <c r="AH1235" s="68"/>
      <c r="AI1235" s="68"/>
      <c r="AJ1235" s="68"/>
      <c r="AK1235" s="68"/>
      <c r="AL1235" s="68"/>
      <c r="AM1235" s="68"/>
      <c r="AN1235" s="68"/>
      <c r="AO1235" s="68"/>
      <c r="AP1235" s="68"/>
      <c r="AQ1235" s="68"/>
      <c r="AR1235" s="68"/>
      <c r="AS1235" s="68"/>
      <c r="AT1235" s="68"/>
      <c r="AU1235" s="68"/>
      <c r="AV1235" s="68"/>
      <c r="AW1235" s="68"/>
      <c r="AX1235" s="68"/>
      <c r="AY1235" s="68"/>
      <c r="AZ1235" s="68"/>
      <c r="BA1235" s="68"/>
      <c r="BB1235" s="68"/>
      <c r="BC1235" s="68"/>
      <c r="BD1235" s="68"/>
      <c r="BE1235" s="68"/>
      <c r="BF1235" s="68"/>
      <c r="BG1235" s="68"/>
      <c r="BH1235" s="68"/>
      <c r="BI1235" s="68"/>
      <c r="BJ1235" s="68"/>
      <c r="BK1235" s="68"/>
      <c r="BL1235" s="68"/>
      <c r="BM1235" s="68"/>
      <c r="BN1235" s="68"/>
      <c r="BO1235" s="68"/>
      <c r="BP1235" s="68"/>
      <c r="BQ1235" s="68"/>
      <c r="BR1235" s="68"/>
      <c r="BS1235" s="68"/>
      <c r="BT1235" s="68"/>
      <c r="BU1235" s="68"/>
      <c r="BV1235" s="68"/>
      <c r="BW1235" s="68"/>
      <c r="BX1235" s="68"/>
      <c r="BY1235" s="68"/>
      <c r="BZ1235" s="70" t="str">
        <f t="shared" si="317"/>
        <v/>
      </c>
      <c r="CA1235" s="71">
        <f t="shared" ca="1" si="318"/>
        <v>1096694.6664083335</v>
      </c>
      <c r="CB1235" s="70" t="b">
        <f ca="1">AND(LEN(BZ1235)&gt;0,TEXT(BZ1235,"YYYY-MM-DD")=TEXT(Konstanta!$B$1,"YYYY-MM-DD"))</f>
        <v>0</v>
      </c>
      <c r="CC1235" s="70" t="str">
        <f t="shared" si="319"/>
        <v/>
      </c>
      <c r="CD1235" s="72">
        <f ca="1">(Konstanta!$B$2-D1235)*24</f>
        <v>1096694.666275</v>
      </c>
      <c r="CE1235" t="b">
        <f t="shared" si="320"/>
        <v>0</v>
      </c>
      <c r="CF1235" t="b">
        <f>LEN(_xlfn.IFNA(VLOOKUP(H1235,Konstanta!$M:$M,1,FALSE),""))&gt;0</f>
        <v>0</v>
      </c>
      <c r="CG1235" t="b">
        <f>LEN(_xlfn.IFNA(VLOOKUP(G1235,Konstanta!$T:$T,1,FALSE),""))&gt;0</f>
        <v>0</v>
      </c>
      <c r="CH1235" t="b">
        <f>_xlfn.IFNA(VLOOKUP(U1235,Konstanta!$O:$O,1,FALSE),"-")&lt;&gt;"-"</f>
        <v>0</v>
      </c>
      <c r="CI1235" t="b">
        <f>LEN(_xlfn.IFNA(VLOOKUP(AX1235,Konstanta!$X:$X,1,FALSE),""))&gt;0</f>
        <v>0</v>
      </c>
      <c r="CJ1235" t="b">
        <f>OR(LEN(_xlfn.IFNA(VLOOKUP(Y1235,Konstanta!$Q:$Q,1,FALSE),""))&gt;0,LEN(Y1235)=0)</f>
        <v>1</v>
      </c>
      <c r="CK1235" t="b">
        <f t="shared" si="321"/>
        <v>1</v>
      </c>
      <c r="CL1235" t="b">
        <f>OR(LEN(_xlfn.IFNA(VLOOKUP(BK1235,Konstanta!$Z:$Z,1,FALSE),""))&gt;0,LEN(BK1235)=0)</f>
        <v>1</v>
      </c>
      <c r="CM1235" t="b">
        <f t="shared" si="322"/>
        <v>1</v>
      </c>
      <c r="CN1235" t="b">
        <f t="shared" si="323"/>
        <v>0</v>
      </c>
      <c r="CO1235" t="b">
        <f>LEN(_xlfn.IFNA(VLOOKUP(Data!K1235,Konstanta!$AB:$AB,1,FALSE),""))&gt;0</f>
        <v>0</v>
      </c>
      <c r="CP1235" s="12" t="b">
        <f t="shared" si="324"/>
        <v>0</v>
      </c>
      <c r="CQ1235" s="12" t="b">
        <f t="shared" si="325"/>
        <v>0</v>
      </c>
      <c r="CR1235" t="b">
        <f>ISNUMBER(SEARCH(Konstanta!$Q$5,Y1235))</f>
        <v>0</v>
      </c>
      <c r="CS1235">
        <f ca="1">IF(CD1235&lt;=Konstanta!$J$5,Konstanta!$I$5,IF(CD1235&lt;=Konstanta!$J$6,Konstanta!$I$6,IF(CD1235&lt;=Konstanta!$J$7,Konstanta!$I$7,Konstanta!$I$8)))</f>
        <v>4</v>
      </c>
      <c r="CT1235" t="b">
        <f>ISNUMBER(SEARCH(Konstanta!$Q$6,Y1235))</f>
        <v>0</v>
      </c>
      <c r="CU1235">
        <f ca="1">IF(CD1235&lt;=Konstanta!$F$5,Konstanta!$E$5,IF(CD1235&lt;=Konstanta!$F$6,Konstanta!$E$6,IF(CD1235&lt;=Konstanta!$F$7,Konstanta!$E$7,IF(CD1235&lt;=Konstanta!$F$8,Konstanta!$E$8,Konstanta!$E$9))))</f>
        <v>5</v>
      </c>
      <c r="CV1235" t="b">
        <f t="shared" si="326"/>
        <v>1</v>
      </c>
      <c r="CW1235" s="74">
        <f ca="1">IF(CD1235&lt;=Konstanta!$B$5,Konstanta!$A$5,IF(CD1235&lt;=Konstanta!$B$6,Konstanta!$A$6,IF(CD1235&lt;=Konstanta!$B$7,Konstanta!$A$7,IF(CD1235&lt;=Konstanta!$B$8,Konstanta!$A$8,IF(CD1235&lt;=Konstanta!$B$9,Konstanta!$A$9,IF(CD1235&lt;=Konstanta!$B$10,Konstanta!$A$10,IF(CD1235&lt;=Konstanta!$B$11,Konstanta!$A$11,Konstanta!$A$12)))))))</f>
        <v>8</v>
      </c>
      <c r="CX1235" t="b">
        <f>LEN(_xlfn.IFNA(VLOOKUP(AA1235,Konstanta!$AD:$AD,1,FALSE),""))=0</f>
        <v>1</v>
      </c>
      <c r="CY1235" s="67">
        <f t="shared" si="327"/>
        <v>0</v>
      </c>
      <c r="CZ1235" s="67">
        <f t="shared" si="328"/>
        <v>0</v>
      </c>
      <c r="DA1235" s="67">
        <f t="shared" si="329"/>
        <v>0</v>
      </c>
      <c r="DB1235" t="b">
        <f t="shared" ca="1" si="330"/>
        <v>0</v>
      </c>
      <c r="DC1235" s="67" t="b">
        <f>DA1235&lt;=Konstanta!$AH$3</f>
        <v>1</v>
      </c>
      <c r="DD1235" t="b">
        <f>CY1235&lt;=Konstanta!$AH$4</f>
        <v>1</v>
      </c>
      <c r="DE1235" t="b">
        <f>CY1235&lt;=Konstanta!$AH$5</f>
        <v>1</v>
      </c>
      <c r="DF1235" t="b">
        <f>CY1235&lt;=Konstanta!$AH$6</f>
        <v>1</v>
      </c>
      <c r="DG1235" t="b">
        <f ca="1">TEXT(BL1235,"YYYYMMDD")=TEXT(Konstanta!$B$1,"YYYYMMDD")</f>
        <v>0</v>
      </c>
      <c r="DH1235" t="b">
        <f t="shared" si="331"/>
        <v>0</v>
      </c>
      <c r="DI1235" s="67">
        <f ca="1">Konstanta!$C$4-Data!CD1235</f>
        <v>-1096658.666275</v>
      </c>
      <c r="DJ1235">
        <f ca="1">IF(Data!DI1235&gt;=Konstanta!$B$14,Konstanta!$A$14,IF(Data!DI1235&gt;=Konstanta!$B$15,Konstanta!$A$15,IF(Data!DI1235&gt;=Konstanta!$B$16,Konstanta!$A$16,IF(Data!DI1235&gt;=Konstanta!$B$17,Konstanta!$A$17,IF(Data!DI1235&gt;=Konstanta!$B$18,Konstanta!$A$18,Konstanta!$A$19)))))</f>
        <v>6</v>
      </c>
      <c r="DK1235" t="b">
        <f t="shared" si="332"/>
        <v>0</v>
      </c>
      <c r="DL1235" t="b">
        <f>COUNTIFS(A$1:A1234,A1235)=0</f>
        <v>1</v>
      </c>
    </row>
    <row r="1236" spans="1:116">
      <c r="A1236" s="68"/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8"/>
      <c r="P1236" s="68"/>
      <c r="Q1236" s="68"/>
      <c r="R1236" s="68"/>
      <c r="S1236" s="68"/>
      <c r="T1236" s="68"/>
      <c r="U1236" s="68"/>
      <c r="V1236" s="68"/>
      <c r="W1236" s="68"/>
      <c r="X1236" s="68"/>
      <c r="Y1236" s="68"/>
      <c r="Z1236" s="68"/>
      <c r="AA1236" s="68"/>
      <c r="AB1236" s="68"/>
      <c r="AC1236" s="68"/>
      <c r="AD1236" s="68"/>
      <c r="AE1236" s="68"/>
      <c r="AF1236" s="68"/>
      <c r="AG1236" s="68"/>
      <c r="AH1236" s="68"/>
      <c r="AI1236" s="68"/>
      <c r="AJ1236" s="68"/>
      <c r="AK1236" s="68"/>
      <c r="AL1236" s="68"/>
      <c r="AM1236" s="68"/>
      <c r="AN1236" s="68"/>
      <c r="AO1236" s="68"/>
      <c r="AP1236" s="68"/>
      <c r="AQ1236" s="68"/>
      <c r="AR1236" s="68"/>
      <c r="AS1236" s="68"/>
      <c r="AT1236" s="68"/>
      <c r="AU1236" s="68"/>
      <c r="AV1236" s="68"/>
      <c r="AW1236" s="68"/>
      <c r="AX1236" s="68"/>
      <c r="AY1236" s="68"/>
      <c r="AZ1236" s="68"/>
      <c r="BA1236" s="68"/>
      <c r="BB1236" s="68"/>
      <c r="BC1236" s="68"/>
      <c r="BD1236" s="68"/>
      <c r="BE1236" s="68"/>
      <c r="BF1236" s="68"/>
      <c r="BG1236" s="68"/>
      <c r="BH1236" s="68"/>
      <c r="BI1236" s="68"/>
      <c r="BJ1236" s="68"/>
      <c r="BK1236" s="68"/>
      <c r="BL1236" s="68"/>
      <c r="BM1236" s="68"/>
      <c r="BN1236" s="68"/>
      <c r="BO1236" s="68"/>
      <c r="BP1236" s="68"/>
      <c r="BQ1236" s="68"/>
      <c r="BR1236" s="68"/>
      <c r="BS1236" s="68"/>
      <c r="BT1236" s="68"/>
      <c r="BU1236" s="68"/>
      <c r="BV1236" s="68"/>
      <c r="BW1236" s="68"/>
      <c r="BX1236" s="68"/>
      <c r="BY1236" s="68"/>
      <c r="BZ1236" s="70" t="str">
        <f t="shared" si="317"/>
        <v/>
      </c>
      <c r="CA1236" s="71">
        <f t="shared" ca="1" si="318"/>
        <v>1096694.6664305555</v>
      </c>
      <c r="CB1236" s="70" t="b">
        <f ca="1">AND(LEN(BZ1236)&gt;0,TEXT(BZ1236,"YYYY-MM-DD")=TEXT(Konstanta!$B$1,"YYYY-MM-DD"))</f>
        <v>0</v>
      </c>
      <c r="CC1236" s="70" t="str">
        <f t="shared" si="319"/>
        <v/>
      </c>
      <c r="CD1236" s="72">
        <f ca="1">(Konstanta!$B$2-D1236)*24</f>
        <v>1096694.666275</v>
      </c>
      <c r="CE1236" t="b">
        <f t="shared" si="320"/>
        <v>0</v>
      </c>
      <c r="CF1236" t="b">
        <f>LEN(_xlfn.IFNA(VLOOKUP(H1236,Konstanta!$M:$M,1,FALSE),""))&gt;0</f>
        <v>0</v>
      </c>
      <c r="CG1236" t="b">
        <f>LEN(_xlfn.IFNA(VLOOKUP(G1236,Konstanta!$T:$T,1,FALSE),""))&gt;0</f>
        <v>0</v>
      </c>
      <c r="CH1236" t="b">
        <f>_xlfn.IFNA(VLOOKUP(U1236,Konstanta!$O:$O,1,FALSE),"-")&lt;&gt;"-"</f>
        <v>0</v>
      </c>
      <c r="CI1236" t="b">
        <f>LEN(_xlfn.IFNA(VLOOKUP(AX1236,Konstanta!$X:$X,1,FALSE),""))&gt;0</f>
        <v>0</v>
      </c>
      <c r="CJ1236" t="b">
        <f>OR(LEN(_xlfn.IFNA(VLOOKUP(Y1236,Konstanta!$Q:$Q,1,FALSE),""))&gt;0,LEN(Y1236)=0)</f>
        <v>1</v>
      </c>
      <c r="CK1236" t="b">
        <f t="shared" si="321"/>
        <v>1</v>
      </c>
      <c r="CL1236" t="b">
        <f>OR(LEN(_xlfn.IFNA(VLOOKUP(BK1236,Konstanta!$Z:$Z,1,FALSE),""))&gt;0,LEN(BK1236)=0)</f>
        <v>1</v>
      </c>
      <c r="CM1236" t="b">
        <f t="shared" si="322"/>
        <v>1</v>
      </c>
      <c r="CN1236" t="b">
        <f t="shared" si="323"/>
        <v>0</v>
      </c>
      <c r="CO1236" t="b">
        <f>LEN(_xlfn.IFNA(VLOOKUP(Data!K1236,Konstanta!$AB:$AB,1,FALSE),""))&gt;0</f>
        <v>0</v>
      </c>
      <c r="CP1236" s="12" t="b">
        <f t="shared" si="324"/>
        <v>0</v>
      </c>
      <c r="CQ1236" s="12" t="b">
        <f t="shared" si="325"/>
        <v>0</v>
      </c>
      <c r="CR1236" t="b">
        <f>ISNUMBER(SEARCH(Konstanta!$Q$5,Y1236))</f>
        <v>0</v>
      </c>
      <c r="CS1236">
        <f ca="1">IF(CD1236&lt;=Konstanta!$J$5,Konstanta!$I$5,IF(CD1236&lt;=Konstanta!$J$6,Konstanta!$I$6,IF(CD1236&lt;=Konstanta!$J$7,Konstanta!$I$7,Konstanta!$I$8)))</f>
        <v>4</v>
      </c>
      <c r="CT1236" t="b">
        <f>ISNUMBER(SEARCH(Konstanta!$Q$6,Y1236))</f>
        <v>0</v>
      </c>
      <c r="CU1236">
        <f ca="1">IF(CD1236&lt;=Konstanta!$F$5,Konstanta!$E$5,IF(CD1236&lt;=Konstanta!$F$6,Konstanta!$E$6,IF(CD1236&lt;=Konstanta!$F$7,Konstanta!$E$7,IF(CD1236&lt;=Konstanta!$F$8,Konstanta!$E$8,Konstanta!$E$9))))</f>
        <v>5</v>
      </c>
      <c r="CV1236" t="b">
        <f t="shared" si="326"/>
        <v>1</v>
      </c>
      <c r="CW1236" s="74">
        <f ca="1">IF(CD1236&lt;=Konstanta!$B$5,Konstanta!$A$5,IF(CD1236&lt;=Konstanta!$B$6,Konstanta!$A$6,IF(CD1236&lt;=Konstanta!$B$7,Konstanta!$A$7,IF(CD1236&lt;=Konstanta!$B$8,Konstanta!$A$8,IF(CD1236&lt;=Konstanta!$B$9,Konstanta!$A$9,IF(CD1236&lt;=Konstanta!$B$10,Konstanta!$A$10,IF(CD1236&lt;=Konstanta!$B$11,Konstanta!$A$11,Konstanta!$A$12)))))))</f>
        <v>8</v>
      </c>
      <c r="CX1236" t="b">
        <f>LEN(_xlfn.IFNA(VLOOKUP(AA1236,Konstanta!$AD:$AD,1,FALSE),""))=0</f>
        <v>1</v>
      </c>
      <c r="CY1236" s="67">
        <f t="shared" si="327"/>
        <v>0</v>
      </c>
      <c r="CZ1236" s="67">
        <f t="shared" si="328"/>
        <v>0</v>
      </c>
      <c r="DA1236" s="67">
        <f t="shared" si="329"/>
        <v>0</v>
      </c>
      <c r="DB1236" t="b">
        <f t="shared" ca="1" si="330"/>
        <v>0</v>
      </c>
      <c r="DC1236" s="67" t="b">
        <f>DA1236&lt;=Konstanta!$AH$3</f>
        <v>1</v>
      </c>
      <c r="DD1236" t="b">
        <f>CY1236&lt;=Konstanta!$AH$4</f>
        <v>1</v>
      </c>
      <c r="DE1236" t="b">
        <f>CY1236&lt;=Konstanta!$AH$5</f>
        <v>1</v>
      </c>
      <c r="DF1236" t="b">
        <f>CY1236&lt;=Konstanta!$AH$6</f>
        <v>1</v>
      </c>
      <c r="DG1236" t="b">
        <f ca="1">TEXT(BL1236,"YYYYMMDD")=TEXT(Konstanta!$B$1,"YYYYMMDD")</f>
        <v>0</v>
      </c>
      <c r="DH1236" t="b">
        <f t="shared" si="331"/>
        <v>0</v>
      </c>
      <c r="DI1236" s="67">
        <f ca="1">Konstanta!$C$4-Data!CD1236</f>
        <v>-1096658.666275</v>
      </c>
      <c r="DJ1236">
        <f ca="1">IF(Data!DI1236&gt;=Konstanta!$B$14,Konstanta!$A$14,IF(Data!DI1236&gt;=Konstanta!$B$15,Konstanta!$A$15,IF(Data!DI1236&gt;=Konstanta!$B$16,Konstanta!$A$16,IF(Data!DI1236&gt;=Konstanta!$B$17,Konstanta!$A$17,IF(Data!DI1236&gt;=Konstanta!$B$18,Konstanta!$A$18,Konstanta!$A$19)))))</f>
        <v>6</v>
      </c>
      <c r="DK1236" t="b">
        <f t="shared" si="332"/>
        <v>0</v>
      </c>
      <c r="DL1236" t="b">
        <f>COUNTIFS(A$1:A1235,A1236)=0</f>
        <v>1</v>
      </c>
    </row>
    <row r="1237" spans="1:116">
      <c r="A1237" s="68"/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8"/>
      <c r="P1237" s="68"/>
      <c r="Q1237" s="68"/>
      <c r="R1237" s="68"/>
      <c r="S1237" s="68"/>
      <c r="T1237" s="68"/>
      <c r="U1237" s="68"/>
      <c r="V1237" s="68"/>
      <c r="W1237" s="68"/>
      <c r="X1237" s="68"/>
      <c r="Y1237" s="68"/>
      <c r="Z1237" s="68"/>
      <c r="AA1237" s="68"/>
      <c r="AB1237" s="68"/>
      <c r="AC1237" s="68"/>
      <c r="AD1237" s="68"/>
      <c r="AE1237" s="68"/>
      <c r="AF1237" s="68"/>
      <c r="AG1237" s="68"/>
      <c r="AH1237" s="68"/>
      <c r="AI1237" s="68"/>
      <c r="AJ1237" s="68"/>
      <c r="AK1237" s="68"/>
      <c r="AL1237" s="68"/>
      <c r="AM1237" s="68"/>
      <c r="AN1237" s="68"/>
      <c r="AO1237" s="68"/>
      <c r="AP1237" s="68"/>
      <c r="AQ1237" s="68"/>
      <c r="AR1237" s="68"/>
      <c r="AS1237" s="68"/>
      <c r="AT1237" s="68"/>
      <c r="AU1237" s="68"/>
      <c r="AV1237" s="68"/>
      <c r="AW1237" s="68"/>
      <c r="AX1237" s="68"/>
      <c r="AY1237" s="68"/>
      <c r="AZ1237" s="68"/>
      <c r="BA1237" s="68"/>
      <c r="BB1237" s="68"/>
      <c r="BC1237" s="68"/>
      <c r="BD1237" s="68"/>
      <c r="BE1237" s="68"/>
      <c r="BF1237" s="68"/>
      <c r="BG1237" s="68"/>
      <c r="BH1237" s="68"/>
      <c r="BI1237" s="68"/>
      <c r="BJ1237" s="68"/>
      <c r="BK1237" s="68"/>
      <c r="BL1237" s="68"/>
      <c r="BM1237" s="68"/>
      <c r="BN1237" s="68"/>
      <c r="BO1237" s="68"/>
      <c r="BP1237" s="68"/>
      <c r="BQ1237" s="68"/>
      <c r="BR1237" s="68"/>
      <c r="BS1237" s="68"/>
      <c r="BT1237" s="68"/>
      <c r="BU1237" s="68"/>
      <c r="BV1237" s="68"/>
      <c r="BW1237" s="68"/>
      <c r="BX1237" s="68"/>
      <c r="BY1237" s="68"/>
      <c r="BZ1237" s="70" t="str">
        <f t="shared" si="317"/>
        <v/>
      </c>
      <c r="CA1237" s="71">
        <f t="shared" ca="1" si="318"/>
        <v>1096694.666013889</v>
      </c>
      <c r="CB1237" s="70" t="b">
        <f ca="1">AND(LEN(BZ1237)&gt;0,TEXT(BZ1237,"YYYY-MM-DD")=TEXT(Konstanta!$B$1,"YYYY-MM-DD"))</f>
        <v>0</v>
      </c>
      <c r="CC1237" s="70" t="str">
        <f t="shared" si="319"/>
        <v/>
      </c>
      <c r="CD1237" s="72">
        <f ca="1">(Konstanta!$B$2-D1237)*24</f>
        <v>1096694.666275</v>
      </c>
      <c r="CE1237" t="b">
        <f t="shared" si="320"/>
        <v>0</v>
      </c>
      <c r="CF1237" t="b">
        <f>LEN(_xlfn.IFNA(VLOOKUP(H1237,Konstanta!$M:$M,1,FALSE),""))&gt;0</f>
        <v>0</v>
      </c>
      <c r="CG1237" t="b">
        <f>LEN(_xlfn.IFNA(VLOOKUP(G1237,Konstanta!$T:$T,1,FALSE),""))&gt;0</f>
        <v>0</v>
      </c>
      <c r="CH1237" t="b">
        <f>_xlfn.IFNA(VLOOKUP(U1237,Konstanta!$O:$O,1,FALSE),"-")&lt;&gt;"-"</f>
        <v>0</v>
      </c>
      <c r="CI1237" t="b">
        <f>LEN(_xlfn.IFNA(VLOOKUP(AX1237,Konstanta!$X:$X,1,FALSE),""))&gt;0</f>
        <v>0</v>
      </c>
      <c r="CJ1237" t="b">
        <f>OR(LEN(_xlfn.IFNA(VLOOKUP(Y1237,Konstanta!$Q:$Q,1,FALSE),""))&gt;0,LEN(Y1237)=0)</f>
        <v>1</v>
      </c>
      <c r="CK1237" t="b">
        <f t="shared" si="321"/>
        <v>1</v>
      </c>
      <c r="CL1237" t="b">
        <f>OR(LEN(_xlfn.IFNA(VLOOKUP(BK1237,Konstanta!$Z:$Z,1,FALSE),""))&gt;0,LEN(BK1237)=0)</f>
        <v>1</v>
      </c>
      <c r="CM1237" t="b">
        <f t="shared" si="322"/>
        <v>1</v>
      </c>
      <c r="CN1237" t="b">
        <f t="shared" si="323"/>
        <v>0</v>
      </c>
      <c r="CO1237" t="b">
        <f>LEN(_xlfn.IFNA(VLOOKUP(Data!K1237,Konstanta!$AB:$AB,1,FALSE),""))&gt;0</f>
        <v>0</v>
      </c>
      <c r="CP1237" s="12" t="b">
        <f t="shared" si="324"/>
        <v>0</v>
      </c>
      <c r="CQ1237" s="12" t="b">
        <f t="shared" si="325"/>
        <v>0</v>
      </c>
      <c r="CR1237" t="b">
        <f>ISNUMBER(SEARCH(Konstanta!$Q$5,Y1237))</f>
        <v>0</v>
      </c>
      <c r="CS1237">
        <f ca="1">IF(CD1237&lt;=Konstanta!$J$5,Konstanta!$I$5,IF(CD1237&lt;=Konstanta!$J$6,Konstanta!$I$6,IF(CD1237&lt;=Konstanta!$J$7,Konstanta!$I$7,Konstanta!$I$8)))</f>
        <v>4</v>
      </c>
      <c r="CT1237" t="b">
        <f>ISNUMBER(SEARCH(Konstanta!$Q$6,Y1237))</f>
        <v>0</v>
      </c>
      <c r="CU1237">
        <f ca="1">IF(CD1237&lt;=Konstanta!$F$5,Konstanta!$E$5,IF(CD1237&lt;=Konstanta!$F$6,Konstanta!$E$6,IF(CD1237&lt;=Konstanta!$F$7,Konstanta!$E$7,IF(CD1237&lt;=Konstanta!$F$8,Konstanta!$E$8,Konstanta!$E$9))))</f>
        <v>5</v>
      </c>
      <c r="CV1237" t="b">
        <f t="shared" si="326"/>
        <v>1</v>
      </c>
      <c r="CW1237" s="74">
        <f ca="1">IF(CD1237&lt;=Konstanta!$B$5,Konstanta!$A$5,IF(CD1237&lt;=Konstanta!$B$6,Konstanta!$A$6,IF(CD1237&lt;=Konstanta!$B$7,Konstanta!$A$7,IF(CD1237&lt;=Konstanta!$B$8,Konstanta!$A$8,IF(CD1237&lt;=Konstanta!$B$9,Konstanta!$A$9,IF(CD1237&lt;=Konstanta!$B$10,Konstanta!$A$10,IF(CD1237&lt;=Konstanta!$B$11,Konstanta!$A$11,Konstanta!$A$12)))))))</f>
        <v>8</v>
      </c>
      <c r="CX1237" t="b">
        <f>LEN(_xlfn.IFNA(VLOOKUP(AA1237,Konstanta!$AD:$AD,1,FALSE),""))=0</f>
        <v>1</v>
      </c>
      <c r="CY1237" s="67">
        <f t="shared" si="327"/>
        <v>0</v>
      </c>
      <c r="CZ1237" s="67">
        <f t="shared" si="328"/>
        <v>0</v>
      </c>
      <c r="DA1237" s="67">
        <f t="shared" si="329"/>
        <v>0</v>
      </c>
      <c r="DB1237" t="b">
        <f t="shared" ca="1" si="330"/>
        <v>0</v>
      </c>
      <c r="DC1237" s="67" t="b">
        <f>DA1237&lt;=Konstanta!$AH$3</f>
        <v>1</v>
      </c>
      <c r="DD1237" t="b">
        <f>CY1237&lt;=Konstanta!$AH$4</f>
        <v>1</v>
      </c>
      <c r="DE1237" t="b">
        <f>CY1237&lt;=Konstanta!$AH$5</f>
        <v>1</v>
      </c>
      <c r="DF1237" t="b">
        <f>CY1237&lt;=Konstanta!$AH$6</f>
        <v>1</v>
      </c>
      <c r="DG1237" t="b">
        <f ca="1">TEXT(BL1237,"YYYYMMDD")=TEXT(Konstanta!$B$1,"YYYYMMDD")</f>
        <v>0</v>
      </c>
      <c r="DH1237" t="b">
        <f t="shared" si="331"/>
        <v>0</v>
      </c>
      <c r="DI1237" s="67">
        <f ca="1">Konstanta!$C$4-Data!CD1237</f>
        <v>-1096658.666275</v>
      </c>
      <c r="DJ1237">
        <f ca="1">IF(Data!DI1237&gt;=Konstanta!$B$14,Konstanta!$A$14,IF(Data!DI1237&gt;=Konstanta!$B$15,Konstanta!$A$15,IF(Data!DI1237&gt;=Konstanta!$B$16,Konstanta!$A$16,IF(Data!DI1237&gt;=Konstanta!$B$17,Konstanta!$A$17,IF(Data!DI1237&gt;=Konstanta!$B$18,Konstanta!$A$18,Konstanta!$A$19)))))</f>
        <v>6</v>
      </c>
      <c r="DK1237" t="b">
        <f t="shared" si="332"/>
        <v>0</v>
      </c>
      <c r="DL1237" t="b">
        <f>COUNTIFS(A$1:A1236,A1237)=0</f>
        <v>1</v>
      </c>
    </row>
    <row r="1238" spans="1:116">
      <c r="A1238" s="68"/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8"/>
      <c r="P1238" s="68"/>
      <c r="Q1238" s="68"/>
      <c r="R1238" s="68"/>
      <c r="S1238" s="68"/>
      <c r="T1238" s="68"/>
      <c r="U1238" s="68"/>
      <c r="V1238" s="68"/>
      <c r="W1238" s="68"/>
      <c r="X1238" s="68"/>
      <c r="Y1238" s="68"/>
      <c r="Z1238" s="68"/>
      <c r="AA1238" s="68"/>
      <c r="AB1238" s="68"/>
      <c r="AC1238" s="68"/>
      <c r="AD1238" s="68"/>
      <c r="AE1238" s="68"/>
      <c r="AF1238" s="68"/>
      <c r="AG1238" s="68"/>
      <c r="AH1238" s="68"/>
      <c r="AI1238" s="68"/>
      <c r="AJ1238" s="68"/>
      <c r="AK1238" s="68"/>
      <c r="AL1238" s="68"/>
      <c r="AM1238" s="68"/>
      <c r="AN1238" s="68"/>
      <c r="AO1238" s="68"/>
      <c r="AP1238" s="68"/>
      <c r="AQ1238" s="68"/>
      <c r="AR1238" s="68"/>
      <c r="AS1238" s="68"/>
      <c r="AT1238" s="68"/>
      <c r="AU1238" s="68"/>
      <c r="AV1238" s="68"/>
      <c r="AW1238" s="68"/>
      <c r="AX1238" s="68"/>
      <c r="AY1238" s="68"/>
      <c r="AZ1238" s="68"/>
      <c r="BA1238" s="68"/>
      <c r="BB1238" s="68"/>
      <c r="BC1238" s="68"/>
      <c r="BD1238" s="68"/>
      <c r="BE1238" s="68"/>
      <c r="BF1238" s="68"/>
      <c r="BG1238" s="68"/>
      <c r="BH1238" s="68"/>
      <c r="BI1238" s="68"/>
      <c r="BJ1238" s="68"/>
      <c r="BK1238" s="68"/>
      <c r="BL1238" s="68"/>
      <c r="BM1238" s="68"/>
      <c r="BN1238" s="68"/>
      <c r="BO1238" s="68"/>
      <c r="BP1238" s="68"/>
      <c r="BQ1238" s="68"/>
      <c r="BR1238" s="68"/>
      <c r="BS1238" s="68"/>
      <c r="BT1238" s="68"/>
      <c r="BU1238" s="68"/>
      <c r="BV1238" s="68"/>
      <c r="BW1238" s="68"/>
      <c r="BX1238" s="68"/>
      <c r="BY1238" s="68"/>
      <c r="BZ1238" s="70" t="str">
        <f t="shared" si="317"/>
        <v/>
      </c>
      <c r="CA1238" s="71">
        <f t="shared" ca="1" si="318"/>
        <v>1096694.6659916667</v>
      </c>
      <c r="CB1238" s="70" t="b">
        <f ca="1">AND(LEN(BZ1238)&gt;0,TEXT(BZ1238,"YYYY-MM-DD")=TEXT(Konstanta!$B$1,"YYYY-MM-DD"))</f>
        <v>0</v>
      </c>
      <c r="CC1238" s="70" t="str">
        <f t="shared" si="319"/>
        <v/>
      </c>
      <c r="CD1238" s="72">
        <f ca="1">(Konstanta!$B$2-D1238)*24</f>
        <v>1096694.666275</v>
      </c>
      <c r="CE1238" t="b">
        <f t="shared" si="320"/>
        <v>0</v>
      </c>
      <c r="CF1238" t="b">
        <f>LEN(_xlfn.IFNA(VLOOKUP(H1238,Konstanta!$M:$M,1,FALSE),""))&gt;0</f>
        <v>0</v>
      </c>
      <c r="CG1238" t="b">
        <f>LEN(_xlfn.IFNA(VLOOKUP(G1238,Konstanta!$T:$T,1,FALSE),""))&gt;0</f>
        <v>0</v>
      </c>
      <c r="CH1238" t="b">
        <f>_xlfn.IFNA(VLOOKUP(U1238,Konstanta!$O:$O,1,FALSE),"-")&lt;&gt;"-"</f>
        <v>0</v>
      </c>
      <c r="CI1238" t="b">
        <f>LEN(_xlfn.IFNA(VLOOKUP(AX1238,Konstanta!$X:$X,1,FALSE),""))&gt;0</f>
        <v>0</v>
      </c>
      <c r="CJ1238" t="b">
        <f>OR(LEN(_xlfn.IFNA(VLOOKUP(Y1238,Konstanta!$Q:$Q,1,FALSE),""))&gt;0,LEN(Y1238)=0)</f>
        <v>1</v>
      </c>
      <c r="CK1238" t="b">
        <f t="shared" si="321"/>
        <v>1</v>
      </c>
      <c r="CL1238" t="b">
        <f>OR(LEN(_xlfn.IFNA(VLOOKUP(BK1238,Konstanta!$Z:$Z,1,FALSE),""))&gt;0,LEN(BK1238)=0)</f>
        <v>1</v>
      </c>
      <c r="CM1238" t="b">
        <f t="shared" si="322"/>
        <v>1</v>
      </c>
      <c r="CN1238" t="b">
        <f t="shared" si="323"/>
        <v>0</v>
      </c>
      <c r="CO1238" t="b">
        <f>LEN(_xlfn.IFNA(VLOOKUP(Data!K1238,Konstanta!$AB:$AB,1,FALSE),""))&gt;0</f>
        <v>0</v>
      </c>
      <c r="CP1238" s="12" t="b">
        <f t="shared" si="324"/>
        <v>0</v>
      </c>
      <c r="CQ1238" s="12" t="b">
        <f t="shared" si="325"/>
        <v>0</v>
      </c>
      <c r="CR1238" t="b">
        <f>ISNUMBER(SEARCH(Konstanta!$Q$5,Y1238))</f>
        <v>0</v>
      </c>
      <c r="CS1238">
        <f ca="1">IF(CD1238&lt;=Konstanta!$J$5,Konstanta!$I$5,IF(CD1238&lt;=Konstanta!$J$6,Konstanta!$I$6,IF(CD1238&lt;=Konstanta!$J$7,Konstanta!$I$7,Konstanta!$I$8)))</f>
        <v>4</v>
      </c>
      <c r="CT1238" t="b">
        <f>ISNUMBER(SEARCH(Konstanta!$Q$6,Y1238))</f>
        <v>0</v>
      </c>
      <c r="CU1238">
        <f ca="1">IF(CD1238&lt;=Konstanta!$F$5,Konstanta!$E$5,IF(CD1238&lt;=Konstanta!$F$6,Konstanta!$E$6,IF(CD1238&lt;=Konstanta!$F$7,Konstanta!$E$7,IF(CD1238&lt;=Konstanta!$F$8,Konstanta!$E$8,Konstanta!$E$9))))</f>
        <v>5</v>
      </c>
      <c r="CV1238" t="b">
        <f t="shared" si="326"/>
        <v>1</v>
      </c>
      <c r="CW1238" s="74">
        <f ca="1">IF(CD1238&lt;=Konstanta!$B$5,Konstanta!$A$5,IF(CD1238&lt;=Konstanta!$B$6,Konstanta!$A$6,IF(CD1238&lt;=Konstanta!$B$7,Konstanta!$A$7,IF(CD1238&lt;=Konstanta!$B$8,Konstanta!$A$8,IF(CD1238&lt;=Konstanta!$B$9,Konstanta!$A$9,IF(CD1238&lt;=Konstanta!$B$10,Konstanta!$A$10,IF(CD1238&lt;=Konstanta!$B$11,Konstanta!$A$11,Konstanta!$A$12)))))))</f>
        <v>8</v>
      </c>
      <c r="CX1238" t="b">
        <f>LEN(_xlfn.IFNA(VLOOKUP(AA1238,Konstanta!$AD:$AD,1,FALSE),""))=0</f>
        <v>1</v>
      </c>
      <c r="CY1238" s="67">
        <f t="shared" si="327"/>
        <v>0</v>
      </c>
      <c r="CZ1238" s="67">
        <f t="shared" si="328"/>
        <v>0</v>
      </c>
      <c r="DA1238" s="67">
        <f t="shared" si="329"/>
        <v>0</v>
      </c>
      <c r="DB1238" t="b">
        <f t="shared" ca="1" si="330"/>
        <v>0</v>
      </c>
      <c r="DC1238" s="67" t="b">
        <f>DA1238&lt;=Konstanta!$AH$3</f>
        <v>1</v>
      </c>
      <c r="DD1238" t="b">
        <f>CY1238&lt;=Konstanta!$AH$4</f>
        <v>1</v>
      </c>
      <c r="DE1238" t="b">
        <f>CY1238&lt;=Konstanta!$AH$5</f>
        <v>1</v>
      </c>
      <c r="DF1238" t="b">
        <f>CY1238&lt;=Konstanta!$AH$6</f>
        <v>1</v>
      </c>
      <c r="DG1238" t="b">
        <f ca="1">TEXT(BL1238,"YYYYMMDD")=TEXT(Konstanta!$B$1,"YYYYMMDD")</f>
        <v>0</v>
      </c>
      <c r="DH1238" t="b">
        <f t="shared" si="331"/>
        <v>0</v>
      </c>
      <c r="DI1238" s="67">
        <f ca="1">Konstanta!$C$4-Data!CD1238</f>
        <v>-1096658.666275</v>
      </c>
      <c r="DJ1238">
        <f ca="1">IF(Data!DI1238&gt;=Konstanta!$B$14,Konstanta!$A$14,IF(Data!DI1238&gt;=Konstanta!$B$15,Konstanta!$A$15,IF(Data!DI1238&gt;=Konstanta!$B$16,Konstanta!$A$16,IF(Data!DI1238&gt;=Konstanta!$B$17,Konstanta!$A$17,IF(Data!DI1238&gt;=Konstanta!$B$18,Konstanta!$A$18,Konstanta!$A$19)))))</f>
        <v>6</v>
      </c>
      <c r="DK1238" t="b">
        <f t="shared" si="332"/>
        <v>0</v>
      </c>
      <c r="DL1238" t="b">
        <f>COUNTIFS(A$1:A1237,A1238)=0</f>
        <v>1</v>
      </c>
    </row>
    <row r="1239" spans="1:116">
      <c r="A1239" s="68"/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8"/>
      <c r="P1239" s="68"/>
      <c r="Q1239" s="68"/>
      <c r="R1239" s="68"/>
      <c r="S1239" s="68"/>
      <c r="T1239" s="68"/>
      <c r="U1239" s="68"/>
      <c r="V1239" s="68"/>
      <c r="W1239" s="68"/>
      <c r="X1239" s="68"/>
      <c r="Y1239" s="68"/>
      <c r="Z1239" s="68"/>
      <c r="AA1239" s="68"/>
      <c r="AB1239" s="68"/>
      <c r="AC1239" s="68"/>
      <c r="AD1239" s="68"/>
      <c r="AE1239" s="68"/>
      <c r="AF1239" s="68"/>
      <c r="AG1239" s="68"/>
      <c r="AH1239" s="68"/>
      <c r="AI1239" s="68"/>
      <c r="AJ1239" s="68"/>
      <c r="AK1239" s="68"/>
      <c r="AL1239" s="68"/>
      <c r="AM1239" s="68"/>
      <c r="AN1239" s="68"/>
      <c r="AO1239" s="68"/>
      <c r="AP1239" s="68"/>
      <c r="AQ1239" s="68"/>
      <c r="AR1239" s="68"/>
      <c r="AS1239" s="68"/>
      <c r="AT1239" s="68"/>
      <c r="AU1239" s="68"/>
      <c r="AV1239" s="68"/>
      <c r="AW1239" s="68"/>
      <c r="AX1239" s="68"/>
      <c r="AY1239" s="68"/>
      <c r="AZ1239" s="68"/>
      <c r="BA1239" s="68"/>
      <c r="BB1239" s="68"/>
      <c r="BC1239" s="68"/>
      <c r="BD1239" s="68"/>
      <c r="BE1239" s="68"/>
      <c r="BF1239" s="68"/>
      <c r="BG1239" s="68"/>
      <c r="BH1239" s="68"/>
      <c r="BI1239" s="68"/>
      <c r="BJ1239" s="68"/>
      <c r="BK1239" s="68"/>
      <c r="BL1239" s="68"/>
      <c r="BM1239" s="68"/>
      <c r="BN1239" s="68"/>
      <c r="BO1239" s="68"/>
      <c r="BP1239" s="68"/>
      <c r="BQ1239" s="68"/>
      <c r="BR1239" s="68"/>
      <c r="BS1239" s="68"/>
      <c r="BT1239" s="68"/>
      <c r="BU1239" s="68"/>
      <c r="BV1239" s="68"/>
      <c r="BW1239" s="68"/>
      <c r="BX1239" s="68"/>
      <c r="BY1239" s="68"/>
      <c r="BZ1239" s="70" t="str">
        <f t="shared" si="317"/>
        <v/>
      </c>
      <c r="CA1239" s="71">
        <f t="shared" ca="1" si="318"/>
        <v>1096694.6660166667</v>
      </c>
      <c r="CB1239" s="70" t="b">
        <f ca="1">AND(LEN(BZ1239)&gt;0,TEXT(BZ1239,"YYYY-MM-DD")=TEXT(Konstanta!$B$1,"YYYY-MM-DD"))</f>
        <v>0</v>
      </c>
      <c r="CC1239" s="70" t="str">
        <f t="shared" si="319"/>
        <v/>
      </c>
      <c r="CD1239" s="72">
        <f ca="1">(Konstanta!$B$2-D1239)*24</f>
        <v>1096694.666275</v>
      </c>
      <c r="CE1239" t="b">
        <f t="shared" si="320"/>
        <v>0</v>
      </c>
      <c r="CF1239" t="b">
        <f>LEN(_xlfn.IFNA(VLOOKUP(H1239,Konstanta!$M:$M,1,FALSE),""))&gt;0</f>
        <v>0</v>
      </c>
      <c r="CG1239" t="b">
        <f>LEN(_xlfn.IFNA(VLOOKUP(G1239,Konstanta!$T:$T,1,FALSE),""))&gt;0</f>
        <v>0</v>
      </c>
      <c r="CH1239" t="b">
        <f>_xlfn.IFNA(VLOOKUP(U1239,Konstanta!$O:$O,1,FALSE),"-")&lt;&gt;"-"</f>
        <v>0</v>
      </c>
      <c r="CI1239" t="b">
        <f>LEN(_xlfn.IFNA(VLOOKUP(AX1239,Konstanta!$X:$X,1,FALSE),""))&gt;0</f>
        <v>0</v>
      </c>
      <c r="CJ1239" t="b">
        <f>OR(LEN(_xlfn.IFNA(VLOOKUP(Y1239,Konstanta!$Q:$Q,1,FALSE),""))&gt;0,LEN(Y1239)=0)</f>
        <v>1</v>
      </c>
      <c r="CK1239" t="b">
        <f t="shared" si="321"/>
        <v>1</v>
      </c>
      <c r="CL1239" t="b">
        <f>OR(LEN(_xlfn.IFNA(VLOOKUP(BK1239,Konstanta!$Z:$Z,1,FALSE),""))&gt;0,LEN(BK1239)=0)</f>
        <v>1</v>
      </c>
      <c r="CM1239" t="b">
        <f t="shared" si="322"/>
        <v>1</v>
      </c>
      <c r="CN1239" t="b">
        <f t="shared" si="323"/>
        <v>0</v>
      </c>
      <c r="CO1239" t="b">
        <f>LEN(_xlfn.IFNA(VLOOKUP(Data!K1239,Konstanta!$AB:$AB,1,FALSE),""))&gt;0</f>
        <v>0</v>
      </c>
      <c r="CP1239" s="12" t="b">
        <f t="shared" si="324"/>
        <v>0</v>
      </c>
      <c r="CQ1239" s="12" t="b">
        <f t="shared" si="325"/>
        <v>0</v>
      </c>
      <c r="CR1239" t="b">
        <f>ISNUMBER(SEARCH(Konstanta!$Q$5,Y1239))</f>
        <v>0</v>
      </c>
      <c r="CS1239">
        <f ca="1">IF(CD1239&lt;=Konstanta!$J$5,Konstanta!$I$5,IF(CD1239&lt;=Konstanta!$J$6,Konstanta!$I$6,IF(CD1239&lt;=Konstanta!$J$7,Konstanta!$I$7,Konstanta!$I$8)))</f>
        <v>4</v>
      </c>
      <c r="CT1239" t="b">
        <f>ISNUMBER(SEARCH(Konstanta!$Q$6,Y1239))</f>
        <v>0</v>
      </c>
      <c r="CU1239">
        <f ca="1">IF(CD1239&lt;=Konstanta!$F$5,Konstanta!$E$5,IF(CD1239&lt;=Konstanta!$F$6,Konstanta!$E$6,IF(CD1239&lt;=Konstanta!$F$7,Konstanta!$E$7,IF(CD1239&lt;=Konstanta!$F$8,Konstanta!$E$8,Konstanta!$E$9))))</f>
        <v>5</v>
      </c>
      <c r="CV1239" t="b">
        <f t="shared" si="326"/>
        <v>1</v>
      </c>
      <c r="CW1239" s="74">
        <f ca="1">IF(CD1239&lt;=Konstanta!$B$5,Konstanta!$A$5,IF(CD1239&lt;=Konstanta!$B$6,Konstanta!$A$6,IF(CD1239&lt;=Konstanta!$B$7,Konstanta!$A$7,IF(CD1239&lt;=Konstanta!$B$8,Konstanta!$A$8,IF(CD1239&lt;=Konstanta!$B$9,Konstanta!$A$9,IF(CD1239&lt;=Konstanta!$B$10,Konstanta!$A$10,IF(CD1239&lt;=Konstanta!$B$11,Konstanta!$A$11,Konstanta!$A$12)))))))</f>
        <v>8</v>
      </c>
      <c r="CX1239" t="b">
        <f>LEN(_xlfn.IFNA(VLOOKUP(AA1239,Konstanta!$AD:$AD,1,FALSE),""))=0</f>
        <v>1</v>
      </c>
      <c r="CY1239" s="67">
        <f t="shared" si="327"/>
        <v>0</v>
      </c>
      <c r="CZ1239" s="67">
        <f t="shared" si="328"/>
        <v>0</v>
      </c>
      <c r="DA1239" s="67">
        <f t="shared" si="329"/>
        <v>0</v>
      </c>
      <c r="DB1239" t="b">
        <f t="shared" ca="1" si="330"/>
        <v>0</v>
      </c>
      <c r="DC1239" s="67" t="b">
        <f>DA1239&lt;=Konstanta!$AH$3</f>
        <v>1</v>
      </c>
      <c r="DD1239" t="b">
        <f>CY1239&lt;=Konstanta!$AH$4</f>
        <v>1</v>
      </c>
      <c r="DE1239" t="b">
        <f>CY1239&lt;=Konstanta!$AH$5</f>
        <v>1</v>
      </c>
      <c r="DF1239" t="b">
        <f>CY1239&lt;=Konstanta!$AH$6</f>
        <v>1</v>
      </c>
      <c r="DG1239" t="b">
        <f ca="1">TEXT(BL1239,"YYYYMMDD")=TEXT(Konstanta!$B$1,"YYYYMMDD")</f>
        <v>0</v>
      </c>
      <c r="DH1239" t="b">
        <f t="shared" si="331"/>
        <v>0</v>
      </c>
      <c r="DI1239" s="67">
        <f ca="1">Konstanta!$C$4-Data!CD1239</f>
        <v>-1096658.666275</v>
      </c>
      <c r="DJ1239">
        <f ca="1">IF(Data!DI1239&gt;=Konstanta!$B$14,Konstanta!$A$14,IF(Data!DI1239&gt;=Konstanta!$B$15,Konstanta!$A$15,IF(Data!DI1239&gt;=Konstanta!$B$16,Konstanta!$A$16,IF(Data!DI1239&gt;=Konstanta!$B$17,Konstanta!$A$17,IF(Data!DI1239&gt;=Konstanta!$B$18,Konstanta!$A$18,Konstanta!$A$19)))))</f>
        <v>6</v>
      </c>
      <c r="DK1239" t="b">
        <f t="shared" si="332"/>
        <v>0</v>
      </c>
      <c r="DL1239" t="b">
        <f>COUNTIFS(A$1:A1238,A1239)=0</f>
        <v>1</v>
      </c>
    </row>
    <row r="1240" spans="1:116">
      <c r="A1240" s="68"/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8"/>
      <c r="P1240" s="68"/>
      <c r="Q1240" s="68"/>
      <c r="R1240" s="68"/>
      <c r="S1240" s="68"/>
      <c r="T1240" s="68"/>
      <c r="U1240" s="68"/>
      <c r="V1240" s="68"/>
      <c r="W1240" s="68"/>
      <c r="X1240" s="68"/>
      <c r="Y1240" s="68"/>
      <c r="Z1240" s="68"/>
      <c r="AA1240" s="68"/>
      <c r="AB1240" s="68"/>
      <c r="AC1240" s="68"/>
      <c r="AD1240" s="68"/>
      <c r="AE1240" s="68"/>
      <c r="AF1240" s="68"/>
      <c r="AG1240" s="68"/>
      <c r="AH1240" s="68"/>
      <c r="AI1240" s="68"/>
      <c r="AJ1240" s="68"/>
      <c r="AK1240" s="68"/>
      <c r="AL1240" s="68"/>
      <c r="AM1240" s="68"/>
      <c r="AN1240" s="68"/>
      <c r="AO1240" s="68"/>
      <c r="AP1240" s="68"/>
      <c r="AQ1240" s="68"/>
      <c r="AR1240" s="68"/>
      <c r="AS1240" s="68"/>
      <c r="AT1240" s="68"/>
      <c r="AU1240" s="68"/>
      <c r="AV1240" s="68"/>
      <c r="AW1240" s="68"/>
      <c r="AX1240" s="68"/>
      <c r="AY1240" s="68"/>
      <c r="AZ1240" s="68"/>
      <c r="BA1240" s="68"/>
      <c r="BB1240" s="68"/>
      <c r="BC1240" s="68"/>
      <c r="BD1240" s="68"/>
      <c r="BE1240" s="68"/>
      <c r="BF1240" s="68"/>
      <c r="BG1240" s="68"/>
      <c r="BH1240" s="68"/>
      <c r="BI1240" s="68"/>
      <c r="BJ1240" s="68"/>
      <c r="BK1240" s="68"/>
      <c r="BL1240" s="68"/>
      <c r="BM1240" s="68"/>
      <c r="BN1240" s="68"/>
      <c r="BO1240" s="68"/>
      <c r="BP1240" s="68"/>
      <c r="BQ1240" s="68"/>
      <c r="BR1240" s="68"/>
      <c r="BS1240" s="68"/>
      <c r="BT1240" s="68"/>
      <c r="BU1240" s="68"/>
      <c r="BV1240" s="68"/>
      <c r="BW1240" s="68"/>
      <c r="BX1240" s="68"/>
      <c r="BY1240" s="68"/>
      <c r="BZ1240" s="70" t="str">
        <f t="shared" si="317"/>
        <v/>
      </c>
      <c r="CA1240" s="71">
        <f t="shared" ca="1" si="318"/>
        <v>1096694.6664</v>
      </c>
      <c r="CB1240" s="70" t="b">
        <f ca="1">AND(LEN(BZ1240)&gt;0,TEXT(BZ1240,"YYYY-MM-DD")=TEXT(Konstanta!$B$1,"YYYY-MM-DD"))</f>
        <v>0</v>
      </c>
      <c r="CC1240" s="70" t="str">
        <f t="shared" si="319"/>
        <v/>
      </c>
      <c r="CD1240" s="72">
        <f ca="1">(Konstanta!$B$2-D1240)*24</f>
        <v>1096694.666275</v>
      </c>
      <c r="CE1240" t="b">
        <f t="shared" si="320"/>
        <v>0</v>
      </c>
      <c r="CF1240" t="b">
        <f>LEN(_xlfn.IFNA(VLOOKUP(H1240,Konstanta!$M:$M,1,FALSE),""))&gt;0</f>
        <v>0</v>
      </c>
      <c r="CG1240" t="b">
        <f>LEN(_xlfn.IFNA(VLOOKUP(G1240,Konstanta!$T:$T,1,FALSE),""))&gt;0</f>
        <v>0</v>
      </c>
      <c r="CH1240" t="b">
        <f>_xlfn.IFNA(VLOOKUP(U1240,Konstanta!$O:$O,1,FALSE),"-")&lt;&gt;"-"</f>
        <v>0</v>
      </c>
      <c r="CI1240" t="b">
        <f>LEN(_xlfn.IFNA(VLOOKUP(AX1240,Konstanta!$X:$X,1,FALSE),""))&gt;0</f>
        <v>0</v>
      </c>
      <c r="CJ1240" t="b">
        <f>OR(LEN(_xlfn.IFNA(VLOOKUP(Y1240,Konstanta!$Q:$Q,1,FALSE),""))&gt;0,LEN(Y1240)=0)</f>
        <v>1</v>
      </c>
      <c r="CK1240" t="b">
        <f t="shared" si="321"/>
        <v>1</v>
      </c>
      <c r="CL1240" t="b">
        <f>OR(LEN(_xlfn.IFNA(VLOOKUP(BK1240,Konstanta!$Z:$Z,1,FALSE),""))&gt;0,LEN(BK1240)=0)</f>
        <v>1</v>
      </c>
      <c r="CM1240" t="b">
        <f t="shared" si="322"/>
        <v>1</v>
      </c>
      <c r="CN1240" t="b">
        <f t="shared" si="323"/>
        <v>0</v>
      </c>
      <c r="CO1240" t="b">
        <f>LEN(_xlfn.IFNA(VLOOKUP(Data!K1240,Konstanta!$AB:$AB,1,FALSE),""))&gt;0</f>
        <v>0</v>
      </c>
      <c r="CP1240" s="12" t="b">
        <f t="shared" si="324"/>
        <v>0</v>
      </c>
      <c r="CQ1240" s="12" t="b">
        <f t="shared" si="325"/>
        <v>0</v>
      </c>
      <c r="CR1240" t="b">
        <f>ISNUMBER(SEARCH(Konstanta!$Q$5,Y1240))</f>
        <v>0</v>
      </c>
      <c r="CS1240">
        <f ca="1">IF(CD1240&lt;=Konstanta!$J$5,Konstanta!$I$5,IF(CD1240&lt;=Konstanta!$J$6,Konstanta!$I$6,IF(CD1240&lt;=Konstanta!$J$7,Konstanta!$I$7,Konstanta!$I$8)))</f>
        <v>4</v>
      </c>
      <c r="CT1240" t="b">
        <f>ISNUMBER(SEARCH(Konstanta!$Q$6,Y1240))</f>
        <v>0</v>
      </c>
      <c r="CU1240">
        <f ca="1">IF(CD1240&lt;=Konstanta!$F$5,Konstanta!$E$5,IF(CD1240&lt;=Konstanta!$F$6,Konstanta!$E$6,IF(CD1240&lt;=Konstanta!$F$7,Konstanta!$E$7,IF(CD1240&lt;=Konstanta!$F$8,Konstanta!$E$8,Konstanta!$E$9))))</f>
        <v>5</v>
      </c>
      <c r="CV1240" t="b">
        <f t="shared" si="326"/>
        <v>1</v>
      </c>
      <c r="CW1240" s="74">
        <f ca="1">IF(CD1240&lt;=Konstanta!$B$5,Konstanta!$A$5,IF(CD1240&lt;=Konstanta!$B$6,Konstanta!$A$6,IF(CD1240&lt;=Konstanta!$B$7,Konstanta!$A$7,IF(CD1240&lt;=Konstanta!$B$8,Konstanta!$A$8,IF(CD1240&lt;=Konstanta!$B$9,Konstanta!$A$9,IF(CD1240&lt;=Konstanta!$B$10,Konstanta!$A$10,IF(CD1240&lt;=Konstanta!$B$11,Konstanta!$A$11,Konstanta!$A$12)))))))</f>
        <v>8</v>
      </c>
      <c r="CX1240" t="b">
        <f>LEN(_xlfn.IFNA(VLOOKUP(AA1240,Konstanta!$AD:$AD,1,FALSE),""))=0</f>
        <v>1</v>
      </c>
      <c r="CY1240" s="67">
        <f t="shared" si="327"/>
        <v>0</v>
      </c>
      <c r="CZ1240" s="67">
        <f t="shared" si="328"/>
        <v>0</v>
      </c>
      <c r="DA1240" s="67">
        <f t="shared" si="329"/>
        <v>0</v>
      </c>
      <c r="DB1240" t="b">
        <f t="shared" ca="1" si="330"/>
        <v>0</v>
      </c>
      <c r="DC1240" s="67" t="b">
        <f>DA1240&lt;=Konstanta!$AH$3</f>
        <v>1</v>
      </c>
      <c r="DD1240" t="b">
        <f>CY1240&lt;=Konstanta!$AH$4</f>
        <v>1</v>
      </c>
      <c r="DE1240" t="b">
        <f>CY1240&lt;=Konstanta!$AH$5</f>
        <v>1</v>
      </c>
      <c r="DF1240" t="b">
        <f>CY1240&lt;=Konstanta!$AH$6</f>
        <v>1</v>
      </c>
      <c r="DG1240" t="b">
        <f ca="1">TEXT(BL1240,"YYYYMMDD")=TEXT(Konstanta!$B$1,"YYYYMMDD")</f>
        <v>0</v>
      </c>
      <c r="DH1240" t="b">
        <f t="shared" si="331"/>
        <v>0</v>
      </c>
      <c r="DI1240" s="67">
        <f ca="1">Konstanta!$C$4-Data!CD1240</f>
        <v>-1096658.666275</v>
      </c>
      <c r="DJ1240">
        <f ca="1">IF(Data!DI1240&gt;=Konstanta!$B$14,Konstanta!$A$14,IF(Data!DI1240&gt;=Konstanta!$B$15,Konstanta!$A$15,IF(Data!DI1240&gt;=Konstanta!$B$16,Konstanta!$A$16,IF(Data!DI1240&gt;=Konstanta!$B$17,Konstanta!$A$17,IF(Data!DI1240&gt;=Konstanta!$B$18,Konstanta!$A$18,Konstanta!$A$19)))))</f>
        <v>6</v>
      </c>
      <c r="DK1240" t="b">
        <f t="shared" si="332"/>
        <v>0</v>
      </c>
      <c r="DL1240" t="b">
        <f>COUNTIFS(A$1:A1239,A1240)=0</f>
        <v>1</v>
      </c>
    </row>
    <row r="1241" spans="1:116">
      <c r="A1241" s="68"/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8"/>
      <c r="P1241" s="68"/>
      <c r="Q1241" s="68"/>
      <c r="R1241" s="68"/>
      <c r="S1241" s="68"/>
      <c r="T1241" s="68"/>
      <c r="U1241" s="68"/>
      <c r="V1241" s="68"/>
      <c r="W1241" s="68"/>
      <c r="X1241" s="68"/>
      <c r="Y1241" s="68"/>
      <c r="Z1241" s="68"/>
      <c r="AA1241" s="68"/>
      <c r="AB1241" s="68"/>
      <c r="AC1241" s="68"/>
      <c r="AD1241" s="68"/>
      <c r="AE1241" s="68"/>
      <c r="AF1241" s="68"/>
      <c r="AG1241" s="68"/>
      <c r="AH1241" s="68"/>
      <c r="AI1241" s="68"/>
      <c r="AJ1241" s="68"/>
      <c r="AK1241" s="68"/>
      <c r="AL1241" s="68"/>
      <c r="AM1241" s="68"/>
      <c r="AN1241" s="68"/>
      <c r="AO1241" s="68"/>
      <c r="AP1241" s="68"/>
      <c r="AQ1241" s="68"/>
      <c r="AR1241" s="68"/>
      <c r="AS1241" s="68"/>
      <c r="AT1241" s="68"/>
      <c r="AU1241" s="68"/>
      <c r="AV1241" s="68"/>
      <c r="AW1241" s="68"/>
      <c r="AX1241" s="68"/>
      <c r="AY1241" s="68"/>
      <c r="AZ1241" s="68"/>
      <c r="BA1241" s="68"/>
      <c r="BB1241" s="68"/>
      <c r="BC1241" s="68"/>
      <c r="BD1241" s="68"/>
      <c r="BE1241" s="68"/>
      <c r="BF1241" s="68"/>
      <c r="BG1241" s="68"/>
      <c r="BH1241" s="68"/>
      <c r="BI1241" s="68"/>
      <c r="BJ1241" s="68"/>
      <c r="BK1241" s="68"/>
      <c r="BL1241" s="68"/>
      <c r="BM1241" s="68"/>
      <c r="BN1241" s="68"/>
      <c r="BO1241" s="68"/>
      <c r="BP1241" s="68"/>
      <c r="BQ1241" s="68"/>
      <c r="BR1241" s="68"/>
      <c r="BS1241" s="68"/>
      <c r="BT1241" s="68"/>
      <c r="BU1241" s="68"/>
      <c r="BV1241" s="68"/>
      <c r="BW1241" s="68"/>
      <c r="BX1241" s="68"/>
      <c r="BY1241" s="68"/>
      <c r="BZ1241" s="70" t="str">
        <f t="shared" si="317"/>
        <v/>
      </c>
      <c r="CA1241" s="71">
        <f t="shared" ca="1" si="318"/>
        <v>1096694.6664</v>
      </c>
      <c r="CB1241" s="70" t="b">
        <f ca="1">AND(LEN(BZ1241)&gt;0,TEXT(BZ1241,"YYYY-MM-DD")=TEXT(Konstanta!$B$1,"YYYY-MM-DD"))</f>
        <v>0</v>
      </c>
      <c r="CC1241" s="70" t="str">
        <f t="shared" si="319"/>
        <v/>
      </c>
      <c r="CD1241" s="72">
        <f ca="1">(Konstanta!$B$2-D1241)*24</f>
        <v>1096694.666275</v>
      </c>
      <c r="CE1241" t="b">
        <f t="shared" si="320"/>
        <v>0</v>
      </c>
      <c r="CF1241" t="b">
        <f>LEN(_xlfn.IFNA(VLOOKUP(H1241,Konstanta!$M:$M,1,FALSE),""))&gt;0</f>
        <v>0</v>
      </c>
      <c r="CG1241" t="b">
        <f>LEN(_xlfn.IFNA(VLOOKUP(G1241,Konstanta!$T:$T,1,FALSE),""))&gt;0</f>
        <v>0</v>
      </c>
      <c r="CH1241" t="b">
        <f>_xlfn.IFNA(VLOOKUP(U1241,Konstanta!$O:$O,1,FALSE),"-")&lt;&gt;"-"</f>
        <v>0</v>
      </c>
      <c r="CI1241" t="b">
        <f>LEN(_xlfn.IFNA(VLOOKUP(AX1241,Konstanta!$X:$X,1,FALSE),""))&gt;0</f>
        <v>0</v>
      </c>
      <c r="CJ1241" t="b">
        <f>OR(LEN(_xlfn.IFNA(VLOOKUP(Y1241,Konstanta!$Q:$Q,1,FALSE),""))&gt;0,LEN(Y1241)=0)</f>
        <v>1</v>
      </c>
      <c r="CK1241" t="b">
        <f t="shared" si="321"/>
        <v>1</v>
      </c>
      <c r="CL1241" t="b">
        <f>OR(LEN(_xlfn.IFNA(VLOOKUP(BK1241,Konstanta!$Z:$Z,1,FALSE),""))&gt;0,LEN(BK1241)=0)</f>
        <v>1</v>
      </c>
      <c r="CM1241" t="b">
        <f t="shared" si="322"/>
        <v>1</v>
      </c>
      <c r="CN1241" t="b">
        <f t="shared" si="323"/>
        <v>0</v>
      </c>
      <c r="CO1241" t="b">
        <f>LEN(_xlfn.IFNA(VLOOKUP(Data!K1241,Konstanta!$AB:$AB,1,FALSE),""))&gt;0</f>
        <v>0</v>
      </c>
      <c r="CP1241" s="12" t="b">
        <f t="shared" si="324"/>
        <v>0</v>
      </c>
      <c r="CQ1241" s="12" t="b">
        <f t="shared" si="325"/>
        <v>0</v>
      </c>
      <c r="CR1241" t="b">
        <f>ISNUMBER(SEARCH(Konstanta!$Q$5,Y1241))</f>
        <v>0</v>
      </c>
      <c r="CS1241">
        <f ca="1">IF(CD1241&lt;=Konstanta!$J$5,Konstanta!$I$5,IF(CD1241&lt;=Konstanta!$J$6,Konstanta!$I$6,IF(CD1241&lt;=Konstanta!$J$7,Konstanta!$I$7,Konstanta!$I$8)))</f>
        <v>4</v>
      </c>
      <c r="CT1241" t="b">
        <f>ISNUMBER(SEARCH(Konstanta!$Q$6,Y1241))</f>
        <v>0</v>
      </c>
      <c r="CU1241">
        <f ca="1">IF(CD1241&lt;=Konstanta!$F$5,Konstanta!$E$5,IF(CD1241&lt;=Konstanta!$F$6,Konstanta!$E$6,IF(CD1241&lt;=Konstanta!$F$7,Konstanta!$E$7,IF(CD1241&lt;=Konstanta!$F$8,Konstanta!$E$8,Konstanta!$E$9))))</f>
        <v>5</v>
      </c>
      <c r="CV1241" t="b">
        <f t="shared" si="326"/>
        <v>1</v>
      </c>
      <c r="CW1241" s="74">
        <f ca="1">IF(CD1241&lt;=Konstanta!$B$5,Konstanta!$A$5,IF(CD1241&lt;=Konstanta!$B$6,Konstanta!$A$6,IF(CD1241&lt;=Konstanta!$B$7,Konstanta!$A$7,IF(CD1241&lt;=Konstanta!$B$8,Konstanta!$A$8,IF(CD1241&lt;=Konstanta!$B$9,Konstanta!$A$9,IF(CD1241&lt;=Konstanta!$B$10,Konstanta!$A$10,IF(CD1241&lt;=Konstanta!$B$11,Konstanta!$A$11,Konstanta!$A$12)))))))</f>
        <v>8</v>
      </c>
      <c r="CX1241" t="b">
        <f>LEN(_xlfn.IFNA(VLOOKUP(AA1241,Konstanta!$AD:$AD,1,FALSE),""))=0</f>
        <v>1</v>
      </c>
      <c r="CY1241" s="67">
        <f t="shared" si="327"/>
        <v>0</v>
      </c>
      <c r="CZ1241" s="67">
        <f t="shared" si="328"/>
        <v>0</v>
      </c>
      <c r="DA1241" s="67">
        <f t="shared" si="329"/>
        <v>0</v>
      </c>
      <c r="DB1241" t="b">
        <f t="shared" ca="1" si="330"/>
        <v>0</v>
      </c>
      <c r="DC1241" s="67" t="b">
        <f>DA1241&lt;=Konstanta!$AH$3</f>
        <v>1</v>
      </c>
      <c r="DD1241" t="b">
        <f>CY1241&lt;=Konstanta!$AH$4</f>
        <v>1</v>
      </c>
      <c r="DE1241" t="b">
        <f>CY1241&lt;=Konstanta!$AH$5</f>
        <v>1</v>
      </c>
      <c r="DF1241" t="b">
        <f>CY1241&lt;=Konstanta!$AH$6</f>
        <v>1</v>
      </c>
      <c r="DG1241" t="b">
        <f ca="1">TEXT(BL1241,"YYYYMMDD")=TEXT(Konstanta!$B$1,"YYYYMMDD")</f>
        <v>0</v>
      </c>
      <c r="DH1241" t="b">
        <f t="shared" si="331"/>
        <v>0</v>
      </c>
      <c r="DI1241" s="67">
        <f ca="1">Konstanta!$C$4-Data!CD1241</f>
        <v>-1096658.666275</v>
      </c>
      <c r="DJ1241">
        <f ca="1">IF(Data!DI1241&gt;=Konstanta!$B$14,Konstanta!$A$14,IF(Data!DI1241&gt;=Konstanta!$B$15,Konstanta!$A$15,IF(Data!DI1241&gt;=Konstanta!$B$16,Konstanta!$A$16,IF(Data!DI1241&gt;=Konstanta!$B$17,Konstanta!$A$17,IF(Data!DI1241&gt;=Konstanta!$B$18,Konstanta!$A$18,Konstanta!$A$19)))))</f>
        <v>6</v>
      </c>
      <c r="DK1241" t="b">
        <f t="shared" si="332"/>
        <v>0</v>
      </c>
      <c r="DL1241" t="b">
        <f>COUNTIFS(A$1:A1240,A1241)=0</f>
        <v>1</v>
      </c>
    </row>
    <row r="1242" spans="1:116">
      <c r="A1242" s="68"/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8"/>
      <c r="P1242" s="68"/>
      <c r="Q1242" s="68"/>
      <c r="R1242" s="68"/>
      <c r="S1242" s="68"/>
      <c r="T1242" s="68"/>
      <c r="U1242" s="68"/>
      <c r="V1242" s="68"/>
      <c r="W1242" s="68"/>
      <c r="X1242" s="68"/>
      <c r="Y1242" s="68"/>
      <c r="Z1242" s="68"/>
      <c r="AA1242" s="68"/>
      <c r="AB1242" s="68"/>
      <c r="AC1242" s="68"/>
      <c r="AD1242" s="68"/>
      <c r="AE1242" s="68"/>
      <c r="AF1242" s="68"/>
      <c r="AG1242" s="68"/>
      <c r="AH1242" s="68"/>
      <c r="AI1242" s="68"/>
      <c r="AJ1242" s="68"/>
      <c r="AK1242" s="68"/>
      <c r="AL1242" s="68"/>
      <c r="AM1242" s="68"/>
      <c r="AN1242" s="68"/>
      <c r="AO1242" s="68"/>
      <c r="AP1242" s="68"/>
      <c r="AQ1242" s="68"/>
      <c r="AR1242" s="68"/>
      <c r="AS1242" s="68"/>
      <c r="AT1242" s="68"/>
      <c r="AU1242" s="68"/>
      <c r="AV1242" s="68"/>
      <c r="AW1242" s="68"/>
      <c r="AX1242" s="68"/>
      <c r="AY1242" s="68"/>
      <c r="AZ1242" s="68"/>
      <c r="BA1242" s="68"/>
      <c r="BB1242" s="68"/>
      <c r="BC1242" s="68"/>
      <c r="BD1242" s="68"/>
      <c r="BE1242" s="68"/>
      <c r="BF1242" s="68"/>
      <c r="BG1242" s="68"/>
      <c r="BH1242" s="68"/>
      <c r="BI1242" s="68"/>
      <c r="BJ1242" s="68"/>
      <c r="BK1242" s="68"/>
      <c r="BL1242" s="68"/>
      <c r="BM1242" s="68"/>
      <c r="BN1242" s="68"/>
      <c r="BO1242" s="68"/>
      <c r="BP1242" s="68"/>
      <c r="BQ1242" s="68"/>
      <c r="BR1242" s="68"/>
      <c r="BS1242" s="68"/>
      <c r="BT1242" s="68"/>
      <c r="BU1242" s="68"/>
      <c r="BV1242" s="68"/>
      <c r="BW1242" s="68"/>
      <c r="BX1242" s="68"/>
      <c r="BY1242" s="68"/>
      <c r="BZ1242" s="70" t="str">
        <f t="shared" si="317"/>
        <v/>
      </c>
      <c r="CA1242" s="71">
        <f t="shared" ca="1" si="318"/>
        <v>1096694.6659916667</v>
      </c>
      <c r="CB1242" s="70" t="b">
        <f ca="1">AND(LEN(BZ1242)&gt;0,TEXT(BZ1242,"YYYY-MM-DD")=TEXT(Konstanta!$B$1,"YYYY-MM-DD"))</f>
        <v>0</v>
      </c>
      <c r="CC1242" s="70" t="str">
        <f t="shared" si="319"/>
        <v/>
      </c>
      <c r="CD1242" s="72">
        <f ca="1">(Konstanta!$B$2-D1242)*24</f>
        <v>1096694.666275</v>
      </c>
      <c r="CE1242" t="b">
        <f t="shared" si="320"/>
        <v>0</v>
      </c>
      <c r="CF1242" t="b">
        <f>LEN(_xlfn.IFNA(VLOOKUP(H1242,Konstanta!$M:$M,1,FALSE),""))&gt;0</f>
        <v>0</v>
      </c>
      <c r="CG1242" t="b">
        <f>LEN(_xlfn.IFNA(VLOOKUP(G1242,Konstanta!$T:$T,1,FALSE),""))&gt;0</f>
        <v>0</v>
      </c>
      <c r="CH1242" t="b">
        <f>_xlfn.IFNA(VLOOKUP(U1242,Konstanta!$O:$O,1,FALSE),"-")&lt;&gt;"-"</f>
        <v>0</v>
      </c>
      <c r="CI1242" t="b">
        <f>LEN(_xlfn.IFNA(VLOOKUP(AX1242,Konstanta!$X:$X,1,FALSE),""))&gt;0</f>
        <v>0</v>
      </c>
      <c r="CJ1242" t="b">
        <f>OR(LEN(_xlfn.IFNA(VLOOKUP(Y1242,Konstanta!$Q:$Q,1,FALSE),""))&gt;0,LEN(Y1242)=0)</f>
        <v>1</v>
      </c>
      <c r="CK1242" t="b">
        <f t="shared" si="321"/>
        <v>1</v>
      </c>
      <c r="CL1242" t="b">
        <f>OR(LEN(_xlfn.IFNA(VLOOKUP(BK1242,Konstanta!$Z:$Z,1,FALSE),""))&gt;0,LEN(BK1242)=0)</f>
        <v>1</v>
      </c>
      <c r="CM1242" t="b">
        <f t="shared" si="322"/>
        <v>1</v>
      </c>
      <c r="CN1242" t="b">
        <f t="shared" si="323"/>
        <v>0</v>
      </c>
      <c r="CO1242" t="b">
        <f>LEN(_xlfn.IFNA(VLOOKUP(Data!K1242,Konstanta!$AB:$AB,1,FALSE),""))&gt;0</f>
        <v>0</v>
      </c>
      <c r="CP1242" s="12" t="b">
        <f t="shared" si="324"/>
        <v>0</v>
      </c>
      <c r="CQ1242" s="12" t="b">
        <f t="shared" si="325"/>
        <v>0</v>
      </c>
      <c r="CR1242" t="b">
        <f>ISNUMBER(SEARCH(Konstanta!$Q$5,Y1242))</f>
        <v>0</v>
      </c>
      <c r="CS1242">
        <f ca="1">IF(CD1242&lt;=Konstanta!$J$5,Konstanta!$I$5,IF(CD1242&lt;=Konstanta!$J$6,Konstanta!$I$6,IF(CD1242&lt;=Konstanta!$J$7,Konstanta!$I$7,Konstanta!$I$8)))</f>
        <v>4</v>
      </c>
      <c r="CT1242" t="b">
        <f>ISNUMBER(SEARCH(Konstanta!$Q$6,Y1242))</f>
        <v>0</v>
      </c>
      <c r="CU1242">
        <f ca="1">IF(CD1242&lt;=Konstanta!$F$5,Konstanta!$E$5,IF(CD1242&lt;=Konstanta!$F$6,Konstanta!$E$6,IF(CD1242&lt;=Konstanta!$F$7,Konstanta!$E$7,IF(CD1242&lt;=Konstanta!$F$8,Konstanta!$E$8,Konstanta!$E$9))))</f>
        <v>5</v>
      </c>
      <c r="CV1242" t="b">
        <f t="shared" si="326"/>
        <v>1</v>
      </c>
      <c r="CW1242" s="74">
        <f ca="1">IF(CD1242&lt;=Konstanta!$B$5,Konstanta!$A$5,IF(CD1242&lt;=Konstanta!$B$6,Konstanta!$A$6,IF(CD1242&lt;=Konstanta!$B$7,Konstanta!$A$7,IF(CD1242&lt;=Konstanta!$B$8,Konstanta!$A$8,IF(CD1242&lt;=Konstanta!$B$9,Konstanta!$A$9,IF(CD1242&lt;=Konstanta!$B$10,Konstanta!$A$10,IF(CD1242&lt;=Konstanta!$B$11,Konstanta!$A$11,Konstanta!$A$12)))))))</f>
        <v>8</v>
      </c>
      <c r="CX1242" t="b">
        <f>LEN(_xlfn.IFNA(VLOOKUP(AA1242,Konstanta!$AD:$AD,1,FALSE),""))=0</f>
        <v>1</v>
      </c>
      <c r="CY1242" s="67">
        <f t="shared" si="327"/>
        <v>0</v>
      </c>
      <c r="CZ1242" s="67">
        <f t="shared" si="328"/>
        <v>0</v>
      </c>
      <c r="DA1242" s="67">
        <f t="shared" si="329"/>
        <v>0</v>
      </c>
      <c r="DB1242" t="b">
        <f t="shared" ca="1" si="330"/>
        <v>0</v>
      </c>
      <c r="DC1242" s="67" t="b">
        <f>DA1242&lt;=Konstanta!$AH$3</f>
        <v>1</v>
      </c>
      <c r="DD1242" t="b">
        <f>CY1242&lt;=Konstanta!$AH$4</f>
        <v>1</v>
      </c>
      <c r="DE1242" t="b">
        <f>CY1242&lt;=Konstanta!$AH$5</f>
        <v>1</v>
      </c>
      <c r="DF1242" t="b">
        <f>CY1242&lt;=Konstanta!$AH$6</f>
        <v>1</v>
      </c>
      <c r="DG1242" t="b">
        <f ca="1">TEXT(BL1242,"YYYYMMDD")=TEXT(Konstanta!$B$1,"YYYYMMDD")</f>
        <v>0</v>
      </c>
      <c r="DH1242" t="b">
        <f t="shared" si="331"/>
        <v>0</v>
      </c>
      <c r="DI1242" s="67">
        <f ca="1">Konstanta!$C$4-Data!CD1242</f>
        <v>-1096658.666275</v>
      </c>
      <c r="DJ1242">
        <f ca="1">IF(Data!DI1242&gt;=Konstanta!$B$14,Konstanta!$A$14,IF(Data!DI1242&gt;=Konstanta!$B$15,Konstanta!$A$15,IF(Data!DI1242&gt;=Konstanta!$B$16,Konstanta!$A$16,IF(Data!DI1242&gt;=Konstanta!$B$17,Konstanta!$A$17,IF(Data!DI1242&gt;=Konstanta!$B$18,Konstanta!$A$18,Konstanta!$A$19)))))</f>
        <v>6</v>
      </c>
      <c r="DK1242" t="b">
        <f t="shared" si="332"/>
        <v>0</v>
      </c>
      <c r="DL1242" t="b">
        <f>COUNTIFS(A$1:A1241,A1242)=0</f>
        <v>1</v>
      </c>
    </row>
    <row r="1243" spans="1:116">
      <c r="A1243" s="68"/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8"/>
      <c r="P1243" s="68"/>
      <c r="Q1243" s="68"/>
      <c r="R1243" s="68"/>
      <c r="S1243" s="68"/>
      <c r="T1243" s="68"/>
      <c r="U1243" s="68"/>
      <c r="V1243" s="68"/>
      <c r="W1243" s="68"/>
      <c r="X1243" s="68"/>
      <c r="Y1243" s="68"/>
      <c r="Z1243" s="68"/>
      <c r="AA1243" s="68"/>
      <c r="AB1243" s="68"/>
      <c r="AC1243" s="68"/>
      <c r="AD1243" s="68"/>
      <c r="AE1243" s="68"/>
      <c r="AF1243" s="68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68"/>
      <c r="BL1243" s="68"/>
      <c r="BM1243" s="68"/>
      <c r="BN1243" s="68"/>
      <c r="BO1243" s="68"/>
      <c r="BP1243" s="68"/>
      <c r="BQ1243" s="68"/>
      <c r="BR1243" s="68"/>
      <c r="BS1243" s="68"/>
      <c r="BT1243" s="68"/>
      <c r="BU1243" s="68"/>
      <c r="BV1243" s="68"/>
      <c r="BW1243" s="68"/>
      <c r="BX1243" s="68"/>
      <c r="BY1243" s="68"/>
      <c r="BZ1243" s="70" t="str">
        <f t="shared" si="317"/>
        <v/>
      </c>
      <c r="CA1243" s="71">
        <f t="shared" ca="1" si="318"/>
        <v>1096694.6662138889</v>
      </c>
      <c r="CB1243" s="70" t="b">
        <f ca="1">AND(LEN(BZ1243)&gt;0,TEXT(BZ1243,"YYYY-MM-DD")=TEXT(Konstanta!$B$1,"YYYY-MM-DD"))</f>
        <v>0</v>
      </c>
      <c r="CC1243" s="70" t="str">
        <f t="shared" si="319"/>
        <v/>
      </c>
      <c r="CD1243" s="72">
        <f ca="1">(Konstanta!$B$2-D1243)*24</f>
        <v>1096694.666275</v>
      </c>
      <c r="CE1243" t="b">
        <f t="shared" si="320"/>
        <v>0</v>
      </c>
      <c r="CF1243" t="b">
        <f>LEN(_xlfn.IFNA(VLOOKUP(H1243,Konstanta!$M:$M,1,FALSE),""))&gt;0</f>
        <v>0</v>
      </c>
      <c r="CG1243" t="b">
        <f>LEN(_xlfn.IFNA(VLOOKUP(G1243,Konstanta!$T:$T,1,FALSE),""))&gt;0</f>
        <v>0</v>
      </c>
      <c r="CH1243" t="b">
        <f>_xlfn.IFNA(VLOOKUP(U1243,Konstanta!$O:$O,1,FALSE),"-")&lt;&gt;"-"</f>
        <v>0</v>
      </c>
      <c r="CI1243" t="b">
        <f>LEN(_xlfn.IFNA(VLOOKUP(AX1243,Konstanta!$X:$X,1,FALSE),""))&gt;0</f>
        <v>0</v>
      </c>
      <c r="CJ1243" t="b">
        <f>OR(LEN(_xlfn.IFNA(VLOOKUP(Y1243,Konstanta!$Q:$Q,1,FALSE),""))&gt;0,LEN(Y1243)=0)</f>
        <v>1</v>
      </c>
      <c r="CK1243" t="b">
        <f t="shared" si="321"/>
        <v>1</v>
      </c>
      <c r="CL1243" t="b">
        <f>OR(LEN(_xlfn.IFNA(VLOOKUP(BK1243,Konstanta!$Z:$Z,1,FALSE),""))&gt;0,LEN(BK1243)=0)</f>
        <v>1</v>
      </c>
      <c r="CM1243" t="b">
        <f t="shared" si="322"/>
        <v>1</v>
      </c>
      <c r="CN1243" t="b">
        <f t="shared" si="323"/>
        <v>0</v>
      </c>
      <c r="CO1243" t="b">
        <f>LEN(_xlfn.IFNA(VLOOKUP(Data!K1243,Konstanta!$AB:$AB,1,FALSE),""))&gt;0</f>
        <v>0</v>
      </c>
      <c r="CP1243" s="12" t="b">
        <f t="shared" si="324"/>
        <v>0</v>
      </c>
      <c r="CQ1243" s="12" t="b">
        <f t="shared" si="325"/>
        <v>0</v>
      </c>
      <c r="CR1243" t="b">
        <f>ISNUMBER(SEARCH(Konstanta!$Q$5,Y1243))</f>
        <v>0</v>
      </c>
      <c r="CS1243">
        <f ca="1">IF(CD1243&lt;=Konstanta!$J$5,Konstanta!$I$5,IF(CD1243&lt;=Konstanta!$J$6,Konstanta!$I$6,IF(CD1243&lt;=Konstanta!$J$7,Konstanta!$I$7,Konstanta!$I$8)))</f>
        <v>4</v>
      </c>
      <c r="CT1243" t="b">
        <f>ISNUMBER(SEARCH(Konstanta!$Q$6,Y1243))</f>
        <v>0</v>
      </c>
      <c r="CU1243">
        <f ca="1">IF(CD1243&lt;=Konstanta!$F$5,Konstanta!$E$5,IF(CD1243&lt;=Konstanta!$F$6,Konstanta!$E$6,IF(CD1243&lt;=Konstanta!$F$7,Konstanta!$E$7,IF(CD1243&lt;=Konstanta!$F$8,Konstanta!$E$8,Konstanta!$E$9))))</f>
        <v>5</v>
      </c>
      <c r="CV1243" t="b">
        <f t="shared" si="326"/>
        <v>1</v>
      </c>
      <c r="CW1243" s="74">
        <f ca="1">IF(CD1243&lt;=Konstanta!$B$5,Konstanta!$A$5,IF(CD1243&lt;=Konstanta!$B$6,Konstanta!$A$6,IF(CD1243&lt;=Konstanta!$B$7,Konstanta!$A$7,IF(CD1243&lt;=Konstanta!$B$8,Konstanta!$A$8,IF(CD1243&lt;=Konstanta!$B$9,Konstanta!$A$9,IF(CD1243&lt;=Konstanta!$B$10,Konstanta!$A$10,IF(CD1243&lt;=Konstanta!$B$11,Konstanta!$A$11,Konstanta!$A$12)))))))</f>
        <v>8</v>
      </c>
      <c r="CX1243" t="b">
        <f>LEN(_xlfn.IFNA(VLOOKUP(AA1243,Konstanta!$AD:$AD,1,FALSE),""))=0</f>
        <v>1</v>
      </c>
      <c r="CY1243" s="67">
        <f t="shared" si="327"/>
        <v>0</v>
      </c>
      <c r="CZ1243" s="67">
        <f t="shared" si="328"/>
        <v>0</v>
      </c>
      <c r="DA1243" s="67">
        <f t="shared" si="329"/>
        <v>0</v>
      </c>
      <c r="DB1243" t="b">
        <f t="shared" ca="1" si="330"/>
        <v>0</v>
      </c>
      <c r="DC1243" s="67" t="b">
        <f>DA1243&lt;=Konstanta!$AH$3</f>
        <v>1</v>
      </c>
      <c r="DD1243" t="b">
        <f>CY1243&lt;=Konstanta!$AH$4</f>
        <v>1</v>
      </c>
      <c r="DE1243" t="b">
        <f>CY1243&lt;=Konstanta!$AH$5</f>
        <v>1</v>
      </c>
      <c r="DF1243" t="b">
        <f>CY1243&lt;=Konstanta!$AH$6</f>
        <v>1</v>
      </c>
      <c r="DG1243" t="b">
        <f ca="1">TEXT(BL1243,"YYYYMMDD")=TEXT(Konstanta!$B$1,"YYYYMMDD")</f>
        <v>0</v>
      </c>
      <c r="DH1243" t="b">
        <f t="shared" si="331"/>
        <v>0</v>
      </c>
      <c r="DI1243" s="67">
        <f ca="1">Konstanta!$C$4-Data!CD1243</f>
        <v>-1096658.666275</v>
      </c>
      <c r="DJ1243">
        <f ca="1">IF(Data!DI1243&gt;=Konstanta!$B$14,Konstanta!$A$14,IF(Data!DI1243&gt;=Konstanta!$B$15,Konstanta!$A$15,IF(Data!DI1243&gt;=Konstanta!$B$16,Konstanta!$A$16,IF(Data!DI1243&gt;=Konstanta!$B$17,Konstanta!$A$17,IF(Data!DI1243&gt;=Konstanta!$B$18,Konstanta!$A$18,Konstanta!$A$19)))))</f>
        <v>6</v>
      </c>
      <c r="DK1243" t="b">
        <f t="shared" si="332"/>
        <v>0</v>
      </c>
      <c r="DL1243" t="b">
        <f>COUNTIFS(A$1:A1242,A1243)=0</f>
        <v>1</v>
      </c>
    </row>
    <row r="1244" spans="1:116">
      <c r="A1244" s="68"/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8"/>
      <c r="P1244" s="68"/>
      <c r="Q1244" s="68"/>
      <c r="R1244" s="68"/>
      <c r="S1244" s="68"/>
      <c r="T1244" s="68"/>
      <c r="U1244" s="68"/>
      <c r="V1244" s="68"/>
      <c r="W1244" s="68"/>
      <c r="X1244" s="68"/>
      <c r="Y1244" s="68"/>
      <c r="Z1244" s="68"/>
      <c r="AA1244" s="68"/>
      <c r="AB1244" s="68"/>
      <c r="AC1244" s="68"/>
      <c r="AD1244" s="68"/>
      <c r="AE1244" s="68"/>
      <c r="AF1244" s="68"/>
      <c r="AG1244" s="68"/>
      <c r="AH1244" s="68"/>
      <c r="AI1244" s="68"/>
      <c r="AJ1244" s="68"/>
      <c r="AK1244" s="68"/>
      <c r="AL1244" s="68"/>
      <c r="AM1244" s="68"/>
      <c r="AN1244" s="68"/>
      <c r="AO1244" s="68"/>
      <c r="AP1244" s="68"/>
      <c r="AQ1244" s="68"/>
      <c r="AR1244" s="68"/>
      <c r="AS1244" s="68"/>
      <c r="AT1244" s="68"/>
      <c r="AU1244" s="68"/>
      <c r="AV1244" s="68"/>
      <c r="AW1244" s="68"/>
      <c r="AX1244" s="68"/>
      <c r="AY1244" s="68"/>
      <c r="AZ1244" s="68"/>
      <c r="BA1244" s="68"/>
      <c r="BB1244" s="68"/>
      <c r="BC1244" s="68"/>
      <c r="BD1244" s="68"/>
      <c r="BE1244" s="68"/>
      <c r="BF1244" s="68"/>
      <c r="BG1244" s="68"/>
      <c r="BH1244" s="68"/>
      <c r="BI1244" s="68"/>
      <c r="BJ1244" s="68"/>
      <c r="BK1244" s="68"/>
      <c r="BL1244" s="68"/>
      <c r="BM1244" s="68"/>
      <c r="BN1244" s="68"/>
      <c r="BO1244" s="68"/>
      <c r="BP1244" s="68"/>
      <c r="BQ1244" s="68"/>
      <c r="BR1244" s="68"/>
      <c r="BS1244" s="68"/>
      <c r="BT1244" s="68"/>
      <c r="BU1244" s="68"/>
      <c r="BV1244" s="68"/>
      <c r="BW1244" s="68"/>
      <c r="BX1244" s="68"/>
      <c r="BY1244" s="68"/>
      <c r="BZ1244" s="70" t="str">
        <f t="shared" si="317"/>
        <v/>
      </c>
      <c r="CA1244" s="71">
        <f t="shared" ca="1" si="318"/>
        <v>1096694.6660055555</v>
      </c>
      <c r="CB1244" s="70" t="b">
        <f ca="1">AND(LEN(BZ1244)&gt;0,TEXT(BZ1244,"YYYY-MM-DD")=TEXT(Konstanta!$B$1,"YYYY-MM-DD"))</f>
        <v>0</v>
      </c>
      <c r="CC1244" s="70" t="str">
        <f t="shared" si="319"/>
        <v/>
      </c>
      <c r="CD1244" s="72">
        <f ca="1">(Konstanta!$B$2-D1244)*24</f>
        <v>1096694.666275</v>
      </c>
      <c r="CE1244" t="b">
        <f t="shared" si="320"/>
        <v>0</v>
      </c>
      <c r="CF1244" t="b">
        <f>LEN(_xlfn.IFNA(VLOOKUP(H1244,Konstanta!$M:$M,1,FALSE),""))&gt;0</f>
        <v>0</v>
      </c>
      <c r="CG1244" t="b">
        <f>LEN(_xlfn.IFNA(VLOOKUP(G1244,Konstanta!$T:$T,1,FALSE),""))&gt;0</f>
        <v>0</v>
      </c>
      <c r="CH1244" t="b">
        <f>_xlfn.IFNA(VLOOKUP(U1244,Konstanta!$O:$O,1,FALSE),"-")&lt;&gt;"-"</f>
        <v>0</v>
      </c>
      <c r="CI1244" t="b">
        <f>LEN(_xlfn.IFNA(VLOOKUP(AX1244,Konstanta!$X:$X,1,FALSE),""))&gt;0</f>
        <v>0</v>
      </c>
      <c r="CJ1244" t="b">
        <f>OR(LEN(_xlfn.IFNA(VLOOKUP(Y1244,Konstanta!$Q:$Q,1,FALSE),""))&gt;0,LEN(Y1244)=0)</f>
        <v>1</v>
      </c>
      <c r="CK1244" t="b">
        <f t="shared" si="321"/>
        <v>1</v>
      </c>
      <c r="CL1244" t="b">
        <f>OR(LEN(_xlfn.IFNA(VLOOKUP(BK1244,Konstanta!$Z:$Z,1,FALSE),""))&gt;0,LEN(BK1244)=0)</f>
        <v>1</v>
      </c>
      <c r="CM1244" t="b">
        <f t="shared" si="322"/>
        <v>1</v>
      </c>
      <c r="CN1244" t="b">
        <f t="shared" si="323"/>
        <v>0</v>
      </c>
      <c r="CO1244" t="b">
        <f>LEN(_xlfn.IFNA(VLOOKUP(Data!K1244,Konstanta!$AB:$AB,1,FALSE),""))&gt;0</f>
        <v>0</v>
      </c>
      <c r="CP1244" s="12" t="b">
        <f t="shared" si="324"/>
        <v>0</v>
      </c>
      <c r="CQ1244" s="12" t="b">
        <f t="shared" si="325"/>
        <v>0</v>
      </c>
      <c r="CR1244" t="b">
        <f>ISNUMBER(SEARCH(Konstanta!$Q$5,Y1244))</f>
        <v>0</v>
      </c>
      <c r="CS1244">
        <f ca="1">IF(CD1244&lt;=Konstanta!$J$5,Konstanta!$I$5,IF(CD1244&lt;=Konstanta!$J$6,Konstanta!$I$6,IF(CD1244&lt;=Konstanta!$J$7,Konstanta!$I$7,Konstanta!$I$8)))</f>
        <v>4</v>
      </c>
      <c r="CT1244" t="b">
        <f>ISNUMBER(SEARCH(Konstanta!$Q$6,Y1244))</f>
        <v>0</v>
      </c>
      <c r="CU1244">
        <f ca="1">IF(CD1244&lt;=Konstanta!$F$5,Konstanta!$E$5,IF(CD1244&lt;=Konstanta!$F$6,Konstanta!$E$6,IF(CD1244&lt;=Konstanta!$F$7,Konstanta!$E$7,IF(CD1244&lt;=Konstanta!$F$8,Konstanta!$E$8,Konstanta!$E$9))))</f>
        <v>5</v>
      </c>
      <c r="CV1244" t="b">
        <f t="shared" si="326"/>
        <v>1</v>
      </c>
      <c r="CW1244" s="74">
        <f ca="1">IF(CD1244&lt;=Konstanta!$B$5,Konstanta!$A$5,IF(CD1244&lt;=Konstanta!$B$6,Konstanta!$A$6,IF(CD1244&lt;=Konstanta!$B$7,Konstanta!$A$7,IF(CD1244&lt;=Konstanta!$B$8,Konstanta!$A$8,IF(CD1244&lt;=Konstanta!$B$9,Konstanta!$A$9,IF(CD1244&lt;=Konstanta!$B$10,Konstanta!$A$10,IF(CD1244&lt;=Konstanta!$B$11,Konstanta!$A$11,Konstanta!$A$12)))))))</f>
        <v>8</v>
      </c>
      <c r="CX1244" t="b">
        <f>LEN(_xlfn.IFNA(VLOOKUP(AA1244,Konstanta!$AD:$AD,1,FALSE),""))=0</f>
        <v>1</v>
      </c>
      <c r="CY1244" s="67">
        <f t="shared" si="327"/>
        <v>0</v>
      </c>
      <c r="CZ1244" s="67">
        <f t="shared" si="328"/>
        <v>0</v>
      </c>
      <c r="DA1244" s="67">
        <f t="shared" si="329"/>
        <v>0</v>
      </c>
      <c r="DB1244" t="b">
        <f t="shared" ca="1" si="330"/>
        <v>0</v>
      </c>
      <c r="DC1244" s="67" t="b">
        <f>DA1244&lt;=Konstanta!$AH$3</f>
        <v>1</v>
      </c>
      <c r="DD1244" t="b">
        <f>CY1244&lt;=Konstanta!$AH$4</f>
        <v>1</v>
      </c>
      <c r="DE1244" t="b">
        <f>CY1244&lt;=Konstanta!$AH$5</f>
        <v>1</v>
      </c>
      <c r="DF1244" t="b">
        <f>CY1244&lt;=Konstanta!$AH$6</f>
        <v>1</v>
      </c>
      <c r="DG1244" t="b">
        <f ca="1">TEXT(BL1244,"YYYYMMDD")=TEXT(Konstanta!$B$1,"YYYYMMDD")</f>
        <v>0</v>
      </c>
      <c r="DH1244" t="b">
        <f t="shared" si="331"/>
        <v>0</v>
      </c>
      <c r="DI1244" s="67">
        <f ca="1">Konstanta!$C$4-Data!CD1244</f>
        <v>-1096658.666275</v>
      </c>
      <c r="DJ1244">
        <f ca="1">IF(Data!DI1244&gt;=Konstanta!$B$14,Konstanta!$A$14,IF(Data!DI1244&gt;=Konstanta!$B$15,Konstanta!$A$15,IF(Data!DI1244&gt;=Konstanta!$B$16,Konstanta!$A$16,IF(Data!DI1244&gt;=Konstanta!$B$17,Konstanta!$A$17,IF(Data!DI1244&gt;=Konstanta!$B$18,Konstanta!$A$18,Konstanta!$A$19)))))</f>
        <v>6</v>
      </c>
      <c r="DK1244" t="b">
        <f t="shared" si="332"/>
        <v>0</v>
      </c>
      <c r="DL1244" t="b">
        <f>COUNTIFS(A$1:A1243,A1244)=0</f>
        <v>1</v>
      </c>
    </row>
    <row r="1245" spans="1:116">
      <c r="A1245" s="68"/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8"/>
      <c r="P1245" s="68"/>
      <c r="Q1245" s="68"/>
      <c r="R1245" s="68"/>
      <c r="S1245" s="68"/>
      <c r="T1245" s="68"/>
      <c r="U1245" s="68"/>
      <c r="V1245" s="68"/>
      <c r="W1245" s="68"/>
      <c r="X1245" s="68"/>
      <c r="Y1245" s="68"/>
      <c r="Z1245" s="68"/>
      <c r="AA1245" s="68"/>
      <c r="AB1245" s="68"/>
      <c r="AC1245" s="68"/>
      <c r="AD1245" s="68"/>
      <c r="AE1245" s="68"/>
      <c r="AF1245" s="68"/>
      <c r="AG1245" s="68"/>
      <c r="AH1245" s="68"/>
      <c r="AI1245" s="68"/>
      <c r="AJ1245" s="68"/>
      <c r="AK1245" s="68"/>
      <c r="AL1245" s="68"/>
      <c r="AM1245" s="68"/>
      <c r="AN1245" s="68"/>
      <c r="AO1245" s="68"/>
      <c r="AP1245" s="68"/>
      <c r="AQ1245" s="68"/>
      <c r="AR1245" s="68"/>
      <c r="AS1245" s="68"/>
      <c r="AT1245" s="68"/>
      <c r="AU1245" s="68"/>
      <c r="AV1245" s="68"/>
      <c r="AW1245" s="68"/>
      <c r="AX1245" s="68"/>
      <c r="AY1245" s="68"/>
      <c r="AZ1245" s="68"/>
      <c r="BA1245" s="68"/>
      <c r="BB1245" s="68"/>
      <c r="BC1245" s="68"/>
      <c r="BD1245" s="68"/>
      <c r="BE1245" s="68"/>
      <c r="BF1245" s="68"/>
      <c r="BG1245" s="68"/>
      <c r="BH1245" s="68"/>
      <c r="BI1245" s="68"/>
      <c r="BJ1245" s="68"/>
      <c r="BK1245" s="68"/>
      <c r="BL1245" s="68"/>
      <c r="BM1245" s="68"/>
      <c r="BN1245" s="68"/>
      <c r="BO1245" s="68"/>
      <c r="BP1245" s="68"/>
      <c r="BQ1245" s="68"/>
      <c r="BR1245" s="68"/>
      <c r="BS1245" s="68"/>
      <c r="BT1245" s="68"/>
      <c r="BU1245" s="68"/>
      <c r="BV1245" s="68"/>
      <c r="BW1245" s="68"/>
      <c r="BX1245" s="68"/>
      <c r="BY1245" s="68"/>
      <c r="BZ1245" s="70" t="str">
        <f t="shared" si="317"/>
        <v/>
      </c>
      <c r="CA1245" s="71">
        <f t="shared" ca="1" si="318"/>
        <v>1096694.6662277777</v>
      </c>
      <c r="CB1245" s="70" t="b">
        <f ca="1">AND(LEN(BZ1245)&gt;0,TEXT(BZ1245,"YYYY-MM-DD")=TEXT(Konstanta!$B$1,"YYYY-MM-DD"))</f>
        <v>0</v>
      </c>
      <c r="CC1245" s="70" t="str">
        <f t="shared" si="319"/>
        <v/>
      </c>
      <c r="CD1245" s="72">
        <f ca="1">(Konstanta!$B$2-D1245)*24</f>
        <v>1096694.666275</v>
      </c>
      <c r="CE1245" t="b">
        <f t="shared" si="320"/>
        <v>0</v>
      </c>
      <c r="CF1245" t="b">
        <f>LEN(_xlfn.IFNA(VLOOKUP(H1245,Konstanta!$M:$M,1,FALSE),""))&gt;0</f>
        <v>0</v>
      </c>
      <c r="CG1245" t="b">
        <f>LEN(_xlfn.IFNA(VLOOKUP(G1245,Konstanta!$T:$T,1,FALSE),""))&gt;0</f>
        <v>0</v>
      </c>
      <c r="CH1245" t="b">
        <f>_xlfn.IFNA(VLOOKUP(U1245,Konstanta!$O:$O,1,FALSE),"-")&lt;&gt;"-"</f>
        <v>0</v>
      </c>
      <c r="CI1245" t="b">
        <f>LEN(_xlfn.IFNA(VLOOKUP(AX1245,Konstanta!$X:$X,1,FALSE),""))&gt;0</f>
        <v>0</v>
      </c>
      <c r="CJ1245" t="b">
        <f>OR(LEN(_xlfn.IFNA(VLOOKUP(Y1245,Konstanta!$Q:$Q,1,FALSE),""))&gt;0,LEN(Y1245)=0)</f>
        <v>1</v>
      </c>
      <c r="CK1245" t="b">
        <f t="shared" si="321"/>
        <v>1</v>
      </c>
      <c r="CL1245" t="b">
        <f>OR(LEN(_xlfn.IFNA(VLOOKUP(BK1245,Konstanta!$Z:$Z,1,FALSE),""))&gt;0,LEN(BK1245)=0)</f>
        <v>1</v>
      </c>
      <c r="CM1245" t="b">
        <f t="shared" si="322"/>
        <v>1</v>
      </c>
      <c r="CN1245" t="b">
        <f t="shared" si="323"/>
        <v>0</v>
      </c>
      <c r="CO1245" t="b">
        <f>LEN(_xlfn.IFNA(VLOOKUP(Data!K1245,Konstanta!$AB:$AB,1,FALSE),""))&gt;0</f>
        <v>0</v>
      </c>
      <c r="CP1245" s="12" t="b">
        <f t="shared" si="324"/>
        <v>0</v>
      </c>
      <c r="CQ1245" s="12" t="b">
        <f t="shared" si="325"/>
        <v>0</v>
      </c>
      <c r="CR1245" t="b">
        <f>ISNUMBER(SEARCH(Konstanta!$Q$5,Y1245))</f>
        <v>0</v>
      </c>
      <c r="CS1245">
        <f ca="1">IF(CD1245&lt;=Konstanta!$J$5,Konstanta!$I$5,IF(CD1245&lt;=Konstanta!$J$6,Konstanta!$I$6,IF(CD1245&lt;=Konstanta!$J$7,Konstanta!$I$7,Konstanta!$I$8)))</f>
        <v>4</v>
      </c>
      <c r="CT1245" t="b">
        <f>ISNUMBER(SEARCH(Konstanta!$Q$6,Y1245))</f>
        <v>0</v>
      </c>
      <c r="CU1245">
        <f ca="1">IF(CD1245&lt;=Konstanta!$F$5,Konstanta!$E$5,IF(CD1245&lt;=Konstanta!$F$6,Konstanta!$E$6,IF(CD1245&lt;=Konstanta!$F$7,Konstanta!$E$7,IF(CD1245&lt;=Konstanta!$F$8,Konstanta!$E$8,Konstanta!$E$9))))</f>
        <v>5</v>
      </c>
      <c r="CV1245" t="b">
        <f t="shared" si="326"/>
        <v>1</v>
      </c>
      <c r="CW1245" s="74">
        <f ca="1">IF(CD1245&lt;=Konstanta!$B$5,Konstanta!$A$5,IF(CD1245&lt;=Konstanta!$B$6,Konstanta!$A$6,IF(CD1245&lt;=Konstanta!$B$7,Konstanta!$A$7,IF(CD1245&lt;=Konstanta!$B$8,Konstanta!$A$8,IF(CD1245&lt;=Konstanta!$B$9,Konstanta!$A$9,IF(CD1245&lt;=Konstanta!$B$10,Konstanta!$A$10,IF(CD1245&lt;=Konstanta!$B$11,Konstanta!$A$11,Konstanta!$A$12)))))))</f>
        <v>8</v>
      </c>
      <c r="CX1245" t="b">
        <f>LEN(_xlfn.IFNA(VLOOKUP(AA1245,Konstanta!$AD:$AD,1,FALSE),""))=0</f>
        <v>1</v>
      </c>
      <c r="CY1245" s="67">
        <f t="shared" si="327"/>
        <v>0</v>
      </c>
      <c r="CZ1245" s="67">
        <f t="shared" si="328"/>
        <v>0</v>
      </c>
      <c r="DA1245" s="67">
        <f t="shared" si="329"/>
        <v>0</v>
      </c>
      <c r="DB1245" t="b">
        <f t="shared" ca="1" si="330"/>
        <v>0</v>
      </c>
      <c r="DC1245" s="67" t="b">
        <f>DA1245&lt;=Konstanta!$AH$3</f>
        <v>1</v>
      </c>
      <c r="DD1245" t="b">
        <f>CY1245&lt;=Konstanta!$AH$4</f>
        <v>1</v>
      </c>
      <c r="DE1245" t="b">
        <f>CY1245&lt;=Konstanta!$AH$5</f>
        <v>1</v>
      </c>
      <c r="DF1245" t="b">
        <f>CY1245&lt;=Konstanta!$AH$6</f>
        <v>1</v>
      </c>
      <c r="DG1245" t="b">
        <f ca="1">TEXT(BL1245,"YYYYMMDD")=TEXT(Konstanta!$B$1,"YYYYMMDD")</f>
        <v>0</v>
      </c>
      <c r="DH1245" t="b">
        <f t="shared" si="331"/>
        <v>0</v>
      </c>
      <c r="DI1245" s="67">
        <f ca="1">Konstanta!$C$4-Data!CD1245</f>
        <v>-1096658.666275</v>
      </c>
      <c r="DJ1245">
        <f ca="1">IF(Data!DI1245&gt;=Konstanta!$B$14,Konstanta!$A$14,IF(Data!DI1245&gt;=Konstanta!$B$15,Konstanta!$A$15,IF(Data!DI1245&gt;=Konstanta!$B$16,Konstanta!$A$16,IF(Data!DI1245&gt;=Konstanta!$B$17,Konstanta!$A$17,IF(Data!DI1245&gt;=Konstanta!$B$18,Konstanta!$A$18,Konstanta!$A$19)))))</f>
        <v>6</v>
      </c>
      <c r="DK1245" t="b">
        <f t="shared" si="332"/>
        <v>0</v>
      </c>
      <c r="DL1245" t="b">
        <f>COUNTIFS(A$1:A1244,A1245)=0</f>
        <v>1</v>
      </c>
    </row>
    <row r="1246" spans="1:116">
      <c r="A1246" s="68"/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8"/>
      <c r="P1246" s="68"/>
      <c r="Q1246" s="68"/>
      <c r="R1246" s="68"/>
      <c r="S1246" s="68"/>
      <c r="T1246" s="68"/>
      <c r="U1246" s="68"/>
      <c r="V1246" s="68"/>
      <c r="W1246" s="68"/>
      <c r="X1246" s="68"/>
      <c r="Y1246" s="68"/>
      <c r="Z1246" s="68"/>
      <c r="AA1246" s="68"/>
      <c r="AB1246" s="68"/>
      <c r="AC1246" s="68"/>
      <c r="AD1246" s="68"/>
      <c r="AE1246" s="68"/>
      <c r="AF1246" s="68"/>
      <c r="AG1246" s="68"/>
      <c r="AH1246" s="68"/>
      <c r="AI1246" s="68"/>
      <c r="AJ1246" s="68"/>
      <c r="AK1246" s="68"/>
      <c r="AL1246" s="68"/>
      <c r="AM1246" s="68"/>
      <c r="AN1246" s="68"/>
      <c r="AO1246" s="68"/>
      <c r="AP1246" s="68"/>
      <c r="AQ1246" s="68"/>
      <c r="AR1246" s="68"/>
      <c r="AS1246" s="68"/>
      <c r="AT1246" s="68"/>
      <c r="AU1246" s="68"/>
      <c r="AV1246" s="68"/>
      <c r="AW1246" s="68"/>
      <c r="AX1246" s="68"/>
      <c r="AY1246" s="68"/>
      <c r="AZ1246" s="68"/>
      <c r="BA1246" s="68"/>
      <c r="BB1246" s="68"/>
      <c r="BC1246" s="68"/>
      <c r="BD1246" s="68"/>
      <c r="BE1246" s="68"/>
      <c r="BF1246" s="68"/>
      <c r="BG1246" s="68"/>
      <c r="BH1246" s="68"/>
      <c r="BI1246" s="68"/>
      <c r="BJ1246" s="68"/>
      <c r="BK1246" s="68"/>
      <c r="BL1246" s="68"/>
      <c r="BM1246" s="68"/>
      <c r="BN1246" s="68"/>
      <c r="BO1246" s="68"/>
      <c r="BP1246" s="68"/>
      <c r="BQ1246" s="68"/>
      <c r="BR1246" s="68"/>
      <c r="BS1246" s="68"/>
      <c r="BT1246" s="68"/>
      <c r="BU1246" s="68"/>
      <c r="BV1246" s="68"/>
      <c r="BW1246" s="68"/>
      <c r="BX1246" s="68"/>
      <c r="BY1246" s="68"/>
      <c r="BZ1246" s="70" t="str">
        <f t="shared" si="317"/>
        <v/>
      </c>
      <c r="CA1246" s="71">
        <f t="shared" ca="1" si="318"/>
        <v>1096694.6659916667</v>
      </c>
      <c r="CB1246" s="70" t="b">
        <f ca="1">AND(LEN(BZ1246)&gt;0,TEXT(BZ1246,"YYYY-MM-DD")=TEXT(Konstanta!$B$1,"YYYY-MM-DD"))</f>
        <v>0</v>
      </c>
      <c r="CC1246" s="70" t="str">
        <f t="shared" si="319"/>
        <v/>
      </c>
      <c r="CD1246" s="72">
        <f ca="1">(Konstanta!$B$2-D1246)*24</f>
        <v>1096694.666275</v>
      </c>
      <c r="CE1246" t="b">
        <f t="shared" si="320"/>
        <v>0</v>
      </c>
      <c r="CF1246" t="b">
        <f>LEN(_xlfn.IFNA(VLOOKUP(H1246,Konstanta!$M:$M,1,FALSE),""))&gt;0</f>
        <v>0</v>
      </c>
      <c r="CG1246" t="b">
        <f>LEN(_xlfn.IFNA(VLOOKUP(G1246,Konstanta!$T:$T,1,FALSE),""))&gt;0</f>
        <v>0</v>
      </c>
      <c r="CH1246" t="b">
        <f>_xlfn.IFNA(VLOOKUP(U1246,Konstanta!$O:$O,1,FALSE),"-")&lt;&gt;"-"</f>
        <v>0</v>
      </c>
      <c r="CI1246" t="b">
        <f>LEN(_xlfn.IFNA(VLOOKUP(AX1246,Konstanta!$X:$X,1,FALSE),""))&gt;0</f>
        <v>0</v>
      </c>
      <c r="CJ1246" t="b">
        <f>OR(LEN(_xlfn.IFNA(VLOOKUP(Y1246,Konstanta!$Q:$Q,1,FALSE),""))&gt;0,LEN(Y1246)=0)</f>
        <v>1</v>
      </c>
      <c r="CK1246" t="b">
        <f t="shared" si="321"/>
        <v>1</v>
      </c>
      <c r="CL1246" t="b">
        <f>OR(LEN(_xlfn.IFNA(VLOOKUP(BK1246,Konstanta!$Z:$Z,1,FALSE),""))&gt;0,LEN(BK1246)=0)</f>
        <v>1</v>
      </c>
      <c r="CM1246" t="b">
        <f t="shared" si="322"/>
        <v>1</v>
      </c>
      <c r="CN1246" t="b">
        <f t="shared" si="323"/>
        <v>0</v>
      </c>
      <c r="CO1246" t="b">
        <f>LEN(_xlfn.IFNA(VLOOKUP(Data!K1246,Konstanta!$AB:$AB,1,FALSE),""))&gt;0</f>
        <v>0</v>
      </c>
      <c r="CP1246" s="12" t="b">
        <f t="shared" si="324"/>
        <v>0</v>
      </c>
      <c r="CQ1246" s="12" t="b">
        <f t="shared" si="325"/>
        <v>0</v>
      </c>
      <c r="CR1246" t="b">
        <f>ISNUMBER(SEARCH(Konstanta!$Q$5,Y1246))</f>
        <v>0</v>
      </c>
      <c r="CS1246">
        <f ca="1">IF(CD1246&lt;=Konstanta!$J$5,Konstanta!$I$5,IF(CD1246&lt;=Konstanta!$J$6,Konstanta!$I$6,IF(CD1246&lt;=Konstanta!$J$7,Konstanta!$I$7,Konstanta!$I$8)))</f>
        <v>4</v>
      </c>
      <c r="CT1246" t="b">
        <f>ISNUMBER(SEARCH(Konstanta!$Q$6,Y1246))</f>
        <v>0</v>
      </c>
      <c r="CU1246">
        <f ca="1">IF(CD1246&lt;=Konstanta!$F$5,Konstanta!$E$5,IF(CD1246&lt;=Konstanta!$F$6,Konstanta!$E$6,IF(CD1246&lt;=Konstanta!$F$7,Konstanta!$E$7,IF(CD1246&lt;=Konstanta!$F$8,Konstanta!$E$8,Konstanta!$E$9))))</f>
        <v>5</v>
      </c>
      <c r="CV1246" t="b">
        <f t="shared" si="326"/>
        <v>1</v>
      </c>
      <c r="CW1246" s="74">
        <f ca="1">IF(CD1246&lt;=Konstanta!$B$5,Konstanta!$A$5,IF(CD1246&lt;=Konstanta!$B$6,Konstanta!$A$6,IF(CD1246&lt;=Konstanta!$B$7,Konstanta!$A$7,IF(CD1246&lt;=Konstanta!$B$8,Konstanta!$A$8,IF(CD1246&lt;=Konstanta!$B$9,Konstanta!$A$9,IF(CD1246&lt;=Konstanta!$B$10,Konstanta!$A$10,IF(CD1246&lt;=Konstanta!$B$11,Konstanta!$A$11,Konstanta!$A$12)))))))</f>
        <v>8</v>
      </c>
      <c r="CX1246" t="b">
        <f>LEN(_xlfn.IFNA(VLOOKUP(AA1246,Konstanta!$AD:$AD,1,FALSE),""))=0</f>
        <v>1</v>
      </c>
      <c r="CY1246" s="67">
        <f t="shared" si="327"/>
        <v>0</v>
      </c>
      <c r="CZ1246" s="67">
        <f t="shared" si="328"/>
        <v>0</v>
      </c>
      <c r="DA1246" s="67">
        <f t="shared" si="329"/>
        <v>0</v>
      </c>
      <c r="DB1246" t="b">
        <f t="shared" ca="1" si="330"/>
        <v>0</v>
      </c>
      <c r="DC1246" s="67" t="b">
        <f>DA1246&lt;=Konstanta!$AH$3</f>
        <v>1</v>
      </c>
      <c r="DD1246" t="b">
        <f>CY1246&lt;=Konstanta!$AH$4</f>
        <v>1</v>
      </c>
      <c r="DE1246" t="b">
        <f>CY1246&lt;=Konstanta!$AH$5</f>
        <v>1</v>
      </c>
      <c r="DF1246" t="b">
        <f>CY1246&lt;=Konstanta!$AH$6</f>
        <v>1</v>
      </c>
      <c r="DG1246" t="b">
        <f ca="1">TEXT(BL1246,"YYYYMMDD")=TEXT(Konstanta!$B$1,"YYYYMMDD")</f>
        <v>0</v>
      </c>
      <c r="DH1246" t="b">
        <f t="shared" si="331"/>
        <v>0</v>
      </c>
      <c r="DI1246" s="67">
        <f ca="1">Konstanta!$C$4-Data!CD1246</f>
        <v>-1096658.666275</v>
      </c>
      <c r="DJ1246">
        <f ca="1">IF(Data!DI1246&gt;=Konstanta!$B$14,Konstanta!$A$14,IF(Data!DI1246&gt;=Konstanta!$B$15,Konstanta!$A$15,IF(Data!DI1246&gt;=Konstanta!$B$16,Konstanta!$A$16,IF(Data!DI1246&gt;=Konstanta!$B$17,Konstanta!$A$17,IF(Data!DI1246&gt;=Konstanta!$B$18,Konstanta!$A$18,Konstanta!$A$19)))))</f>
        <v>6</v>
      </c>
      <c r="DK1246" t="b">
        <f t="shared" si="332"/>
        <v>0</v>
      </c>
      <c r="DL1246" t="b">
        <f>COUNTIFS(A$1:A1245,A1246)=0</f>
        <v>1</v>
      </c>
    </row>
    <row r="1247" spans="1:116">
      <c r="A1247" s="68"/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8"/>
      <c r="P1247" s="68"/>
      <c r="Q1247" s="68"/>
      <c r="R1247" s="68"/>
      <c r="S1247" s="68"/>
      <c r="T1247" s="68"/>
      <c r="U1247" s="68"/>
      <c r="V1247" s="68"/>
      <c r="W1247" s="68"/>
      <c r="X1247" s="68"/>
      <c r="Y1247" s="68"/>
      <c r="Z1247" s="68"/>
      <c r="AA1247" s="68"/>
      <c r="AB1247" s="68"/>
      <c r="AC1247" s="68"/>
      <c r="AD1247" s="68"/>
      <c r="AE1247" s="68"/>
      <c r="AF1247" s="68"/>
      <c r="AG1247" s="68"/>
      <c r="AH1247" s="68"/>
      <c r="AI1247" s="68"/>
      <c r="AJ1247" s="68"/>
      <c r="AK1247" s="68"/>
      <c r="AL1247" s="68"/>
      <c r="AM1247" s="68"/>
      <c r="AN1247" s="68"/>
      <c r="AO1247" s="68"/>
      <c r="AP1247" s="68"/>
      <c r="AQ1247" s="68"/>
      <c r="AR1247" s="68"/>
      <c r="AS1247" s="68"/>
      <c r="AT1247" s="68"/>
      <c r="AU1247" s="68"/>
      <c r="AV1247" s="68"/>
      <c r="AW1247" s="68"/>
      <c r="AX1247" s="68"/>
      <c r="AY1247" s="68"/>
      <c r="AZ1247" s="68"/>
      <c r="BA1247" s="68"/>
      <c r="BB1247" s="68"/>
      <c r="BC1247" s="68"/>
      <c r="BD1247" s="68"/>
      <c r="BE1247" s="68"/>
      <c r="BF1247" s="68"/>
      <c r="BG1247" s="68"/>
      <c r="BH1247" s="68"/>
      <c r="BI1247" s="68"/>
      <c r="BJ1247" s="68"/>
      <c r="BK1247" s="68"/>
      <c r="BL1247" s="68"/>
      <c r="BM1247" s="68"/>
      <c r="BN1247" s="68"/>
      <c r="BO1247" s="68"/>
      <c r="BP1247" s="68"/>
      <c r="BQ1247" s="68"/>
      <c r="BR1247" s="68"/>
      <c r="BS1247" s="68"/>
      <c r="BT1247" s="68"/>
      <c r="BU1247" s="68"/>
      <c r="BV1247" s="68"/>
      <c r="BW1247" s="68"/>
      <c r="BX1247" s="68"/>
      <c r="BY1247" s="68"/>
      <c r="BZ1247" s="70" t="str">
        <f t="shared" si="317"/>
        <v/>
      </c>
      <c r="CA1247" s="71">
        <f t="shared" ca="1" si="318"/>
        <v>1096694.666013889</v>
      </c>
      <c r="CB1247" s="70" t="b">
        <f ca="1">AND(LEN(BZ1247)&gt;0,TEXT(BZ1247,"YYYY-MM-DD")=TEXT(Konstanta!$B$1,"YYYY-MM-DD"))</f>
        <v>0</v>
      </c>
      <c r="CC1247" s="70" t="str">
        <f t="shared" si="319"/>
        <v/>
      </c>
      <c r="CD1247" s="72">
        <f ca="1">(Konstanta!$B$2-D1247)*24</f>
        <v>1096694.666275</v>
      </c>
      <c r="CE1247" t="b">
        <f t="shared" si="320"/>
        <v>0</v>
      </c>
      <c r="CF1247" t="b">
        <f>LEN(_xlfn.IFNA(VLOOKUP(H1247,Konstanta!$M:$M,1,FALSE),""))&gt;0</f>
        <v>0</v>
      </c>
      <c r="CG1247" t="b">
        <f>LEN(_xlfn.IFNA(VLOOKUP(G1247,Konstanta!$T:$T,1,FALSE),""))&gt;0</f>
        <v>0</v>
      </c>
      <c r="CH1247" t="b">
        <f>_xlfn.IFNA(VLOOKUP(U1247,Konstanta!$O:$O,1,FALSE),"-")&lt;&gt;"-"</f>
        <v>0</v>
      </c>
      <c r="CI1247" t="b">
        <f>LEN(_xlfn.IFNA(VLOOKUP(AX1247,Konstanta!$X:$X,1,FALSE),""))&gt;0</f>
        <v>0</v>
      </c>
      <c r="CJ1247" t="b">
        <f>OR(LEN(_xlfn.IFNA(VLOOKUP(Y1247,Konstanta!$Q:$Q,1,FALSE),""))&gt;0,LEN(Y1247)=0)</f>
        <v>1</v>
      </c>
      <c r="CK1247" t="b">
        <f t="shared" si="321"/>
        <v>1</v>
      </c>
      <c r="CL1247" t="b">
        <f>OR(LEN(_xlfn.IFNA(VLOOKUP(BK1247,Konstanta!$Z:$Z,1,FALSE),""))&gt;0,LEN(BK1247)=0)</f>
        <v>1</v>
      </c>
      <c r="CM1247" t="b">
        <f t="shared" si="322"/>
        <v>1</v>
      </c>
      <c r="CN1247" t="b">
        <f t="shared" si="323"/>
        <v>0</v>
      </c>
      <c r="CO1247" t="b">
        <f>LEN(_xlfn.IFNA(VLOOKUP(Data!K1247,Konstanta!$AB:$AB,1,FALSE),""))&gt;0</f>
        <v>0</v>
      </c>
      <c r="CP1247" s="12" t="b">
        <f t="shared" si="324"/>
        <v>0</v>
      </c>
      <c r="CQ1247" s="12" t="b">
        <f t="shared" si="325"/>
        <v>0</v>
      </c>
      <c r="CR1247" t="b">
        <f>ISNUMBER(SEARCH(Konstanta!$Q$5,Y1247))</f>
        <v>0</v>
      </c>
      <c r="CS1247">
        <f ca="1">IF(CD1247&lt;=Konstanta!$J$5,Konstanta!$I$5,IF(CD1247&lt;=Konstanta!$J$6,Konstanta!$I$6,IF(CD1247&lt;=Konstanta!$J$7,Konstanta!$I$7,Konstanta!$I$8)))</f>
        <v>4</v>
      </c>
      <c r="CT1247" t="b">
        <f>ISNUMBER(SEARCH(Konstanta!$Q$6,Y1247))</f>
        <v>0</v>
      </c>
      <c r="CU1247">
        <f ca="1">IF(CD1247&lt;=Konstanta!$F$5,Konstanta!$E$5,IF(CD1247&lt;=Konstanta!$F$6,Konstanta!$E$6,IF(CD1247&lt;=Konstanta!$F$7,Konstanta!$E$7,IF(CD1247&lt;=Konstanta!$F$8,Konstanta!$E$8,Konstanta!$E$9))))</f>
        <v>5</v>
      </c>
      <c r="CV1247" t="b">
        <f t="shared" si="326"/>
        <v>1</v>
      </c>
      <c r="CW1247" s="74">
        <f ca="1">IF(CD1247&lt;=Konstanta!$B$5,Konstanta!$A$5,IF(CD1247&lt;=Konstanta!$B$6,Konstanta!$A$6,IF(CD1247&lt;=Konstanta!$B$7,Konstanta!$A$7,IF(CD1247&lt;=Konstanta!$B$8,Konstanta!$A$8,IF(CD1247&lt;=Konstanta!$B$9,Konstanta!$A$9,IF(CD1247&lt;=Konstanta!$B$10,Konstanta!$A$10,IF(CD1247&lt;=Konstanta!$B$11,Konstanta!$A$11,Konstanta!$A$12)))))))</f>
        <v>8</v>
      </c>
      <c r="CX1247" t="b">
        <f>LEN(_xlfn.IFNA(VLOOKUP(AA1247,Konstanta!$AD:$AD,1,FALSE),""))=0</f>
        <v>1</v>
      </c>
      <c r="CY1247" s="67">
        <f t="shared" si="327"/>
        <v>0</v>
      </c>
      <c r="CZ1247" s="67">
        <f t="shared" si="328"/>
        <v>0</v>
      </c>
      <c r="DA1247" s="67">
        <f t="shared" si="329"/>
        <v>0</v>
      </c>
      <c r="DB1247" t="b">
        <f t="shared" ca="1" si="330"/>
        <v>0</v>
      </c>
      <c r="DC1247" s="67" t="b">
        <f>DA1247&lt;=Konstanta!$AH$3</f>
        <v>1</v>
      </c>
      <c r="DD1247" t="b">
        <f>CY1247&lt;=Konstanta!$AH$4</f>
        <v>1</v>
      </c>
      <c r="DE1247" t="b">
        <f>CY1247&lt;=Konstanta!$AH$5</f>
        <v>1</v>
      </c>
      <c r="DF1247" t="b">
        <f>CY1247&lt;=Konstanta!$AH$6</f>
        <v>1</v>
      </c>
      <c r="DG1247" t="b">
        <f ca="1">TEXT(BL1247,"YYYYMMDD")=TEXT(Konstanta!$B$1,"YYYYMMDD")</f>
        <v>0</v>
      </c>
      <c r="DH1247" t="b">
        <f t="shared" si="331"/>
        <v>0</v>
      </c>
      <c r="DI1247" s="67">
        <f ca="1">Konstanta!$C$4-Data!CD1247</f>
        <v>-1096658.666275</v>
      </c>
      <c r="DJ1247">
        <f ca="1">IF(Data!DI1247&gt;=Konstanta!$B$14,Konstanta!$A$14,IF(Data!DI1247&gt;=Konstanta!$B$15,Konstanta!$A$15,IF(Data!DI1247&gt;=Konstanta!$B$16,Konstanta!$A$16,IF(Data!DI1247&gt;=Konstanta!$B$17,Konstanta!$A$17,IF(Data!DI1247&gt;=Konstanta!$B$18,Konstanta!$A$18,Konstanta!$A$19)))))</f>
        <v>6</v>
      </c>
      <c r="DK1247" t="b">
        <f t="shared" si="332"/>
        <v>0</v>
      </c>
      <c r="DL1247" t="b">
        <f>COUNTIFS(A$1:A1246,A1247)=0</f>
        <v>1</v>
      </c>
    </row>
    <row r="1248" spans="1:116">
      <c r="A1248" s="68"/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8"/>
      <c r="P1248" s="68"/>
      <c r="Q1248" s="68"/>
      <c r="R1248" s="68"/>
      <c r="S1248" s="68"/>
      <c r="T1248" s="68"/>
      <c r="U1248" s="68"/>
      <c r="V1248" s="68"/>
      <c r="W1248" s="68"/>
      <c r="X1248" s="68"/>
      <c r="Y1248" s="68"/>
      <c r="Z1248" s="68"/>
      <c r="AA1248" s="68"/>
      <c r="AB1248" s="68"/>
      <c r="AC1248" s="68"/>
      <c r="AD1248" s="68"/>
      <c r="AE1248" s="68"/>
      <c r="AF1248" s="68"/>
      <c r="AG1248" s="68"/>
      <c r="AH1248" s="68"/>
      <c r="AI1248" s="68"/>
      <c r="AJ1248" s="68"/>
      <c r="AK1248" s="68"/>
      <c r="AL1248" s="68"/>
      <c r="AM1248" s="68"/>
      <c r="AN1248" s="68"/>
      <c r="AO1248" s="68"/>
      <c r="AP1248" s="68"/>
      <c r="AQ1248" s="68"/>
      <c r="AR1248" s="68"/>
      <c r="AS1248" s="68"/>
      <c r="AT1248" s="68"/>
      <c r="AU1248" s="68"/>
      <c r="AV1248" s="68"/>
      <c r="AW1248" s="68"/>
      <c r="AX1248" s="68"/>
      <c r="AY1248" s="68"/>
      <c r="AZ1248" s="68"/>
      <c r="BA1248" s="68"/>
      <c r="BB1248" s="68"/>
      <c r="BC1248" s="68"/>
      <c r="BD1248" s="68"/>
      <c r="BE1248" s="68"/>
      <c r="BF1248" s="68"/>
      <c r="BG1248" s="68"/>
      <c r="BH1248" s="68"/>
      <c r="BI1248" s="68"/>
      <c r="BJ1248" s="68"/>
      <c r="BK1248" s="68"/>
      <c r="BL1248" s="68"/>
      <c r="BM1248" s="68"/>
      <c r="BN1248" s="68"/>
      <c r="BO1248" s="68"/>
      <c r="BP1248" s="68"/>
      <c r="BQ1248" s="68"/>
      <c r="BR1248" s="68"/>
      <c r="BS1248" s="68"/>
      <c r="BT1248" s="68"/>
      <c r="BU1248" s="68"/>
      <c r="BV1248" s="68"/>
      <c r="BW1248" s="68"/>
      <c r="BX1248" s="68"/>
      <c r="BY1248" s="68"/>
      <c r="BZ1248" s="70" t="str">
        <f t="shared" si="317"/>
        <v/>
      </c>
      <c r="CA1248" s="71">
        <f t="shared" ca="1" si="318"/>
        <v>1096694.6664083335</v>
      </c>
      <c r="CB1248" s="70" t="b">
        <f ca="1">AND(LEN(BZ1248)&gt;0,TEXT(BZ1248,"YYYY-MM-DD")=TEXT(Konstanta!$B$1,"YYYY-MM-DD"))</f>
        <v>0</v>
      </c>
      <c r="CC1248" s="70" t="str">
        <f t="shared" si="319"/>
        <v/>
      </c>
      <c r="CD1248" s="72">
        <f ca="1">(Konstanta!$B$2-D1248)*24</f>
        <v>1096694.666275</v>
      </c>
      <c r="CE1248" t="b">
        <f t="shared" si="320"/>
        <v>0</v>
      </c>
      <c r="CF1248" t="b">
        <f>LEN(_xlfn.IFNA(VLOOKUP(H1248,Konstanta!$M:$M,1,FALSE),""))&gt;0</f>
        <v>0</v>
      </c>
      <c r="CG1248" t="b">
        <f>LEN(_xlfn.IFNA(VLOOKUP(G1248,Konstanta!$T:$T,1,FALSE),""))&gt;0</f>
        <v>0</v>
      </c>
      <c r="CH1248" t="b">
        <f>_xlfn.IFNA(VLOOKUP(U1248,Konstanta!$O:$O,1,FALSE),"-")&lt;&gt;"-"</f>
        <v>0</v>
      </c>
      <c r="CI1248" t="b">
        <f>LEN(_xlfn.IFNA(VLOOKUP(AX1248,Konstanta!$X:$X,1,FALSE),""))&gt;0</f>
        <v>0</v>
      </c>
      <c r="CJ1248" t="b">
        <f>OR(LEN(_xlfn.IFNA(VLOOKUP(Y1248,Konstanta!$Q:$Q,1,FALSE),""))&gt;0,LEN(Y1248)=0)</f>
        <v>1</v>
      </c>
      <c r="CK1248" t="b">
        <f t="shared" si="321"/>
        <v>1</v>
      </c>
      <c r="CL1248" t="b">
        <f>OR(LEN(_xlfn.IFNA(VLOOKUP(BK1248,Konstanta!$Z:$Z,1,FALSE),""))&gt;0,LEN(BK1248)=0)</f>
        <v>1</v>
      </c>
      <c r="CM1248" t="b">
        <f t="shared" si="322"/>
        <v>1</v>
      </c>
      <c r="CN1248" t="b">
        <f t="shared" si="323"/>
        <v>0</v>
      </c>
      <c r="CO1248" t="b">
        <f>LEN(_xlfn.IFNA(VLOOKUP(Data!K1248,Konstanta!$AB:$AB,1,FALSE),""))&gt;0</f>
        <v>0</v>
      </c>
      <c r="CP1248" s="12" t="b">
        <f t="shared" si="324"/>
        <v>0</v>
      </c>
      <c r="CQ1248" s="12" t="b">
        <f t="shared" si="325"/>
        <v>0</v>
      </c>
      <c r="CR1248" t="b">
        <f>ISNUMBER(SEARCH(Konstanta!$Q$5,Y1248))</f>
        <v>0</v>
      </c>
      <c r="CS1248">
        <f ca="1">IF(CD1248&lt;=Konstanta!$J$5,Konstanta!$I$5,IF(CD1248&lt;=Konstanta!$J$6,Konstanta!$I$6,IF(CD1248&lt;=Konstanta!$J$7,Konstanta!$I$7,Konstanta!$I$8)))</f>
        <v>4</v>
      </c>
      <c r="CT1248" t="b">
        <f>ISNUMBER(SEARCH(Konstanta!$Q$6,Y1248))</f>
        <v>0</v>
      </c>
      <c r="CU1248">
        <f ca="1">IF(CD1248&lt;=Konstanta!$F$5,Konstanta!$E$5,IF(CD1248&lt;=Konstanta!$F$6,Konstanta!$E$6,IF(CD1248&lt;=Konstanta!$F$7,Konstanta!$E$7,IF(CD1248&lt;=Konstanta!$F$8,Konstanta!$E$8,Konstanta!$E$9))))</f>
        <v>5</v>
      </c>
      <c r="CV1248" t="b">
        <f t="shared" si="326"/>
        <v>1</v>
      </c>
      <c r="CW1248" s="74">
        <f ca="1">IF(CD1248&lt;=Konstanta!$B$5,Konstanta!$A$5,IF(CD1248&lt;=Konstanta!$B$6,Konstanta!$A$6,IF(CD1248&lt;=Konstanta!$B$7,Konstanta!$A$7,IF(CD1248&lt;=Konstanta!$B$8,Konstanta!$A$8,IF(CD1248&lt;=Konstanta!$B$9,Konstanta!$A$9,IF(CD1248&lt;=Konstanta!$B$10,Konstanta!$A$10,IF(CD1248&lt;=Konstanta!$B$11,Konstanta!$A$11,Konstanta!$A$12)))))))</f>
        <v>8</v>
      </c>
      <c r="CX1248" t="b">
        <f>LEN(_xlfn.IFNA(VLOOKUP(AA1248,Konstanta!$AD:$AD,1,FALSE),""))=0</f>
        <v>1</v>
      </c>
      <c r="CY1248" s="67">
        <f t="shared" si="327"/>
        <v>0</v>
      </c>
      <c r="CZ1248" s="67">
        <f t="shared" si="328"/>
        <v>0</v>
      </c>
      <c r="DA1248" s="67">
        <f t="shared" si="329"/>
        <v>0</v>
      </c>
      <c r="DB1248" t="b">
        <f t="shared" ca="1" si="330"/>
        <v>0</v>
      </c>
      <c r="DC1248" s="67" t="b">
        <f>DA1248&lt;=Konstanta!$AH$3</f>
        <v>1</v>
      </c>
      <c r="DD1248" t="b">
        <f>CY1248&lt;=Konstanta!$AH$4</f>
        <v>1</v>
      </c>
      <c r="DE1248" t="b">
        <f>CY1248&lt;=Konstanta!$AH$5</f>
        <v>1</v>
      </c>
      <c r="DF1248" t="b">
        <f>CY1248&lt;=Konstanta!$AH$6</f>
        <v>1</v>
      </c>
      <c r="DG1248" t="b">
        <f ca="1">TEXT(BL1248,"YYYYMMDD")=TEXT(Konstanta!$B$1,"YYYYMMDD")</f>
        <v>0</v>
      </c>
      <c r="DH1248" t="b">
        <f t="shared" si="331"/>
        <v>0</v>
      </c>
      <c r="DI1248" s="67">
        <f ca="1">Konstanta!$C$4-Data!CD1248</f>
        <v>-1096658.666275</v>
      </c>
      <c r="DJ1248">
        <f ca="1">IF(Data!DI1248&gt;=Konstanta!$B$14,Konstanta!$A$14,IF(Data!DI1248&gt;=Konstanta!$B$15,Konstanta!$A$15,IF(Data!DI1248&gt;=Konstanta!$B$16,Konstanta!$A$16,IF(Data!DI1248&gt;=Konstanta!$B$17,Konstanta!$A$17,IF(Data!DI1248&gt;=Konstanta!$B$18,Konstanta!$A$18,Konstanta!$A$19)))))</f>
        <v>6</v>
      </c>
      <c r="DK1248" t="b">
        <f t="shared" si="332"/>
        <v>0</v>
      </c>
      <c r="DL1248" t="b">
        <f>COUNTIFS(A$1:A1247,A1248)=0</f>
        <v>1</v>
      </c>
    </row>
    <row r="1249" spans="1:116">
      <c r="A1249" s="68"/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8"/>
      <c r="P1249" s="68"/>
      <c r="Q1249" s="68"/>
      <c r="R1249" s="68"/>
      <c r="S1249" s="68"/>
      <c r="T1249" s="68"/>
      <c r="U1249" s="68"/>
      <c r="V1249" s="68"/>
      <c r="W1249" s="68"/>
      <c r="X1249" s="68"/>
      <c r="Y1249" s="68"/>
      <c r="Z1249" s="68"/>
      <c r="AA1249" s="68"/>
      <c r="AB1249" s="68"/>
      <c r="AC1249" s="68"/>
      <c r="AD1249" s="68"/>
      <c r="AE1249" s="68"/>
      <c r="AF1249" s="68"/>
      <c r="AG1249" s="68"/>
      <c r="AH1249" s="68"/>
      <c r="AI1249" s="68"/>
      <c r="AJ1249" s="68"/>
      <c r="AK1249" s="68"/>
      <c r="AL1249" s="68"/>
      <c r="AM1249" s="68"/>
      <c r="AN1249" s="68"/>
      <c r="AO1249" s="68"/>
      <c r="AP1249" s="68"/>
      <c r="AQ1249" s="68"/>
      <c r="AR1249" s="68"/>
      <c r="AS1249" s="68"/>
      <c r="AT1249" s="68"/>
      <c r="AU1249" s="68"/>
      <c r="AV1249" s="68"/>
      <c r="AW1249" s="68"/>
      <c r="AX1249" s="68"/>
      <c r="AY1249" s="68"/>
      <c r="AZ1249" s="68"/>
      <c r="BA1249" s="68"/>
      <c r="BB1249" s="68"/>
      <c r="BC1249" s="68"/>
      <c r="BD1249" s="68"/>
      <c r="BE1249" s="68"/>
      <c r="BF1249" s="68"/>
      <c r="BG1249" s="68"/>
      <c r="BH1249" s="68"/>
      <c r="BI1249" s="68"/>
      <c r="BJ1249" s="68"/>
      <c r="BK1249" s="68"/>
      <c r="BL1249" s="68"/>
      <c r="BM1249" s="68"/>
      <c r="BN1249" s="68"/>
      <c r="BO1249" s="68"/>
      <c r="BP1249" s="68"/>
      <c r="BQ1249" s="68"/>
      <c r="BR1249" s="68"/>
      <c r="BS1249" s="68"/>
      <c r="BT1249" s="68"/>
      <c r="BU1249" s="68"/>
      <c r="BV1249" s="68"/>
      <c r="BW1249" s="68"/>
      <c r="BX1249" s="68"/>
      <c r="BY1249" s="68"/>
      <c r="BZ1249" s="70" t="str">
        <f t="shared" si="317"/>
        <v/>
      </c>
      <c r="CA1249" s="71">
        <f t="shared" ca="1" si="318"/>
        <v>1096694.6659916667</v>
      </c>
      <c r="CB1249" s="70" t="b">
        <f ca="1">AND(LEN(BZ1249)&gt;0,TEXT(BZ1249,"YYYY-MM-DD")=TEXT(Konstanta!$B$1,"YYYY-MM-DD"))</f>
        <v>0</v>
      </c>
      <c r="CC1249" s="70" t="str">
        <f t="shared" si="319"/>
        <v/>
      </c>
      <c r="CD1249" s="72">
        <f ca="1">(Konstanta!$B$2-D1249)*24</f>
        <v>1096694.666275</v>
      </c>
      <c r="CE1249" t="b">
        <f t="shared" si="320"/>
        <v>0</v>
      </c>
      <c r="CF1249" t="b">
        <f>LEN(_xlfn.IFNA(VLOOKUP(H1249,Konstanta!$M:$M,1,FALSE),""))&gt;0</f>
        <v>0</v>
      </c>
      <c r="CG1249" t="b">
        <f>LEN(_xlfn.IFNA(VLOOKUP(G1249,Konstanta!$T:$T,1,FALSE),""))&gt;0</f>
        <v>0</v>
      </c>
      <c r="CH1249" t="b">
        <f>_xlfn.IFNA(VLOOKUP(U1249,Konstanta!$O:$O,1,FALSE),"-")&lt;&gt;"-"</f>
        <v>0</v>
      </c>
      <c r="CI1249" t="b">
        <f>LEN(_xlfn.IFNA(VLOOKUP(AX1249,Konstanta!$X:$X,1,FALSE),""))&gt;0</f>
        <v>0</v>
      </c>
      <c r="CJ1249" t="b">
        <f>OR(LEN(_xlfn.IFNA(VLOOKUP(Y1249,Konstanta!$Q:$Q,1,FALSE),""))&gt;0,LEN(Y1249)=0)</f>
        <v>1</v>
      </c>
      <c r="CK1249" t="b">
        <f t="shared" si="321"/>
        <v>1</v>
      </c>
      <c r="CL1249" t="b">
        <f>OR(LEN(_xlfn.IFNA(VLOOKUP(BK1249,Konstanta!$Z:$Z,1,FALSE),""))&gt;0,LEN(BK1249)=0)</f>
        <v>1</v>
      </c>
      <c r="CM1249" t="b">
        <f t="shared" si="322"/>
        <v>1</v>
      </c>
      <c r="CN1249" t="b">
        <f t="shared" si="323"/>
        <v>0</v>
      </c>
      <c r="CO1249" t="b">
        <f>LEN(_xlfn.IFNA(VLOOKUP(Data!K1249,Konstanta!$AB:$AB,1,FALSE),""))&gt;0</f>
        <v>0</v>
      </c>
      <c r="CP1249" s="12" t="b">
        <f t="shared" si="324"/>
        <v>0</v>
      </c>
      <c r="CQ1249" s="12" t="b">
        <f t="shared" si="325"/>
        <v>0</v>
      </c>
      <c r="CR1249" t="b">
        <f>ISNUMBER(SEARCH(Konstanta!$Q$5,Y1249))</f>
        <v>0</v>
      </c>
      <c r="CS1249">
        <f ca="1">IF(CD1249&lt;=Konstanta!$J$5,Konstanta!$I$5,IF(CD1249&lt;=Konstanta!$J$6,Konstanta!$I$6,IF(CD1249&lt;=Konstanta!$J$7,Konstanta!$I$7,Konstanta!$I$8)))</f>
        <v>4</v>
      </c>
      <c r="CT1249" t="b">
        <f>ISNUMBER(SEARCH(Konstanta!$Q$6,Y1249))</f>
        <v>0</v>
      </c>
      <c r="CU1249">
        <f ca="1">IF(CD1249&lt;=Konstanta!$F$5,Konstanta!$E$5,IF(CD1249&lt;=Konstanta!$F$6,Konstanta!$E$6,IF(CD1249&lt;=Konstanta!$F$7,Konstanta!$E$7,IF(CD1249&lt;=Konstanta!$F$8,Konstanta!$E$8,Konstanta!$E$9))))</f>
        <v>5</v>
      </c>
      <c r="CV1249" t="b">
        <f t="shared" si="326"/>
        <v>1</v>
      </c>
      <c r="CW1249" s="74">
        <f ca="1">IF(CD1249&lt;=Konstanta!$B$5,Konstanta!$A$5,IF(CD1249&lt;=Konstanta!$B$6,Konstanta!$A$6,IF(CD1249&lt;=Konstanta!$B$7,Konstanta!$A$7,IF(CD1249&lt;=Konstanta!$B$8,Konstanta!$A$8,IF(CD1249&lt;=Konstanta!$B$9,Konstanta!$A$9,IF(CD1249&lt;=Konstanta!$B$10,Konstanta!$A$10,IF(CD1249&lt;=Konstanta!$B$11,Konstanta!$A$11,Konstanta!$A$12)))))))</f>
        <v>8</v>
      </c>
      <c r="CX1249" t="b">
        <f>LEN(_xlfn.IFNA(VLOOKUP(AA1249,Konstanta!$AD:$AD,1,FALSE),""))=0</f>
        <v>1</v>
      </c>
      <c r="CY1249" s="67">
        <f t="shared" si="327"/>
        <v>0</v>
      </c>
      <c r="CZ1249" s="67">
        <f t="shared" si="328"/>
        <v>0</v>
      </c>
      <c r="DA1249" s="67">
        <f t="shared" si="329"/>
        <v>0</v>
      </c>
      <c r="DB1249" t="b">
        <f t="shared" ca="1" si="330"/>
        <v>0</v>
      </c>
      <c r="DC1249" s="67" t="b">
        <f>DA1249&lt;=Konstanta!$AH$3</f>
        <v>1</v>
      </c>
      <c r="DD1249" t="b">
        <f>CY1249&lt;=Konstanta!$AH$4</f>
        <v>1</v>
      </c>
      <c r="DE1249" t="b">
        <f>CY1249&lt;=Konstanta!$AH$5</f>
        <v>1</v>
      </c>
      <c r="DF1249" t="b">
        <f>CY1249&lt;=Konstanta!$AH$6</f>
        <v>1</v>
      </c>
      <c r="DG1249" t="b">
        <f ca="1">TEXT(BL1249,"YYYYMMDD")=TEXT(Konstanta!$B$1,"YYYYMMDD")</f>
        <v>0</v>
      </c>
      <c r="DH1249" t="b">
        <f t="shared" si="331"/>
        <v>0</v>
      </c>
      <c r="DI1249" s="67">
        <f ca="1">Konstanta!$C$4-Data!CD1249</f>
        <v>-1096658.666275</v>
      </c>
      <c r="DJ1249">
        <f ca="1">IF(Data!DI1249&gt;=Konstanta!$B$14,Konstanta!$A$14,IF(Data!DI1249&gt;=Konstanta!$B$15,Konstanta!$A$15,IF(Data!DI1249&gt;=Konstanta!$B$16,Konstanta!$A$16,IF(Data!DI1249&gt;=Konstanta!$B$17,Konstanta!$A$17,IF(Data!DI1249&gt;=Konstanta!$B$18,Konstanta!$A$18,Konstanta!$A$19)))))</f>
        <v>6</v>
      </c>
      <c r="DK1249" t="b">
        <f t="shared" si="332"/>
        <v>0</v>
      </c>
      <c r="DL1249" t="b">
        <f>COUNTIFS(A$1:A1248,A1249)=0</f>
        <v>1</v>
      </c>
    </row>
    <row r="1250" spans="1:116">
      <c r="A1250" s="68"/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8"/>
      <c r="P1250" s="68"/>
      <c r="Q1250" s="68"/>
      <c r="R1250" s="68"/>
      <c r="S1250" s="68"/>
      <c r="T1250" s="68"/>
      <c r="U1250" s="68"/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68"/>
      <c r="BL1250" s="68"/>
      <c r="BM1250" s="68"/>
      <c r="BN1250" s="68"/>
      <c r="BO1250" s="68"/>
      <c r="BP1250" s="68"/>
      <c r="BQ1250" s="68"/>
      <c r="BR1250" s="68"/>
      <c r="BS1250" s="68"/>
      <c r="BT1250" s="68"/>
      <c r="BU1250" s="68"/>
      <c r="BV1250" s="68"/>
      <c r="BW1250" s="68"/>
      <c r="BX1250" s="68"/>
      <c r="BY1250" s="68"/>
      <c r="BZ1250" s="70" t="str">
        <f t="shared" si="317"/>
        <v/>
      </c>
      <c r="CA1250" s="71">
        <f t="shared" ca="1" si="318"/>
        <v>1096694.6664083335</v>
      </c>
      <c r="CB1250" s="70" t="b">
        <f ca="1">AND(LEN(BZ1250)&gt;0,TEXT(BZ1250,"YYYY-MM-DD")=TEXT(Konstanta!$B$1,"YYYY-MM-DD"))</f>
        <v>0</v>
      </c>
      <c r="CC1250" s="70" t="str">
        <f t="shared" si="319"/>
        <v/>
      </c>
      <c r="CD1250" s="72">
        <f ca="1">(Konstanta!$B$2-D1250)*24</f>
        <v>1096694.666275</v>
      </c>
      <c r="CE1250" t="b">
        <f t="shared" si="320"/>
        <v>0</v>
      </c>
      <c r="CF1250" t="b">
        <f>LEN(_xlfn.IFNA(VLOOKUP(H1250,Konstanta!$M:$M,1,FALSE),""))&gt;0</f>
        <v>0</v>
      </c>
      <c r="CG1250" t="b">
        <f>LEN(_xlfn.IFNA(VLOOKUP(G1250,Konstanta!$T:$T,1,FALSE),""))&gt;0</f>
        <v>0</v>
      </c>
      <c r="CH1250" t="b">
        <f>_xlfn.IFNA(VLOOKUP(U1250,Konstanta!$O:$O,1,FALSE),"-")&lt;&gt;"-"</f>
        <v>0</v>
      </c>
      <c r="CI1250" t="b">
        <f>LEN(_xlfn.IFNA(VLOOKUP(AX1250,Konstanta!$X:$X,1,FALSE),""))&gt;0</f>
        <v>0</v>
      </c>
      <c r="CJ1250" t="b">
        <f>OR(LEN(_xlfn.IFNA(VLOOKUP(Y1250,Konstanta!$Q:$Q,1,FALSE),""))&gt;0,LEN(Y1250)=0)</f>
        <v>1</v>
      </c>
      <c r="CK1250" t="b">
        <f t="shared" si="321"/>
        <v>1</v>
      </c>
      <c r="CL1250" t="b">
        <f>OR(LEN(_xlfn.IFNA(VLOOKUP(BK1250,Konstanta!$Z:$Z,1,FALSE),""))&gt;0,LEN(BK1250)=0)</f>
        <v>1</v>
      </c>
      <c r="CM1250" t="b">
        <f t="shared" si="322"/>
        <v>1</v>
      </c>
      <c r="CN1250" t="b">
        <f t="shared" si="323"/>
        <v>0</v>
      </c>
      <c r="CO1250" t="b">
        <f>LEN(_xlfn.IFNA(VLOOKUP(Data!K1250,Konstanta!$AB:$AB,1,FALSE),""))&gt;0</f>
        <v>0</v>
      </c>
      <c r="CP1250" s="12" t="b">
        <f t="shared" si="324"/>
        <v>0</v>
      </c>
      <c r="CQ1250" s="12" t="b">
        <f t="shared" si="325"/>
        <v>0</v>
      </c>
      <c r="CR1250" t="b">
        <f>ISNUMBER(SEARCH(Konstanta!$Q$5,Y1250))</f>
        <v>0</v>
      </c>
      <c r="CS1250">
        <f ca="1">IF(CD1250&lt;=Konstanta!$J$5,Konstanta!$I$5,IF(CD1250&lt;=Konstanta!$J$6,Konstanta!$I$6,IF(CD1250&lt;=Konstanta!$J$7,Konstanta!$I$7,Konstanta!$I$8)))</f>
        <v>4</v>
      </c>
      <c r="CT1250" t="b">
        <f>ISNUMBER(SEARCH(Konstanta!$Q$6,Y1250))</f>
        <v>0</v>
      </c>
      <c r="CU1250">
        <f ca="1">IF(CD1250&lt;=Konstanta!$F$5,Konstanta!$E$5,IF(CD1250&lt;=Konstanta!$F$6,Konstanta!$E$6,IF(CD1250&lt;=Konstanta!$F$7,Konstanta!$E$7,IF(CD1250&lt;=Konstanta!$F$8,Konstanta!$E$8,Konstanta!$E$9))))</f>
        <v>5</v>
      </c>
      <c r="CV1250" t="b">
        <f t="shared" si="326"/>
        <v>1</v>
      </c>
      <c r="CW1250" s="74">
        <f ca="1">IF(CD1250&lt;=Konstanta!$B$5,Konstanta!$A$5,IF(CD1250&lt;=Konstanta!$B$6,Konstanta!$A$6,IF(CD1250&lt;=Konstanta!$B$7,Konstanta!$A$7,IF(CD1250&lt;=Konstanta!$B$8,Konstanta!$A$8,IF(CD1250&lt;=Konstanta!$B$9,Konstanta!$A$9,IF(CD1250&lt;=Konstanta!$B$10,Konstanta!$A$10,IF(CD1250&lt;=Konstanta!$B$11,Konstanta!$A$11,Konstanta!$A$12)))))))</f>
        <v>8</v>
      </c>
      <c r="CX1250" t="b">
        <f>LEN(_xlfn.IFNA(VLOOKUP(AA1250,Konstanta!$AD:$AD,1,FALSE),""))=0</f>
        <v>1</v>
      </c>
      <c r="CY1250" s="67">
        <f t="shared" si="327"/>
        <v>0</v>
      </c>
      <c r="CZ1250" s="67">
        <f t="shared" si="328"/>
        <v>0</v>
      </c>
      <c r="DA1250" s="67">
        <f t="shared" si="329"/>
        <v>0</v>
      </c>
      <c r="DB1250" t="b">
        <f t="shared" ca="1" si="330"/>
        <v>0</v>
      </c>
      <c r="DC1250" s="67" t="b">
        <f>DA1250&lt;=Konstanta!$AH$3</f>
        <v>1</v>
      </c>
      <c r="DD1250" t="b">
        <f>CY1250&lt;=Konstanta!$AH$4</f>
        <v>1</v>
      </c>
      <c r="DE1250" t="b">
        <f>CY1250&lt;=Konstanta!$AH$5</f>
        <v>1</v>
      </c>
      <c r="DF1250" t="b">
        <f>CY1250&lt;=Konstanta!$AH$6</f>
        <v>1</v>
      </c>
      <c r="DG1250" t="b">
        <f ca="1">TEXT(BL1250,"YYYYMMDD")=TEXT(Konstanta!$B$1,"YYYYMMDD")</f>
        <v>0</v>
      </c>
      <c r="DH1250" t="b">
        <f t="shared" si="331"/>
        <v>0</v>
      </c>
      <c r="DI1250" s="67">
        <f ca="1">Konstanta!$C$4-Data!CD1250</f>
        <v>-1096658.666275</v>
      </c>
      <c r="DJ1250">
        <f ca="1">IF(Data!DI1250&gt;=Konstanta!$B$14,Konstanta!$A$14,IF(Data!DI1250&gt;=Konstanta!$B$15,Konstanta!$A$15,IF(Data!DI1250&gt;=Konstanta!$B$16,Konstanta!$A$16,IF(Data!DI1250&gt;=Konstanta!$B$17,Konstanta!$A$17,IF(Data!DI1250&gt;=Konstanta!$B$18,Konstanta!$A$18,Konstanta!$A$19)))))</f>
        <v>6</v>
      </c>
      <c r="DK1250" t="b">
        <f t="shared" si="332"/>
        <v>0</v>
      </c>
      <c r="DL1250" t="b">
        <f>COUNTIFS(A$1:A1249,A1250)=0</f>
        <v>1</v>
      </c>
    </row>
    <row r="1251" spans="1:116">
      <c r="A1251" s="68"/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8"/>
      <c r="P1251" s="68"/>
      <c r="Q1251" s="68"/>
      <c r="R1251" s="68"/>
      <c r="S1251" s="68"/>
      <c r="T1251" s="68"/>
      <c r="U1251" s="68"/>
      <c r="V1251" s="68"/>
      <c r="W1251" s="68"/>
      <c r="X1251" s="68"/>
      <c r="Y1251" s="68"/>
      <c r="Z1251" s="68"/>
      <c r="AA1251" s="68"/>
      <c r="AB1251" s="68"/>
      <c r="AC1251" s="68"/>
      <c r="AD1251" s="68"/>
      <c r="AE1251" s="68"/>
      <c r="AF1251" s="68"/>
      <c r="AG1251" s="68"/>
      <c r="AH1251" s="68"/>
      <c r="AI1251" s="68"/>
      <c r="AJ1251" s="68"/>
      <c r="AK1251" s="68"/>
      <c r="AL1251" s="68"/>
      <c r="AM1251" s="68"/>
      <c r="AN1251" s="68"/>
      <c r="AO1251" s="68"/>
      <c r="AP1251" s="68"/>
      <c r="AQ1251" s="68"/>
      <c r="AR1251" s="68"/>
      <c r="AS1251" s="68"/>
      <c r="AT1251" s="68"/>
      <c r="AU1251" s="68"/>
      <c r="AV1251" s="68"/>
      <c r="AW1251" s="68"/>
      <c r="AX1251" s="68"/>
      <c r="AY1251" s="68"/>
      <c r="AZ1251" s="68"/>
      <c r="BA1251" s="68"/>
      <c r="BB1251" s="68"/>
      <c r="BC1251" s="68"/>
      <c r="BD1251" s="68"/>
      <c r="BE1251" s="68"/>
      <c r="BF1251" s="68"/>
      <c r="BG1251" s="68"/>
      <c r="BH1251" s="68"/>
      <c r="BI1251" s="68"/>
      <c r="BJ1251" s="68"/>
      <c r="BK1251" s="68"/>
      <c r="BL1251" s="68"/>
      <c r="BM1251" s="68"/>
      <c r="BN1251" s="68"/>
      <c r="BO1251" s="68"/>
      <c r="BP1251" s="68"/>
      <c r="BQ1251" s="68"/>
      <c r="BR1251" s="68"/>
      <c r="BS1251" s="68"/>
      <c r="BT1251" s="68"/>
      <c r="BU1251" s="68"/>
      <c r="BV1251" s="68"/>
      <c r="BW1251" s="68"/>
      <c r="BX1251" s="68"/>
      <c r="BY1251" s="68"/>
      <c r="BZ1251" s="70" t="str">
        <f t="shared" si="317"/>
        <v/>
      </c>
      <c r="CA1251" s="71">
        <f t="shared" ca="1" si="318"/>
        <v>1096694.6659916667</v>
      </c>
      <c r="CB1251" s="70" t="b">
        <f ca="1">AND(LEN(BZ1251)&gt;0,TEXT(BZ1251,"YYYY-MM-DD")=TEXT(Konstanta!$B$1,"YYYY-MM-DD"))</f>
        <v>0</v>
      </c>
      <c r="CC1251" s="70" t="str">
        <f t="shared" si="319"/>
        <v/>
      </c>
      <c r="CD1251" s="72">
        <f ca="1">(Konstanta!$B$2-D1251)*24</f>
        <v>1096694.666275</v>
      </c>
      <c r="CE1251" t="b">
        <f t="shared" si="320"/>
        <v>0</v>
      </c>
      <c r="CF1251" t="b">
        <f>LEN(_xlfn.IFNA(VLOOKUP(H1251,Konstanta!$M:$M,1,FALSE),""))&gt;0</f>
        <v>0</v>
      </c>
      <c r="CG1251" t="b">
        <f>LEN(_xlfn.IFNA(VLOOKUP(G1251,Konstanta!$T:$T,1,FALSE),""))&gt;0</f>
        <v>0</v>
      </c>
      <c r="CH1251" t="b">
        <f>_xlfn.IFNA(VLOOKUP(U1251,Konstanta!$O:$O,1,FALSE),"-")&lt;&gt;"-"</f>
        <v>0</v>
      </c>
      <c r="CI1251" t="b">
        <f>LEN(_xlfn.IFNA(VLOOKUP(AX1251,Konstanta!$X:$X,1,FALSE),""))&gt;0</f>
        <v>0</v>
      </c>
      <c r="CJ1251" t="b">
        <f>OR(LEN(_xlfn.IFNA(VLOOKUP(Y1251,Konstanta!$Q:$Q,1,FALSE),""))&gt;0,LEN(Y1251)=0)</f>
        <v>1</v>
      </c>
      <c r="CK1251" t="b">
        <f t="shared" si="321"/>
        <v>1</v>
      </c>
      <c r="CL1251" t="b">
        <f>OR(LEN(_xlfn.IFNA(VLOOKUP(BK1251,Konstanta!$Z:$Z,1,FALSE),""))&gt;0,LEN(BK1251)=0)</f>
        <v>1</v>
      </c>
      <c r="CM1251" t="b">
        <f t="shared" si="322"/>
        <v>1</v>
      </c>
      <c r="CN1251" t="b">
        <f t="shared" si="323"/>
        <v>0</v>
      </c>
      <c r="CO1251" t="b">
        <f>LEN(_xlfn.IFNA(VLOOKUP(Data!K1251,Konstanta!$AB:$AB,1,FALSE),""))&gt;0</f>
        <v>0</v>
      </c>
      <c r="CP1251" s="12" t="b">
        <f t="shared" si="324"/>
        <v>0</v>
      </c>
      <c r="CQ1251" s="12" t="b">
        <f t="shared" si="325"/>
        <v>0</v>
      </c>
      <c r="CR1251" t="b">
        <f>ISNUMBER(SEARCH(Konstanta!$Q$5,Y1251))</f>
        <v>0</v>
      </c>
      <c r="CS1251">
        <f ca="1">IF(CD1251&lt;=Konstanta!$J$5,Konstanta!$I$5,IF(CD1251&lt;=Konstanta!$J$6,Konstanta!$I$6,IF(CD1251&lt;=Konstanta!$J$7,Konstanta!$I$7,Konstanta!$I$8)))</f>
        <v>4</v>
      </c>
      <c r="CT1251" t="b">
        <f>ISNUMBER(SEARCH(Konstanta!$Q$6,Y1251))</f>
        <v>0</v>
      </c>
      <c r="CU1251">
        <f ca="1">IF(CD1251&lt;=Konstanta!$F$5,Konstanta!$E$5,IF(CD1251&lt;=Konstanta!$F$6,Konstanta!$E$6,IF(CD1251&lt;=Konstanta!$F$7,Konstanta!$E$7,IF(CD1251&lt;=Konstanta!$F$8,Konstanta!$E$8,Konstanta!$E$9))))</f>
        <v>5</v>
      </c>
      <c r="CV1251" t="b">
        <f t="shared" si="326"/>
        <v>1</v>
      </c>
      <c r="CW1251" s="74">
        <f ca="1">IF(CD1251&lt;=Konstanta!$B$5,Konstanta!$A$5,IF(CD1251&lt;=Konstanta!$B$6,Konstanta!$A$6,IF(CD1251&lt;=Konstanta!$B$7,Konstanta!$A$7,IF(CD1251&lt;=Konstanta!$B$8,Konstanta!$A$8,IF(CD1251&lt;=Konstanta!$B$9,Konstanta!$A$9,IF(CD1251&lt;=Konstanta!$B$10,Konstanta!$A$10,IF(CD1251&lt;=Konstanta!$B$11,Konstanta!$A$11,Konstanta!$A$12)))))))</f>
        <v>8</v>
      </c>
      <c r="CX1251" t="b">
        <f>LEN(_xlfn.IFNA(VLOOKUP(AA1251,Konstanta!$AD:$AD,1,FALSE),""))=0</f>
        <v>1</v>
      </c>
      <c r="CY1251" s="67">
        <f t="shared" si="327"/>
        <v>0</v>
      </c>
      <c r="CZ1251" s="67">
        <f t="shared" si="328"/>
        <v>0</v>
      </c>
      <c r="DA1251" s="67">
        <f t="shared" si="329"/>
        <v>0</v>
      </c>
      <c r="DB1251" t="b">
        <f t="shared" ca="1" si="330"/>
        <v>0</v>
      </c>
      <c r="DC1251" s="67" t="b">
        <f>DA1251&lt;=Konstanta!$AH$3</f>
        <v>1</v>
      </c>
      <c r="DD1251" t="b">
        <f>CY1251&lt;=Konstanta!$AH$4</f>
        <v>1</v>
      </c>
      <c r="DE1251" t="b">
        <f>CY1251&lt;=Konstanta!$AH$5</f>
        <v>1</v>
      </c>
      <c r="DF1251" t="b">
        <f>CY1251&lt;=Konstanta!$AH$6</f>
        <v>1</v>
      </c>
      <c r="DG1251" t="b">
        <f ca="1">TEXT(BL1251,"YYYYMMDD")=TEXT(Konstanta!$B$1,"YYYYMMDD")</f>
        <v>0</v>
      </c>
      <c r="DH1251" t="b">
        <f t="shared" si="331"/>
        <v>0</v>
      </c>
      <c r="DI1251" s="67">
        <f ca="1">Konstanta!$C$4-Data!CD1251</f>
        <v>-1096658.666275</v>
      </c>
      <c r="DJ1251">
        <f ca="1">IF(Data!DI1251&gt;=Konstanta!$B$14,Konstanta!$A$14,IF(Data!DI1251&gt;=Konstanta!$B$15,Konstanta!$A$15,IF(Data!DI1251&gt;=Konstanta!$B$16,Konstanta!$A$16,IF(Data!DI1251&gt;=Konstanta!$B$17,Konstanta!$A$17,IF(Data!DI1251&gt;=Konstanta!$B$18,Konstanta!$A$18,Konstanta!$A$19)))))</f>
        <v>6</v>
      </c>
      <c r="DK1251" t="b">
        <f t="shared" si="332"/>
        <v>0</v>
      </c>
      <c r="DL1251" t="b">
        <f>COUNTIFS(A$1:A1250,A1251)=0</f>
        <v>1</v>
      </c>
    </row>
    <row r="1252" spans="1:116">
      <c r="A1252" s="68"/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8"/>
      <c r="P1252" s="68"/>
      <c r="Q1252" s="68"/>
      <c r="R1252" s="68"/>
      <c r="S1252" s="68"/>
      <c r="T1252" s="68"/>
      <c r="U1252" s="68"/>
      <c r="V1252" s="68"/>
      <c r="W1252" s="68"/>
      <c r="X1252" s="68"/>
      <c r="Y1252" s="68"/>
      <c r="Z1252" s="68"/>
      <c r="AA1252" s="68"/>
      <c r="AB1252" s="68"/>
      <c r="AC1252" s="68"/>
      <c r="AD1252" s="68"/>
      <c r="AE1252" s="68"/>
      <c r="AF1252" s="68"/>
      <c r="AG1252" s="68"/>
      <c r="AH1252" s="68"/>
      <c r="AI1252" s="68"/>
      <c r="AJ1252" s="68"/>
      <c r="AK1252" s="68"/>
      <c r="AL1252" s="68"/>
      <c r="AM1252" s="68"/>
      <c r="AN1252" s="68"/>
      <c r="AO1252" s="68"/>
      <c r="AP1252" s="68"/>
      <c r="AQ1252" s="68"/>
      <c r="AR1252" s="68"/>
      <c r="AS1252" s="68"/>
      <c r="AT1252" s="68"/>
      <c r="AU1252" s="68"/>
      <c r="AV1252" s="68"/>
      <c r="AW1252" s="68"/>
      <c r="AX1252" s="68"/>
      <c r="AY1252" s="68"/>
      <c r="AZ1252" s="68"/>
      <c r="BA1252" s="68"/>
      <c r="BB1252" s="68"/>
      <c r="BC1252" s="68"/>
      <c r="BD1252" s="68"/>
      <c r="BE1252" s="68"/>
      <c r="BF1252" s="68"/>
      <c r="BG1252" s="68"/>
      <c r="BH1252" s="68"/>
      <c r="BI1252" s="68"/>
      <c r="BJ1252" s="68"/>
      <c r="BK1252" s="68"/>
      <c r="BL1252" s="68"/>
      <c r="BM1252" s="68"/>
      <c r="BN1252" s="68"/>
      <c r="BO1252" s="68"/>
      <c r="BP1252" s="68"/>
      <c r="BQ1252" s="68"/>
      <c r="BR1252" s="68"/>
      <c r="BS1252" s="68"/>
      <c r="BT1252" s="68"/>
      <c r="BU1252" s="68"/>
      <c r="BV1252" s="68"/>
      <c r="BW1252" s="68"/>
      <c r="BX1252" s="68"/>
      <c r="BY1252" s="68"/>
      <c r="BZ1252" s="70" t="str">
        <f t="shared" si="317"/>
        <v/>
      </c>
      <c r="CA1252" s="71">
        <f t="shared" ca="1" si="318"/>
        <v>1096694.6664</v>
      </c>
      <c r="CB1252" s="70" t="b">
        <f ca="1">AND(LEN(BZ1252)&gt;0,TEXT(BZ1252,"YYYY-MM-DD")=TEXT(Konstanta!$B$1,"YYYY-MM-DD"))</f>
        <v>0</v>
      </c>
      <c r="CC1252" s="70" t="str">
        <f t="shared" si="319"/>
        <v/>
      </c>
      <c r="CD1252" s="72">
        <f ca="1">(Konstanta!$B$2-D1252)*24</f>
        <v>1096694.666275</v>
      </c>
      <c r="CE1252" t="b">
        <f t="shared" si="320"/>
        <v>0</v>
      </c>
      <c r="CF1252" t="b">
        <f>LEN(_xlfn.IFNA(VLOOKUP(H1252,Konstanta!$M:$M,1,FALSE),""))&gt;0</f>
        <v>0</v>
      </c>
      <c r="CG1252" t="b">
        <f>LEN(_xlfn.IFNA(VLOOKUP(G1252,Konstanta!$T:$T,1,FALSE),""))&gt;0</f>
        <v>0</v>
      </c>
      <c r="CH1252" t="b">
        <f>_xlfn.IFNA(VLOOKUP(U1252,Konstanta!$O:$O,1,FALSE),"-")&lt;&gt;"-"</f>
        <v>0</v>
      </c>
      <c r="CI1252" t="b">
        <f>LEN(_xlfn.IFNA(VLOOKUP(AX1252,Konstanta!$X:$X,1,FALSE),""))&gt;0</f>
        <v>0</v>
      </c>
      <c r="CJ1252" t="b">
        <f>OR(LEN(_xlfn.IFNA(VLOOKUP(Y1252,Konstanta!$Q:$Q,1,FALSE),""))&gt;0,LEN(Y1252)=0)</f>
        <v>1</v>
      </c>
      <c r="CK1252" t="b">
        <f t="shared" si="321"/>
        <v>1</v>
      </c>
      <c r="CL1252" t="b">
        <f>OR(LEN(_xlfn.IFNA(VLOOKUP(BK1252,Konstanta!$Z:$Z,1,FALSE),""))&gt;0,LEN(BK1252)=0)</f>
        <v>1</v>
      </c>
      <c r="CM1252" t="b">
        <f t="shared" si="322"/>
        <v>1</v>
      </c>
      <c r="CN1252" t="b">
        <f t="shared" si="323"/>
        <v>0</v>
      </c>
      <c r="CO1252" t="b">
        <f>LEN(_xlfn.IFNA(VLOOKUP(Data!K1252,Konstanta!$AB:$AB,1,FALSE),""))&gt;0</f>
        <v>0</v>
      </c>
      <c r="CP1252" s="12" t="b">
        <f t="shared" si="324"/>
        <v>0</v>
      </c>
      <c r="CQ1252" s="12" t="b">
        <f t="shared" si="325"/>
        <v>0</v>
      </c>
      <c r="CR1252" t="b">
        <f>ISNUMBER(SEARCH(Konstanta!$Q$5,Y1252))</f>
        <v>0</v>
      </c>
      <c r="CS1252">
        <f ca="1">IF(CD1252&lt;=Konstanta!$J$5,Konstanta!$I$5,IF(CD1252&lt;=Konstanta!$J$6,Konstanta!$I$6,IF(CD1252&lt;=Konstanta!$J$7,Konstanta!$I$7,Konstanta!$I$8)))</f>
        <v>4</v>
      </c>
      <c r="CT1252" t="b">
        <f>ISNUMBER(SEARCH(Konstanta!$Q$6,Y1252))</f>
        <v>0</v>
      </c>
      <c r="CU1252">
        <f ca="1">IF(CD1252&lt;=Konstanta!$F$5,Konstanta!$E$5,IF(CD1252&lt;=Konstanta!$F$6,Konstanta!$E$6,IF(CD1252&lt;=Konstanta!$F$7,Konstanta!$E$7,IF(CD1252&lt;=Konstanta!$F$8,Konstanta!$E$8,Konstanta!$E$9))))</f>
        <v>5</v>
      </c>
      <c r="CV1252" t="b">
        <f t="shared" si="326"/>
        <v>1</v>
      </c>
      <c r="CW1252" s="74">
        <f ca="1">IF(CD1252&lt;=Konstanta!$B$5,Konstanta!$A$5,IF(CD1252&lt;=Konstanta!$B$6,Konstanta!$A$6,IF(CD1252&lt;=Konstanta!$B$7,Konstanta!$A$7,IF(CD1252&lt;=Konstanta!$B$8,Konstanta!$A$8,IF(CD1252&lt;=Konstanta!$B$9,Konstanta!$A$9,IF(CD1252&lt;=Konstanta!$B$10,Konstanta!$A$10,IF(CD1252&lt;=Konstanta!$B$11,Konstanta!$A$11,Konstanta!$A$12)))))))</f>
        <v>8</v>
      </c>
      <c r="CX1252" t="b">
        <f>LEN(_xlfn.IFNA(VLOOKUP(AA1252,Konstanta!$AD:$AD,1,FALSE),""))=0</f>
        <v>1</v>
      </c>
      <c r="CY1252" s="67">
        <f t="shared" si="327"/>
        <v>0</v>
      </c>
      <c r="CZ1252" s="67">
        <f t="shared" si="328"/>
        <v>0</v>
      </c>
      <c r="DA1252" s="67">
        <f t="shared" si="329"/>
        <v>0</v>
      </c>
      <c r="DB1252" t="b">
        <f t="shared" ca="1" si="330"/>
        <v>0</v>
      </c>
      <c r="DC1252" s="67" t="b">
        <f>DA1252&lt;=Konstanta!$AH$3</f>
        <v>1</v>
      </c>
      <c r="DD1252" t="b">
        <f>CY1252&lt;=Konstanta!$AH$4</f>
        <v>1</v>
      </c>
      <c r="DE1252" t="b">
        <f>CY1252&lt;=Konstanta!$AH$5</f>
        <v>1</v>
      </c>
      <c r="DF1252" t="b">
        <f>CY1252&lt;=Konstanta!$AH$6</f>
        <v>1</v>
      </c>
      <c r="DG1252" t="b">
        <f ca="1">TEXT(BL1252,"YYYYMMDD")=TEXT(Konstanta!$B$1,"YYYYMMDD")</f>
        <v>0</v>
      </c>
      <c r="DH1252" t="b">
        <f t="shared" si="331"/>
        <v>0</v>
      </c>
      <c r="DI1252" s="67">
        <f ca="1">Konstanta!$C$4-Data!CD1252</f>
        <v>-1096658.666275</v>
      </c>
      <c r="DJ1252">
        <f ca="1">IF(Data!DI1252&gt;=Konstanta!$B$14,Konstanta!$A$14,IF(Data!DI1252&gt;=Konstanta!$B$15,Konstanta!$A$15,IF(Data!DI1252&gt;=Konstanta!$B$16,Konstanta!$A$16,IF(Data!DI1252&gt;=Konstanta!$B$17,Konstanta!$A$17,IF(Data!DI1252&gt;=Konstanta!$B$18,Konstanta!$A$18,Konstanta!$A$19)))))</f>
        <v>6</v>
      </c>
      <c r="DK1252" t="b">
        <f t="shared" si="332"/>
        <v>0</v>
      </c>
      <c r="DL1252" t="b">
        <f>COUNTIFS(A$1:A1251,A1252)=0</f>
        <v>1</v>
      </c>
    </row>
    <row r="1253" spans="1:116">
      <c r="A1253" s="68"/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8"/>
      <c r="P1253" s="68"/>
      <c r="Q1253" s="68"/>
      <c r="R1253" s="68"/>
      <c r="S1253" s="68"/>
      <c r="T1253" s="68"/>
      <c r="U1253" s="68"/>
      <c r="V1253" s="68"/>
      <c r="W1253" s="68"/>
      <c r="X1253" s="68"/>
      <c r="Y1253" s="68"/>
      <c r="Z1253" s="68"/>
      <c r="AA1253" s="68"/>
      <c r="AB1253" s="68"/>
      <c r="AC1253" s="68"/>
      <c r="AD1253" s="68"/>
      <c r="AE1253" s="68"/>
      <c r="AF1253" s="68"/>
      <c r="AG1253" s="68"/>
      <c r="AH1253" s="68"/>
      <c r="AI1253" s="68"/>
      <c r="AJ1253" s="68"/>
      <c r="AK1253" s="68"/>
      <c r="AL1253" s="68"/>
      <c r="AM1253" s="68"/>
      <c r="AN1253" s="68"/>
      <c r="AO1253" s="68"/>
      <c r="AP1253" s="68"/>
      <c r="AQ1253" s="68"/>
      <c r="AR1253" s="68"/>
      <c r="AS1253" s="68"/>
      <c r="AT1253" s="68"/>
      <c r="AU1253" s="68"/>
      <c r="AV1253" s="68"/>
      <c r="AW1253" s="68"/>
      <c r="AX1253" s="68"/>
      <c r="AY1253" s="68"/>
      <c r="AZ1253" s="68"/>
      <c r="BA1253" s="68"/>
      <c r="BB1253" s="68"/>
      <c r="BC1253" s="68"/>
      <c r="BD1253" s="68"/>
      <c r="BE1253" s="68"/>
      <c r="BF1253" s="68"/>
      <c r="BG1253" s="68"/>
      <c r="BH1253" s="68"/>
      <c r="BI1253" s="68"/>
      <c r="BJ1253" s="68"/>
      <c r="BK1253" s="68"/>
      <c r="BL1253" s="68"/>
      <c r="BM1253" s="68"/>
      <c r="BN1253" s="68"/>
      <c r="BO1253" s="68"/>
      <c r="BP1253" s="68"/>
      <c r="BQ1253" s="68"/>
      <c r="BR1253" s="68"/>
      <c r="BS1253" s="68"/>
      <c r="BT1253" s="68"/>
      <c r="BU1253" s="68"/>
      <c r="BV1253" s="68"/>
      <c r="BW1253" s="68"/>
      <c r="BX1253" s="68"/>
      <c r="BY1253" s="68"/>
      <c r="BZ1253" s="70" t="str">
        <f t="shared" si="317"/>
        <v/>
      </c>
      <c r="CA1253" s="71">
        <f t="shared" ca="1" si="318"/>
        <v>1096694.6659916667</v>
      </c>
      <c r="CB1253" s="70" t="b">
        <f ca="1">AND(LEN(BZ1253)&gt;0,TEXT(BZ1253,"YYYY-MM-DD")=TEXT(Konstanta!$B$1,"YYYY-MM-DD"))</f>
        <v>0</v>
      </c>
      <c r="CC1253" s="70" t="str">
        <f t="shared" si="319"/>
        <v/>
      </c>
      <c r="CD1253" s="72">
        <f ca="1">(Konstanta!$B$2-D1253)*24</f>
        <v>1096694.666275</v>
      </c>
      <c r="CE1253" t="b">
        <f t="shared" si="320"/>
        <v>0</v>
      </c>
      <c r="CF1253" t="b">
        <f>LEN(_xlfn.IFNA(VLOOKUP(H1253,Konstanta!$M:$M,1,FALSE),""))&gt;0</f>
        <v>0</v>
      </c>
      <c r="CG1253" t="b">
        <f>LEN(_xlfn.IFNA(VLOOKUP(G1253,Konstanta!$T:$T,1,FALSE),""))&gt;0</f>
        <v>0</v>
      </c>
      <c r="CH1253" t="b">
        <f>_xlfn.IFNA(VLOOKUP(U1253,Konstanta!$O:$O,1,FALSE),"-")&lt;&gt;"-"</f>
        <v>0</v>
      </c>
      <c r="CI1253" t="b">
        <f>LEN(_xlfn.IFNA(VLOOKUP(AX1253,Konstanta!$X:$X,1,FALSE),""))&gt;0</f>
        <v>0</v>
      </c>
      <c r="CJ1253" t="b">
        <f>OR(LEN(_xlfn.IFNA(VLOOKUP(Y1253,Konstanta!$Q:$Q,1,FALSE),""))&gt;0,LEN(Y1253)=0)</f>
        <v>1</v>
      </c>
      <c r="CK1253" t="b">
        <f t="shared" si="321"/>
        <v>1</v>
      </c>
      <c r="CL1253" t="b">
        <f>OR(LEN(_xlfn.IFNA(VLOOKUP(BK1253,Konstanta!$Z:$Z,1,FALSE),""))&gt;0,LEN(BK1253)=0)</f>
        <v>1</v>
      </c>
      <c r="CM1253" t="b">
        <f t="shared" si="322"/>
        <v>1</v>
      </c>
      <c r="CN1253" t="b">
        <f t="shared" si="323"/>
        <v>0</v>
      </c>
      <c r="CO1253" t="b">
        <f>LEN(_xlfn.IFNA(VLOOKUP(Data!K1253,Konstanta!$AB:$AB,1,FALSE),""))&gt;0</f>
        <v>0</v>
      </c>
      <c r="CP1253" s="12" t="b">
        <f t="shared" si="324"/>
        <v>0</v>
      </c>
      <c r="CQ1253" s="12" t="b">
        <f t="shared" si="325"/>
        <v>0</v>
      </c>
      <c r="CR1253" t="b">
        <f>ISNUMBER(SEARCH(Konstanta!$Q$5,Y1253))</f>
        <v>0</v>
      </c>
      <c r="CS1253">
        <f ca="1">IF(CD1253&lt;=Konstanta!$J$5,Konstanta!$I$5,IF(CD1253&lt;=Konstanta!$J$6,Konstanta!$I$6,IF(CD1253&lt;=Konstanta!$J$7,Konstanta!$I$7,Konstanta!$I$8)))</f>
        <v>4</v>
      </c>
      <c r="CT1253" t="b">
        <f>ISNUMBER(SEARCH(Konstanta!$Q$6,Y1253))</f>
        <v>0</v>
      </c>
      <c r="CU1253">
        <f ca="1">IF(CD1253&lt;=Konstanta!$F$5,Konstanta!$E$5,IF(CD1253&lt;=Konstanta!$F$6,Konstanta!$E$6,IF(CD1253&lt;=Konstanta!$F$7,Konstanta!$E$7,IF(CD1253&lt;=Konstanta!$F$8,Konstanta!$E$8,Konstanta!$E$9))))</f>
        <v>5</v>
      </c>
      <c r="CV1253" t="b">
        <f t="shared" si="326"/>
        <v>1</v>
      </c>
      <c r="CW1253" s="74">
        <f ca="1">IF(CD1253&lt;=Konstanta!$B$5,Konstanta!$A$5,IF(CD1253&lt;=Konstanta!$B$6,Konstanta!$A$6,IF(CD1253&lt;=Konstanta!$B$7,Konstanta!$A$7,IF(CD1253&lt;=Konstanta!$B$8,Konstanta!$A$8,IF(CD1253&lt;=Konstanta!$B$9,Konstanta!$A$9,IF(CD1253&lt;=Konstanta!$B$10,Konstanta!$A$10,IF(CD1253&lt;=Konstanta!$B$11,Konstanta!$A$11,Konstanta!$A$12)))))))</f>
        <v>8</v>
      </c>
      <c r="CX1253" t="b">
        <f>LEN(_xlfn.IFNA(VLOOKUP(AA1253,Konstanta!$AD:$AD,1,FALSE),""))=0</f>
        <v>1</v>
      </c>
      <c r="CY1253" s="67">
        <f t="shared" si="327"/>
        <v>0</v>
      </c>
      <c r="CZ1253" s="67">
        <f t="shared" si="328"/>
        <v>0</v>
      </c>
      <c r="DA1253" s="67">
        <f t="shared" si="329"/>
        <v>0</v>
      </c>
      <c r="DB1253" t="b">
        <f t="shared" ca="1" si="330"/>
        <v>0</v>
      </c>
      <c r="DC1253" s="67" t="b">
        <f>DA1253&lt;=Konstanta!$AH$3</f>
        <v>1</v>
      </c>
      <c r="DD1253" t="b">
        <f>CY1253&lt;=Konstanta!$AH$4</f>
        <v>1</v>
      </c>
      <c r="DE1253" t="b">
        <f>CY1253&lt;=Konstanta!$AH$5</f>
        <v>1</v>
      </c>
      <c r="DF1253" t="b">
        <f>CY1253&lt;=Konstanta!$AH$6</f>
        <v>1</v>
      </c>
      <c r="DG1253" t="b">
        <f ca="1">TEXT(BL1253,"YYYYMMDD")=TEXT(Konstanta!$B$1,"YYYYMMDD")</f>
        <v>0</v>
      </c>
      <c r="DH1253" t="b">
        <f t="shared" si="331"/>
        <v>0</v>
      </c>
      <c r="DI1253" s="67">
        <f ca="1">Konstanta!$C$4-Data!CD1253</f>
        <v>-1096658.666275</v>
      </c>
      <c r="DJ1253">
        <f ca="1">IF(Data!DI1253&gt;=Konstanta!$B$14,Konstanta!$A$14,IF(Data!DI1253&gt;=Konstanta!$B$15,Konstanta!$A$15,IF(Data!DI1253&gt;=Konstanta!$B$16,Konstanta!$A$16,IF(Data!DI1253&gt;=Konstanta!$B$17,Konstanta!$A$17,IF(Data!DI1253&gt;=Konstanta!$B$18,Konstanta!$A$18,Konstanta!$A$19)))))</f>
        <v>6</v>
      </c>
      <c r="DK1253" t="b">
        <f t="shared" si="332"/>
        <v>0</v>
      </c>
      <c r="DL1253" t="b">
        <f>COUNTIFS(A$1:A1252,A1253)=0</f>
        <v>1</v>
      </c>
    </row>
    <row r="1254" spans="1:116">
      <c r="A1254" s="68"/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8"/>
      <c r="P1254" s="68"/>
      <c r="Q1254" s="68"/>
      <c r="R1254" s="68"/>
      <c r="S1254" s="68"/>
      <c r="T1254" s="68"/>
      <c r="U1254" s="68"/>
      <c r="V1254" s="68"/>
      <c r="W1254" s="68"/>
      <c r="X1254" s="68"/>
      <c r="Y1254" s="68"/>
      <c r="Z1254" s="68"/>
      <c r="AA1254" s="68"/>
      <c r="AB1254" s="68"/>
      <c r="AC1254" s="68"/>
      <c r="AD1254" s="68"/>
      <c r="AE1254" s="68"/>
      <c r="AF1254" s="68"/>
      <c r="AG1254" s="68"/>
      <c r="AH1254" s="68"/>
      <c r="AI1254" s="68"/>
      <c r="AJ1254" s="68"/>
      <c r="AK1254" s="68"/>
      <c r="AL1254" s="68"/>
      <c r="AM1254" s="68"/>
      <c r="AN1254" s="68"/>
      <c r="AO1254" s="68"/>
      <c r="AP1254" s="68"/>
      <c r="AQ1254" s="68"/>
      <c r="AR1254" s="68"/>
      <c r="AS1254" s="68"/>
      <c r="AT1254" s="68"/>
      <c r="AU1254" s="68"/>
      <c r="AV1254" s="68"/>
      <c r="AW1254" s="68"/>
      <c r="AX1254" s="68"/>
      <c r="AY1254" s="68"/>
      <c r="AZ1254" s="68"/>
      <c r="BA1254" s="68"/>
      <c r="BB1254" s="68"/>
      <c r="BC1254" s="68"/>
      <c r="BD1254" s="68"/>
      <c r="BE1254" s="68"/>
      <c r="BF1254" s="68"/>
      <c r="BG1254" s="68"/>
      <c r="BH1254" s="68"/>
      <c r="BI1254" s="68"/>
      <c r="BJ1254" s="68"/>
      <c r="BK1254" s="68"/>
      <c r="BL1254" s="68"/>
      <c r="BM1254" s="68"/>
      <c r="BN1254" s="68"/>
      <c r="BO1254" s="68"/>
      <c r="BP1254" s="68"/>
      <c r="BQ1254" s="68"/>
      <c r="BR1254" s="68"/>
      <c r="BS1254" s="68"/>
      <c r="BT1254" s="68"/>
      <c r="BU1254" s="68"/>
      <c r="BV1254" s="68"/>
      <c r="BW1254" s="68"/>
      <c r="BX1254" s="68"/>
      <c r="BY1254" s="68"/>
      <c r="BZ1254" s="70" t="str">
        <f t="shared" si="317"/>
        <v/>
      </c>
      <c r="CA1254" s="71">
        <f t="shared" ca="1" si="318"/>
        <v>1096694.6659944444</v>
      </c>
      <c r="CB1254" s="70" t="b">
        <f ca="1">AND(LEN(BZ1254)&gt;0,TEXT(BZ1254,"YYYY-MM-DD")=TEXT(Konstanta!$B$1,"YYYY-MM-DD"))</f>
        <v>0</v>
      </c>
      <c r="CC1254" s="70" t="str">
        <f t="shared" si="319"/>
        <v/>
      </c>
      <c r="CD1254" s="72">
        <f ca="1">(Konstanta!$B$2-D1254)*24</f>
        <v>1096694.666275</v>
      </c>
      <c r="CE1254" t="b">
        <f t="shared" si="320"/>
        <v>0</v>
      </c>
      <c r="CF1254" t="b">
        <f>LEN(_xlfn.IFNA(VLOOKUP(H1254,Konstanta!$M:$M,1,FALSE),""))&gt;0</f>
        <v>0</v>
      </c>
      <c r="CG1254" t="b">
        <f>LEN(_xlfn.IFNA(VLOOKUP(G1254,Konstanta!$T:$T,1,FALSE),""))&gt;0</f>
        <v>0</v>
      </c>
      <c r="CH1254" t="b">
        <f>_xlfn.IFNA(VLOOKUP(U1254,Konstanta!$O:$O,1,FALSE),"-")&lt;&gt;"-"</f>
        <v>0</v>
      </c>
      <c r="CI1254" t="b">
        <f>LEN(_xlfn.IFNA(VLOOKUP(AX1254,Konstanta!$X:$X,1,FALSE),""))&gt;0</f>
        <v>0</v>
      </c>
      <c r="CJ1254" t="b">
        <f>OR(LEN(_xlfn.IFNA(VLOOKUP(Y1254,Konstanta!$Q:$Q,1,FALSE),""))&gt;0,LEN(Y1254)=0)</f>
        <v>1</v>
      </c>
      <c r="CK1254" t="b">
        <f t="shared" si="321"/>
        <v>1</v>
      </c>
      <c r="CL1254" t="b">
        <f>OR(LEN(_xlfn.IFNA(VLOOKUP(BK1254,Konstanta!$Z:$Z,1,FALSE),""))&gt;0,LEN(BK1254)=0)</f>
        <v>1</v>
      </c>
      <c r="CM1254" t="b">
        <f t="shared" si="322"/>
        <v>1</v>
      </c>
      <c r="CN1254" t="b">
        <f t="shared" si="323"/>
        <v>0</v>
      </c>
      <c r="CO1254" t="b">
        <f>LEN(_xlfn.IFNA(VLOOKUP(Data!K1254,Konstanta!$AB:$AB,1,FALSE),""))&gt;0</f>
        <v>0</v>
      </c>
      <c r="CP1254" s="12" t="b">
        <f t="shared" si="324"/>
        <v>0</v>
      </c>
      <c r="CQ1254" s="12" t="b">
        <f t="shared" si="325"/>
        <v>0</v>
      </c>
      <c r="CR1254" t="b">
        <f>ISNUMBER(SEARCH(Konstanta!$Q$5,Y1254))</f>
        <v>0</v>
      </c>
      <c r="CS1254">
        <f ca="1">IF(CD1254&lt;=Konstanta!$J$5,Konstanta!$I$5,IF(CD1254&lt;=Konstanta!$J$6,Konstanta!$I$6,IF(CD1254&lt;=Konstanta!$J$7,Konstanta!$I$7,Konstanta!$I$8)))</f>
        <v>4</v>
      </c>
      <c r="CT1254" t="b">
        <f>ISNUMBER(SEARCH(Konstanta!$Q$6,Y1254))</f>
        <v>0</v>
      </c>
      <c r="CU1254">
        <f ca="1">IF(CD1254&lt;=Konstanta!$F$5,Konstanta!$E$5,IF(CD1254&lt;=Konstanta!$F$6,Konstanta!$E$6,IF(CD1254&lt;=Konstanta!$F$7,Konstanta!$E$7,IF(CD1254&lt;=Konstanta!$F$8,Konstanta!$E$8,Konstanta!$E$9))))</f>
        <v>5</v>
      </c>
      <c r="CV1254" t="b">
        <f t="shared" si="326"/>
        <v>1</v>
      </c>
      <c r="CW1254" s="74">
        <f ca="1">IF(CD1254&lt;=Konstanta!$B$5,Konstanta!$A$5,IF(CD1254&lt;=Konstanta!$B$6,Konstanta!$A$6,IF(CD1254&lt;=Konstanta!$B$7,Konstanta!$A$7,IF(CD1254&lt;=Konstanta!$B$8,Konstanta!$A$8,IF(CD1254&lt;=Konstanta!$B$9,Konstanta!$A$9,IF(CD1254&lt;=Konstanta!$B$10,Konstanta!$A$10,IF(CD1254&lt;=Konstanta!$B$11,Konstanta!$A$11,Konstanta!$A$12)))))))</f>
        <v>8</v>
      </c>
      <c r="CX1254" t="b">
        <f>LEN(_xlfn.IFNA(VLOOKUP(AA1254,Konstanta!$AD:$AD,1,FALSE),""))=0</f>
        <v>1</v>
      </c>
      <c r="CY1254" s="67">
        <f t="shared" si="327"/>
        <v>0</v>
      </c>
      <c r="CZ1254" s="67">
        <f t="shared" si="328"/>
        <v>0</v>
      </c>
      <c r="DA1254" s="67">
        <f t="shared" si="329"/>
        <v>0</v>
      </c>
      <c r="DB1254" t="b">
        <f t="shared" ca="1" si="330"/>
        <v>0</v>
      </c>
      <c r="DC1254" s="67" t="b">
        <f>DA1254&lt;=Konstanta!$AH$3</f>
        <v>1</v>
      </c>
      <c r="DD1254" t="b">
        <f>CY1254&lt;=Konstanta!$AH$4</f>
        <v>1</v>
      </c>
      <c r="DE1254" t="b">
        <f>CY1254&lt;=Konstanta!$AH$5</f>
        <v>1</v>
      </c>
      <c r="DF1254" t="b">
        <f>CY1254&lt;=Konstanta!$AH$6</f>
        <v>1</v>
      </c>
      <c r="DG1254" t="b">
        <f ca="1">TEXT(BL1254,"YYYYMMDD")=TEXT(Konstanta!$B$1,"YYYYMMDD")</f>
        <v>0</v>
      </c>
      <c r="DH1254" t="b">
        <f t="shared" si="331"/>
        <v>0</v>
      </c>
      <c r="DI1254" s="67">
        <f ca="1">Konstanta!$C$4-Data!CD1254</f>
        <v>-1096658.666275</v>
      </c>
      <c r="DJ1254">
        <f ca="1">IF(Data!DI1254&gt;=Konstanta!$B$14,Konstanta!$A$14,IF(Data!DI1254&gt;=Konstanta!$B$15,Konstanta!$A$15,IF(Data!DI1254&gt;=Konstanta!$B$16,Konstanta!$A$16,IF(Data!DI1254&gt;=Konstanta!$B$17,Konstanta!$A$17,IF(Data!DI1254&gt;=Konstanta!$B$18,Konstanta!$A$18,Konstanta!$A$19)))))</f>
        <v>6</v>
      </c>
      <c r="DK1254" t="b">
        <f t="shared" si="332"/>
        <v>0</v>
      </c>
      <c r="DL1254" t="b">
        <f>COUNTIFS(A$1:A1253,A1254)=0</f>
        <v>1</v>
      </c>
    </row>
    <row r="1255" spans="1:116">
      <c r="A1255" s="68"/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8"/>
      <c r="P1255" s="68"/>
      <c r="Q1255" s="68"/>
      <c r="R1255" s="68"/>
      <c r="S1255" s="68"/>
      <c r="T1255" s="68"/>
      <c r="U1255" s="68"/>
      <c r="V1255" s="68"/>
      <c r="W1255" s="68"/>
      <c r="X1255" s="68"/>
      <c r="Y1255" s="68"/>
      <c r="Z1255" s="68"/>
      <c r="AA1255" s="68"/>
      <c r="AB1255" s="68"/>
      <c r="AC1255" s="68"/>
      <c r="AD1255" s="68"/>
      <c r="AE1255" s="68"/>
      <c r="AF1255" s="68"/>
      <c r="AG1255" s="68"/>
      <c r="AH1255" s="68"/>
      <c r="AI1255" s="68"/>
      <c r="AJ1255" s="68"/>
      <c r="AK1255" s="68"/>
      <c r="AL1255" s="68"/>
      <c r="AM1255" s="68"/>
      <c r="AN1255" s="68"/>
      <c r="AO1255" s="68"/>
      <c r="AP1255" s="68"/>
      <c r="AQ1255" s="68"/>
      <c r="AR1255" s="68"/>
      <c r="AS1255" s="68"/>
      <c r="AT1255" s="68"/>
      <c r="AU1255" s="68"/>
      <c r="AV1255" s="68"/>
      <c r="AW1255" s="68"/>
      <c r="AX1255" s="68"/>
      <c r="AY1255" s="68"/>
      <c r="AZ1255" s="68"/>
      <c r="BA1255" s="68"/>
      <c r="BB1255" s="68"/>
      <c r="BC1255" s="68"/>
      <c r="BD1255" s="68"/>
      <c r="BE1255" s="68"/>
      <c r="BF1255" s="68"/>
      <c r="BG1255" s="68"/>
      <c r="BH1255" s="68"/>
      <c r="BI1255" s="68"/>
      <c r="BJ1255" s="68"/>
      <c r="BK1255" s="68"/>
      <c r="BL1255" s="68"/>
      <c r="BM1255" s="68"/>
      <c r="BN1255" s="68"/>
      <c r="BO1255" s="68"/>
      <c r="BP1255" s="68"/>
      <c r="BQ1255" s="68"/>
      <c r="BR1255" s="68"/>
      <c r="BS1255" s="68"/>
      <c r="BT1255" s="68"/>
      <c r="BU1255" s="68"/>
      <c r="BV1255" s="68"/>
      <c r="BW1255" s="68"/>
      <c r="BX1255" s="68"/>
      <c r="BY1255" s="68"/>
      <c r="BZ1255" s="70" t="str">
        <f t="shared" si="317"/>
        <v/>
      </c>
      <c r="CA1255" s="71">
        <f t="shared" ca="1" si="318"/>
        <v>1096694.666275</v>
      </c>
      <c r="CB1255" s="70" t="b">
        <f ca="1">AND(LEN(BZ1255)&gt;0,TEXT(BZ1255,"YYYY-MM-DD")=TEXT(Konstanta!$B$1,"YYYY-MM-DD"))</f>
        <v>0</v>
      </c>
      <c r="CC1255" s="70" t="str">
        <f t="shared" si="319"/>
        <v/>
      </c>
      <c r="CD1255" s="72">
        <f ca="1">(Konstanta!$B$2-D1255)*24</f>
        <v>1096694.666275</v>
      </c>
      <c r="CE1255" t="b">
        <f t="shared" si="320"/>
        <v>0</v>
      </c>
      <c r="CF1255" t="b">
        <f>LEN(_xlfn.IFNA(VLOOKUP(H1255,Konstanta!$M:$M,1,FALSE),""))&gt;0</f>
        <v>0</v>
      </c>
      <c r="CG1255" t="b">
        <f>LEN(_xlfn.IFNA(VLOOKUP(G1255,Konstanta!$T:$T,1,FALSE),""))&gt;0</f>
        <v>0</v>
      </c>
      <c r="CH1255" t="b">
        <f>_xlfn.IFNA(VLOOKUP(U1255,Konstanta!$O:$O,1,FALSE),"-")&lt;&gt;"-"</f>
        <v>0</v>
      </c>
      <c r="CI1255" t="b">
        <f>LEN(_xlfn.IFNA(VLOOKUP(AX1255,Konstanta!$X:$X,1,FALSE),""))&gt;0</f>
        <v>0</v>
      </c>
      <c r="CJ1255" t="b">
        <f>OR(LEN(_xlfn.IFNA(VLOOKUP(Y1255,Konstanta!$Q:$Q,1,FALSE),""))&gt;0,LEN(Y1255)=0)</f>
        <v>1</v>
      </c>
      <c r="CK1255" t="b">
        <f t="shared" si="321"/>
        <v>1</v>
      </c>
      <c r="CL1255" t="b">
        <f>OR(LEN(_xlfn.IFNA(VLOOKUP(BK1255,Konstanta!$Z:$Z,1,FALSE),""))&gt;0,LEN(BK1255)=0)</f>
        <v>1</v>
      </c>
      <c r="CM1255" t="b">
        <f t="shared" si="322"/>
        <v>1</v>
      </c>
      <c r="CN1255" t="b">
        <f t="shared" si="323"/>
        <v>0</v>
      </c>
      <c r="CO1255" t="b">
        <f>LEN(_xlfn.IFNA(VLOOKUP(Data!K1255,Konstanta!$AB:$AB,1,FALSE),""))&gt;0</f>
        <v>0</v>
      </c>
      <c r="CP1255" s="12" t="b">
        <f t="shared" si="324"/>
        <v>0</v>
      </c>
      <c r="CQ1255" s="12" t="b">
        <f t="shared" si="325"/>
        <v>0</v>
      </c>
      <c r="CR1255" t="b">
        <f>ISNUMBER(SEARCH(Konstanta!$Q$5,Y1255))</f>
        <v>0</v>
      </c>
      <c r="CS1255">
        <f ca="1">IF(CD1255&lt;=Konstanta!$J$5,Konstanta!$I$5,IF(CD1255&lt;=Konstanta!$J$6,Konstanta!$I$6,IF(CD1255&lt;=Konstanta!$J$7,Konstanta!$I$7,Konstanta!$I$8)))</f>
        <v>4</v>
      </c>
      <c r="CT1255" t="b">
        <f>ISNUMBER(SEARCH(Konstanta!$Q$6,Y1255))</f>
        <v>0</v>
      </c>
      <c r="CU1255">
        <f ca="1">IF(CD1255&lt;=Konstanta!$F$5,Konstanta!$E$5,IF(CD1255&lt;=Konstanta!$F$6,Konstanta!$E$6,IF(CD1255&lt;=Konstanta!$F$7,Konstanta!$E$7,IF(CD1255&lt;=Konstanta!$F$8,Konstanta!$E$8,Konstanta!$E$9))))</f>
        <v>5</v>
      </c>
      <c r="CV1255" t="b">
        <f t="shared" si="326"/>
        <v>1</v>
      </c>
      <c r="CW1255" s="74">
        <f ca="1">IF(CD1255&lt;=Konstanta!$B$5,Konstanta!$A$5,IF(CD1255&lt;=Konstanta!$B$6,Konstanta!$A$6,IF(CD1255&lt;=Konstanta!$B$7,Konstanta!$A$7,IF(CD1255&lt;=Konstanta!$B$8,Konstanta!$A$8,IF(CD1255&lt;=Konstanta!$B$9,Konstanta!$A$9,IF(CD1255&lt;=Konstanta!$B$10,Konstanta!$A$10,IF(CD1255&lt;=Konstanta!$B$11,Konstanta!$A$11,Konstanta!$A$12)))))))</f>
        <v>8</v>
      </c>
      <c r="CX1255" t="b">
        <f>LEN(_xlfn.IFNA(VLOOKUP(AA1255,Konstanta!$AD:$AD,1,FALSE),""))=0</f>
        <v>1</v>
      </c>
      <c r="CY1255" s="67">
        <f t="shared" si="327"/>
        <v>0</v>
      </c>
      <c r="CZ1255" s="67">
        <f t="shared" si="328"/>
        <v>0</v>
      </c>
      <c r="DA1255" s="67">
        <f t="shared" si="329"/>
        <v>0</v>
      </c>
      <c r="DB1255" t="b">
        <f t="shared" ca="1" si="330"/>
        <v>0</v>
      </c>
      <c r="DC1255" s="67" t="b">
        <f>DA1255&lt;=Konstanta!$AH$3</f>
        <v>1</v>
      </c>
      <c r="DD1255" t="b">
        <f>CY1255&lt;=Konstanta!$AH$4</f>
        <v>1</v>
      </c>
      <c r="DE1255" t="b">
        <f>CY1255&lt;=Konstanta!$AH$5</f>
        <v>1</v>
      </c>
      <c r="DF1255" t="b">
        <f>CY1255&lt;=Konstanta!$AH$6</f>
        <v>1</v>
      </c>
      <c r="DG1255" t="b">
        <f ca="1">TEXT(BL1255,"YYYYMMDD")=TEXT(Konstanta!$B$1,"YYYYMMDD")</f>
        <v>0</v>
      </c>
      <c r="DH1255" t="b">
        <f t="shared" si="331"/>
        <v>0</v>
      </c>
      <c r="DI1255" s="67">
        <f ca="1">Konstanta!$C$4-Data!CD1255</f>
        <v>-1096658.666275</v>
      </c>
      <c r="DJ1255">
        <f ca="1">IF(Data!DI1255&gt;=Konstanta!$B$14,Konstanta!$A$14,IF(Data!DI1255&gt;=Konstanta!$B$15,Konstanta!$A$15,IF(Data!DI1255&gt;=Konstanta!$B$16,Konstanta!$A$16,IF(Data!DI1255&gt;=Konstanta!$B$17,Konstanta!$A$17,IF(Data!DI1255&gt;=Konstanta!$B$18,Konstanta!$A$18,Konstanta!$A$19)))))</f>
        <v>6</v>
      </c>
      <c r="DK1255" t="b">
        <f t="shared" si="332"/>
        <v>0</v>
      </c>
      <c r="DL1255" t="b">
        <f>COUNTIFS(A$1:A1254,A1255)=0</f>
        <v>1</v>
      </c>
    </row>
    <row r="1256" spans="1:116">
      <c r="A1256" s="68"/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8"/>
      <c r="P1256" s="68"/>
      <c r="Q1256" s="68"/>
      <c r="R1256" s="68"/>
      <c r="S1256" s="68"/>
      <c r="T1256" s="68"/>
      <c r="U1256" s="68"/>
      <c r="V1256" s="68"/>
      <c r="W1256" s="68"/>
      <c r="X1256" s="68"/>
      <c r="Y1256" s="68"/>
      <c r="Z1256" s="68"/>
      <c r="AA1256" s="68"/>
      <c r="AB1256" s="68"/>
      <c r="AC1256" s="68"/>
      <c r="AD1256" s="68"/>
      <c r="AE1256" s="68"/>
      <c r="AF1256" s="68"/>
      <c r="AG1256" s="68"/>
      <c r="AH1256" s="68"/>
      <c r="AI1256" s="68"/>
      <c r="AJ1256" s="68"/>
      <c r="AK1256" s="68"/>
      <c r="AL1256" s="68"/>
      <c r="AM1256" s="68"/>
      <c r="AN1256" s="68"/>
      <c r="AO1256" s="68"/>
      <c r="AP1256" s="68"/>
      <c r="AQ1256" s="68"/>
      <c r="AR1256" s="68"/>
      <c r="AS1256" s="68"/>
      <c r="AT1256" s="68"/>
      <c r="AU1256" s="68"/>
      <c r="AV1256" s="68"/>
      <c r="AW1256" s="68"/>
      <c r="AX1256" s="68"/>
      <c r="AY1256" s="68"/>
      <c r="AZ1256" s="68"/>
      <c r="BA1256" s="68"/>
      <c r="BB1256" s="68"/>
      <c r="BC1256" s="68"/>
      <c r="BD1256" s="68"/>
      <c r="BE1256" s="68"/>
      <c r="BF1256" s="68"/>
      <c r="BG1256" s="68"/>
      <c r="BH1256" s="68"/>
      <c r="BI1256" s="68"/>
      <c r="BJ1256" s="68"/>
      <c r="BK1256" s="68"/>
      <c r="BL1256" s="68"/>
      <c r="BM1256" s="68"/>
      <c r="BN1256" s="68"/>
      <c r="BO1256" s="68"/>
      <c r="BP1256" s="68"/>
      <c r="BQ1256" s="68"/>
      <c r="BR1256" s="68"/>
      <c r="BS1256" s="68"/>
      <c r="BT1256" s="68"/>
      <c r="BU1256" s="68"/>
      <c r="BV1256" s="68"/>
      <c r="BW1256" s="68"/>
      <c r="BX1256" s="68"/>
      <c r="BY1256" s="68"/>
      <c r="BZ1256" s="70" t="str">
        <f t="shared" si="317"/>
        <v/>
      </c>
      <c r="CA1256" s="71">
        <f t="shared" ca="1" si="318"/>
        <v>1096694.6659916667</v>
      </c>
      <c r="CB1256" s="70" t="b">
        <f ca="1">AND(LEN(BZ1256)&gt;0,TEXT(BZ1256,"YYYY-MM-DD")=TEXT(Konstanta!$B$1,"YYYY-MM-DD"))</f>
        <v>0</v>
      </c>
      <c r="CC1256" s="70" t="str">
        <f t="shared" si="319"/>
        <v/>
      </c>
      <c r="CD1256" s="72">
        <f ca="1">(Konstanta!$B$2-D1256)*24</f>
        <v>1096694.666275</v>
      </c>
      <c r="CE1256" t="b">
        <f t="shared" si="320"/>
        <v>0</v>
      </c>
      <c r="CF1256" t="b">
        <f>LEN(_xlfn.IFNA(VLOOKUP(H1256,Konstanta!$M:$M,1,FALSE),""))&gt;0</f>
        <v>0</v>
      </c>
      <c r="CG1256" t="b">
        <f>LEN(_xlfn.IFNA(VLOOKUP(G1256,Konstanta!$T:$T,1,FALSE),""))&gt;0</f>
        <v>0</v>
      </c>
      <c r="CH1256" t="b">
        <f>_xlfn.IFNA(VLOOKUP(U1256,Konstanta!$O:$O,1,FALSE),"-")&lt;&gt;"-"</f>
        <v>0</v>
      </c>
      <c r="CI1256" t="b">
        <f>LEN(_xlfn.IFNA(VLOOKUP(AX1256,Konstanta!$X:$X,1,FALSE),""))&gt;0</f>
        <v>0</v>
      </c>
      <c r="CJ1256" t="b">
        <f>OR(LEN(_xlfn.IFNA(VLOOKUP(Y1256,Konstanta!$Q:$Q,1,FALSE),""))&gt;0,LEN(Y1256)=0)</f>
        <v>1</v>
      </c>
      <c r="CK1256" t="b">
        <f t="shared" si="321"/>
        <v>1</v>
      </c>
      <c r="CL1256" t="b">
        <f>OR(LEN(_xlfn.IFNA(VLOOKUP(BK1256,Konstanta!$Z:$Z,1,FALSE),""))&gt;0,LEN(BK1256)=0)</f>
        <v>1</v>
      </c>
      <c r="CM1256" t="b">
        <f t="shared" si="322"/>
        <v>1</v>
      </c>
      <c r="CN1256" t="b">
        <f t="shared" si="323"/>
        <v>0</v>
      </c>
      <c r="CO1256" t="b">
        <f>LEN(_xlfn.IFNA(VLOOKUP(Data!K1256,Konstanta!$AB:$AB,1,FALSE),""))&gt;0</f>
        <v>0</v>
      </c>
      <c r="CP1256" s="12" t="b">
        <f t="shared" si="324"/>
        <v>0</v>
      </c>
      <c r="CQ1256" s="12" t="b">
        <f t="shared" si="325"/>
        <v>0</v>
      </c>
      <c r="CR1256" t="b">
        <f>ISNUMBER(SEARCH(Konstanta!$Q$5,Y1256))</f>
        <v>0</v>
      </c>
      <c r="CS1256">
        <f ca="1">IF(CD1256&lt;=Konstanta!$J$5,Konstanta!$I$5,IF(CD1256&lt;=Konstanta!$J$6,Konstanta!$I$6,IF(CD1256&lt;=Konstanta!$J$7,Konstanta!$I$7,Konstanta!$I$8)))</f>
        <v>4</v>
      </c>
      <c r="CT1256" t="b">
        <f>ISNUMBER(SEARCH(Konstanta!$Q$6,Y1256))</f>
        <v>0</v>
      </c>
      <c r="CU1256">
        <f ca="1">IF(CD1256&lt;=Konstanta!$F$5,Konstanta!$E$5,IF(CD1256&lt;=Konstanta!$F$6,Konstanta!$E$6,IF(CD1256&lt;=Konstanta!$F$7,Konstanta!$E$7,IF(CD1256&lt;=Konstanta!$F$8,Konstanta!$E$8,Konstanta!$E$9))))</f>
        <v>5</v>
      </c>
      <c r="CV1256" t="b">
        <f t="shared" si="326"/>
        <v>1</v>
      </c>
      <c r="CW1256" s="74">
        <f ca="1">IF(CD1256&lt;=Konstanta!$B$5,Konstanta!$A$5,IF(CD1256&lt;=Konstanta!$B$6,Konstanta!$A$6,IF(CD1256&lt;=Konstanta!$B$7,Konstanta!$A$7,IF(CD1256&lt;=Konstanta!$B$8,Konstanta!$A$8,IF(CD1256&lt;=Konstanta!$B$9,Konstanta!$A$9,IF(CD1256&lt;=Konstanta!$B$10,Konstanta!$A$10,IF(CD1256&lt;=Konstanta!$B$11,Konstanta!$A$11,Konstanta!$A$12)))))))</f>
        <v>8</v>
      </c>
      <c r="CX1256" t="b">
        <f>LEN(_xlfn.IFNA(VLOOKUP(AA1256,Konstanta!$AD:$AD,1,FALSE),""))=0</f>
        <v>1</v>
      </c>
      <c r="CY1256" s="67">
        <f t="shared" si="327"/>
        <v>0</v>
      </c>
      <c r="CZ1256" s="67">
        <f t="shared" si="328"/>
        <v>0</v>
      </c>
      <c r="DA1256" s="67">
        <f t="shared" si="329"/>
        <v>0</v>
      </c>
      <c r="DB1256" t="b">
        <f t="shared" ca="1" si="330"/>
        <v>0</v>
      </c>
      <c r="DC1256" s="67" t="b">
        <f>DA1256&lt;=Konstanta!$AH$3</f>
        <v>1</v>
      </c>
      <c r="DD1256" t="b">
        <f>CY1256&lt;=Konstanta!$AH$4</f>
        <v>1</v>
      </c>
      <c r="DE1256" t="b">
        <f>CY1256&lt;=Konstanta!$AH$5</f>
        <v>1</v>
      </c>
      <c r="DF1256" t="b">
        <f>CY1256&lt;=Konstanta!$AH$6</f>
        <v>1</v>
      </c>
      <c r="DG1256" t="b">
        <f ca="1">TEXT(BL1256,"YYYYMMDD")=TEXT(Konstanta!$B$1,"YYYYMMDD")</f>
        <v>0</v>
      </c>
      <c r="DH1256" t="b">
        <f t="shared" si="331"/>
        <v>0</v>
      </c>
      <c r="DI1256" s="67">
        <f ca="1">Konstanta!$C$4-Data!CD1256</f>
        <v>-1096658.666275</v>
      </c>
      <c r="DJ1256">
        <f ca="1">IF(Data!DI1256&gt;=Konstanta!$B$14,Konstanta!$A$14,IF(Data!DI1256&gt;=Konstanta!$B$15,Konstanta!$A$15,IF(Data!DI1256&gt;=Konstanta!$B$16,Konstanta!$A$16,IF(Data!DI1256&gt;=Konstanta!$B$17,Konstanta!$A$17,IF(Data!DI1256&gt;=Konstanta!$B$18,Konstanta!$A$18,Konstanta!$A$19)))))</f>
        <v>6</v>
      </c>
      <c r="DK1256" t="b">
        <f t="shared" si="332"/>
        <v>0</v>
      </c>
      <c r="DL1256" t="b">
        <f>COUNTIFS(A$1:A1255,A1256)=0</f>
        <v>1</v>
      </c>
    </row>
    <row r="1257" spans="1:116">
      <c r="A1257" s="68"/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8"/>
      <c r="P1257" s="68"/>
      <c r="Q1257" s="68"/>
      <c r="R1257" s="68"/>
      <c r="S1257" s="68"/>
      <c r="T1257" s="68"/>
      <c r="U1257" s="68"/>
      <c r="V1257" s="68"/>
      <c r="W1257" s="68"/>
      <c r="X1257" s="68"/>
      <c r="Y1257" s="68"/>
      <c r="Z1257" s="68"/>
      <c r="AA1257" s="68"/>
      <c r="AB1257" s="68"/>
      <c r="AC1257" s="68"/>
      <c r="AD1257" s="68"/>
      <c r="AE1257" s="68"/>
      <c r="AF1257" s="68"/>
      <c r="AG1257" s="68"/>
      <c r="AH1257" s="68"/>
      <c r="AI1257" s="68"/>
      <c r="AJ1257" s="68"/>
      <c r="AK1257" s="68"/>
      <c r="AL1257" s="68"/>
      <c r="AM1257" s="68"/>
      <c r="AN1257" s="68"/>
      <c r="AO1257" s="68"/>
      <c r="AP1257" s="68"/>
      <c r="AQ1257" s="68"/>
      <c r="AR1257" s="68"/>
      <c r="AS1257" s="68"/>
      <c r="AT1257" s="68"/>
      <c r="AU1257" s="68"/>
      <c r="AV1257" s="68"/>
      <c r="AW1257" s="68"/>
      <c r="AX1257" s="68"/>
      <c r="AY1257" s="68"/>
      <c r="AZ1257" s="68"/>
      <c r="BA1257" s="68"/>
      <c r="BB1257" s="68"/>
      <c r="BC1257" s="68"/>
      <c r="BD1257" s="68"/>
      <c r="BE1257" s="68"/>
      <c r="BF1257" s="68"/>
      <c r="BG1257" s="68"/>
      <c r="BH1257" s="68"/>
      <c r="BI1257" s="68"/>
      <c r="BJ1257" s="68"/>
      <c r="BK1257" s="68"/>
      <c r="BL1257" s="68"/>
      <c r="BM1257" s="68"/>
      <c r="BN1257" s="68"/>
      <c r="BO1257" s="68"/>
      <c r="BP1257" s="68"/>
      <c r="BQ1257" s="68"/>
      <c r="BR1257" s="68"/>
      <c r="BS1257" s="68"/>
      <c r="BT1257" s="68"/>
      <c r="BU1257" s="68"/>
      <c r="BV1257" s="68"/>
      <c r="BW1257" s="68"/>
      <c r="BX1257" s="68"/>
      <c r="BY1257" s="68"/>
      <c r="BZ1257" s="70" t="str">
        <f t="shared" si="317"/>
        <v/>
      </c>
      <c r="CA1257" s="71">
        <f t="shared" ca="1" si="318"/>
        <v>1096694.6659916667</v>
      </c>
      <c r="CB1257" s="70" t="b">
        <f ca="1">AND(LEN(BZ1257)&gt;0,TEXT(BZ1257,"YYYY-MM-DD")=TEXT(Konstanta!$B$1,"YYYY-MM-DD"))</f>
        <v>0</v>
      </c>
      <c r="CC1257" s="70" t="str">
        <f t="shared" si="319"/>
        <v/>
      </c>
      <c r="CD1257" s="72">
        <f ca="1">(Konstanta!$B$2-D1257)*24</f>
        <v>1096694.666275</v>
      </c>
      <c r="CE1257" t="b">
        <f t="shared" si="320"/>
        <v>0</v>
      </c>
      <c r="CF1257" t="b">
        <f>LEN(_xlfn.IFNA(VLOOKUP(H1257,Konstanta!$M:$M,1,FALSE),""))&gt;0</f>
        <v>0</v>
      </c>
      <c r="CG1257" t="b">
        <f>LEN(_xlfn.IFNA(VLOOKUP(G1257,Konstanta!$T:$T,1,FALSE),""))&gt;0</f>
        <v>0</v>
      </c>
      <c r="CH1257" t="b">
        <f>_xlfn.IFNA(VLOOKUP(U1257,Konstanta!$O:$O,1,FALSE),"-")&lt;&gt;"-"</f>
        <v>0</v>
      </c>
      <c r="CI1257" t="b">
        <f>LEN(_xlfn.IFNA(VLOOKUP(AX1257,Konstanta!$X:$X,1,FALSE),""))&gt;0</f>
        <v>0</v>
      </c>
      <c r="CJ1257" t="b">
        <f>OR(LEN(_xlfn.IFNA(VLOOKUP(Y1257,Konstanta!$Q:$Q,1,FALSE),""))&gt;0,LEN(Y1257)=0)</f>
        <v>1</v>
      </c>
      <c r="CK1257" t="b">
        <f t="shared" si="321"/>
        <v>1</v>
      </c>
      <c r="CL1257" t="b">
        <f>OR(LEN(_xlfn.IFNA(VLOOKUP(BK1257,Konstanta!$Z:$Z,1,FALSE),""))&gt;0,LEN(BK1257)=0)</f>
        <v>1</v>
      </c>
      <c r="CM1257" t="b">
        <f t="shared" si="322"/>
        <v>1</v>
      </c>
      <c r="CN1257" t="b">
        <f t="shared" si="323"/>
        <v>0</v>
      </c>
      <c r="CO1257" t="b">
        <f>LEN(_xlfn.IFNA(VLOOKUP(Data!K1257,Konstanta!$AB:$AB,1,FALSE),""))&gt;0</f>
        <v>0</v>
      </c>
      <c r="CP1257" s="12" t="b">
        <f t="shared" si="324"/>
        <v>0</v>
      </c>
      <c r="CQ1257" s="12" t="b">
        <f t="shared" si="325"/>
        <v>0</v>
      </c>
      <c r="CR1257" t="b">
        <f>ISNUMBER(SEARCH(Konstanta!$Q$5,Y1257))</f>
        <v>0</v>
      </c>
      <c r="CS1257">
        <f ca="1">IF(CD1257&lt;=Konstanta!$J$5,Konstanta!$I$5,IF(CD1257&lt;=Konstanta!$J$6,Konstanta!$I$6,IF(CD1257&lt;=Konstanta!$J$7,Konstanta!$I$7,Konstanta!$I$8)))</f>
        <v>4</v>
      </c>
      <c r="CT1257" t="b">
        <f>ISNUMBER(SEARCH(Konstanta!$Q$6,Y1257))</f>
        <v>0</v>
      </c>
      <c r="CU1257">
        <f ca="1">IF(CD1257&lt;=Konstanta!$F$5,Konstanta!$E$5,IF(CD1257&lt;=Konstanta!$F$6,Konstanta!$E$6,IF(CD1257&lt;=Konstanta!$F$7,Konstanta!$E$7,IF(CD1257&lt;=Konstanta!$F$8,Konstanta!$E$8,Konstanta!$E$9))))</f>
        <v>5</v>
      </c>
      <c r="CV1257" t="b">
        <f t="shared" si="326"/>
        <v>1</v>
      </c>
      <c r="CW1257" s="74">
        <f ca="1">IF(CD1257&lt;=Konstanta!$B$5,Konstanta!$A$5,IF(CD1257&lt;=Konstanta!$B$6,Konstanta!$A$6,IF(CD1257&lt;=Konstanta!$B$7,Konstanta!$A$7,IF(CD1257&lt;=Konstanta!$B$8,Konstanta!$A$8,IF(CD1257&lt;=Konstanta!$B$9,Konstanta!$A$9,IF(CD1257&lt;=Konstanta!$B$10,Konstanta!$A$10,IF(CD1257&lt;=Konstanta!$B$11,Konstanta!$A$11,Konstanta!$A$12)))))))</f>
        <v>8</v>
      </c>
      <c r="CX1257" t="b">
        <f>LEN(_xlfn.IFNA(VLOOKUP(AA1257,Konstanta!$AD:$AD,1,FALSE),""))=0</f>
        <v>1</v>
      </c>
      <c r="CY1257" s="67">
        <f t="shared" si="327"/>
        <v>0</v>
      </c>
      <c r="CZ1257" s="67">
        <f t="shared" si="328"/>
        <v>0</v>
      </c>
      <c r="DA1257" s="67">
        <f t="shared" si="329"/>
        <v>0</v>
      </c>
      <c r="DB1257" t="b">
        <f t="shared" ca="1" si="330"/>
        <v>0</v>
      </c>
      <c r="DC1257" s="67" t="b">
        <f>DA1257&lt;=Konstanta!$AH$3</f>
        <v>1</v>
      </c>
      <c r="DD1257" t="b">
        <f>CY1257&lt;=Konstanta!$AH$4</f>
        <v>1</v>
      </c>
      <c r="DE1257" t="b">
        <f>CY1257&lt;=Konstanta!$AH$5</f>
        <v>1</v>
      </c>
      <c r="DF1257" t="b">
        <f>CY1257&lt;=Konstanta!$AH$6</f>
        <v>1</v>
      </c>
      <c r="DG1257" t="b">
        <f ca="1">TEXT(BL1257,"YYYYMMDD")=TEXT(Konstanta!$B$1,"YYYYMMDD")</f>
        <v>0</v>
      </c>
      <c r="DH1257" t="b">
        <f t="shared" si="331"/>
        <v>0</v>
      </c>
      <c r="DI1257" s="67">
        <f ca="1">Konstanta!$C$4-Data!CD1257</f>
        <v>-1096658.666275</v>
      </c>
      <c r="DJ1257">
        <f ca="1">IF(Data!DI1257&gt;=Konstanta!$B$14,Konstanta!$A$14,IF(Data!DI1257&gt;=Konstanta!$B$15,Konstanta!$A$15,IF(Data!DI1257&gt;=Konstanta!$B$16,Konstanta!$A$16,IF(Data!DI1257&gt;=Konstanta!$B$17,Konstanta!$A$17,IF(Data!DI1257&gt;=Konstanta!$B$18,Konstanta!$A$18,Konstanta!$A$19)))))</f>
        <v>6</v>
      </c>
      <c r="DK1257" t="b">
        <f t="shared" si="332"/>
        <v>0</v>
      </c>
      <c r="DL1257" t="b">
        <f>COUNTIFS(A$1:A1256,A1257)=0</f>
        <v>1</v>
      </c>
    </row>
    <row r="1258" spans="1:116">
      <c r="A1258" s="68"/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8"/>
      <c r="P1258" s="68"/>
      <c r="Q1258" s="68"/>
      <c r="R1258" s="68"/>
      <c r="S1258" s="68"/>
      <c r="T1258" s="68"/>
      <c r="U1258" s="68"/>
      <c r="V1258" s="68"/>
      <c r="W1258" s="68"/>
      <c r="X1258" s="68"/>
      <c r="Y1258" s="68"/>
      <c r="Z1258" s="68"/>
      <c r="AA1258" s="68"/>
      <c r="AB1258" s="68"/>
      <c r="AC1258" s="68"/>
      <c r="AD1258" s="68"/>
      <c r="AE1258" s="68"/>
      <c r="AF1258" s="68"/>
      <c r="AG1258" s="68"/>
      <c r="AH1258" s="68"/>
      <c r="AI1258" s="68"/>
      <c r="AJ1258" s="68"/>
      <c r="AK1258" s="68"/>
      <c r="AL1258" s="68"/>
      <c r="AM1258" s="68"/>
      <c r="AN1258" s="68"/>
      <c r="AO1258" s="68"/>
      <c r="AP1258" s="68"/>
      <c r="AQ1258" s="68"/>
      <c r="AR1258" s="68"/>
      <c r="AS1258" s="68"/>
      <c r="AT1258" s="68"/>
      <c r="AU1258" s="68"/>
      <c r="AV1258" s="68"/>
      <c r="AW1258" s="68"/>
      <c r="AX1258" s="68"/>
      <c r="AY1258" s="68"/>
      <c r="AZ1258" s="68"/>
      <c r="BA1258" s="68"/>
      <c r="BB1258" s="68"/>
      <c r="BC1258" s="68"/>
      <c r="BD1258" s="68"/>
      <c r="BE1258" s="68"/>
      <c r="BF1258" s="68"/>
      <c r="BG1258" s="68"/>
      <c r="BH1258" s="68"/>
      <c r="BI1258" s="68"/>
      <c r="BJ1258" s="68"/>
      <c r="BK1258" s="68"/>
      <c r="BL1258" s="68"/>
      <c r="BM1258" s="68"/>
      <c r="BN1258" s="68"/>
      <c r="BO1258" s="68"/>
      <c r="BP1258" s="68"/>
      <c r="BQ1258" s="68"/>
      <c r="BR1258" s="68"/>
      <c r="BS1258" s="68"/>
      <c r="BT1258" s="68"/>
      <c r="BU1258" s="68"/>
      <c r="BV1258" s="68"/>
      <c r="BW1258" s="68"/>
      <c r="BX1258" s="68"/>
      <c r="BY1258" s="68"/>
      <c r="BZ1258" s="70" t="str">
        <f t="shared" si="317"/>
        <v/>
      </c>
      <c r="CA1258" s="71">
        <f t="shared" ca="1" si="318"/>
        <v>1096694.6664305555</v>
      </c>
      <c r="CB1258" s="70" t="b">
        <f ca="1">AND(LEN(BZ1258)&gt;0,TEXT(BZ1258,"YYYY-MM-DD")=TEXT(Konstanta!$B$1,"YYYY-MM-DD"))</f>
        <v>0</v>
      </c>
      <c r="CC1258" s="70" t="str">
        <f t="shared" si="319"/>
        <v/>
      </c>
      <c r="CD1258" s="72">
        <f ca="1">(Konstanta!$B$2-D1258)*24</f>
        <v>1096694.666275</v>
      </c>
      <c r="CE1258" t="b">
        <f t="shared" si="320"/>
        <v>0</v>
      </c>
      <c r="CF1258" t="b">
        <f>LEN(_xlfn.IFNA(VLOOKUP(H1258,Konstanta!$M:$M,1,FALSE),""))&gt;0</f>
        <v>0</v>
      </c>
      <c r="CG1258" t="b">
        <f>LEN(_xlfn.IFNA(VLOOKUP(G1258,Konstanta!$T:$T,1,FALSE),""))&gt;0</f>
        <v>0</v>
      </c>
      <c r="CH1258" t="b">
        <f>_xlfn.IFNA(VLOOKUP(U1258,Konstanta!$O:$O,1,FALSE),"-")&lt;&gt;"-"</f>
        <v>0</v>
      </c>
      <c r="CI1258" t="b">
        <f>LEN(_xlfn.IFNA(VLOOKUP(AX1258,Konstanta!$X:$X,1,FALSE),""))&gt;0</f>
        <v>0</v>
      </c>
      <c r="CJ1258" t="b">
        <f>OR(LEN(_xlfn.IFNA(VLOOKUP(Y1258,Konstanta!$Q:$Q,1,FALSE),""))&gt;0,LEN(Y1258)=0)</f>
        <v>1</v>
      </c>
      <c r="CK1258" t="b">
        <f t="shared" si="321"/>
        <v>1</v>
      </c>
      <c r="CL1258" t="b">
        <f>OR(LEN(_xlfn.IFNA(VLOOKUP(BK1258,Konstanta!$Z:$Z,1,FALSE),""))&gt;0,LEN(BK1258)=0)</f>
        <v>1</v>
      </c>
      <c r="CM1258" t="b">
        <f t="shared" si="322"/>
        <v>1</v>
      </c>
      <c r="CN1258" t="b">
        <f t="shared" si="323"/>
        <v>0</v>
      </c>
      <c r="CO1258" t="b">
        <f>LEN(_xlfn.IFNA(VLOOKUP(Data!K1258,Konstanta!$AB:$AB,1,FALSE),""))&gt;0</f>
        <v>0</v>
      </c>
      <c r="CP1258" s="12" t="b">
        <f t="shared" si="324"/>
        <v>0</v>
      </c>
      <c r="CQ1258" s="12" t="b">
        <f t="shared" si="325"/>
        <v>0</v>
      </c>
      <c r="CR1258" t="b">
        <f>ISNUMBER(SEARCH(Konstanta!$Q$5,Y1258))</f>
        <v>0</v>
      </c>
      <c r="CS1258">
        <f ca="1">IF(CD1258&lt;=Konstanta!$J$5,Konstanta!$I$5,IF(CD1258&lt;=Konstanta!$J$6,Konstanta!$I$6,IF(CD1258&lt;=Konstanta!$J$7,Konstanta!$I$7,Konstanta!$I$8)))</f>
        <v>4</v>
      </c>
      <c r="CT1258" t="b">
        <f>ISNUMBER(SEARCH(Konstanta!$Q$6,Y1258))</f>
        <v>0</v>
      </c>
      <c r="CU1258">
        <f ca="1">IF(CD1258&lt;=Konstanta!$F$5,Konstanta!$E$5,IF(CD1258&lt;=Konstanta!$F$6,Konstanta!$E$6,IF(CD1258&lt;=Konstanta!$F$7,Konstanta!$E$7,IF(CD1258&lt;=Konstanta!$F$8,Konstanta!$E$8,Konstanta!$E$9))))</f>
        <v>5</v>
      </c>
      <c r="CV1258" t="b">
        <f t="shared" si="326"/>
        <v>1</v>
      </c>
      <c r="CW1258" s="74">
        <f ca="1">IF(CD1258&lt;=Konstanta!$B$5,Konstanta!$A$5,IF(CD1258&lt;=Konstanta!$B$6,Konstanta!$A$6,IF(CD1258&lt;=Konstanta!$B$7,Konstanta!$A$7,IF(CD1258&lt;=Konstanta!$B$8,Konstanta!$A$8,IF(CD1258&lt;=Konstanta!$B$9,Konstanta!$A$9,IF(CD1258&lt;=Konstanta!$B$10,Konstanta!$A$10,IF(CD1258&lt;=Konstanta!$B$11,Konstanta!$A$11,Konstanta!$A$12)))))))</f>
        <v>8</v>
      </c>
      <c r="CX1258" t="b">
        <f>LEN(_xlfn.IFNA(VLOOKUP(AA1258,Konstanta!$AD:$AD,1,FALSE),""))=0</f>
        <v>1</v>
      </c>
      <c r="CY1258" s="67">
        <f t="shared" si="327"/>
        <v>0</v>
      </c>
      <c r="CZ1258" s="67">
        <f t="shared" si="328"/>
        <v>0</v>
      </c>
      <c r="DA1258" s="67">
        <f t="shared" si="329"/>
        <v>0</v>
      </c>
      <c r="DB1258" t="b">
        <f t="shared" ca="1" si="330"/>
        <v>0</v>
      </c>
      <c r="DC1258" s="67" t="b">
        <f>DA1258&lt;=Konstanta!$AH$3</f>
        <v>1</v>
      </c>
      <c r="DD1258" t="b">
        <f>CY1258&lt;=Konstanta!$AH$4</f>
        <v>1</v>
      </c>
      <c r="DE1258" t="b">
        <f>CY1258&lt;=Konstanta!$AH$5</f>
        <v>1</v>
      </c>
      <c r="DF1258" t="b">
        <f>CY1258&lt;=Konstanta!$AH$6</f>
        <v>1</v>
      </c>
      <c r="DG1258" t="b">
        <f ca="1">TEXT(BL1258,"YYYYMMDD")=TEXT(Konstanta!$B$1,"YYYYMMDD")</f>
        <v>0</v>
      </c>
      <c r="DH1258" t="b">
        <f t="shared" si="331"/>
        <v>0</v>
      </c>
      <c r="DI1258" s="67">
        <f ca="1">Konstanta!$C$4-Data!CD1258</f>
        <v>-1096658.666275</v>
      </c>
      <c r="DJ1258">
        <f ca="1">IF(Data!DI1258&gt;=Konstanta!$B$14,Konstanta!$A$14,IF(Data!DI1258&gt;=Konstanta!$B$15,Konstanta!$A$15,IF(Data!DI1258&gt;=Konstanta!$B$16,Konstanta!$A$16,IF(Data!DI1258&gt;=Konstanta!$B$17,Konstanta!$A$17,IF(Data!DI1258&gt;=Konstanta!$B$18,Konstanta!$A$18,Konstanta!$A$19)))))</f>
        <v>6</v>
      </c>
      <c r="DK1258" t="b">
        <f t="shared" si="332"/>
        <v>0</v>
      </c>
      <c r="DL1258" t="b">
        <f>COUNTIFS(A$1:A1257,A1258)=0</f>
        <v>1</v>
      </c>
    </row>
    <row r="1259" spans="1:116">
      <c r="A1259" s="68"/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8"/>
      <c r="P1259" s="68"/>
      <c r="Q1259" s="68"/>
      <c r="R1259" s="68"/>
      <c r="S1259" s="68"/>
      <c r="T1259" s="68"/>
      <c r="U1259" s="68"/>
      <c r="V1259" s="68"/>
      <c r="W1259" s="68"/>
      <c r="X1259" s="68"/>
      <c r="Y1259" s="68"/>
      <c r="Z1259" s="68"/>
      <c r="AA1259" s="68"/>
      <c r="AB1259" s="68"/>
      <c r="AC1259" s="68"/>
      <c r="AD1259" s="68"/>
      <c r="AE1259" s="68"/>
      <c r="AF1259" s="68"/>
      <c r="AG1259" s="68"/>
      <c r="AH1259" s="68"/>
      <c r="AI1259" s="68"/>
      <c r="AJ1259" s="68"/>
      <c r="AK1259" s="68"/>
      <c r="AL1259" s="68"/>
      <c r="AM1259" s="68"/>
      <c r="AN1259" s="68"/>
      <c r="AO1259" s="68"/>
      <c r="AP1259" s="68"/>
      <c r="AQ1259" s="68"/>
      <c r="AR1259" s="68"/>
      <c r="AS1259" s="68"/>
      <c r="AT1259" s="68"/>
      <c r="AU1259" s="68"/>
      <c r="AV1259" s="68"/>
      <c r="AW1259" s="68"/>
      <c r="AX1259" s="68"/>
      <c r="AY1259" s="68"/>
      <c r="AZ1259" s="68"/>
      <c r="BA1259" s="68"/>
      <c r="BB1259" s="68"/>
      <c r="BC1259" s="68"/>
      <c r="BD1259" s="68"/>
      <c r="BE1259" s="68"/>
      <c r="BF1259" s="68"/>
      <c r="BG1259" s="68"/>
      <c r="BH1259" s="68"/>
      <c r="BI1259" s="68"/>
      <c r="BJ1259" s="68"/>
      <c r="BK1259" s="68"/>
      <c r="BL1259" s="68"/>
      <c r="BM1259" s="68"/>
      <c r="BN1259" s="68"/>
      <c r="BO1259" s="68"/>
      <c r="BP1259" s="68"/>
      <c r="BQ1259" s="68"/>
      <c r="BR1259" s="68"/>
      <c r="BS1259" s="68"/>
      <c r="BT1259" s="68"/>
      <c r="BU1259" s="68"/>
      <c r="BV1259" s="68"/>
      <c r="BW1259" s="68"/>
      <c r="BX1259" s="68"/>
      <c r="BY1259" s="68"/>
      <c r="BZ1259" s="70" t="str">
        <f t="shared" si="317"/>
        <v/>
      </c>
      <c r="CA1259" s="71">
        <f t="shared" ca="1" si="318"/>
        <v>1096694.6659916667</v>
      </c>
      <c r="CB1259" s="70" t="b">
        <f ca="1">AND(LEN(BZ1259)&gt;0,TEXT(BZ1259,"YYYY-MM-DD")=TEXT(Konstanta!$B$1,"YYYY-MM-DD"))</f>
        <v>0</v>
      </c>
      <c r="CC1259" s="70" t="str">
        <f t="shared" si="319"/>
        <v/>
      </c>
      <c r="CD1259" s="72">
        <f ca="1">(Konstanta!$B$2-D1259)*24</f>
        <v>1096694.666275</v>
      </c>
      <c r="CE1259" t="b">
        <f t="shared" si="320"/>
        <v>0</v>
      </c>
      <c r="CF1259" t="b">
        <f>LEN(_xlfn.IFNA(VLOOKUP(H1259,Konstanta!$M:$M,1,FALSE),""))&gt;0</f>
        <v>0</v>
      </c>
      <c r="CG1259" t="b">
        <f>LEN(_xlfn.IFNA(VLOOKUP(G1259,Konstanta!$T:$T,1,FALSE),""))&gt;0</f>
        <v>0</v>
      </c>
      <c r="CH1259" t="b">
        <f>_xlfn.IFNA(VLOOKUP(U1259,Konstanta!$O:$O,1,FALSE),"-")&lt;&gt;"-"</f>
        <v>0</v>
      </c>
      <c r="CI1259" t="b">
        <f>LEN(_xlfn.IFNA(VLOOKUP(AX1259,Konstanta!$X:$X,1,FALSE),""))&gt;0</f>
        <v>0</v>
      </c>
      <c r="CJ1259" t="b">
        <f>OR(LEN(_xlfn.IFNA(VLOOKUP(Y1259,Konstanta!$Q:$Q,1,FALSE),""))&gt;0,LEN(Y1259)=0)</f>
        <v>1</v>
      </c>
      <c r="CK1259" t="b">
        <f t="shared" si="321"/>
        <v>1</v>
      </c>
      <c r="CL1259" t="b">
        <f>OR(LEN(_xlfn.IFNA(VLOOKUP(BK1259,Konstanta!$Z:$Z,1,FALSE),""))&gt;0,LEN(BK1259)=0)</f>
        <v>1</v>
      </c>
      <c r="CM1259" t="b">
        <f t="shared" si="322"/>
        <v>1</v>
      </c>
      <c r="CN1259" t="b">
        <f t="shared" si="323"/>
        <v>0</v>
      </c>
      <c r="CO1259" t="b">
        <f>LEN(_xlfn.IFNA(VLOOKUP(Data!K1259,Konstanta!$AB:$AB,1,FALSE),""))&gt;0</f>
        <v>0</v>
      </c>
      <c r="CP1259" s="12" t="b">
        <f t="shared" si="324"/>
        <v>0</v>
      </c>
      <c r="CQ1259" s="12" t="b">
        <f t="shared" si="325"/>
        <v>0</v>
      </c>
      <c r="CR1259" t="b">
        <f>ISNUMBER(SEARCH(Konstanta!$Q$5,Y1259))</f>
        <v>0</v>
      </c>
      <c r="CS1259">
        <f ca="1">IF(CD1259&lt;=Konstanta!$J$5,Konstanta!$I$5,IF(CD1259&lt;=Konstanta!$J$6,Konstanta!$I$6,IF(CD1259&lt;=Konstanta!$J$7,Konstanta!$I$7,Konstanta!$I$8)))</f>
        <v>4</v>
      </c>
      <c r="CT1259" t="b">
        <f>ISNUMBER(SEARCH(Konstanta!$Q$6,Y1259))</f>
        <v>0</v>
      </c>
      <c r="CU1259">
        <f ca="1">IF(CD1259&lt;=Konstanta!$F$5,Konstanta!$E$5,IF(CD1259&lt;=Konstanta!$F$6,Konstanta!$E$6,IF(CD1259&lt;=Konstanta!$F$7,Konstanta!$E$7,IF(CD1259&lt;=Konstanta!$F$8,Konstanta!$E$8,Konstanta!$E$9))))</f>
        <v>5</v>
      </c>
      <c r="CV1259" t="b">
        <f t="shared" si="326"/>
        <v>1</v>
      </c>
      <c r="CW1259" s="74">
        <f ca="1">IF(CD1259&lt;=Konstanta!$B$5,Konstanta!$A$5,IF(CD1259&lt;=Konstanta!$B$6,Konstanta!$A$6,IF(CD1259&lt;=Konstanta!$B$7,Konstanta!$A$7,IF(CD1259&lt;=Konstanta!$B$8,Konstanta!$A$8,IF(CD1259&lt;=Konstanta!$B$9,Konstanta!$A$9,IF(CD1259&lt;=Konstanta!$B$10,Konstanta!$A$10,IF(CD1259&lt;=Konstanta!$B$11,Konstanta!$A$11,Konstanta!$A$12)))))))</f>
        <v>8</v>
      </c>
      <c r="CX1259" t="b">
        <f>LEN(_xlfn.IFNA(VLOOKUP(AA1259,Konstanta!$AD:$AD,1,FALSE),""))=0</f>
        <v>1</v>
      </c>
      <c r="CY1259" s="67">
        <f t="shared" si="327"/>
        <v>0</v>
      </c>
      <c r="CZ1259" s="67">
        <f t="shared" si="328"/>
        <v>0</v>
      </c>
      <c r="DA1259" s="67">
        <f t="shared" si="329"/>
        <v>0</v>
      </c>
      <c r="DB1259" t="b">
        <f t="shared" ca="1" si="330"/>
        <v>0</v>
      </c>
      <c r="DC1259" s="67" t="b">
        <f>DA1259&lt;=Konstanta!$AH$3</f>
        <v>1</v>
      </c>
      <c r="DD1259" t="b">
        <f>CY1259&lt;=Konstanta!$AH$4</f>
        <v>1</v>
      </c>
      <c r="DE1259" t="b">
        <f>CY1259&lt;=Konstanta!$AH$5</f>
        <v>1</v>
      </c>
      <c r="DF1259" t="b">
        <f>CY1259&lt;=Konstanta!$AH$6</f>
        <v>1</v>
      </c>
      <c r="DG1259" t="b">
        <f ca="1">TEXT(BL1259,"YYYYMMDD")=TEXT(Konstanta!$B$1,"YYYYMMDD")</f>
        <v>0</v>
      </c>
      <c r="DH1259" t="b">
        <f t="shared" si="331"/>
        <v>0</v>
      </c>
      <c r="DI1259" s="67">
        <f ca="1">Konstanta!$C$4-Data!CD1259</f>
        <v>-1096658.666275</v>
      </c>
      <c r="DJ1259">
        <f ca="1">IF(Data!DI1259&gt;=Konstanta!$B$14,Konstanta!$A$14,IF(Data!DI1259&gt;=Konstanta!$B$15,Konstanta!$A$15,IF(Data!DI1259&gt;=Konstanta!$B$16,Konstanta!$A$16,IF(Data!DI1259&gt;=Konstanta!$B$17,Konstanta!$A$17,IF(Data!DI1259&gt;=Konstanta!$B$18,Konstanta!$A$18,Konstanta!$A$19)))))</f>
        <v>6</v>
      </c>
      <c r="DK1259" t="b">
        <f t="shared" si="332"/>
        <v>0</v>
      </c>
      <c r="DL1259" t="b">
        <f>COUNTIFS(A$1:A1258,A1259)=0</f>
        <v>1</v>
      </c>
    </row>
    <row r="1260" spans="1:116">
      <c r="A1260" s="68"/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8"/>
      <c r="P1260" s="68"/>
      <c r="Q1260" s="68"/>
      <c r="R1260" s="68"/>
      <c r="S1260" s="68"/>
      <c r="T1260" s="68"/>
      <c r="U1260" s="68"/>
      <c r="V1260" s="68"/>
      <c r="W1260" s="68"/>
      <c r="X1260" s="68"/>
      <c r="Y1260" s="68"/>
      <c r="Z1260" s="68"/>
      <c r="AA1260" s="68"/>
      <c r="AB1260" s="68"/>
      <c r="AC1260" s="68"/>
      <c r="AD1260" s="68"/>
      <c r="AE1260" s="68"/>
      <c r="AF1260" s="68"/>
      <c r="AG1260" s="68"/>
      <c r="AH1260" s="68"/>
      <c r="AI1260" s="68"/>
      <c r="AJ1260" s="68"/>
      <c r="AK1260" s="68"/>
      <c r="AL1260" s="68"/>
      <c r="AM1260" s="68"/>
      <c r="AN1260" s="68"/>
      <c r="AO1260" s="68"/>
      <c r="AP1260" s="68"/>
      <c r="AQ1260" s="68"/>
      <c r="AR1260" s="68"/>
      <c r="AS1260" s="68"/>
      <c r="AT1260" s="68"/>
      <c r="AU1260" s="68"/>
      <c r="AV1260" s="68"/>
      <c r="AW1260" s="68"/>
      <c r="AX1260" s="68"/>
      <c r="AY1260" s="68"/>
      <c r="AZ1260" s="68"/>
      <c r="BA1260" s="68"/>
      <c r="BB1260" s="68"/>
      <c r="BC1260" s="68"/>
      <c r="BD1260" s="68"/>
      <c r="BE1260" s="68"/>
      <c r="BF1260" s="68"/>
      <c r="BG1260" s="68"/>
      <c r="BH1260" s="68"/>
      <c r="BI1260" s="68"/>
      <c r="BJ1260" s="68"/>
      <c r="BK1260" s="68"/>
      <c r="BL1260" s="68"/>
      <c r="BM1260" s="68"/>
      <c r="BN1260" s="68"/>
      <c r="BO1260" s="68"/>
      <c r="BP1260" s="68"/>
      <c r="BQ1260" s="68"/>
      <c r="BR1260" s="68"/>
      <c r="BS1260" s="68"/>
      <c r="BT1260" s="68"/>
      <c r="BU1260" s="68"/>
      <c r="BV1260" s="68"/>
      <c r="BW1260" s="68"/>
      <c r="BX1260" s="68"/>
      <c r="BY1260" s="68"/>
      <c r="BZ1260" s="70" t="str">
        <f t="shared" si="317"/>
        <v/>
      </c>
      <c r="CA1260" s="71">
        <f t="shared" ca="1" si="318"/>
        <v>1096694.6660166667</v>
      </c>
      <c r="CB1260" s="70" t="b">
        <f ca="1">AND(LEN(BZ1260)&gt;0,TEXT(BZ1260,"YYYY-MM-DD")=TEXT(Konstanta!$B$1,"YYYY-MM-DD"))</f>
        <v>0</v>
      </c>
      <c r="CC1260" s="70" t="str">
        <f t="shared" si="319"/>
        <v/>
      </c>
      <c r="CD1260" s="72">
        <f ca="1">(Konstanta!$B$2-D1260)*24</f>
        <v>1096694.666275</v>
      </c>
      <c r="CE1260" t="b">
        <f t="shared" si="320"/>
        <v>0</v>
      </c>
      <c r="CF1260" t="b">
        <f>LEN(_xlfn.IFNA(VLOOKUP(H1260,Konstanta!$M:$M,1,FALSE),""))&gt;0</f>
        <v>0</v>
      </c>
      <c r="CG1260" t="b">
        <f>LEN(_xlfn.IFNA(VLOOKUP(G1260,Konstanta!$T:$T,1,FALSE),""))&gt;0</f>
        <v>0</v>
      </c>
      <c r="CH1260" t="b">
        <f>_xlfn.IFNA(VLOOKUP(U1260,Konstanta!$O:$O,1,FALSE),"-")&lt;&gt;"-"</f>
        <v>0</v>
      </c>
      <c r="CI1260" t="b">
        <f>LEN(_xlfn.IFNA(VLOOKUP(AX1260,Konstanta!$X:$X,1,FALSE),""))&gt;0</f>
        <v>0</v>
      </c>
      <c r="CJ1260" t="b">
        <f>OR(LEN(_xlfn.IFNA(VLOOKUP(Y1260,Konstanta!$Q:$Q,1,FALSE),""))&gt;0,LEN(Y1260)=0)</f>
        <v>1</v>
      </c>
      <c r="CK1260" t="b">
        <f t="shared" si="321"/>
        <v>1</v>
      </c>
      <c r="CL1260" t="b">
        <f>OR(LEN(_xlfn.IFNA(VLOOKUP(BK1260,Konstanta!$Z:$Z,1,FALSE),""))&gt;0,LEN(BK1260)=0)</f>
        <v>1</v>
      </c>
      <c r="CM1260" t="b">
        <f t="shared" si="322"/>
        <v>1</v>
      </c>
      <c r="CN1260" t="b">
        <f t="shared" si="323"/>
        <v>0</v>
      </c>
      <c r="CO1260" t="b">
        <f>LEN(_xlfn.IFNA(VLOOKUP(Data!K1260,Konstanta!$AB:$AB,1,FALSE),""))&gt;0</f>
        <v>0</v>
      </c>
      <c r="CP1260" s="12" t="b">
        <f t="shared" si="324"/>
        <v>0</v>
      </c>
      <c r="CQ1260" s="12" t="b">
        <f t="shared" si="325"/>
        <v>0</v>
      </c>
      <c r="CR1260" t="b">
        <f>ISNUMBER(SEARCH(Konstanta!$Q$5,Y1260))</f>
        <v>0</v>
      </c>
      <c r="CS1260">
        <f ca="1">IF(CD1260&lt;=Konstanta!$J$5,Konstanta!$I$5,IF(CD1260&lt;=Konstanta!$J$6,Konstanta!$I$6,IF(CD1260&lt;=Konstanta!$J$7,Konstanta!$I$7,Konstanta!$I$8)))</f>
        <v>4</v>
      </c>
      <c r="CT1260" t="b">
        <f>ISNUMBER(SEARCH(Konstanta!$Q$6,Y1260))</f>
        <v>0</v>
      </c>
      <c r="CU1260">
        <f ca="1">IF(CD1260&lt;=Konstanta!$F$5,Konstanta!$E$5,IF(CD1260&lt;=Konstanta!$F$6,Konstanta!$E$6,IF(CD1260&lt;=Konstanta!$F$7,Konstanta!$E$7,IF(CD1260&lt;=Konstanta!$F$8,Konstanta!$E$8,Konstanta!$E$9))))</f>
        <v>5</v>
      </c>
      <c r="CV1260" t="b">
        <f t="shared" si="326"/>
        <v>1</v>
      </c>
      <c r="CW1260" s="74">
        <f ca="1">IF(CD1260&lt;=Konstanta!$B$5,Konstanta!$A$5,IF(CD1260&lt;=Konstanta!$B$6,Konstanta!$A$6,IF(CD1260&lt;=Konstanta!$B$7,Konstanta!$A$7,IF(CD1260&lt;=Konstanta!$B$8,Konstanta!$A$8,IF(CD1260&lt;=Konstanta!$B$9,Konstanta!$A$9,IF(CD1260&lt;=Konstanta!$B$10,Konstanta!$A$10,IF(CD1260&lt;=Konstanta!$B$11,Konstanta!$A$11,Konstanta!$A$12)))))))</f>
        <v>8</v>
      </c>
      <c r="CX1260" t="b">
        <f>LEN(_xlfn.IFNA(VLOOKUP(AA1260,Konstanta!$AD:$AD,1,FALSE),""))=0</f>
        <v>1</v>
      </c>
      <c r="CY1260" s="67">
        <f t="shared" si="327"/>
        <v>0</v>
      </c>
      <c r="CZ1260" s="67">
        <f t="shared" si="328"/>
        <v>0</v>
      </c>
      <c r="DA1260" s="67">
        <f t="shared" si="329"/>
        <v>0</v>
      </c>
      <c r="DB1260" t="b">
        <f t="shared" ca="1" si="330"/>
        <v>0</v>
      </c>
      <c r="DC1260" s="67" t="b">
        <f>DA1260&lt;=Konstanta!$AH$3</f>
        <v>1</v>
      </c>
      <c r="DD1260" t="b">
        <f>CY1260&lt;=Konstanta!$AH$4</f>
        <v>1</v>
      </c>
      <c r="DE1260" t="b">
        <f>CY1260&lt;=Konstanta!$AH$5</f>
        <v>1</v>
      </c>
      <c r="DF1260" t="b">
        <f>CY1260&lt;=Konstanta!$AH$6</f>
        <v>1</v>
      </c>
      <c r="DG1260" t="b">
        <f ca="1">TEXT(BL1260,"YYYYMMDD")=TEXT(Konstanta!$B$1,"YYYYMMDD")</f>
        <v>0</v>
      </c>
      <c r="DH1260" t="b">
        <f t="shared" si="331"/>
        <v>0</v>
      </c>
      <c r="DI1260" s="67">
        <f ca="1">Konstanta!$C$4-Data!CD1260</f>
        <v>-1096658.666275</v>
      </c>
      <c r="DJ1260">
        <f ca="1">IF(Data!DI1260&gt;=Konstanta!$B$14,Konstanta!$A$14,IF(Data!DI1260&gt;=Konstanta!$B$15,Konstanta!$A$15,IF(Data!DI1260&gt;=Konstanta!$B$16,Konstanta!$A$16,IF(Data!DI1260&gt;=Konstanta!$B$17,Konstanta!$A$17,IF(Data!DI1260&gt;=Konstanta!$B$18,Konstanta!$A$18,Konstanta!$A$19)))))</f>
        <v>6</v>
      </c>
      <c r="DK1260" t="b">
        <f t="shared" si="332"/>
        <v>0</v>
      </c>
      <c r="DL1260" t="b">
        <f>COUNTIFS(A$1:A1259,A1260)=0</f>
        <v>1</v>
      </c>
    </row>
    <row r="1261" spans="1:116">
      <c r="A1261" s="68"/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8"/>
      <c r="P1261" s="68"/>
      <c r="Q1261" s="68"/>
      <c r="R1261" s="68"/>
      <c r="S1261" s="68"/>
      <c r="T1261" s="68"/>
      <c r="U1261" s="68"/>
      <c r="V1261" s="68"/>
      <c r="W1261" s="68"/>
      <c r="X1261" s="68"/>
      <c r="Y1261" s="68"/>
      <c r="Z1261" s="68"/>
      <c r="AA1261" s="68"/>
      <c r="AB1261" s="68"/>
      <c r="AC1261" s="68"/>
      <c r="AD1261" s="68"/>
      <c r="AE1261" s="68"/>
      <c r="AF1261" s="68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68"/>
      <c r="AX1261" s="68"/>
      <c r="AY1261" s="68"/>
      <c r="AZ1261" s="68"/>
      <c r="BA1261" s="68"/>
      <c r="BB1261" s="68"/>
      <c r="BC1261" s="68"/>
      <c r="BD1261" s="68"/>
      <c r="BE1261" s="68"/>
      <c r="BF1261" s="68"/>
      <c r="BG1261" s="68"/>
      <c r="BH1261" s="68"/>
      <c r="BI1261" s="68"/>
      <c r="BJ1261" s="68"/>
      <c r="BK1261" s="68"/>
      <c r="BL1261" s="68"/>
      <c r="BM1261" s="68"/>
      <c r="BN1261" s="68"/>
      <c r="BO1261" s="68"/>
      <c r="BP1261" s="68"/>
      <c r="BQ1261" s="68"/>
      <c r="BR1261" s="68"/>
      <c r="BS1261" s="68"/>
      <c r="BT1261" s="68"/>
      <c r="BU1261" s="68"/>
      <c r="BV1261" s="68"/>
      <c r="BW1261" s="68"/>
      <c r="BX1261" s="68"/>
      <c r="BY1261" s="68"/>
      <c r="BZ1261" s="70" t="str">
        <f t="shared" si="317"/>
        <v/>
      </c>
      <c r="CA1261" s="71">
        <f t="shared" ca="1" si="318"/>
        <v>1096694.666275</v>
      </c>
      <c r="CB1261" s="70" t="b">
        <f ca="1">AND(LEN(BZ1261)&gt;0,TEXT(BZ1261,"YYYY-MM-DD")=TEXT(Konstanta!$B$1,"YYYY-MM-DD"))</f>
        <v>0</v>
      </c>
      <c r="CC1261" s="70" t="str">
        <f t="shared" si="319"/>
        <v/>
      </c>
      <c r="CD1261" s="72">
        <f ca="1">(Konstanta!$B$2-D1261)*24</f>
        <v>1096694.666275</v>
      </c>
      <c r="CE1261" t="b">
        <f t="shared" si="320"/>
        <v>0</v>
      </c>
      <c r="CF1261" t="b">
        <f>LEN(_xlfn.IFNA(VLOOKUP(H1261,Konstanta!$M:$M,1,FALSE),""))&gt;0</f>
        <v>0</v>
      </c>
      <c r="CG1261" t="b">
        <f>LEN(_xlfn.IFNA(VLOOKUP(G1261,Konstanta!$T:$T,1,FALSE),""))&gt;0</f>
        <v>0</v>
      </c>
      <c r="CH1261" t="b">
        <f>_xlfn.IFNA(VLOOKUP(U1261,Konstanta!$O:$O,1,FALSE),"-")&lt;&gt;"-"</f>
        <v>0</v>
      </c>
      <c r="CI1261" t="b">
        <f>LEN(_xlfn.IFNA(VLOOKUP(AX1261,Konstanta!$X:$X,1,FALSE),""))&gt;0</f>
        <v>0</v>
      </c>
      <c r="CJ1261" t="b">
        <f>OR(LEN(_xlfn.IFNA(VLOOKUP(Y1261,Konstanta!$Q:$Q,1,FALSE),""))&gt;0,LEN(Y1261)=0)</f>
        <v>1</v>
      </c>
      <c r="CK1261" t="b">
        <f t="shared" si="321"/>
        <v>1</v>
      </c>
      <c r="CL1261" t="b">
        <f>OR(LEN(_xlfn.IFNA(VLOOKUP(BK1261,Konstanta!$Z:$Z,1,FALSE),""))&gt;0,LEN(BK1261)=0)</f>
        <v>1</v>
      </c>
      <c r="CM1261" t="b">
        <f t="shared" si="322"/>
        <v>1</v>
      </c>
      <c r="CN1261" t="b">
        <f t="shared" si="323"/>
        <v>0</v>
      </c>
      <c r="CO1261" t="b">
        <f>LEN(_xlfn.IFNA(VLOOKUP(Data!K1261,Konstanta!$AB:$AB,1,FALSE),""))&gt;0</f>
        <v>0</v>
      </c>
      <c r="CP1261" s="12" t="b">
        <f t="shared" si="324"/>
        <v>0</v>
      </c>
      <c r="CQ1261" s="12" t="b">
        <f t="shared" si="325"/>
        <v>0</v>
      </c>
      <c r="CR1261" t="b">
        <f>ISNUMBER(SEARCH(Konstanta!$Q$5,Y1261))</f>
        <v>0</v>
      </c>
      <c r="CS1261">
        <f ca="1">IF(CD1261&lt;=Konstanta!$J$5,Konstanta!$I$5,IF(CD1261&lt;=Konstanta!$J$6,Konstanta!$I$6,IF(CD1261&lt;=Konstanta!$J$7,Konstanta!$I$7,Konstanta!$I$8)))</f>
        <v>4</v>
      </c>
      <c r="CT1261" t="b">
        <f>ISNUMBER(SEARCH(Konstanta!$Q$6,Y1261))</f>
        <v>0</v>
      </c>
      <c r="CU1261">
        <f ca="1">IF(CD1261&lt;=Konstanta!$F$5,Konstanta!$E$5,IF(CD1261&lt;=Konstanta!$F$6,Konstanta!$E$6,IF(CD1261&lt;=Konstanta!$F$7,Konstanta!$E$7,IF(CD1261&lt;=Konstanta!$F$8,Konstanta!$E$8,Konstanta!$E$9))))</f>
        <v>5</v>
      </c>
      <c r="CV1261" t="b">
        <f t="shared" si="326"/>
        <v>1</v>
      </c>
      <c r="CW1261" s="74">
        <f ca="1">IF(CD1261&lt;=Konstanta!$B$5,Konstanta!$A$5,IF(CD1261&lt;=Konstanta!$B$6,Konstanta!$A$6,IF(CD1261&lt;=Konstanta!$B$7,Konstanta!$A$7,IF(CD1261&lt;=Konstanta!$B$8,Konstanta!$A$8,IF(CD1261&lt;=Konstanta!$B$9,Konstanta!$A$9,IF(CD1261&lt;=Konstanta!$B$10,Konstanta!$A$10,IF(CD1261&lt;=Konstanta!$B$11,Konstanta!$A$11,Konstanta!$A$12)))))))</f>
        <v>8</v>
      </c>
      <c r="CX1261" t="b">
        <f>LEN(_xlfn.IFNA(VLOOKUP(AA1261,Konstanta!$AD:$AD,1,FALSE),""))=0</f>
        <v>1</v>
      </c>
      <c r="CY1261" s="67">
        <f t="shared" si="327"/>
        <v>0</v>
      </c>
      <c r="CZ1261" s="67">
        <f t="shared" si="328"/>
        <v>0</v>
      </c>
      <c r="DA1261" s="67">
        <f t="shared" si="329"/>
        <v>0</v>
      </c>
      <c r="DB1261" t="b">
        <f t="shared" ca="1" si="330"/>
        <v>0</v>
      </c>
      <c r="DC1261" s="67" t="b">
        <f>DA1261&lt;=Konstanta!$AH$3</f>
        <v>1</v>
      </c>
      <c r="DD1261" t="b">
        <f>CY1261&lt;=Konstanta!$AH$4</f>
        <v>1</v>
      </c>
      <c r="DE1261" t="b">
        <f>CY1261&lt;=Konstanta!$AH$5</f>
        <v>1</v>
      </c>
      <c r="DF1261" t="b">
        <f>CY1261&lt;=Konstanta!$AH$6</f>
        <v>1</v>
      </c>
      <c r="DG1261" t="b">
        <f ca="1">TEXT(BL1261,"YYYYMMDD")=TEXT(Konstanta!$B$1,"YYYYMMDD")</f>
        <v>0</v>
      </c>
      <c r="DH1261" t="b">
        <f t="shared" si="331"/>
        <v>0</v>
      </c>
      <c r="DI1261" s="67">
        <f ca="1">Konstanta!$C$4-Data!CD1261</f>
        <v>-1096658.666275</v>
      </c>
      <c r="DJ1261">
        <f ca="1">IF(Data!DI1261&gt;=Konstanta!$B$14,Konstanta!$A$14,IF(Data!DI1261&gt;=Konstanta!$B$15,Konstanta!$A$15,IF(Data!DI1261&gt;=Konstanta!$B$16,Konstanta!$A$16,IF(Data!DI1261&gt;=Konstanta!$B$17,Konstanta!$A$17,IF(Data!DI1261&gt;=Konstanta!$B$18,Konstanta!$A$18,Konstanta!$A$19)))))</f>
        <v>6</v>
      </c>
      <c r="DK1261" t="b">
        <f t="shared" si="332"/>
        <v>0</v>
      </c>
      <c r="DL1261" t="b">
        <f>COUNTIFS(A$1:A1260,A1261)=0</f>
        <v>1</v>
      </c>
    </row>
    <row r="1262" spans="1:116">
      <c r="A1262" s="68"/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8"/>
      <c r="P1262" s="68"/>
      <c r="Q1262" s="68"/>
      <c r="R1262" s="68"/>
      <c r="S1262" s="68"/>
      <c r="T1262" s="68"/>
      <c r="U1262" s="68"/>
      <c r="V1262" s="68"/>
      <c r="W1262" s="68"/>
      <c r="X1262" s="68"/>
      <c r="Y1262" s="68"/>
      <c r="Z1262" s="68"/>
      <c r="AA1262" s="68"/>
      <c r="AB1262" s="68"/>
      <c r="AC1262" s="68"/>
      <c r="AD1262" s="68"/>
      <c r="AE1262" s="68"/>
      <c r="AF1262" s="68"/>
      <c r="AG1262" s="68"/>
      <c r="AH1262" s="68"/>
      <c r="AI1262" s="68"/>
      <c r="AJ1262" s="68"/>
      <c r="AK1262" s="68"/>
      <c r="AL1262" s="68"/>
      <c r="AM1262" s="68"/>
      <c r="AN1262" s="68"/>
      <c r="AO1262" s="68"/>
      <c r="AP1262" s="68"/>
      <c r="AQ1262" s="68"/>
      <c r="AR1262" s="68"/>
      <c r="AS1262" s="68"/>
      <c r="AT1262" s="68"/>
      <c r="AU1262" s="68"/>
      <c r="AV1262" s="68"/>
      <c r="AW1262" s="68"/>
      <c r="AX1262" s="68"/>
      <c r="AY1262" s="68"/>
      <c r="AZ1262" s="68"/>
      <c r="BA1262" s="68"/>
      <c r="BB1262" s="68"/>
      <c r="BC1262" s="68"/>
      <c r="BD1262" s="68"/>
      <c r="BE1262" s="68"/>
      <c r="BF1262" s="68"/>
      <c r="BG1262" s="68"/>
      <c r="BH1262" s="68"/>
      <c r="BI1262" s="68"/>
      <c r="BJ1262" s="68"/>
      <c r="BK1262" s="68"/>
      <c r="BL1262" s="68"/>
      <c r="BM1262" s="68"/>
      <c r="BN1262" s="68"/>
      <c r="BO1262" s="68"/>
      <c r="BP1262" s="68"/>
      <c r="BQ1262" s="68"/>
      <c r="BR1262" s="68"/>
      <c r="BS1262" s="68"/>
      <c r="BT1262" s="68"/>
      <c r="BU1262" s="68"/>
      <c r="BV1262" s="68"/>
      <c r="BW1262" s="68"/>
      <c r="BX1262" s="68"/>
      <c r="BY1262" s="68"/>
      <c r="BZ1262" s="70" t="str">
        <f t="shared" si="317"/>
        <v/>
      </c>
      <c r="CA1262" s="71">
        <f t="shared" ca="1" si="318"/>
        <v>1096694.6659944444</v>
      </c>
      <c r="CB1262" s="70" t="b">
        <f ca="1">AND(LEN(BZ1262)&gt;0,TEXT(BZ1262,"YYYY-MM-DD")=TEXT(Konstanta!$B$1,"YYYY-MM-DD"))</f>
        <v>0</v>
      </c>
      <c r="CC1262" s="70" t="str">
        <f t="shared" si="319"/>
        <v/>
      </c>
      <c r="CD1262" s="72">
        <f ca="1">(Konstanta!$B$2-D1262)*24</f>
        <v>1096694.666275</v>
      </c>
      <c r="CE1262" t="b">
        <f t="shared" si="320"/>
        <v>0</v>
      </c>
      <c r="CF1262" t="b">
        <f>LEN(_xlfn.IFNA(VLOOKUP(H1262,Konstanta!$M:$M,1,FALSE),""))&gt;0</f>
        <v>0</v>
      </c>
      <c r="CG1262" t="b">
        <f>LEN(_xlfn.IFNA(VLOOKUP(G1262,Konstanta!$T:$T,1,FALSE),""))&gt;0</f>
        <v>0</v>
      </c>
      <c r="CH1262" t="b">
        <f>_xlfn.IFNA(VLOOKUP(U1262,Konstanta!$O:$O,1,FALSE),"-")&lt;&gt;"-"</f>
        <v>0</v>
      </c>
      <c r="CI1262" t="b">
        <f>LEN(_xlfn.IFNA(VLOOKUP(AX1262,Konstanta!$X:$X,1,FALSE),""))&gt;0</f>
        <v>0</v>
      </c>
      <c r="CJ1262" t="b">
        <f>OR(LEN(_xlfn.IFNA(VLOOKUP(Y1262,Konstanta!$Q:$Q,1,FALSE),""))&gt;0,LEN(Y1262)=0)</f>
        <v>1</v>
      </c>
      <c r="CK1262" t="b">
        <f t="shared" si="321"/>
        <v>1</v>
      </c>
      <c r="CL1262" t="b">
        <f>OR(LEN(_xlfn.IFNA(VLOOKUP(BK1262,Konstanta!$Z:$Z,1,FALSE),""))&gt;0,LEN(BK1262)=0)</f>
        <v>1</v>
      </c>
      <c r="CM1262" t="b">
        <f t="shared" si="322"/>
        <v>1</v>
      </c>
      <c r="CN1262" t="b">
        <f t="shared" si="323"/>
        <v>0</v>
      </c>
      <c r="CO1262" t="b">
        <f>LEN(_xlfn.IFNA(VLOOKUP(Data!K1262,Konstanta!$AB:$AB,1,FALSE),""))&gt;0</f>
        <v>0</v>
      </c>
      <c r="CP1262" s="12" t="b">
        <f t="shared" si="324"/>
        <v>0</v>
      </c>
      <c r="CQ1262" s="12" t="b">
        <f t="shared" si="325"/>
        <v>0</v>
      </c>
      <c r="CR1262" t="b">
        <f>ISNUMBER(SEARCH(Konstanta!$Q$5,Y1262))</f>
        <v>0</v>
      </c>
      <c r="CS1262">
        <f ca="1">IF(CD1262&lt;=Konstanta!$J$5,Konstanta!$I$5,IF(CD1262&lt;=Konstanta!$J$6,Konstanta!$I$6,IF(CD1262&lt;=Konstanta!$J$7,Konstanta!$I$7,Konstanta!$I$8)))</f>
        <v>4</v>
      </c>
      <c r="CT1262" t="b">
        <f>ISNUMBER(SEARCH(Konstanta!$Q$6,Y1262))</f>
        <v>0</v>
      </c>
      <c r="CU1262">
        <f ca="1">IF(CD1262&lt;=Konstanta!$F$5,Konstanta!$E$5,IF(CD1262&lt;=Konstanta!$F$6,Konstanta!$E$6,IF(CD1262&lt;=Konstanta!$F$7,Konstanta!$E$7,IF(CD1262&lt;=Konstanta!$F$8,Konstanta!$E$8,Konstanta!$E$9))))</f>
        <v>5</v>
      </c>
      <c r="CV1262" t="b">
        <f t="shared" si="326"/>
        <v>1</v>
      </c>
      <c r="CW1262" s="74">
        <f ca="1">IF(CD1262&lt;=Konstanta!$B$5,Konstanta!$A$5,IF(CD1262&lt;=Konstanta!$B$6,Konstanta!$A$6,IF(CD1262&lt;=Konstanta!$B$7,Konstanta!$A$7,IF(CD1262&lt;=Konstanta!$B$8,Konstanta!$A$8,IF(CD1262&lt;=Konstanta!$B$9,Konstanta!$A$9,IF(CD1262&lt;=Konstanta!$B$10,Konstanta!$A$10,IF(CD1262&lt;=Konstanta!$B$11,Konstanta!$A$11,Konstanta!$A$12)))))))</f>
        <v>8</v>
      </c>
      <c r="CX1262" t="b">
        <f>LEN(_xlfn.IFNA(VLOOKUP(AA1262,Konstanta!$AD:$AD,1,FALSE),""))=0</f>
        <v>1</v>
      </c>
      <c r="CY1262" s="67">
        <f t="shared" si="327"/>
        <v>0</v>
      </c>
      <c r="CZ1262" s="67">
        <f t="shared" si="328"/>
        <v>0</v>
      </c>
      <c r="DA1262" s="67">
        <f t="shared" si="329"/>
        <v>0</v>
      </c>
      <c r="DB1262" t="b">
        <f t="shared" ca="1" si="330"/>
        <v>0</v>
      </c>
      <c r="DC1262" s="67" t="b">
        <f>DA1262&lt;=Konstanta!$AH$3</f>
        <v>1</v>
      </c>
      <c r="DD1262" t="b">
        <f>CY1262&lt;=Konstanta!$AH$4</f>
        <v>1</v>
      </c>
      <c r="DE1262" t="b">
        <f>CY1262&lt;=Konstanta!$AH$5</f>
        <v>1</v>
      </c>
      <c r="DF1262" t="b">
        <f>CY1262&lt;=Konstanta!$AH$6</f>
        <v>1</v>
      </c>
      <c r="DG1262" t="b">
        <f ca="1">TEXT(BL1262,"YYYYMMDD")=TEXT(Konstanta!$B$1,"YYYYMMDD")</f>
        <v>0</v>
      </c>
      <c r="DH1262" t="b">
        <f t="shared" si="331"/>
        <v>0</v>
      </c>
      <c r="DI1262" s="67">
        <f ca="1">Konstanta!$C$4-Data!CD1262</f>
        <v>-1096658.666275</v>
      </c>
      <c r="DJ1262">
        <f ca="1">IF(Data!DI1262&gt;=Konstanta!$B$14,Konstanta!$A$14,IF(Data!DI1262&gt;=Konstanta!$B$15,Konstanta!$A$15,IF(Data!DI1262&gt;=Konstanta!$B$16,Konstanta!$A$16,IF(Data!DI1262&gt;=Konstanta!$B$17,Konstanta!$A$17,IF(Data!DI1262&gt;=Konstanta!$B$18,Konstanta!$A$18,Konstanta!$A$19)))))</f>
        <v>6</v>
      </c>
      <c r="DK1262" t="b">
        <f t="shared" si="332"/>
        <v>0</v>
      </c>
      <c r="DL1262" t="b">
        <f>COUNTIFS(A$1:A1261,A1262)=0</f>
        <v>1</v>
      </c>
    </row>
    <row r="1263" spans="1:116">
      <c r="A1263" s="68"/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8"/>
      <c r="P1263" s="68"/>
      <c r="Q1263" s="68"/>
      <c r="R1263" s="68"/>
      <c r="S1263" s="68"/>
      <c r="T1263" s="68"/>
      <c r="U1263" s="68"/>
      <c r="V1263" s="68"/>
      <c r="W1263" s="68"/>
      <c r="X1263" s="68"/>
      <c r="Y1263" s="68"/>
      <c r="Z1263" s="68"/>
      <c r="AA1263" s="68"/>
      <c r="AB1263" s="68"/>
      <c r="AC1263" s="68"/>
      <c r="AD1263" s="68"/>
      <c r="AE1263" s="68"/>
      <c r="AF1263" s="68"/>
      <c r="AG1263" s="68"/>
      <c r="AH1263" s="68"/>
      <c r="AI1263" s="68"/>
      <c r="AJ1263" s="68"/>
      <c r="AK1263" s="68"/>
      <c r="AL1263" s="68"/>
      <c r="AM1263" s="68"/>
      <c r="AN1263" s="68"/>
      <c r="AO1263" s="68"/>
      <c r="AP1263" s="68"/>
      <c r="AQ1263" s="68"/>
      <c r="AR1263" s="68"/>
      <c r="AS1263" s="68"/>
      <c r="AT1263" s="68"/>
      <c r="AU1263" s="68"/>
      <c r="AV1263" s="68"/>
      <c r="AW1263" s="68"/>
      <c r="AX1263" s="68"/>
      <c r="AY1263" s="68"/>
      <c r="AZ1263" s="68"/>
      <c r="BA1263" s="68"/>
      <c r="BB1263" s="68"/>
      <c r="BC1263" s="68"/>
      <c r="BD1263" s="68"/>
      <c r="BE1263" s="68"/>
      <c r="BF1263" s="68"/>
      <c r="BG1263" s="68"/>
      <c r="BH1263" s="68"/>
      <c r="BI1263" s="68"/>
      <c r="BJ1263" s="68"/>
      <c r="BK1263" s="68"/>
      <c r="BL1263" s="68"/>
      <c r="BM1263" s="68"/>
      <c r="BN1263" s="68"/>
      <c r="BO1263" s="68"/>
      <c r="BP1263" s="68"/>
      <c r="BQ1263" s="68"/>
      <c r="BR1263" s="68"/>
      <c r="BS1263" s="68"/>
      <c r="BT1263" s="68"/>
      <c r="BU1263" s="68"/>
      <c r="BV1263" s="68"/>
      <c r="BW1263" s="68"/>
      <c r="BX1263" s="68"/>
      <c r="BY1263" s="68"/>
      <c r="BZ1263" s="70" t="str">
        <f t="shared" si="317"/>
        <v/>
      </c>
      <c r="CA1263" s="71">
        <f t="shared" ca="1" si="318"/>
        <v>1096694.666275</v>
      </c>
      <c r="CB1263" s="70" t="b">
        <f ca="1">AND(LEN(BZ1263)&gt;0,TEXT(BZ1263,"YYYY-MM-DD")=TEXT(Konstanta!$B$1,"YYYY-MM-DD"))</f>
        <v>0</v>
      </c>
      <c r="CC1263" s="70" t="str">
        <f t="shared" si="319"/>
        <v/>
      </c>
      <c r="CD1263" s="72">
        <f ca="1">(Konstanta!$B$2-D1263)*24</f>
        <v>1096694.666275</v>
      </c>
      <c r="CE1263" t="b">
        <f t="shared" si="320"/>
        <v>0</v>
      </c>
      <c r="CF1263" t="b">
        <f>LEN(_xlfn.IFNA(VLOOKUP(H1263,Konstanta!$M:$M,1,FALSE),""))&gt;0</f>
        <v>0</v>
      </c>
      <c r="CG1263" t="b">
        <f>LEN(_xlfn.IFNA(VLOOKUP(G1263,Konstanta!$T:$T,1,FALSE),""))&gt;0</f>
        <v>0</v>
      </c>
      <c r="CH1263" t="b">
        <f>_xlfn.IFNA(VLOOKUP(U1263,Konstanta!$O:$O,1,FALSE),"-")&lt;&gt;"-"</f>
        <v>0</v>
      </c>
      <c r="CI1263" t="b">
        <f>LEN(_xlfn.IFNA(VLOOKUP(AX1263,Konstanta!$X:$X,1,FALSE),""))&gt;0</f>
        <v>0</v>
      </c>
      <c r="CJ1263" t="b">
        <f>OR(LEN(_xlfn.IFNA(VLOOKUP(Y1263,Konstanta!$Q:$Q,1,FALSE),""))&gt;0,LEN(Y1263)=0)</f>
        <v>1</v>
      </c>
      <c r="CK1263" t="b">
        <f t="shared" si="321"/>
        <v>1</v>
      </c>
      <c r="CL1263" t="b">
        <f>OR(LEN(_xlfn.IFNA(VLOOKUP(BK1263,Konstanta!$Z:$Z,1,FALSE),""))&gt;0,LEN(BK1263)=0)</f>
        <v>1</v>
      </c>
      <c r="CM1263" t="b">
        <f t="shared" si="322"/>
        <v>1</v>
      </c>
      <c r="CN1263" t="b">
        <f t="shared" si="323"/>
        <v>0</v>
      </c>
      <c r="CO1263" t="b">
        <f>LEN(_xlfn.IFNA(VLOOKUP(Data!K1263,Konstanta!$AB:$AB,1,FALSE),""))&gt;0</f>
        <v>0</v>
      </c>
      <c r="CP1263" s="12" t="b">
        <f t="shared" si="324"/>
        <v>0</v>
      </c>
      <c r="CQ1263" s="12" t="b">
        <f t="shared" si="325"/>
        <v>0</v>
      </c>
      <c r="CR1263" t="b">
        <f>ISNUMBER(SEARCH(Konstanta!$Q$5,Y1263))</f>
        <v>0</v>
      </c>
      <c r="CS1263">
        <f ca="1">IF(CD1263&lt;=Konstanta!$J$5,Konstanta!$I$5,IF(CD1263&lt;=Konstanta!$J$6,Konstanta!$I$6,IF(CD1263&lt;=Konstanta!$J$7,Konstanta!$I$7,Konstanta!$I$8)))</f>
        <v>4</v>
      </c>
      <c r="CT1263" t="b">
        <f>ISNUMBER(SEARCH(Konstanta!$Q$6,Y1263))</f>
        <v>0</v>
      </c>
      <c r="CU1263">
        <f ca="1">IF(CD1263&lt;=Konstanta!$F$5,Konstanta!$E$5,IF(CD1263&lt;=Konstanta!$F$6,Konstanta!$E$6,IF(CD1263&lt;=Konstanta!$F$7,Konstanta!$E$7,IF(CD1263&lt;=Konstanta!$F$8,Konstanta!$E$8,Konstanta!$E$9))))</f>
        <v>5</v>
      </c>
      <c r="CV1263" t="b">
        <f t="shared" si="326"/>
        <v>1</v>
      </c>
      <c r="CW1263" s="74">
        <f ca="1">IF(CD1263&lt;=Konstanta!$B$5,Konstanta!$A$5,IF(CD1263&lt;=Konstanta!$B$6,Konstanta!$A$6,IF(CD1263&lt;=Konstanta!$B$7,Konstanta!$A$7,IF(CD1263&lt;=Konstanta!$B$8,Konstanta!$A$8,IF(CD1263&lt;=Konstanta!$B$9,Konstanta!$A$9,IF(CD1263&lt;=Konstanta!$B$10,Konstanta!$A$10,IF(CD1263&lt;=Konstanta!$B$11,Konstanta!$A$11,Konstanta!$A$12)))))))</f>
        <v>8</v>
      </c>
      <c r="CX1263" t="b">
        <f>LEN(_xlfn.IFNA(VLOOKUP(AA1263,Konstanta!$AD:$AD,1,FALSE),""))=0</f>
        <v>1</v>
      </c>
      <c r="CY1263" s="67">
        <f t="shared" si="327"/>
        <v>0</v>
      </c>
      <c r="CZ1263" s="67">
        <f t="shared" si="328"/>
        <v>0</v>
      </c>
      <c r="DA1263" s="67">
        <f t="shared" si="329"/>
        <v>0</v>
      </c>
      <c r="DB1263" t="b">
        <f t="shared" ca="1" si="330"/>
        <v>0</v>
      </c>
      <c r="DC1263" s="67" t="b">
        <f>DA1263&lt;=Konstanta!$AH$3</f>
        <v>1</v>
      </c>
      <c r="DD1263" t="b">
        <f>CY1263&lt;=Konstanta!$AH$4</f>
        <v>1</v>
      </c>
      <c r="DE1263" t="b">
        <f>CY1263&lt;=Konstanta!$AH$5</f>
        <v>1</v>
      </c>
      <c r="DF1263" t="b">
        <f>CY1263&lt;=Konstanta!$AH$6</f>
        <v>1</v>
      </c>
      <c r="DG1263" t="b">
        <f ca="1">TEXT(BL1263,"YYYYMMDD")=TEXT(Konstanta!$B$1,"YYYYMMDD")</f>
        <v>0</v>
      </c>
      <c r="DH1263" t="b">
        <f t="shared" si="331"/>
        <v>0</v>
      </c>
      <c r="DI1263" s="67">
        <f ca="1">Konstanta!$C$4-Data!CD1263</f>
        <v>-1096658.666275</v>
      </c>
      <c r="DJ1263">
        <f ca="1">IF(Data!DI1263&gt;=Konstanta!$B$14,Konstanta!$A$14,IF(Data!DI1263&gt;=Konstanta!$B$15,Konstanta!$A$15,IF(Data!DI1263&gt;=Konstanta!$B$16,Konstanta!$A$16,IF(Data!DI1263&gt;=Konstanta!$B$17,Konstanta!$A$17,IF(Data!DI1263&gt;=Konstanta!$B$18,Konstanta!$A$18,Konstanta!$A$19)))))</f>
        <v>6</v>
      </c>
      <c r="DK1263" t="b">
        <f t="shared" si="332"/>
        <v>0</v>
      </c>
      <c r="DL1263" t="b">
        <f>COUNTIFS(A$1:A1262,A1263)=0</f>
        <v>1</v>
      </c>
    </row>
    <row r="1264" spans="1:116">
      <c r="A1264" s="68"/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8"/>
      <c r="P1264" s="68"/>
      <c r="Q1264" s="68"/>
      <c r="R1264" s="68"/>
      <c r="S1264" s="68"/>
      <c r="T1264" s="68"/>
      <c r="U1264" s="68"/>
      <c r="V1264" s="68"/>
      <c r="W1264" s="68"/>
      <c r="X1264" s="68"/>
      <c r="Y1264" s="68"/>
      <c r="Z1264" s="68"/>
      <c r="AA1264" s="68"/>
      <c r="AB1264" s="68"/>
      <c r="AC1264" s="68"/>
      <c r="AD1264" s="68"/>
      <c r="AE1264" s="68"/>
      <c r="AF1264" s="68"/>
      <c r="AG1264" s="68"/>
      <c r="AH1264" s="68"/>
      <c r="AI1264" s="68"/>
      <c r="AJ1264" s="68"/>
      <c r="AK1264" s="68"/>
      <c r="AL1264" s="68"/>
      <c r="AM1264" s="68"/>
      <c r="AN1264" s="68"/>
      <c r="AO1264" s="68"/>
      <c r="AP1264" s="68"/>
      <c r="AQ1264" s="68"/>
      <c r="AR1264" s="68"/>
      <c r="AS1264" s="68"/>
      <c r="AT1264" s="68"/>
      <c r="AU1264" s="68"/>
      <c r="AV1264" s="68"/>
      <c r="AW1264" s="68"/>
      <c r="AX1264" s="68"/>
      <c r="AY1264" s="68"/>
      <c r="AZ1264" s="68"/>
      <c r="BA1264" s="68"/>
      <c r="BB1264" s="68"/>
      <c r="BC1264" s="68"/>
      <c r="BD1264" s="68"/>
      <c r="BE1264" s="68"/>
      <c r="BF1264" s="68"/>
      <c r="BG1264" s="68"/>
      <c r="BH1264" s="68"/>
      <c r="BI1264" s="68"/>
      <c r="BJ1264" s="68"/>
      <c r="BK1264" s="68"/>
      <c r="BL1264" s="68"/>
      <c r="BM1264" s="68"/>
      <c r="BN1264" s="68"/>
      <c r="BO1264" s="68"/>
      <c r="BP1264" s="68"/>
      <c r="BQ1264" s="68"/>
      <c r="BR1264" s="68"/>
      <c r="BS1264" s="68"/>
      <c r="BT1264" s="68"/>
      <c r="BU1264" s="68"/>
      <c r="BV1264" s="68"/>
      <c r="BW1264" s="68"/>
      <c r="BX1264" s="68"/>
      <c r="BY1264" s="68"/>
      <c r="BZ1264" s="70" t="str">
        <f t="shared" si="317"/>
        <v/>
      </c>
      <c r="CA1264" s="71">
        <f t="shared" ca="1" si="318"/>
        <v>1096694.6659916667</v>
      </c>
      <c r="CB1264" s="70" t="b">
        <f ca="1">AND(LEN(BZ1264)&gt;0,TEXT(BZ1264,"YYYY-MM-DD")=TEXT(Konstanta!$B$1,"YYYY-MM-DD"))</f>
        <v>0</v>
      </c>
      <c r="CC1264" s="70" t="str">
        <f t="shared" si="319"/>
        <v/>
      </c>
      <c r="CD1264" s="72">
        <f ca="1">(Konstanta!$B$2-D1264)*24</f>
        <v>1096694.666275</v>
      </c>
      <c r="CE1264" t="b">
        <f t="shared" si="320"/>
        <v>0</v>
      </c>
      <c r="CF1264" t="b">
        <f>LEN(_xlfn.IFNA(VLOOKUP(H1264,Konstanta!$M:$M,1,FALSE),""))&gt;0</f>
        <v>0</v>
      </c>
      <c r="CG1264" t="b">
        <f>LEN(_xlfn.IFNA(VLOOKUP(G1264,Konstanta!$T:$T,1,FALSE),""))&gt;0</f>
        <v>0</v>
      </c>
      <c r="CH1264" t="b">
        <f>_xlfn.IFNA(VLOOKUP(U1264,Konstanta!$O:$O,1,FALSE),"-")&lt;&gt;"-"</f>
        <v>0</v>
      </c>
      <c r="CI1264" t="b">
        <f>LEN(_xlfn.IFNA(VLOOKUP(AX1264,Konstanta!$X:$X,1,FALSE),""))&gt;0</f>
        <v>0</v>
      </c>
      <c r="CJ1264" t="b">
        <f>OR(LEN(_xlfn.IFNA(VLOOKUP(Y1264,Konstanta!$Q:$Q,1,FALSE),""))&gt;0,LEN(Y1264)=0)</f>
        <v>1</v>
      </c>
      <c r="CK1264" t="b">
        <f t="shared" si="321"/>
        <v>1</v>
      </c>
      <c r="CL1264" t="b">
        <f>OR(LEN(_xlfn.IFNA(VLOOKUP(BK1264,Konstanta!$Z:$Z,1,FALSE),""))&gt;0,LEN(BK1264)=0)</f>
        <v>1</v>
      </c>
      <c r="CM1264" t="b">
        <f t="shared" si="322"/>
        <v>1</v>
      </c>
      <c r="CN1264" t="b">
        <f t="shared" si="323"/>
        <v>0</v>
      </c>
      <c r="CO1264" t="b">
        <f>LEN(_xlfn.IFNA(VLOOKUP(Data!K1264,Konstanta!$AB:$AB,1,FALSE),""))&gt;0</f>
        <v>0</v>
      </c>
      <c r="CP1264" s="12" t="b">
        <f t="shared" si="324"/>
        <v>0</v>
      </c>
      <c r="CQ1264" s="12" t="b">
        <f t="shared" si="325"/>
        <v>0</v>
      </c>
      <c r="CR1264" t="b">
        <f>ISNUMBER(SEARCH(Konstanta!$Q$5,Y1264))</f>
        <v>0</v>
      </c>
      <c r="CS1264">
        <f ca="1">IF(CD1264&lt;=Konstanta!$J$5,Konstanta!$I$5,IF(CD1264&lt;=Konstanta!$J$6,Konstanta!$I$6,IF(CD1264&lt;=Konstanta!$J$7,Konstanta!$I$7,Konstanta!$I$8)))</f>
        <v>4</v>
      </c>
      <c r="CT1264" t="b">
        <f>ISNUMBER(SEARCH(Konstanta!$Q$6,Y1264))</f>
        <v>0</v>
      </c>
      <c r="CU1264">
        <f ca="1">IF(CD1264&lt;=Konstanta!$F$5,Konstanta!$E$5,IF(CD1264&lt;=Konstanta!$F$6,Konstanta!$E$6,IF(CD1264&lt;=Konstanta!$F$7,Konstanta!$E$7,IF(CD1264&lt;=Konstanta!$F$8,Konstanta!$E$8,Konstanta!$E$9))))</f>
        <v>5</v>
      </c>
      <c r="CV1264" t="b">
        <f t="shared" si="326"/>
        <v>1</v>
      </c>
      <c r="CW1264" s="74">
        <f ca="1">IF(CD1264&lt;=Konstanta!$B$5,Konstanta!$A$5,IF(CD1264&lt;=Konstanta!$B$6,Konstanta!$A$6,IF(CD1264&lt;=Konstanta!$B$7,Konstanta!$A$7,IF(CD1264&lt;=Konstanta!$B$8,Konstanta!$A$8,IF(CD1264&lt;=Konstanta!$B$9,Konstanta!$A$9,IF(CD1264&lt;=Konstanta!$B$10,Konstanta!$A$10,IF(CD1264&lt;=Konstanta!$B$11,Konstanta!$A$11,Konstanta!$A$12)))))))</f>
        <v>8</v>
      </c>
      <c r="CX1264" t="b">
        <f>LEN(_xlfn.IFNA(VLOOKUP(AA1264,Konstanta!$AD:$AD,1,FALSE),""))=0</f>
        <v>1</v>
      </c>
      <c r="CY1264" s="67">
        <f t="shared" si="327"/>
        <v>0</v>
      </c>
      <c r="CZ1264" s="67">
        <f t="shared" si="328"/>
        <v>0</v>
      </c>
      <c r="DA1264" s="67">
        <f t="shared" si="329"/>
        <v>0</v>
      </c>
      <c r="DB1264" t="b">
        <f t="shared" ca="1" si="330"/>
        <v>0</v>
      </c>
      <c r="DC1264" s="67" t="b">
        <f>DA1264&lt;=Konstanta!$AH$3</f>
        <v>1</v>
      </c>
      <c r="DD1264" t="b">
        <f>CY1264&lt;=Konstanta!$AH$4</f>
        <v>1</v>
      </c>
      <c r="DE1264" t="b">
        <f>CY1264&lt;=Konstanta!$AH$5</f>
        <v>1</v>
      </c>
      <c r="DF1264" t="b">
        <f>CY1264&lt;=Konstanta!$AH$6</f>
        <v>1</v>
      </c>
      <c r="DG1264" t="b">
        <f ca="1">TEXT(BL1264,"YYYYMMDD")=TEXT(Konstanta!$B$1,"YYYYMMDD")</f>
        <v>0</v>
      </c>
      <c r="DH1264" t="b">
        <f t="shared" si="331"/>
        <v>0</v>
      </c>
      <c r="DI1264" s="67">
        <f ca="1">Konstanta!$C$4-Data!CD1264</f>
        <v>-1096658.666275</v>
      </c>
      <c r="DJ1264">
        <f ca="1">IF(Data!DI1264&gt;=Konstanta!$B$14,Konstanta!$A$14,IF(Data!DI1264&gt;=Konstanta!$B$15,Konstanta!$A$15,IF(Data!DI1264&gt;=Konstanta!$B$16,Konstanta!$A$16,IF(Data!DI1264&gt;=Konstanta!$B$17,Konstanta!$A$17,IF(Data!DI1264&gt;=Konstanta!$B$18,Konstanta!$A$18,Konstanta!$A$19)))))</f>
        <v>6</v>
      </c>
      <c r="DK1264" t="b">
        <f t="shared" si="332"/>
        <v>0</v>
      </c>
      <c r="DL1264" t="b">
        <f>COUNTIFS(A$1:A1263,A1264)=0</f>
        <v>1</v>
      </c>
    </row>
    <row r="1265" spans="1:116">
      <c r="A1265" s="68"/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8"/>
      <c r="P1265" s="68"/>
      <c r="Q1265" s="68"/>
      <c r="R1265" s="68"/>
      <c r="S1265" s="68"/>
      <c r="T1265" s="68"/>
      <c r="U1265" s="68"/>
      <c r="V1265" s="68"/>
      <c r="W1265" s="68"/>
      <c r="X1265" s="68"/>
      <c r="Y1265" s="68"/>
      <c r="Z1265" s="68"/>
      <c r="AA1265" s="68"/>
      <c r="AB1265" s="68"/>
      <c r="AC1265" s="68"/>
      <c r="AD1265" s="68"/>
      <c r="AE1265" s="68"/>
      <c r="AF1265" s="68"/>
      <c r="AG1265" s="68"/>
      <c r="AH1265" s="68"/>
      <c r="AI1265" s="68"/>
      <c r="AJ1265" s="68"/>
      <c r="AK1265" s="68"/>
      <c r="AL1265" s="68"/>
      <c r="AM1265" s="68"/>
      <c r="AN1265" s="68"/>
      <c r="AO1265" s="68"/>
      <c r="AP1265" s="68"/>
      <c r="AQ1265" s="68"/>
      <c r="AR1265" s="68"/>
      <c r="AS1265" s="68"/>
      <c r="AT1265" s="68"/>
      <c r="AU1265" s="68"/>
      <c r="AV1265" s="68"/>
      <c r="AW1265" s="68"/>
      <c r="AX1265" s="68"/>
      <c r="AY1265" s="68"/>
      <c r="AZ1265" s="68"/>
      <c r="BA1265" s="68"/>
      <c r="BB1265" s="68"/>
      <c r="BC1265" s="68"/>
      <c r="BD1265" s="68"/>
      <c r="BE1265" s="68"/>
      <c r="BF1265" s="68"/>
      <c r="BG1265" s="68"/>
      <c r="BH1265" s="68"/>
      <c r="BI1265" s="68"/>
      <c r="BJ1265" s="68"/>
      <c r="BK1265" s="68"/>
      <c r="BL1265" s="68"/>
      <c r="BM1265" s="68"/>
      <c r="BN1265" s="68"/>
      <c r="BO1265" s="68"/>
      <c r="BP1265" s="68"/>
      <c r="BQ1265" s="68"/>
      <c r="BR1265" s="68"/>
      <c r="BS1265" s="68"/>
      <c r="BT1265" s="68"/>
      <c r="BU1265" s="68"/>
      <c r="BV1265" s="68"/>
      <c r="BW1265" s="68"/>
      <c r="BX1265" s="68"/>
      <c r="BY1265" s="68"/>
      <c r="BZ1265" s="70" t="str">
        <f t="shared" si="317"/>
        <v/>
      </c>
      <c r="CA1265" s="71">
        <f t="shared" ca="1" si="318"/>
        <v>1096694.6659916667</v>
      </c>
      <c r="CB1265" s="70" t="b">
        <f ca="1">AND(LEN(BZ1265)&gt;0,TEXT(BZ1265,"YYYY-MM-DD")=TEXT(Konstanta!$B$1,"YYYY-MM-DD"))</f>
        <v>0</v>
      </c>
      <c r="CC1265" s="70" t="str">
        <f t="shared" si="319"/>
        <v/>
      </c>
      <c r="CD1265" s="72">
        <f ca="1">(Konstanta!$B$2-D1265)*24</f>
        <v>1096694.666275</v>
      </c>
      <c r="CE1265" t="b">
        <f t="shared" si="320"/>
        <v>0</v>
      </c>
      <c r="CF1265" t="b">
        <f>LEN(_xlfn.IFNA(VLOOKUP(H1265,Konstanta!$M:$M,1,FALSE),""))&gt;0</f>
        <v>0</v>
      </c>
      <c r="CG1265" t="b">
        <f>LEN(_xlfn.IFNA(VLOOKUP(G1265,Konstanta!$T:$T,1,FALSE),""))&gt;0</f>
        <v>0</v>
      </c>
      <c r="CH1265" t="b">
        <f>_xlfn.IFNA(VLOOKUP(U1265,Konstanta!$O:$O,1,FALSE),"-")&lt;&gt;"-"</f>
        <v>0</v>
      </c>
      <c r="CI1265" t="b">
        <f>LEN(_xlfn.IFNA(VLOOKUP(AX1265,Konstanta!$X:$X,1,FALSE),""))&gt;0</f>
        <v>0</v>
      </c>
      <c r="CJ1265" t="b">
        <f>OR(LEN(_xlfn.IFNA(VLOOKUP(Y1265,Konstanta!$Q:$Q,1,FALSE),""))&gt;0,LEN(Y1265)=0)</f>
        <v>1</v>
      </c>
      <c r="CK1265" t="b">
        <f t="shared" si="321"/>
        <v>1</v>
      </c>
      <c r="CL1265" t="b">
        <f>OR(LEN(_xlfn.IFNA(VLOOKUP(BK1265,Konstanta!$Z:$Z,1,FALSE),""))&gt;0,LEN(BK1265)=0)</f>
        <v>1</v>
      </c>
      <c r="CM1265" t="b">
        <f t="shared" si="322"/>
        <v>1</v>
      </c>
      <c r="CN1265" t="b">
        <f t="shared" si="323"/>
        <v>0</v>
      </c>
      <c r="CO1265" t="b">
        <f>LEN(_xlfn.IFNA(VLOOKUP(Data!K1265,Konstanta!$AB:$AB,1,FALSE),""))&gt;0</f>
        <v>0</v>
      </c>
      <c r="CP1265" s="12" t="b">
        <f t="shared" si="324"/>
        <v>0</v>
      </c>
      <c r="CQ1265" s="12" t="b">
        <f t="shared" si="325"/>
        <v>0</v>
      </c>
      <c r="CR1265" t="b">
        <f>ISNUMBER(SEARCH(Konstanta!$Q$5,Y1265))</f>
        <v>0</v>
      </c>
      <c r="CS1265">
        <f ca="1">IF(CD1265&lt;=Konstanta!$J$5,Konstanta!$I$5,IF(CD1265&lt;=Konstanta!$J$6,Konstanta!$I$6,IF(CD1265&lt;=Konstanta!$J$7,Konstanta!$I$7,Konstanta!$I$8)))</f>
        <v>4</v>
      </c>
      <c r="CT1265" t="b">
        <f>ISNUMBER(SEARCH(Konstanta!$Q$6,Y1265))</f>
        <v>0</v>
      </c>
      <c r="CU1265">
        <f ca="1">IF(CD1265&lt;=Konstanta!$F$5,Konstanta!$E$5,IF(CD1265&lt;=Konstanta!$F$6,Konstanta!$E$6,IF(CD1265&lt;=Konstanta!$F$7,Konstanta!$E$7,IF(CD1265&lt;=Konstanta!$F$8,Konstanta!$E$8,Konstanta!$E$9))))</f>
        <v>5</v>
      </c>
      <c r="CV1265" t="b">
        <f t="shared" si="326"/>
        <v>1</v>
      </c>
      <c r="CW1265" s="74">
        <f ca="1">IF(CD1265&lt;=Konstanta!$B$5,Konstanta!$A$5,IF(CD1265&lt;=Konstanta!$B$6,Konstanta!$A$6,IF(CD1265&lt;=Konstanta!$B$7,Konstanta!$A$7,IF(CD1265&lt;=Konstanta!$B$8,Konstanta!$A$8,IF(CD1265&lt;=Konstanta!$B$9,Konstanta!$A$9,IF(CD1265&lt;=Konstanta!$B$10,Konstanta!$A$10,IF(CD1265&lt;=Konstanta!$B$11,Konstanta!$A$11,Konstanta!$A$12)))))))</f>
        <v>8</v>
      </c>
      <c r="CX1265" t="b">
        <f>LEN(_xlfn.IFNA(VLOOKUP(AA1265,Konstanta!$AD:$AD,1,FALSE),""))=0</f>
        <v>1</v>
      </c>
      <c r="CY1265" s="67">
        <f t="shared" si="327"/>
        <v>0</v>
      </c>
      <c r="CZ1265" s="67">
        <f t="shared" si="328"/>
        <v>0</v>
      </c>
      <c r="DA1265" s="67">
        <f t="shared" si="329"/>
        <v>0</v>
      </c>
      <c r="DB1265" t="b">
        <f t="shared" ca="1" si="330"/>
        <v>0</v>
      </c>
      <c r="DC1265" s="67" t="b">
        <f>DA1265&lt;=Konstanta!$AH$3</f>
        <v>1</v>
      </c>
      <c r="DD1265" t="b">
        <f>CY1265&lt;=Konstanta!$AH$4</f>
        <v>1</v>
      </c>
      <c r="DE1265" t="b">
        <f>CY1265&lt;=Konstanta!$AH$5</f>
        <v>1</v>
      </c>
      <c r="DF1265" t="b">
        <f>CY1265&lt;=Konstanta!$AH$6</f>
        <v>1</v>
      </c>
      <c r="DG1265" t="b">
        <f ca="1">TEXT(BL1265,"YYYYMMDD")=TEXT(Konstanta!$B$1,"YYYYMMDD")</f>
        <v>0</v>
      </c>
      <c r="DH1265" t="b">
        <f t="shared" si="331"/>
        <v>0</v>
      </c>
      <c r="DI1265" s="67">
        <f ca="1">Konstanta!$C$4-Data!CD1265</f>
        <v>-1096658.666275</v>
      </c>
      <c r="DJ1265">
        <f ca="1">IF(Data!DI1265&gt;=Konstanta!$B$14,Konstanta!$A$14,IF(Data!DI1265&gt;=Konstanta!$B$15,Konstanta!$A$15,IF(Data!DI1265&gt;=Konstanta!$B$16,Konstanta!$A$16,IF(Data!DI1265&gt;=Konstanta!$B$17,Konstanta!$A$17,IF(Data!DI1265&gt;=Konstanta!$B$18,Konstanta!$A$18,Konstanta!$A$19)))))</f>
        <v>6</v>
      </c>
      <c r="DK1265" t="b">
        <f t="shared" si="332"/>
        <v>0</v>
      </c>
      <c r="DL1265" t="b">
        <f>COUNTIFS(A$1:A1264,A1265)=0</f>
        <v>1</v>
      </c>
    </row>
    <row r="1266" spans="1:116">
      <c r="A1266" s="68"/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8"/>
      <c r="P1266" s="68"/>
      <c r="Q1266" s="68"/>
      <c r="R1266" s="68"/>
      <c r="S1266" s="68"/>
      <c r="T1266" s="68"/>
      <c r="U1266" s="68"/>
      <c r="V1266" s="68"/>
      <c r="W1266" s="68"/>
      <c r="X1266" s="68"/>
      <c r="Y1266" s="68"/>
      <c r="Z1266" s="68"/>
      <c r="AA1266" s="68"/>
      <c r="AB1266" s="68"/>
      <c r="AC1266" s="68"/>
      <c r="AD1266" s="68"/>
      <c r="AE1266" s="68"/>
      <c r="AF1266" s="68"/>
      <c r="AG1266" s="68"/>
      <c r="AH1266" s="68"/>
      <c r="AI1266" s="68"/>
      <c r="AJ1266" s="68"/>
      <c r="AK1266" s="68"/>
      <c r="AL1266" s="68"/>
      <c r="AM1266" s="68"/>
      <c r="AN1266" s="68"/>
      <c r="AO1266" s="68"/>
      <c r="AP1266" s="68"/>
      <c r="AQ1266" s="68"/>
      <c r="AR1266" s="68"/>
      <c r="AS1266" s="68"/>
      <c r="AT1266" s="68"/>
      <c r="AU1266" s="68"/>
      <c r="AV1266" s="68"/>
      <c r="AW1266" s="68"/>
      <c r="AX1266" s="68"/>
      <c r="AY1266" s="68"/>
      <c r="AZ1266" s="68"/>
      <c r="BA1266" s="68"/>
      <c r="BB1266" s="68"/>
      <c r="BC1266" s="68"/>
      <c r="BD1266" s="68"/>
      <c r="BE1266" s="68"/>
      <c r="BF1266" s="68"/>
      <c r="BG1266" s="68"/>
      <c r="BH1266" s="68"/>
      <c r="BI1266" s="68"/>
      <c r="BJ1266" s="68"/>
      <c r="BK1266" s="68"/>
      <c r="BL1266" s="68"/>
      <c r="BM1266" s="68"/>
      <c r="BN1266" s="68"/>
      <c r="BO1266" s="68"/>
      <c r="BP1266" s="68"/>
      <c r="BQ1266" s="68"/>
      <c r="BR1266" s="68"/>
      <c r="BS1266" s="68"/>
      <c r="BT1266" s="68"/>
      <c r="BU1266" s="68"/>
      <c r="BV1266" s="68"/>
      <c r="BW1266" s="68"/>
      <c r="BX1266" s="68"/>
      <c r="BY1266" s="68"/>
      <c r="BZ1266" s="70" t="str">
        <f t="shared" si="317"/>
        <v/>
      </c>
      <c r="CA1266" s="71">
        <f t="shared" ca="1" si="318"/>
        <v>1096694.6664083335</v>
      </c>
      <c r="CB1266" s="70" t="b">
        <f ca="1">AND(LEN(BZ1266)&gt;0,TEXT(BZ1266,"YYYY-MM-DD")=TEXT(Konstanta!$B$1,"YYYY-MM-DD"))</f>
        <v>0</v>
      </c>
      <c r="CC1266" s="70" t="str">
        <f t="shared" si="319"/>
        <v/>
      </c>
      <c r="CD1266" s="72">
        <f ca="1">(Konstanta!$B$2-D1266)*24</f>
        <v>1096694.666275</v>
      </c>
      <c r="CE1266" t="b">
        <f t="shared" si="320"/>
        <v>0</v>
      </c>
      <c r="CF1266" t="b">
        <f>LEN(_xlfn.IFNA(VLOOKUP(H1266,Konstanta!$M:$M,1,FALSE),""))&gt;0</f>
        <v>0</v>
      </c>
      <c r="CG1266" t="b">
        <f>LEN(_xlfn.IFNA(VLOOKUP(G1266,Konstanta!$T:$T,1,FALSE),""))&gt;0</f>
        <v>0</v>
      </c>
      <c r="CH1266" t="b">
        <f>_xlfn.IFNA(VLOOKUP(U1266,Konstanta!$O:$O,1,FALSE),"-")&lt;&gt;"-"</f>
        <v>0</v>
      </c>
      <c r="CI1266" t="b">
        <f>LEN(_xlfn.IFNA(VLOOKUP(AX1266,Konstanta!$X:$X,1,FALSE),""))&gt;0</f>
        <v>0</v>
      </c>
      <c r="CJ1266" t="b">
        <f>OR(LEN(_xlfn.IFNA(VLOOKUP(Y1266,Konstanta!$Q:$Q,1,FALSE),""))&gt;0,LEN(Y1266)=0)</f>
        <v>1</v>
      </c>
      <c r="CK1266" t="b">
        <f t="shared" si="321"/>
        <v>1</v>
      </c>
      <c r="CL1266" t="b">
        <f>OR(LEN(_xlfn.IFNA(VLOOKUP(BK1266,Konstanta!$Z:$Z,1,FALSE),""))&gt;0,LEN(BK1266)=0)</f>
        <v>1</v>
      </c>
      <c r="CM1266" t="b">
        <f t="shared" si="322"/>
        <v>1</v>
      </c>
      <c r="CN1266" t="b">
        <f t="shared" si="323"/>
        <v>0</v>
      </c>
      <c r="CO1266" t="b">
        <f>LEN(_xlfn.IFNA(VLOOKUP(Data!K1266,Konstanta!$AB:$AB,1,FALSE),""))&gt;0</f>
        <v>0</v>
      </c>
      <c r="CP1266" s="12" t="b">
        <f t="shared" si="324"/>
        <v>0</v>
      </c>
      <c r="CQ1266" s="12" t="b">
        <f t="shared" si="325"/>
        <v>0</v>
      </c>
      <c r="CR1266" t="b">
        <f>ISNUMBER(SEARCH(Konstanta!$Q$5,Y1266))</f>
        <v>0</v>
      </c>
      <c r="CS1266">
        <f ca="1">IF(CD1266&lt;=Konstanta!$J$5,Konstanta!$I$5,IF(CD1266&lt;=Konstanta!$J$6,Konstanta!$I$6,IF(CD1266&lt;=Konstanta!$J$7,Konstanta!$I$7,Konstanta!$I$8)))</f>
        <v>4</v>
      </c>
      <c r="CT1266" t="b">
        <f>ISNUMBER(SEARCH(Konstanta!$Q$6,Y1266))</f>
        <v>0</v>
      </c>
      <c r="CU1266">
        <f ca="1">IF(CD1266&lt;=Konstanta!$F$5,Konstanta!$E$5,IF(CD1266&lt;=Konstanta!$F$6,Konstanta!$E$6,IF(CD1266&lt;=Konstanta!$F$7,Konstanta!$E$7,IF(CD1266&lt;=Konstanta!$F$8,Konstanta!$E$8,Konstanta!$E$9))))</f>
        <v>5</v>
      </c>
      <c r="CV1266" t="b">
        <f t="shared" si="326"/>
        <v>1</v>
      </c>
      <c r="CW1266" s="74">
        <f ca="1">IF(CD1266&lt;=Konstanta!$B$5,Konstanta!$A$5,IF(CD1266&lt;=Konstanta!$B$6,Konstanta!$A$6,IF(CD1266&lt;=Konstanta!$B$7,Konstanta!$A$7,IF(CD1266&lt;=Konstanta!$B$8,Konstanta!$A$8,IF(CD1266&lt;=Konstanta!$B$9,Konstanta!$A$9,IF(CD1266&lt;=Konstanta!$B$10,Konstanta!$A$10,IF(CD1266&lt;=Konstanta!$B$11,Konstanta!$A$11,Konstanta!$A$12)))))))</f>
        <v>8</v>
      </c>
      <c r="CX1266" t="b">
        <f>LEN(_xlfn.IFNA(VLOOKUP(AA1266,Konstanta!$AD:$AD,1,FALSE),""))=0</f>
        <v>1</v>
      </c>
      <c r="CY1266" s="67">
        <f t="shared" si="327"/>
        <v>0</v>
      </c>
      <c r="CZ1266" s="67">
        <f t="shared" si="328"/>
        <v>0</v>
      </c>
      <c r="DA1266" s="67">
        <f t="shared" si="329"/>
        <v>0</v>
      </c>
      <c r="DB1266" t="b">
        <f t="shared" ca="1" si="330"/>
        <v>0</v>
      </c>
      <c r="DC1266" s="67" t="b">
        <f>DA1266&lt;=Konstanta!$AH$3</f>
        <v>1</v>
      </c>
      <c r="DD1266" t="b">
        <f>CY1266&lt;=Konstanta!$AH$4</f>
        <v>1</v>
      </c>
      <c r="DE1266" t="b">
        <f>CY1266&lt;=Konstanta!$AH$5</f>
        <v>1</v>
      </c>
      <c r="DF1266" t="b">
        <f>CY1266&lt;=Konstanta!$AH$6</f>
        <v>1</v>
      </c>
      <c r="DG1266" t="b">
        <f ca="1">TEXT(BL1266,"YYYYMMDD")=TEXT(Konstanta!$B$1,"YYYYMMDD")</f>
        <v>0</v>
      </c>
      <c r="DH1266" t="b">
        <f t="shared" si="331"/>
        <v>0</v>
      </c>
      <c r="DI1266" s="67">
        <f ca="1">Konstanta!$C$4-Data!CD1266</f>
        <v>-1096658.666275</v>
      </c>
      <c r="DJ1266">
        <f ca="1">IF(Data!DI1266&gt;=Konstanta!$B$14,Konstanta!$A$14,IF(Data!DI1266&gt;=Konstanta!$B$15,Konstanta!$A$15,IF(Data!DI1266&gt;=Konstanta!$B$16,Konstanta!$A$16,IF(Data!DI1266&gt;=Konstanta!$B$17,Konstanta!$A$17,IF(Data!DI1266&gt;=Konstanta!$B$18,Konstanta!$A$18,Konstanta!$A$19)))))</f>
        <v>6</v>
      </c>
      <c r="DK1266" t="b">
        <f t="shared" si="332"/>
        <v>0</v>
      </c>
      <c r="DL1266" t="b">
        <f>COUNTIFS(A$1:A1265,A1266)=0</f>
        <v>1</v>
      </c>
    </row>
    <row r="1267" spans="1:116">
      <c r="A1267" s="68"/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  <c r="AH1267" s="68"/>
      <c r="AI1267" s="68"/>
      <c r="AJ1267" s="68"/>
      <c r="AK1267" s="68"/>
      <c r="AL1267" s="68"/>
      <c r="AM1267" s="68"/>
      <c r="AN1267" s="68"/>
      <c r="AO1267" s="68"/>
      <c r="AP1267" s="68"/>
      <c r="AQ1267" s="68"/>
      <c r="AR1267" s="68"/>
      <c r="AS1267" s="68"/>
      <c r="AT1267" s="68"/>
      <c r="AU1267" s="68"/>
      <c r="AV1267" s="68"/>
      <c r="AW1267" s="68"/>
      <c r="AX1267" s="68"/>
      <c r="AY1267" s="68"/>
      <c r="AZ1267" s="68"/>
      <c r="BA1267" s="68"/>
      <c r="BB1267" s="68"/>
      <c r="BC1267" s="68"/>
      <c r="BD1267" s="68"/>
      <c r="BE1267" s="68"/>
      <c r="BF1267" s="68"/>
      <c r="BG1267" s="68"/>
      <c r="BH1267" s="68"/>
      <c r="BI1267" s="68"/>
      <c r="BJ1267" s="68"/>
      <c r="BK1267" s="68"/>
      <c r="BL1267" s="68"/>
      <c r="BM1267" s="68"/>
      <c r="BN1267" s="68"/>
      <c r="BO1267" s="68"/>
      <c r="BP1267" s="68"/>
      <c r="BQ1267" s="68"/>
      <c r="BR1267" s="68"/>
      <c r="BS1267" s="68"/>
      <c r="BT1267" s="68"/>
      <c r="BU1267" s="68"/>
      <c r="BV1267" s="68"/>
      <c r="BW1267" s="68"/>
      <c r="BX1267" s="68"/>
      <c r="BY1267" s="68"/>
      <c r="BZ1267" s="70" t="str">
        <f t="shared" si="317"/>
        <v/>
      </c>
      <c r="CA1267" s="71">
        <f t="shared" ca="1" si="318"/>
        <v>1096694.6664083335</v>
      </c>
      <c r="CB1267" s="70" t="b">
        <f ca="1">AND(LEN(BZ1267)&gt;0,TEXT(BZ1267,"YYYY-MM-DD")=TEXT(Konstanta!$B$1,"YYYY-MM-DD"))</f>
        <v>0</v>
      </c>
      <c r="CC1267" s="70" t="str">
        <f t="shared" si="319"/>
        <v/>
      </c>
      <c r="CD1267" s="72">
        <f ca="1">(Konstanta!$B$2-D1267)*24</f>
        <v>1096694.666275</v>
      </c>
      <c r="CE1267" t="b">
        <f t="shared" si="320"/>
        <v>0</v>
      </c>
      <c r="CF1267" t="b">
        <f>LEN(_xlfn.IFNA(VLOOKUP(H1267,Konstanta!$M:$M,1,FALSE),""))&gt;0</f>
        <v>0</v>
      </c>
      <c r="CG1267" t="b">
        <f>LEN(_xlfn.IFNA(VLOOKUP(G1267,Konstanta!$T:$T,1,FALSE),""))&gt;0</f>
        <v>0</v>
      </c>
      <c r="CH1267" t="b">
        <f>_xlfn.IFNA(VLOOKUP(U1267,Konstanta!$O:$O,1,FALSE),"-")&lt;&gt;"-"</f>
        <v>0</v>
      </c>
      <c r="CI1267" t="b">
        <f>LEN(_xlfn.IFNA(VLOOKUP(AX1267,Konstanta!$X:$X,1,FALSE),""))&gt;0</f>
        <v>0</v>
      </c>
      <c r="CJ1267" t="b">
        <f>OR(LEN(_xlfn.IFNA(VLOOKUP(Y1267,Konstanta!$Q:$Q,1,FALSE),""))&gt;0,LEN(Y1267)=0)</f>
        <v>1</v>
      </c>
      <c r="CK1267" t="b">
        <f t="shared" si="321"/>
        <v>1</v>
      </c>
      <c r="CL1267" t="b">
        <f>OR(LEN(_xlfn.IFNA(VLOOKUP(BK1267,Konstanta!$Z:$Z,1,FALSE),""))&gt;0,LEN(BK1267)=0)</f>
        <v>1</v>
      </c>
      <c r="CM1267" t="b">
        <f t="shared" si="322"/>
        <v>1</v>
      </c>
      <c r="CN1267" t="b">
        <f t="shared" si="323"/>
        <v>0</v>
      </c>
      <c r="CO1267" t="b">
        <f>LEN(_xlfn.IFNA(VLOOKUP(Data!K1267,Konstanta!$AB:$AB,1,FALSE),""))&gt;0</f>
        <v>0</v>
      </c>
      <c r="CP1267" s="12" t="b">
        <f t="shared" si="324"/>
        <v>0</v>
      </c>
      <c r="CQ1267" s="12" t="b">
        <f t="shared" si="325"/>
        <v>0</v>
      </c>
      <c r="CR1267" t="b">
        <f>ISNUMBER(SEARCH(Konstanta!$Q$5,Y1267))</f>
        <v>0</v>
      </c>
      <c r="CS1267">
        <f ca="1">IF(CD1267&lt;=Konstanta!$J$5,Konstanta!$I$5,IF(CD1267&lt;=Konstanta!$J$6,Konstanta!$I$6,IF(CD1267&lt;=Konstanta!$J$7,Konstanta!$I$7,Konstanta!$I$8)))</f>
        <v>4</v>
      </c>
      <c r="CT1267" t="b">
        <f>ISNUMBER(SEARCH(Konstanta!$Q$6,Y1267))</f>
        <v>0</v>
      </c>
      <c r="CU1267">
        <f ca="1">IF(CD1267&lt;=Konstanta!$F$5,Konstanta!$E$5,IF(CD1267&lt;=Konstanta!$F$6,Konstanta!$E$6,IF(CD1267&lt;=Konstanta!$F$7,Konstanta!$E$7,IF(CD1267&lt;=Konstanta!$F$8,Konstanta!$E$8,Konstanta!$E$9))))</f>
        <v>5</v>
      </c>
      <c r="CV1267" t="b">
        <f t="shared" si="326"/>
        <v>1</v>
      </c>
      <c r="CW1267" s="74">
        <f ca="1">IF(CD1267&lt;=Konstanta!$B$5,Konstanta!$A$5,IF(CD1267&lt;=Konstanta!$B$6,Konstanta!$A$6,IF(CD1267&lt;=Konstanta!$B$7,Konstanta!$A$7,IF(CD1267&lt;=Konstanta!$B$8,Konstanta!$A$8,IF(CD1267&lt;=Konstanta!$B$9,Konstanta!$A$9,IF(CD1267&lt;=Konstanta!$B$10,Konstanta!$A$10,IF(CD1267&lt;=Konstanta!$B$11,Konstanta!$A$11,Konstanta!$A$12)))))))</f>
        <v>8</v>
      </c>
      <c r="CX1267" t="b">
        <f>LEN(_xlfn.IFNA(VLOOKUP(AA1267,Konstanta!$AD:$AD,1,FALSE),""))=0</f>
        <v>1</v>
      </c>
      <c r="CY1267" s="67">
        <f t="shared" si="327"/>
        <v>0</v>
      </c>
      <c r="CZ1267" s="67">
        <f t="shared" si="328"/>
        <v>0</v>
      </c>
      <c r="DA1267" s="67">
        <f t="shared" si="329"/>
        <v>0</v>
      </c>
      <c r="DB1267" t="b">
        <f t="shared" ca="1" si="330"/>
        <v>0</v>
      </c>
      <c r="DC1267" s="67" t="b">
        <f>DA1267&lt;=Konstanta!$AH$3</f>
        <v>1</v>
      </c>
      <c r="DD1267" t="b">
        <f>CY1267&lt;=Konstanta!$AH$4</f>
        <v>1</v>
      </c>
      <c r="DE1267" t="b">
        <f>CY1267&lt;=Konstanta!$AH$5</f>
        <v>1</v>
      </c>
      <c r="DF1267" t="b">
        <f>CY1267&lt;=Konstanta!$AH$6</f>
        <v>1</v>
      </c>
      <c r="DG1267" t="b">
        <f ca="1">TEXT(BL1267,"YYYYMMDD")=TEXT(Konstanta!$B$1,"YYYYMMDD")</f>
        <v>0</v>
      </c>
      <c r="DH1267" t="b">
        <f t="shared" si="331"/>
        <v>0</v>
      </c>
      <c r="DI1267" s="67">
        <f ca="1">Konstanta!$C$4-Data!CD1267</f>
        <v>-1096658.666275</v>
      </c>
      <c r="DJ1267">
        <f ca="1">IF(Data!DI1267&gt;=Konstanta!$B$14,Konstanta!$A$14,IF(Data!DI1267&gt;=Konstanta!$B$15,Konstanta!$A$15,IF(Data!DI1267&gt;=Konstanta!$B$16,Konstanta!$A$16,IF(Data!DI1267&gt;=Konstanta!$B$17,Konstanta!$A$17,IF(Data!DI1267&gt;=Konstanta!$B$18,Konstanta!$A$18,Konstanta!$A$19)))))</f>
        <v>6</v>
      </c>
      <c r="DK1267" t="b">
        <f t="shared" si="332"/>
        <v>0</v>
      </c>
      <c r="DL1267" t="b">
        <f>COUNTIFS(A$1:A1266,A1267)=0</f>
        <v>1</v>
      </c>
    </row>
    <row r="1268" spans="1:116">
      <c r="A1268" s="68"/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8"/>
      <c r="P1268" s="68"/>
      <c r="Q1268" s="68"/>
      <c r="R1268" s="68"/>
      <c r="S1268" s="68"/>
      <c r="T1268" s="68"/>
      <c r="U1268" s="68"/>
      <c r="V1268" s="68"/>
      <c r="W1268" s="68"/>
      <c r="X1268" s="68"/>
      <c r="Y1268" s="68"/>
      <c r="Z1268" s="68"/>
      <c r="AA1268" s="68"/>
      <c r="AB1268" s="68"/>
      <c r="AC1268" s="68"/>
      <c r="AD1268" s="68"/>
      <c r="AE1268" s="68"/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68"/>
      <c r="AX1268" s="68"/>
      <c r="AY1268" s="68"/>
      <c r="AZ1268" s="68"/>
      <c r="BA1268" s="68"/>
      <c r="BB1268" s="68"/>
      <c r="BC1268" s="68"/>
      <c r="BD1268" s="68"/>
      <c r="BE1268" s="68"/>
      <c r="BF1268" s="68"/>
      <c r="BG1268" s="68"/>
      <c r="BH1268" s="68"/>
      <c r="BI1268" s="68"/>
      <c r="BJ1268" s="68"/>
      <c r="BK1268" s="68"/>
      <c r="BL1268" s="68"/>
      <c r="BM1268" s="68"/>
      <c r="BN1268" s="68"/>
      <c r="BO1268" s="68"/>
      <c r="BP1268" s="68"/>
      <c r="BQ1268" s="68"/>
      <c r="BR1268" s="68"/>
      <c r="BS1268" s="68"/>
      <c r="BT1268" s="68"/>
      <c r="BU1268" s="68"/>
      <c r="BV1268" s="68"/>
      <c r="BW1268" s="68"/>
      <c r="BX1268" s="68"/>
      <c r="BY1268" s="68"/>
      <c r="BZ1268" s="70" t="str">
        <f t="shared" si="317"/>
        <v/>
      </c>
      <c r="CA1268" s="71">
        <f t="shared" ca="1" si="318"/>
        <v>1096694.6664305555</v>
      </c>
      <c r="CB1268" s="70" t="b">
        <f ca="1">AND(LEN(BZ1268)&gt;0,TEXT(BZ1268,"YYYY-MM-DD")=TEXT(Konstanta!$B$1,"YYYY-MM-DD"))</f>
        <v>0</v>
      </c>
      <c r="CC1268" s="70" t="str">
        <f t="shared" si="319"/>
        <v/>
      </c>
      <c r="CD1268" s="72">
        <f ca="1">(Konstanta!$B$2-D1268)*24</f>
        <v>1096694.666275</v>
      </c>
      <c r="CE1268" t="b">
        <f t="shared" si="320"/>
        <v>0</v>
      </c>
      <c r="CF1268" t="b">
        <f>LEN(_xlfn.IFNA(VLOOKUP(H1268,Konstanta!$M:$M,1,FALSE),""))&gt;0</f>
        <v>0</v>
      </c>
      <c r="CG1268" t="b">
        <f>LEN(_xlfn.IFNA(VLOOKUP(G1268,Konstanta!$T:$T,1,FALSE),""))&gt;0</f>
        <v>0</v>
      </c>
      <c r="CH1268" t="b">
        <f>_xlfn.IFNA(VLOOKUP(U1268,Konstanta!$O:$O,1,FALSE),"-")&lt;&gt;"-"</f>
        <v>0</v>
      </c>
      <c r="CI1268" t="b">
        <f>LEN(_xlfn.IFNA(VLOOKUP(AX1268,Konstanta!$X:$X,1,FALSE),""))&gt;0</f>
        <v>0</v>
      </c>
      <c r="CJ1268" t="b">
        <f>OR(LEN(_xlfn.IFNA(VLOOKUP(Y1268,Konstanta!$Q:$Q,1,FALSE),""))&gt;0,LEN(Y1268)=0)</f>
        <v>1</v>
      </c>
      <c r="CK1268" t="b">
        <f t="shared" si="321"/>
        <v>1</v>
      </c>
      <c r="CL1268" t="b">
        <f>OR(LEN(_xlfn.IFNA(VLOOKUP(BK1268,Konstanta!$Z:$Z,1,FALSE),""))&gt;0,LEN(BK1268)=0)</f>
        <v>1</v>
      </c>
      <c r="CM1268" t="b">
        <f t="shared" si="322"/>
        <v>1</v>
      </c>
      <c r="CN1268" t="b">
        <f t="shared" si="323"/>
        <v>0</v>
      </c>
      <c r="CO1268" t="b">
        <f>LEN(_xlfn.IFNA(VLOOKUP(Data!K1268,Konstanta!$AB:$AB,1,FALSE),""))&gt;0</f>
        <v>0</v>
      </c>
      <c r="CP1268" s="12" t="b">
        <f t="shared" si="324"/>
        <v>0</v>
      </c>
      <c r="CQ1268" s="12" t="b">
        <f t="shared" si="325"/>
        <v>0</v>
      </c>
      <c r="CR1268" t="b">
        <f>ISNUMBER(SEARCH(Konstanta!$Q$5,Y1268))</f>
        <v>0</v>
      </c>
      <c r="CS1268">
        <f ca="1">IF(CD1268&lt;=Konstanta!$J$5,Konstanta!$I$5,IF(CD1268&lt;=Konstanta!$J$6,Konstanta!$I$6,IF(CD1268&lt;=Konstanta!$J$7,Konstanta!$I$7,Konstanta!$I$8)))</f>
        <v>4</v>
      </c>
      <c r="CT1268" t="b">
        <f>ISNUMBER(SEARCH(Konstanta!$Q$6,Y1268))</f>
        <v>0</v>
      </c>
      <c r="CU1268">
        <f ca="1">IF(CD1268&lt;=Konstanta!$F$5,Konstanta!$E$5,IF(CD1268&lt;=Konstanta!$F$6,Konstanta!$E$6,IF(CD1268&lt;=Konstanta!$F$7,Konstanta!$E$7,IF(CD1268&lt;=Konstanta!$F$8,Konstanta!$E$8,Konstanta!$E$9))))</f>
        <v>5</v>
      </c>
      <c r="CV1268" t="b">
        <f t="shared" si="326"/>
        <v>1</v>
      </c>
      <c r="CW1268" s="74">
        <f ca="1">IF(CD1268&lt;=Konstanta!$B$5,Konstanta!$A$5,IF(CD1268&lt;=Konstanta!$B$6,Konstanta!$A$6,IF(CD1268&lt;=Konstanta!$B$7,Konstanta!$A$7,IF(CD1268&lt;=Konstanta!$B$8,Konstanta!$A$8,IF(CD1268&lt;=Konstanta!$B$9,Konstanta!$A$9,IF(CD1268&lt;=Konstanta!$B$10,Konstanta!$A$10,IF(CD1268&lt;=Konstanta!$B$11,Konstanta!$A$11,Konstanta!$A$12)))))))</f>
        <v>8</v>
      </c>
      <c r="CX1268" t="b">
        <f>LEN(_xlfn.IFNA(VLOOKUP(AA1268,Konstanta!$AD:$AD,1,FALSE),""))=0</f>
        <v>1</v>
      </c>
      <c r="CY1268" s="67">
        <f t="shared" si="327"/>
        <v>0</v>
      </c>
      <c r="CZ1268" s="67">
        <f t="shared" si="328"/>
        <v>0</v>
      </c>
      <c r="DA1268" s="67">
        <f t="shared" si="329"/>
        <v>0</v>
      </c>
      <c r="DB1268" t="b">
        <f t="shared" ca="1" si="330"/>
        <v>0</v>
      </c>
      <c r="DC1268" s="67" t="b">
        <f>DA1268&lt;=Konstanta!$AH$3</f>
        <v>1</v>
      </c>
      <c r="DD1268" t="b">
        <f>CY1268&lt;=Konstanta!$AH$4</f>
        <v>1</v>
      </c>
      <c r="DE1268" t="b">
        <f>CY1268&lt;=Konstanta!$AH$5</f>
        <v>1</v>
      </c>
      <c r="DF1268" t="b">
        <f>CY1268&lt;=Konstanta!$AH$6</f>
        <v>1</v>
      </c>
      <c r="DG1268" t="b">
        <f ca="1">TEXT(BL1268,"YYYYMMDD")=TEXT(Konstanta!$B$1,"YYYYMMDD")</f>
        <v>0</v>
      </c>
      <c r="DH1268" t="b">
        <f t="shared" si="331"/>
        <v>0</v>
      </c>
      <c r="DI1268" s="67">
        <f ca="1">Konstanta!$C$4-Data!CD1268</f>
        <v>-1096658.666275</v>
      </c>
      <c r="DJ1268">
        <f ca="1">IF(Data!DI1268&gt;=Konstanta!$B$14,Konstanta!$A$14,IF(Data!DI1268&gt;=Konstanta!$B$15,Konstanta!$A$15,IF(Data!DI1268&gt;=Konstanta!$B$16,Konstanta!$A$16,IF(Data!DI1268&gt;=Konstanta!$B$17,Konstanta!$A$17,IF(Data!DI1268&gt;=Konstanta!$B$18,Konstanta!$A$18,Konstanta!$A$19)))))</f>
        <v>6</v>
      </c>
      <c r="DK1268" t="b">
        <f t="shared" si="332"/>
        <v>0</v>
      </c>
      <c r="DL1268" t="b">
        <f>COUNTIFS(A$1:A1267,A1268)=0</f>
        <v>1</v>
      </c>
    </row>
    <row r="1269" spans="1:116">
      <c r="A1269" s="68"/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8"/>
      <c r="P1269" s="68"/>
      <c r="Q1269" s="68"/>
      <c r="R1269" s="68"/>
      <c r="S1269" s="68"/>
      <c r="T1269" s="68"/>
      <c r="U1269" s="68"/>
      <c r="V1269" s="68"/>
      <c r="W1269" s="68"/>
      <c r="X1269" s="68"/>
      <c r="Y1269" s="68"/>
      <c r="Z1269" s="68"/>
      <c r="AA1269" s="68"/>
      <c r="AB1269" s="68"/>
      <c r="AC1269" s="68"/>
      <c r="AD1269" s="68"/>
      <c r="AE1269" s="68"/>
      <c r="AF1269" s="68"/>
      <c r="AG1269" s="68"/>
      <c r="AH1269" s="68"/>
      <c r="AI1269" s="68"/>
      <c r="AJ1269" s="68"/>
      <c r="AK1269" s="68"/>
      <c r="AL1269" s="68"/>
      <c r="AM1269" s="68"/>
      <c r="AN1269" s="68"/>
      <c r="AO1269" s="68"/>
      <c r="AP1269" s="68"/>
      <c r="AQ1269" s="68"/>
      <c r="AR1269" s="68"/>
      <c r="AS1269" s="68"/>
      <c r="AT1269" s="68"/>
      <c r="AU1269" s="68"/>
      <c r="AV1269" s="68"/>
      <c r="AW1269" s="68"/>
      <c r="AX1269" s="68"/>
      <c r="AY1269" s="68"/>
      <c r="AZ1269" s="68"/>
      <c r="BA1269" s="68"/>
      <c r="BB1269" s="68"/>
      <c r="BC1269" s="68"/>
      <c r="BD1269" s="68"/>
      <c r="BE1269" s="68"/>
      <c r="BF1269" s="68"/>
      <c r="BG1269" s="68"/>
      <c r="BH1269" s="68"/>
      <c r="BI1269" s="68"/>
      <c r="BJ1269" s="68"/>
      <c r="BK1269" s="68"/>
      <c r="BL1269" s="68"/>
      <c r="BM1269" s="68"/>
      <c r="BN1269" s="68"/>
      <c r="BO1269" s="68"/>
      <c r="BP1269" s="68"/>
      <c r="BQ1269" s="68"/>
      <c r="BR1269" s="68"/>
      <c r="BS1269" s="68"/>
      <c r="BT1269" s="68"/>
      <c r="BU1269" s="68"/>
      <c r="BV1269" s="68"/>
      <c r="BW1269" s="68"/>
      <c r="BX1269" s="68"/>
      <c r="BY1269" s="68"/>
      <c r="BZ1269" s="70" t="str">
        <f t="shared" si="317"/>
        <v/>
      </c>
      <c r="CA1269" s="71">
        <f t="shared" ca="1" si="318"/>
        <v>1096694.6659916667</v>
      </c>
      <c r="CB1269" s="70" t="b">
        <f ca="1">AND(LEN(BZ1269)&gt;0,TEXT(BZ1269,"YYYY-MM-DD")=TEXT(Konstanta!$B$1,"YYYY-MM-DD"))</f>
        <v>0</v>
      </c>
      <c r="CC1269" s="70" t="str">
        <f t="shared" si="319"/>
        <v/>
      </c>
      <c r="CD1269" s="72">
        <f ca="1">(Konstanta!$B$2-D1269)*24</f>
        <v>1096694.666275</v>
      </c>
      <c r="CE1269" t="b">
        <f t="shared" si="320"/>
        <v>0</v>
      </c>
      <c r="CF1269" t="b">
        <f>LEN(_xlfn.IFNA(VLOOKUP(H1269,Konstanta!$M:$M,1,FALSE),""))&gt;0</f>
        <v>0</v>
      </c>
      <c r="CG1269" t="b">
        <f>LEN(_xlfn.IFNA(VLOOKUP(G1269,Konstanta!$T:$T,1,FALSE),""))&gt;0</f>
        <v>0</v>
      </c>
      <c r="CH1269" t="b">
        <f>_xlfn.IFNA(VLOOKUP(U1269,Konstanta!$O:$O,1,FALSE),"-")&lt;&gt;"-"</f>
        <v>0</v>
      </c>
      <c r="CI1269" t="b">
        <f>LEN(_xlfn.IFNA(VLOOKUP(AX1269,Konstanta!$X:$X,1,FALSE),""))&gt;0</f>
        <v>0</v>
      </c>
      <c r="CJ1269" t="b">
        <f>OR(LEN(_xlfn.IFNA(VLOOKUP(Y1269,Konstanta!$Q:$Q,1,FALSE),""))&gt;0,LEN(Y1269)=0)</f>
        <v>1</v>
      </c>
      <c r="CK1269" t="b">
        <f t="shared" si="321"/>
        <v>1</v>
      </c>
      <c r="CL1269" t="b">
        <f>OR(LEN(_xlfn.IFNA(VLOOKUP(BK1269,Konstanta!$Z:$Z,1,FALSE),""))&gt;0,LEN(BK1269)=0)</f>
        <v>1</v>
      </c>
      <c r="CM1269" t="b">
        <f t="shared" si="322"/>
        <v>1</v>
      </c>
      <c r="CN1269" t="b">
        <f t="shared" si="323"/>
        <v>0</v>
      </c>
      <c r="CO1269" t="b">
        <f>LEN(_xlfn.IFNA(VLOOKUP(Data!K1269,Konstanta!$AB:$AB,1,FALSE),""))&gt;0</f>
        <v>0</v>
      </c>
      <c r="CP1269" s="12" t="b">
        <f t="shared" si="324"/>
        <v>0</v>
      </c>
      <c r="CQ1269" s="12" t="b">
        <f t="shared" si="325"/>
        <v>0</v>
      </c>
      <c r="CR1269" t="b">
        <f>ISNUMBER(SEARCH(Konstanta!$Q$5,Y1269))</f>
        <v>0</v>
      </c>
      <c r="CS1269">
        <f ca="1">IF(CD1269&lt;=Konstanta!$J$5,Konstanta!$I$5,IF(CD1269&lt;=Konstanta!$J$6,Konstanta!$I$6,IF(CD1269&lt;=Konstanta!$J$7,Konstanta!$I$7,Konstanta!$I$8)))</f>
        <v>4</v>
      </c>
      <c r="CT1269" t="b">
        <f>ISNUMBER(SEARCH(Konstanta!$Q$6,Y1269))</f>
        <v>0</v>
      </c>
      <c r="CU1269">
        <f ca="1">IF(CD1269&lt;=Konstanta!$F$5,Konstanta!$E$5,IF(CD1269&lt;=Konstanta!$F$6,Konstanta!$E$6,IF(CD1269&lt;=Konstanta!$F$7,Konstanta!$E$7,IF(CD1269&lt;=Konstanta!$F$8,Konstanta!$E$8,Konstanta!$E$9))))</f>
        <v>5</v>
      </c>
      <c r="CV1269" t="b">
        <f t="shared" si="326"/>
        <v>1</v>
      </c>
      <c r="CW1269" s="74">
        <f ca="1">IF(CD1269&lt;=Konstanta!$B$5,Konstanta!$A$5,IF(CD1269&lt;=Konstanta!$B$6,Konstanta!$A$6,IF(CD1269&lt;=Konstanta!$B$7,Konstanta!$A$7,IF(CD1269&lt;=Konstanta!$B$8,Konstanta!$A$8,IF(CD1269&lt;=Konstanta!$B$9,Konstanta!$A$9,IF(CD1269&lt;=Konstanta!$B$10,Konstanta!$A$10,IF(CD1269&lt;=Konstanta!$B$11,Konstanta!$A$11,Konstanta!$A$12)))))))</f>
        <v>8</v>
      </c>
      <c r="CX1269" t="b">
        <f>LEN(_xlfn.IFNA(VLOOKUP(AA1269,Konstanta!$AD:$AD,1,FALSE),""))=0</f>
        <v>1</v>
      </c>
      <c r="CY1269" s="67">
        <f t="shared" si="327"/>
        <v>0</v>
      </c>
      <c r="CZ1269" s="67">
        <f t="shared" si="328"/>
        <v>0</v>
      </c>
      <c r="DA1269" s="67">
        <f t="shared" si="329"/>
        <v>0</v>
      </c>
      <c r="DB1269" t="b">
        <f t="shared" ca="1" si="330"/>
        <v>0</v>
      </c>
      <c r="DC1269" s="67" t="b">
        <f>DA1269&lt;=Konstanta!$AH$3</f>
        <v>1</v>
      </c>
      <c r="DD1269" t="b">
        <f>CY1269&lt;=Konstanta!$AH$4</f>
        <v>1</v>
      </c>
      <c r="DE1269" t="b">
        <f>CY1269&lt;=Konstanta!$AH$5</f>
        <v>1</v>
      </c>
      <c r="DF1269" t="b">
        <f>CY1269&lt;=Konstanta!$AH$6</f>
        <v>1</v>
      </c>
      <c r="DG1269" t="b">
        <f ca="1">TEXT(BL1269,"YYYYMMDD")=TEXT(Konstanta!$B$1,"YYYYMMDD")</f>
        <v>0</v>
      </c>
      <c r="DH1269" t="b">
        <f t="shared" si="331"/>
        <v>0</v>
      </c>
      <c r="DI1269" s="67">
        <f ca="1">Konstanta!$C$4-Data!CD1269</f>
        <v>-1096658.666275</v>
      </c>
      <c r="DJ1269">
        <f ca="1">IF(Data!DI1269&gt;=Konstanta!$B$14,Konstanta!$A$14,IF(Data!DI1269&gt;=Konstanta!$B$15,Konstanta!$A$15,IF(Data!DI1269&gt;=Konstanta!$B$16,Konstanta!$A$16,IF(Data!DI1269&gt;=Konstanta!$B$17,Konstanta!$A$17,IF(Data!DI1269&gt;=Konstanta!$B$18,Konstanta!$A$18,Konstanta!$A$19)))))</f>
        <v>6</v>
      </c>
      <c r="DK1269" t="b">
        <f t="shared" si="332"/>
        <v>0</v>
      </c>
      <c r="DL1269" t="b">
        <f>COUNTIFS(A$1:A1268,A1269)=0</f>
        <v>1</v>
      </c>
    </row>
    <row r="1270" spans="1:116">
      <c r="A1270" s="68"/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8"/>
      <c r="P1270" s="68"/>
      <c r="Q1270" s="68"/>
      <c r="R1270" s="68"/>
      <c r="S1270" s="68"/>
      <c r="T1270" s="68"/>
      <c r="U1270" s="68"/>
      <c r="V1270" s="68"/>
      <c r="W1270" s="68"/>
      <c r="X1270" s="68"/>
      <c r="Y1270" s="68"/>
      <c r="Z1270" s="68"/>
      <c r="AA1270" s="68"/>
      <c r="AB1270" s="68"/>
      <c r="AC1270" s="68"/>
      <c r="AD1270" s="68"/>
      <c r="AE1270" s="68"/>
      <c r="AF1270" s="68"/>
      <c r="AG1270" s="68"/>
      <c r="AH1270" s="68"/>
      <c r="AI1270" s="68"/>
      <c r="AJ1270" s="68"/>
      <c r="AK1270" s="68"/>
      <c r="AL1270" s="68"/>
      <c r="AM1270" s="68"/>
      <c r="AN1270" s="68"/>
      <c r="AO1270" s="68"/>
      <c r="AP1270" s="68"/>
      <c r="AQ1270" s="68"/>
      <c r="AR1270" s="68"/>
      <c r="AS1270" s="68"/>
      <c r="AT1270" s="68"/>
      <c r="AU1270" s="68"/>
      <c r="AV1270" s="68"/>
      <c r="AW1270" s="68"/>
      <c r="AX1270" s="68"/>
      <c r="AY1270" s="68"/>
      <c r="AZ1270" s="68"/>
      <c r="BA1270" s="68"/>
      <c r="BB1270" s="68"/>
      <c r="BC1270" s="68"/>
      <c r="BD1270" s="68"/>
      <c r="BE1270" s="68"/>
      <c r="BF1270" s="68"/>
      <c r="BG1270" s="68"/>
      <c r="BH1270" s="68"/>
      <c r="BI1270" s="68"/>
      <c r="BJ1270" s="68"/>
      <c r="BK1270" s="68"/>
      <c r="BL1270" s="68"/>
      <c r="BM1270" s="68"/>
      <c r="BN1270" s="68"/>
      <c r="BO1270" s="68"/>
      <c r="BP1270" s="68"/>
      <c r="BQ1270" s="68"/>
      <c r="BR1270" s="68"/>
      <c r="BS1270" s="68"/>
      <c r="BT1270" s="68"/>
      <c r="BU1270" s="68"/>
      <c r="BV1270" s="68"/>
      <c r="BW1270" s="68"/>
      <c r="BX1270" s="68"/>
      <c r="BY1270" s="68"/>
      <c r="BZ1270" s="70" t="str">
        <f t="shared" si="317"/>
        <v/>
      </c>
      <c r="CA1270" s="71">
        <f t="shared" ca="1" si="318"/>
        <v>1096694.6660166667</v>
      </c>
      <c r="CB1270" s="70" t="b">
        <f ca="1">AND(LEN(BZ1270)&gt;0,TEXT(BZ1270,"YYYY-MM-DD")=TEXT(Konstanta!$B$1,"YYYY-MM-DD"))</f>
        <v>0</v>
      </c>
      <c r="CC1270" s="70" t="str">
        <f t="shared" si="319"/>
        <v/>
      </c>
      <c r="CD1270" s="72">
        <f ca="1">(Konstanta!$B$2-D1270)*24</f>
        <v>1096694.666275</v>
      </c>
      <c r="CE1270" t="b">
        <f t="shared" si="320"/>
        <v>0</v>
      </c>
      <c r="CF1270" t="b">
        <f>LEN(_xlfn.IFNA(VLOOKUP(H1270,Konstanta!$M:$M,1,FALSE),""))&gt;0</f>
        <v>0</v>
      </c>
      <c r="CG1270" t="b">
        <f>LEN(_xlfn.IFNA(VLOOKUP(G1270,Konstanta!$T:$T,1,FALSE),""))&gt;0</f>
        <v>0</v>
      </c>
      <c r="CH1270" t="b">
        <f>_xlfn.IFNA(VLOOKUP(U1270,Konstanta!$O:$O,1,FALSE),"-")&lt;&gt;"-"</f>
        <v>0</v>
      </c>
      <c r="CI1270" t="b">
        <f>LEN(_xlfn.IFNA(VLOOKUP(AX1270,Konstanta!$X:$X,1,FALSE),""))&gt;0</f>
        <v>0</v>
      </c>
      <c r="CJ1270" t="b">
        <f>OR(LEN(_xlfn.IFNA(VLOOKUP(Y1270,Konstanta!$Q:$Q,1,FALSE),""))&gt;0,LEN(Y1270)=0)</f>
        <v>1</v>
      </c>
      <c r="CK1270" t="b">
        <f t="shared" si="321"/>
        <v>1</v>
      </c>
      <c r="CL1270" t="b">
        <f>OR(LEN(_xlfn.IFNA(VLOOKUP(BK1270,Konstanta!$Z:$Z,1,FALSE),""))&gt;0,LEN(BK1270)=0)</f>
        <v>1</v>
      </c>
      <c r="CM1270" t="b">
        <f t="shared" si="322"/>
        <v>1</v>
      </c>
      <c r="CN1270" t="b">
        <f t="shared" si="323"/>
        <v>0</v>
      </c>
      <c r="CO1270" t="b">
        <f>LEN(_xlfn.IFNA(VLOOKUP(Data!K1270,Konstanta!$AB:$AB,1,FALSE),""))&gt;0</f>
        <v>0</v>
      </c>
      <c r="CP1270" s="12" t="b">
        <f t="shared" si="324"/>
        <v>0</v>
      </c>
      <c r="CQ1270" s="12" t="b">
        <f t="shared" si="325"/>
        <v>0</v>
      </c>
      <c r="CR1270" t="b">
        <f>ISNUMBER(SEARCH(Konstanta!$Q$5,Y1270))</f>
        <v>0</v>
      </c>
      <c r="CS1270">
        <f ca="1">IF(CD1270&lt;=Konstanta!$J$5,Konstanta!$I$5,IF(CD1270&lt;=Konstanta!$J$6,Konstanta!$I$6,IF(CD1270&lt;=Konstanta!$J$7,Konstanta!$I$7,Konstanta!$I$8)))</f>
        <v>4</v>
      </c>
      <c r="CT1270" t="b">
        <f>ISNUMBER(SEARCH(Konstanta!$Q$6,Y1270))</f>
        <v>0</v>
      </c>
      <c r="CU1270">
        <f ca="1">IF(CD1270&lt;=Konstanta!$F$5,Konstanta!$E$5,IF(CD1270&lt;=Konstanta!$F$6,Konstanta!$E$6,IF(CD1270&lt;=Konstanta!$F$7,Konstanta!$E$7,IF(CD1270&lt;=Konstanta!$F$8,Konstanta!$E$8,Konstanta!$E$9))))</f>
        <v>5</v>
      </c>
      <c r="CV1270" t="b">
        <f t="shared" si="326"/>
        <v>1</v>
      </c>
      <c r="CW1270" s="74">
        <f ca="1">IF(CD1270&lt;=Konstanta!$B$5,Konstanta!$A$5,IF(CD1270&lt;=Konstanta!$B$6,Konstanta!$A$6,IF(CD1270&lt;=Konstanta!$B$7,Konstanta!$A$7,IF(CD1270&lt;=Konstanta!$B$8,Konstanta!$A$8,IF(CD1270&lt;=Konstanta!$B$9,Konstanta!$A$9,IF(CD1270&lt;=Konstanta!$B$10,Konstanta!$A$10,IF(CD1270&lt;=Konstanta!$B$11,Konstanta!$A$11,Konstanta!$A$12)))))))</f>
        <v>8</v>
      </c>
      <c r="CX1270" t="b">
        <f>LEN(_xlfn.IFNA(VLOOKUP(AA1270,Konstanta!$AD:$AD,1,FALSE),""))=0</f>
        <v>1</v>
      </c>
      <c r="CY1270" s="67">
        <f t="shared" si="327"/>
        <v>0</v>
      </c>
      <c r="CZ1270" s="67">
        <f t="shared" si="328"/>
        <v>0</v>
      </c>
      <c r="DA1270" s="67">
        <f t="shared" si="329"/>
        <v>0</v>
      </c>
      <c r="DB1270" t="b">
        <f t="shared" ca="1" si="330"/>
        <v>0</v>
      </c>
      <c r="DC1270" s="67" t="b">
        <f>DA1270&lt;=Konstanta!$AH$3</f>
        <v>1</v>
      </c>
      <c r="DD1270" t="b">
        <f>CY1270&lt;=Konstanta!$AH$4</f>
        <v>1</v>
      </c>
      <c r="DE1270" t="b">
        <f>CY1270&lt;=Konstanta!$AH$5</f>
        <v>1</v>
      </c>
      <c r="DF1270" t="b">
        <f>CY1270&lt;=Konstanta!$AH$6</f>
        <v>1</v>
      </c>
      <c r="DG1270" t="b">
        <f ca="1">TEXT(BL1270,"YYYYMMDD")=TEXT(Konstanta!$B$1,"YYYYMMDD")</f>
        <v>0</v>
      </c>
      <c r="DH1270" t="b">
        <f t="shared" si="331"/>
        <v>0</v>
      </c>
      <c r="DI1270" s="67">
        <f ca="1">Konstanta!$C$4-Data!CD1270</f>
        <v>-1096658.666275</v>
      </c>
      <c r="DJ1270">
        <f ca="1">IF(Data!DI1270&gt;=Konstanta!$B$14,Konstanta!$A$14,IF(Data!DI1270&gt;=Konstanta!$B$15,Konstanta!$A$15,IF(Data!DI1270&gt;=Konstanta!$B$16,Konstanta!$A$16,IF(Data!DI1270&gt;=Konstanta!$B$17,Konstanta!$A$17,IF(Data!DI1270&gt;=Konstanta!$B$18,Konstanta!$A$18,Konstanta!$A$19)))))</f>
        <v>6</v>
      </c>
      <c r="DK1270" t="b">
        <f t="shared" si="332"/>
        <v>0</v>
      </c>
      <c r="DL1270" t="b">
        <f>COUNTIFS(A$1:A1269,A1270)=0</f>
        <v>1</v>
      </c>
    </row>
    <row r="1271" spans="1:116">
      <c r="A1271" s="68"/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8"/>
      <c r="P1271" s="68"/>
      <c r="Q1271" s="68"/>
      <c r="R1271" s="68"/>
      <c r="S1271" s="68"/>
      <c r="T1271" s="68"/>
      <c r="U1271" s="68"/>
      <c r="V1271" s="68"/>
      <c r="W1271" s="68"/>
      <c r="X1271" s="68"/>
      <c r="Y1271" s="68"/>
      <c r="Z1271" s="68"/>
      <c r="AA1271" s="68"/>
      <c r="AB1271" s="68"/>
      <c r="AC1271" s="68"/>
      <c r="AD1271" s="68"/>
      <c r="AE1271" s="68"/>
      <c r="AF1271" s="68"/>
      <c r="AG1271" s="68"/>
      <c r="AH1271" s="68"/>
      <c r="AI1271" s="68"/>
      <c r="AJ1271" s="68"/>
      <c r="AK1271" s="68"/>
      <c r="AL1271" s="68"/>
      <c r="AM1271" s="68"/>
      <c r="AN1271" s="68"/>
      <c r="AO1271" s="68"/>
      <c r="AP1271" s="68"/>
      <c r="AQ1271" s="68"/>
      <c r="AR1271" s="68"/>
      <c r="AS1271" s="68"/>
      <c r="AT1271" s="68"/>
      <c r="AU1271" s="68"/>
      <c r="AV1271" s="68"/>
      <c r="AW1271" s="68"/>
      <c r="AX1271" s="68"/>
      <c r="AY1271" s="68"/>
      <c r="AZ1271" s="68"/>
      <c r="BA1271" s="68"/>
      <c r="BB1271" s="68"/>
      <c r="BC1271" s="68"/>
      <c r="BD1271" s="68"/>
      <c r="BE1271" s="68"/>
      <c r="BF1271" s="68"/>
      <c r="BG1271" s="68"/>
      <c r="BH1271" s="68"/>
      <c r="BI1271" s="68"/>
      <c r="BJ1271" s="68"/>
      <c r="BK1271" s="68"/>
      <c r="BL1271" s="68"/>
      <c r="BM1271" s="68"/>
      <c r="BN1271" s="68"/>
      <c r="BO1271" s="68"/>
      <c r="BP1271" s="68"/>
      <c r="BQ1271" s="68"/>
      <c r="BR1271" s="68"/>
      <c r="BS1271" s="68"/>
      <c r="BT1271" s="68"/>
      <c r="BU1271" s="68"/>
      <c r="BV1271" s="68"/>
      <c r="BW1271" s="68"/>
      <c r="BX1271" s="68"/>
      <c r="BY1271" s="68"/>
      <c r="BZ1271" s="70" t="str">
        <f t="shared" si="317"/>
        <v/>
      </c>
      <c r="CA1271" s="71">
        <f t="shared" ca="1" si="318"/>
        <v>1096694.6659916667</v>
      </c>
      <c r="CB1271" s="70" t="b">
        <f ca="1">AND(LEN(BZ1271)&gt;0,TEXT(BZ1271,"YYYY-MM-DD")=TEXT(Konstanta!$B$1,"YYYY-MM-DD"))</f>
        <v>0</v>
      </c>
      <c r="CC1271" s="70" t="str">
        <f t="shared" si="319"/>
        <v/>
      </c>
      <c r="CD1271" s="72">
        <f ca="1">(Konstanta!$B$2-D1271)*24</f>
        <v>1096694.666275</v>
      </c>
      <c r="CE1271" t="b">
        <f t="shared" si="320"/>
        <v>0</v>
      </c>
      <c r="CF1271" t="b">
        <f>LEN(_xlfn.IFNA(VLOOKUP(H1271,Konstanta!$M:$M,1,FALSE),""))&gt;0</f>
        <v>0</v>
      </c>
      <c r="CG1271" t="b">
        <f>LEN(_xlfn.IFNA(VLOOKUP(G1271,Konstanta!$T:$T,1,FALSE),""))&gt;0</f>
        <v>0</v>
      </c>
      <c r="CH1271" t="b">
        <f>_xlfn.IFNA(VLOOKUP(U1271,Konstanta!$O:$O,1,FALSE),"-")&lt;&gt;"-"</f>
        <v>0</v>
      </c>
      <c r="CI1271" t="b">
        <f>LEN(_xlfn.IFNA(VLOOKUP(AX1271,Konstanta!$X:$X,1,FALSE),""))&gt;0</f>
        <v>0</v>
      </c>
      <c r="CJ1271" t="b">
        <f>OR(LEN(_xlfn.IFNA(VLOOKUP(Y1271,Konstanta!$Q:$Q,1,FALSE),""))&gt;0,LEN(Y1271)=0)</f>
        <v>1</v>
      </c>
      <c r="CK1271" t="b">
        <f t="shared" si="321"/>
        <v>1</v>
      </c>
      <c r="CL1271" t="b">
        <f>OR(LEN(_xlfn.IFNA(VLOOKUP(BK1271,Konstanta!$Z:$Z,1,FALSE),""))&gt;0,LEN(BK1271)=0)</f>
        <v>1</v>
      </c>
      <c r="CM1271" t="b">
        <f t="shared" si="322"/>
        <v>1</v>
      </c>
      <c r="CN1271" t="b">
        <f t="shared" si="323"/>
        <v>0</v>
      </c>
      <c r="CO1271" t="b">
        <f>LEN(_xlfn.IFNA(VLOOKUP(Data!K1271,Konstanta!$AB:$AB,1,FALSE),""))&gt;0</f>
        <v>0</v>
      </c>
      <c r="CP1271" s="12" t="b">
        <f t="shared" si="324"/>
        <v>0</v>
      </c>
      <c r="CQ1271" s="12" t="b">
        <f t="shared" si="325"/>
        <v>0</v>
      </c>
      <c r="CR1271" t="b">
        <f>ISNUMBER(SEARCH(Konstanta!$Q$5,Y1271))</f>
        <v>0</v>
      </c>
      <c r="CS1271">
        <f ca="1">IF(CD1271&lt;=Konstanta!$J$5,Konstanta!$I$5,IF(CD1271&lt;=Konstanta!$J$6,Konstanta!$I$6,IF(CD1271&lt;=Konstanta!$J$7,Konstanta!$I$7,Konstanta!$I$8)))</f>
        <v>4</v>
      </c>
      <c r="CT1271" t="b">
        <f>ISNUMBER(SEARCH(Konstanta!$Q$6,Y1271))</f>
        <v>0</v>
      </c>
      <c r="CU1271">
        <f ca="1">IF(CD1271&lt;=Konstanta!$F$5,Konstanta!$E$5,IF(CD1271&lt;=Konstanta!$F$6,Konstanta!$E$6,IF(CD1271&lt;=Konstanta!$F$7,Konstanta!$E$7,IF(CD1271&lt;=Konstanta!$F$8,Konstanta!$E$8,Konstanta!$E$9))))</f>
        <v>5</v>
      </c>
      <c r="CV1271" t="b">
        <f t="shared" si="326"/>
        <v>1</v>
      </c>
      <c r="CW1271" s="74">
        <f ca="1">IF(CD1271&lt;=Konstanta!$B$5,Konstanta!$A$5,IF(CD1271&lt;=Konstanta!$B$6,Konstanta!$A$6,IF(CD1271&lt;=Konstanta!$B$7,Konstanta!$A$7,IF(CD1271&lt;=Konstanta!$B$8,Konstanta!$A$8,IF(CD1271&lt;=Konstanta!$B$9,Konstanta!$A$9,IF(CD1271&lt;=Konstanta!$B$10,Konstanta!$A$10,IF(CD1271&lt;=Konstanta!$B$11,Konstanta!$A$11,Konstanta!$A$12)))))))</f>
        <v>8</v>
      </c>
      <c r="CX1271" t="b">
        <f>LEN(_xlfn.IFNA(VLOOKUP(AA1271,Konstanta!$AD:$AD,1,FALSE),""))=0</f>
        <v>1</v>
      </c>
      <c r="CY1271" s="67">
        <f t="shared" si="327"/>
        <v>0</v>
      </c>
      <c r="CZ1271" s="67">
        <f t="shared" si="328"/>
        <v>0</v>
      </c>
      <c r="DA1271" s="67">
        <f t="shared" si="329"/>
        <v>0</v>
      </c>
      <c r="DB1271" t="b">
        <f t="shared" ca="1" si="330"/>
        <v>0</v>
      </c>
      <c r="DC1271" s="67" t="b">
        <f>DA1271&lt;=Konstanta!$AH$3</f>
        <v>1</v>
      </c>
      <c r="DD1271" t="b">
        <f>CY1271&lt;=Konstanta!$AH$4</f>
        <v>1</v>
      </c>
      <c r="DE1271" t="b">
        <f>CY1271&lt;=Konstanta!$AH$5</f>
        <v>1</v>
      </c>
      <c r="DF1271" t="b">
        <f>CY1271&lt;=Konstanta!$AH$6</f>
        <v>1</v>
      </c>
      <c r="DG1271" t="b">
        <f ca="1">TEXT(BL1271,"YYYYMMDD")=TEXT(Konstanta!$B$1,"YYYYMMDD")</f>
        <v>0</v>
      </c>
      <c r="DH1271" t="b">
        <f t="shared" si="331"/>
        <v>0</v>
      </c>
      <c r="DI1271" s="67">
        <f ca="1">Konstanta!$C$4-Data!CD1271</f>
        <v>-1096658.666275</v>
      </c>
      <c r="DJ1271">
        <f ca="1">IF(Data!DI1271&gt;=Konstanta!$B$14,Konstanta!$A$14,IF(Data!DI1271&gt;=Konstanta!$B$15,Konstanta!$A$15,IF(Data!DI1271&gt;=Konstanta!$B$16,Konstanta!$A$16,IF(Data!DI1271&gt;=Konstanta!$B$17,Konstanta!$A$17,IF(Data!DI1271&gt;=Konstanta!$B$18,Konstanta!$A$18,Konstanta!$A$19)))))</f>
        <v>6</v>
      </c>
      <c r="DK1271" t="b">
        <f t="shared" si="332"/>
        <v>0</v>
      </c>
      <c r="DL1271" t="b">
        <f>COUNTIFS(A$1:A1270,A1271)=0</f>
        <v>1</v>
      </c>
    </row>
    <row r="1272" spans="1:116">
      <c r="A1272" s="68"/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8"/>
      <c r="P1272" s="68"/>
      <c r="Q1272" s="68"/>
      <c r="R1272" s="68"/>
      <c r="S1272" s="68"/>
      <c r="T1272" s="68"/>
      <c r="U1272" s="68"/>
      <c r="V1272" s="68"/>
      <c r="W1272" s="68"/>
      <c r="X1272" s="68"/>
      <c r="Y1272" s="68"/>
      <c r="Z1272" s="68"/>
      <c r="AA1272" s="68"/>
      <c r="AB1272" s="68"/>
      <c r="AC1272" s="68"/>
      <c r="AD1272" s="68"/>
      <c r="AE1272" s="68"/>
      <c r="AF1272" s="68"/>
      <c r="AG1272" s="68"/>
      <c r="AH1272" s="68"/>
      <c r="AI1272" s="68"/>
      <c r="AJ1272" s="68"/>
      <c r="AK1272" s="68"/>
      <c r="AL1272" s="68"/>
      <c r="AM1272" s="68"/>
      <c r="AN1272" s="68"/>
      <c r="AO1272" s="68"/>
      <c r="AP1272" s="68"/>
      <c r="AQ1272" s="68"/>
      <c r="AR1272" s="68"/>
      <c r="AS1272" s="68"/>
      <c r="AT1272" s="68"/>
      <c r="AU1272" s="68"/>
      <c r="AV1272" s="68"/>
      <c r="AW1272" s="68"/>
      <c r="AX1272" s="68"/>
      <c r="AY1272" s="68"/>
      <c r="AZ1272" s="68"/>
      <c r="BA1272" s="68"/>
      <c r="BB1272" s="68"/>
      <c r="BC1272" s="68"/>
      <c r="BD1272" s="68"/>
      <c r="BE1272" s="68"/>
      <c r="BF1272" s="68"/>
      <c r="BG1272" s="68"/>
      <c r="BH1272" s="68"/>
      <c r="BI1272" s="68"/>
      <c r="BJ1272" s="68"/>
      <c r="BK1272" s="68"/>
      <c r="BL1272" s="68"/>
      <c r="BM1272" s="68"/>
      <c r="BN1272" s="68"/>
      <c r="BO1272" s="68"/>
      <c r="BP1272" s="68"/>
      <c r="BQ1272" s="68"/>
      <c r="BR1272" s="68"/>
      <c r="BS1272" s="68"/>
      <c r="BT1272" s="68"/>
      <c r="BU1272" s="68"/>
      <c r="BV1272" s="68"/>
      <c r="BW1272" s="68"/>
      <c r="BX1272" s="68"/>
      <c r="BY1272" s="68"/>
      <c r="BZ1272" s="70" t="str">
        <f t="shared" si="317"/>
        <v/>
      </c>
      <c r="CA1272" s="71">
        <f t="shared" ca="1" si="318"/>
        <v>1096694.6662277777</v>
      </c>
      <c r="CB1272" s="70" t="b">
        <f ca="1">AND(LEN(BZ1272)&gt;0,TEXT(BZ1272,"YYYY-MM-DD")=TEXT(Konstanta!$B$1,"YYYY-MM-DD"))</f>
        <v>0</v>
      </c>
      <c r="CC1272" s="70" t="str">
        <f t="shared" si="319"/>
        <v/>
      </c>
      <c r="CD1272" s="72">
        <f ca="1">(Konstanta!$B$2-D1272)*24</f>
        <v>1096694.666275</v>
      </c>
      <c r="CE1272" t="b">
        <f t="shared" si="320"/>
        <v>0</v>
      </c>
      <c r="CF1272" t="b">
        <f>LEN(_xlfn.IFNA(VLOOKUP(H1272,Konstanta!$M:$M,1,FALSE),""))&gt;0</f>
        <v>0</v>
      </c>
      <c r="CG1272" t="b">
        <f>LEN(_xlfn.IFNA(VLOOKUP(G1272,Konstanta!$T:$T,1,FALSE),""))&gt;0</f>
        <v>0</v>
      </c>
      <c r="CH1272" t="b">
        <f>_xlfn.IFNA(VLOOKUP(U1272,Konstanta!$O:$O,1,FALSE),"-")&lt;&gt;"-"</f>
        <v>0</v>
      </c>
      <c r="CI1272" t="b">
        <f>LEN(_xlfn.IFNA(VLOOKUP(AX1272,Konstanta!$X:$X,1,FALSE),""))&gt;0</f>
        <v>0</v>
      </c>
      <c r="CJ1272" t="b">
        <f>OR(LEN(_xlfn.IFNA(VLOOKUP(Y1272,Konstanta!$Q:$Q,1,FALSE),""))&gt;0,LEN(Y1272)=0)</f>
        <v>1</v>
      </c>
      <c r="CK1272" t="b">
        <f t="shared" si="321"/>
        <v>1</v>
      </c>
      <c r="CL1272" t="b">
        <f>OR(LEN(_xlfn.IFNA(VLOOKUP(BK1272,Konstanta!$Z:$Z,1,FALSE),""))&gt;0,LEN(BK1272)=0)</f>
        <v>1</v>
      </c>
      <c r="CM1272" t="b">
        <f t="shared" si="322"/>
        <v>1</v>
      </c>
      <c r="CN1272" t="b">
        <f t="shared" si="323"/>
        <v>0</v>
      </c>
      <c r="CO1272" t="b">
        <f>LEN(_xlfn.IFNA(VLOOKUP(Data!K1272,Konstanta!$AB:$AB,1,FALSE),""))&gt;0</f>
        <v>0</v>
      </c>
      <c r="CP1272" s="12" t="b">
        <f t="shared" si="324"/>
        <v>0</v>
      </c>
      <c r="CQ1272" s="12" t="b">
        <f t="shared" si="325"/>
        <v>0</v>
      </c>
      <c r="CR1272" t="b">
        <f>ISNUMBER(SEARCH(Konstanta!$Q$5,Y1272))</f>
        <v>0</v>
      </c>
      <c r="CS1272">
        <f ca="1">IF(CD1272&lt;=Konstanta!$J$5,Konstanta!$I$5,IF(CD1272&lt;=Konstanta!$J$6,Konstanta!$I$6,IF(CD1272&lt;=Konstanta!$J$7,Konstanta!$I$7,Konstanta!$I$8)))</f>
        <v>4</v>
      </c>
      <c r="CT1272" t="b">
        <f>ISNUMBER(SEARCH(Konstanta!$Q$6,Y1272))</f>
        <v>0</v>
      </c>
      <c r="CU1272">
        <f ca="1">IF(CD1272&lt;=Konstanta!$F$5,Konstanta!$E$5,IF(CD1272&lt;=Konstanta!$F$6,Konstanta!$E$6,IF(CD1272&lt;=Konstanta!$F$7,Konstanta!$E$7,IF(CD1272&lt;=Konstanta!$F$8,Konstanta!$E$8,Konstanta!$E$9))))</f>
        <v>5</v>
      </c>
      <c r="CV1272" t="b">
        <f t="shared" si="326"/>
        <v>1</v>
      </c>
      <c r="CW1272" s="74">
        <f ca="1">IF(CD1272&lt;=Konstanta!$B$5,Konstanta!$A$5,IF(CD1272&lt;=Konstanta!$B$6,Konstanta!$A$6,IF(CD1272&lt;=Konstanta!$B$7,Konstanta!$A$7,IF(CD1272&lt;=Konstanta!$B$8,Konstanta!$A$8,IF(CD1272&lt;=Konstanta!$B$9,Konstanta!$A$9,IF(CD1272&lt;=Konstanta!$B$10,Konstanta!$A$10,IF(CD1272&lt;=Konstanta!$B$11,Konstanta!$A$11,Konstanta!$A$12)))))))</f>
        <v>8</v>
      </c>
      <c r="CX1272" t="b">
        <f>LEN(_xlfn.IFNA(VLOOKUP(AA1272,Konstanta!$AD:$AD,1,FALSE),""))=0</f>
        <v>1</v>
      </c>
      <c r="CY1272" s="67">
        <f t="shared" si="327"/>
        <v>0</v>
      </c>
      <c r="CZ1272" s="67">
        <f t="shared" si="328"/>
        <v>0</v>
      </c>
      <c r="DA1272" s="67">
        <f t="shared" si="329"/>
        <v>0</v>
      </c>
      <c r="DB1272" t="b">
        <f t="shared" ca="1" si="330"/>
        <v>0</v>
      </c>
      <c r="DC1272" s="67" t="b">
        <f>DA1272&lt;=Konstanta!$AH$3</f>
        <v>1</v>
      </c>
      <c r="DD1272" t="b">
        <f>CY1272&lt;=Konstanta!$AH$4</f>
        <v>1</v>
      </c>
      <c r="DE1272" t="b">
        <f>CY1272&lt;=Konstanta!$AH$5</f>
        <v>1</v>
      </c>
      <c r="DF1272" t="b">
        <f>CY1272&lt;=Konstanta!$AH$6</f>
        <v>1</v>
      </c>
      <c r="DG1272" t="b">
        <f ca="1">TEXT(BL1272,"YYYYMMDD")=TEXT(Konstanta!$B$1,"YYYYMMDD")</f>
        <v>0</v>
      </c>
      <c r="DH1272" t="b">
        <f t="shared" si="331"/>
        <v>0</v>
      </c>
      <c r="DI1272" s="67">
        <f ca="1">Konstanta!$C$4-Data!CD1272</f>
        <v>-1096658.666275</v>
      </c>
      <c r="DJ1272">
        <f ca="1">IF(Data!DI1272&gt;=Konstanta!$B$14,Konstanta!$A$14,IF(Data!DI1272&gt;=Konstanta!$B$15,Konstanta!$A$15,IF(Data!DI1272&gt;=Konstanta!$B$16,Konstanta!$A$16,IF(Data!DI1272&gt;=Konstanta!$B$17,Konstanta!$A$17,IF(Data!DI1272&gt;=Konstanta!$B$18,Konstanta!$A$18,Konstanta!$A$19)))))</f>
        <v>6</v>
      </c>
      <c r="DK1272" t="b">
        <f t="shared" si="332"/>
        <v>0</v>
      </c>
      <c r="DL1272" t="b">
        <f>COUNTIFS(A$1:A1271,A1272)=0</f>
        <v>1</v>
      </c>
    </row>
    <row r="1273" spans="1:116">
      <c r="A1273" s="68"/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8"/>
      <c r="P1273" s="68"/>
      <c r="Q1273" s="68"/>
      <c r="R1273" s="68"/>
      <c r="S1273" s="68"/>
      <c r="T1273" s="68"/>
      <c r="U1273" s="68"/>
      <c r="V1273" s="68"/>
      <c r="W1273" s="68"/>
      <c r="X1273" s="68"/>
      <c r="Y1273" s="68"/>
      <c r="Z1273" s="68"/>
      <c r="AA1273" s="68"/>
      <c r="AB1273" s="68"/>
      <c r="AC1273" s="68"/>
      <c r="AD1273" s="68"/>
      <c r="AE1273" s="68"/>
      <c r="AF1273" s="68"/>
      <c r="AG1273" s="68"/>
      <c r="AH1273" s="68"/>
      <c r="AI1273" s="68"/>
      <c r="AJ1273" s="68"/>
      <c r="AK1273" s="68"/>
      <c r="AL1273" s="68"/>
      <c r="AM1273" s="68"/>
      <c r="AN1273" s="68"/>
      <c r="AO1273" s="68"/>
      <c r="AP1273" s="68"/>
      <c r="AQ1273" s="68"/>
      <c r="AR1273" s="68"/>
      <c r="AS1273" s="68"/>
      <c r="AT1273" s="68"/>
      <c r="AU1273" s="68"/>
      <c r="AV1273" s="68"/>
      <c r="AW1273" s="68"/>
      <c r="AX1273" s="68"/>
      <c r="AY1273" s="68"/>
      <c r="AZ1273" s="68"/>
      <c r="BA1273" s="68"/>
      <c r="BB1273" s="68"/>
      <c r="BC1273" s="68"/>
      <c r="BD1273" s="68"/>
      <c r="BE1273" s="68"/>
      <c r="BF1273" s="68"/>
      <c r="BG1273" s="68"/>
      <c r="BH1273" s="68"/>
      <c r="BI1273" s="68"/>
      <c r="BJ1273" s="68"/>
      <c r="BK1273" s="68"/>
      <c r="BL1273" s="68"/>
      <c r="BM1273" s="68"/>
      <c r="BN1273" s="68"/>
      <c r="BO1273" s="68"/>
      <c r="BP1273" s="68"/>
      <c r="BQ1273" s="68"/>
      <c r="BR1273" s="68"/>
      <c r="BS1273" s="68"/>
      <c r="BT1273" s="68"/>
      <c r="BU1273" s="68"/>
      <c r="BV1273" s="68"/>
      <c r="BW1273" s="68"/>
      <c r="BX1273" s="68"/>
      <c r="BY1273" s="68"/>
      <c r="BZ1273" s="70" t="str">
        <f t="shared" si="317"/>
        <v/>
      </c>
      <c r="CA1273" s="71">
        <f t="shared" ca="1" si="318"/>
        <v>1096694.6662138889</v>
      </c>
      <c r="CB1273" s="70" t="b">
        <f ca="1">AND(LEN(BZ1273)&gt;0,TEXT(BZ1273,"YYYY-MM-DD")=TEXT(Konstanta!$B$1,"YYYY-MM-DD"))</f>
        <v>0</v>
      </c>
      <c r="CC1273" s="70" t="str">
        <f t="shared" si="319"/>
        <v/>
      </c>
      <c r="CD1273" s="72">
        <f ca="1">(Konstanta!$B$2-D1273)*24</f>
        <v>1096694.666275</v>
      </c>
      <c r="CE1273" t="b">
        <f t="shared" si="320"/>
        <v>0</v>
      </c>
      <c r="CF1273" t="b">
        <f>LEN(_xlfn.IFNA(VLOOKUP(H1273,Konstanta!$M:$M,1,FALSE),""))&gt;0</f>
        <v>0</v>
      </c>
      <c r="CG1273" t="b">
        <f>LEN(_xlfn.IFNA(VLOOKUP(G1273,Konstanta!$T:$T,1,FALSE),""))&gt;0</f>
        <v>0</v>
      </c>
      <c r="CH1273" t="b">
        <f>_xlfn.IFNA(VLOOKUP(U1273,Konstanta!$O:$O,1,FALSE),"-")&lt;&gt;"-"</f>
        <v>0</v>
      </c>
      <c r="CI1273" t="b">
        <f>LEN(_xlfn.IFNA(VLOOKUP(AX1273,Konstanta!$X:$X,1,FALSE),""))&gt;0</f>
        <v>0</v>
      </c>
      <c r="CJ1273" t="b">
        <f>OR(LEN(_xlfn.IFNA(VLOOKUP(Y1273,Konstanta!$Q:$Q,1,FALSE),""))&gt;0,LEN(Y1273)=0)</f>
        <v>1</v>
      </c>
      <c r="CK1273" t="b">
        <f t="shared" si="321"/>
        <v>1</v>
      </c>
      <c r="CL1273" t="b">
        <f>OR(LEN(_xlfn.IFNA(VLOOKUP(BK1273,Konstanta!$Z:$Z,1,FALSE),""))&gt;0,LEN(BK1273)=0)</f>
        <v>1</v>
      </c>
      <c r="CM1273" t="b">
        <f t="shared" si="322"/>
        <v>1</v>
      </c>
      <c r="CN1273" t="b">
        <f t="shared" si="323"/>
        <v>0</v>
      </c>
      <c r="CO1273" t="b">
        <f>LEN(_xlfn.IFNA(VLOOKUP(Data!K1273,Konstanta!$AB:$AB,1,FALSE),""))&gt;0</f>
        <v>0</v>
      </c>
      <c r="CP1273" s="12" t="b">
        <f t="shared" si="324"/>
        <v>0</v>
      </c>
      <c r="CQ1273" s="12" t="b">
        <f t="shared" si="325"/>
        <v>0</v>
      </c>
      <c r="CR1273" t="b">
        <f>ISNUMBER(SEARCH(Konstanta!$Q$5,Y1273))</f>
        <v>0</v>
      </c>
      <c r="CS1273">
        <f ca="1">IF(CD1273&lt;=Konstanta!$J$5,Konstanta!$I$5,IF(CD1273&lt;=Konstanta!$J$6,Konstanta!$I$6,IF(CD1273&lt;=Konstanta!$J$7,Konstanta!$I$7,Konstanta!$I$8)))</f>
        <v>4</v>
      </c>
      <c r="CT1273" t="b">
        <f>ISNUMBER(SEARCH(Konstanta!$Q$6,Y1273))</f>
        <v>0</v>
      </c>
      <c r="CU1273">
        <f ca="1">IF(CD1273&lt;=Konstanta!$F$5,Konstanta!$E$5,IF(CD1273&lt;=Konstanta!$F$6,Konstanta!$E$6,IF(CD1273&lt;=Konstanta!$F$7,Konstanta!$E$7,IF(CD1273&lt;=Konstanta!$F$8,Konstanta!$E$8,Konstanta!$E$9))))</f>
        <v>5</v>
      </c>
      <c r="CV1273" t="b">
        <f t="shared" si="326"/>
        <v>1</v>
      </c>
      <c r="CW1273" s="74">
        <f ca="1">IF(CD1273&lt;=Konstanta!$B$5,Konstanta!$A$5,IF(CD1273&lt;=Konstanta!$B$6,Konstanta!$A$6,IF(CD1273&lt;=Konstanta!$B$7,Konstanta!$A$7,IF(CD1273&lt;=Konstanta!$B$8,Konstanta!$A$8,IF(CD1273&lt;=Konstanta!$B$9,Konstanta!$A$9,IF(CD1273&lt;=Konstanta!$B$10,Konstanta!$A$10,IF(CD1273&lt;=Konstanta!$B$11,Konstanta!$A$11,Konstanta!$A$12)))))))</f>
        <v>8</v>
      </c>
      <c r="CX1273" t="b">
        <f>LEN(_xlfn.IFNA(VLOOKUP(AA1273,Konstanta!$AD:$AD,1,FALSE),""))=0</f>
        <v>1</v>
      </c>
      <c r="CY1273" s="67">
        <f t="shared" si="327"/>
        <v>0</v>
      </c>
      <c r="CZ1273" s="67">
        <f t="shared" si="328"/>
        <v>0</v>
      </c>
      <c r="DA1273" s="67">
        <f t="shared" si="329"/>
        <v>0</v>
      </c>
      <c r="DB1273" t="b">
        <f t="shared" ca="1" si="330"/>
        <v>0</v>
      </c>
      <c r="DC1273" s="67" t="b">
        <f>DA1273&lt;=Konstanta!$AH$3</f>
        <v>1</v>
      </c>
      <c r="DD1273" t="b">
        <f>CY1273&lt;=Konstanta!$AH$4</f>
        <v>1</v>
      </c>
      <c r="DE1273" t="b">
        <f>CY1273&lt;=Konstanta!$AH$5</f>
        <v>1</v>
      </c>
      <c r="DF1273" t="b">
        <f>CY1273&lt;=Konstanta!$AH$6</f>
        <v>1</v>
      </c>
      <c r="DG1273" t="b">
        <f ca="1">TEXT(BL1273,"YYYYMMDD")=TEXT(Konstanta!$B$1,"YYYYMMDD")</f>
        <v>0</v>
      </c>
      <c r="DH1273" t="b">
        <f t="shared" si="331"/>
        <v>0</v>
      </c>
      <c r="DI1273" s="67">
        <f ca="1">Konstanta!$C$4-Data!CD1273</f>
        <v>-1096658.666275</v>
      </c>
      <c r="DJ1273">
        <f ca="1">IF(Data!DI1273&gt;=Konstanta!$B$14,Konstanta!$A$14,IF(Data!DI1273&gt;=Konstanta!$B$15,Konstanta!$A$15,IF(Data!DI1273&gt;=Konstanta!$B$16,Konstanta!$A$16,IF(Data!DI1273&gt;=Konstanta!$B$17,Konstanta!$A$17,IF(Data!DI1273&gt;=Konstanta!$B$18,Konstanta!$A$18,Konstanta!$A$19)))))</f>
        <v>6</v>
      </c>
      <c r="DK1273" t="b">
        <f t="shared" si="332"/>
        <v>0</v>
      </c>
      <c r="DL1273" t="b">
        <f>COUNTIFS(A$1:A1272,A1273)=0</f>
        <v>1</v>
      </c>
    </row>
    <row r="1274" spans="1:116">
      <c r="A1274" s="68"/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8"/>
      <c r="P1274" s="68"/>
      <c r="Q1274" s="68"/>
      <c r="R1274" s="68"/>
      <c r="S1274" s="68"/>
      <c r="T1274" s="68"/>
      <c r="U1274" s="68"/>
      <c r="V1274" s="68"/>
      <c r="W1274" s="68"/>
      <c r="X1274" s="68"/>
      <c r="Y1274" s="68"/>
      <c r="Z1274" s="68"/>
      <c r="AA1274" s="68"/>
      <c r="AB1274" s="68"/>
      <c r="AC1274" s="68"/>
      <c r="AD1274" s="68"/>
      <c r="AE1274" s="68"/>
      <c r="AF1274" s="68"/>
      <c r="AG1274" s="68"/>
      <c r="AH1274" s="68"/>
      <c r="AI1274" s="68"/>
      <c r="AJ1274" s="68"/>
      <c r="AK1274" s="68"/>
      <c r="AL1274" s="68"/>
      <c r="AM1274" s="68"/>
      <c r="AN1274" s="68"/>
      <c r="AO1274" s="68"/>
      <c r="AP1274" s="68"/>
      <c r="AQ1274" s="68"/>
      <c r="AR1274" s="68"/>
      <c r="AS1274" s="68"/>
      <c r="AT1274" s="68"/>
      <c r="AU1274" s="68"/>
      <c r="AV1274" s="68"/>
      <c r="AW1274" s="68"/>
      <c r="AX1274" s="68"/>
      <c r="AY1274" s="68"/>
      <c r="AZ1274" s="68"/>
      <c r="BA1274" s="68"/>
      <c r="BB1274" s="68"/>
      <c r="BC1274" s="68"/>
      <c r="BD1274" s="68"/>
      <c r="BE1274" s="68"/>
      <c r="BF1274" s="68"/>
      <c r="BG1274" s="68"/>
      <c r="BH1274" s="68"/>
      <c r="BI1274" s="68"/>
      <c r="BJ1274" s="68"/>
      <c r="BK1274" s="68"/>
      <c r="BL1274" s="68"/>
      <c r="BM1274" s="68"/>
      <c r="BN1274" s="68"/>
      <c r="BO1274" s="68"/>
      <c r="BP1274" s="68"/>
      <c r="BQ1274" s="68"/>
      <c r="BR1274" s="68"/>
      <c r="BS1274" s="68"/>
      <c r="BT1274" s="68"/>
      <c r="BU1274" s="68"/>
      <c r="BV1274" s="68"/>
      <c r="BW1274" s="68"/>
      <c r="BX1274" s="68"/>
      <c r="BY1274" s="68"/>
      <c r="BZ1274" s="70" t="str">
        <f t="shared" si="317"/>
        <v/>
      </c>
      <c r="CA1274" s="71">
        <f t="shared" ca="1" si="318"/>
        <v>1096694.6660055555</v>
      </c>
      <c r="CB1274" s="70" t="b">
        <f ca="1">AND(LEN(BZ1274)&gt;0,TEXT(BZ1274,"YYYY-MM-DD")=TEXT(Konstanta!$B$1,"YYYY-MM-DD"))</f>
        <v>0</v>
      </c>
      <c r="CC1274" s="70" t="str">
        <f t="shared" si="319"/>
        <v/>
      </c>
      <c r="CD1274" s="72">
        <f ca="1">(Konstanta!$B$2-D1274)*24</f>
        <v>1096694.666275</v>
      </c>
      <c r="CE1274" t="b">
        <f t="shared" si="320"/>
        <v>0</v>
      </c>
      <c r="CF1274" t="b">
        <f>LEN(_xlfn.IFNA(VLOOKUP(H1274,Konstanta!$M:$M,1,FALSE),""))&gt;0</f>
        <v>0</v>
      </c>
      <c r="CG1274" t="b">
        <f>LEN(_xlfn.IFNA(VLOOKUP(G1274,Konstanta!$T:$T,1,FALSE),""))&gt;0</f>
        <v>0</v>
      </c>
      <c r="CH1274" t="b">
        <f>_xlfn.IFNA(VLOOKUP(U1274,Konstanta!$O:$O,1,FALSE),"-")&lt;&gt;"-"</f>
        <v>0</v>
      </c>
      <c r="CI1274" t="b">
        <f>LEN(_xlfn.IFNA(VLOOKUP(AX1274,Konstanta!$X:$X,1,FALSE),""))&gt;0</f>
        <v>0</v>
      </c>
      <c r="CJ1274" t="b">
        <f>OR(LEN(_xlfn.IFNA(VLOOKUP(Y1274,Konstanta!$Q:$Q,1,FALSE),""))&gt;0,LEN(Y1274)=0)</f>
        <v>1</v>
      </c>
      <c r="CK1274" t="b">
        <f t="shared" si="321"/>
        <v>1</v>
      </c>
      <c r="CL1274" t="b">
        <f>OR(LEN(_xlfn.IFNA(VLOOKUP(BK1274,Konstanta!$Z:$Z,1,FALSE),""))&gt;0,LEN(BK1274)=0)</f>
        <v>1</v>
      </c>
      <c r="CM1274" t="b">
        <f t="shared" si="322"/>
        <v>1</v>
      </c>
      <c r="CN1274" t="b">
        <f t="shared" si="323"/>
        <v>0</v>
      </c>
      <c r="CO1274" t="b">
        <f>LEN(_xlfn.IFNA(VLOOKUP(Data!K1274,Konstanta!$AB:$AB,1,FALSE),""))&gt;0</f>
        <v>0</v>
      </c>
      <c r="CP1274" s="12" t="b">
        <f t="shared" si="324"/>
        <v>0</v>
      </c>
      <c r="CQ1274" s="12" t="b">
        <f t="shared" si="325"/>
        <v>0</v>
      </c>
      <c r="CR1274" t="b">
        <f>ISNUMBER(SEARCH(Konstanta!$Q$5,Y1274))</f>
        <v>0</v>
      </c>
      <c r="CS1274">
        <f ca="1">IF(CD1274&lt;=Konstanta!$J$5,Konstanta!$I$5,IF(CD1274&lt;=Konstanta!$J$6,Konstanta!$I$6,IF(CD1274&lt;=Konstanta!$J$7,Konstanta!$I$7,Konstanta!$I$8)))</f>
        <v>4</v>
      </c>
      <c r="CT1274" t="b">
        <f>ISNUMBER(SEARCH(Konstanta!$Q$6,Y1274))</f>
        <v>0</v>
      </c>
      <c r="CU1274">
        <f ca="1">IF(CD1274&lt;=Konstanta!$F$5,Konstanta!$E$5,IF(CD1274&lt;=Konstanta!$F$6,Konstanta!$E$6,IF(CD1274&lt;=Konstanta!$F$7,Konstanta!$E$7,IF(CD1274&lt;=Konstanta!$F$8,Konstanta!$E$8,Konstanta!$E$9))))</f>
        <v>5</v>
      </c>
      <c r="CV1274" t="b">
        <f t="shared" si="326"/>
        <v>1</v>
      </c>
      <c r="CW1274" s="74">
        <f ca="1">IF(CD1274&lt;=Konstanta!$B$5,Konstanta!$A$5,IF(CD1274&lt;=Konstanta!$B$6,Konstanta!$A$6,IF(CD1274&lt;=Konstanta!$B$7,Konstanta!$A$7,IF(CD1274&lt;=Konstanta!$B$8,Konstanta!$A$8,IF(CD1274&lt;=Konstanta!$B$9,Konstanta!$A$9,IF(CD1274&lt;=Konstanta!$B$10,Konstanta!$A$10,IF(CD1274&lt;=Konstanta!$B$11,Konstanta!$A$11,Konstanta!$A$12)))))))</f>
        <v>8</v>
      </c>
      <c r="CX1274" t="b">
        <f>LEN(_xlfn.IFNA(VLOOKUP(AA1274,Konstanta!$AD:$AD,1,FALSE),""))=0</f>
        <v>1</v>
      </c>
      <c r="CY1274" s="67">
        <f t="shared" si="327"/>
        <v>0</v>
      </c>
      <c r="CZ1274" s="67">
        <f t="shared" si="328"/>
        <v>0</v>
      </c>
      <c r="DA1274" s="67">
        <f t="shared" si="329"/>
        <v>0</v>
      </c>
      <c r="DB1274" t="b">
        <f t="shared" ca="1" si="330"/>
        <v>0</v>
      </c>
      <c r="DC1274" s="67" t="b">
        <f>DA1274&lt;=Konstanta!$AH$3</f>
        <v>1</v>
      </c>
      <c r="DD1274" t="b">
        <f>CY1274&lt;=Konstanta!$AH$4</f>
        <v>1</v>
      </c>
      <c r="DE1274" t="b">
        <f>CY1274&lt;=Konstanta!$AH$5</f>
        <v>1</v>
      </c>
      <c r="DF1274" t="b">
        <f>CY1274&lt;=Konstanta!$AH$6</f>
        <v>1</v>
      </c>
      <c r="DG1274" t="b">
        <f ca="1">TEXT(BL1274,"YYYYMMDD")=TEXT(Konstanta!$B$1,"YYYYMMDD")</f>
        <v>0</v>
      </c>
      <c r="DH1274" t="b">
        <f t="shared" si="331"/>
        <v>0</v>
      </c>
      <c r="DI1274" s="67">
        <f ca="1">Konstanta!$C$4-Data!CD1274</f>
        <v>-1096658.666275</v>
      </c>
      <c r="DJ1274">
        <f ca="1">IF(Data!DI1274&gt;=Konstanta!$B$14,Konstanta!$A$14,IF(Data!DI1274&gt;=Konstanta!$B$15,Konstanta!$A$15,IF(Data!DI1274&gt;=Konstanta!$B$16,Konstanta!$A$16,IF(Data!DI1274&gt;=Konstanta!$B$17,Konstanta!$A$17,IF(Data!DI1274&gt;=Konstanta!$B$18,Konstanta!$A$18,Konstanta!$A$19)))))</f>
        <v>6</v>
      </c>
      <c r="DK1274" t="b">
        <f t="shared" si="332"/>
        <v>0</v>
      </c>
      <c r="DL1274" t="b">
        <f>COUNTIFS(A$1:A1273,A1274)=0</f>
        <v>1</v>
      </c>
    </row>
    <row r="1275" spans="1:116">
      <c r="A1275" s="68"/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8"/>
      <c r="P1275" s="68"/>
      <c r="Q1275" s="68"/>
      <c r="R1275" s="68"/>
      <c r="S1275" s="68"/>
      <c r="T1275" s="68"/>
      <c r="U1275" s="68"/>
      <c r="V1275" s="68"/>
      <c r="W1275" s="68"/>
      <c r="X1275" s="68"/>
      <c r="Y1275" s="68"/>
      <c r="Z1275" s="68"/>
      <c r="AA1275" s="68"/>
      <c r="AB1275" s="68"/>
      <c r="AC1275" s="68"/>
      <c r="AD1275" s="68"/>
      <c r="AE1275" s="68"/>
      <c r="AF1275" s="68"/>
      <c r="AG1275" s="68"/>
      <c r="AH1275" s="68"/>
      <c r="AI1275" s="68"/>
      <c r="AJ1275" s="68"/>
      <c r="AK1275" s="68"/>
      <c r="AL1275" s="68"/>
      <c r="AM1275" s="68"/>
      <c r="AN1275" s="68"/>
      <c r="AO1275" s="68"/>
      <c r="AP1275" s="68"/>
      <c r="AQ1275" s="68"/>
      <c r="AR1275" s="68"/>
      <c r="AS1275" s="68"/>
      <c r="AT1275" s="68"/>
      <c r="AU1275" s="68"/>
      <c r="AV1275" s="68"/>
      <c r="AW1275" s="68"/>
      <c r="AX1275" s="68"/>
      <c r="AY1275" s="68"/>
      <c r="AZ1275" s="68"/>
      <c r="BA1275" s="68"/>
      <c r="BB1275" s="68"/>
      <c r="BC1275" s="68"/>
      <c r="BD1275" s="68"/>
      <c r="BE1275" s="68"/>
      <c r="BF1275" s="68"/>
      <c r="BG1275" s="68"/>
      <c r="BH1275" s="68"/>
      <c r="BI1275" s="68"/>
      <c r="BJ1275" s="68"/>
      <c r="BK1275" s="68"/>
      <c r="BL1275" s="68"/>
      <c r="BM1275" s="68"/>
      <c r="BN1275" s="68"/>
      <c r="BO1275" s="68"/>
      <c r="BP1275" s="68"/>
      <c r="BQ1275" s="68"/>
      <c r="BR1275" s="68"/>
      <c r="BS1275" s="68"/>
      <c r="BT1275" s="68"/>
      <c r="BU1275" s="68"/>
      <c r="BV1275" s="68"/>
      <c r="BW1275" s="68"/>
      <c r="BX1275" s="68"/>
      <c r="BY1275" s="68"/>
      <c r="BZ1275" s="70" t="str">
        <f t="shared" si="317"/>
        <v/>
      </c>
      <c r="CA1275" s="71">
        <f t="shared" ca="1" si="318"/>
        <v>1096694.6659916667</v>
      </c>
      <c r="CB1275" s="70" t="b">
        <f ca="1">AND(LEN(BZ1275)&gt;0,TEXT(BZ1275,"YYYY-MM-DD")=TEXT(Konstanta!$B$1,"YYYY-MM-DD"))</f>
        <v>0</v>
      </c>
      <c r="CC1275" s="70" t="str">
        <f t="shared" si="319"/>
        <v/>
      </c>
      <c r="CD1275" s="72">
        <f ca="1">(Konstanta!$B$2-D1275)*24</f>
        <v>1096694.666275</v>
      </c>
      <c r="CE1275" t="b">
        <f t="shared" si="320"/>
        <v>0</v>
      </c>
      <c r="CF1275" t="b">
        <f>LEN(_xlfn.IFNA(VLOOKUP(H1275,Konstanta!$M:$M,1,FALSE),""))&gt;0</f>
        <v>0</v>
      </c>
      <c r="CG1275" t="b">
        <f>LEN(_xlfn.IFNA(VLOOKUP(G1275,Konstanta!$T:$T,1,FALSE),""))&gt;0</f>
        <v>0</v>
      </c>
      <c r="CH1275" t="b">
        <f>_xlfn.IFNA(VLOOKUP(U1275,Konstanta!$O:$O,1,FALSE),"-")&lt;&gt;"-"</f>
        <v>0</v>
      </c>
      <c r="CI1275" t="b">
        <f>LEN(_xlfn.IFNA(VLOOKUP(AX1275,Konstanta!$X:$X,1,FALSE),""))&gt;0</f>
        <v>0</v>
      </c>
      <c r="CJ1275" t="b">
        <f>OR(LEN(_xlfn.IFNA(VLOOKUP(Y1275,Konstanta!$Q:$Q,1,FALSE),""))&gt;0,LEN(Y1275)=0)</f>
        <v>1</v>
      </c>
      <c r="CK1275" t="b">
        <f t="shared" si="321"/>
        <v>1</v>
      </c>
      <c r="CL1275" t="b">
        <f>OR(LEN(_xlfn.IFNA(VLOOKUP(BK1275,Konstanta!$Z:$Z,1,FALSE),""))&gt;0,LEN(BK1275)=0)</f>
        <v>1</v>
      </c>
      <c r="CM1275" t="b">
        <f t="shared" si="322"/>
        <v>1</v>
      </c>
      <c r="CN1275" t="b">
        <f t="shared" si="323"/>
        <v>0</v>
      </c>
      <c r="CO1275" t="b">
        <f>LEN(_xlfn.IFNA(VLOOKUP(Data!K1275,Konstanta!$AB:$AB,1,FALSE),""))&gt;0</f>
        <v>0</v>
      </c>
      <c r="CP1275" s="12" t="b">
        <f t="shared" si="324"/>
        <v>0</v>
      </c>
      <c r="CQ1275" s="12" t="b">
        <f t="shared" si="325"/>
        <v>0</v>
      </c>
      <c r="CR1275" t="b">
        <f>ISNUMBER(SEARCH(Konstanta!$Q$5,Y1275))</f>
        <v>0</v>
      </c>
      <c r="CS1275">
        <f ca="1">IF(CD1275&lt;=Konstanta!$J$5,Konstanta!$I$5,IF(CD1275&lt;=Konstanta!$J$6,Konstanta!$I$6,IF(CD1275&lt;=Konstanta!$J$7,Konstanta!$I$7,Konstanta!$I$8)))</f>
        <v>4</v>
      </c>
      <c r="CT1275" t="b">
        <f>ISNUMBER(SEARCH(Konstanta!$Q$6,Y1275))</f>
        <v>0</v>
      </c>
      <c r="CU1275">
        <f ca="1">IF(CD1275&lt;=Konstanta!$F$5,Konstanta!$E$5,IF(CD1275&lt;=Konstanta!$F$6,Konstanta!$E$6,IF(CD1275&lt;=Konstanta!$F$7,Konstanta!$E$7,IF(CD1275&lt;=Konstanta!$F$8,Konstanta!$E$8,Konstanta!$E$9))))</f>
        <v>5</v>
      </c>
      <c r="CV1275" t="b">
        <f t="shared" si="326"/>
        <v>1</v>
      </c>
      <c r="CW1275" s="74">
        <f ca="1">IF(CD1275&lt;=Konstanta!$B$5,Konstanta!$A$5,IF(CD1275&lt;=Konstanta!$B$6,Konstanta!$A$6,IF(CD1275&lt;=Konstanta!$B$7,Konstanta!$A$7,IF(CD1275&lt;=Konstanta!$B$8,Konstanta!$A$8,IF(CD1275&lt;=Konstanta!$B$9,Konstanta!$A$9,IF(CD1275&lt;=Konstanta!$B$10,Konstanta!$A$10,IF(CD1275&lt;=Konstanta!$B$11,Konstanta!$A$11,Konstanta!$A$12)))))))</f>
        <v>8</v>
      </c>
      <c r="CX1275" t="b">
        <f>LEN(_xlfn.IFNA(VLOOKUP(AA1275,Konstanta!$AD:$AD,1,FALSE),""))=0</f>
        <v>1</v>
      </c>
      <c r="CY1275" s="67">
        <f t="shared" si="327"/>
        <v>0</v>
      </c>
      <c r="CZ1275" s="67">
        <f t="shared" si="328"/>
        <v>0</v>
      </c>
      <c r="DA1275" s="67">
        <f t="shared" si="329"/>
        <v>0</v>
      </c>
      <c r="DB1275" t="b">
        <f t="shared" ca="1" si="330"/>
        <v>0</v>
      </c>
      <c r="DC1275" s="67" t="b">
        <f>DA1275&lt;=Konstanta!$AH$3</f>
        <v>1</v>
      </c>
      <c r="DD1275" t="b">
        <f>CY1275&lt;=Konstanta!$AH$4</f>
        <v>1</v>
      </c>
      <c r="DE1275" t="b">
        <f>CY1275&lt;=Konstanta!$AH$5</f>
        <v>1</v>
      </c>
      <c r="DF1275" t="b">
        <f>CY1275&lt;=Konstanta!$AH$6</f>
        <v>1</v>
      </c>
      <c r="DG1275" t="b">
        <f ca="1">TEXT(BL1275,"YYYYMMDD")=TEXT(Konstanta!$B$1,"YYYYMMDD")</f>
        <v>0</v>
      </c>
      <c r="DH1275" t="b">
        <f t="shared" si="331"/>
        <v>0</v>
      </c>
      <c r="DI1275" s="67">
        <f ca="1">Konstanta!$C$4-Data!CD1275</f>
        <v>-1096658.666275</v>
      </c>
      <c r="DJ1275">
        <f ca="1">IF(Data!DI1275&gt;=Konstanta!$B$14,Konstanta!$A$14,IF(Data!DI1275&gt;=Konstanta!$B$15,Konstanta!$A$15,IF(Data!DI1275&gt;=Konstanta!$B$16,Konstanta!$A$16,IF(Data!DI1275&gt;=Konstanta!$B$17,Konstanta!$A$17,IF(Data!DI1275&gt;=Konstanta!$B$18,Konstanta!$A$18,Konstanta!$A$19)))))</f>
        <v>6</v>
      </c>
      <c r="DK1275" t="b">
        <f t="shared" si="332"/>
        <v>0</v>
      </c>
      <c r="DL1275" t="b">
        <f>COUNTIFS(A$1:A1274,A1275)=0</f>
        <v>1</v>
      </c>
    </row>
    <row r="1276" spans="1:116">
      <c r="A1276" s="68"/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8"/>
      <c r="P1276" s="68"/>
      <c r="Q1276" s="68"/>
      <c r="R1276" s="68"/>
      <c r="S1276" s="68"/>
      <c r="T1276" s="68"/>
      <c r="U1276" s="68"/>
      <c r="V1276" s="68"/>
      <c r="W1276" s="68"/>
      <c r="X1276" s="68"/>
      <c r="Y1276" s="68"/>
      <c r="Z1276" s="68"/>
      <c r="AA1276" s="68"/>
      <c r="AB1276" s="68"/>
      <c r="AC1276" s="68"/>
      <c r="AD1276" s="68"/>
      <c r="AE1276" s="68"/>
      <c r="AF1276" s="68"/>
      <c r="AG1276" s="68"/>
      <c r="AH1276" s="68"/>
      <c r="AI1276" s="68"/>
      <c r="AJ1276" s="68"/>
      <c r="AK1276" s="68"/>
      <c r="AL1276" s="68"/>
      <c r="AM1276" s="68"/>
      <c r="AN1276" s="68"/>
      <c r="AO1276" s="68"/>
      <c r="AP1276" s="68"/>
      <c r="AQ1276" s="68"/>
      <c r="AR1276" s="68"/>
      <c r="AS1276" s="68"/>
      <c r="AT1276" s="68"/>
      <c r="AU1276" s="68"/>
      <c r="AV1276" s="68"/>
      <c r="AW1276" s="68"/>
      <c r="AX1276" s="68"/>
      <c r="AY1276" s="68"/>
      <c r="AZ1276" s="68"/>
      <c r="BA1276" s="68"/>
      <c r="BB1276" s="68"/>
      <c r="BC1276" s="68"/>
      <c r="BD1276" s="68"/>
      <c r="BE1276" s="68"/>
      <c r="BF1276" s="68"/>
      <c r="BG1276" s="68"/>
      <c r="BH1276" s="68"/>
      <c r="BI1276" s="68"/>
      <c r="BJ1276" s="68"/>
      <c r="BK1276" s="68"/>
      <c r="BL1276" s="68"/>
      <c r="BM1276" s="68"/>
      <c r="BN1276" s="68"/>
      <c r="BO1276" s="68"/>
      <c r="BP1276" s="68"/>
      <c r="BQ1276" s="68"/>
      <c r="BR1276" s="68"/>
      <c r="BS1276" s="68"/>
      <c r="BT1276" s="68"/>
      <c r="BU1276" s="68"/>
      <c r="BV1276" s="68"/>
      <c r="BW1276" s="68"/>
      <c r="BX1276" s="68"/>
      <c r="BY1276" s="68"/>
      <c r="BZ1276" s="70" t="str">
        <f t="shared" si="317"/>
        <v/>
      </c>
      <c r="CA1276" s="71">
        <f t="shared" ca="1" si="318"/>
        <v>1096694.6664083335</v>
      </c>
      <c r="CB1276" s="70" t="b">
        <f ca="1">AND(LEN(BZ1276)&gt;0,TEXT(BZ1276,"YYYY-MM-DD")=TEXT(Konstanta!$B$1,"YYYY-MM-DD"))</f>
        <v>0</v>
      </c>
      <c r="CC1276" s="70" t="str">
        <f t="shared" si="319"/>
        <v/>
      </c>
      <c r="CD1276" s="72">
        <f ca="1">(Konstanta!$B$2-D1276)*24</f>
        <v>1096694.666275</v>
      </c>
      <c r="CE1276" t="b">
        <f t="shared" si="320"/>
        <v>0</v>
      </c>
      <c r="CF1276" t="b">
        <f>LEN(_xlfn.IFNA(VLOOKUP(H1276,Konstanta!$M:$M,1,FALSE),""))&gt;0</f>
        <v>0</v>
      </c>
      <c r="CG1276" t="b">
        <f>LEN(_xlfn.IFNA(VLOOKUP(G1276,Konstanta!$T:$T,1,FALSE),""))&gt;0</f>
        <v>0</v>
      </c>
      <c r="CH1276" t="b">
        <f>_xlfn.IFNA(VLOOKUP(U1276,Konstanta!$O:$O,1,FALSE),"-")&lt;&gt;"-"</f>
        <v>0</v>
      </c>
      <c r="CI1276" t="b">
        <f>LEN(_xlfn.IFNA(VLOOKUP(AX1276,Konstanta!$X:$X,1,FALSE),""))&gt;0</f>
        <v>0</v>
      </c>
      <c r="CJ1276" t="b">
        <f>OR(LEN(_xlfn.IFNA(VLOOKUP(Y1276,Konstanta!$Q:$Q,1,FALSE),""))&gt;0,LEN(Y1276)=0)</f>
        <v>1</v>
      </c>
      <c r="CK1276" t="b">
        <f t="shared" si="321"/>
        <v>1</v>
      </c>
      <c r="CL1276" t="b">
        <f>OR(LEN(_xlfn.IFNA(VLOOKUP(BK1276,Konstanta!$Z:$Z,1,FALSE),""))&gt;0,LEN(BK1276)=0)</f>
        <v>1</v>
      </c>
      <c r="CM1276" t="b">
        <f t="shared" si="322"/>
        <v>1</v>
      </c>
      <c r="CN1276" t="b">
        <f t="shared" si="323"/>
        <v>0</v>
      </c>
      <c r="CO1276" t="b">
        <f>LEN(_xlfn.IFNA(VLOOKUP(Data!K1276,Konstanta!$AB:$AB,1,FALSE),""))&gt;0</f>
        <v>0</v>
      </c>
      <c r="CP1276" s="12" t="b">
        <f t="shared" si="324"/>
        <v>0</v>
      </c>
      <c r="CQ1276" s="12" t="b">
        <f t="shared" si="325"/>
        <v>0</v>
      </c>
      <c r="CR1276" t="b">
        <f>ISNUMBER(SEARCH(Konstanta!$Q$5,Y1276))</f>
        <v>0</v>
      </c>
      <c r="CS1276">
        <f ca="1">IF(CD1276&lt;=Konstanta!$J$5,Konstanta!$I$5,IF(CD1276&lt;=Konstanta!$J$6,Konstanta!$I$6,IF(CD1276&lt;=Konstanta!$J$7,Konstanta!$I$7,Konstanta!$I$8)))</f>
        <v>4</v>
      </c>
      <c r="CT1276" t="b">
        <f>ISNUMBER(SEARCH(Konstanta!$Q$6,Y1276))</f>
        <v>0</v>
      </c>
      <c r="CU1276">
        <f ca="1">IF(CD1276&lt;=Konstanta!$F$5,Konstanta!$E$5,IF(CD1276&lt;=Konstanta!$F$6,Konstanta!$E$6,IF(CD1276&lt;=Konstanta!$F$7,Konstanta!$E$7,IF(CD1276&lt;=Konstanta!$F$8,Konstanta!$E$8,Konstanta!$E$9))))</f>
        <v>5</v>
      </c>
      <c r="CV1276" t="b">
        <f t="shared" si="326"/>
        <v>1</v>
      </c>
      <c r="CW1276" s="74">
        <f ca="1">IF(CD1276&lt;=Konstanta!$B$5,Konstanta!$A$5,IF(CD1276&lt;=Konstanta!$B$6,Konstanta!$A$6,IF(CD1276&lt;=Konstanta!$B$7,Konstanta!$A$7,IF(CD1276&lt;=Konstanta!$B$8,Konstanta!$A$8,IF(CD1276&lt;=Konstanta!$B$9,Konstanta!$A$9,IF(CD1276&lt;=Konstanta!$B$10,Konstanta!$A$10,IF(CD1276&lt;=Konstanta!$B$11,Konstanta!$A$11,Konstanta!$A$12)))))))</f>
        <v>8</v>
      </c>
      <c r="CX1276" t="b">
        <f>LEN(_xlfn.IFNA(VLOOKUP(AA1276,Konstanta!$AD:$AD,1,FALSE),""))=0</f>
        <v>1</v>
      </c>
      <c r="CY1276" s="67">
        <f t="shared" si="327"/>
        <v>0</v>
      </c>
      <c r="CZ1276" s="67">
        <f t="shared" si="328"/>
        <v>0</v>
      </c>
      <c r="DA1276" s="67">
        <f t="shared" si="329"/>
        <v>0</v>
      </c>
      <c r="DB1276" t="b">
        <f t="shared" ca="1" si="330"/>
        <v>0</v>
      </c>
      <c r="DC1276" s="67" t="b">
        <f>DA1276&lt;=Konstanta!$AH$3</f>
        <v>1</v>
      </c>
      <c r="DD1276" t="b">
        <f>CY1276&lt;=Konstanta!$AH$4</f>
        <v>1</v>
      </c>
      <c r="DE1276" t="b">
        <f>CY1276&lt;=Konstanta!$AH$5</f>
        <v>1</v>
      </c>
      <c r="DF1276" t="b">
        <f>CY1276&lt;=Konstanta!$AH$6</f>
        <v>1</v>
      </c>
      <c r="DG1276" t="b">
        <f ca="1">TEXT(BL1276,"YYYYMMDD")=TEXT(Konstanta!$B$1,"YYYYMMDD")</f>
        <v>0</v>
      </c>
      <c r="DH1276" t="b">
        <f t="shared" si="331"/>
        <v>0</v>
      </c>
      <c r="DI1276" s="67">
        <f ca="1">Konstanta!$C$4-Data!CD1276</f>
        <v>-1096658.666275</v>
      </c>
      <c r="DJ1276">
        <f ca="1">IF(Data!DI1276&gt;=Konstanta!$B$14,Konstanta!$A$14,IF(Data!DI1276&gt;=Konstanta!$B$15,Konstanta!$A$15,IF(Data!DI1276&gt;=Konstanta!$B$16,Konstanta!$A$16,IF(Data!DI1276&gt;=Konstanta!$B$17,Konstanta!$A$17,IF(Data!DI1276&gt;=Konstanta!$B$18,Konstanta!$A$18,Konstanta!$A$19)))))</f>
        <v>6</v>
      </c>
      <c r="DK1276" t="b">
        <f t="shared" si="332"/>
        <v>0</v>
      </c>
      <c r="DL1276" t="b">
        <f>COUNTIFS(A$1:A1275,A1276)=0</f>
        <v>1</v>
      </c>
    </row>
    <row r="1277" spans="1:116">
      <c r="A1277" s="68"/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8"/>
      <c r="P1277" s="68"/>
      <c r="Q1277" s="68"/>
      <c r="R1277" s="68"/>
      <c r="S1277" s="68"/>
      <c r="T1277" s="68"/>
      <c r="U1277" s="68"/>
      <c r="V1277" s="68"/>
      <c r="W1277" s="68"/>
      <c r="X1277" s="68"/>
      <c r="Y1277" s="68"/>
      <c r="Z1277" s="68"/>
      <c r="AA1277" s="68"/>
      <c r="AB1277" s="68"/>
      <c r="AC1277" s="68"/>
      <c r="AD1277" s="68"/>
      <c r="AE1277" s="68"/>
      <c r="AF1277" s="68"/>
      <c r="AG1277" s="68"/>
      <c r="AH1277" s="68"/>
      <c r="AI1277" s="68"/>
      <c r="AJ1277" s="68"/>
      <c r="AK1277" s="68"/>
      <c r="AL1277" s="68"/>
      <c r="AM1277" s="68"/>
      <c r="AN1277" s="68"/>
      <c r="AO1277" s="68"/>
      <c r="AP1277" s="68"/>
      <c r="AQ1277" s="68"/>
      <c r="AR1277" s="68"/>
      <c r="AS1277" s="68"/>
      <c r="AT1277" s="68"/>
      <c r="AU1277" s="68"/>
      <c r="AV1277" s="68"/>
      <c r="AW1277" s="68"/>
      <c r="AX1277" s="68"/>
      <c r="AY1277" s="68"/>
      <c r="AZ1277" s="68"/>
      <c r="BA1277" s="68"/>
      <c r="BB1277" s="68"/>
      <c r="BC1277" s="68"/>
      <c r="BD1277" s="68"/>
      <c r="BE1277" s="68"/>
      <c r="BF1277" s="68"/>
      <c r="BG1277" s="68"/>
      <c r="BH1277" s="68"/>
      <c r="BI1277" s="68"/>
      <c r="BJ1277" s="68"/>
      <c r="BK1277" s="68"/>
      <c r="BL1277" s="68"/>
      <c r="BM1277" s="68"/>
      <c r="BN1277" s="68"/>
      <c r="BO1277" s="68"/>
      <c r="BP1277" s="68"/>
      <c r="BQ1277" s="68"/>
      <c r="BR1277" s="68"/>
      <c r="BS1277" s="68"/>
      <c r="BT1277" s="68"/>
      <c r="BU1277" s="68"/>
      <c r="BV1277" s="68"/>
      <c r="BW1277" s="68"/>
      <c r="BX1277" s="68"/>
      <c r="BY1277" s="68"/>
      <c r="BZ1277" s="70" t="str">
        <f t="shared" si="317"/>
        <v/>
      </c>
      <c r="CA1277" s="71">
        <f t="shared" ca="1" si="318"/>
        <v>1096694.6664305555</v>
      </c>
      <c r="CB1277" s="70" t="b">
        <f ca="1">AND(LEN(BZ1277)&gt;0,TEXT(BZ1277,"YYYY-MM-DD")=TEXT(Konstanta!$B$1,"YYYY-MM-DD"))</f>
        <v>0</v>
      </c>
      <c r="CC1277" s="70" t="str">
        <f t="shared" si="319"/>
        <v/>
      </c>
      <c r="CD1277" s="72">
        <f ca="1">(Konstanta!$B$2-D1277)*24</f>
        <v>1096694.666275</v>
      </c>
      <c r="CE1277" t="b">
        <f t="shared" si="320"/>
        <v>0</v>
      </c>
      <c r="CF1277" t="b">
        <f>LEN(_xlfn.IFNA(VLOOKUP(H1277,Konstanta!$M:$M,1,FALSE),""))&gt;0</f>
        <v>0</v>
      </c>
      <c r="CG1277" t="b">
        <f>LEN(_xlfn.IFNA(VLOOKUP(G1277,Konstanta!$T:$T,1,FALSE),""))&gt;0</f>
        <v>0</v>
      </c>
      <c r="CH1277" t="b">
        <f>_xlfn.IFNA(VLOOKUP(U1277,Konstanta!$O:$O,1,FALSE),"-")&lt;&gt;"-"</f>
        <v>0</v>
      </c>
      <c r="CI1277" t="b">
        <f>LEN(_xlfn.IFNA(VLOOKUP(AX1277,Konstanta!$X:$X,1,FALSE),""))&gt;0</f>
        <v>0</v>
      </c>
      <c r="CJ1277" t="b">
        <f>OR(LEN(_xlfn.IFNA(VLOOKUP(Y1277,Konstanta!$Q:$Q,1,FALSE),""))&gt;0,LEN(Y1277)=0)</f>
        <v>1</v>
      </c>
      <c r="CK1277" t="b">
        <f t="shared" si="321"/>
        <v>1</v>
      </c>
      <c r="CL1277" t="b">
        <f>OR(LEN(_xlfn.IFNA(VLOOKUP(BK1277,Konstanta!$Z:$Z,1,FALSE),""))&gt;0,LEN(BK1277)=0)</f>
        <v>1</v>
      </c>
      <c r="CM1277" t="b">
        <f t="shared" si="322"/>
        <v>1</v>
      </c>
      <c r="CN1277" t="b">
        <f t="shared" si="323"/>
        <v>0</v>
      </c>
      <c r="CO1277" t="b">
        <f>LEN(_xlfn.IFNA(VLOOKUP(Data!K1277,Konstanta!$AB:$AB,1,FALSE),""))&gt;0</f>
        <v>0</v>
      </c>
      <c r="CP1277" s="12" t="b">
        <f t="shared" si="324"/>
        <v>0</v>
      </c>
      <c r="CQ1277" s="12" t="b">
        <f t="shared" si="325"/>
        <v>0</v>
      </c>
      <c r="CR1277" t="b">
        <f>ISNUMBER(SEARCH(Konstanta!$Q$5,Y1277))</f>
        <v>0</v>
      </c>
      <c r="CS1277">
        <f ca="1">IF(CD1277&lt;=Konstanta!$J$5,Konstanta!$I$5,IF(CD1277&lt;=Konstanta!$J$6,Konstanta!$I$6,IF(CD1277&lt;=Konstanta!$J$7,Konstanta!$I$7,Konstanta!$I$8)))</f>
        <v>4</v>
      </c>
      <c r="CT1277" t="b">
        <f>ISNUMBER(SEARCH(Konstanta!$Q$6,Y1277))</f>
        <v>0</v>
      </c>
      <c r="CU1277">
        <f ca="1">IF(CD1277&lt;=Konstanta!$F$5,Konstanta!$E$5,IF(CD1277&lt;=Konstanta!$F$6,Konstanta!$E$6,IF(CD1277&lt;=Konstanta!$F$7,Konstanta!$E$7,IF(CD1277&lt;=Konstanta!$F$8,Konstanta!$E$8,Konstanta!$E$9))))</f>
        <v>5</v>
      </c>
      <c r="CV1277" t="b">
        <f t="shared" si="326"/>
        <v>1</v>
      </c>
      <c r="CW1277" s="74">
        <f ca="1">IF(CD1277&lt;=Konstanta!$B$5,Konstanta!$A$5,IF(CD1277&lt;=Konstanta!$B$6,Konstanta!$A$6,IF(CD1277&lt;=Konstanta!$B$7,Konstanta!$A$7,IF(CD1277&lt;=Konstanta!$B$8,Konstanta!$A$8,IF(CD1277&lt;=Konstanta!$B$9,Konstanta!$A$9,IF(CD1277&lt;=Konstanta!$B$10,Konstanta!$A$10,IF(CD1277&lt;=Konstanta!$B$11,Konstanta!$A$11,Konstanta!$A$12)))))))</f>
        <v>8</v>
      </c>
      <c r="CX1277" t="b">
        <f>LEN(_xlfn.IFNA(VLOOKUP(AA1277,Konstanta!$AD:$AD,1,FALSE),""))=0</f>
        <v>1</v>
      </c>
      <c r="CY1277" s="67">
        <f t="shared" si="327"/>
        <v>0</v>
      </c>
      <c r="CZ1277" s="67">
        <f t="shared" si="328"/>
        <v>0</v>
      </c>
      <c r="DA1277" s="67">
        <f t="shared" si="329"/>
        <v>0</v>
      </c>
      <c r="DB1277" t="b">
        <f t="shared" ca="1" si="330"/>
        <v>0</v>
      </c>
      <c r="DC1277" s="67" t="b">
        <f>DA1277&lt;=Konstanta!$AH$3</f>
        <v>1</v>
      </c>
      <c r="DD1277" t="b">
        <f>CY1277&lt;=Konstanta!$AH$4</f>
        <v>1</v>
      </c>
      <c r="DE1277" t="b">
        <f>CY1277&lt;=Konstanta!$AH$5</f>
        <v>1</v>
      </c>
      <c r="DF1277" t="b">
        <f>CY1277&lt;=Konstanta!$AH$6</f>
        <v>1</v>
      </c>
      <c r="DG1277" t="b">
        <f ca="1">TEXT(BL1277,"YYYYMMDD")=TEXT(Konstanta!$B$1,"YYYYMMDD")</f>
        <v>0</v>
      </c>
      <c r="DH1277" t="b">
        <f t="shared" si="331"/>
        <v>0</v>
      </c>
      <c r="DI1277" s="67">
        <f ca="1">Konstanta!$C$4-Data!CD1277</f>
        <v>-1096658.666275</v>
      </c>
      <c r="DJ1277">
        <f ca="1">IF(Data!DI1277&gt;=Konstanta!$B$14,Konstanta!$A$14,IF(Data!DI1277&gt;=Konstanta!$B$15,Konstanta!$A$15,IF(Data!DI1277&gt;=Konstanta!$B$16,Konstanta!$A$16,IF(Data!DI1277&gt;=Konstanta!$B$17,Konstanta!$A$17,IF(Data!DI1277&gt;=Konstanta!$B$18,Konstanta!$A$18,Konstanta!$A$19)))))</f>
        <v>6</v>
      </c>
      <c r="DK1277" t="b">
        <f t="shared" si="332"/>
        <v>0</v>
      </c>
      <c r="DL1277" t="b">
        <f>COUNTIFS(A$1:A1276,A1277)=0</f>
        <v>1</v>
      </c>
    </row>
    <row r="1278" spans="1:116">
      <c r="A1278" s="68"/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8"/>
      <c r="P1278" s="68"/>
      <c r="Q1278" s="68"/>
      <c r="R1278" s="68"/>
      <c r="S1278" s="68"/>
      <c r="T1278" s="68"/>
      <c r="U1278" s="68"/>
      <c r="V1278" s="68"/>
      <c r="W1278" s="68"/>
      <c r="X1278" s="68"/>
      <c r="Y1278" s="68"/>
      <c r="Z1278" s="68"/>
      <c r="AA1278" s="68"/>
      <c r="AB1278" s="68"/>
      <c r="AC1278" s="68"/>
      <c r="AD1278" s="68"/>
      <c r="AE1278" s="68"/>
      <c r="AF1278" s="68"/>
      <c r="AG1278" s="68"/>
      <c r="AH1278" s="68"/>
      <c r="AI1278" s="68"/>
      <c r="AJ1278" s="68"/>
      <c r="AK1278" s="68"/>
      <c r="AL1278" s="68"/>
      <c r="AM1278" s="68"/>
      <c r="AN1278" s="68"/>
      <c r="AO1278" s="68"/>
      <c r="AP1278" s="68"/>
      <c r="AQ1278" s="68"/>
      <c r="AR1278" s="68"/>
      <c r="AS1278" s="68"/>
      <c r="AT1278" s="68"/>
      <c r="AU1278" s="68"/>
      <c r="AV1278" s="68"/>
      <c r="AW1278" s="68"/>
      <c r="AX1278" s="68"/>
      <c r="AY1278" s="68"/>
      <c r="AZ1278" s="68"/>
      <c r="BA1278" s="68"/>
      <c r="BB1278" s="68"/>
      <c r="BC1278" s="68"/>
      <c r="BD1278" s="68"/>
      <c r="BE1278" s="68"/>
      <c r="BF1278" s="68"/>
      <c r="BG1278" s="68"/>
      <c r="BH1278" s="68"/>
      <c r="BI1278" s="68"/>
      <c r="BJ1278" s="68"/>
      <c r="BK1278" s="68"/>
      <c r="BL1278" s="68"/>
      <c r="BM1278" s="68"/>
      <c r="BN1278" s="68"/>
      <c r="BO1278" s="68"/>
      <c r="BP1278" s="68"/>
      <c r="BQ1278" s="68"/>
      <c r="BR1278" s="68"/>
      <c r="BS1278" s="68"/>
      <c r="BT1278" s="68"/>
      <c r="BU1278" s="68"/>
      <c r="BV1278" s="68"/>
      <c r="BW1278" s="68"/>
      <c r="BX1278" s="68"/>
      <c r="BY1278" s="68"/>
      <c r="BZ1278" s="70" t="str">
        <f t="shared" si="317"/>
        <v/>
      </c>
      <c r="CA1278" s="71">
        <f t="shared" ca="1" si="318"/>
        <v>1096694.6664083335</v>
      </c>
      <c r="CB1278" s="70" t="b">
        <f ca="1">AND(LEN(BZ1278)&gt;0,TEXT(BZ1278,"YYYY-MM-DD")=TEXT(Konstanta!$B$1,"YYYY-MM-DD"))</f>
        <v>0</v>
      </c>
      <c r="CC1278" s="70" t="str">
        <f t="shared" si="319"/>
        <v/>
      </c>
      <c r="CD1278" s="72">
        <f ca="1">(Konstanta!$B$2-D1278)*24</f>
        <v>1096694.666275</v>
      </c>
      <c r="CE1278" t="b">
        <f t="shared" si="320"/>
        <v>0</v>
      </c>
      <c r="CF1278" t="b">
        <f>LEN(_xlfn.IFNA(VLOOKUP(H1278,Konstanta!$M:$M,1,FALSE),""))&gt;0</f>
        <v>0</v>
      </c>
      <c r="CG1278" t="b">
        <f>LEN(_xlfn.IFNA(VLOOKUP(G1278,Konstanta!$T:$T,1,FALSE),""))&gt;0</f>
        <v>0</v>
      </c>
      <c r="CH1278" t="b">
        <f>_xlfn.IFNA(VLOOKUP(U1278,Konstanta!$O:$O,1,FALSE),"-")&lt;&gt;"-"</f>
        <v>0</v>
      </c>
      <c r="CI1278" t="b">
        <f>LEN(_xlfn.IFNA(VLOOKUP(AX1278,Konstanta!$X:$X,1,FALSE),""))&gt;0</f>
        <v>0</v>
      </c>
      <c r="CJ1278" t="b">
        <f>OR(LEN(_xlfn.IFNA(VLOOKUP(Y1278,Konstanta!$Q:$Q,1,FALSE),""))&gt;0,LEN(Y1278)=0)</f>
        <v>1</v>
      </c>
      <c r="CK1278" t="b">
        <f t="shared" si="321"/>
        <v>1</v>
      </c>
      <c r="CL1278" t="b">
        <f>OR(LEN(_xlfn.IFNA(VLOOKUP(BK1278,Konstanta!$Z:$Z,1,FALSE),""))&gt;0,LEN(BK1278)=0)</f>
        <v>1</v>
      </c>
      <c r="CM1278" t="b">
        <f t="shared" si="322"/>
        <v>1</v>
      </c>
      <c r="CN1278" t="b">
        <f t="shared" si="323"/>
        <v>0</v>
      </c>
      <c r="CO1278" t="b">
        <f>LEN(_xlfn.IFNA(VLOOKUP(Data!K1278,Konstanta!$AB:$AB,1,FALSE),""))&gt;0</f>
        <v>0</v>
      </c>
      <c r="CP1278" s="12" t="b">
        <f t="shared" si="324"/>
        <v>0</v>
      </c>
      <c r="CQ1278" s="12" t="b">
        <f t="shared" si="325"/>
        <v>0</v>
      </c>
      <c r="CR1278" t="b">
        <f>ISNUMBER(SEARCH(Konstanta!$Q$5,Y1278))</f>
        <v>0</v>
      </c>
      <c r="CS1278">
        <f ca="1">IF(CD1278&lt;=Konstanta!$J$5,Konstanta!$I$5,IF(CD1278&lt;=Konstanta!$J$6,Konstanta!$I$6,IF(CD1278&lt;=Konstanta!$J$7,Konstanta!$I$7,Konstanta!$I$8)))</f>
        <v>4</v>
      </c>
      <c r="CT1278" t="b">
        <f>ISNUMBER(SEARCH(Konstanta!$Q$6,Y1278))</f>
        <v>0</v>
      </c>
      <c r="CU1278">
        <f ca="1">IF(CD1278&lt;=Konstanta!$F$5,Konstanta!$E$5,IF(CD1278&lt;=Konstanta!$F$6,Konstanta!$E$6,IF(CD1278&lt;=Konstanta!$F$7,Konstanta!$E$7,IF(CD1278&lt;=Konstanta!$F$8,Konstanta!$E$8,Konstanta!$E$9))))</f>
        <v>5</v>
      </c>
      <c r="CV1278" t="b">
        <f t="shared" si="326"/>
        <v>1</v>
      </c>
      <c r="CW1278" s="74">
        <f ca="1">IF(CD1278&lt;=Konstanta!$B$5,Konstanta!$A$5,IF(CD1278&lt;=Konstanta!$B$6,Konstanta!$A$6,IF(CD1278&lt;=Konstanta!$B$7,Konstanta!$A$7,IF(CD1278&lt;=Konstanta!$B$8,Konstanta!$A$8,IF(CD1278&lt;=Konstanta!$B$9,Konstanta!$A$9,IF(CD1278&lt;=Konstanta!$B$10,Konstanta!$A$10,IF(CD1278&lt;=Konstanta!$B$11,Konstanta!$A$11,Konstanta!$A$12)))))))</f>
        <v>8</v>
      </c>
      <c r="CX1278" t="b">
        <f>LEN(_xlfn.IFNA(VLOOKUP(AA1278,Konstanta!$AD:$AD,1,FALSE),""))=0</f>
        <v>1</v>
      </c>
      <c r="CY1278" s="67">
        <f t="shared" si="327"/>
        <v>0</v>
      </c>
      <c r="CZ1278" s="67">
        <f t="shared" si="328"/>
        <v>0</v>
      </c>
      <c r="DA1278" s="67">
        <f t="shared" si="329"/>
        <v>0</v>
      </c>
      <c r="DB1278" t="b">
        <f t="shared" ca="1" si="330"/>
        <v>0</v>
      </c>
      <c r="DC1278" s="67" t="b">
        <f>DA1278&lt;=Konstanta!$AH$3</f>
        <v>1</v>
      </c>
      <c r="DD1278" t="b">
        <f>CY1278&lt;=Konstanta!$AH$4</f>
        <v>1</v>
      </c>
      <c r="DE1278" t="b">
        <f>CY1278&lt;=Konstanta!$AH$5</f>
        <v>1</v>
      </c>
      <c r="DF1278" t="b">
        <f>CY1278&lt;=Konstanta!$AH$6</f>
        <v>1</v>
      </c>
      <c r="DG1278" t="b">
        <f ca="1">TEXT(BL1278,"YYYYMMDD")=TEXT(Konstanta!$B$1,"YYYYMMDD")</f>
        <v>0</v>
      </c>
      <c r="DH1278" t="b">
        <f t="shared" si="331"/>
        <v>0</v>
      </c>
      <c r="DI1278" s="67">
        <f ca="1">Konstanta!$C$4-Data!CD1278</f>
        <v>-1096658.666275</v>
      </c>
      <c r="DJ1278">
        <f ca="1">IF(Data!DI1278&gt;=Konstanta!$B$14,Konstanta!$A$14,IF(Data!DI1278&gt;=Konstanta!$B$15,Konstanta!$A$15,IF(Data!DI1278&gt;=Konstanta!$B$16,Konstanta!$A$16,IF(Data!DI1278&gt;=Konstanta!$B$17,Konstanta!$A$17,IF(Data!DI1278&gt;=Konstanta!$B$18,Konstanta!$A$18,Konstanta!$A$19)))))</f>
        <v>6</v>
      </c>
      <c r="DK1278" t="b">
        <f t="shared" si="332"/>
        <v>0</v>
      </c>
      <c r="DL1278" t="b">
        <f>COUNTIFS(A$1:A1277,A1278)=0</f>
        <v>1</v>
      </c>
    </row>
    <row r="1279" spans="1:116">
      <c r="A1279" s="68"/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8"/>
      <c r="P1279" s="68"/>
      <c r="Q1279" s="68"/>
      <c r="R1279" s="68"/>
      <c r="S1279" s="68"/>
      <c r="T1279" s="68"/>
      <c r="U1279" s="68"/>
      <c r="V1279" s="68"/>
      <c r="W1279" s="68"/>
      <c r="X1279" s="68"/>
      <c r="Y1279" s="68"/>
      <c r="Z1279" s="68"/>
      <c r="AA1279" s="68"/>
      <c r="AB1279" s="68"/>
      <c r="AC1279" s="68"/>
      <c r="AD1279" s="68"/>
      <c r="AE1279" s="68"/>
      <c r="AF1279" s="68"/>
      <c r="AG1279" s="68"/>
      <c r="AH1279" s="68"/>
      <c r="AI1279" s="68"/>
      <c r="AJ1279" s="68"/>
      <c r="AK1279" s="68"/>
      <c r="AL1279" s="68"/>
      <c r="AM1279" s="68"/>
      <c r="AN1279" s="68"/>
      <c r="AO1279" s="68"/>
      <c r="AP1279" s="68"/>
      <c r="AQ1279" s="68"/>
      <c r="AR1279" s="68"/>
      <c r="AS1279" s="68"/>
      <c r="AT1279" s="68"/>
      <c r="AU1279" s="68"/>
      <c r="AV1279" s="68"/>
      <c r="AW1279" s="68"/>
      <c r="AX1279" s="68"/>
      <c r="AY1279" s="68"/>
      <c r="AZ1279" s="68"/>
      <c r="BA1279" s="68"/>
      <c r="BB1279" s="68"/>
      <c r="BC1279" s="68"/>
      <c r="BD1279" s="68"/>
      <c r="BE1279" s="68"/>
      <c r="BF1279" s="68"/>
      <c r="BG1279" s="68"/>
      <c r="BH1279" s="68"/>
      <c r="BI1279" s="68"/>
      <c r="BJ1279" s="68"/>
      <c r="BK1279" s="68"/>
      <c r="BL1279" s="68"/>
      <c r="BM1279" s="68"/>
      <c r="BN1279" s="68"/>
      <c r="BO1279" s="68"/>
      <c r="BP1279" s="68"/>
      <c r="BQ1279" s="68"/>
      <c r="BR1279" s="68"/>
      <c r="BS1279" s="68"/>
      <c r="BT1279" s="68"/>
      <c r="BU1279" s="68"/>
      <c r="BV1279" s="68"/>
      <c r="BW1279" s="68"/>
      <c r="BX1279" s="68"/>
      <c r="BY1279" s="68"/>
      <c r="BZ1279" s="70" t="str">
        <f t="shared" si="317"/>
        <v/>
      </c>
      <c r="CA1279" s="71">
        <f t="shared" ca="1" si="318"/>
        <v>1096694.6660166667</v>
      </c>
      <c r="CB1279" s="70" t="b">
        <f ca="1">AND(LEN(BZ1279)&gt;0,TEXT(BZ1279,"YYYY-MM-DD")=TEXT(Konstanta!$B$1,"YYYY-MM-DD"))</f>
        <v>0</v>
      </c>
      <c r="CC1279" s="70" t="str">
        <f t="shared" si="319"/>
        <v/>
      </c>
      <c r="CD1279" s="72">
        <f ca="1">(Konstanta!$B$2-D1279)*24</f>
        <v>1096694.666275</v>
      </c>
      <c r="CE1279" t="b">
        <f t="shared" si="320"/>
        <v>0</v>
      </c>
      <c r="CF1279" t="b">
        <f>LEN(_xlfn.IFNA(VLOOKUP(H1279,Konstanta!$M:$M,1,FALSE),""))&gt;0</f>
        <v>0</v>
      </c>
      <c r="CG1279" t="b">
        <f>LEN(_xlfn.IFNA(VLOOKUP(G1279,Konstanta!$T:$T,1,FALSE),""))&gt;0</f>
        <v>0</v>
      </c>
      <c r="CH1279" t="b">
        <f>_xlfn.IFNA(VLOOKUP(U1279,Konstanta!$O:$O,1,FALSE),"-")&lt;&gt;"-"</f>
        <v>0</v>
      </c>
      <c r="CI1279" t="b">
        <f>LEN(_xlfn.IFNA(VLOOKUP(AX1279,Konstanta!$X:$X,1,FALSE),""))&gt;0</f>
        <v>0</v>
      </c>
      <c r="CJ1279" t="b">
        <f>OR(LEN(_xlfn.IFNA(VLOOKUP(Y1279,Konstanta!$Q:$Q,1,FALSE),""))&gt;0,LEN(Y1279)=0)</f>
        <v>1</v>
      </c>
      <c r="CK1279" t="b">
        <f t="shared" si="321"/>
        <v>1</v>
      </c>
      <c r="CL1279" t="b">
        <f>OR(LEN(_xlfn.IFNA(VLOOKUP(BK1279,Konstanta!$Z:$Z,1,FALSE),""))&gt;0,LEN(BK1279)=0)</f>
        <v>1</v>
      </c>
      <c r="CM1279" t="b">
        <f t="shared" si="322"/>
        <v>1</v>
      </c>
      <c r="CN1279" t="b">
        <f t="shared" si="323"/>
        <v>0</v>
      </c>
      <c r="CO1279" t="b">
        <f>LEN(_xlfn.IFNA(VLOOKUP(Data!K1279,Konstanta!$AB:$AB,1,FALSE),""))&gt;0</f>
        <v>0</v>
      </c>
      <c r="CP1279" s="12" t="b">
        <f t="shared" si="324"/>
        <v>0</v>
      </c>
      <c r="CQ1279" s="12" t="b">
        <f t="shared" si="325"/>
        <v>0</v>
      </c>
      <c r="CR1279" t="b">
        <f>ISNUMBER(SEARCH(Konstanta!$Q$5,Y1279))</f>
        <v>0</v>
      </c>
      <c r="CS1279">
        <f ca="1">IF(CD1279&lt;=Konstanta!$J$5,Konstanta!$I$5,IF(CD1279&lt;=Konstanta!$J$6,Konstanta!$I$6,IF(CD1279&lt;=Konstanta!$J$7,Konstanta!$I$7,Konstanta!$I$8)))</f>
        <v>4</v>
      </c>
      <c r="CT1279" t="b">
        <f>ISNUMBER(SEARCH(Konstanta!$Q$6,Y1279))</f>
        <v>0</v>
      </c>
      <c r="CU1279">
        <f ca="1">IF(CD1279&lt;=Konstanta!$F$5,Konstanta!$E$5,IF(CD1279&lt;=Konstanta!$F$6,Konstanta!$E$6,IF(CD1279&lt;=Konstanta!$F$7,Konstanta!$E$7,IF(CD1279&lt;=Konstanta!$F$8,Konstanta!$E$8,Konstanta!$E$9))))</f>
        <v>5</v>
      </c>
      <c r="CV1279" t="b">
        <f t="shared" si="326"/>
        <v>1</v>
      </c>
      <c r="CW1279" s="74">
        <f ca="1">IF(CD1279&lt;=Konstanta!$B$5,Konstanta!$A$5,IF(CD1279&lt;=Konstanta!$B$6,Konstanta!$A$6,IF(CD1279&lt;=Konstanta!$B$7,Konstanta!$A$7,IF(CD1279&lt;=Konstanta!$B$8,Konstanta!$A$8,IF(CD1279&lt;=Konstanta!$B$9,Konstanta!$A$9,IF(CD1279&lt;=Konstanta!$B$10,Konstanta!$A$10,IF(CD1279&lt;=Konstanta!$B$11,Konstanta!$A$11,Konstanta!$A$12)))))))</f>
        <v>8</v>
      </c>
      <c r="CX1279" t="b">
        <f>LEN(_xlfn.IFNA(VLOOKUP(AA1279,Konstanta!$AD:$AD,1,FALSE),""))=0</f>
        <v>1</v>
      </c>
      <c r="CY1279" s="67">
        <f t="shared" si="327"/>
        <v>0</v>
      </c>
      <c r="CZ1279" s="67">
        <f t="shared" si="328"/>
        <v>0</v>
      </c>
      <c r="DA1279" s="67">
        <f t="shared" si="329"/>
        <v>0</v>
      </c>
      <c r="DB1279" t="b">
        <f t="shared" ca="1" si="330"/>
        <v>0</v>
      </c>
      <c r="DC1279" s="67" t="b">
        <f>DA1279&lt;=Konstanta!$AH$3</f>
        <v>1</v>
      </c>
      <c r="DD1279" t="b">
        <f>CY1279&lt;=Konstanta!$AH$4</f>
        <v>1</v>
      </c>
      <c r="DE1279" t="b">
        <f>CY1279&lt;=Konstanta!$AH$5</f>
        <v>1</v>
      </c>
      <c r="DF1279" t="b">
        <f>CY1279&lt;=Konstanta!$AH$6</f>
        <v>1</v>
      </c>
      <c r="DG1279" t="b">
        <f ca="1">TEXT(BL1279,"YYYYMMDD")=TEXT(Konstanta!$B$1,"YYYYMMDD")</f>
        <v>0</v>
      </c>
      <c r="DH1279" t="b">
        <f t="shared" si="331"/>
        <v>0</v>
      </c>
      <c r="DI1279" s="67">
        <f ca="1">Konstanta!$C$4-Data!CD1279</f>
        <v>-1096658.666275</v>
      </c>
      <c r="DJ1279">
        <f ca="1">IF(Data!DI1279&gt;=Konstanta!$B$14,Konstanta!$A$14,IF(Data!DI1279&gt;=Konstanta!$B$15,Konstanta!$A$15,IF(Data!DI1279&gt;=Konstanta!$B$16,Konstanta!$A$16,IF(Data!DI1279&gt;=Konstanta!$B$17,Konstanta!$A$17,IF(Data!DI1279&gt;=Konstanta!$B$18,Konstanta!$A$18,Konstanta!$A$19)))))</f>
        <v>6</v>
      </c>
      <c r="DK1279" t="b">
        <f t="shared" si="332"/>
        <v>0</v>
      </c>
      <c r="DL1279" t="b">
        <f>COUNTIFS(A$1:A1278,A1279)=0</f>
        <v>1</v>
      </c>
    </row>
    <row r="1280" spans="1:116">
      <c r="A1280" s="68"/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8"/>
      <c r="P1280" s="68"/>
      <c r="Q1280" s="68"/>
      <c r="R1280" s="68"/>
      <c r="S1280" s="68"/>
      <c r="T1280" s="68"/>
      <c r="U1280" s="68"/>
      <c r="V1280" s="68"/>
      <c r="W1280" s="68"/>
      <c r="X1280" s="68"/>
      <c r="Y1280" s="68"/>
      <c r="Z1280" s="68"/>
      <c r="AA1280" s="68"/>
      <c r="AB1280" s="68"/>
      <c r="AC1280" s="68"/>
      <c r="AD1280" s="68"/>
      <c r="AE1280" s="68"/>
      <c r="AF1280" s="68"/>
      <c r="AG1280" s="68"/>
      <c r="AH1280" s="68"/>
      <c r="AI1280" s="68"/>
      <c r="AJ1280" s="68"/>
      <c r="AK1280" s="68"/>
      <c r="AL1280" s="68"/>
      <c r="AM1280" s="68"/>
      <c r="AN1280" s="68"/>
      <c r="AO1280" s="68"/>
      <c r="AP1280" s="68"/>
      <c r="AQ1280" s="68"/>
      <c r="AR1280" s="68"/>
      <c r="AS1280" s="68"/>
      <c r="AT1280" s="68"/>
      <c r="AU1280" s="68"/>
      <c r="AV1280" s="68"/>
      <c r="AW1280" s="68"/>
      <c r="AX1280" s="68"/>
      <c r="AY1280" s="68"/>
      <c r="AZ1280" s="68"/>
      <c r="BA1280" s="68"/>
      <c r="BB1280" s="68"/>
      <c r="BC1280" s="68"/>
      <c r="BD1280" s="68"/>
      <c r="BE1280" s="68"/>
      <c r="BF1280" s="68"/>
      <c r="BG1280" s="68"/>
      <c r="BH1280" s="68"/>
      <c r="BI1280" s="68"/>
      <c r="BJ1280" s="68"/>
      <c r="BK1280" s="68"/>
      <c r="BL1280" s="68"/>
      <c r="BM1280" s="68"/>
      <c r="BN1280" s="68"/>
      <c r="BO1280" s="68"/>
      <c r="BP1280" s="68"/>
      <c r="BQ1280" s="68"/>
      <c r="BR1280" s="68"/>
      <c r="BS1280" s="68"/>
      <c r="BT1280" s="68"/>
      <c r="BU1280" s="68"/>
      <c r="BV1280" s="68"/>
      <c r="BW1280" s="68"/>
      <c r="BX1280" s="68"/>
      <c r="BY1280" s="68"/>
      <c r="BZ1280" s="70" t="str">
        <f t="shared" si="317"/>
        <v/>
      </c>
      <c r="CA1280" s="71">
        <f t="shared" ca="1" si="318"/>
        <v>1096694.6659916667</v>
      </c>
      <c r="CB1280" s="70" t="b">
        <f ca="1">AND(LEN(BZ1280)&gt;0,TEXT(BZ1280,"YYYY-MM-DD")=TEXT(Konstanta!$B$1,"YYYY-MM-DD"))</f>
        <v>0</v>
      </c>
      <c r="CC1280" s="70" t="str">
        <f t="shared" si="319"/>
        <v/>
      </c>
      <c r="CD1280" s="72">
        <f ca="1">(Konstanta!$B$2-D1280)*24</f>
        <v>1096694.666275</v>
      </c>
      <c r="CE1280" t="b">
        <f t="shared" si="320"/>
        <v>0</v>
      </c>
      <c r="CF1280" t="b">
        <f>LEN(_xlfn.IFNA(VLOOKUP(H1280,Konstanta!$M:$M,1,FALSE),""))&gt;0</f>
        <v>0</v>
      </c>
      <c r="CG1280" t="b">
        <f>LEN(_xlfn.IFNA(VLOOKUP(G1280,Konstanta!$T:$T,1,FALSE),""))&gt;0</f>
        <v>0</v>
      </c>
      <c r="CH1280" t="b">
        <f>_xlfn.IFNA(VLOOKUP(U1280,Konstanta!$O:$O,1,FALSE),"-")&lt;&gt;"-"</f>
        <v>0</v>
      </c>
      <c r="CI1280" t="b">
        <f>LEN(_xlfn.IFNA(VLOOKUP(AX1280,Konstanta!$X:$X,1,FALSE),""))&gt;0</f>
        <v>0</v>
      </c>
      <c r="CJ1280" t="b">
        <f>OR(LEN(_xlfn.IFNA(VLOOKUP(Y1280,Konstanta!$Q:$Q,1,FALSE),""))&gt;0,LEN(Y1280)=0)</f>
        <v>1</v>
      </c>
      <c r="CK1280" t="b">
        <f t="shared" si="321"/>
        <v>1</v>
      </c>
      <c r="CL1280" t="b">
        <f>OR(LEN(_xlfn.IFNA(VLOOKUP(BK1280,Konstanta!$Z:$Z,1,FALSE),""))&gt;0,LEN(BK1280)=0)</f>
        <v>1</v>
      </c>
      <c r="CM1280" t="b">
        <f t="shared" si="322"/>
        <v>1</v>
      </c>
      <c r="CN1280" t="b">
        <f t="shared" si="323"/>
        <v>0</v>
      </c>
      <c r="CO1280" t="b">
        <f>LEN(_xlfn.IFNA(VLOOKUP(Data!K1280,Konstanta!$AB:$AB,1,FALSE),""))&gt;0</f>
        <v>0</v>
      </c>
      <c r="CP1280" s="12" t="b">
        <f t="shared" si="324"/>
        <v>0</v>
      </c>
      <c r="CQ1280" s="12" t="b">
        <f t="shared" si="325"/>
        <v>0</v>
      </c>
      <c r="CR1280" t="b">
        <f>ISNUMBER(SEARCH(Konstanta!$Q$5,Y1280))</f>
        <v>0</v>
      </c>
      <c r="CS1280">
        <f ca="1">IF(CD1280&lt;=Konstanta!$J$5,Konstanta!$I$5,IF(CD1280&lt;=Konstanta!$J$6,Konstanta!$I$6,IF(CD1280&lt;=Konstanta!$J$7,Konstanta!$I$7,Konstanta!$I$8)))</f>
        <v>4</v>
      </c>
      <c r="CT1280" t="b">
        <f>ISNUMBER(SEARCH(Konstanta!$Q$6,Y1280))</f>
        <v>0</v>
      </c>
      <c r="CU1280">
        <f ca="1">IF(CD1280&lt;=Konstanta!$F$5,Konstanta!$E$5,IF(CD1280&lt;=Konstanta!$F$6,Konstanta!$E$6,IF(CD1280&lt;=Konstanta!$F$7,Konstanta!$E$7,IF(CD1280&lt;=Konstanta!$F$8,Konstanta!$E$8,Konstanta!$E$9))))</f>
        <v>5</v>
      </c>
      <c r="CV1280" t="b">
        <f t="shared" si="326"/>
        <v>1</v>
      </c>
      <c r="CW1280" s="74">
        <f ca="1">IF(CD1280&lt;=Konstanta!$B$5,Konstanta!$A$5,IF(CD1280&lt;=Konstanta!$B$6,Konstanta!$A$6,IF(CD1280&lt;=Konstanta!$B$7,Konstanta!$A$7,IF(CD1280&lt;=Konstanta!$B$8,Konstanta!$A$8,IF(CD1280&lt;=Konstanta!$B$9,Konstanta!$A$9,IF(CD1280&lt;=Konstanta!$B$10,Konstanta!$A$10,IF(CD1280&lt;=Konstanta!$B$11,Konstanta!$A$11,Konstanta!$A$12)))))))</f>
        <v>8</v>
      </c>
      <c r="CX1280" t="b">
        <f>LEN(_xlfn.IFNA(VLOOKUP(AA1280,Konstanta!$AD:$AD,1,FALSE),""))=0</f>
        <v>1</v>
      </c>
      <c r="CY1280" s="67">
        <f t="shared" si="327"/>
        <v>0</v>
      </c>
      <c r="CZ1280" s="67">
        <f t="shared" si="328"/>
        <v>0</v>
      </c>
      <c r="DA1280" s="67">
        <f t="shared" si="329"/>
        <v>0</v>
      </c>
      <c r="DB1280" t="b">
        <f t="shared" ca="1" si="330"/>
        <v>0</v>
      </c>
      <c r="DC1280" s="67" t="b">
        <f>DA1280&lt;=Konstanta!$AH$3</f>
        <v>1</v>
      </c>
      <c r="DD1280" t="b">
        <f>CY1280&lt;=Konstanta!$AH$4</f>
        <v>1</v>
      </c>
      <c r="DE1280" t="b">
        <f>CY1280&lt;=Konstanta!$AH$5</f>
        <v>1</v>
      </c>
      <c r="DF1280" t="b">
        <f>CY1280&lt;=Konstanta!$AH$6</f>
        <v>1</v>
      </c>
      <c r="DG1280" t="b">
        <f ca="1">TEXT(BL1280,"YYYYMMDD")=TEXT(Konstanta!$B$1,"YYYYMMDD")</f>
        <v>0</v>
      </c>
      <c r="DH1280" t="b">
        <f t="shared" si="331"/>
        <v>0</v>
      </c>
      <c r="DI1280" s="67">
        <f ca="1">Konstanta!$C$4-Data!CD1280</f>
        <v>-1096658.666275</v>
      </c>
      <c r="DJ1280">
        <f ca="1">IF(Data!DI1280&gt;=Konstanta!$B$14,Konstanta!$A$14,IF(Data!DI1280&gt;=Konstanta!$B$15,Konstanta!$A$15,IF(Data!DI1280&gt;=Konstanta!$B$16,Konstanta!$A$16,IF(Data!DI1280&gt;=Konstanta!$B$17,Konstanta!$A$17,IF(Data!DI1280&gt;=Konstanta!$B$18,Konstanta!$A$18,Konstanta!$A$19)))))</f>
        <v>6</v>
      </c>
      <c r="DK1280" t="b">
        <f t="shared" si="332"/>
        <v>0</v>
      </c>
      <c r="DL1280" t="b">
        <f>COUNTIFS(A$1:A1279,A1280)=0</f>
        <v>1</v>
      </c>
    </row>
    <row r="1281" spans="1:116">
      <c r="A1281" s="68"/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8"/>
      <c r="P1281" s="68"/>
      <c r="Q1281" s="68"/>
      <c r="R1281" s="68"/>
      <c r="S1281" s="68"/>
      <c r="T1281" s="68"/>
      <c r="U1281" s="68"/>
      <c r="V1281" s="68"/>
      <c r="W1281" s="68"/>
      <c r="X1281" s="68"/>
      <c r="Y1281" s="68"/>
      <c r="Z1281" s="68"/>
      <c r="AA1281" s="68"/>
      <c r="AB1281" s="68"/>
      <c r="AC1281" s="68"/>
      <c r="AD1281" s="68"/>
      <c r="AE1281" s="68"/>
      <c r="AF1281" s="68"/>
      <c r="AG1281" s="68"/>
      <c r="AH1281" s="68"/>
      <c r="AI1281" s="68"/>
      <c r="AJ1281" s="68"/>
      <c r="AK1281" s="68"/>
      <c r="AL1281" s="68"/>
      <c r="AM1281" s="68"/>
      <c r="AN1281" s="68"/>
      <c r="AO1281" s="68"/>
      <c r="AP1281" s="68"/>
      <c r="AQ1281" s="68"/>
      <c r="AR1281" s="68"/>
      <c r="AS1281" s="68"/>
      <c r="AT1281" s="68"/>
      <c r="AU1281" s="68"/>
      <c r="AV1281" s="68"/>
      <c r="AW1281" s="68"/>
      <c r="AX1281" s="68"/>
      <c r="AY1281" s="68"/>
      <c r="AZ1281" s="68"/>
      <c r="BA1281" s="68"/>
      <c r="BB1281" s="68"/>
      <c r="BC1281" s="68"/>
      <c r="BD1281" s="68"/>
      <c r="BE1281" s="68"/>
      <c r="BF1281" s="68"/>
      <c r="BG1281" s="68"/>
      <c r="BH1281" s="68"/>
      <c r="BI1281" s="68"/>
      <c r="BJ1281" s="68"/>
      <c r="BK1281" s="68"/>
      <c r="BL1281" s="68"/>
      <c r="BM1281" s="68"/>
      <c r="BN1281" s="68"/>
      <c r="BO1281" s="68"/>
      <c r="BP1281" s="68"/>
      <c r="BQ1281" s="68"/>
      <c r="BR1281" s="68"/>
      <c r="BS1281" s="68"/>
      <c r="BT1281" s="68"/>
      <c r="BU1281" s="68"/>
      <c r="BV1281" s="68"/>
      <c r="BW1281" s="68"/>
      <c r="BX1281" s="68"/>
      <c r="BY1281" s="68"/>
      <c r="BZ1281" s="70" t="str">
        <f t="shared" si="317"/>
        <v/>
      </c>
      <c r="CA1281" s="71">
        <f t="shared" ca="1" si="318"/>
        <v>1096694.666275</v>
      </c>
      <c r="CB1281" s="70" t="b">
        <f ca="1">AND(LEN(BZ1281)&gt;0,TEXT(BZ1281,"YYYY-MM-DD")=TEXT(Konstanta!$B$1,"YYYY-MM-DD"))</f>
        <v>0</v>
      </c>
      <c r="CC1281" s="70" t="str">
        <f t="shared" si="319"/>
        <v/>
      </c>
      <c r="CD1281" s="72">
        <f ca="1">(Konstanta!$B$2-D1281)*24</f>
        <v>1096694.666275</v>
      </c>
      <c r="CE1281" t="b">
        <f t="shared" si="320"/>
        <v>0</v>
      </c>
      <c r="CF1281" t="b">
        <f>LEN(_xlfn.IFNA(VLOOKUP(H1281,Konstanta!$M:$M,1,FALSE),""))&gt;0</f>
        <v>0</v>
      </c>
      <c r="CG1281" t="b">
        <f>LEN(_xlfn.IFNA(VLOOKUP(G1281,Konstanta!$T:$T,1,FALSE),""))&gt;0</f>
        <v>0</v>
      </c>
      <c r="CH1281" t="b">
        <f>_xlfn.IFNA(VLOOKUP(U1281,Konstanta!$O:$O,1,FALSE),"-")&lt;&gt;"-"</f>
        <v>0</v>
      </c>
      <c r="CI1281" t="b">
        <f>LEN(_xlfn.IFNA(VLOOKUP(AX1281,Konstanta!$X:$X,1,FALSE),""))&gt;0</f>
        <v>0</v>
      </c>
      <c r="CJ1281" t="b">
        <f>OR(LEN(_xlfn.IFNA(VLOOKUP(Y1281,Konstanta!$Q:$Q,1,FALSE),""))&gt;0,LEN(Y1281)=0)</f>
        <v>1</v>
      </c>
      <c r="CK1281" t="b">
        <f t="shared" si="321"/>
        <v>1</v>
      </c>
      <c r="CL1281" t="b">
        <f>OR(LEN(_xlfn.IFNA(VLOOKUP(BK1281,Konstanta!$Z:$Z,1,FALSE),""))&gt;0,LEN(BK1281)=0)</f>
        <v>1</v>
      </c>
      <c r="CM1281" t="b">
        <f t="shared" si="322"/>
        <v>1</v>
      </c>
      <c r="CN1281" t="b">
        <f t="shared" si="323"/>
        <v>0</v>
      </c>
      <c r="CO1281" t="b">
        <f>LEN(_xlfn.IFNA(VLOOKUP(Data!K1281,Konstanta!$AB:$AB,1,FALSE),""))&gt;0</f>
        <v>0</v>
      </c>
      <c r="CP1281" s="12" t="b">
        <f t="shared" si="324"/>
        <v>0</v>
      </c>
      <c r="CQ1281" s="12" t="b">
        <f t="shared" si="325"/>
        <v>0</v>
      </c>
      <c r="CR1281" t="b">
        <f>ISNUMBER(SEARCH(Konstanta!$Q$5,Y1281))</f>
        <v>0</v>
      </c>
      <c r="CS1281">
        <f ca="1">IF(CD1281&lt;=Konstanta!$J$5,Konstanta!$I$5,IF(CD1281&lt;=Konstanta!$J$6,Konstanta!$I$6,IF(CD1281&lt;=Konstanta!$J$7,Konstanta!$I$7,Konstanta!$I$8)))</f>
        <v>4</v>
      </c>
      <c r="CT1281" t="b">
        <f>ISNUMBER(SEARCH(Konstanta!$Q$6,Y1281))</f>
        <v>0</v>
      </c>
      <c r="CU1281">
        <f ca="1">IF(CD1281&lt;=Konstanta!$F$5,Konstanta!$E$5,IF(CD1281&lt;=Konstanta!$F$6,Konstanta!$E$6,IF(CD1281&lt;=Konstanta!$F$7,Konstanta!$E$7,IF(CD1281&lt;=Konstanta!$F$8,Konstanta!$E$8,Konstanta!$E$9))))</f>
        <v>5</v>
      </c>
      <c r="CV1281" t="b">
        <f t="shared" si="326"/>
        <v>1</v>
      </c>
      <c r="CW1281" s="74">
        <f ca="1">IF(CD1281&lt;=Konstanta!$B$5,Konstanta!$A$5,IF(CD1281&lt;=Konstanta!$B$6,Konstanta!$A$6,IF(CD1281&lt;=Konstanta!$B$7,Konstanta!$A$7,IF(CD1281&lt;=Konstanta!$B$8,Konstanta!$A$8,IF(CD1281&lt;=Konstanta!$B$9,Konstanta!$A$9,IF(CD1281&lt;=Konstanta!$B$10,Konstanta!$A$10,IF(CD1281&lt;=Konstanta!$B$11,Konstanta!$A$11,Konstanta!$A$12)))))))</f>
        <v>8</v>
      </c>
      <c r="CX1281" t="b">
        <f>LEN(_xlfn.IFNA(VLOOKUP(AA1281,Konstanta!$AD:$AD,1,FALSE),""))=0</f>
        <v>1</v>
      </c>
      <c r="CY1281" s="67">
        <f t="shared" si="327"/>
        <v>0</v>
      </c>
      <c r="CZ1281" s="67">
        <f t="shared" si="328"/>
        <v>0</v>
      </c>
      <c r="DA1281" s="67">
        <f t="shared" si="329"/>
        <v>0</v>
      </c>
      <c r="DB1281" t="b">
        <f t="shared" ca="1" si="330"/>
        <v>0</v>
      </c>
      <c r="DC1281" s="67" t="b">
        <f>DA1281&lt;=Konstanta!$AH$3</f>
        <v>1</v>
      </c>
      <c r="DD1281" t="b">
        <f>CY1281&lt;=Konstanta!$AH$4</f>
        <v>1</v>
      </c>
      <c r="DE1281" t="b">
        <f>CY1281&lt;=Konstanta!$AH$5</f>
        <v>1</v>
      </c>
      <c r="DF1281" t="b">
        <f>CY1281&lt;=Konstanta!$AH$6</f>
        <v>1</v>
      </c>
      <c r="DG1281" t="b">
        <f ca="1">TEXT(BL1281,"YYYYMMDD")=TEXT(Konstanta!$B$1,"YYYYMMDD")</f>
        <v>0</v>
      </c>
      <c r="DH1281" t="b">
        <f t="shared" si="331"/>
        <v>0</v>
      </c>
      <c r="DI1281" s="67">
        <f ca="1">Konstanta!$C$4-Data!CD1281</f>
        <v>-1096658.666275</v>
      </c>
      <c r="DJ1281">
        <f ca="1">IF(Data!DI1281&gt;=Konstanta!$B$14,Konstanta!$A$14,IF(Data!DI1281&gt;=Konstanta!$B$15,Konstanta!$A$15,IF(Data!DI1281&gt;=Konstanta!$B$16,Konstanta!$A$16,IF(Data!DI1281&gt;=Konstanta!$B$17,Konstanta!$A$17,IF(Data!DI1281&gt;=Konstanta!$B$18,Konstanta!$A$18,Konstanta!$A$19)))))</f>
        <v>6</v>
      </c>
      <c r="DK1281" t="b">
        <f t="shared" si="332"/>
        <v>0</v>
      </c>
      <c r="DL1281" t="b">
        <f>COUNTIFS(A$1:A1280,A1281)=0</f>
        <v>1</v>
      </c>
    </row>
    <row r="1282" spans="1:116">
      <c r="A1282" s="68"/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8"/>
      <c r="P1282" s="68"/>
      <c r="Q1282" s="68"/>
      <c r="R1282" s="68"/>
      <c r="S1282" s="68"/>
      <c r="T1282" s="68"/>
      <c r="U1282" s="68"/>
      <c r="V1282" s="68"/>
      <c r="W1282" s="68"/>
      <c r="X1282" s="68"/>
      <c r="Y1282" s="68"/>
      <c r="Z1282" s="68"/>
      <c r="AA1282" s="68"/>
      <c r="AB1282" s="68"/>
      <c r="AC1282" s="68"/>
      <c r="AD1282" s="68"/>
      <c r="AE1282" s="68"/>
      <c r="AF1282" s="68"/>
      <c r="AG1282" s="68"/>
      <c r="AH1282" s="68"/>
      <c r="AI1282" s="68"/>
      <c r="AJ1282" s="68"/>
      <c r="AK1282" s="68"/>
      <c r="AL1282" s="68"/>
      <c r="AM1282" s="68"/>
      <c r="AN1282" s="68"/>
      <c r="AO1282" s="68"/>
      <c r="AP1282" s="68"/>
      <c r="AQ1282" s="68"/>
      <c r="AR1282" s="68"/>
      <c r="AS1282" s="68"/>
      <c r="AT1282" s="68"/>
      <c r="AU1282" s="68"/>
      <c r="AV1282" s="68"/>
      <c r="AW1282" s="68"/>
      <c r="AX1282" s="68"/>
      <c r="AY1282" s="68"/>
      <c r="AZ1282" s="68"/>
      <c r="BA1282" s="68"/>
      <c r="BB1282" s="68"/>
      <c r="BC1282" s="68"/>
      <c r="BD1282" s="68"/>
      <c r="BE1282" s="68"/>
      <c r="BF1282" s="68"/>
      <c r="BG1282" s="68"/>
      <c r="BH1282" s="68"/>
      <c r="BI1282" s="68"/>
      <c r="BJ1282" s="68"/>
      <c r="BK1282" s="68"/>
      <c r="BL1282" s="68"/>
      <c r="BM1282" s="68"/>
      <c r="BN1282" s="68"/>
      <c r="BO1282" s="68"/>
      <c r="BP1282" s="68"/>
      <c r="BQ1282" s="68"/>
      <c r="BR1282" s="68"/>
      <c r="BS1282" s="68"/>
      <c r="BT1282" s="68"/>
      <c r="BU1282" s="68"/>
      <c r="BV1282" s="68"/>
      <c r="BW1282" s="68"/>
      <c r="BX1282" s="68"/>
      <c r="BY1282" s="68"/>
      <c r="BZ1282" s="70" t="str">
        <f t="shared" si="317"/>
        <v/>
      </c>
      <c r="CA1282" s="71">
        <f t="shared" ca="1" si="318"/>
        <v>1096694.6659944444</v>
      </c>
      <c r="CB1282" s="70" t="b">
        <f ca="1">AND(LEN(BZ1282)&gt;0,TEXT(BZ1282,"YYYY-MM-DD")=TEXT(Konstanta!$B$1,"YYYY-MM-DD"))</f>
        <v>0</v>
      </c>
      <c r="CC1282" s="70" t="str">
        <f t="shared" si="319"/>
        <v/>
      </c>
      <c r="CD1282" s="72">
        <f ca="1">(Konstanta!$B$2-D1282)*24</f>
        <v>1096694.666275</v>
      </c>
      <c r="CE1282" t="b">
        <f t="shared" si="320"/>
        <v>0</v>
      </c>
      <c r="CF1282" t="b">
        <f>LEN(_xlfn.IFNA(VLOOKUP(H1282,Konstanta!$M:$M,1,FALSE),""))&gt;0</f>
        <v>0</v>
      </c>
      <c r="CG1282" t="b">
        <f>LEN(_xlfn.IFNA(VLOOKUP(G1282,Konstanta!$T:$T,1,FALSE),""))&gt;0</f>
        <v>0</v>
      </c>
      <c r="CH1282" t="b">
        <f>_xlfn.IFNA(VLOOKUP(U1282,Konstanta!$O:$O,1,FALSE),"-")&lt;&gt;"-"</f>
        <v>0</v>
      </c>
      <c r="CI1282" t="b">
        <f>LEN(_xlfn.IFNA(VLOOKUP(AX1282,Konstanta!$X:$X,1,FALSE),""))&gt;0</f>
        <v>0</v>
      </c>
      <c r="CJ1282" t="b">
        <f>OR(LEN(_xlfn.IFNA(VLOOKUP(Y1282,Konstanta!$Q:$Q,1,FALSE),""))&gt;0,LEN(Y1282)=0)</f>
        <v>1</v>
      </c>
      <c r="CK1282" t="b">
        <f t="shared" si="321"/>
        <v>1</v>
      </c>
      <c r="CL1282" t="b">
        <f>OR(LEN(_xlfn.IFNA(VLOOKUP(BK1282,Konstanta!$Z:$Z,1,FALSE),""))&gt;0,LEN(BK1282)=0)</f>
        <v>1</v>
      </c>
      <c r="CM1282" t="b">
        <f t="shared" si="322"/>
        <v>1</v>
      </c>
      <c r="CN1282" t="b">
        <f t="shared" si="323"/>
        <v>0</v>
      </c>
      <c r="CO1282" t="b">
        <f>LEN(_xlfn.IFNA(VLOOKUP(Data!K1282,Konstanta!$AB:$AB,1,FALSE),""))&gt;0</f>
        <v>0</v>
      </c>
      <c r="CP1282" s="12" t="b">
        <f t="shared" si="324"/>
        <v>0</v>
      </c>
      <c r="CQ1282" s="12" t="b">
        <f t="shared" si="325"/>
        <v>0</v>
      </c>
      <c r="CR1282" t="b">
        <f>ISNUMBER(SEARCH(Konstanta!$Q$5,Y1282))</f>
        <v>0</v>
      </c>
      <c r="CS1282">
        <f ca="1">IF(CD1282&lt;=Konstanta!$J$5,Konstanta!$I$5,IF(CD1282&lt;=Konstanta!$J$6,Konstanta!$I$6,IF(CD1282&lt;=Konstanta!$J$7,Konstanta!$I$7,Konstanta!$I$8)))</f>
        <v>4</v>
      </c>
      <c r="CT1282" t="b">
        <f>ISNUMBER(SEARCH(Konstanta!$Q$6,Y1282))</f>
        <v>0</v>
      </c>
      <c r="CU1282">
        <f ca="1">IF(CD1282&lt;=Konstanta!$F$5,Konstanta!$E$5,IF(CD1282&lt;=Konstanta!$F$6,Konstanta!$E$6,IF(CD1282&lt;=Konstanta!$F$7,Konstanta!$E$7,IF(CD1282&lt;=Konstanta!$F$8,Konstanta!$E$8,Konstanta!$E$9))))</f>
        <v>5</v>
      </c>
      <c r="CV1282" t="b">
        <f t="shared" si="326"/>
        <v>1</v>
      </c>
      <c r="CW1282" s="74">
        <f ca="1">IF(CD1282&lt;=Konstanta!$B$5,Konstanta!$A$5,IF(CD1282&lt;=Konstanta!$B$6,Konstanta!$A$6,IF(CD1282&lt;=Konstanta!$B$7,Konstanta!$A$7,IF(CD1282&lt;=Konstanta!$B$8,Konstanta!$A$8,IF(CD1282&lt;=Konstanta!$B$9,Konstanta!$A$9,IF(CD1282&lt;=Konstanta!$B$10,Konstanta!$A$10,IF(CD1282&lt;=Konstanta!$B$11,Konstanta!$A$11,Konstanta!$A$12)))))))</f>
        <v>8</v>
      </c>
      <c r="CX1282" t="b">
        <f>LEN(_xlfn.IFNA(VLOOKUP(AA1282,Konstanta!$AD:$AD,1,FALSE),""))=0</f>
        <v>1</v>
      </c>
      <c r="CY1282" s="67">
        <f t="shared" si="327"/>
        <v>0</v>
      </c>
      <c r="CZ1282" s="67">
        <f t="shared" si="328"/>
        <v>0</v>
      </c>
      <c r="DA1282" s="67">
        <f t="shared" si="329"/>
        <v>0</v>
      </c>
      <c r="DB1282" t="b">
        <f t="shared" ca="1" si="330"/>
        <v>0</v>
      </c>
      <c r="DC1282" s="67" t="b">
        <f>DA1282&lt;=Konstanta!$AH$3</f>
        <v>1</v>
      </c>
      <c r="DD1282" t="b">
        <f>CY1282&lt;=Konstanta!$AH$4</f>
        <v>1</v>
      </c>
      <c r="DE1282" t="b">
        <f>CY1282&lt;=Konstanta!$AH$5</f>
        <v>1</v>
      </c>
      <c r="DF1282" t="b">
        <f>CY1282&lt;=Konstanta!$AH$6</f>
        <v>1</v>
      </c>
      <c r="DG1282" t="b">
        <f ca="1">TEXT(BL1282,"YYYYMMDD")=TEXT(Konstanta!$B$1,"YYYYMMDD")</f>
        <v>0</v>
      </c>
      <c r="DH1282" t="b">
        <f t="shared" si="331"/>
        <v>0</v>
      </c>
      <c r="DI1282" s="67">
        <f ca="1">Konstanta!$C$4-Data!CD1282</f>
        <v>-1096658.666275</v>
      </c>
      <c r="DJ1282">
        <f ca="1">IF(Data!DI1282&gt;=Konstanta!$B$14,Konstanta!$A$14,IF(Data!DI1282&gt;=Konstanta!$B$15,Konstanta!$A$15,IF(Data!DI1282&gt;=Konstanta!$B$16,Konstanta!$A$16,IF(Data!DI1282&gt;=Konstanta!$B$17,Konstanta!$A$17,IF(Data!DI1282&gt;=Konstanta!$B$18,Konstanta!$A$18,Konstanta!$A$19)))))</f>
        <v>6</v>
      </c>
      <c r="DK1282" t="b">
        <f t="shared" si="332"/>
        <v>0</v>
      </c>
      <c r="DL1282" t="b">
        <f>COUNTIFS(A$1:A1281,A1282)=0</f>
        <v>1</v>
      </c>
    </row>
    <row r="1283" spans="1:116">
      <c r="A1283" s="68"/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8"/>
      <c r="P1283" s="68"/>
      <c r="Q1283" s="68"/>
      <c r="R1283" s="68"/>
      <c r="S1283" s="68"/>
      <c r="T1283" s="68"/>
      <c r="U1283" s="68"/>
      <c r="V1283" s="68"/>
      <c r="W1283" s="68"/>
      <c r="X1283" s="68"/>
      <c r="Y1283" s="68"/>
      <c r="Z1283" s="68"/>
      <c r="AA1283" s="68"/>
      <c r="AB1283" s="68"/>
      <c r="AC1283" s="68"/>
      <c r="AD1283" s="68"/>
      <c r="AE1283" s="68"/>
      <c r="AF1283" s="68"/>
      <c r="AG1283" s="68"/>
      <c r="AH1283" s="68"/>
      <c r="AI1283" s="68"/>
      <c r="AJ1283" s="68"/>
      <c r="AK1283" s="68"/>
      <c r="AL1283" s="68"/>
      <c r="AM1283" s="68"/>
      <c r="AN1283" s="68"/>
      <c r="AO1283" s="68"/>
      <c r="AP1283" s="68"/>
      <c r="AQ1283" s="68"/>
      <c r="AR1283" s="68"/>
      <c r="AS1283" s="68"/>
      <c r="AT1283" s="68"/>
      <c r="AU1283" s="68"/>
      <c r="AV1283" s="68"/>
      <c r="AW1283" s="68"/>
      <c r="AX1283" s="68"/>
      <c r="AY1283" s="68"/>
      <c r="AZ1283" s="68"/>
      <c r="BA1283" s="68"/>
      <c r="BB1283" s="68"/>
      <c r="BC1283" s="68"/>
      <c r="BD1283" s="68"/>
      <c r="BE1283" s="68"/>
      <c r="BF1283" s="68"/>
      <c r="BG1283" s="68"/>
      <c r="BH1283" s="68"/>
      <c r="BI1283" s="68"/>
      <c r="BJ1283" s="68"/>
      <c r="BK1283" s="68"/>
      <c r="BL1283" s="68"/>
      <c r="BM1283" s="68"/>
      <c r="BN1283" s="68"/>
      <c r="BO1283" s="68"/>
      <c r="BP1283" s="68"/>
      <c r="BQ1283" s="68"/>
      <c r="BR1283" s="68"/>
      <c r="BS1283" s="68"/>
      <c r="BT1283" s="68"/>
      <c r="BU1283" s="68"/>
      <c r="BV1283" s="68"/>
      <c r="BW1283" s="68"/>
      <c r="BX1283" s="68"/>
      <c r="BY1283" s="68"/>
      <c r="BZ1283" s="70" t="str">
        <f t="shared" ref="BZ1283:BZ1346" si="333">LEFT(R1283,19)</f>
        <v/>
      </c>
      <c r="CA1283" s="71">
        <f t="shared" ref="CA1283:CA1346" ca="1" si="334">(NOW()-R1283)*24</f>
        <v>1096694.666275</v>
      </c>
      <c r="CB1283" s="70" t="b">
        <f ca="1">AND(LEN(BZ1283)&gt;0,TEXT(BZ1283,"YYYY-MM-DD")=TEXT(Konstanta!$B$1,"YYYY-MM-DD"))</f>
        <v>0</v>
      </c>
      <c r="CC1283" s="70" t="str">
        <f t="shared" ref="CC1283:CC1346" si="335">TEXT(BZ1283,"HH")</f>
        <v/>
      </c>
      <c r="CD1283" s="72">
        <f ca="1">(Konstanta!$B$2-D1283)*24</f>
        <v>1096694.666275</v>
      </c>
      <c r="CE1283" t="b">
        <f t="shared" ref="CE1283:CE1346" si="336">AN1283=$CE$1</f>
        <v>0</v>
      </c>
      <c r="CF1283" t="b">
        <f>LEN(_xlfn.IFNA(VLOOKUP(H1283,Konstanta!$M:$M,1,FALSE),""))&gt;0</f>
        <v>0</v>
      </c>
      <c r="CG1283" t="b">
        <f>LEN(_xlfn.IFNA(VLOOKUP(G1283,Konstanta!$T:$T,1,FALSE),""))&gt;0</f>
        <v>0</v>
      </c>
      <c r="CH1283" t="b">
        <f>_xlfn.IFNA(VLOOKUP(U1283,Konstanta!$O:$O,1,FALSE),"-")&lt;&gt;"-"</f>
        <v>0</v>
      </c>
      <c r="CI1283" t="b">
        <f>LEN(_xlfn.IFNA(VLOOKUP(AX1283,Konstanta!$X:$X,1,FALSE),""))&gt;0</f>
        <v>0</v>
      </c>
      <c r="CJ1283" t="b">
        <f>OR(LEN(_xlfn.IFNA(VLOOKUP(Y1283,Konstanta!$Q:$Q,1,FALSE),""))&gt;0,LEN(Y1283)=0)</f>
        <v>1</v>
      </c>
      <c r="CK1283" t="b">
        <f t="shared" ref="CK1283:CK1346" si="337">NOT(ISNUMBER(SEARCH($CK$1,AO1283)))</f>
        <v>1</v>
      </c>
      <c r="CL1283" t="b">
        <f>OR(LEN(_xlfn.IFNA(VLOOKUP(BK1283,Konstanta!$Z:$Z,1,FALSE),""))&gt;0,LEN(BK1283)=0)</f>
        <v>1</v>
      </c>
      <c r="CM1283" t="b">
        <f t="shared" ref="CM1283:CM1346" si="338">NOT(CO1283)</f>
        <v>1</v>
      </c>
      <c r="CN1283" t="b">
        <f t="shared" ref="CN1283:CN1346" si="339">BK1283=$CN$1</f>
        <v>0</v>
      </c>
      <c r="CO1283" t="b">
        <f>LEN(_xlfn.IFNA(VLOOKUP(Data!K1283,Konstanta!$AB:$AB,1,FALSE),""))&gt;0</f>
        <v>0</v>
      </c>
      <c r="CP1283" s="12" t="b">
        <f t="shared" ref="CP1283:CP1346" si="340">AND(CE1283:CK1283,CL1283,CM1283)</f>
        <v>0</v>
      </c>
      <c r="CQ1283" s="12" t="b">
        <f t="shared" ref="CQ1283:CQ1346" si="341">AND(CE1283:CL1283,CO1283)</f>
        <v>0</v>
      </c>
      <c r="CR1283" t="b">
        <f>ISNUMBER(SEARCH(Konstanta!$Q$5,Y1283))</f>
        <v>0</v>
      </c>
      <c r="CS1283">
        <f ca="1">IF(CD1283&lt;=Konstanta!$J$5,Konstanta!$I$5,IF(CD1283&lt;=Konstanta!$J$6,Konstanta!$I$6,IF(CD1283&lt;=Konstanta!$J$7,Konstanta!$I$7,Konstanta!$I$8)))</f>
        <v>4</v>
      </c>
      <c r="CT1283" t="b">
        <f>ISNUMBER(SEARCH(Konstanta!$Q$6,Y1283))</f>
        <v>0</v>
      </c>
      <c r="CU1283">
        <f ca="1">IF(CD1283&lt;=Konstanta!$F$5,Konstanta!$E$5,IF(CD1283&lt;=Konstanta!$F$6,Konstanta!$E$6,IF(CD1283&lt;=Konstanta!$F$7,Konstanta!$E$7,IF(CD1283&lt;=Konstanta!$F$8,Konstanta!$E$8,Konstanta!$E$9))))</f>
        <v>5</v>
      </c>
      <c r="CV1283" t="b">
        <f t="shared" ref="CV1283:CV1346" si="342">AND(NOT(CR1283),NOT(CT1283))</f>
        <v>1</v>
      </c>
      <c r="CW1283" s="74">
        <f ca="1">IF(CD1283&lt;=Konstanta!$B$5,Konstanta!$A$5,IF(CD1283&lt;=Konstanta!$B$6,Konstanta!$A$6,IF(CD1283&lt;=Konstanta!$B$7,Konstanta!$A$7,IF(CD1283&lt;=Konstanta!$B$8,Konstanta!$A$8,IF(CD1283&lt;=Konstanta!$B$9,Konstanta!$A$9,IF(CD1283&lt;=Konstanta!$B$10,Konstanta!$A$10,IF(CD1283&lt;=Konstanta!$B$11,Konstanta!$A$11,Konstanta!$A$12)))))))</f>
        <v>8</v>
      </c>
      <c r="CX1283" t="b">
        <f>LEN(_xlfn.IFNA(VLOOKUP(AA1283,Konstanta!$AD:$AD,1,FALSE),""))=0</f>
        <v>1</v>
      </c>
      <c r="CY1283" s="67">
        <f t="shared" ref="CY1283:CY1346" si="343">IF(LEN(BL1283)&gt;0,BL1283-D1283,0)*24</f>
        <v>0</v>
      </c>
      <c r="CZ1283" s="67">
        <f t="shared" ref="CZ1283:CZ1346" si="344">IF(LEN(R1283)&gt;19,VALUE(LEFT(R1283,19)),R1283)</f>
        <v>0</v>
      </c>
      <c r="DA1283" s="67">
        <f t="shared" ref="DA1283:DA1346" si="345">(IF(LEN(BL1283)&gt;0,BL1283,0)-IF(LEN(CZ1283)&gt;0,CZ1283,0))*24</f>
        <v>0</v>
      </c>
      <c r="DB1283" t="b">
        <f t="shared" ref="DB1283:DB1346" ca="1" si="346">AND(CO1283,CQ1283,CX1283,DG1283,DL1283)</f>
        <v>0</v>
      </c>
      <c r="DC1283" s="67" t="b">
        <f>DA1283&lt;=Konstanta!$AH$3</f>
        <v>1</v>
      </c>
      <c r="DD1283" t="b">
        <f>CY1283&lt;=Konstanta!$AH$4</f>
        <v>1</v>
      </c>
      <c r="DE1283" t="b">
        <f>CY1283&lt;=Konstanta!$AH$5</f>
        <v>1</v>
      </c>
      <c r="DF1283" t="b">
        <f>CY1283&lt;=Konstanta!$AH$6</f>
        <v>1</v>
      </c>
      <c r="DG1283" t="b">
        <f ca="1">TEXT(BL1283,"YYYYMMDD")=TEXT(Konstanta!$B$1,"YYYYMMDD")</f>
        <v>0</v>
      </c>
      <c r="DH1283" t="b">
        <f t="shared" ref="DH1283:DH1346" si="347">LEN(R1283)&gt;0</f>
        <v>0</v>
      </c>
      <c r="DI1283" s="67">
        <f ca="1">Konstanta!$C$4-Data!CD1283</f>
        <v>-1096658.666275</v>
      </c>
      <c r="DJ1283">
        <f ca="1">IF(Data!DI1283&gt;=Konstanta!$B$14,Konstanta!$A$14,IF(Data!DI1283&gt;=Konstanta!$B$15,Konstanta!$A$15,IF(Data!DI1283&gt;=Konstanta!$B$16,Konstanta!$A$16,IF(Data!DI1283&gt;=Konstanta!$B$17,Konstanta!$A$17,IF(Data!DI1283&gt;=Konstanta!$B$18,Konstanta!$A$18,Konstanta!$A$19)))))</f>
        <v>6</v>
      </c>
      <c r="DK1283" t="b">
        <f t="shared" ref="DK1283:DK1346" si="348">LEN(M1283)&gt;0</f>
        <v>0</v>
      </c>
      <c r="DL1283" t="b">
        <f>COUNTIFS(A$1:A1282,A1283)=0</f>
        <v>1</v>
      </c>
    </row>
    <row r="1284" spans="1:116">
      <c r="A1284" s="68"/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8"/>
      <c r="P1284" s="68"/>
      <c r="Q1284" s="68"/>
      <c r="R1284" s="68"/>
      <c r="S1284" s="68"/>
      <c r="T1284" s="68"/>
      <c r="U1284" s="68"/>
      <c r="V1284" s="68"/>
      <c r="W1284" s="68"/>
      <c r="X1284" s="68"/>
      <c r="Y1284" s="68"/>
      <c r="Z1284" s="68"/>
      <c r="AA1284" s="68"/>
      <c r="AB1284" s="68"/>
      <c r="AC1284" s="68"/>
      <c r="AD1284" s="68"/>
      <c r="AE1284" s="68"/>
      <c r="AF1284" s="68"/>
      <c r="AG1284" s="68"/>
      <c r="AH1284" s="68"/>
      <c r="AI1284" s="68"/>
      <c r="AJ1284" s="68"/>
      <c r="AK1284" s="68"/>
      <c r="AL1284" s="68"/>
      <c r="AM1284" s="68"/>
      <c r="AN1284" s="68"/>
      <c r="AO1284" s="68"/>
      <c r="AP1284" s="68"/>
      <c r="AQ1284" s="68"/>
      <c r="AR1284" s="68"/>
      <c r="AS1284" s="68"/>
      <c r="AT1284" s="68"/>
      <c r="AU1284" s="68"/>
      <c r="AV1284" s="68"/>
      <c r="AW1284" s="68"/>
      <c r="AX1284" s="68"/>
      <c r="AY1284" s="68"/>
      <c r="AZ1284" s="68"/>
      <c r="BA1284" s="68"/>
      <c r="BB1284" s="68"/>
      <c r="BC1284" s="68"/>
      <c r="BD1284" s="68"/>
      <c r="BE1284" s="68"/>
      <c r="BF1284" s="68"/>
      <c r="BG1284" s="68"/>
      <c r="BH1284" s="68"/>
      <c r="BI1284" s="68"/>
      <c r="BJ1284" s="68"/>
      <c r="BK1284" s="68"/>
      <c r="BL1284" s="68"/>
      <c r="BM1284" s="68"/>
      <c r="BN1284" s="68"/>
      <c r="BO1284" s="68"/>
      <c r="BP1284" s="68"/>
      <c r="BQ1284" s="68"/>
      <c r="BR1284" s="68"/>
      <c r="BS1284" s="68"/>
      <c r="BT1284" s="68"/>
      <c r="BU1284" s="68"/>
      <c r="BV1284" s="68"/>
      <c r="BW1284" s="68"/>
      <c r="BX1284" s="68"/>
      <c r="BY1284" s="68"/>
      <c r="BZ1284" s="70" t="str">
        <f t="shared" si="333"/>
        <v/>
      </c>
      <c r="CA1284" s="71">
        <f t="shared" ca="1" si="334"/>
        <v>1096694.6662277777</v>
      </c>
      <c r="CB1284" s="70" t="b">
        <f ca="1">AND(LEN(BZ1284)&gt;0,TEXT(BZ1284,"YYYY-MM-DD")=TEXT(Konstanta!$B$1,"YYYY-MM-DD"))</f>
        <v>0</v>
      </c>
      <c r="CC1284" s="70" t="str">
        <f t="shared" si="335"/>
        <v/>
      </c>
      <c r="CD1284" s="72">
        <f ca="1">(Konstanta!$B$2-D1284)*24</f>
        <v>1096694.666275</v>
      </c>
      <c r="CE1284" t="b">
        <f t="shared" si="336"/>
        <v>0</v>
      </c>
      <c r="CF1284" t="b">
        <f>LEN(_xlfn.IFNA(VLOOKUP(H1284,Konstanta!$M:$M,1,FALSE),""))&gt;0</f>
        <v>0</v>
      </c>
      <c r="CG1284" t="b">
        <f>LEN(_xlfn.IFNA(VLOOKUP(G1284,Konstanta!$T:$T,1,FALSE),""))&gt;0</f>
        <v>0</v>
      </c>
      <c r="CH1284" t="b">
        <f>_xlfn.IFNA(VLOOKUP(U1284,Konstanta!$O:$O,1,FALSE),"-")&lt;&gt;"-"</f>
        <v>0</v>
      </c>
      <c r="CI1284" t="b">
        <f>LEN(_xlfn.IFNA(VLOOKUP(AX1284,Konstanta!$X:$X,1,FALSE),""))&gt;0</f>
        <v>0</v>
      </c>
      <c r="CJ1284" t="b">
        <f>OR(LEN(_xlfn.IFNA(VLOOKUP(Y1284,Konstanta!$Q:$Q,1,FALSE),""))&gt;0,LEN(Y1284)=0)</f>
        <v>1</v>
      </c>
      <c r="CK1284" t="b">
        <f t="shared" si="337"/>
        <v>1</v>
      </c>
      <c r="CL1284" t="b">
        <f>OR(LEN(_xlfn.IFNA(VLOOKUP(BK1284,Konstanta!$Z:$Z,1,FALSE),""))&gt;0,LEN(BK1284)=0)</f>
        <v>1</v>
      </c>
      <c r="CM1284" t="b">
        <f t="shared" si="338"/>
        <v>1</v>
      </c>
      <c r="CN1284" t="b">
        <f t="shared" si="339"/>
        <v>0</v>
      </c>
      <c r="CO1284" t="b">
        <f>LEN(_xlfn.IFNA(VLOOKUP(Data!K1284,Konstanta!$AB:$AB,1,FALSE),""))&gt;0</f>
        <v>0</v>
      </c>
      <c r="CP1284" s="12" t="b">
        <f t="shared" si="340"/>
        <v>0</v>
      </c>
      <c r="CQ1284" s="12" t="b">
        <f t="shared" si="341"/>
        <v>0</v>
      </c>
      <c r="CR1284" t="b">
        <f>ISNUMBER(SEARCH(Konstanta!$Q$5,Y1284))</f>
        <v>0</v>
      </c>
      <c r="CS1284">
        <f ca="1">IF(CD1284&lt;=Konstanta!$J$5,Konstanta!$I$5,IF(CD1284&lt;=Konstanta!$J$6,Konstanta!$I$6,IF(CD1284&lt;=Konstanta!$J$7,Konstanta!$I$7,Konstanta!$I$8)))</f>
        <v>4</v>
      </c>
      <c r="CT1284" t="b">
        <f>ISNUMBER(SEARCH(Konstanta!$Q$6,Y1284))</f>
        <v>0</v>
      </c>
      <c r="CU1284">
        <f ca="1">IF(CD1284&lt;=Konstanta!$F$5,Konstanta!$E$5,IF(CD1284&lt;=Konstanta!$F$6,Konstanta!$E$6,IF(CD1284&lt;=Konstanta!$F$7,Konstanta!$E$7,IF(CD1284&lt;=Konstanta!$F$8,Konstanta!$E$8,Konstanta!$E$9))))</f>
        <v>5</v>
      </c>
      <c r="CV1284" t="b">
        <f t="shared" si="342"/>
        <v>1</v>
      </c>
      <c r="CW1284" s="74">
        <f ca="1">IF(CD1284&lt;=Konstanta!$B$5,Konstanta!$A$5,IF(CD1284&lt;=Konstanta!$B$6,Konstanta!$A$6,IF(CD1284&lt;=Konstanta!$B$7,Konstanta!$A$7,IF(CD1284&lt;=Konstanta!$B$8,Konstanta!$A$8,IF(CD1284&lt;=Konstanta!$B$9,Konstanta!$A$9,IF(CD1284&lt;=Konstanta!$B$10,Konstanta!$A$10,IF(CD1284&lt;=Konstanta!$B$11,Konstanta!$A$11,Konstanta!$A$12)))))))</f>
        <v>8</v>
      </c>
      <c r="CX1284" t="b">
        <f>LEN(_xlfn.IFNA(VLOOKUP(AA1284,Konstanta!$AD:$AD,1,FALSE),""))=0</f>
        <v>1</v>
      </c>
      <c r="CY1284" s="67">
        <f t="shared" si="343"/>
        <v>0</v>
      </c>
      <c r="CZ1284" s="67">
        <f t="shared" si="344"/>
        <v>0</v>
      </c>
      <c r="DA1284" s="67">
        <f t="shared" si="345"/>
        <v>0</v>
      </c>
      <c r="DB1284" t="b">
        <f t="shared" ca="1" si="346"/>
        <v>0</v>
      </c>
      <c r="DC1284" s="67" t="b">
        <f>DA1284&lt;=Konstanta!$AH$3</f>
        <v>1</v>
      </c>
      <c r="DD1284" t="b">
        <f>CY1284&lt;=Konstanta!$AH$4</f>
        <v>1</v>
      </c>
      <c r="DE1284" t="b">
        <f>CY1284&lt;=Konstanta!$AH$5</f>
        <v>1</v>
      </c>
      <c r="DF1284" t="b">
        <f>CY1284&lt;=Konstanta!$AH$6</f>
        <v>1</v>
      </c>
      <c r="DG1284" t="b">
        <f ca="1">TEXT(BL1284,"YYYYMMDD")=TEXT(Konstanta!$B$1,"YYYYMMDD")</f>
        <v>0</v>
      </c>
      <c r="DH1284" t="b">
        <f t="shared" si="347"/>
        <v>0</v>
      </c>
      <c r="DI1284" s="67">
        <f ca="1">Konstanta!$C$4-Data!CD1284</f>
        <v>-1096658.666275</v>
      </c>
      <c r="DJ1284">
        <f ca="1">IF(Data!DI1284&gt;=Konstanta!$B$14,Konstanta!$A$14,IF(Data!DI1284&gt;=Konstanta!$B$15,Konstanta!$A$15,IF(Data!DI1284&gt;=Konstanta!$B$16,Konstanta!$A$16,IF(Data!DI1284&gt;=Konstanta!$B$17,Konstanta!$A$17,IF(Data!DI1284&gt;=Konstanta!$B$18,Konstanta!$A$18,Konstanta!$A$19)))))</f>
        <v>6</v>
      </c>
      <c r="DK1284" t="b">
        <f t="shared" si="348"/>
        <v>0</v>
      </c>
      <c r="DL1284" t="b">
        <f>COUNTIFS(A$1:A1283,A1284)=0</f>
        <v>1</v>
      </c>
    </row>
    <row r="1285" spans="1:116">
      <c r="A1285" s="68"/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8"/>
      <c r="P1285" s="68"/>
      <c r="Q1285" s="68"/>
      <c r="R1285" s="68"/>
      <c r="S1285" s="68"/>
      <c r="T1285" s="68"/>
      <c r="U1285" s="68"/>
      <c r="V1285" s="68"/>
      <c r="W1285" s="68"/>
      <c r="X1285" s="68"/>
      <c r="Y1285" s="68"/>
      <c r="Z1285" s="68"/>
      <c r="AA1285" s="68"/>
      <c r="AB1285" s="68"/>
      <c r="AC1285" s="68"/>
      <c r="AD1285" s="68"/>
      <c r="AE1285" s="68"/>
      <c r="AF1285" s="68"/>
      <c r="AG1285" s="68"/>
      <c r="AH1285" s="68"/>
      <c r="AI1285" s="68"/>
      <c r="AJ1285" s="68"/>
      <c r="AK1285" s="68"/>
      <c r="AL1285" s="68"/>
      <c r="AM1285" s="68"/>
      <c r="AN1285" s="68"/>
      <c r="AO1285" s="68"/>
      <c r="AP1285" s="68"/>
      <c r="AQ1285" s="68"/>
      <c r="AR1285" s="68"/>
      <c r="AS1285" s="68"/>
      <c r="AT1285" s="68"/>
      <c r="AU1285" s="68"/>
      <c r="AV1285" s="68"/>
      <c r="AW1285" s="68"/>
      <c r="AX1285" s="68"/>
      <c r="AY1285" s="68"/>
      <c r="AZ1285" s="68"/>
      <c r="BA1285" s="68"/>
      <c r="BB1285" s="68"/>
      <c r="BC1285" s="68"/>
      <c r="BD1285" s="68"/>
      <c r="BE1285" s="68"/>
      <c r="BF1285" s="68"/>
      <c r="BG1285" s="68"/>
      <c r="BH1285" s="68"/>
      <c r="BI1285" s="68"/>
      <c r="BJ1285" s="68"/>
      <c r="BK1285" s="68"/>
      <c r="BL1285" s="68"/>
      <c r="BM1285" s="68"/>
      <c r="BN1285" s="68"/>
      <c r="BO1285" s="68"/>
      <c r="BP1285" s="68"/>
      <c r="BQ1285" s="68"/>
      <c r="BR1285" s="68"/>
      <c r="BS1285" s="68"/>
      <c r="BT1285" s="68"/>
      <c r="BU1285" s="68"/>
      <c r="BV1285" s="68"/>
      <c r="BW1285" s="68"/>
      <c r="BX1285" s="68"/>
      <c r="BY1285" s="68"/>
      <c r="BZ1285" s="70" t="str">
        <f t="shared" si="333"/>
        <v/>
      </c>
      <c r="CA1285" s="71">
        <f t="shared" ca="1" si="334"/>
        <v>1096694.6662277777</v>
      </c>
      <c r="CB1285" s="70" t="b">
        <f ca="1">AND(LEN(BZ1285)&gt;0,TEXT(BZ1285,"YYYY-MM-DD")=TEXT(Konstanta!$B$1,"YYYY-MM-DD"))</f>
        <v>0</v>
      </c>
      <c r="CC1285" s="70" t="str">
        <f t="shared" si="335"/>
        <v/>
      </c>
      <c r="CD1285" s="72">
        <f ca="1">(Konstanta!$B$2-D1285)*24</f>
        <v>1096694.666275</v>
      </c>
      <c r="CE1285" t="b">
        <f t="shared" si="336"/>
        <v>0</v>
      </c>
      <c r="CF1285" t="b">
        <f>LEN(_xlfn.IFNA(VLOOKUP(H1285,Konstanta!$M:$M,1,FALSE),""))&gt;0</f>
        <v>0</v>
      </c>
      <c r="CG1285" t="b">
        <f>LEN(_xlfn.IFNA(VLOOKUP(G1285,Konstanta!$T:$T,1,FALSE),""))&gt;0</f>
        <v>0</v>
      </c>
      <c r="CH1285" t="b">
        <f>_xlfn.IFNA(VLOOKUP(U1285,Konstanta!$O:$O,1,FALSE),"-")&lt;&gt;"-"</f>
        <v>0</v>
      </c>
      <c r="CI1285" t="b">
        <f>LEN(_xlfn.IFNA(VLOOKUP(AX1285,Konstanta!$X:$X,1,FALSE),""))&gt;0</f>
        <v>0</v>
      </c>
      <c r="CJ1285" t="b">
        <f>OR(LEN(_xlfn.IFNA(VLOOKUP(Y1285,Konstanta!$Q:$Q,1,FALSE),""))&gt;0,LEN(Y1285)=0)</f>
        <v>1</v>
      </c>
      <c r="CK1285" t="b">
        <f t="shared" si="337"/>
        <v>1</v>
      </c>
      <c r="CL1285" t="b">
        <f>OR(LEN(_xlfn.IFNA(VLOOKUP(BK1285,Konstanta!$Z:$Z,1,FALSE),""))&gt;0,LEN(BK1285)=0)</f>
        <v>1</v>
      </c>
      <c r="CM1285" t="b">
        <f t="shared" si="338"/>
        <v>1</v>
      </c>
      <c r="CN1285" t="b">
        <f t="shared" si="339"/>
        <v>0</v>
      </c>
      <c r="CO1285" t="b">
        <f>LEN(_xlfn.IFNA(VLOOKUP(Data!K1285,Konstanta!$AB:$AB,1,FALSE),""))&gt;0</f>
        <v>0</v>
      </c>
      <c r="CP1285" s="12" t="b">
        <f t="shared" si="340"/>
        <v>0</v>
      </c>
      <c r="CQ1285" s="12" t="b">
        <f t="shared" si="341"/>
        <v>0</v>
      </c>
      <c r="CR1285" t="b">
        <f>ISNUMBER(SEARCH(Konstanta!$Q$5,Y1285))</f>
        <v>0</v>
      </c>
      <c r="CS1285">
        <f ca="1">IF(CD1285&lt;=Konstanta!$J$5,Konstanta!$I$5,IF(CD1285&lt;=Konstanta!$J$6,Konstanta!$I$6,IF(CD1285&lt;=Konstanta!$J$7,Konstanta!$I$7,Konstanta!$I$8)))</f>
        <v>4</v>
      </c>
      <c r="CT1285" t="b">
        <f>ISNUMBER(SEARCH(Konstanta!$Q$6,Y1285))</f>
        <v>0</v>
      </c>
      <c r="CU1285">
        <f ca="1">IF(CD1285&lt;=Konstanta!$F$5,Konstanta!$E$5,IF(CD1285&lt;=Konstanta!$F$6,Konstanta!$E$6,IF(CD1285&lt;=Konstanta!$F$7,Konstanta!$E$7,IF(CD1285&lt;=Konstanta!$F$8,Konstanta!$E$8,Konstanta!$E$9))))</f>
        <v>5</v>
      </c>
      <c r="CV1285" t="b">
        <f t="shared" si="342"/>
        <v>1</v>
      </c>
      <c r="CW1285" s="74">
        <f ca="1">IF(CD1285&lt;=Konstanta!$B$5,Konstanta!$A$5,IF(CD1285&lt;=Konstanta!$B$6,Konstanta!$A$6,IF(CD1285&lt;=Konstanta!$B$7,Konstanta!$A$7,IF(CD1285&lt;=Konstanta!$B$8,Konstanta!$A$8,IF(CD1285&lt;=Konstanta!$B$9,Konstanta!$A$9,IF(CD1285&lt;=Konstanta!$B$10,Konstanta!$A$10,IF(CD1285&lt;=Konstanta!$B$11,Konstanta!$A$11,Konstanta!$A$12)))))))</f>
        <v>8</v>
      </c>
      <c r="CX1285" t="b">
        <f>LEN(_xlfn.IFNA(VLOOKUP(AA1285,Konstanta!$AD:$AD,1,FALSE),""))=0</f>
        <v>1</v>
      </c>
      <c r="CY1285" s="67">
        <f t="shared" si="343"/>
        <v>0</v>
      </c>
      <c r="CZ1285" s="67">
        <f t="shared" si="344"/>
        <v>0</v>
      </c>
      <c r="DA1285" s="67">
        <f t="shared" si="345"/>
        <v>0</v>
      </c>
      <c r="DB1285" t="b">
        <f t="shared" ca="1" si="346"/>
        <v>0</v>
      </c>
      <c r="DC1285" s="67" t="b">
        <f>DA1285&lt;=Konstanta!$AH$3</f>
        <v>1</v>
      </c>
      <c r="DD1285" t="b">
        <f>CY1285&lt;=Konstanta!$AH$4</f>
        <v>1</v>
      </c>
      <c r="DE1285" t="b">
        <f>CY1285&lt;=Konstanta!$AH$5</f>
        <v>1</v>
      </c>
      <c r="DF1285" t="b">
        <f>CY1285&lt;=Konstanta!$AH$6</f>
        <v>1</v>
      </c>
      <c r="DG1285" t="b">
        <f ca="1">TEXT(BL1285,"YYYYMMDD")=TEXT(Konstanta!$B$1,"YYYYMMDD")</f>
        <v>0</v>
      </c>
      <c r="DH1285" t="b">
        <f t="shared" si="347"/>
        <v>0</v>
      </c>
      <c r="DI1285" s="67">
        <f ca="1">Konstanta!$C$4-Data!CD1285</f>
        <v>-1096658.666275</v>
      </c>
      <c r="DJ1285">
        <f ca="1">IF(Data!DI1285&gt;=Konstanta!$B$14,Konstanta!$A$14,IF(Data!DI1285&gt;=Konstanta!$B$15,Konstanta!$A$15,IF(Data!DI1285&gt;=Konstanta!$B$16,Konstanta!$A$16,IF(Data!DI1285&gt;=Konstanta!$B$17,Konstanta!$A$17,IF(Data!DI1285&gt;=Konstanta!$B$18,Konstanta!$A$18,Konstanta!$A$19)))))</f>
        <v>6</v>
      </c>
      <c r="DK1285" t="b">
        <f t="shared" si="348"/>
        <v>0</v>
      </c>
      <c r="DL1285" t="b">
        <f>COUNTIFS(A$1:A1284,A1285)=0</f>
        <v>1</v>
      </c>
    </row>
    <row r="1286" spans="1:116">
      <c r="A1286" s="68"/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8"/>
      <c r="P1286" s="68"/>
      <c r="Q1286" s="68"/>
      <c r="R1286" s="68"/>
      <c r="S1286" s="68"/>
      <c r="T1286" s="68"/>
      <c r="U1286" s="68"/>
      <c r="V1286" s="68"/>
      <c r="W1286" s="68"/>
      <c r="X1286" s="68"/>
      <c r="Y1286" s="68"/>
      <c r="Z1286" s="68"/>
      <c r="AA1286" s="68"/>
      <c r="AB1286" s="68"/>
      <c r="AC1286" s="68"/>
      <c r="AD1286" s="68"/>
      <c r="AE1286" s="68"/>
      <c r="AF1286" s="68"/>
      <c r="AG1286" s="68"/>
      <c r="AH1286" s="68"/>
      <c r="AI1286" s="68"/>
      <c r="AJ1286" s="68"/>
      <c r="AK1286" s="68"/>
      <c r="AL1286" s="68"/>
      <c r="AM1286" s="68"/>
      <c r="AN1286" s="68"/>
      <c r="AO1286" s="68"/>
      <c r="AP1286" s="68"/>
      <c r="AQ1286" s="68"/>
      <c r="AR1286" s="68"/>
      <c r="AS1286" s="68"/>
      <c r="AT1286" s="68"/>
      <c r="AU1286" s="68"/>
      <c r="AV1286" s="68"/>
      <c r="AW1286" s="68"/>
      <c r="AX1286" s="68"/>
      <c r="AY1286" s="68"/>
      <c r="AZ1286" s="68"/>
      <c r="BA1286" s="68"/>
      <c r="BB1286" s="68"/>
      <c r="BC1286" s="68"/>
      <c r="BD1286" s="68"/>
      <c r="BE1286" s="68"/>
      <c r="BF1286" s="68"/>
      <c r="BG1286" s="68"/>
      <c r="BH1286" s="68"/>
      <c r="BI1286" s="68"/>
      <c r="BJ1286" s="68"/>
      <c r="BK1286" s="68"/>
      <c r="BL1286" s="68"/>
      <c r="BM1286" s="68"/>
      <c r="BN1286" s="68"/>
      <c r="BO1286" s="68"/>
      <c r="BP1286" s="68"/>
      <c r="BQ1286" s="68"/>
      <c r="BR1286" s="68"/>
      <c r="BS1286" s="68"/>
      <c r="BT1286" s="68"/>
      <c r="BU1286" s="68"/>
      <c r="BV1286" s="68"/>
      <c r="BW1286" s="68"/>
      <c r="BX1286" s="68"/>
      <c r="BY1286" s="68"/>
      <c r="BZ1286" s="70" t="str">
        <f t="shared" si="333"/>
        <v/>
      </c>
      <c r="CA1286" s="71">
        <f t="shared" ca="1" si="334"/>
        <v>1096694.6659916667</v>
      </c>
      <c r="CB1286" s="70" t="b">
        <f ca="1">AND(LEN(BZ1286)&gt;0,TEXT(BZ1286,"YYYY-MM-DD")=TEXT(Konstanta!$B$1,"YYYY-MM-DD"))</f>
        <v>0</v>
      </c>
      <c r="CC1286" s="70" t="str">
        <f t="shared" si="335"/>
        <v/>
      </c>
      <c r="CD1286" s="72">
        <f ca="1">(Konstanta!$B$2-D1286)*24</f>
        <v>1096694.666275</v>
      </c>
      <c r="CE1286" t="b">
        <f t="shared" si="336"/>
        <v>0</v>
      </c>
      <c r="CF1286" t="b">
        <f>LEN(_xlfn.IFNA(VLOOKUP(H1286,Konstanta!$M:$M,1,FALSE),""))&gt;0</f>
        <v>0</v>
      </c>
      <c r="CG1286" t="b">
        <f>LEN(_xlfn.IFNA(VLOOKUP(G1286,Konstanta!$T:$T,1,FALSE),""))&gt;0</f>
        <v>0</v>
      </c>
      <c r="CH1286" t="b">
        <f>_xlfn.IFNA(VLOOKUP(U1286,Konstanta!$O:$O,1,FALSE),"-")&lt;&gt;"-"</f>
        <v>0</v>
      </c>
      <c r="CI1286" t="b">
        <f>LEN(_xlfn.IFNA(VLOOKUP(AX1286,Konstanta!$X:$X,1,FALSE),""))&gt;0</f>
        <v>0</v>
      </c>
      <c r="CJ1286" t="b">
        <f>OR(LEN(_xlfn.IFNA(VLOOKUP(Y1286,Konstanta!$Q:$Q,1,FALSE),""))&gt;0,LEN(Y1286)=0)</f>
        <v>1</v>
      </c>
      <c r="CK1286" t="b">
        <f t="shared" si="337"/>
        <v>1</v>
      </c>
      <c r="CL1286" t="b">
        <f>OR(LEN(_xlfn.IFNA(VLOOKUP(BK1286,Konstanta!$Z:$Z,1,FALSE),""))&gt;0,LEN(BK1286)=0)</f>
        <v>1</v>
      </c>
      <c r="CM1286" t="b">
        <f t="shared" si="338"/>
        <v>1</v>
      </c>
      <c r="CN1286" t="b">
        <f t="shared" si="339"/>
        <v>0</v>
      </c>
      <c r="CO1286" t="b">
        <f>LEN(_xlfn.IFNA(VLOOKUP(Data!K1286,Konstanta!$AB:$AB,1,FALSE),""))&gt;0</f>
        <v>0</v>
      </c>
      <c r="CP1286" s="12" t="b">
        <f t="shared" si="340"/>
        <v>0</v>
      </c>
      <c r="CQ1286" s="12" t="b">
        <f t="shared" si="341"/>
        <v>0</v>
      </c>
      <c r="CR1286" t="b">
        <f>ISNUMBER(SEARCH(Konstanta!$Q$5,Y1286))</f>
        <v>0</v>
      </c>
      <c r="CS1286">
        <f ca="1">IF(CD1286&lt;=Konstanta!$J$5,Konstanta!$I$5,IF(CD1286&lt;=Konstanta!$J$6,Konstanta!$I$6,IF(CD1286&lt;=Konstanta!$J$7,Konstanta!$I$7,Konstanta!$I$8)))</f>
        <v>4</v>
      </c>
      <c r="CT1286" t="b">
        <f>ISNUMBER(SEARCH(Konstanta!$Q$6,Y1286))</f>
        <v>0</v>
      </c>
      <c r="CU1286">
        <f ca="1">IF(CD1286&lt;=Konstanta!$F$5,Konstanta!$E$5,IF(CD1286&lt;=Konstanta!$F$6,Konstanta!$E$6,IF(CD1286&lt;=Konstanta!$F$7,Konstanta!$E$7,IF(CD1286&lt;=Konstanta!$F$8,Konstanta!$E$8,Konstanta!$E$9))))</f>
        <v>5</v>
      </c>
      <c r="CV1286" t="b">
        <f t="shared" si="342"/>
        <v>1</v>
      </c>
      <c r="CW1286" s="74">
        <f ca="1">IF(CD1286&lt;=Konstanta!$B$5,Konstanta!$A$5,IF(CD1286&lt;=Konstanta!$B$6,Konstanta!$A$6,IF(CD1286&lt;=Konstanta!$B$7,Konstanta!$A$7,IF(CD1286&lt;=Konstanta!$B$8,Konstanta!$A$8,IF(CD1286&lt;=Konstanta!$B$9,Konstanta!$A$9,IF(CD1286&lt;=Konstanta!$B$10,Konstanta!$A$10,IF(CD1286&lt;=Konstanta!$B$11,Konstanta!$A$11,Konstanta!$A$12)))))))</f>
        <v>8</v>
      </c>
      <c r="CX1286" t="b">
        <f>LEN(_xlfn.IFNA(VLOOKUP(AA1286,Konstanta!$AD:$AD,1,FALSE),""))=0</f>
        <v>1</v>
      </c>
      <c r="CY1286" s="67">
        <f t="shared" si="343"/>
        <v>0</v>
      </c>
      <c r="CZ1286" s="67">
        <f t="shared" si="344"/>
        <v>0</v>
      </c>
      <c r="DA1286" s="67">
        <f t="shared" si="345"/>
        <v>0</v>
      </c>
      <c r="DB1286" t="b">
        <f t="shared" ca="1" si="346"/>
        <v>0</v>
      </c>
      <c r="DC1286" s="67" t="b">
        <f>DA1286&lt;=Konstanta!$AH$3</f>
        <v>1</v>
      </c>
      <c r="DD1286" t="b">
        <f>CY1286&lt;=Konstanta!$AH$4</f>
        <v>1</v>
      </c>
      <c r="DE1286" t="b">
        <f>CY1286&lt;=Konstanta!$AH$5</f>
        <v>1</v>
      </c>
      <c r="DF1286" t="b">
        <f>CY1286&lt;=Konstanta!$AH$6</f>
        <v>1</v>
      </c>
      <c r="DG1286" t="b">
        <f ca="1">TEXT(BL1286,"YYYYMMDD")=TEXT(Konstanta!$B$1,"YYYYMMDD")</f>
        <v>0</v>
      </c>
      <c r="DH1286" t="b">
        <f t="shared" si="347"/>
        <v>0</v>
      </c>
      <c r="DI1286" s="67">
        <f ca="1">Konstanta!$C$4-Data!CD1286</f>
        <v>-1096658.666275</v>
      </c>
      <c r="DJ1286">
        <f ca="1">IF(Data!DI1286&gt;=Konstanta!$B$14,Konstanta!$A$14,IF(Data!DI1286&gt;=Konstanta!$B$15,Konstanta!$A$15,IF(Data!DI1286&gt;=Konstanta!$B$16,Konstanta!$A$16,IF(Data!DI1286&gt;=Konstanta!$B$17,Konstanta!$A$17,IF(Data!DI1286&gt;=Konstanta!$B$18,Konstanta!$A$18,Konstanta!$A$19)))))</f>
        <v>6</v>
      </c>
      <c r="DK1286" t="b">
        <f t="shared" si="348"/>
        <v>0</v>
      </c>
      <c r="DL1286" t="b">
        <f>COUNTIFS(A$1:A1285,A1286)=0</f>
        <v>1</v>
      </c>
    </row>
    <row r="1287" spans="1:116">
      <c r="A1287" s="68"/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8"/>
      <c r="P1287" s="68"/>
      <c r="Q1287" s="68"/>
      <c r="R1287" s="68"/>
      <c r="S1287" s="68"/>
      <c r="T1287" s="68"/>
      <c r="U1287" s="68"/>
      <c r="V1287" s="68"/>
      <c r="W1287" s="68"/>
      <c r="X1287" s="68"/>
      <c r="Y1287" s="68"/>
      <c r="Z1287" s="68"/>
      <c r="AA1287" s="68"/>
      <c r="AB1287" s="68"/>
      <c r="AC1287" s="68"/>
      <c r="AD1287" s="68"/>
      <c r="AE1287" s="68"/>
      <c r="AF1287" s="68"/>
      <c r="AG1287" s="68"/>
      <c r="AH1287" s="68"/>
      <c r="AI1287" s="68"/>
      <c r="AJ1287" s="68"/>
      <c r="AK1287" s="68"/>
      <c r="AL1287" s="68"/>
      <c r="AM1287" s="68"/>
      <c r="AN1287" s="68"/>
      <c r="AO1287" s="68"/>
      <c r="AP1287" s="68"/>
      <c r="AQ1287" s="68"/>
      <c r="AR1287" s="68"/>
      <c r="AS1287" s="68"/>
      <c r="AT1287" s="68"/>
      <c r="AU1287" s="68"/>
      <c r="AV1287" s="68"/>
      <c r="AW1287" s="68"/>
      <c r="AX1287" s="68"/>
      <c r="AY1287" s="68"/>
      <c r="AZ1287" s="68"/>
      <c r="BA1287" s="68"/>
      <c r="BB1287" s="68"/>
      <c r="BC1287" s="68"/>
      <c r="BD1287" s="68"/>
      <c r="BE1287" s="68"/>
      <c r="BF1287" s="68"/>
      <c r="BG1287" s="68"/>
      <c r="BH1287" s="68"/>
      <c r="BI1287" s="68"/>
      <c r="BJ1287" s="68"/>
      <c r="BK1287" s="68"/>
      <c r="BL1287" s="68"/>
      <c r="BM1287" s="68"/>
      <c r="BN1287" s="68"/>
      <c r="BO1287" s="68"/>
      <c r="BP1287" s="68"/>
      <c r="BQ1287" s="68"/>
      <c r="BR1287" s="68"/>
      <c r="BS1287" s="68"/>
      <c r="BT1287" s="68"/>
      <c r="BU1287" s="68"/>
      <c r="BV1287" s="68"/>
      <c r="BW1287" s="68"/>
      <c r="BX1287" s="68"/>
      <c r="BY1287" s="68"/>
      <c r="BZ1287" s="70" t="str">
        <f t="shared" si="333"/>
        <v/>
      </c>
      <c r="CA1287" s="71">
        <f t="shared" ca="1" si="334"/>
        <v>1096694.6659916667</v>
      </c>
      <c r="CB1287" s="70" t="b">
        <f ca="1">AND(LEN(BZ1287)&gt;0,TEXT(BZ1287,"YYYY-MM-DD")=TEXT(Konstanta!$B$1,"YYYY-MM-DD"))</f>
        <v>0</v>
      </c>
      <c r="CC1287" s="70" t="str">
        <f t="shared" si="335"/>
        <v/>
      </c>
      <c r="CD1287" s="72">
        <f ca="1">(Konstanta!$B$2-D1287)*24</f>
        <v>1096694.666275</v>
      </c>
      <c r="CE1287" t="b">
        <f t="shared" si="336"/>
        <v>0</v>
      </c>
      <c r="CF1287" t="b">
        <f>LEN(_xlfn.IFNA(VLOOKUP(H1287,Konstanta!$M:$M,1,FALSE),""))&gt;0</f>
        <v>0</v>
      </c>
      <c r="CG1287" t="b">
        <f>LEN(_xlfn.IFNA(VLOOKUP(G1287,Konstanta!$T:$T,1,FALSE),""))&gt;0</f>
        <v>0</v>
      </c>
      <c r="CH1287" t="b">
        <f>_xlfn.IFNA(VLOOKUP(U1287,Konstanta!$O:$O,1,FALSE),"-")&lt;&gt;"-"</f>
        <v>0</v>
      </c>
      <c r="CI1287" t="b">
        <f>LEN(_xlfn.IFNA(VLOOKUP(AX1287,Konstanta!$X:$X,1,FALSE),""))&gt;0</f>
        <v>0</v>
      </c>
      <c r="CJ1287" t="b">
        <f>OR(LEN(_xlfn.IFNA(VLOOKUP(Y1287,Konstanta!$Q:$Q,1,FALSE),""))&gt;0,LEN(Y1287)=0)</f>
        <v>1</v>
      </c>
      <c r="CK1287" t="b">
        <f t="shared" si="337"/>
        <v>1</v>
      </c>
      <c r="CL1287" t="b">
        <f>OR(LEN(_xlfn.IFNA(VLOOKUP(BK1287,Konstanta!$Z:$Z,1,FALSE),""))&gt;0,LEN(BK1287)=0)</f>
        <v>1</v>
      </c>
      <c r="CM1287" t="b">
        <f t="shared" si="338"/>
        <v>1</v>
      </c>
      <c r="CN1287" t="b">
        <f t="shared" si="339"/>
        <v>0</v>
      </c>
      <c r="CO1287" t="b">
        <f>LEN(_xlfn.IFNA(VLOOKUP(Data!K1287,Konstanta!$AB:$AB,1,FALSE),""))&gt;0</f>
        <v>0</v>
      </c>
      <c r="CP1287" s="12" t="b">
        <f t="shared" si="340"/>
        <v>0</v>
      </c>
      <c r="CQ1287" s="12" t="b">
        <f t="shared" si="341"/>
        <v>0</v>
      </c>
      <c r="CR1287" t="b">
        <f>ISNUMBER(SEARCH(Konstanta!$Q$5,Y1287))</f>
        <v>0</v>
      </c>
      <c r="CS1287">
        <f ca="1">IF(CD1287&lt;=Konstanta!$J$5,Konstanta!$I$5,IF(CD1287&lt;=Konstanta!$J$6,Konstanta!$I$6,IF(CD1287&lt;=Konstanta!$J$7,Konstanta!$I$7,Konstanta!$I$8)))</f>
        <v>4</v>
      </c>
      <c r="CT1287" t="b">
        <f>ISNUMBER(SEARCH(Konstanta!$Q$6,Y1287))</f>
        <v>0</v>
      </c>
      <c r="CU1287">
        <f ca="1">IF(CD1287&lt;=Konstanta!$F$5,Konstanta!$E$5,IF(CD1287&lt;=Konstanta!$F$6,Konstanta!$E$6,IF(CD1287&lt;=Konstanta!$F$7,Konstanta!$E$7,IF(CD1287&lt;=Konstanta!$F$8,Konstanta!$E$8,Konstanta!$E$9))))</f>
        <v>5</v>
      </c>
      <c r="CV1287" t="b">
        <f t="shared" si="342"/>
        <v>1</v>
      </c>
      <c r="CW1287" s="74">
        <f ca="1">IF(CD1287&lt;=Konstanta!$B$5,Konstanta!$A$5,IF(CD1287&lt;=Konstanta!$B$6,Konstanta!$A$6,IF(CD1287&lt;=Konstanta!$B$7,Konstanta!$A$7,IF(CD1287&lt;=Konstanta!$B$8,Konstanta!$A$8,IF(CD1287&lt;=Konstanta!$B$9,Konstanta!$A$9,IF(CD1287&lt;=Konstanta!$B$10,Konstanta!$A$10,IF(CD1287&lt;=Konstanta!$B$11,Konstanta!$A$11,Konstanta!$A$12)))))))</f>
        <v>8</v>
      </c>
      <c r="CX1287" t="b">
        <f>LEN(_xlfn.IFNA(VLOOKUP(AA1287,Konstanta!$AD:$AD,1,FALSE),""))=0</f>
        <v>1</v>
      </c>
      <c r="CY1287" s="67">
        <f t="shared" si="343"/>
        <v>0</v>
      </c>
      <c r="CZ1287" s="67">
        <f t="shared" si="344"/>
        <v>0</v>
      </c>
      <c r="DA1287" s="67">
        <f t="shared" si="345"/>
        <v>0</v>
      </c>
      <c r="DB1287" t="b">
        <f t="shared" ca="1" si="346"/>
        <v>0</v>
      </c>
      <c r="DC1287" s="67" t="b">
        <f>DA1287&lt;=Konstanta!$AH$3</f>
        <v>1</v>
      </c>
      <c r="DD1287" t="b">
        <f>CY1287&lt;=Konstanta!$AH$4</f>
        <v>1</v>
      </c>
      <c r="DE1287" t="b">
        <f>CY1287&lt;=Konstanta!$AH$5</f>
        <v>1</v>
      </c>
      <c r="DF1287" t="b">
        <f>CY1287&lt;=Konstanta!$AH$6</f>
        <v>1</v>
      </c>
      <c r="DG1287" t="b">
        <f ca="1">TEXT(BL1287,"YYYYMMDD")=TEXT(Konstanta!$B$1,"YYYYMMDD")</f>
        <v>0</v>
      </c>
      <c r="DH1287" t="b">
        <f t="shared" si="347"/>
        <v>0</v>
      </c>
      <c r="DI1287" s="67">
        <f ca="1">Konstanta!$C$4-Data!CD1287</f>
        <v>-1096658.666275</v>
      </c>
      <c r="DJ1287">
        <f ca="1">IF(Data!DI1287&gt;=Konstanta!$B$14,Konstanta!$A$14,IF(Data!DI1287&gt;=Konstanta!$B$15,Konstanta!$A$15,IF(Data!DI1287&gt;=Konstanta!$B$16,Konstanta!$A$16,IF(Data!DI1287&gt;=Konstanta!$B$17,Konstanta!$A$17,IF(Data!DI1287&gt;=Konstanta!$B$18,Konstanta!$A$18,Konstanta!$A$19)))))</f>
        <v>6</v>
      </c>
      <c r="DK1287" t="b">
        <f t="shared" si="348"/>
        <v>0</v>
      </c>
      <c r="DL1287" t="b">
        <f>COUNTIFS(A$1:A1286,A1287)=0</f>
        <v>1</v>
      </c>
    </row>
    <row r="1288" spans="1:116">
      <c r="A1288" s="68"/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8"/>
      <c r="P1288" s="68"/>
      <c r="Q1288" s="68"/>
      <c r="R1288" s="68"/>
      <c r="S1288" s="68"/>
      <c r="T1288" s="68"/>
      <c r="U1288" s="68"/>
      <c r="V1288" s="68"/>
      <c r="W1288" s="68"/>
      <c r="X1288" s="68"/>
      <c r="Y1288" s="68"/>
      <c r="Z1288" s="68"/>
      <c r="AA1288" s="68"/>
      <c r="AB1288" s="68"/>
      <c r="AC1288" s="68"/>
      <c r="AD1288" s="68"/>
      <c r="AE1288" s="68"/>
      <c r="AF1288" s="68"/>
      <c r="AG1288" s="68"/>
      <c r="AH1288" s="68"/>
      <c r="AI1288" s="68"/>
      <c r="AJ1288" s="68"/>
      <c r="AK1288" s="68"/>
      <c r="AL1288" s="68"/>
      <c r="AM1288" s="68"/>
      <c r="AN1288" s="68"/>
      <c r="AO1288" s="68"/>
      <c r="AP1288" s="68"/>
      <c r="AQ1288" s="68"/>
      <c r="AR1288" s="68"/>
      <c r="AS1288" s="68"/>
      <c r="AT1288" s="68"/>
      <c r="AU1288" s="68"/>
      <c r="AV1288" s="68"/>
      <c r="AW1288" s="68"/>
      <c r="AX1288" s="68"/>
      <c r="AY1288" s="68"/>
      <c r="AZ1288" s="68"/>
      <c r="BA1288" s="68"/>
      <c r="BB1288" s="68"/>
      <c r="BC1288" s="68"/>
      <c r="BD1288" s="68"/>
      <c r="BE1288" s="68"/>
      <c r="BF1288" s="68"/>
      <c r="BG1288" s="68"/>
      <c r="BH1288" s="68"/>
      <c r="BI1288" s="68"/>
      <c r="BJ1288" s="68"/>
      <c r="BK1288" s="68"/>
      <c r="BL1288" s="68"/>
      <c r="BM1288" s="68"/>
      <c r="BN1288" s="68"/>
      <c r="BO1288" s="68"/>
      <c r="BP1288" s="68"/>
      <c r="BQ1288" s="68"/>
      <c r="BR1288" s="68"/>
      <c r="BS1288" s="68"/>
      <c r="BT1288" s="68"/>
      <c r="BU1288" s="68"/>
      <c r="BV1288" s="68"/>
      <c r="BW1288" s="68"/>
      <c r="BX1288" s="68"/>
      <c r="BY1288" s="68"/>
      <c r="BZ1288" s="70" t="str">
        <f t="shared" si="333"/>
        <v/>
      </c>
      <c r="CA1288" s="71">
        <f t="shared" ca="1" si="334"/>
        <v>1096694.6659916667</v>
      </c>
      <c r="CB1288" s="70" t="b">
        <f ca="1">AND(LEN(BZ1288)&gt;0,TEXT(BZ1288,"YYYY-MM-DD")=TEXT(Konstanta!$B$1,"YYYY-MM-DD"))</f>
        <v>0</v>
      </c>
      <c r="CC1288" s="70" t="str">
        <f t="shared" si="335"/>
        <v/>
      </c>
      <c r="CD1288" s="72">
        <f ca="1">(Konstanta!$B$2-D1288)*24</f>
        <v>1096694.666275</v>
      </c>
      <c r="CE1288" t="b">
        <f t="shared" si="336"/>
        <v>0</v>
      </c>
      <c r="CF1288" t="b">
        <f>LEN(_xlfn.IFNA(VLOOKUP(H1288,Konstanta!$M:$M,1,FALSE),""))&gt;0</f>
        <v>0</v>
      </c>
      <c r="CG1288" t="b">
        <f>LEN(_xlfn.IFNA(VLOOKUP(G1288,Konstanta!$T:$T,1,FALSE),""))&gt;0</f>
        <v>0</v>
      </c>
      <c r="CH1288" t="b">
        <f>_xlfn.IFNA(VLOOKUP(U1288,Konstanta!$O:$O,1,FALSE),"-")&lt;&gt;"-"</f>
        <v>0</v>
      </c>
      <c r="CI1288" t="b">
        <f>LEN(_xlfn.IFNA(VLOOKUP(AX1288,Konstanta!$X:$X,1,FALSE),""))&gt;0</f>
        <v>0</v>
      </c>
      <c r="CJ1288" t="b">
        <f>OR(LEN(_xlfn.IFNA(VLOOKUP(Y1288,Konstanta!$Q:$Q,1,FALSE),""))&gt;0,LEN(Y1288)=0)</f>
        <v>1</v>
      </c>
      <c r="CK1288" t="b">
        <f t="shared" si="337"/>
        <v>1</v>
      </c>
      <c r="CL1288" t="b">
        <f>OR(LEN(_xlfn.IFNA(VLOOKUP(BK1288,Konstanta!$Z:$Z,1,FALSE),""))&gt;0,LEN(BK1288)=0)</f>
        <v>1</v>
      </c>
      <c r="CM1288" t="b">
        <f t="shared" si="338"/>
        <v>1</v>
      </c>
      <c r="CN1288" t="b">
        <f t="shared" si="339"/>
        <v>0</v>
      </c>
      <c r="CO1288" t="b">
        <f>LEN(_xlfn.IFNA(VLOOKUP(Data!K1288,Konstanta!$AB:$AB,1,FALSE),""))&gt;0</f>
        <v>0</v>
      </c>
      <c r="CP1288" s="12" t="b">
        <f t="shared" si="340"/>
        <v>0</v>
      </c>
      <c r="CQ1288" s="12" t="b">
        <f t="shared" si="341"/>
        <v>0</v>
      </c>
      <c r="CR1288" t="b">
        <f>ISNUMBER(SEARCH(Konstanta!$Q$5,Y1288))</f>
        <v>0</v>
      </c>
      <c r="CS1288">
        <f ca="1">IF(CD1288&lt;=Konstanta!$J$5,Konstanta!$I$5,IF(CD1288&lt;=Konstanta!$J$6,Konstanta!$I$6,IF(CD1288&lt;=Konstanta!$J$7,Konstanta!$I$7,Konstanta!$I$8)))</f>
        <v>4</v>
      </c>
      <c r="CT1288" t="b">
        <f>ISNUMBER(SEARCH(Konstanta!$Q$6,Y1288))</f>
        <v>0</v>
      </c>
      <c r="CU1288">
        <f ca="1">IF(CD1288&lt;=Konstanta!$F$5,Konstanta!$E$5,IF(CD1288&lt;=Konstanta!$F$6,Konstanta!$E$6,IF(CD1288&lt;=Konstanta!$F$7,Konstanta!$E$7,IF(CD1288&lt;=Konstanta!$F$8,Konstanta!$E$8,Konstanta!$E$9))))</f>
        <v>5</v>
      </c>
      <c r="CV1288" t="b">
        <f t="shared" si="342"/>
        <v>1</v>
      </c>
      <c r="CW1288" s="74">
        <f ca="1">IF(CD1288&lt;=Konstanta!$B$5,Konstanta!$A$5,IF(CD1288&lt;=Konstanta!$B$6,Konstanta!$A$6,IF(CD1288&lt;=Konstanta!$B$7,Konstanta!$A$7,IF(CD1288&lt;=Konstanta!$B$8,Konstanta!$A$8,IF(CD1288&lt;=Konstanta!$B$9,Konstanta!$A$9,IF(CD1288&lt;=Konstanta!$B$10,Konstanta!$A$10,IF(CD1288&lt;=Konstanta!$B$11,Konstanta!$A$11,Konstanta!$A$12)))))))</f>
        <v>8</v>
      </c>
      <c r="CX1288" t="b">
        <f>LEN(_xlfn.IFNA(VLOOKUP(AA1288,Konstanta!$AD:$AD,1,FALSE),""))=0</f>
        <v>1</v>
      </c>
      <c r="CY1288" s="67">
        <f t="shared" si="343"/>
        <v>0</v>
      </c>
      <c r="CZ1288" s="67">
        <f t="shared" si="344"/>
        <v>0</v>
      </c>
      <c r="DA1288" s="67">
        <f t="shared" si="345"/>
        <v>0</v>
      </c>
      <c r="DB1288" t="b">
        <f t="shared" ca="1" si="346"/>
        <v>0</v>
      </c>
      <c r="DC1288" s="67" t="b">
        <f>DA1288&lt;=Konstanta!$AH$3</f>
        <v>1</v>
      </c>
      <c r="DD1288" t="b">
        <f>CY1288&lt;=Konstanta!$AH$4</f>
        <v>1</v>
      </c>
      <c r="DE1288" t="b">
        <f>CY1288&lt;=Konstanta!$AH$5</f>
        <v>1</v>
      </c>
      <c r="DF1288" t="b">
        <f>CY1288&lt;=Konstanta!$AH$6</f>
        <v>1</v>
      </c>
      <c r="DG1288" t="b">
        <f ca="1">TEXT(BL1288,"YYYYMMDD")=TEXT(Konstanta!$B$1,"YYYYMMDD")</f>
        <v>0</v>
      </c>
      <c r="DH1288" t="b">
        <f t="shared" si="347"/>
        <v>0</v>
      </c>
      <c r="DI1288" s="67">
        <f ca="1">Konstanta!$C$4-Data!CD1288</f>
        <v>-1096658.666275</v>
      </c>
      <c r="DJ1288">
        <f ca="1">IF(Data!DI1288&gt;=Konstanta!$B$14,Konstanta!$A$14,IF(Data!DI1288&gt;=Konstanta!$B$15,Konstanta!$A$15,IF(Data!DI1288&gt;=Konstanta!$B$16,Konstanta!$A$16,IF(Data!DI1288&gt;=Konstanta!$B$17,Konstanta!$A$17,IF(Data!DI1288&gt;=Konstanta!$B$18,Konstanta!$A$18,Konstanta!$A$19)))))</f>
        <v>6</v>
      </c>
      <c r="DK1288" t="b">
        <f t="shared" si="348"/>
        <v>0</v>
      </c>
      <c r="DL1288" t="b">
        <f>COUNTIFS(A$1:A1287,A1288)=0</f>
        <v>1</v>
      </c>
    </row>
    <row r="1289" spans="1:116">
      <c r="A1289" s="68"/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8"/>
      <c r="P1289" s="68"/>
      <c r="Q1289" s="68"/>
      <c r="R1289" s="68"/>
      <c r="S1289" s="68"/>
      <c r="T1289" s="68"/>
      <c r="U1289" s="68"/>
      <c r="V1289" s="68"/>
      <c r="W1289" s="68"/>
      <c r="X1289" s="68"/>
      <c r="Y1289" s="68"/>
      <c r="Z1289" s="68"/>
      <c r="AA1289" s="68"/>
      <c r="AB1289" s="68"/>
      <c r="AC1289" s="68"/>
      <c r="AD1289" s="68"/>
      <c r="AE1289" s="68"/>
      <c r="AF1289" s="68"/>
      <c r="AG1289" s="68"/>
      <c r="AH1289" s="68"/>
      <c r="AI1289" s="68"/>
      <c r="AJ1289" s="68"/>
      <c r="AK1289" s="68"/>
      <c r="AL1289" s="68"/>
      <c r="AM1289" s="68"/>
      <c r="AN1289" s="68"/>
      <c r="AO1289" s="68"/>
      <c r="AP1289" s="68"/>
      <c r="AQ1289" s="68"/>
      <c r="AR1289" s="68"/>
      <c r="AS1289" s="68"/>
      <c r="AT1289" s="68"/>
      <c r="AU1289" s="68"/>
      <c r="AV1289" s="68"/>
      <c r="AW1289" s="68"/>
      <c r="AX1289" s="68"/>
      <c r="AY1289" s="68"/>
      <c r="AZ1289" s="68"/>
      <c r="BA1289" s="68"/>
      <c r="BB1289" s="68"/>
      <c r="BC1289" s="68"/>
      <c r="BD1289" s="68"/>
      <c r="BE1289" s="68"/>
      <c r="BF1289" s="68"/>
      <c r="BG1289" s="68"/>
      <c r="BH1289" s="68"/>
      <c r="BI1289" s="68"/>
      <c r="BJ1289" s="68"/>
      <c r="BK1289" s="68"/>
      <c r="BL1289" s="68"/>
      <c r="BM1289" s="68"/>
      <c r="BN1289" s="68"/>
      <c r="BO1289" s="68"/>
      <c r="BP1289" s="68"/>
      <c r="BQ1289" s="68"/>
      <c r="BR1289" s="68"/>
      <c r="BS1289" s="68"/>
      <c r="BT1289" s="68"/>
      <c r="BU1289" s="68"/>
      <c r="BV1289" s="68"/>
      <c r="BW1289" s="68"/>
      <c r="BX1289" s="68"/>
      <c r="BY1289" s="68"/>
      <c r="BZ1289" s="70" t="str">
        <f t="shared" si="333"/>
        <v/>
      </c>
      <c r="CA1289" s="71">
        <f t="shared" ca="1" si="334"/>
        <v>1096694.6664083335</v>
      </c>
      <c r="CB1289" s="70" t="b">
        <f ca="1">AND(LEN(BZ1289)&gt;0,TEXT(BZ1289,"YYYY-MM-DD")=TEXT(Konstanta!$B$1,"YYYY-MM-DD"))</f>
        <v>0</v>
      </c>
      <c r="CC1289" s="70" t="str">
        <f t="shared" si="335"/>
        <v/>
      </c>
      <c r="CD1289" s="72">
        <f ca="1">(Konstanta!$B$2-D1289)*24</f>
        <v>1096694.666275</v>
      </c>
      <c r="CE1289" t="b">
        <f t="shared" si="336"/>
        <v>0</v>
      </c>
      <c r="CF1289" t="b">
        <f>LEN(_xlfn.IFNA(VLOOKUP(H1289,Konstanta!$M:$M,1,FALSE),""))&gt;0</f>
        <v>0</v>
      </c>
      <c r="CG1289" t="b">
        <f>LEN(_xlfn.IFNA(VLOOKUP(G1289,Konstanta!$T:$T,1,FALSE),""))&gt;0</f>
        <v>0</v>
      </c>
      <c r="CH1289" t="b">
        <f>_xlfn.IFNA(VLOOKUP(U1289,Konstanta!$O:$O,1,FALSE),"-")&lt;&gt;"-"</f>
        <v>0</v>
      </c>
      <c r="CI1289" t="b">
        <f>LEN(_xlfn.IFNA(VLOOKUP(AX1289,Konstanta!$X:$X,1,FALSE),""))&gt;0</f>
        <v>0</v>
      </c>
      <c r="CJ1289" t="b">
        <f>OR(LEN(_xlfn.IFNA(VLOOKUP(Y1289,Konstanta!$Q:$Q,1,FALSE),""))&gt;0,LEN(Y1289)=0)</f>
        <v>1</v>
      </c>
      <c r="CK1289" t="b">
        <f t="shared" si="337"/>
        <v>1</v>
      </c>
      <c r="CL1289" t="b">
        <f>OR(LEN(_xlfn.IFNA(VLOOKUP(BK1289,Konstanta!$Z:$Z,1,FALSE),""))&gt;0,LEN(BK1289)=0)</f>
        <v>1</v>
      </c>
      <c r="CM1289" t="b">
        <f t="shared" si="338"/>
        <v>1</v>
      </c>
      <c r="CN1289" t="b">
        <f t="shared" si="339"/>
        <v>0</v>
      </c>
      <c r="CO1289" t="b">
        <f>LEN(_xlfn.IFNA(VLOOKUP(Data!K1289,Konstanta!$AB:$AB,1,FALSE),""))&gt;0</f>
        <v>0</v>
      </c>
      <c r="CP1289" s="12" t="b">
        <f t="shared" si="340"/>
        <v>0</v>
      </c>
      <c r="CQ1289" s="12" t="b">
        <f t="shared" si="341"/>
        <v>0</v>
      </c>
      <c r="CR1289" t="b">
        <f>ISNUMBER(SEARCH(Konstanta!$Q$5,Y1289))</f>
        <v>0</v>
      </c>
      <c r="CS1289">
        <f ca="1">IF(CD1289&lt;=Konstanta!$J$5,Konstanta!$I$5,IF(CD1289&lt;=Konstanta!$J$6,Konstanta!$I$6,IF(CD1289&lt;=Konstanta!$J$7,Konstanta!$I$7,Konstanta!$I$8)))</f>
        <v>4</v>
      </c>
      <c r="CT1289" t="b">
        <f>ISNUMBER(SEARCH(Konstanta!$Q$6,Y1289))</f>
        <v>0</v>
      </c>
      <c r="CU1289">
        <f ca="1">IF(CD1289&lt;=Konstanta!$F$5,Konstanta!$E$5,IF(CD1289&lt;=Konstanta!$F$6,Konstanta!$E$6,IF(CD1289&lt;=Konstanta!$F$7,Konstanta!$E$7,IF(CD1289&lt;=Konstanta!$F$8,Konstanta!$E$8,Konstanta!$E$9))))</f>
        <v>5</v>
      </c>
      <c r="CV1289" t="b">
        <f t="shared" si="342"/>
        <v>1</v>
      </c>
      <c r="CW1289" s="74">
        <f ca="1">IF(CD1289&lt;=Konstanta!$B$5,Konstanta!$A$5,IF(CD1289&lt;=Konstanta!$B$6,Konstanta!$A$6,IF(CD1289&lt;=Konstanta!$B$7,Konstanta!$A$7,IF(CD1289&lt;=Konstanta!$B$8,Konstanta!$A$8,IF(CD1289&lt;=Konstanta!$B$9,Konstanta!$A$9,IF(CD1289&lt;=Konstanta!$B$10,Konstanta!$A$10,IF(CD1289&lt;=Konstanta!$B$11,Konstanta!$A$11,Konstanta!$A$12)))))))</f>
        <v>8</v>
      </c>
      <c r="CX1289" t="b">
        <f>LEN(_xlfn.IFNA(VLOOKUP(AA1289,Konstanta!$AD:$AD,1,FALSE),""))=0</f>
        <v>1</v>
      </c>
      <c r="CY1289" s="67">
        <f t="shared" si="343"/>
        <v>0</v>
      </c>
      <c r="CZ1289" s="67">
        <f t="shared" si="344"/>
        <v>0</v>
      </c>
      <c r="DA1289" s="67">
        <f t="shared" si="345"/>
        <v>0</v>
      </c>
      <c r="DB1289" t="b">
        <f t="shared" ca="1" si="346"/>
        <v>0</v>
      </c>
      <c r="DC1289" s="67" t="b">
        <f>DA1289&lt;=Konstanta!$AH$3</f>
        <v>1</v>
      </c>
      <c r="DD1289" t="b">
        <f>CY1289&lt;=Konstanta!$AH$4</f>
        <v>1</v>
      </c>
      <c r="DE1289" t="b">
        <f>CY1289&lt;=Konstanta!$AH$5</f>
        <v>1</v>
      </c>
      <c r="DF1289" t="b">
        <f>CY1289&lt;=Konstanta!$AH$6</f>
        <v>1</v>
      </c>
      <c r="DG1289" t="b">
        <f ca="1">TEXT(BL1289,"YYYYMMDD")=TEXT(Konstanta!$B$1,"YYYYMMDD")</f>
        <v>0</v>
      </c>
      <c r="DH1289" t="b">
        <f t="shared" si="347"/>
        <v>0</v>
      </c>
      <c r="DI1289" s="67">
        <f ca="1">Konstanta!$C$4-Data!CD1289</f>
        <v>-1096658.666275</v>
      </c>
      <c r="DJ1289">
        <f ca="1">IF(Data!DI1289&gt;=Konstanta!$B$14,Konstanta!$A$14,IF(Data!DI1289&gt;=Konstanta!$B$15,Konstanta!$A$15,IF(Data!DI1289&gt;=Konstanta!$B$16,Konstanta!$A$16,IF(Data!DI1289&gt;=Konstanta!$B$17,Konstanta!$A$17,IF(Data!DI1289&gt;=Konstanta!$B$18,Konstanta!$A$18,Konstanta!$A$19)))))</f>
        <v>6</v>
      </c>
      <c r="DK1289" t="b">
        <f t="shared" si="348"/>
        <v>0</v>
      </c>
      <c r="DL1289" t="b">
        <f>COUNTIFS(A$1:A1288,A1289)=0</f>
        <v>1</v>
      </c>
    </row>
    <row r="1290" spans="1:116">
      <c r="A1290" s="68"/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8"/>
      <c r="P1290" s="68"/>
      <c r="Q1290" s="68"/>
      <c r="R1290" s="68"/>
      <c r="S1290" s="68"/>
      <c r="T1290" s="68"/>
      <c r="U1290" s="68"/>
      <c r="V1290" s="68"/>
      <c r="W1290" s="68"/>
      <c r="X1290" s="68"/>
      <c r="Y1290" s="68"/>
      <c r="Z1290" s="68"/>
      <c r="AA1290" s="68"/>
      <c r="AB1290" s="68"/>
      <c r="AC1290" s="68"/>
      <c r="AD1290" s="68"/>
      <c r="AE1290" s="68"/>
      <c r="AF1290" s="68"/>
      <c r="AG1290" s="68"/>
      <c r="AH1290" s="68"/>
      <c r="AI1290" s="68"/>
      <c r="AJ1290" s="68"/>
      <c r="AK1290" s="68"/>
      <c r="AL1290" s="68"/>
      <c r="AM1290" s="68"/>
      <c r="AN1290" s="68"/>
      <c r="AO1290" s="68"/>
      <c r="AP1290" s="68"/>
      <c r="AQ1290" s="68"/>
      <c r="AR1290" s="68"/>
      <c r="AS1290" s="68"/>
      <c r="AT1290" s="68"/>
      <c r="AU1290" s="68"/>
      <c r="AV1290" s="68"/>
      <c r="AW1290" s="68"/>
      <c r="AX1290" s="68"/>
      <c r="AY1290" s="68"/>
      <c r="AZ1290" s="68"/>
      <c r="BA1290" s="68"/>
      <c r="BB1290" s="68"/>
      <c r="BC1290" s="68"/>
      <c r="BD1290" s="68"/>
      <c r="BE1290" s="68"/>
      <c r="BF1290" s="68"/>
      <c r="BG1290" s="68"/>
      <c r="BH1290" s="68"/>
      <c r="BI1290" s="68"/>
      <c r="BJ1290" s="68"/>
      <c r="BK1290" s="68"/>
      <c r="BL1290" s="68"/>
      <c r="BM1290" s="68"/>
      <c r="BN1290" s="68"/>
      <c r="BO1290" s="68"/>
      <c r="BP1290" s="68"/>
      <c r="BQ1290" s="68"/>
      <c r="BR1290" s="68"/>
      <c r="BS1290" s="68"/>
      <c r="BT1290" s="68"/>
      <c r="BU1290" s="68"/>
      <c r="BV1290" s="68"/>
      <c r="BW1290" s="68"/>
      <c r="BX1290" s="68"/>
      <c r="BY1290" s="68"/>
      <c r="BZ1290" s="70" t="str">
        <f t="shared" si="333"/>
        <v/>
      </c>
      <c r="CA1290" s="71">
        <f t="shared" ca="1" si="334"/>
        <v>1096694.6664083335</v>
      </c>
      <c r="CB1290" s="70" t="b">
        <f ca="1">AND(LEN(BZ1290)&gt;0,TEXT(BZ1290,"YYYY-MM-DD")=TEXT(Konstanta!$B$1,"YYYY-MM-DD"))</f>
        <v>0</v>
      </c>
      <c r="CC1290" s="70" t="str">
        <f t="shared" si="335"/>
        <v/>
      </c>
      <c r="CD1290" s="72">
        <f ca="1">(Konstanta!$B$2-D1290)*24</f>
        <v>1096694.666275</v>
      </c>
      <c r="CE1290" t="b">
        <f t="shared" si="336"/>
        <v>0</v>
      </c>
      <c r="CF1290" t="b">
        <f>LEN(_xlfn.IFNA(VLOOKUP(H1290,Konstanta!$M:$M,1,FALSE),""))&gt;0</f>
        <v>0</v>
      </c>
      <c r="CG1290" t="b">
        <f>LEN(_xlfn.IFNA(VLOOKUP(G1290,Konstanta!$T:$T,1,FALSE),""))&gt;0</f>
        <v>0</v>
      </c>
      <c r="CH1290" t="b">
        <f>_xlfn.IFNA(VLOOKUP(U1290,Konstanta!$O:$O,1,FALSE),"-")&lt;&gt;"-"</f>
        <v>0</v>
      </c>
      <c r="CI1290" t="b">
        <f>LEN(_xlfn.IFNA(VLOOKUP(AX1290,Konstanta!$X:$X,1,FALSE),""))&gt;0</f>
        <v>0</v>
      </c>
      <c r="CJ1290" t="b">
        <f>OR(LEN(_xlfn.IFNA(VLOOKUP(Y1290,Konstanta!$Q:$Q,1,FALSE),""))&gt;0,LEN(Y1290)=0)</f>
        <v>1</v>
      </c>
      <c r="CK1290" t="b">
        <f t="shared" si="337"/>
        <v>1</v>
      </c>
      <c r="CL1290" t="b">
        <f>OR(LEN(_xlfn.IFNA(VLOOKUP(BK1290,Konstanta!$Z:$Z,1,FALSE),""))&gt;0,LEN(BK1290)=0)</f>
        <v>1</v>
      </c>
      <c r="CM1290" t="b">
        <f t="shared" si="338"/>
        <v>1</v>
      </c>
      <c r="CN1290" t="b">
        <f t="shared" si="339"/>
        <v>0</v>
      </c>
      <c r="CO1290" t="b">
        <f>LEN(_xlfn.IFNA(VLOOKUP(Data!K1290,Konstanta!$AB:$AB,1,FALSE),""))&gt;0</f>
        <v>0</v>
      </c>
      <c r="CP1290" s="12" t="b">
        <f t="shared" si="340"/>
        <v>0</v>
      </c>
      <c r="CQ1290" s="12" t="b">
        <f t="shared" si="341"/>
        <v>0</v>
      </c>
      <c r="CR1290" t="b">
        <f>ISNUMBER(SEARCH(Konstanta!$Q$5,Y1290))</f>
        <v>0</v>
      </c>
      <c r="CS1290">
        <f ca="1">IF(CD1290&lt;=Konstanta!$J$5,Konstanta!$I$5,IF(CD1290&lt;=Konstanta!$J$6,Konstanta!$I$6,IF(CD1290&lt;=Konstanta!$J$7,Konstanta!$I$7,Konstanta!$I$8)))</f>
        <v>4</v>
      </c>
      <c r="CT1290" t="b">
        <f>ISNUMBER(SEARCH(Konstanta!$Q$6,Y1290))</f>
        <v>0</v>
      </c>
      <c r="CU1290">
        <f ca="1">IF(CD1290&lt;=Konstanta!$F$5,Konstanta!$E$5,IF(CD1290&lt;=Konstanta!$F$6,Konstanta!$E$6,IF(CD1290&lt;=Konstanta!$F$7,Konstanta!$E$7,IF(CD1290&lt;=Konstanta!$F$8,Konstanta!$E$8,Konstanta!$E$9))))</f>
        <v>5</v>
      </c>
      <c r="CV1290" t="b">
        <f t="shared" si="342"/>
        <v>1</v>
      </c>
      <c r="CW1290" s="74">
        <f ca="1">IF(CD1290&lt;=Konstanta!$B$5,Konstanta!$A$5,IF(CD1290&lt;=Konstanta!$B$6,Konstanta!$A$6,IF(CD1290&lt;=Konstanta!$B$7,Konstanta!$A$7,IF(CD1290&lt;=Konstanta!$B$8,Konstanta!$A$8,IF(CD1290&lt;=Konstanta!$B$9,Konstanta!$A$9,IF(CD1290&lt;=Konstanta!$B$10,Konstanta!$A$10,IF(CD1290&lt;=Konstanta!$B$11,Konstanta!$A$11,Konstanta!$A$12)))))))</f>
        <v>8</v>
      </c>
      <c r="CX1290" t="b">
        <f>LEN(_xlfn.IFNA(VLOOKUP(AA1290,Konstanta!$AD:$AD,1,FALSE),""))=0</f>
        <v>1</v>
      </c>
      <c r="CY1290" s="67">
        <f t="shared" si="343"/>
        <v>0</v>
      </c>
      <c r="CZ1290" s="67">
        <f t="shared" si="344"/>
        <v>0</v>
      </c>
      <c r="DA1290" s="67">
        <f t="shared" si="345"/>
        <v>0</v>
      </c>
      <c r="DB1290" t="b">
        <f t="shared" ca="1" si="346"/>
        <v>0</v>
      </c>
      <c r="DC1290" s="67" t="b">
        <f>DA1290&lt;=Konstanta!$AH$3</f>
        <v>1</v>
      </c>
      <c r="DD1290" t="b">
        <f>CY1290&lt;=Konstanta!$AH$4</f>
        <v>1</v>
      </c>
      <c r="DE1290" t="b">
        <f>CY1290&lt;=Konstanta!$AH$5</f>
        <v>1</v>
      </c>
      <c r="DF1290" t="b">
        <f>CY1290&lt;=Konstanta!$AH$6</f>
        <v>1</v>
      </c>
      <c r="DG1290" t="b">
        <f ca="1">TEXT(BL1290,"YYYYMMDD")=TEXT(Konstanta!$B$1,"YYYYMMDD")</f>
        <v>0</v>
      </c>
      <c r="DH1290" t="b">
        <f t="shared" si="347"/>
        <v>0</v>
      </c>
      <c r="DI1290" s="67">
        <f ca="1">Konstanta!$C$4-Data!CD1290</f>
        <v>-1096658.666275</v>
      </c>
      <c r="DJ1290">
        <f ca="1">IF(Data!DI1290&gt;=Konstanta!$B$14,Konstanta!$A$14,IF(Data!DI1290&gt;=Konstanta!$B$15,Konstanta!$A$15,IF(Data!DI1290&gt;=Konstanta!$B$16,Konstanta!$A$16,IF(Data!DI1290&gt;=Konstanta!$B$17,Konstanta!$A$17,IF(Data!DI1290&gt;=Konstanta!$B$18,Konstanta!$A$18,Konstanta!$A$19)))))</f>
        <v>6</v>
      </c>
      <c r="DK1290" t="b">
        <f t="shared" si="348"/>
        <v>0</v>
      </c>
      <c r="DL1290" t="b">
        <f>COUNTIFS(A$1:A1289,A1290)=0</f>
        <v>1</v>
      </c>
    </row>
    <row r="1291" spans="1:116">
      <c r="A1291" s="68"/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8"/>
      <c r="P1291" s="68"/>
      <c r="Q1291" s="68"/>
      <c r="R1291" s="68"/>
      <c r="S1291" s="68"/>
      <c r="T1291" s="68"/>
      <c r="U1291" s="68"/>
      <c r="V1291" s="68"/>
      <c r="W1291" s="68"/>
      <c r="X1291" s="68"/>
      <c r="Y1291" s="68"/>
      <c r="Z1291" s="68"/>
      <c r="AA1291" s="68"/>
      <c r="AB1291" s="68"/>
      <c r="AC1291" s="68"/>
      <c r="AD1291" s="68"/>
      <c r="AE1291" s="68"/>
      <c r="AF1291" s="68"/>
      <c r="AG1291" s="68"/>
      <c r="AH1291" s="68"/>
      <c r="AI1291" s="68"/>
      <c r="AJ1291" s="68"/>
      <c r="AK1291" s="68"/>
      <c r="AL1291" s="68"/>
      <c r="AM1291" s="68"/>
      <c r="AN1291" s="68"/>
      <c r="AO1291" s="68"/>
      <c r="AP1291" s="68"/>
      <c r="AQ1291" s="68"/>
      <c r="AR1291" s="68"/>
      <c r="AS1291" s="68"/>
      <c r="AT1291" s="68"/>
      <c r="AU1291" s="68"/>
      <c r="AV1291" s="68"/>
      <c r="AW1291" s="68"/>
      <c r="AX1291" s="68"/>
      <c r="AY1291" s="68"/>
      <c r="AZ1291" s="68"/>
      <c r="BA1291" s="68"/>
      <c r="BB1291" s="68"/>
      <c r="BC1291" s="68"/>
      <c r="BD1291" s="68"/>
      <c r="BE1291" s="68"/>
      <c r="BF1291" s="68"/>
      <c r="BG1291" s="68"/>
      <c r="BH1291" s="68"/>
      <c r="BI1291" s="68"/>
      <c r="BJ1291" s="68"/>
      <c r="BK1291" s="68"/>
      <c r="BL1291" s="68"/>
      <c r="BM1291" s="68"/>
      <c r="BN1291" s="68"/>
      <c r="BO1291" s="68"/>
      <c r="BP1291" s="68"/>
      <c r="BQ1291" s="68"/>
      <c r="BR1291" s="68"/>
      <c r="BS1291" s="68"/>
      <c r="BT1291" s="68"/>
      <c r="BU1291" s="68"/>
      <c r="BV1291" s="68"/>
      <c r="BW1291" s="68"/>
      <c r="BX1291" s="68"/>
      <c r="BY1291" s="68"/>
      <c r="BZ1291" s="70" t="str">
        <f t="shared" si="333"/>
        <v/>
      </c>
      <c r="CA1291" s="71">
        <f t="shared" ca="1" si="334"/>
        <v>1096694.6659916667</v>
      </c>
      <c r="CB1291" s="70" t="b">
        <f ca="1">AND(LEN(BZ1291)&gt;0,TEXT(BZ1291,"YYYY-MM-DD")=TEXT(Konstanta!$B$1,"YYYY-MM-DD"))</f>
        <v>0</v>
      </c>
      <c r="CC1291" s="70" t="str">
        <f t="shared" si="335"/>
        <v/>
      </c>
      <c r="CD1291" s="72">
        <f ca="1">(Konstanta!$B$2-D1291)*24</f>
        <v>1096694.666275</v>
      </c>
      <c r="CE1291" t="b">
        <f t="shared" si="336"/>
        <v>0</v>
      </c>
      <c r="CF1291" t="b">
        <f>LEN(_xlfn.IFNA(VLOOKUP(H1291,Konstanta!$M:$M,1,FALSE),""))&gt;0</f>
        <v>0</v>
      </c>
      <c r="CG1291" t="b">
        <f>LEN(_xlfn.IFNA(VLOOKUP(G1291,Konstanta!$T:$T,1,FALSE),""))&gt;0</f>
        <v>0</v>
      </c>
      <c r="CH1291" t="b">
        <f>_xlfn.IFNA(VLOOKUP(U1291,Konstanta!$O:$O,1,FALSE),"-")&lt;&gt;"-"</f>
        <v>0</v>
      </c>
      <c r="CI1291" t="b">
        <f>LEN(_xlfn.IFNA(VLOOKUP(AX1291,Konstanta!$X:$X,1,FALSE),""))&gt;0</f>
        <v>0</v>
      </c>
      <c r="CJ1291" t="b">
        <f>OR(LEN(_xlfn.IFNA(VLOOKUP(Y1291,Konstanta!$Q:$Q,1,FALSE),""))&gt;0,LEN(Y1291)=0)</f>
        <v>1</v>
      </c>
      <c r="CK1291" t="b">
        <f t="shared" si="337"/>
        <v>1</v>
      </c>
      <c r="CL1291" t="b">
        <f>OR(LEN(_xlfn.IFNA(VLOOKUP(BK1291,Konstanta!$Z:$Z,1,FALSE),""))&gt;0,LEN(BK1291)=0)</f>
        <v>1</v>
      </c>
      <c r="CM1291" t="b">
        <f t="shared" si="338"/>
        <v>1</v>
      </c>
      <c r="CN1291" t="b">
        <f t="shared" si="339"/>
        <v>0</v>
      </c>
      <c r="CO1291" t="b">
        <f>LEN(_xlfn.IFNA(VLOOKUP(Data!K1291,Konstanta!$AB:$AB,1,FALSE),""))&gt;0</f>
        <v>0</v>
      </c>
      <c r="CP1291" s="12" t="b">
        <f t="shared" si="340"/>
        <v>0</v>
      </c>
      <c r="CQ1291" s="12" t="b">
        <f t="shared" si="341"/>
        <v>0</v>
      </c>
      <c r="CR1291" t="b">
        <f>ISNUMBER(SEARCH(Konstanta!$Q$5,Y1291))</f>
        <v>0</v>
      </c>
      <c r="CS1291">
        <f ca="1">IF(CD1291&lt;=Konstanta!$J$5,Konstanta!$I$5,IF(CD1291&lt;=Konstanta!$J$6,Konstanta!$I$6,IF(CD1291&lt;=Konstanta!$J$7,Konstanta!$I$7,Konstanta!$I$8)))</f>
        <v>4</v>
      </c>
      <c r="CT1291" t="b">
        <f>ISNUMBER(SEARCH(Konstanta!$Q$6,Y1291))</f>
        <v>0</v>
      </c>
      <c r="CU1291">
        <f ca="1">IF(CD1291&lt;=Konstanta!$F$5,Konstanta!$E$5,IF(CD1291&lt;=Konstanta!$F$6,Konstanta!$E$6,IF(CD1291&lt;=Konstanta!$F$7,Konstanta!$E$7,IF(CD1291&lt;=Konstanta!$F$8,Konstanta!$E$8,Konstanta!$E$9))))</f>
        <v>5</v>
      </c>
      <c r="CV1291" t="b">
        <f t="shared" si="342"/>
        <v>1</v>
      </c>
      <c r="CW1291" s="74">
        <f ca="1">IF(CD1291&lt;=Konstanta!$B$5,Konstanta!$A$5,IF(CD1291&lt;=Konstanta!$B$6,Konstanta!$A$6,IF(CD1291&lt;=Konstanta!$B$7,Konstanta!$A$7,IF(CD1291&lt;=Konstanta!$B$8,Konstanta!$A$8,IF(CD1291&lt;=Konstanta!$B$9,Konstanta!$A$9,IF(CD1291&lt;=Konstanta!$B$10,Konstanta!$A$10,IF(CD1291&lt;=Konstanta!$B$11,Konstanta!$A$11,Konstanta!$A$12)))))))</f>
        <v>8</v>
      </c>
      <c r="CX1291" t="b">
        <f>LEN(_xlfn.IFNA(VLOOKUP(AA1291,Konstanta!$AD:$AD,1,FALSE),""))=0</f>
        <v>1</v>
      </c>
      <c r="CY1291" s="67">
        <f t="shared" si="343"/>
        <v>0</v>
      </c>
      <c r="CZ1291" s="67">
        <f t="shared" si="344"/>
        <v>0</v>
      </c>
      <c r="DA1291" s="67">
        <f t="shared" si="345"/>
        <v>0</v>
      </c>
      <c r="DB1291" t="b">
        <f t="shared" ca="1" si="346"/>
        <v>0</v>
      </c>
      <c r="DC1291" s="67" t="b">
        <f>DA1291&lt;=Konstanta!$AH$3</f>
        <v>1</v>
      </c>
      <c r="DD1291" t="b">
        <f>CY1291&lt;=Konstanta!$AH$4</f>
        <v>1</v>
      </c>
      <c r="DE1291" t="b">
        <f>CY1291&lt;=Konstanta!$AH$5</f>
        <v>1</v>
      </c>
      <c r="DF1291" t="b">
        <f>CY1291&lt;=Konstanta!$AH$6</f>
        <v>1</v>
      </c>
      <c r="DG1291" t="b">
        <f ca="1">TEXT(BL1291,"YYYYMMDD")=TEXT(Konstanta!$B$1,"YYYYMMDD")</f>
        <v>0</v>
      </c>
      <c r="DH1291" t="b">
        <f t="shared" si="347"/>
        <v>0</v>
      </c>
      <c r="DI1291" s="67">
        <f ca="1">Konstanta!$C$4-Data!CD1291</f>
        <v>-1096658.666275</v>
      </c>
      <c r="DJ1291">
        <f ca="1">IF(Data!DI1291&gt;=Konstanta!$B$14,Konstanta!$A$14,IF(Data!DI1291&gt;=Konstanta!$B$15,Konstanta!$A$15,IF(Data!DI1291&gt;=Konstanta!$B$16,Konstanta!$A$16,IF(Data!DI1291&gt;=Konstanta!$B$17,Konstanta!$A$17,IF(Data!DI1291&gt;=Konstanta!$B$18,Konstanta!$A$18,Konstanta!$A$19)))))</f>
        <v>6</v>
      </c>
      <c r="DK1291" t="b">
        <f t="shared" si="348"/>
        <v>0</v>
      </c>
      <c r="DL1291" t="b">
        <f>COUNTIFS(A$1:A1290,A1291)=0</f>
        <v>1</v>
      </c>
    </row>
    <row r="1292" spans="1:116">
      <c r="A1292" s="68"/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8"/>
      <c r="P1292" s="68"/>
      <c r="Q1292" s="68"/>
      <c r="R1292" s="68"/>
      <c r="S1292" s="68"/>
      <c r="T1292" s="68"/>
      <c r="U1292" s="68"/>
      <c r="V1292" s="68"/>
      <c r="W1292" s="68"/>
      <c r="X1292" s="68"/>
      <c r="Y1292" s="68"/>
      <c r="Z1292" s="68"/>
      <c r="AA1292" s="68"/>
      <c r="AB1292" s="68"/>
      <c r="AC1292" s="68"/>
      <c r="AD1292" s="68"/>
      <c r="AE1292" s="68"/>
      <c r="AF1292" s="68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70" t="str">
        <f t="shared" si="333"/>
        <v/>
      </c>
      <c r="CA1292" s="71">
        <f t="shared" ca="1" si="334"/>
        <v>1096694.6659916667</v>
      </c>
      <c r="CB1292" s="70" t="b">
        <f ca="1">AND(LEN(BZ1292)&gt;0,TEXT(BZ1292,"YYYY-MM-DD")=TEXT(Konstanta!$B$1,"YYYY-MM-DD"))</f>
        <v>0</v>
      </c>
      <c r="CC1292" s="70" t="str">
        <f t="shared" si="335"/>
        <v/>
      </c>
      <c r="CD1292" s="72">
        <f ca="1">(Konstanta!$B$2-D1292)*24</f>
        <v>1096694.666275</v>
      </c>
      <c r="CE1292" t="b">
        <f t="shared" si="336"/>
        <v>0</v>
      </c>
      <c r="CF1292" t="b">
        <f>LEN(_xlfn.IFNA(VLOOKUP(H1292,Konstanta!$M:$M,1,FALSE),""))&gt;0</f>
        <v>0</v>
      </c>
      <c r="CG1292" t="b">
        <f>LEN(_xlfn.IFNA(VLOOKUP(G1292,Konstanta!$T:$T,1,FALSE),""))&gt;0</f>
        <v>0</v>
      </c>
      <c r="CH1292" t="b">
        <f>_xlfn.IFNA(VLOOKUP(U1292,Konstanta!$O:$O,1,FALSE),"-")&lt;&gt;"-"</f>
        <v>0</v>
      </c>
      <c r="CI1292" t="b">
        <f>LEN(_xlfn.IFNA(VLOOKUP(AX1292,Konstanta!$X:$X,1,FALSE),""))&gt;0</f>
        <v>0</v>
      </c>
      <c r="CJ1292" t="b">
        <f>OR(LEN(_xlfn.IFNA(VLOOKUP(Y1292,Konstanta!$Q:$Q,1,FALSE),""))&gt;0,LEN(Y1292)=0)</f>
        <v>1</v>
      </c>
      <c r="CK1292" t="b">
        <f t="shared" si="337"/>
        <v>1</v>
      </c>
      <c r="CL1292" t="b">
        <f>OR(LEN(_xlfn.IFNA(VLOOKUP(BK1292,Konstanta!$Z:$Z,1,FALSE),""))&gt;0,LEN(BK1292)=0)</f>
        <v>1</v>
      </c>
      <c r="CM1292" t="b">
        <f t="shared" si="338"/>
        <v>1</v>
      </c>
      <c r="CN1292" t="b">
        <f t="shared" si="339"/>
        <v>0</v>
      </c>
      <c r="CO1292" t="b">
        <f>LEN(_xlfn.IFNA(VLOOKUP(Data!K1292,Konstanta!$AB:$AB,1,FALSE),""))&gt;0</f>
        <v>0</v>
      </c>
      <c r="CP1292" s="12" t="b">
        <f t="shared" si="340"/>
        <v>0</v>
      </c>
      <c r="CQ1292" s="12" t="b">
        <f t="shared" si="341"/>
        <v>0</v>
      </c>
      <c r="CR1292" t="b">
        <f>ISNUMBER(SEARCH(Konstanta!$Q$5,Y1292))</f>
        <v>0</v>
      </c>
      <c r="CS1292">
        <f ca="1">IF(CD1292&lt;=Konstanta!$J$5,Konstanta!$I$5,IF(CD1292&lt;=Konstanta!$J$6,Konstanta!$I$6,IF(CD1292&lt;=Konstanta!$J$7,Konstanta!$I$7,Konstanta!$I$8)))</f>
        <v>4</v>
      </c>
      <c r="CT1292" t="b">
        <f>ISNUMBER(SEARCH(Konstanta!$Q$6,Y1292))</f>
        <v>0</v>
      </c>
      <c r="CU1292">
        <f ca="1">IF(CD1292&lt;=Konstanta!$F$5,Konstanta!$E$5,IF(CD1292&lt;=Konstanta!$F$6,Konstanta!$E$6,IF(CD1292&lt;=Konstanta!$F$7,Konstanta!$E$7,IF(CD1292&lt;=Konstanta!$F$8,Konstanta!$E$8,Konstanta!$E$9))))</f>
        <v>5</v>
      </c>
      <c r="CV1292" t="b">
        <f t="shared" si="342"/>
        <v>1</v>
      </c>
      <c r="CW1292" s="74">
        <f ca="1">IF(CD1292&lt;=Konstanta!$B$5,Konstanta!$A$5,IF(CD1292&lt;=Konstanta!$B$6,Konstanta!$A$6,IF(CD1292&lt;=Konstanta!$B$7,Konstanta!$A$7,IF(CD1292&lt;=Konstanta!$B$8,Konstanta!$A$8,IF(CD1292&lt;=Konstanta!$B$9,Konstanta!$A$9,IF(CD1292&lt;=Konstanta!$B$10,Konstanta!$A$10,IF(CD1292&lt;=Konstanta!$B$11,Konstanta!$A$11,Konstanta!$A$12)))))))</f>
        <v>8</v>
      </c>
      <c r="CX1292" t="b">
        <f>LEN(_xlfn.IFNA(VLOOKUP(AA1292,Konstanta!$AD:$AD,1,FALSE),""))=0</f>
        <v>1</v>
      </c>
      <c r="CY1292" s="67">
        <f t="shared" si="343"/>
        <v>0</v>
      </c>
      <c r="CZ1292" s="67">
        <f t="shared" si="344"/>
        <v>0</v>
      </c>
      <c r="DA1292" s="67">
        <f t="shared" si="345"/>
        <v>0</v>
      </c>
      <c r="DB1292" t="b">
        <f t="shared" ca="1" si="346"/>
        <v>0</v>
      </c>
      <c r="DC1292" s="67" t="b">
        <f>DA1292&lt;=Konstanta!$AH$3</f>
        <v>1</v>
      </c>
      <c r="DD1292" t="b">
        <f>CY1292&lt;=Konstanta!$AH$4</f>
        <v>1</v>
      </c>
      <c r="DE1292" t="b">
        <f>CY1292&lt;=Konstanta!$AH$5</f>
        <v>1</v>
      </c>
      <c r="DF1292" t="b">
        <f>CY1292&lt;=Konstanta!$AH$6</f>
        <v>1</v>
      </c>
      <c r="DG1292" t="b">
        <f ca="1">TEXT(BL1292,"YYYYMMDD")=TEXT(Konstanta!$B$1,"YYYYMMDD")</f>
        <v>0</v>
      </c>
      <c r="DH1292" t="b">
        <f t="shared" si="347"/>
        <v>0</v>
      </c>
      <c r="DI1292" s="67">
        <f ca="1">Konstanta!$C$4-Data!CD1292</f>
        <v>-1096658.666275</v>
      </c>
      <c r="DJ1292">
        <f ca="1">IF(Data!DI1292&gt;=Konstanta!$B$14,Konstanta!$A$14,IF(Data!DI1292&gt;=Konstanta!$B$15,Konstanta!$A$15,IF(Data!DI1292&gt;=Konstanta!$B$16,Konstanta!$A$16,IF(Data!DI1292&gt;=Konstanta!$B$17,Konstanta!$A$17,IF(Data!DI1292&gt;=Konstanta!$B$18,Konstanta!$A$18,Konstanta!$A$19)))))</f>
        <v>6</v>
      </c>
      <c r="DK1292" t="b">
        <f t="shared" si="348"/>
        <v>0</v>
      </c>
      <c r="DL1292" t="b">
        <f>COUNTIFS(A$1:A1291,A1292)=0</f>
        <v>1</v>
      </c>
    </row>
    <row r="1293" spans="1:116">
      <c r="A1293" s="68"/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8"/>
      <c r="P1293" s="68"/>
      <c r="Q1293" s="68"/>
      <c r="R1293" s="68"/>
      <c r="S1293" s="68"/>
      <c r="T1293" s="68"/>
      <c r="U1293" s="68"/>
      <c r="V1293" s="68"/>
      <c r="W1293" s="68"/>
      <c r="X1293" s="68"/>
      <c r="Y1293" s="68"/>
      <c r="Z1293" s="68"/>
      <c r="AA1293" s="68"/>
      <c r="AB1293" s="68"/>
      <c r="AC1293" s="68"/>
      <c r="AD1293" s="68"/>
      <c r="AE1293" s="68"/>
      <c r="AF1293" s="68"/>
      <c r="AG1293" s="68"/>
      <c r="AH1293" s="68"/>
      <c r="AI1293" s="68"/>
      <c r="AJ1293" s="68"/>
      <c r="AK1293" s="68"/>
      <c r="AL1293" s="68"/>
      <c r="AM1293" s="68"/>
      <c r="AN1293" s="68"/>
      <c r="AO1293" s="68"/>
      <c r="AP1293" s="68"/>
      <c r="AQ1293" s="68"/>
      <c r="AR1293" s="68"/>
      <c r="AS1293" s="68"/>
      <c r="AT1293" s="68"/>
      <c r="AU1293" s="68"/>
      <c r="AV1293" s="68"/>
      <c r="AW1293" s="68"/>
      <c r="AX1293" s="68"/>
      <c r="AY1293" s="68"/>
      <c r="AZ1293" s="68"/>
      <c r="BA1293" s="68"/>
      <c r="BB1293" s="68"/>
      <c r="BC1293" s="68"/>
      <c r="BD1293" s="68"/>
      <c r="BE1293" s="68"/>
      <c r="BF1293" s="68"/>
      <c r="BG1293" s="68"/>
      <c r="BH1293" s="68"/>
      <c r="BI1293" s="68"/>
      <c r="BJ1293" s="68"/>
      <c r="BK1293" s="68"/>
      <c r="BL1293" s="68"/>
      <c r="BM1293" s="68"/>
      <c r="BN1293" s="68"/>
      <c r="BO1293" s="68"/>
      <c r="BP1293" s="68"/>
      <c r="BQ1293" s="68"/>
      <c r="BR1293" s="68"/>
      <c r="BS1293" s="68"/>
      <c r="BT1293" s="68"/>
      <c r="BU1293" s="68"/>
      <c r="BV1293" s="68"/>
      <c r="BW1293" s="68"/>
      <c r="BX1293" s="68"/>
      <c r="BY1293" s="68"/>
      <c r="BZ1293" s="70" t="str">
        <f t="shared" si="333"/>
        <v/>
      </c>
      <c r="CA1293" s="71">
        <f t="shared" ca="1" si="334"/>
        <v>1096694.6659944444</v>
      </c>
      <c r="CB1293" s="70" t="b">
        <f ca="1">AND(LEN(BZ1293)&gt;0,TEXT(BZ1293,"YYYY-MM-DD")=TEXT(Konstanta!$B$1,"YYYY-MM-DD"))</f>
        <v>0</v>
      </c>
      <c r="CC1293" s="70" t="str">
        <f t="shared" si="335"/>
        <v/>
      </c>
      <c r="CD1293" s="72">
        <f ca="1">(Konstanta!$B$2-D1293)*24</f>
        <v>1096694.666275</v>
      </c>
      <c r="CE1293" t="b">
        <f t="shared" si="336"/>
        <v>0</v>
      </c>
      <c r="CF1293" t="b">
        <f>LEN(_xlfn.IFNA(VLOOKUP(H1293,Konstanta!$M:$M,1,FALSE),""))&gt;0</f>
        <v>0</v>
      </c>
      <c r="CG1293" t="b">
        <f>LEN(_xlfn.IFNA(VLOOKUP(G1293,Konstanta!$T:$T,1,FALSE),""))&gt;0</f>
        <v>0</v>
      </c>
      <c r="CH1293" t="b">
        <f>_xlfn.IFNA(VLOOKUP(U1293,Konstanta!$O:$O,1,FALSE),"-")&lt;&gt;"-"</f>
        <v>0</v>
      </c>
      <c r="CI1293" t="b">
        <f>LEN(_xlfn.IFNA(VLOOKUP(AX1293,Konstanta!$X:$X,1,FALSE),""))&gt;0</f>
        <v>0</v>
      </c>
      <c r="CJ1293" t="b">
        <f>OR(LEN(_xlfn.IFNA(VLOOKUP(Y1293,Konstanta!$Q:$Q,1,FALSE),""))&gt;0,LEN(Y1293)=0)</f>
        <v>1</v>
      </c>
      <c r="CK1293" t="b">
        <f t="shared" si="337"/>
        <v>1</v>
      </c>
      <c r="CL1293" t="b">
        <f>OR(LEN(_xlfn.IFNA(VLOOKUP(BK1293,Konstanta!$Z:$Z,1,FALSE),""))&gt;0,LEN(BK1293)=0)</f>
        <v>1</v>
      </c>
      <c r="CM1293" t="b">
        <f t="shared" si="338"/>
        <v>1</v>
      </c>
      <c r="CN1293" t="b">
        <f t="shared" si="339"/>
        <v>0</v>
      </c>
      <c r="CO1293" t="b">
        <f>LEN(_xlfn.IFNA(VLOOKUP(Data!K1293,Konstanta!$AB:$AB,1,FALSE),""))&gt;0</f>
        <v>0</v>
      </c>
      <c r="CP1293" s="12" t="b">
        <f t="shared" si="340"/>
        <v>0</v>
      </c>
      <c r="CQ1293" s="12" t="b">
        <f t="shared" si="341"/>
        <v>0</v>
      </c>
      <c r="CR1293" t="b">
        <f>ISNUMBER(SEARCH(Konstanta!$Q$5,Y1293))</f>
        <v>0</v>
      </c>
      <c r="CS1293">
        <f ca="1">IF(CD1293&lt;=Konstanta!$J$5,Konstanta!$I$5,IF(CD1293&lt;=Konstanta!$J$6,Konstanta!$I$6,IF(CD1293&lt;=Konstanta!$J$7,Konstanta!$I$7,Konstanta!$I$8)))</f>
        <v>4</v>
      </c>
      <c r="CT1293" t="b">
        <f>ISNUMBER(SEARCH(Konstanta!$Q$6,Y1293))</f>
        <v>0</v>
      </c>
      <c r="CU1293">
        <f ca="1">IF(CD1293&lt;=Konstanta!$F$5,Konstanta!$E$5,IF(CD1293&lt;=Konstanta!$F$6,Konstanta!$E$6,IF(CD1293&lt;=Konstanta!$F$7,Konstanta!$E$7,IF(CD1293&lt;=Konstanta!$F$8,Konstanta!$E$8,Konstanta!$E$9))))</f>
        <v>5</v>
      </c>
      <c r="CV1293" t="b">
        <f t="shared" si="342"/>
        <v>1</v>
      </c>
      <c r="CW1293" s="74">
        <f ca="1">IF(CD1293&lt;=Konstanta!$B$5,Konstanta!$A$5,IF(CD1293&lt;=Konstanta!$B$6,Konstanta!$A$6,IF(CD1293&lt;=Konstanta!$B$7,Konstanta!$A$7,IF(CD1293&lt;=Konstanta!$B$8,Konstanta!$A$8,IF(CD1293&lt;=Konstanta!$B$9,Konstanta!$A$9,IF(CD1293&lt;=Konstanta!$B$10,Konstanta!$A$10,IF(CD1293&lt;=Konstanta!$B$11,Konstanta!$A$11,Konstanta!$A$12)))))))</f>
        <v>8</v>
      </c>
      <c r="CX1293" t="b">
        <f>LEN(_xlfn.IFNA(VLOOKUP(AA1293,Konstanta!$AD:$AD,1,FALSE),""))=0</f>
        <v>1</v>
      </c>
      <c r="CY1293" s="67">
        <f t="shared" si="343"/>
        <v>0</v>
      </c>
      <c r="CZ1293" s="67">
        <f t="shared" si="344"/>
        <v>0</v>
      </c>
      <c r="DA1293" s="67">
        <f t="shared" si="345"/>
        <v>0</v>
      </c>
      <c r="DB1293" t="b">
        <f t="shared" ca="1" si="346"/>
        <v>0</v>
      </c>
      <c r="DC1293" s="67" t="b">
        <f>DA1293&lt;=Konstanta!$AH$3</f>
        <v>1</v>
      </c>
      <c r="DD1293" t="b">
        <f>CY1293&lt;=Konstanta!$AH$4</f>
        <v>1</v>
      </c>
      <c r="DE1293" t="b">
        <f>CY1293&lt;=Konstanta!$AH$5</f>
        <v>1</v>
      </c>
      <c r="DF1293" t="b">
        <f>CY1293&lt;=Konstanta!$AH$6</f>
        <v>1</v>
      </c>
      <c r="DG1293" t="b">
        <f ca="1">TEXT(BL1293,"YYYYMMDD")=TEXT(Konstanta!$B$1,"YYYYMMDD")</f>
        <v>0</v>
      </c>
      <c r="DH1293" t="b">
        <f t="shared" si="347"/>
        <v>0</v>
      </c>
      <c r="DI1293" s="67">
        <f ca="1">Konstanta!$C$4-Data!CD1293</f>
        <v>-1096658.666275</v>
      </c>
      <c r="DJ1293">
        <f ca="1">IF(Data!DI1293&gt;=Konstanta!$B$14,Konstanta!$A$14,IF(Data!DI1293&gt;=Konstanta!$B$15,Konstanta!$A$15,IF(Data!DI1293&gt;=Konstanta!$B$16,Konstanta!$A$16,IF(Data!DI1293&gt;=Konstanta!$B$17,Konstanta!$A$17,IF(Data!DI1293&gt;=Konstanta!$B$18,Konstanta!$A$18,Konstanta!$A$19)))))</f>
        <v>6</v>
      </c>
      <c r="DK1293" t="b">
        <f t="shared" si="348"/>
        <v>0</v>
      </c>
      <c r="DL1293" t="b">
        <f>COUNTIFS(A$1:A1292,A1293)=0</f>
        <v>1</v>
      </c>
    </row>
    <row r="1294" spans="1:116">
      <c r="A1294" s="68"/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8"/>
      <c r="P1294" s="68"/>
      <c r="Q1294" s="68"/>
      <c r="R1294" s="68"/>
      <c r="S1294" s="68"/>
      <c r="T1294" s="68"/>
      <c r="U1294" s="68"/>
      <c r="V1294" s="68"/>
      <c r="W1294" s="68"/>
      <c r="X1294" s="68"/>
      <c r="Y1294" s="68"/>
      <c r="Z1294" s="68"/>
      <c r="AA1294" s="68"/>
      <c r="AB1294" s="68"/>
      <c r="AC1294" s="68"/>
      <c r="AD1294" s="68"/>
      <c r="AE1294" s="68"/>
      <c r="AF1294" s="68"/>
      <c r="AG1294" s="68"/>
      <c r="AH1294" s="68"/>
      <c r="AI1294" s="68"/>
      <c r="AJ1294" s="68"/>
      <c r="AK1294" s="68"/>
      <c r="AL1294" s="68"/>
      <c r="AM1294" s="68"/>
      <c r="AN1294" s="68"/>
      <c r="AO1294" s="68"/>
      <c r="AP1294" s="68"/>
      <c r="AQ1294" s="68"/>
      <c r="AR1294" s="68"/>
      <c r="AS1294" s="68"/>
      <c r="AT1294" s="68"/>
      <c r="AU1294" s="68"/>
      <c r="AV1294" s="68"/>
      <c r="AW1294" s="68"/>
      <c r="AX1294" s="68"/>
      <c r="AY1294" s="68"/>
      <c r="AZ1294" s="68"/>
      <c r="BA1294" s="68"/>
      <c r="BB1294" s="68"/>
      <c r="BC1294" s="68"/>
      <c r="BD1294" s="68"/>
      <c r="BE1294" s="68"/>
      <c r="BF1294" s="68"/>
      <c r="BG1294" s="68"/>
      <c r="BH1294" s="68"/>
      <c r="BI1294" s="68"/>
      <c r="BJ1294" s="68"/>
      <c r="BK1294" s="68"/>
      <c r="BL1294" s="68"/>
      <c r="BM1294" s="68"/>
      <c r="BN1294" s="68"/>
      <c r="BO1294" s="68"/>
      <c r="BP1294" s="68"/>
      <c r="BQ1294" s="68"/>
      <c r="BR1294" s="68"/>
      <c r="BS1294" s="68"/>
      <c r="BT1294" s="68"/>
      <c r="BU1294" s="68"/>
      <c r="BV1294" s="68"/>
      <c r="BW1294" s="68"/>
      <c r="BX1294" s="68"/>
      <c r="BY1294" s="68"/>
      <c r="BZ1294" s="70" t="str">
        <f t="shared" si="333"/>
        <v/>
      </c>
      <c r="CA1294" s="71">
        <f t="shared" ca="1" si="334"/>
        <v>1096694.666275</v>
      </c>
      <c r="CB1294" s="70" t="b">
        <f ca="1">AND(LEN(BZ1294)&gt;0,TEXT(BZ1294,"YYYY-MM-DD")=TEXT(Konstanta!$B$1,"YYYY-MM-DD"))</f>
        <v>0</v>
      </c>
      <c r="CC1294" s="70" t="str">
        <f t="shared" si="335"/>
        <v/>
      </c>
      <c r="CD1294" s="72">
        <f ca="1">(Konstanta!$B$2-D1294)*24</f>
        <v>1096694.666275</v>
      </c>
      <c r="CE1294" t="b">
        <f t="shared" si="336"/>
        <v>0</v>
      </c>
      <c r="CF1294" t="b">
        <f>LEN(_xlfn.IFNA(VLOOKUP(H1294,Konstanta!$M:$M,1,FALSE),""))&gt;0</f>
        <v>0</v>
      </c>
      <c r="CG1294" t="b">
        <f>LEN(_xlfn.IFNA(VLOOKUP(G1294,Konstanta!$T:$T,1,FALSE),""))&gt;0</f>
        <v>0</v>
      </c>
      <c r="CH1294" t="b">
        <f>_xlfn.IFNA(VLOOKUP(U1294,Konstanta!$O:$O,1,FALSE),"-")&lt;&gt;"-"</f>
        <v>0</v>
      </c>
      <c r="CI1294" t="b">
        <f>LEN(_xlfn.IFNA(VLOOKUP(AX1294,Konstanta!$X:$X,1,FALSE),""))&gt;0</f>
        <v>0</v>
      </c>
      <c r="CJ1294" t="b">
        <f>OR(LEN(_xlfn.IFNA(VLOOKUP(Y1294,Konstanta!$Q:$Q,1,FALSE),""))&gt;0,LEN(Y1294)=0)</f>
        <v>1</v>
      </c>
      <c r="CK1294" t="b">
        <f t="shared" si="337"/>
        <v>1</v>
      </c>
      <c r="CL1294" t="b">
        <f>OR(LEN(_xlfn.IFNA(VLOOKUP(BK1294,Konstanta!$Z:$Z,1,FALSE),""))&gt;0,LEN(BK1294)=0)</f>
        <v>1</v>
      </c>
      <c r="CM1294" t="b">
        <f t="shared" si="338"/>
        <v>1</v>
      </c>
      <c r="CN1294" t="b">
        <f t="shared" si="339"/>
        <v>0</v>
      </c>
      <c r="CO1294" t="b">
        <f>LEN(_xlfn.IFNA(VLOOKUP(Data!K1294,Konstanta!$AB:$AB,1,FALSE),""))&gt;0</f>
        <v>0</v>
      </c>
      <c r="CP1294" s="12" t="b">
        <f t="shared" si="340"/>
        <v>0</v>
      </c>
      <c r="CQ1294" s="12" t="b">
        <f t="shared" si="341"/>
        <v>0</v>
      </c>
      <c r="CR1294" t="b">
        <f>ISNUMBER(SEARCH(Konstanta!$Q$5,Y1294))</f>
        <v>0</v>
      </c>
      <c r="CS1294">
        <f ca="1">IF(CD1294&lt;=Konstanta!$J$5,Konstanta!$I$5,IF(CD1294&lt;=Konstanta!$J$6,Konstanta!$I$6,IF(CD1294&lt;=Konstanta!$J$7,Konstanta!$I$7,Konstanta!$I$8)))</f>
        <v>4</v>
      </c>
      <c r="CT1294" t="b">
        <f>ISNUMBER(SEARCH(Konstanta!$Q$6,Y1294))</f>
        <v>0</v>
      </c>
      <c r="CU1294">
        <f ca="1">IF(CD1294&lt;=Konstanta!$F$5,Konstanta!$E$5,IF(CD1294&lt;=Konstanta!$F$6,Konstanta!$E$6,IF(CD1294&lt;=Konstanta!$F$7,Konstanta!$E$7,IF(CD1294&lt;=Konstanta!$F$8,Konstanta!$E$8,Konstanta!$E$9))))</f>
        <v>5</v>
      </c>
      <c r="CV1294" t="b">
        <f t="shared" si="342"/>
        <v>1</v>
      </c>
      <c r="CW1294" s="74">
        <f ca="1">IF(CD1294&lt;=Konstanta!$B$5,Konstanta!$A$5,IF(CD1294&lt;=Konstanta!$B$6,Konstanta!$A$6,IF(CD1294&lt;=Konstanta!$B$7,Konstanta!$A$7,IF(CD1294&lt;=Konstanta!$B$8,Konstanta!$A$8,IF(CD1294&lt;=Konstanta!$B$9,Konstanta!$A$9,IF(CD1294&lt;=Konstanta!$B$10,Konstanta!$A$10,IF(CD1294&lt;=Konstanta!$B$11,Konstanta!$A$11,Konstanta!$A$12)))))))</f>
        <v>8</v>
      </c>
      <c r="CX1294" t="b">
        <f>LEN(_xlfn.IFNA(VLOOKUP(AA1294,Konstanta!$AD:$AD,1,FALSE),""))=0</f>
        <v>1</v>
      </c>
      <c r="CY1294" s="67">
        <f t="shared" si="343"/>
        <v>0</v>
      </c>
      <c r="CZ1294" s="67">
        <f t="shared" si="344"/>
        <v>0</v>
      </c>
      <c r="DA1294" s="67">
        <f t="shared" si="345"/>
        <v>0</v>
      </c>
      <c r="DB1294" t="b">
        <f t="shared" ca="1" si="346"/>
        <v>0</v>
      </c>
      <c r="DC1294" s="67" t="b">
        <f>DA1294&lt;=Konstanta!$AH$3</f>
        <v>1</v>
      </c>
      <c r="DD1294" t="b">
        <f>CY1294&lt;=Konstanta!$AH$4</f>
        <v>1</v>
      </c>
      <c r="DE1294" t="b">
        <f>CY1294&lt;=Konstanta!$AH$5</f>
        <v>1</v>
      </c>
      <c r="DF1294" t="b">
        <f>CY1294&lt;=Konstanta!$AH$6</f>
        <v>1</v>
      </c>
      <c r="DG1294" t="b">
        <f ca="1">TEXT(BL1294,"YYYYMMDD")=TEXT(Konstanta!$B$1,"YYYYMMDD")</f>
        <v>0</v>
      </c>
      <c r="DH1294" t="b">
        <f t="shared" si="347"/>
        <v>0</v>
      </c>
      <c r="DI1294" s="67">
        <f ca="1">Konstanta!$C$4-Data!CD1294</f>
        <v>-1096658.666275</v>
      </c>
      <c r="DJ1294">
        <f ca="1">IF(Data!DI1294&gt;=Konstanta!$B$14,Konstanta!$A$14,IF(Data!DI1294&gt;=Konstanta!$B$15,Konstanta!$A$15,IF(Data!DI1294&gt;=Konstanta!$B$16,Konstanta!$A$16,IF(Data!DI1294&gt;=Konstanta!$B$17,Konstanta!$A$17,IF(Data!DI1294&gt;=Konstanta!$B$18,Konstanta!$A$18,Konstanta!$A$19)))))</f>
        <v>6</v>
      </c>
      <c r="DK1294" t="b">
        <f t="shared" si="348"/>
        <v>0</v>
      </c>
      <c r="DL1294" t="b">
        <f>COUNTIFS(A$1:A1293,A1294)=0</f>
        <v>1</v>
      </c>
    </row>
    <row r="1295" spans="1:116">
      <c r="A1295" s="68"/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8"/>
      <c r="P1295" s="68"/>
      <c r="Q1295" s="68"/>
      <c r="R1295" s="68"/>
      <c r="S1295" s="68"/>
      <c r="T1295" s="68"/>
      <c r="U1295" s="68"/>
      <c r="V1295" s="68"/>
      <c r="W1295" s="68"/>
      <c r="X1295" s="68"/>
      <c r="Y1295" s="68"/>
      <c r="Z1295" s="68"/>
      <c r="AA1295" s="68"/>
      <c r="AB1295" s="68"/>
      <c r="AC1295" s="68"/>
      <c r="AD1295" s="68"/>
      <c r="AE1295" s="68"/>
      <c r="AF1295" s="68"/>
      <c r="AG1295" s="68"/>
      <c r="AH1295" s="68"/>
      <c r="AI1295" s="68"/>
      <c r="AJ1295" s="68"/>
      <c r="AK1295" s="68"/>
      <c r="AL1295" s="68"/>
      <c r="AM1295" s="68"/>
      <c r="AN1295" s="68"/>
      <c r="AO1295" s="68"/>
      <c r="AP1295" s="68"/>
      <c r="AQ1295" s="68"/>
      <c r="AR1295" s="68"/>
      <c r="AS1295" s="68"/>
      <c r="AT1295" s="68"/>
      <c r="AU1295" s="68"/>
      <c r="AV1295" s="68"/>
      <c r="AW1295" s="68"/>
      <c r="AX1295" s="68"/>
      <c r="AY1295" s="68"/>
      <c r="AZ1295" s="68"/>
      <c r="BA1295" s="68"/>
      <c r="BB1295" s="68"/>
      <c r="BC1295" s="68"/>
      <c r="BD1295" s="68"/>
      <c r="BE1295" s="68"/>
      <c r="BF1295" s="68"/>
      <c r="BG1295" s="68"/>
      <c r="BH1295" s="68"/>
      <c r="BI1295" s="68"/>
      <c r="BJ1295" s="68"/>
      <c r="BK1295" s="68"/>
      <c r="BL1295" s="68"/>
      <c r="BM1295" s="68"/>
      <c r="BN1295" s="68"/>
      <c r="BO1295" s="68"/>
      <c r="BP1295" s="68"/>
      <c r="BQ1295" s="68"/>
      <c r="BR1295" s="68"/>
      <c r="BS1295" s="68"/>
      <c r="BT1295" s="68"/>
      <c r="BU1295" s="68"/>
      <c r="BV1295" s="68"/>
      <c r="BW1295" s="68"/>
      <c r="BX1295" s="68"/>
      <c r="BY1295" s="68"/>
      <c r="BZ1295" s="70" t="str">
        <f t="shared" si="333"/>
        <v/>
      </c>
      <c r="CA1295" s="71">
        <f t="shared" ca="1" si="334"/>
        <v>1096694.6662277777</v>
      </c>
      <c r="CB1295" s="70" t="b">
        <f ca="1">AND(LEN(BZ1295)&gt;0,TEXT(BZ1295,"YYYY-MM-DD")=TEXT(Konstanta!$B$1,"YYYY-MM-DD"))</f>
        <v>0</v>
      </c>
      <c r="CC1295" s="70" t="str">
        <f t="shared" si="335"/>
        <v/>
      </c>
      <c r="CD1295" s="72">
        <f ca="1">(Konstanta!$B$2-D1295)*24</f>
        <v>1096694.666275</v>
      </c>
      <c r="CE1295" t="b">
        <f t="shared" si="336"/>
        <v>0</v>
      </c>
      <c r="CF1295" t="b">
        <f>LEN(_xlfn.IFNA(VLOOKUP(H1295,Konstanta!$M:$M,1,FALSE),""))&gt;0</f>
        <v>0</v>
      </c>
      <c r="CG1295" t="b">
        <f>LEN(_xlfn.IFNA(VLOOKUP(G1295,Konstanta!$T:$T,1,FALSE),""))&gt;0</f>
        <v>0</v>
      </c>
      <c r="CH1295" t="b">
        <f>_xlfn.IFNA(VLOOKUP(U1295,Konstanta!$O:$O,1,FALSE),"-")&lt;&gt;"-"</f>
        <v>0</v>
      </c>
      <c r="CI1295" t="b">
        <f>LEN(_xlfn.IFNA(VLOOKUP(AX1295,Konstanta!$X:$X,1,FALSE),""))&gt;0</f>
        <v>0</v>
      </c>
      <c r="CJ1295" t="b">
        <f>OR(LEN(_xlfn.IFNA(VLOOKUP(Y1295,Konstanta!$Q:$Q,1,FALSE),""))&gt;0,LEN(Y1295)=0)</f>
        <v>1</v>
      </c>
      <c r="CK1295" t="b">
        <f t="shared" si="337"/>
        <v>1</v>
      </c>
      <c r="CL1295" t="b">
        <f>OR(LEN(_xlfn.IFNA(VLOOKUP(BK1295,Konstanta!$Z:$Z,1,FALSE),""))&gt;0,LEN(BK1295)=0)</f>
        <v>1</v>
      </c>
      <c r="CM1295" t="b">
        <f t="shared" si="338"/>
        <v>1</v>
      </c>
      <c r="CN1295" t="b">
        <f t="shared" si="339"/>
        <v>0</v>
      </c>
      <c r="CO1295" t="b">
        <f>LEN(_xlfn.IFNA(VLOOKUP(Data!K1295,Konstanta!$AB:$AB,1,FALSE),""))&gt;0</f>
        <v>0</v>
      </c>
      <c r="CP1295" s="12" t="b">
        <f t="shared" si="340"/>
        <v>0</v>
      </c>
      <c r="CQ1295" s="12" t="b">
        <f t="shared" si="341"/>
        <v>0</v>
      </c>
      <c r="CR1295" t="b">
        <f>ISNUMBER(SEARCH(Konstanta!$Q$5,Y1295))</f>
        <v>0</v>
      </c>
      <c r="CS1295">
        <f ca="1">IF(CD1295&lt;=Konstanta!$J$5,Konstanta!$I$5,IF(CD1295&lt;=Konstanta!$J$6,Konstanta!$I$6,IF(CD1295&lt;=Konstanta!$J$7,Konstanta!$I$7,Konstanta!$I$8)))</f>
        <v>4</v>
      </c>
      <c r="CT1295" t="b">
        <f>ISNUMBER(SEARCH(Konstanta!$Q$6,Y1295))</f>
        <v>0</v>
      </c>
      <c r="CU1295">
        <f ca="1">IF(CD1295&lt;=Konstanta!$F$5,Konstanta!$E$5,IF(CD1295&lt;=Konstanta!$F$6,Konstanta!$E$6,IF(CD1295&lt;=Konstanta!$F$7,Konstanta!$E$7,IF(CD1295&lt;=Konstanta!$F$8,Konstanta!$E$8,Konstanta!$E$9))))</f>
        <v>5</v>
      </c>
      <c r="CV1295" t="b">
        <f t="shared" si="342"/>
        <v>1</v>
      </c>
      <c r="CW1295" s="74">
        <f ca="1">IF(CD1295&lt;=Konstanta!$B$5,Konstanta!$A$5,IF(CD1295&lt;=Konstanta!$B$6,Konstanta!$A$6,IF(CD1295&lt;=Konstanta!$B$7,Konstanta!$A$7,IF(CD1295&lt;=Konstanta!$B$8,Konstanta!$A$8,IF(CD1295&lt;=Konstanta!$B$9,Konstanta!$A$9,IF(CD1295&lt;=Konstanta!$B$10,Konstanta!$A$10,IF(CD1295&lt;=Konstanta!$B$11,Konstanta!$A$11,Konstanta!$A$12)))))))</f>
        <v>8</v>
      </c>
      <c r="CX1295" t="b">
        <f>LEN(_xlfn.IFNA(VLOOKUP(AA1295,Konstanta!$AD:$AD,1,FALSE),""))=0</f>
        <v>1</v>
      </c>
      <c r="CY1295" s="67">
        <f t="shared" si="343"/>
        <v>0</v>
      </c>
      <c r="CZ1295" s="67">
        <f t="shared" si="344"/>
        <v>0</v>
      </c>
      <c r="DA1295" s="67">
        <f t="shared" si="345"/>
        <v>0</v>
      </c>
      <c r="DB1295" t="b">
        <f t="shared" ca="1" si="346"/>
        <v>0</v>
      </c>
      <c r="DC1295" s="67" t="b">
        <f>DA1295&lt;=Konstanta!$AH$3</f>
        <v>1</v>
      </c>
      <c r="DD1295" t="b">
        <f>CY1295&lt;=Konstanta!$AH$4</f>
        <v>1</v>
      </c>
      <c r="DE1295" t="b">
        <f>CY1295&lt;=Konstanta!$AH$5</f>
        <v>1</v>
      </c>
      <c r="DF1295" t="b">
        <f>CY1295&lt;=Konstanta!$AH$6</f>
        <v>1</v>
      </c>
      <c r="DG1295" t="b">
        <f ca="1">TEXT(BL1295,"YYYYMMDD")=TEXT(Konstanta!$B$1,"YYYYMMDD")</f>
        <v>0</v>
      </c>
      <c r="DH1295" t="b">
        <f t="shared" si="347"/>
        <v>0</v>
      </c>
      <c r="DI1295" s="67">
        <f ca="1">Konstanta!$C$4-Data!CD1295</f>
        <v>-1096658.666275</v>
      </c>
      <c r="DJ1295">
        <f ca="1">IF(Data!DI1295&gt;=Konstanta!$B$14,Konstanta!$A$14,IF(Data!DI1295&gt;=Konstanta!$B$15,Konstanta!$A$15,IF(Data!DI1295&gt;=Konstanta!$B$16,Konstanta!$A$16,IF(Data!DI1295&gt;=Konstanta!$B$17,Konstanta!$A$17,IF(Data!DI1295&gt;=Konstanta!$B$18,Konstanta!$A$18,Konstanta!$A$19)))))</f>
        <v>6</v>
      </c>
      <c r="DK1295" t="b">
        <f t="shared" si="348"/>
        <v>0</v>
      </c>
      <c r="DL1295" t="b">
        <f>COUNTIFS(A$1:A1294,A1295)=0</f>
        <v>1</v>
      </c>
    </row>
    <row r="1296" spans="1:116">
      <c r="A1296" s="68"/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8"/>
      <c r="P1296" s="68"/>
      <c r="Q1296" s="68"/>
      <c r="R1296" s="68"/>
      <c r="S1296" s="68"/>
      <c r="T1296" s="68"/>
      <c r="U1296" s="68"/>
      <c r="V1296" s="68"/>
      <c r="W1296" s="68"/>
      <c r="X1296" s="68"/>
      <c r="Y1296" s="68"/>
      <c r="Z1296" s="68"/>
      <c r="AA1296" s="68"/>
      <c r="AB1296" s="68"/>
      <c r="AC1296" s="68"/>
      <c r="AD1296" s="68"/>
      <c r="AE1296" s="68"/>
      <c r="AF1296" s="68"/>
      <c r="AG1296" s="68"/>
      <c r="AH1296" s="68"/>
      <c r="AI1296" s="68"/>
      <c r="AJ1296" s="68"/>
      <c r="AK1296" s="68"/>
      <c r="AL1296" s="68"/>
      <c r="AM1296" s="68"/>
      <c r="AN1296" s="68"/>
      <c r="AO1296" s="68"/>
      <c r="AP1296" s="68"/>
      <c r="AQ1296" s="68"/>
      <c r="AR1296" s="68"/>
      <c r="AS1296" s="68"/>
      <c r="AT1296" s="68"/>
      <c r="AU1296" s="68"/>
      <c r="AV1296" s="68"/>
      <c r="AW1296" s="68"/>
      <c r="AX1296" s="68"/>
      <c r="AY1296" s="68"/>
      <c r="AZ1296" s="68"/>
      <c r="BA1296" s="68"/>
      <c r="BB1296" s="68"/>
      <c r="BC1296" s="68"/>
      <c r="BD1296" s="68"/>
      <c r="BE1296" s="68"/>
      <c r="BF1296" s="68"/>
      <c r="BG1296" s="68"/>
      <c r="BH1296" s="68"/>
      <c r="BI1296" s="68"/>
      <c r="BJ1296" s="68"/>
      <c r="BK1296" s="68"/>
      <c r="BL1296" s="68"/>
      <c r="BM1296" s="68"/>
      <c r="BN1296" s="68"/>
      <c r="BO1296" s="68"/>
      <c r="BP1296" s="68"/>
      <c r="BQ1296" s="68"/>
      <c r="BR1296" s="68"/>
      <c r="BS1296" s="68"/>
      <c r="BT1296" s="68"/>
      <c r="BU1296" s="68"/>
      <c r="BV1296" s="68"/>
      <c r="BW1296" s="68"/>
      <c r="BX1296" s="68"/>
      <c r="BY1296" s="68"/>
      <c r="BZ1296" s="70" t="str">
        <f t="shared" si="333"/>
        <v/>
      </c>
      <c r="CA1296" s="71">
        <f t="shared" ca="1" si="334"/>
        <v>1096694.6659916667</v>
      </c>
      <c r="CB1296" s="70" t="b">
        <f ca="1">AND(LEN(BZ1296)&gt;0,TEXT(BZ1296,"YYYY-MM-DD")=TEXT(Konstanta!$B$1,"YYYY-MM-DD"))</f>
        <v>0</v>
      </c>
      <c r="CC1296" s="70" t="str">
        <f t="shared" si="335"/>
        <v/>
      </c>
      <c r="CD1296" s="72">
        <f ca="1">(Konstanta!$B$2-D1296)*24</f>
        <v>1096694.666275</v>
      </c>
      <c r="CE1296" t="b">
        <f t="shared" si="336"/>
        <v>0</v>
      </c>
      <c r="CF1296" t="b">
        <f>LEN(_xlfn.IFNA(VLOOKUP(H1296,Konstanta!$M:$M,1,FALSE),""))&gt;0</f>
        <v>0</v>
      </c>
      <c r="CG1296" t="b">
        <f>LEN(_xlfn.IFNA(VLOOKUP(G1296,Konstanta!$T:$T,1,FALSE),""))&gt;0</f>
        <v>0</v>
      </c>
      <c r="CH1296" t="b">
        <f>_xlfn.IFNA(VLOOKUP(U1296,Konstanta!$O:$O,1,FALSE),"-")&lt;&gt;"-"</f>
        <v>0</v>
      </c>
      <c r="CI1296" t="b">
        <f>LEN(_xlfn.IFNA(VLOOKUP(AX1296,Konstanta!$X:$X,1,FALSE),""))&gt;0</f>
        <v>0</v>
      </c>
      <c r="CJ1296" t="b">
        <f>OR(LEN(_xlfn.IFNA(VLOOKUP(Y1296,Konstanta!$Q:$Q,1,FALSE),""))&gt;0,LEN(Y1296)=0)</f>
        <v>1</v>
      </c>
      <c r="CK1296" t="b">
        <f t="shared" si="337"/>
        <v>1</v>
      </c>
      <c r="CL1296" t="b">
        <f>OR(LEN(_xlfn.IFNA(VLOOKUP(BK1296,Konstanta!$Z:$Z,1,FALSE),""))&gt;0,LEN(BK1296)=0)</f>
        <v>1</v>
      </c>
      <c r="CM1296" t="b">
        <f t="shared" si="338"/>
        <v>1</v>
      </c>
      <c r="CN1296" t="b">
        <f t="shared" si="339"/>
        <v>0</v>
      </c>
      <c r="CO1296" t="b">
        <f>LEN(_xlfn.IFNA(VLOOKUP(Data!K1296,Konstanta!$AB:$AB,1,FALSE),""))&gt;0</f>
        <v>0</v>
      </c>
      <c r="CP1296" s="12" t="b">
        <f t="shared" si="340"/>
        <v>0</v>
      </c>
      <c r="CQ1296" s="12" t="b">
        <f t="shared" si="341"/>
        <v>0</v>
      </c>
      <c r="CR1296" t="b">
        <f>ISNUMBER(SEARCH(Konstanta!$Q$5,Y1296))</f>
        <v>0</v>
      </c>
      <c r="CS1296">
        <f ca="1">IF(CD1296&lt;=Konstanta!$J$5,Konstanta!$I$5,IF(CD1296&lt;=Konstanta!$J$6,Konstanta!$I$6,IF(CD1296&lt;=Konstanta!$J$7,Konstanta!$I$7,Konstanta!$I$8)))</f>
        <v>4</v>
      </c>
      <c r="CT1296" t="b">
        <f>ISNUMBER(SEARCH(Konstanta!$Q$6,Y1296))</f>
        <v>0</v>
      </c>
      <c r="CU1296">
        <f ca="1">IF(CD1296&lt;=Konstanta!$F$5,Konstanta!$E$5,IF(CD1296&lt;=Konstanta!$F$6,Konstanta!$E$6,IF(CD1296&lt;=Konstanta!$F$7,Konstanta!$E$7,IF(CD1296&lt;=Konstanta!$F$8,Konstanta!$E$8,Konstanta!$E$9))))</f>
        <v>5</v>
      </c>
      <c r="CV1296" t="b">
        <f t="shared" si="342"/>
        <v>1</v>
      </c>
      <c r="CW1296" s="74">
        <f ca="1">IF(CD1296&lt;=Konstanta!$B$5,Konstanta!$A$5,IF(CD1296&lt;=Konstanta!$B$6,Konstanta!$A$6,IF(CD1296&lt;=Konstanta!$B$7,Konstanta!$A$7,IF(CD1296&lt;=Konstanta!$B$8,Konstanta!$A$8,IF(CD1296&lt;=Konstanta!$B$9,Konstanta!$A$9,IF(CD1296&lt;=Konstanta!$B$10,Konstanta!$A$10,IF(CD1296&lt;=Konstanta!$B$11,Konstanta!$A$11,Konstanta!$A$12)))))))</f>
        <v>8</v>
      </c>
      <c r="CX1296" t="b">
        <f>LEN(_xlfn.IFNA(VLOOKUP(AA1296,Konstanta!$AD:$AD,1,FALSE),""))=0</f>
        <v>1</v>
      </c>
      <c r="CY1296" s="67">
        <f t="shared" si="343"/>
        <v>0</v>
      </c>
      <c r="CZ1296" s="67">
        <f t="shared" si="344"/>
        <v>0</v>
      </c>
      <c r="DA1296" s="67">
        <f t="shared" si="345"/>
        <v>0</v>
      </c>
      <c r="DB1296" t="b">
        <f t="shared" ca="1" si="346"/>
        <v>0</v>
      </c>
      <c r="DC1296" s="67" t="b">
        <f>DA1296&lt;=Konstanta!$AH$3</f>
        <v>1</v>
      </c>
      <c r="DD1296" t="b">
        <f>CY1296&lt;=Konstanta!$AH$4</f>
        <v>1</v>
      </c>
      <c r="DE1296" t="b">
        <f>CY1296&lt;=Konstanta!$AH$5</f>
        <v>1</v>
      </c>
      <c r="DF1296" t="b">
        <f>CY1296&lt;=Konstanta!$AH$6</f>
        <v>1</v>
      </c>
      <c r="DG1296" t="b">
        <f ca="1">TEXT(BL1296,"YYYYMMDD")=TEXT(Konstanta!$B$1,"YYYYMMDD")</f>
        <v>0</v>
      </c>
      <c r="DH1296" t="b">
        <f t="shared" si="347"/>
        <v>0</v>
      </c>
      <c r="DI1296" s="67">
        <f ca="1">Konstanta!$C$4-Data!CD1296</f>
        <v>-1096658.666275</v>
      </c>
      <c r="DJ1296">
        <f ca="1">IF(Data!DI1296&gt;=Konstanta!$B$14,Konstanta!$A$14,IF(Data!DI1296&gt;=Konstanta!$B$15,Konstanta!$A$15,IF(Data!DI1296&gt;=Konstanta!$B$16,Konstanta!$A$16,IF(Data!DI1296&gt;=Konstanta!$B$17,Konstanta!$A$17,IF(Data!DI1296&gt;=Konstanta!$B$18,Konstanta!$A$18,Konstanta!$A$19)))))</f>
        <v>6</v>
      </c>
      <c r="DK1296" t="b">
        <f t="shared" si="348"/>
        <v>0</v>
      </c>
      <c r="DL1296" t="b">
        <f>COUNTIFS(A$1:A1295,A1296)=0</f>
        <v>1</v>
      </c>
    </row>
    <row r="1297" spans="1:116">
      <c r="A1297" s="68"/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8"/>
      <c r="P1297" s="68"/>
      <c r="Q1297" s="68"/>
      <c r="R1297" s="68"/>
      <c r="S1297" s="68"/>
      <c r="T1297" s="68"/>
      <c r="U1297" s="68"/>
      <c r="V1297" s="68"/>
      <c r="W1297" s="68"/>
      <c r="X1297" s="68"/>
      <c r="Y1297" s="68"/>
      <c r="Z1297" s="68"/>
      <c r="AA1297" s="68"/>
      <c r="AB1297" s="68"/>
      <c r="AC1297" s="68"/>
      <c r="AD1297" s="68"/>
      <c r="AE1297" s="68"/>
      <c r="AF1297" s="68"/>
      <c r="AG1297" s="68"/>
      <c r="AH1297" s="68"/>
      <c r="AI1297" s="68"/>
      <c r="AJ1297" s="68"/>
      <c r="AK1297" s="68"/>
      <c r="AL1297" s="68"/>
      <c r="AM1297" s="68"/>
      <c r="AN1297" s="68"/>
      <c r="AO1297" s="68"/>
      <c r="AP1297" s="68"/>
      <c r="AQ1297" s="68"/>
      <c r="AR1297" s="68"/>
      <c r="AS1297" s="68"/>
      <c r="AT1297" s="68"/>
      <c r="AU1297" s="68"/>
      <c r="AV1297" s="68"/>
      <c r="AW1297" s="68"/>
      <c r="AX1297" s="68"/>
      <c r="AY1297" s="68"/>
      <c r="AZ1297" s="68"/>
      <c r="BA1297" s="68"/>
      <c r="BB1297" s="68"/>
      <c r="BC1297" s="68"/>
      <c r="BD1297" s="68"/>
      <c r="BE1297" s="68"/>
      <c r="BF1297" s="68"/>
      <c r="BG1297" s="68"/>
      <c r="BH1297" s="68"/>
      <c r="BI1297" s="68"/>
      <c r="BJ1297" s="68"/>
      <c r="BK1297" s="68"/>
      <c r="BL1297" s="68"/>
      <c r="BM1297" s="68"/>
      <c r="BN1297" s="68"/>
      <c r="BO1297" s="68"/>
      <c r="BP1297" s="68"/>
      <c r="BQ1297" s="68"/>
      <c r="BR1297" s="68"/>
      <c r="BS1297" s="68"/>
      <c r="BT1297" s="68"/>
      <c r="BU1297" s="68"/>
      <c r="BV1297" s="68"/>
      <c r="BW1297" s="68"/>
      <c r="BX1297" s="68"/>
      <c r="BY1297" s="68"/>
      <c r="BZ1297" s="70" t="str">
        <f t="shared" si="333"/>
        <v/>
      </c>
      <c r="CA1297" s="71">
        <f t="shared" ca="1" si="334"/>
        <v>1096694.6659916667</v>
      </c>
      <c r="CB1297" s="70" t="b">
        <f ca="1">AND(LEN(BZ1297)&gt;0,TEXT(BZ1297,"YYYY-MM-DD")=TEXT(Konstanta!$B$1,"YYYY-MM-DD"))</f>
        <v>0</v>
      </c>
      <c r="CC1297" s="70" t="str">
        <f t="shared" si="335"/>
        <v/>
      </c>
      <c r="CD1297" s="72">
        <f ca="1">(Konstanta!$B$2-D1297)*24</f>
        <v>1096694.666275</v>
      </c>
      <c r="CE1297" t="b">
        <f t="shared" si="336"/>
        <v>0</v>
      </c>
      <c r="CF1297" t="b">
        <f>LEN(_xlfn.IFNA(VLOOKUP(H1297,Konstanta!$M:$M,1,FALSE),""))&gt;0</f>
        <v>0</v>
      </c>
      <c r="CG1297" t="b">
        <f>LEN(_xlfn.IFNA(VLOOKUP(G1297,Konstanta!$T:$T,1,FALSE),""))&gt;0</f>
        <v>0</v>
      </c>
      <c r="CH1297" t="b">
        <f>_xlfn.IFNA(VLOOKUP(U1297,Konstanta!$O:$O,1,FALSE),"-")&lt;&gt;"-"</f>
        <v>0</v>
      </c>
      <c r="CI1297" t="b">
        <f>LEN(_xlfn.IFNA(VLOOKUP(AX1297,Konstanta!$X:$X,1,FALSE),""))&gt;0</f>
        <v>0</v>
      </c>
      <c r="CJ1297" t="b">
        <f>OR(LEN(_xlfn.IFNA(VLOOKUP(Y1297,Konstanta!$Q:$Q,1,FALSE),""))&gt;0,LEN(Y1297)=0)</f>
        <v>1</v>
      </c>
      <c r="CK1297" t="b">
        <f t="shared" si="337"/>
        <v>1</v>
      </c>
      <c r="CL1297" t="b">
        <f>OR(LEN(_xlfn.IFNA(VLOOKUP(BK1297,Konstanta!$Z:$Z,1,FALSE),""))&gt;0,LEN(BK1297)=0)</f>
        <v>1</v>
      </c>
      <c r="CM1297" t="b">
        <f t="shared" si="338"/>
        <v>1</v>
      </c>
      <c r="CN1297" t="b">
        <f t="shared" si="339"/>
        <v>0</v>
      </c>
      <c r="CO1297" t="b">
        <f>LEN(_xlfn.IFNA(VLOOKUP(Data!K1297,Konstanta!$AB:$AB,1,FALSE),""))&gt;0</f>
        <v>0</v>
      </c>
      <c r="CP1297" s="12" t="b">
        <f t="shared" si="340"/>
        <v>0</v>
      </c>
      <c r="CQ1297" s="12" t="b">
        <f t="shared" si="341"/>
        <v>0</v>
      </c>
      <c r="CR1297" t="b">
        <f>ISNUMBER(SEARCH(Konstanta!$Q$5,Y1297))</f>
        <v>0</v>
      </c>
      <c r="CS1297">
        <f ca="1">IF(CD1297&lt;=Konstanta!$J$5,Konstanta!$I$5,IF(CD1297&lt;=Konstanta!$J$6,Konstanta!$I$6,IF(CD1297&lt;=Konstanta!$J$7,Konstanta!$I$7,Konstanta!$I$8)))</f>
        <v>4</v>
      </c>
      <c r="CT1297" t="b">
        <f>ISNUMBER(SEARCH(Konstanta!$Q$6,Y1297))</f>
        <v>0</v>
      </c>
      <c r="CU1297">
        <f ca="1">IF(CD1297&lt;=Konstanta!$F$5,Konstanta!$E$5,IF(CD1297&lt;=Konstanta!$F$6,Konstanta!$E$6,IF(CD1297&lt;=Konstanta!$F$7,Konstanta!$E$7,IF(CD1297&lt;=Konstanta!$F$8,Konstanta!$E$8,Konstanta!$E$9))))</f>
        <v>5</v>
      </c>
      <c r="CV1297" t="b">
        <f t="shared" si="342"/>
        <v>1</v>
      </c>
      <c r="CW1297" s="74">
        <f ca="1">IF(CD1297&lt;=Konstanta!$B$5,Konstanta!$A$5,IF(CD1297&lt;=Konstanta!$B$6,Konstanta!$A$6,IF(CD1297&lt;=Konstanta!$B$7,Konstanta!$A$7,IF(CD1297&lt;=Konstanta!$B$8,Konstanta!$A$8,IF(CD1297&lt;=Konstanta!$B$9,Konstanta!$A$9,IF(CD1297&lt;=Konstanta!$B$10,Konstanta!$A$10,IF(CD1297&lt;=Konstanta!$B$11,Konstanta!$A$11,Konstanta!$A$12)))))))</f>
        <v>8</v>
      </c>
      <c r="CX1297" t="b">
        <f>LEN(_xlfn.IFNA(VLOOKUP(AA1297,Konstanta!$AD:$AD,1,FALSE),""))=0</f>
        <v>1</v>
      </c>
      <c r="CY1297" s="67">
        <f t="shared" si="343"/>
        <v>0</v>
      </c>
      <c r="CZ1297" s="67">
        <f t="shared" si="344"/>
        <v>0</v>
      </c>
      <c r="DA1297" s="67">
        <f t="shared" si="345"/>
        <v>0</v>
      </c>
      <c r="DB1297" t="b">
        <f t="shared" ca="1" si="346"/>
        <v>0</v>
      </c>
      <c r="DC1297" s="67" t="b">
        <f>DA1297&lt;=Konstanta!$AH$3</f>
        <v>1</v>
      </c>
      <c r="DD1297" t="b">
        <f>CY1297&lt;=Konstanta!$AH$4</f>
        <v>1</v>
      </c>
      <c r="DE1297" t="b">
        <f>CY1297&lt;=Konstanta!$AH$5</f>
        <v>1</v>
      </c>
      <c r="DF1297" t="b">
        <f>CY1297&lt;=Konstanta!$AH$6</f>
        <v>1</v>
      </c>
      <c r="DG1297" t="b">
        <f ca="1">TEXT(BL1297,"YYYYMMDD")=TEXT(Konstanta!$B$1,"YYYYMMDD")</f>
        <v>0</v>
      </c>
      <c r="DH1297" t="b">
        <f t="shared" si="347"/>
        <v>0</v>
      </c>
      <c r="DI1297" s="67">
        <f ca="1">Konstanta!$C$4-Data!CD1297</f>
        <v>-1096658.666275</v>
      </c>
      <c r="DJ1297">
        <f ca="1">IF(Data!DI1297&gt;=Konstanta!$B$14,Konstanta!$A$14,IF(Data!DI1297&gt;=Konstanta!$B$15,Konstanta!$A$15,IF(Data!DI1297&gt;=Konstanta!$B$16,Konstanta!$A$16,IF(Data!DI1297&gt;=Konstanta!$B$17,Konstanta!$A$17,IF(Data!DI1297&gt;=Konstanta!$B$18,Konstanta!$A$18,Konstanta!$A$19)))))</f>
        <v>6</v>
      </c>
      <c r="DK1297" t="b">
        <f t="shared" si="348"/>
        <v>0</v>
      </c>
      <c r="DL1297" t="b">
        <f>COUNTIFS(A$1:A1296,A1297)=0</f>
        <v>1</v>
      </c>
    </row>
    <row r="1298" spans="1:116">
      <c r="A1298" s="68"/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8"/>
      <c r="P1298" s="68"/>
      <c r="Q1298" s="68"/>
      <c r="R1298" s="68"/>
      <c r="S1298" s="68"/>
      <c r="T1298" s="68"/>
      <c r="U1298" s="68"/>
      <c r="V1298" s="68"/>
      <c r="W1298" s="68"/>
      <c r="X1298" s="68"/>
      <c r="Y1298" s="68"/>
      <c r="Z1298" s="68"/>
      <c r="AA1298" s="68"/>
      <c r="AB1298" s="68"/>
      <c r="AC1298" s="68"/>
      <c r="AD1298" s="68"/>
      <c r="AE1298" s="68"/>
      <c r="AF1298" s="68"/>
      <c r="AG1298" s="68"/>
      <c r="AH1298" s="68"/>
      <c r="AI1298" s="68"/>
      <c r="AJ1298" s="68"/>
      <c r="AK1298" s="68"/>
      <c r="AL1298" s="68"/>
      <c r="AM1298" s="68"/>
      <c r="AN1298" s="68"/>
      <c r="AO1298" s="68"/>
      <c r="AP1298" s="68"/>
      <c r="AQ1298" s="68"/>
      <c r="AR1298" s="68"/>
      <c r="AS1298" s="68"/>
      <c r="AT1298" s="68"/>
      <c r="AU1298" s="68"/>
      <c r="AV1298" s="68"/>
      <c r="AW1298" s="68"/>
      <c r="AX1298" s="68"/>
      <c r="AY1298" s="68"/>
      <c r="AZ1298" s="68"/>
      <c r="BA1298" s="68"/>
      <c r="BB1298" s="68"/>
      <c r="BC1298" s="68"/>
      <c r="BD1298" s="68"/>
      <c r="BE1298" s="68"/>
      <c r="BF1298" s="68"/>
      <c r="BG1298" s="68"/>
      <c r="BH1298" s="68"/>
      <c r="BI1298" s="68"/>
      <c r="BJ1298" s="68"/>
      <c r="BK1298" s="68"/>
      <c r="BL1298" s="68"/>
      <c r="BM1298" s="68"/>
      <c r="BN1298" s="68"/>
      <c r="BO1298" s="68"/>
      <c r="BP1298" s="68"/>
      <c r="BQ1298" s="68"/>
      <c r="BR1298" s="68"/>
      <c r="BS1298" s="68"/>
      <c r="BT1298" s="68"/>
      <c r="BU1298" s="68"/>
      <c r="BV1298" s="68"/>
      <c r="BW1298" s="68"/>
      <c r="BX1298" s="68"/>
      <c r="BY1298" s="68"/>
      <c r="BZ1298" s="70" t="str">
        <f t="shared" si="333"/>
        <v/>
      </c>
      <c r="CA1298" s="71">
        <f t="shared" ca="1" si="334"/>
        <v>1096694.666013889</v>
      </c>
      <c r="CB1298" s="70" t="b">
        <f ca="1">AND(LEN(BZ1298)&gt;0,TEXT(BZ1298,"YYYY-MM-DD")=TEXT(Konstanta!$B$1,"YYYY-MM-DD"))</f>
        <v>0</v>
      </c>
      <c r="CC1298" s="70" t="str">
        <f t="shared" si="335"/>
        <v/>
      </c>
      <c r="CD1298" s="72">
        <f ca="1">(Konstanta!$B$2-D1298)*24</f>
        <v>1096694.666275</v>
      </c>
      <c r="CE1298" t="b">
        <f t="shared" si="336"/>
        <v>0</v>
      </c>
      <c r="CF1298" t="b">
        <f>LEN(_xlfn.IFNA(VLOOKUP(H1298,Konstanta!$M:$M,1,FALSE),""))&gt;0</f>
        <v>0</v>
      </c>
      <c r="CG1298" t="b">
        <f>LEN(_xlfn.IFNA(VLOOKUP(G1298,Konstanta!$T:$T,1,FALSE),""))&gt;0</f>
        <v>0</v>
      </c>
      <c r="CH1298" t="b">
        <f>_xlfn.IFNA(VLOOKUP(U1298,Konstanta!$O:$O,1,FALSE),"-")&lt;&gt;"-"</f>
        <v>0</v>
      </c>
      <c r="CI1298" t="b">
        <f>LEN(_xlfn.IFNA(VLOOKUP(AX1298,Konstanta!$X:$X,1,FALSE),""))&gt;0</f>
        <v>0</v>
      </c>
      <c r="CJ1298" t="b">
        <f>OR(LEN(_xlfn.IFNA(VLOOKUP(Y1298,Konstanta!$Q:$Q,1,FALSE),""))&gt;0,LEN(Y1298)=0)</f>
        <v>1</v>
      </c>
      <c r="CK1298" t="b">
        <f t="shared" si="337"/>
        <v>1</v>
      </c>
      <c r="CL1298" t="b">
        <f>OR(LEN(_xlfn.IFNA(VLOOKUP(BK1298,Konstanta!$Z:$Z,1,FALSE),""))&gt;0,LEN(BK1298)=0)</f>
        <v>1</v>
      </c>
      <c r="CM1298" t="b">
        <f t="shared" si="338"/>
        <v>1</v>
      </c>
      <c r="CN1298" t="b">
        <f t="shared" si="339"/>
        <v>0</v>
      </c>
      <c r="CO1298" t="b">
        <f>LEN(_xlfn.IFNA(VLOOKUP(Data!K1298,Konstanta!$AB:$AB,1,FALSE),""))&gt;0</f>
        <v>0</v>
      </c>
      <c r="CP1298" s="12" t="b">
        <f t="shared" si="340"/>
        <v>0</v>
      </c>
      <c r="CQ1298" s="12" t="b">
        <f t="shared" si="341"/>
        <v>0</v>
      </c>
      <c r="CR1298" t="b">
        <f>ISNUMBER(SEARCH(Konstanta!$Q$5,Y1298))</f>
        <v>0</v>
      </c>
      <c r="CS1298">
        <f ca="1">IF(CD1298&lt;=Konstanta!$J$5,Konstanta!$I$5,IF(CD1298&lt;=Konstanta!$J$6,Konstanta!$I$6,IF(CD1298&lt;=Konstanta!$J$7,Konstanta!$I$7,Konstanta!$I$8)))</f>
        <v>4</v>
      </c>
      <c r="CT1298" t="b">
        <f>ISNUMBER(SEARCH(Konstanta!$Q$6,Y1298))</f>
        <v>0</v>
      </c>
      <c r="CU1298">
        <f ca="1">IF(CD1298&lt;=Konstanta!$F$5,Konstanta!$E$5,IF(CD1298&lt;=Konstanta!$F$6,Konstanta!$E$6,IF(CD1298&lt;=Konstanta!$F$7,Konstanta!$E$7,IF(CD1298&lt;=Konstanta!$F$8,Konstanta!$E$8,Konstanta!$E$9))))</f>
        <v>5</v>
      </c>
      <c r="CV1298" t="b">
        <f t="shared" si="342"/>
        <v>1</v>
      </c>
      <c r="CW1298" s="74">
        <f ca="1">IF(CD1298&lt;=Konstanta!$B$5,Konstanta!$A$5,IF(CD1298&lt;=Konstanta!$B$6,Konstanta!$A$6,IF(CD1298&lt;=Konstanta!$B$7,Konstanta!$A$7,IF(CD1298&lt;=Konstanta!$B$8,Konstanta!$A$8,IF(CD1298&lt;=Konstanta!$B$9,Konstanta!$A$9,IF(CD1298&lt;=Konstanta!$B$10,Konstanta!$A$10,IF(CD1298&lt;=Konstanta!$B$11,Konstanta!$A$11,Konstanta!$A$12)))))))</f>
        <v>8</v>
      </c>
      <c r="CX1298" t="b">
        <f>LEN(_xlfn.IFNA(VLOOKUP(AA1298,Konstanta!$AD:$AD,1,FALSE),""))=0</f>
        <v>1</v>
      </c>
      <c r="CY1298" s="67">
        <f t="shared" si="343"/>
        <v>0</v>
      </c>
      <c r="CZ1298" s="67">
        <f t="shared" si="344"/>
        <v>0</v>
      </c>
      <c r="DA1298" s="67">
        <f t="shared" si="345"/>
        <v>0</v>
      </c>
      <c r="DB1298" t="b">
        <f t="shared" ca="1" si="346"/>
        <v>0</v>
      </c>
      <c r="DC1298" s="67" t="b">
        <f>DA1298&lt;=Konstanta!$AH$3</f>
        <v>1</v>
      </c>
      <c r="DD1298" t="b">
        <f>CY1298&lt;=Konstanta!$AH$4</f>
        <v>1</v>
      </c>
      <c r="DE1298" t="b">
        <f>CY1298&lt;=Konstanta!$AH$5</f>
        <v>1</v>
      </c>
      <c r="DF1298" t="b">
        <f>CY1298&lt;=Konstanta!$AH$6</f>
        <v>1</v>
      </c>
      <c r="DG1298" t="b">
        <f ca="1">TEXT(BL1298,"YYYYMMDD")=TEXT(Konstanta!$B$1,"YYYYMMDD")</f>
        <v>0</v>
      </c>
      <c r="DH1298" t="b">
        <f t="shared" si="347"/>
        <v>0</v>
      </c>
      <c r="DI1298" s="67">
        <f ca="1">Konstanta!$C$4-Data!CD1298</f>
        <v>-1096658.666275</v>
      </c>
      <c r="DJ1298">
        <f ca="1">IF(Data!DI1298&gt;=Konstanta!$B$14,Konstanta!$A$14,IF(Data!DI1298&gt;=Konstanta!$B$15,Konstanta!$A$15,IF(Data!DI1298&gt;=Konstanta!$B$16,Konstanta!$A$16,IF(Data!DI1298&gt;=Konstanta!$B$17,Konstanta!$A$17,IF(Data!DI1298&gt;=Konstanta!$B$18,Konstanta!$A$18,Konstanta!$A$19)))))</f>
        <v>6</v>
      </c>
      <c r="DK1298" t="b">
        <f t="shared" si="348"/>
        <v>0</v>
      </c>
      <c r="DL1298" t="b">
        <f>COUNTIFS(A$1:A1297,A1298)=0</f>
        <v>1</v>
      </c>
    </row>
    <row r="1299" spans="1:116">
      <c r="A1299" s="68"/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8"/>
      <c r="P1299" s="68"/>
      <c r="Q1299" s="68"/>
      <c r="R1299" s="68"/>
      <c r="S1299" s="68"/>
      <c r="T1299" s="68"/>
      <c r="U1299" s="68"/>
      <c r="V1299" s="68"/>
      <c r="W1299" s="68"/>
      <c r="X1299" s="68"/>
      <c r="Y1299" s="68"/>
      <c r="Z1299" s="68"/>
      <c r="AA1299" s="68"/>
      <c r="AB1299" s="68"/>
      <c r="AC1299" s="68"/>
      <c r="AD1299" s="68"/>
      <c r="AE1299" s="68"/>
      <c r="AF1299" s="68"/>
      <c r="AG1299" s="68"/>
      <c r="AH1299" s="68"/>
      <c r="AI1299" s="68"/>
      <c r="AJ1299" s="68"/>
      <c r="AK1299" s="68"/>
      <c r="AL1299" s="68"/>
      <c r="AM1299" s="68"/>
      <c r="AN1299" s="68"/>
      <c r="AO1299" s="68"/>
      <c r="AP1299" s="68"/>
      <c r="AQ1299" s="68"/>
      <c r="AR1299" s="68"/>
      <c r="AS1299" s="68"/>
      <c r="AT1299" s="68"/>
      <c r="AU1299" s="68"/>
      <c r="AV1299" s="68"/>
      <c r="AW1299" s="68"/>
      <c r="AX1299" s="68"/>
      <c r="AY1299" s="68"/>
      <c r="AZ1299" s="68"/>
      <c r="BA1299" s="68"/>
      <c r="BB1299" s="68"/>
      <c r="BC1299" s="68"/>
      <c r="BD1299" s="68"/>
      <c r="BE1299" s="68"/>
      <c r="BF1299" s="68"/>
      <c r="BG1299" s="68"/>
      <c r="BH1299" s="68"/>
      <c r="BI1299" s="68"/>
      <c r="BJ1299" s="68"/>
      <c r="BK1299" s="68"/>
      <c r="BL1299" s="68"/>
      <c r="BM1299" s="68"/>
      <c r="BN1299" s="68"/>
      <c r="BO1299" s="68"/>
      <c r="BP1299" s="68"/>
      <c r="BQ1299" s="68"/>
      <c r="BR1299" s="68"/>
      <c r="BS1299" s="68"/>
      <c r="BT1299" s="68"/>
      <c r="BU1299" s="68"/>
      <c r="BV1299" s="68"/>
      <c r="BW1299" s="68"/>
      <c r="BX1299" s="68"/>
      <c r="BY1299" s="68"/>
      <c r="BZ1299" s="70" t="str">
        <f t="shared" si="333"/>
        <v/>
      </c>
      <c r="CA1299" s="71">
        <f t="shared" ca="1" si="334"/>
        <v>1096694.6659916667</v>
      </c>
      <c r="CB1299" s="70" t="b">
        <f ca="1">AND(LEN(BZ1299)&gt;0,TEXT(BZ1299,"YYYY-MM-DD")=TEXT(Konstanta!$B$1,"YYYY-MM-DD"))</f>
        <v>0</v>
      </c>
      <c r="CC1299" s="70" t="str">
        <f t="shared" si="335"/>
        <v/>
      </c>
      <c r="CD1299" s="72">
        <f ca="1">(Konstanta!$B$2-D1299)*24</f>
        <v>1096694.666275</v>
      </c>
      <c r="CE1299" t="b">
        <f t="shared" si="336"/>
        <v>0</v>
      </c>
      <c r="CF1299" t="b">
        <f>LEN(_xlfn.IFNA(VLOOKUP(H1299,Konstanta!$M:$M,1,FALSE),""))&gt;0</f>
        <v>0</v>
      </c>
      <c r="CG1299" t="b">
        <f>LEN(_xlfn.IFNA(VLOOKUP(G1299,Konstanta!$T:$T,1,FALSE),""))&gt;0</f>
        <v>0</v>
      </c>
      <c r="CH1299" t="b">
        <f>_xlfn.IFNA(VLOOKUP(U1299,Konstanta!$O:$O,1,FALSE),"-")&lt;&gt;"-"</f>
        <v>0</v>
      </c>
      <c r="CI1299" t="b">
        <f>LEN(_xlfn.IFNA(VLOOKUP(AX1299,Konstanta!$X:$X,1,FALSE),""))&gt;0</f>
        <v>0</v>
      </c>
      <c r="CJ1299" t="b">
        <f>OR(LEN(_xlfn.IFNA(VLOOKUP(Y1299,Konstanta!$Q:$Q,1,FALSE),""))&gt;0,LEN(Y1299)=0)</f>
        <v>1</v>
      </c>
      <c r="CK1299" t="b">
        <f t="shared" si="337"/>
        <v>1</v>
      </c>
      <c r="CL1299" t="b">
        <f>OR(LEN(_xlfn.IFNA(VLOOKUP(BK1299,Konstanta!$Z:$Z,1,FALSE),""))&gt;0,LEN(BK1299)=0)</f>
        <v>1</v>
      </c>
      <c r="CM1299" t="b">
        <f t="shared" si="338"/>
        <v>1</v>
      </c>
      <c r="CN1299" t="b">
        <f t="shared" si="339"/>
        <v>0</v>
      </c>
      <c r="CO1299" t="b">
        <f>LEN(_xlfn.IFNA(VLOOKUP(Data!K1299,Konstanta!$AB:$AB,1,FALSE),""))&gt;0</f>
        <v>0</v>
      </c>
      <c r="CP1299" s="12" t="b">
        <f t="shared" si="340"/>
        <v>0</v>
      </c>
      <c r="CQ1299" s="12" t="b">
        <f t="shared" si="341"/>
        <v>0</v>
      </c>
      <c r="CR1299" t="b">
        <f>ISNUMBER(SEARCH(Konstanta!$Q$5,Y1299))</f>
        <v>0</v>
      </c>
      <c r="CS1299">
        <f ca="1">IF(CD1299&lt;=Konstanta!$J$5,Konstanta!$I$5,IF(CD1299&lt;=Konstanta!$J$6,Konstanta!$I$6,IF(CD1299&lt;=Konstanta!$J$7,Konstanta!$I$7,Konstanta!$I$8)))</f>
        <v>4</v>
      </c>
      <c r="CT1299" t="b">
        <f>ISNUMBER(SEARCH(Konstanta!$Q$6,Y1299))</f>
        <v>0</v>
      </c>
      <c r="CU1299">
        <f ca="1">IF(CD1299&lt;=Konstanta!$F$5,Konstanta!$E$5,IF(CD1299&lt;=Konstanta!$F$6,Konstanta!$E$6,IF(CD1299&lt;=Konstanta!$F$7,Konstanta!$E$7,IF(CD1299&lt;=Konstanta!$F$8,Konstanta!$E$8,Konstanta!$E$9))))</f>
        <v>5</v>
      </c>
      <c r="CV1299" t="b">
        <f t="shared" si="342"/>
        <v>1</v>
      </c>
      <c r="CW1299" s="74">
        <f ca="1">IF(CD1299&lt;=Konstanta!$B$5,Konstanta!$A$5,IF(CD1299&lt;=Konstanta!$B$6,Konstanta!$A$6,IF(CD1299&lt;=Konstanta!$B$7,Konstanta!$A$7,IF(CD1299&lt;=Konstanta!$B$8,Konstanta!$A$8,IF(CD1299&lt;=Konstanta!$B$9,Konstanta!$A$9,IF(CD1299&lt;=Konstanta!$B$10,Konstanta!$A$10,IF(CD1299&lt;=Konstanta!$B$11,Konstanta!$A$11,Konstanta!$A$12)))))))</f>
        <v>8</v>
      </c>
      <c r="CX1299" t="b">
        <f>LEN(_xlfn.IFNA(VLOOKUP(AA1299,Konstanta!$AD:$AD,1,FALSE),""))=0</f>
        <v>1</v>
      </c>
      <c r="CY1299" s="67">
        <f t="shared" si="343"/>
        <v>0</v>
      </c>
      <c r="CZ1299" s="67">
        <f t="shared" si="344"/>
        <v>0</v>
      </c>
      <c r="DA1299" s="67">
        <f t="shared" si="345"/>
        <v>0</v>
      </c>
      <c r="DB1299" t="b">
        <f t="shared" ca="1" si="346"/>
        <v>0</v>
      </c>
      <c r="DC1299" s="67" t="b">
        <f>DA1299&lt;=Konstanta!$AH$3</f>
        <v>1</v>
      </c>
      <c r="DD1299" t="b">
        <f>CY1299&lt;=Konstanta!$AH$4</f>
        <v>1</v>
      </c>
      <c r="DE1299" t="b">
        <f>CY1299&lt;=Konstanta!$AH$5</f>
        <v>1</v>
      </c>
      <c r="DF1299" t="b">
        <f>CY1299&lt;=Konstanta!$AH$6</f>
        <v>1</v>
      </c>
      <c r="DG1299" t="b">
        <f ca="1">TEXT(BL1299,"YYYYMMDD")=TEXT(Konstanta!$B$1,"YYYYMMDD")</f>
        <v>0</v>
      </c>
      <c r="DH1299" t="b">
        <f t="shared" si="347"/>
        <v>0</v>
      </c>
      <c r="DI1299" s="67">
        <f ca="1">Konstanta!$C$4-Data!CD1299</f>
        <v>-1096658.666275</v>
      </c>
      <c r="DJ1299">
        <f ca="1">IF(Data!DI1299&gt;=Konstanta!$B$14,Konstanta!$A$14,IF(Data!DI1299&gt;=Konstanta!$B$15,Konstanta!$A$15,IF(Data!DI1299&gt;=Konstanta!$B$16,Konstanta!$A$16,IF(Data!DI1299&gt;=Konstanta!$B$17,Konstanta!$A$17,IF(Data!DI1299&gt;=Konstanta!$B$18,Konstanta!$A$18,Konstanta!$A$19)))))</f>
        <v>6</v>
      </c>
      <c r="DK1299" t="b">
        <f t="shared" si="348"/>
        <v>0</v>
      </c>
      <c r="DL1299" t="b">
        <f>COUNTIFS(A$1:A1298,A1299)=0</f>
        <v>1</v>
      </c>
    </row>
    <row r="1300" spans="1:116">
      <c r="A1300" s="68"/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8"/>
      <c r="P1300" s="68"/>
      <c r="Q1300" s="68"/>
      <c r="R1300" s="68"/>
      <c r="S1300" s="68"/>
      <c r="T1300" s="68"/>
      <c r="U1300" s="68"/>
      <c r="V1300" s="68"/>
      <c r="W1300" s="68"/>
      <c r="X1300" s="68"/>
      <c r="Y1300" s="68"/>
      <c r="Z1300" s="68"/>
      <c r="AA1300" s="68"/>
      <c r="AB1300" s="68"/>
      <c r="AC1300" s="68"/>
      <c r="AD1300" s="68"/>
      <c r="AE1300" s="68"/>
      <c r="AF1300" s="68"/>
      <c r="AG1300" s="68"/>
      <c r="AH1300" s="68"/>
      <c r="AI1300" s="68"/>
      <c r="AJ1300" s="68"/>
      <c r="AK1300" s="68"/>
      <c r="AL1300" s="68"/>
      <c r="AM1300" s="68"/>
      <c r="AN1300" s="68"/>
      <c r="AO1300" s="68"/>
      <c r="AP1300" s="68"/>
      <c r="AQ1300" s="68"/>
      <c r="AR1300" s="68"/>
      <c r="AS1300" s="68"/>
      <c r="AT1300" s="68"/>
      <c r="AU1300" s="68"/>
      <c r="AV1300" s="68"/>
      <c r="AW1300" s="68"/>
      <c r="AX1300" s="68"/>
      <c r="AY1300" s="68"/>
      <c r="AZ1300" s="68"/>
      <c r="BA1300" s="68"/>
      <c r="BB1300" s="68"/>
      <c r="BC1300" s="68"/>
      <c r="BD1300" s="68"/>
      <c r="BE1300" s="68"/>
      <c r="BF1300" s="68"/>
      <c r="BG1300" s="68"/>
      <c r="BH1300" s="68"/>
      <c r="BI1300" s="68"/>
      <c r="BJ1300" s="68"/>
      <c r="BK1300" s="68"/>
      <c r="BL1300" s="68"/>
      <c r="BM1300" s="68"/>
      <c r="BN1300" s="68"/>
      <c r="BO1300" s="68"/>
      <c r="BP1300" s="68"/>
      <c r="BQ1300" s="68"/>
      <c r="BR1300" s="68"/>
      <c r="BS1300" s="68"/>
      <c r="BT1300" s="68"/>
      <c r="BU1300" s="68"/>
      <c r="BV1300" s="68"/>
      <c r="BW1300" s="68"/>
      <c r="BX1300" s="68"/>
      <c r="BY1300" s="68"/>
      <c r="BZ1300" s="70" t="str">
        <f t="shared" si="333"/>
        <v/>
      </c>
      <c r="CA1300" s="71">
        <f t="shared" ca="1" si="334"/>
        <v>1096694.6659916667</v>
      </c>
      <c r="CB1300" s="70" t="b">
        <f ca="1">AND(LEN(BZ1300)&gt;0,TEXT(BZ1300,"YYYY-MM-DD")=TEXT(Konstanta!$B$1,"YYYY-MM-DD"))</f>
        <v>0</v>
      </c>
      <c r="CC1300" s="70" t="str">
        <f t="shared" si="335"/>
        <v/>
      </c>
      <c r="CD1300" s="72">
        <f ca="1">(Konstanta!$B$2-D1300)*24</f>
        <v>1096694.666275</v>
      </c>
      <c r="CE1300" t="b">
        <f t="shared" si="336"/>
        <v>0</v>
      </c>
      <c r="CF1300" t="b">
        <f>LEN(_xlfn.IFNA(VLOOKUP(H1300,Konstanta!$M:$M,1,FALSE),""))&gt;0</f>
        <v>0</v>
      </c>
      <c r="CG1300" t="b">
        <f>LEN(_xlfn.IFNA(VLOOKUP(G1300,Konstanta!$T:$T,1,FALSE),""))&gt;0</f>
        <v>0</v>
      </c>
      <c r="CH1300" t="b">
        <f>_xlfn.IFNA(VLOOKUP(U1300,Konstanta!$O:$O,1,FALSE),"-")&lt;&gt;"-"</f>
        <v>0</v>
      </c>
      <c r="CI1300" t="b">
        <f>LEN(_xlfn.IFNA(VLOOKUP(AX1300,Konstanta!$X:$X,1,FALSE),""))&gt;0</f>
        <v>0</v>
      </c>
      <c r="CJ1300" t="b">
        <f>OR(LEN(_xlfn.IFNA(VLOOKUP(Y1300,Konstanta!$Q:$Q,1,FALSE),""))&gt;0,LEN(Y1300)=0)</f>
        <v>1</v>
      </c>
      <c r="CK1300" t="b">
        <f t="shared" si="337"/>
        <v>1</v>
      </c>
      <c r="CL1300" t="b">
        <f>OR(LEN(_xlfn.IFNA(VLOOKUP(BK1300,Konstanta!$Z:$Z,1,FALSE),""))&gt;0,LEN(BK1300)=0)</f>
        <v>1</v>
      </c>
      <c r="CM1300" t="b">
        <f t="shared" si="338"/>
        <v>1</v>
      </c>
      <c r="CN1300" t="b">
        <f t="shared" si="339"/>
        <v>0</v>
      </c>
      <c r="CO1300" t="b">
        <f>LEN(_xlfn.IFNA(VLOOKUP(Data!K1300,Konstanta!$AB:$AB,1,FALSE),""))&gt;0</f>
        <v>0</v>
      </c>
      <c r="CP1300" s="12" t="b">
        <f t="shared" si="340"/>
        <v>0</v>
      </c>
      <c r="CQ1300" s="12" t="b">
        <f t="shared" si="341"/>
        <v>0</v>
      </c>
      <c r="CR1300" t="b">
        <f>ISNUMBER(SEARCH(Konstanta!$Q$5,Y1300))</f>
        <v>0</v>
      </c>
      <c r="CS1300">
        <f ca="1">IF(CD1300&lt;=Konstanta!$J$5,Konstanta!$I$5,IF(CD1300&lt;=Konstanta!$J$6,Konstanta!$I$6,IF(CD1300&lt;=Konstanta!$J$7,Konstanta!$I$7,Konstanta!$I$8)))</f>
        <v>4</v>
      </c>
      <c r="CT1300" t="b">
        <f>ISNUMBER(SEARCH(Konstanta!$Q$6,Y1300))</f>
        <v>0</v>
      </c>
      <c r="CU1300">
        <f ca="1">IF(CD1300&lt;=Konstanta!$F$5,Konstanta!$E$5,IF(CD1300&lt;=Konstanta!$F$6,Konstanta!$E$6,IF(CD1300&lt;=Konstanta!$F$7,Konstanta!$E$7,IF(CD1300&lt;=Konstanta!$F$8,Konstanta!$E$8,Konstanta!$E$9))))</f>
        <v>5</v>
      </c>
      <c r="CV1300" t="b">
        <f t="shared" si="342"/>
        <v>1</v>
      </c>
      <c r="CW1300" s="74">
        <f ca="1">IF(CD1300&lt;=Konstanta!$B$5,Konstanta!$A$5,IF(CD1300&lt;=Konstanta!$B$6,Konstanta!$A$6,IF(CD1300&lt;=Konstanta!$B$7,Konstanta!$A$7,IF(CD1300&lt;=Konstanta!$B$8,Konstanta!$A$8,IF(CD1300&lt;=Konstanta!$B$9,Konstanta!$A$9,IF(CD1300&lt;=Konstanta!$B$10,Konstanta!$A$10,IF(CD1300&lt;=Konstanta!$B$11,Konstanta!$A$11,Konstanta!$A$12)))))))</f>
        <v>8</v>
      </c>
      <c r="CX1300" t="b">
        <f>LEN(_xlfn.IFNA(VLOOKUP(AA1300,Konstanta!$AD:$AD,1,FALSE),""))=0</f>
        <v>1</v>
      </c>
      <c r="CY1300" s="67">
        <f t="shared" si="343"/>
        <v>0</v>
      </c>
      <c r="CZ1300" s="67">
        <f t="shared" si="344"/>
        <v>0</v>
      </c>
      <c r="DA1300" s="67">
        <f t="shared" si="345"/>
        <v>0</v>
      </c>
      <c r="DB1300" t="b">
        <f t="shared" ca="1" si="346"/>
        <v>0</v>
      </c>
      <c r="DC1300" s="67" t="b">
        <f>DA1300&lt;=Konstanta!$AH$3</f>
        <v>1</v>
      </c>
      <c r="DD1300" t="b">
        <f>CY1300&lt;=Konstanta!$AH$4</f>
        <v>1</v>
      </c>
      <c r="DE1300" t="b">
        <f>CY1300&lt;=Konstanta!$AH$5</f>
        <v>1</v>
      </c>
      <c r="DF1300" t="b">
        <f>CY1300&lt;=Konstanta!$AH$6</f>
        <v>1</v>
      </c>
      <c r="DG1300" t="b">
        <f ca="1">TEXT(BL1300,"YYYYMMDD")=TEXT(Konstanta!$B$1,"YYYYMMDD")</f>
        <v>0</v>
      </c>
      <c r="DH1300" t="b">
        <f t="shared" si="347"/>
        <v>0</v>
      </c>
      <c r="DI1300" s="67">
        <f ca="1">Konstanta!$C$4-Data!CD1300</f>
        <v>-1096658.666275</v>
      </c>
      <c r="DJ1300">
        <f ca="1">IF(Data!DI1300&gt;=Konstanta!$B$14,Konstanta!$A$14,IF(Data!DI1300&gt;=Konstanta!$B$15,Konstanta!$A$15,IF(Data!DI1300&gt;=Konstanta!$B$16,Konstanta!$A$16,IF(Data!DI1300&gt;=Konstanta!$B$17,Konstanta!$A$17,IF(Data!DI1300&gt;=Konstanta!$B$18,Konstanta!$A$18,Konstanta!$A$19)))))</f>
        <v>6</v>
      </c>
      <c r="DK1300" t="b">
        <f t="shared" si="348"/>
        <v>0</v>
      </c>
      <c r="DL1300" t="b">
        <f>COUNTIFS(A$1:A1299,A1300)=0</f>
        <v>1</v>
      </c>
    </row>
    <row r="1301" spans="1:116">
      <c r="A1301" s="68"/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8"/>
      <c r="P1301" s="68"/>
      <c r="Q1301" s="68"/>
      <c r="R1301" s="68"/>
      <c r="S1301" s="68"/>
      <c r="T1301" s="68"/>
      <c r="U1301" s="68"/>
      <c r="V1301" s="68"/>
      <c r="W1301" s="68"/>
      <c r="X1301" s="68"/>
      <c r="Y1301" s="68"/>
      <c r="Z1301" s="68"/>
      <c r="AA1301" s="68"/>
      <c r="AB1301" s="68"/>
      <c r="AC1301" s="68"/>
      <c r="AD1301" s="68"/>
      <c r="AE1301" s="68"/>
      <c r="AF1301" s="68"/>
      <c r="AG1301" s="68"/>
      <c r="AH1301" s="68"/>
      <c r="AI1301" s="68"/>
      <c r="AJ1301" s="68"/>
      <c r="AK1301" s="68"/>
      <c r="AL1301" s="68"/>
      <c r="AM1301" s="68"/>
      <c r="AN1301" s="68"/>
      <c r="AO1301" s="68"/>
      <c r="AP1301" s="68"/>
      <c r="AQ1301" s="68"/>
      <c r="AR1301" s="68"/>
      <c r="AS1301" s="68"/>
      <c r="AT1301" s="68"/>
      <c r="AU1301" s="68"/>
      <c r="AV1301" s="68"/>
      <c r="AW1301" s="68"/>
      <c r="AX1301" s="68"/>
      <c r="AY1301" s="68"/>
      <c r="AZ1301" s="68"/>
      <c r="BA1301" s="68"/>
      <c r="BB1301" s="68"/>
      <c r="BC1301" s="68"/>
      <c r="BD1301" s="68"/>
      <c r="BE1301" s="68"/>
      <c r="BF1301" s="68"/>
      <c r="BG1301" s="68"/>
      <c r="BH1301" s="68"/>
      <c r="BI1301" s="68"/>
      <c r="BJ1301" s="68"/>
      <c r="BK1301" s="68"/>
      <c r="BL1301" s="68"/>
      <c r="BM1301" s="68"/>
      <c r="BN1301" s="68"/>
      <c r="BO1301" s="68"/>
      <c r="BP1301" s="68"/>
      <c r="BQ1301" s="68"/>
      <c r="BR1301" s="68"/>
      <c r="BS1301" s="68"/>
      <c r="BT1301" s="68"/>
      <c r="BU1301" s="68"/>
      <c r="BV1301" s="68"/>
      <c r="BW1301" s="68"/>
      <c r="BX1301" s="68"/>
      <c r="BY1301" s="68"/>
      <c r="BZ1301" s="70" t="str">
        <f t="shared" si="333"/>
        <v/>
      </c>
      <c r="CA1301" s="71">
        <f t="shared" ca="1" si="334"/>
        <v>1096694.6660166667</v>
      </c>
      <c r="CB1301" s="70" t="b">
        <f ca="1">AND(LEN(BZ1301)&gt;0,TEXT(BZ1301,"YYYY-MM-DD")=TEXT(Konstanta!$B$1,"YYYY-MM-DD"))</f>
        <v>0</v>
      </c>
      <c r="CC1301" s="70" t="str">
        <f t="shared" si="335"/>
        <v/>
      </c>
      <c r="CD1301" s="72">
        <f ca="1">(Konstanta!$B$2-D1301)*24</f>
        <v>1096694.666275</v>
      </c>
      <c r="CE1301" t="b">
        <f t="shared" si="336"/>
        <v>0</v>
      </c>
      <c r="CF1301" t="b">
        <f>LEN(_xlfn.IFNA(VLOOKUP(H1301,Konstanta!$M:$M,1,FALSE),""))&gt;0</f>
        <v>0</v>
      </c>
      <c r="CG1301" t="b">
        <f>LEN(_xlfn.IFNA(VLOOKUP(G1301,Konstanta!$T:$T,1,FALSE),""))&gt;0</f>
        <v>0</v>
      </c>
      <c r="CH1301" t="b">
        <f>_xlfn.IFNA(VLOOKUP(U1301,Konstanta!$O:$O,1,FALSE),"-")&lt;&gt;"-"</f>
        <v>0</v>
      </c>
      <c r="CI1301" t="b">
        <f>LEN(_xlfn.IFNA(VLOOKUP(AX1301,Konstanta!$X:$X,1,FALSE),""))&gt;0</f>
        <v>0</v>
      </c>
      <c r="CJ1301" t="b">
        <f>OR(LEN(_xlfn.IFNA(VLOOKUP(Y1301,Konstanta!$Q:$Q,1,FALSE),""))&gt;0,LEN(Y1301)=0)</f>
        <v>1</v>
      </c>
      <c r="CK1301" t="b">
        <f t="shared" si="337"/>
        <v>1</v>
      </c>
      <c r="CL1301" t="b">
        <f>OR(LEN(_xlfn.IFNA(VLOOKUP(BK1301,Konstanta!$Z:$Z,1,FALSE),""))&gt;0,LEN(BK1301)=0)</f>
        <v>1</v>
      </c>
      <c r="CM1301" t="b">
        <f t="shared" si="338"/>
        <v>1</v>
      </c>
      <c r="CN1301" t="b">
        <f t="shared" si="339"/>
        <v>0</v>
      </c>
      <c r="CO1301" t="b">
        <f>LEN(_xlfn.IFNA(VLOOKUP(Data!K1301,Konstanta!$AB:$AB,1,FALSE),""))&gt;0</f>
        <v>0</v>
      </c>
      <c r="CP1301" s="12" t="b">
        <f t="shared" si="340"/>
        <v>0</v>
      </c>
      <c r="CQ1301" s="12" t="b">
        <f t="shared" si="341"/>
        <v>0</v>
      </c>
      <c r="CR1301" t="b">
        <f>ISNUMBER(SEARCH(Konstanta!$Q$5,Y1301))</f>
        <v>0</v>
      </c>
      <c r="CS1301">
        <f ca="1">IF(CD1301&lt;=Konstanta!$J$5,Konstanta!$I$5,IF(CD1301&lt;=Konstanta!$J$6,Konstanta!$I$6,IF(CD1301&lt;=Konstanta!$J$7,Konstanta!$I$7,Konstanta!$I$8)))</f>
        <v>4</v>
      </c>
      <c r="CT1301" t="b">
        <f>ISNUMBER(SEARCH(Konstanta!$Q$6,Y1301))</f>
        <v>0</v>
      </c>
      <c r="CU1301">
        <f ca="1">IF(CD1301&lt;=Konstanta!$F$5,Konstanta!$E$5,IF(CD1301&lt;=Konstanta!$F$6,Konstanta!$E$6,IF(CD1301&lt;=Konstanta!$F$7,Konstanta!$E$7,IF(CD1301&lt;=Konstanta!$F$8,Konstanta!$E$8,Konstanta!$E$9))))</f>
        <v>5</v>
      </c>
      <c r="CV1301" t="b">
        <f t="shared" si="342"/>
        <v>1</v>
      </c>
      <c r="CW1301" s="74">
        <f ca="1">IF(CD1301&lt;=Konstanta!$B$5,Konstanta!$A$5,IF(CD1301&lt;=Konstanta!$B$6,Konstanta!$A$6,IF(CD1301&lt;=Konstanta!$B$7,Konstanta!$A$7,IF(CD1301&lt;=Konstanta!$B$8,Konstanta!$A$8,IF(CD1301&lt;=Konstanta!$B$9,Konstanta!$A$9,IF(CD1301&lt;=Konstanta!$B$10,Konstanta!$A$10,IF(CD1301&lt;=Konstanta!$B$11,Konstanta!$A$11,Konstanta!$A$12)))))))</f>
        <v>8</v>
      </c>
      <c r="CX1301" t="b">
        <f>LEN(_xlfn.IFNA(VLOOKUP(AA1301,Konstanta!$AD:$AD,1,FALSE),""))=0</f>
        <v>1</v>
      </c>
      <c r="CY1301" s="67">
        <f t="shared" si="343"/>
        <v>0</v>
      </c>
      <c r="CZ1301" s="67">
        <f t="shared" si="344"/>
        <v>0</v>
      </c>
      <c r="DA1301" s="67">
        <f t="shared" si="345"/>
        <v>0</v>
      </c>
      <c r="DB1301" t="b">
        <f t="shared" ca="1" si="346"/>
        <v>0</v>
      </c>
      <c r="DC1301" s="67" t="b">
        <f>DA1301&lt;=Konstanta!$AH$3</f>
        <v>1</v>
      </c>
      <c r="DD1301" t="b">
        <f>CY1301&lt;=Konstanta!$AH$4</f>
        <v>1</v>
      </c>
      <c r="DE1301" t="b">
        <f>CY1301&lt;=Konstanta!$AH$5</f>
        <v>1</v>
      </c>
      <c r="DF1301" t="b">
        <f>CY1301&lt;=Konstanta!$AH$6</f>
        <v>1</v>
      </c>
      <c r="DG1301" t="b">
        <f ca="1">TEXT(BL1301,"YYYYMMDD")=TEXT(Konstanta!$B$1,"YYYYMMDD")</f>
        <v>0</v>
      </c>
      <c r="DH1301" t="b">
        <f t="shared" si="347"/>
        <v>0</v>
      </c>
      <c r="DI1301" s="67">
        <f ca="1">Konstanta!$C$4-Data!CD1301</f>
        <v>-1096658.666275</v>
      </c>
      <c r="DJ1301">
        <f ca="1">IF(Data!DI1301&gt;=Konstanta!$B$14,Konstanta!$A$14,IF(Data!DI1301&gt;=Konstanta!$B$15,Konstanta!$A$15,IF(Data!DI1301&gt;=Konstanta!$B$16,Konstanta!$A$16,IF(Data!DI1301&gt;=Konstanta!$B$17,Konstanta!$A$17,IF(Data!DI1301&gt;=Konstanta!$B$18,Konstanta!$A$18,Konstanta!$A$19)))))</f>
        <v>6</v>
      </c>
      <c r="DK1301" t="b">
        <f t="shared" si="348"/>
        <v>0</v>
      </c>
      <c r="DL1301" t="b">
        <f>COUNTIFS(A$1:A1300,A1301)=0</f>
        <v>1</v>
      </c>
    </row>
    <row r="1302" spans="1:116">
      <c r="A1302" s="68"/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8"/>
      <c r="P1302" s="68"/>
      <c r="Q1302" s="68"/>
      <c r="R1302" s="68"/>
      <c r="S1302" s="68"/>
      <c r="T1302" s="68"/>
      <c r="U1302" s="68"/>
      <c r="V1302" s="68"/>
      <c r="W1302" s="68"/>
      <c r="X1302" s="68"/>
      <c r="Y1302" s="68"/>
      <c r="Z1302" s="68"/>
      <c r="AA1302" s="68"/>
      <c r="AB1302" s="68"/>
      <c r="AC1302" s="68"/>
      <c r="AD1302" s="68"/>
      <c r="AE1302" s="68"/>
      <c r="AF1302" s="68"/>
      <c r="AG1302" s="68"/>
      <c r="AH1302" s="68"/>
      <c r="AI1302" s="68"/>
      <c r="AJ1302" s="68"/>
      <c r="AK1302" s="68"/>
      <c r="AL1302" s="68"/>
      <c r="AM1302" s="68"/>
      <c r="AN1302" s="68"/>
      <c r="AO1302" s="68"/>
      <c r="AP1302" s="68"/>
      <c r="AQ1302" s="68"/>
      <c r="AR1302" s="68"/>
      <c r="AS1302" s="68"/>
      <c r="AT1302" s="68"/>
      <c r="AU1302" s="68"/>
      <c r="AV1302" s="68"/>
      <c r="AW1302" s="68"/>
      <c r="AX1302" s="68"/>
      <c r="AY1302" s="68"/>
      <c r="AZ1302" s="68"/>
      <c r="BA1302" s="68"/>
      <c r="BB1302" s="68"/>
      <c r="BC1302" s="68"/>
      <c r="BD1302" s="68"/>
      <c r="BE1302" s="68"/>
      <c r="BF1302" s="68"/>
      <c r="BG1302" s="68"/>
      <c r="BH1302" s="68"/>
      <c r="BI1302" s="68"/>
      <c r="BJ1302" s="68"/>
      <c r="BK1302" s="68"/>
      <c r="BL1302" s="68"/>
      <c r="BM1302" s="68"/>
      <c r="BN1302" s="68"/>
      <c r="BO1302" s="68"/>
      <c r="BP1302" s="68"/>
      <c r="BQ1302" s="68"/>
      <c r="BR1302" s="68"/>
      <c r="BS1302" s="68"/>
      <c r="BT1302" s="68"/>
      <c r="BU1302" s="68"/>
      <c r="BV1302" s="68"/>
      <c r="BW1302" s="68"/>
      <c r="BX1302" s="68"/>
      <c r="BY1302" s="68"/>
      <c r="BZ1302" s="70" t="str">
        <f t="shared" si="333"/>
        <v/>
      </c>
      <c r="CA1302" s="71">
        <f t="shared" ca="1" si="334"/>
        <v>1096694.666275</v>
      </c>
      <c r="CB1302" s="70" t="b">
        <f ca="1">AND(LEN(BZ1302)&gt;0,TEXT(BZ1302,"YYYY-MM-DD")=TEXT(Konstanta!$B$1,"YYYY-MM-DD"))</f>
        <v>0</v>
      </c>
      <c r="CC1302" s="70" t="str">
        <f t="shared" si="335"/>
        <v/>
      </c>
      <c r="CD1302" s="72">
        <f ca="1">(Konstanta!$B$2-D1302)*24</f>
        <v>1096694.666275</v>
      </c>
      <c r="CE1302" t="b">
        <f t="shared" si="336"/>
        <v>0</v>
      </c>
      <c r="CF1302" t="b">
        <f>LEN(_xlfn.IFNA(VLOOKUP(H1302,Konstanta!$M:$M,1,FALSE),""))&gt;0</f>
        <v>0</v>
      </c>
      <c r="CG1302" t="b">
        <f>LEN(_xlfn.IFNA(VLOOKUP(G1302,Konstanta!$T:$T,1,FALSE),""))&gt;0</f>
        <v>0</v>
      </c>
      <c r="CH1302" t="b">
        <f>_xlfn.IFNA(VLOOKUP(U1302,Konstanta!$O:$O,1,FALSE),"-")&lt;&gt;"-"</f>
        <v>0</v>
      </c>
      <c r="CI1302" t="b">
        <f>LEN(_xlfn.IFNA(VLOOKUP(AX1302,Konstanta!$X:$X,1,FALSE),""))&gt;0</f>
        <v>0</v>
      </c>
      <c r="CJ1302" t="b">
        <f>OR(LEN(_xlfn.IFNA(VLOOKUP(Y1302,Konstanta!$Q:$Q,1,FALSE),""))&gt;0,LEN(Y1302)=0)</f>
        <v>1</v>
      </c>
      <c r="CK1302" t="b">
        <f t="shared" si="337"/>
        <v>1</v>
      </c>
      <c r="CL1302" t="b">
        <f>OR(LEN(_xlfn.IFNA(VLOOKUP(BK1302,Konstanta!$Z:$Z,1,FALSE),""))&gt;0,LEN(BK1302)=0)</f>
        <v>1</v>
      </c>
      <c r="CM1302" t="b">
        <f t="shared" si="338"/>
        <v>1</v>
      </c>
      <c r="CN1302" t="b">
        <f t="shared" si="339"/>
        <v>0</v>
      </c>
      <c r="CO1302" t="b">
        <f>LEN(_xlfn.IFNA(VLOOKUP(Data!K1302,Konstanta!$AB:$AB,1,FALSE),""))&gt;0</f>
        <v>0</v>
      </c>
      <c r="CP1302" s="12" t="b">
        <f t="shared" si="340"/>
        <v>0</v>
      </c>
      <c r="CQ1302" s="12" t="b">
        <f t="shared" si="341"/>
        <v>0</v>
      </c>
      <c r="CR1302" t="b">
        <f>ISNUMBER(SEARCH(Konstanta!$Q$5,Y1302))</f>
        <v>0</v>
      </c>
      <c r="CS1302">
        <f ca="1">IF(CD1302&lt;=Konstanta!$J$5,Konstanta!$I$5,IF(CD1302&lt;=Konstanta!$J$6,Konstanta!$I$6,IF(CD1302&lt;=Konstanta!$J$7,Konstanta!$I$7,Konstanta!$I$8)))</f>
        <v>4</v>
      </c>
      <c r="CT1302" t="b">
        <f>ISNUMBER(SEARCH(Konstanta!$Q$6,Y1302))</f>
        <v>0</v>
      </c>
      <c r="CU1302">
        <f ca="1">IF(CD1302&lt;=Konstanta!$F$5,Konstanta!$E$5,IF(CD1302&lt;=Konstanta!$F$6,Konstanta!$E$6,IF(CD1302&lt;=Konstanta!$F$7,Konstanta!$E$7,IF(CD1302&lt;=Konstanta!$F$8,Konstanta!$E$8,Konstanta!$E$9))))</f>
        <v>5</v>
      </c>
      <c r="CV1302" t="b">
        <f t="shared" si="342"/>
        <v>1</v>
      </c>
      <c r="CW1302" s="74">
        <f ca="1">IF(CD1302&lt;=Konstanta!$B$5,Konstanta!$A$5,IF(CD1302&lt;=Konstanta!$B$6,Konstanta!$A$6,IF(CD1302&lt;=Konstanta!$B$7,Konstanta!$A$7,IF(CD1302&lt;=Konstanta!$B$8,Konstanta!$A$8,IF(CD1302&lt;=Konstanta!$B$9,Konstanta!$A$9,IF(CD1302&lt;=Konstanta!$B$10,Konstanta!$A$10,IF(CD1302&lt;=Konstanta!$B$11,Konstanta!$A$11,Konstanta!$A$12)))))))</f>
        <v>8</v>
      </c>
      <c r="CX1302" t="b">
        <f>LEN(_xlfn.IFNA(VLOOKUP(AA1302,Konstanta!$AD:$AD,1,FALSE),""))=0</f>
        <v>1</v>
      </c>
      <c r="CY1302" s="67">
        <f t="shared" si="343"/>
        <v>0</v>
      </c>
      <c r="CZ1302" s="67">
        <f t="shared" si="344"/>
        <v>0</v>
      </c>
      <c r="DA1302" s="67">
        <f t="shared" si="345"/>
        <v>0</v>
      </c>
      <c r="DB1302" t="b">
        <f t="shared" ca="1" si="346"/>
        <v>0</v>
      </c>
      <c r="DC1302" s="67" t="b">
        <f>DA1302&lt;=Konstanta!$AH$3</f>
        <v>1</v>
      </c>
      <c r="DD1302" t="b">
        <f>CY1302&lt;=Konstanta!$AH$4</f>
        <v>1</v>
      </c>
      <c r="DE1302" t="b">
        <f>CY1302&lt;=Konstanta!$AH$5</f>
        <v>1</v>
      </c>
      <c r="DF1302" t="b">
        <f>CY1302&lt;=Konstanta!$AH$6</f>
        <v>1</v>
      </c>
      <c r="DG1302" t="b">
        <f ca="1">TEXT(BL1302,"YYYYMMDD")=TEXT(Konstanta!$B$1,"YYYYMMDD")</f>
        <v>0</v>
      </c>
      <c r="DH1302" t="b">
        <f t="shared" si="347"/>
        <v>0</v>
      </c>
      <c r="DI1302" s="67">
        <f ca="1">Konstanta!$C$4-Data!CD1302</f>
        <v>-1096658.666275</v>
      </c>
      <c r="DJ1302">
        <f ca="1">IF(Data!DI1302&gt;=Konstanta!$B$14,Konstanta!$A$14,IF(Data!DI1302&gt;=Konstanta!$B$15,Konstanta!$A$15,IF(Data!DI1302&gt;=Konstanta!$B$16,Konstanta!$A$16,IF(Data!DI1302&gt;=Konstanta!$B$17,Konstanta!$A$17,IF(Data!DI1302&gt;=Konstanta!$B$18,Konstanta!$A$18,Konstanta!$A$19)))))</f>
        <v>6</v>
      </c>
      <c r="DK1302" t="b">
        <f t="shared" si="348"/>
        <v>0</v>
      </c>
      <c r="DL1302" t="b">
        <f>COUNTIFS(A$1:A1301,A1302)=0</f>
        <v>1</v>
      </c>
    </row>
    <row r="1303" spans="1:116">
      <c r="A1303" s="68"/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8"/>
      <c r="P1303" s="68"/>
      <c r="Q1303" s="68"/>
      <c r="R1303" s="68"/>
      <c r="S1303" s="68"/>
      <c r="T1303" s="68"/>
      <c r="U1303" s="68"/>
      <c r="V1303" s="68"/>
      <c r="W1303" s="68"/>
      <c r="X1303" s="68"/>
      <c r="Y1303" s="68"/>
      <c r="Z1303" s="68"/>
      <c r="AA1303" s="68"/>
      <c r="AB1303" s="68"/>
      <c r="AC1303" s="68"/>
      <c r="AD1303" s="68"/>
      <c r="AE1303" s="68"/>
      <c r="AF1303" s="68"/>
      <c r="AG1303" s="68"/>
      <c r="AH1303" s="68"/>
      <c r="AI1303" s="68"/>
      <c r="AJ1303" s="68"/>
      <c r="AK1303" s="68"/>
      <c r="AL1303" s="68"/>
      <c r="AM1303" s="68"/>
      <c r="AN1303" s="68"/>
      <c r="AO1303" s="68"/>
      <c r="AP1303" s="68"/>
      <c r="AQ1303" s="68"/>
      <c r="AR1303" s="68"/>
      <c r="AS1303" s="68"/>
      <c r="AT1303" s="68"/>
      <c r="AU1303" s="68"/>
      <c r="AV1303" s="68"/>
      <c r="AW1303" s="68"/>
      <c r="AX1303" s="68"/>
      <c r="AY1303" s="68"/>
      <c r="AZ1303" s="68"/>
      <c r="BA1303" s="68"/>
      <c r="BB1303" s="68"/>
      <c r="BC1303" s="68"/>
      <c r="BD1303" s="68"/>
      <c r="BE1303" s="68"/>
      <c r="BF1303" s="68"/>
      <c r="BG1303" s="68"/>
      <c r="BH1303" s="68"/>
      <c r="BI1303" s="68"/>
      <c r="BJ1303" s="68"/>
      <c r="BK1303" s="68"/>
      <c r="BL1303" s="68"/>
      <c r="BM1303" s="68"/>
      <c r="BN1303" s="68"/>
      <c r="BO1303" s="68"/>
      <c r="BP1303" s="68"/>
      <c r="BQ1303" s="68"/>
      <c r="BR1303" s="68"/>
      <c r="BS1303" s="68"/>
      <c r="BT1303" s="68"/>
      <c r="BU1303" s="68"/>
      <c r="BV1303" s="68"/>
      <c r="BW1303" s="68"/>
      <c r="BX1303" s="68"/>
      <c r="BY1303" s="68"/>
      <c r="BZ1303" s="70" t="str">
        <f t="shared" si="333"/>
        <v/>
      </c>
      <c r="CA1303" s="71">
        <f t="shared" ca="1" si="334"/>
        <v>1096694.6662277777</v>
      </c>
      <c r="CB1303" s="70" t="b">
        <f ca="1">AND(LEN(BZ1303)&gt;0,TEXT(BZ1303,"YYYY-MM-DD")=TEXT(Konstanta!$B$1,"YYYY-MM-DD"))</f>
        <v>0</v>
      </c>
      <c r="CC1303" s="70" t="str">
        <f t="shared" si="335"/>
        <v/>
      </c>
      <c r="CD1303" s="72">
        <f ca="1">(Konstanta!$B$2-D1303)*24</f>
        <v>1096694.666275</v>
      </c>
      <c r="CE1303" t="b">
        <f t="shared" si="336"/>
        <v>0</v>
      </c>
      <c r="CF1303" t="b">
        <f>LEN(_xlfn.IFNA(VLOOKUP(H1303,Konstanta!$M:$M,1,FALSE),""))&gt;0</f>
        <v>0</v>
      </c>
      <c r="CG1303" t="b">
        <f>LEN(_xlfn.IFNA(VLOOKUP(G1303,Konstanta!$T:$T,1,FALSE),""))&gt;0</f>
        <v>0</v>
      </c>
      <c r="CH1303" t="b">
        <f>_xlfn.IFNA(VLOOKUP(U1303,Konstanta!$O:$O,1,FALSE),"-")&lt;&gt;"-"</f>
        <v>0</v>
      </c>
      <c r="CI1303" t="b">
        <f>LEN(_xlfn.IFNA(VLOOKUP(AX1303,Konstanta!$X:$X,1,FALSE),""))&gt;0</f>
        <v>0</v>
      </c>
      <c r="CJ1303" t="b">
        <f>OR(LEN(_xlfn.IFNA(VLOOKUP(Y1303,Konstanta!$Q:$Q,1,FALSE),""))&gt;0,LEN(Y1303)=0)</f>
        <v>1</v>
      </c>
      <c r="CK1303" t="b">
        <f t="shared" si="337"/>
        <v>1</v>
      </c>
      <c r="CL1303" t="b">
        <f>OR(LEN(_xlfn.IFNA(VLOOKUP(BK1303,Konstanta!$Z:$Z,1,FALSE),""))&gt;0,LEN(BK1303)=0)</f>
        <v>1</v>
      </c>
      <c r="CM1303" t="b">
        <f t="shared" si="338"/>
        <v>1</v>
      </c>
      <c r="CN1303" t="b">
        <f t="shared" si="339"/>
        <v>0</v>
      </c>
      <c r="CO1303" t="b">
        <f>LEN(_xlfn.IFNA(VLOOKUP(Data!K1303,Konstanta!$AB:$AB,1,FALSE),""))&gt;0</f>
        <v>0</v>
      </c>
      <c r="CP1303" s="12" t="b">
        <f t="shared" si="340"/>
        <v>0</v>
      </c>
      <c r="CQ1303" s="12" t="b">
        <f t="shared" si="341"/>
        <v>0</v>
      </c>
      <c r="CR1303" t="b">
        <f>ISNUMBER(SEARCH(Konstanta!$Q$5,Y1303))</f>
        <v>0</v>
      </c>
      <c r="CS1303">
        <f ca="1">IF(CD1303&lt;=Konstanta!$J$5,Konstanta!$I$5,IF(CD1303&lt;=Konstanta!$J$6,Konstanta!$I$6,IF(CD1303&lt;=Konstanta!$J$7,Konstanta!$I$7,Konstanta!$I$8)))</f>
        <v>4</v>
      </c>
      <c r="CT1303" t="b">
        <f>ISNUMBER(SEARCH(Konstanta!$Q$6,Y1303))</f>
        <v>0</v>
      </c>
      <c r="CU1303">
        <f ca="1">IF(CD1303&lt;=Konstanta!$F$5,Konstanta!$E$5,IF(CD1303&lt;=Konstanta!$F$6,Konstanta!$E$6,IF(CD1303&lt;=Konstanta!$F$7,Konstanta!$E$7,IF(CD1303&lt;=Konstanta!$F$8,Konstanta!$E$8,Konstanta!$E$9))))</f>
        <v>5</v>
      </c>
      <c r="CV1303" t="b">
        <f t="shared" si="342"/>
        <v>1</v>
      </c>
      <c r="CW1303" s="74">
        <f ca="1">IF(CD1303&lt;=Konstanta!$B$5,Konstanta!$A$5,IF(CD1303&lt;=Konstanta!$B$6,Konstanta!$A$6,IF(CD1303&lt;=Konstanta!$B$7,Konstanta!$A$7,IF(CD1303&lt;=Konstanta!$B$8,Konstanta!$A$8,IF(CD1303&lt;=Konstanta!$B$9,Konstanta!$A$9,IF(CD1303&lt;=Konstanta!$B$10,Konstanta!$A$10,IF(CD1303&lt;=Konstanta!$B$11,Konstanta!$A$11,Konstanta!$A$12)))))))</f>
        <v>8</v>
      </c>
      <c r="CX1303" t="b">
        <f>LEN(_xlfn.IFNA(VLOOKUP(AA1303,Konstanta!$AD:$AD,1,FALSE),""))=0</f>
        <v>1</v>
      </c>
      <c r="CY1303" s="67">
        <f t="shared" si="343"/>
        <v>0</v>
      </c>
      <c r="CZ1303" s="67">
        <f t="shared" si="344"/>
        <v>0</v>
      </c>
      <c r="DA1303" s="67">
        <f t="shared" si="345"/>
        <v>0</v>
      </c>
      <c r="DB1303" t="b">
        <f t="shared" ca="1" si="346"/>
        <v>0</v>
      </c>
      <c r="DC1303" s="67" t="b">
        <f>DA1303&lt;=Konstanta!$AH$3</f>
        <v>1</v>
      </c>
      <c r="DD1303" t="b">
        <f>CY1303&lt;=Konstanta!$AH$4</f>
        <v>1</v>
      </c>
      <c r="DE1303" t="b">
        <f>CY1303&lt;=Konstanta!$AH$5</f>
        <v>1</v>
      </c>
      <c r="DF1303" t="b">
        <f>CY1303&lt;=Konstanta!$AH$6</f>
        <v>1</v>
      </c>
      <c r="DG1303" t="b">
        <f ca="1">TEXT(BL1303,"YYYYMMDD")=TEXT(Konstanta!$B$1,"YYYYMMDD")</f>
        <v>0</v>
      </c>
      <c r="DH1303" t="b">
        <f t="shared" si="347"/>
        <v>0</v>
      </c>
      <c r="DI1303" s="67">
        <f ca="1">Konstanta!$C$4-Data!CD1303</f>
        <v>-1096658.666275</v>
      </c>
      <c r="DJ1303">
        <f ca="1">IF(Data!DI1303&gt;=Konstanta!$B$14,Konstanta!$A$14,IF(Data!DI1303&gt;=Konstanta!$B$15,Konstanta!$A$15,IF(Data!DI1303&gt;=Konstanta!$B$16,Konstanta!$A$16,IF(Data!DI1303&gt;=Konstanta!$B$17,Konstanta!$A$17,IF(Data!DI1303&gt;=Konstanta!$B$18,Konstanta!$A$18,Konstanta!$A$19)))))</f>
        <v>6</v>
      </c>
      <c r="DK1303" t="b">
        <f t="shared" si="348"/>
        <v>0</v>
      </c>
      <c r="DL1303" t="b">
        <f>COUNTIFS(A$1:A1302,A1303)=0</f>
        <v>1</v>
      </c>
    </row>
    <row r="1304" spans="1:116">
      <c r="A1304" s="68"/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8"/>
      <c r="P1304" s="68"/>
      <c r="Q1304" s="68"/>
      <c r="R1304" s="68"/>
      <c r="S1304" s="68"/>
      <c r="T1304" s="68"/>
      <c r="U1304" s="68"/>
      <c r="V1304" s="68"/>
      <c r="W1304" s="68"/>
      <c r="X1304" s="68"/>
      <c r="Y1304" s="68"/>
      <c r="Z1304" s="68"/>
      <c r="AA1304" s="68"/>
      <c r="AB1304" s="68"/>
      <c r="AC1304" s="68"/>
      <c r="AD1304" s="68"/>
      <c r="AE1304" s="68"/>
      <c r="AF1304" s="68"/>
      <c r="AG1304" s="68"/>
      <c r="AH1304" s="68"/>
      <c r="AI1304" s="68"/>
      <c r="AJ1304" s="68"/>
      <c r="AK1304" s="68"/>
      <c r="AL1304" s="68"/>
      <c r="AM1304" s="68"/>
      <c r="AN1304" s="68"/>
      <c r="AO1304" s="68"/>
      <c r="AP1304" s="68"/>
      <c r="AQ1304" s="68"/>
      <c r="AR1304" s="68"/>
      <c r="AS1304" s="68"/>
      <c r="AT1304" s="68"/>
      <c r="AU1304" s="68"/>
      <c r="AV1304" s="68"/>
      <c r="AW1304" s="68"/>
      <c r="AX1304" s="68"/>
      <c r="AY1304" s="68"/>
      <c r="AZ1304" s="68"/>
      <c r="BA1304" s="68"/>
      <c r="BB1304" s="68"/>
      <c r="BC1304" s="68"/>
      <c r="BD1304" s="68"/>
      <c r="BE1304" s="68"/>
      <c r="BF1304" s="68"/>
      <c r="BG1304" s="68"/>
      <c r="BH1304" s="68"/>
      <c r="BI1304" s="68"/>
      <c r="BJ1304" s="68"/>
      <c r="BK1304" s="68"/>
      <c r="BL1304" s="68"/>
      <c r="BM1304" s="68"/>
      <c r="BN1304" s="68"/>
      <c r="BO1304" s="68"/>
      <c r="BP1304" s="68"/>
      <c r="BQ1304" s="68"/>
      <c r="BR1304" s="68"/>
      <c r="BS1304" s="68"/>
      <c r="BT1304" s="68"/>
      <c r="BU1304" s="68"/>
      <c r="BV1304" s="68"/>
      <c r="BW1304" s="68"/>
      <c r="BX1304" s="68"/>
      <c r="BY1304" s="68"/>
      <c r="BZ1304" s="70" t="str">
        <f t="shared" si="333"/>
        <v/>
      </c>
      <c r="CA1304" s="71">
        <f t="shared" ca="1" si="334"/>
        <v>1096694.6662138889</v>
      </c>
      <c r="CB1304" s="70" t="b">
        <f ca="1">AND(LEN(BZ1304)&gt;0,TEXT(BZ1304,"YYYY-MM-DD")=TEXT(Konstanta!$B$1,"YYYY-MM-DD"))</f>
        <v>0</v>
      </c>
      <c r="CC1304" s="70" t="str">
        <f t="shared" si="335"/>
        <v/>
      </c>
      <c r="CD1304" s="72">
        <f ca="1">(Konstanta!$B$2-D1304)*24</f>
        <v>1096694.666275</v>
      </c>
      <c r="CE1304" t="b">
        <f t="shared" si="336"/>
        <v>0</v>
      </c>
      <c r="CF1304" t="b">
        <f>LEN(_xlfn.IFNA(VLOOKUP(H1304,Konstanta!$M:$M,1,FALSE),""))&gt;0</f>
        <v>0</v>
      </c>
      <c r="CG1304" t="b">
        <f>LEN(_xlfn.IFNA(VLOOKUP(G1304,Konstanta!$T:$T,1,FALSE),""))&gt;0</f>
        <v>0</v>
      </c>
      <c r="CH1304" t="b">
        <f>_xlfn.IFNA(VLOOKUP(U1304,Konstanta!$O:$O,1,FALSE),"-")&lt;&gt;"-"</f>
        <v>0</v>
      </c>
      <c r="CI1304" t="b">
        <f>LEN(_xlfn.IFNA(VLOOKUP(AX1304,Konstanta!$X:$X,1,FALSE),""))&gt;0</f>
        <v>0</v>
      </c>
      <c r="CJ1304" t="b">
        <f>OR(LEN(_xlfn.IFNA(VLOOKUP(Y1304,Konstanta!$Q:$Q,1,FALSE),""))&gt;0,LEN(Y1304)=0)</f>
        <v>1</v>
      </c>
      <c r="CK1304" t="b">
        <f t="shared" si="337"/>
        <v>1</v>
      </c>
      <c r="CL1304" t="b">
        <f>OR(LEN(_xlfn.IFNA(VLOOKUP(BK1304,Konstanta!$Z:$Z,1,FALSE),""))&gt;0,LEN(BK1304)=0)</f>
        <v>1</v>
      </c>
      <c r="CM1304" t="b">
        <f t="shared" si="338"/>
        <v>1</v>
      </c>
      <c r="CN1304" t="b">
        <f t="shared" si="339"/>
        <v>0</v>
      </c>
      <c r="CO1304" t="b">
        <f>LEN(_xlfn.IFNA(VLOOKUP(Data!K1304,Konstanta!$AB:$AB,1,FALSE),""))&gt;0</f>
        <v>0</v>
      </c>
      <c r="CP1304" s="12" t="b">
        <f t="shared" si="340"/>
        <v>0</v>
      </c>
      <c r="CQ1304" s="12" t="b">
        <f t="shared" si="341"/>
        <v>0</v>
      </c>
      <c r="CR1304" t="b">
        <f>ISNUMBER(SEARCH(Konstanta!$Q$5,Y1304))</f>
        <v>0</v>
      </c>
      <c r="CS1304">
        <f ca="1">IF(CD1304&lt;=Konstanta!$J$5,Konstanta!$I$5,IF(CD1304&lt;=Konstanta!$J$6,Konstanta!$I$6,IF(CD1304&lt;=Konstanta!$J$7,Konstanta!$I$7,Konstanta!$I$8)))</f>
        <v>4</v>
      </c>
      <c r="CT1304" t="b">
        <f>ISNUMBER(SEARCH(Konstanta!$Q$6,Y1304))</f>
        <v>0</v>
      </c>
      <c r="CU1304">
        <f ca="1">IF(CD1304&lt;=Konstanta!$F$5,Konstanta!$E$5,IF(CD1304&lt;=Konstanta!$F$6,Konstanta!$E$6,IF(CD1304&lt;=Konstanta!$F$7,Konstanta!$E$7,IF(CD1304&lt;=Konstanta!$F$8,Konstanta!$E$8,Konstanta!$E$9))))</f>
        <v>5</v>
      </c>
      <c r="CV1304" t="b">
        <f t="shared" si="342"/>
        <v>1</v>
      </c>
      <c r="CW1304" s="74">
        <f ca="1">IF(CD1304&lt;=Konstanta!$B$5,Konstanta!$A$5,IF(CD1304&lt;=Konstanta!$B$6,Konstanta!$A$6,IF(CD1304&lt;=Konstanta!$B$7,Konstanta!$A$7,IF(CD1304&lt;=Konstanta!$B$8,Konstanta!$A$8,IF(CD1304&lt;=Konstanta!$B$9,Konstanta!$A$9,IF(CD1304&lt;=Konstanta!$B$10,Konstanta!$A$10,IF(CD1304&lt;=Konstanta!$B$11,Konstanta!$A$11,Konstanta!$A$12)))))))</f>
        <v>8</v>
      </c>
      <c r="CX1304" t="b">
        <f>LEN(_xlfn.IFNA(VLOOKUP(AA1304,Konstanta!$AD:$AD,1,FALSE),""))=0</f>
        <v>1</v>
      </c>
      <c r="CY1304" s="67">
        <f t="shared" si="343"/>
        <v>0</v>
      </c>
      <c r="CZ1304" s="67">
        <f t="shared" si="344"/>
        <v>0</v>
      </c>
      <c r="DA1304" s="67">
        <f t="shared" si="345"/>
        <v>0</v>
      </c>
      <c r="DB1304" t="b">
        <f t="shared" ca="1" si="346"/>
        <v>0</v>
      </c>
      <c r="DC1304" s="67" t="b">
        <f>DA1304&lt;=Konstanta!$AH$3</f>
        <v>1</v>
      </c>
      <c r="DD1304" t="b">
        <f>CY1304&lt;=Konstanta!$AH$4</f>
        <v>1</v>
      </c>
      <c r="DE1304" t="b">
        <f>CY1304&lt;=Konstanta!$AH$5</f>
        <v>1</v>
      </c>
      <c r="DF1304" t="b">
        <f>CY1304&lt;=Konstanta!$AH$6</f>
        <v>1</v>
      </c>
      <c r="DG1304" t="b">
        <f ca="1">TEXT(BL1304,"YYYYMMDD")=TEXT(Konstanta!$B$1,"YYYYMMDD")</f>
        <v>0</v>
      </c>
      <c r="DH1304" t="b">
        <f t="shared" si="347"/>
        <v>0</v>
      </c>
      <c r="DI1304" s="67">
        <f ca="1">Konstanta!$C$4-Data!CD1304</f>
        <v>-1096658.666275</v>
      </c>
      <c r="DJ1304">
        <f ca="1">IF(Data!DI1304&gt;=Konstanta!$B$14,Konstanta!$A$14,IF(Data!DI1304&gt;=Konstanta!$B$15,Konstanta!$A$15,IF(Data!DI1304&gt;=Konstanta!$B$16,Konstanta!$A$16,IF(Data!DI1304&gt;=Konstanta!$B$17,Konstanta!$A$17,IF(Data!DI1304&gt;=Konstanta!$B$18,Konstanta!$A$18,Konstanta!$A$19)))))</f>
        <v>6</v>
      </c>
      <c r="DK1304" t="b">
        <f t="shared" si="348"/>
        <v>0</v>
      </c>
      <c r="DL1304" t="b">
        <f>COUNTIFS(A$1:A1303,A1304)=0</f>
        <v>1</v>
      </c>
    </row>
    <row r="1305" spans="1:116">
      <c r="A1305" s="68"/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8"/>
      <c r="P1305" s="68"/>
      <c r="Q1305" s="68"/>
      <c r="R1305" s="68"/>
      <c r="S1305" s="68"/>
      <c r="T1305" s="68"/>
      <c r="U1305" s="68"/>
      <c r="V1305" s="68"/>
      <c r="W1305" s="68"/>
      <c r="X1305" s="68"/>
      <c r="Y1305" s="68"/>
      <c r="Z1305" s="68"/>
      <c r="AA1305" s="68"/>
      <c r="AB1305" s="68"/>
      <c r="AC1305" s="68"/>
      <c r="AD1305" s="68"/>
      <c r="AE1305" s="68"/>
      <c r="AF1305" s="68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68"/>
      <c r="AX1305" s="68"/>
      <c r="AY1305" s="68"/>
      <c r="AZ1305" s="68"/>
      <c r="BA1305" s="68"/>
      <c r="BB1305" s="68"/>
      <c r="BC1305" s="68"/>
      <c r="BD1305" s="68"/>
      <c r="BE1305" s="68"/>
      <c r="BF1305" s="68"/>
      <c r="BG1305" s="68"/>
      <c r="BH1305" s="68"/>
      <c r="BI1305" s="68"/>
      <c r="BJ1305" s="68"/>
      <c r="BK1305" s="68"/>
      <c r="BL1305" s="68"/>
      <c r="BM1305" s="68"/>
      <c r="BN1305" s="68"/>
      <c r="BO1305" s="68"/>
      <c r="BP1305" s="68"/>
      <c r="BQ1305" s="68"/>
      <c r="BR1305" s="68"/>
      <c r="BS1305" s="68"/>
      <c r="BT1305" s="68"/>
      <c r="BU1305" s="68"/>
      <c r="BV1305" s="68"/>
      <c r="BW1305" s="68"/>
      <c r="BX1305" s="68"/>
      <c r="BY1305" s="68"/>
      <c r="BZ1305" s="70" t="str">
        <f t="shared" si="333"/>
        <v/>
      </c>
      <c r="CA1305" s="71">
        <f t="shared" ca="1" si="334"/>
        <v>1096694.666275</v>
      </c>
      <c r="CB1305" s="70" t="b">
        <f ca="1">AND(LEN(BZ1305)&gt;0,TEXT(BZ1305,"YYYY-MM-DD")=TEXT(Konstanta!$B$1,"YYYY-MM-DD"))</f>
        <v>0</v>
      </c>
      <c r="CC1305" s="70" t="str">
        <f t="shared" si="335"/>
        <v/>
      </c>
      <c r="CD1305" s="72">
        <f ca="1">(Konstanta!$B$2-D1305)*24</f>
        <v>1096694.666275</v>
      </c>
      <c r="CE1305" t="b">
        <f t="shared" si="336"/>
        <v>0</v>
      </c>
      <c r="CF1305" t="b">
        <f>LEN(_xlfn.IFNA(VLOOKUP(H1305,Konstanta!$M:$M,1,FALSE),""))&gt;0</f>
        <v>0</v>
      </c>
      <c r="CG1305" t="b">
        <f>LEN(_xlfn.IFNA(VLOOKUP(G1305,Konstanta!$T:$T,1,FALSE),""))&gt;0</f>
        <v>0</v>
      </c>
      <c r="CH1305" t="b">
        <f>_xlfn.IFNA(VLOOKUP(U1305,Konstanta!$O:$O,1,FALSE),"-")&lt;&gt;"-"</f>
        <v>0</v>
      </c>
      <c r="CI1305" t="b">
        <f>LEN(_xlfn.IFNA(VLOOKUP(AX1305,Konstanta!$X:$X,1,FALSE),""))&gt;0</f>
        <v>0</v>
      </c>
      <c r="CJ1305" t="b">
        <f>OR(LEN(_xlfn.IFNA(VLOOKUP(Y1305,Konstanta!$Q:$Q,1,FALSE),""))&gt;0,LEN(Y1305)=0)</f>
        <v>1</v>
      </c>
      <c r="CK1305" t="b">
        <f t="shared" si="337"/>
        <v>1</v>
      </c>
      <c r="CL1305" t="b">
        <f>OR(LEN(_xlfn.IFNA(VLOOKUP(BK1305,Konstanta!$Z:$Z,1,FALSE),""))&gt;0,LEN(BK1305)=0)</f>
        <v>1</v>
      </c>
      <c r="CM1305" t="b">
        <f t="shared" si="338"/>
        <v>1</v>
      </c>
      <c r="CN1305" t="b">
        <f t="shared" si="339"/>
        <v>0</v>
      </c>
      <c r="CO1305" t="b">
        <f>LEN(_xlfn.IFNA(VLOOKUP(Data!K1305,Konstanta!$AB:$AB,1,FALSE),""))&gt;0</f>
        <v>0</v>
      </c>
      <c r="CP1305" s="12" t="b">
        <f t="shared" si="340"/>
        <v>0</v>
      </c>
      <c r="CQ1305" s="12" t="b">
        <f t="shared" si="341"/>
        <v>0</v>
      </c>
      <c r="CR1305" t="b">
        <f>ISNUMBER(SEARCH(Konstanta!$Q$5,Y1305))</f>
        <v>0</v>
      </c>
      <c r="CS1305">
        <f ca="1">IF(CD1305&lt;=Konstanta!$J$5,Konstanta!$I$5,IF(CD1305&lt;=Konstanta!$J$6,Konstanta!$I$6,IF(CD1305&lt;=Konstanta!$J$7,Konstanta!$I$7,Konstanta!$I$8)))</f>
        <v>4</v>
      </c>
      <c r="CT1305" t="b">
        <f>ISNUMBER(SEARCH(Konstanta!$Q$6,Y1305))</f>
        <v>0</v>
      </c>
      <c r="CU1305">
        <f ca="1">IF(CD1305&lt;=Konstanta!$F$5,Konstanta!$E$5,IF(CD1305&lt;=Konstanta!$F$6,Konstanta!$E$6,IF(CD1305&lt;=Konstanta!$F$7,Konstanta!$E$7,IF(CD1305&lt;=Konstanta!$F$8,Konstanta!$E$8,Konstanta!$E$9))))</f>
        <v>5</v>
      </c>
      <c r="CV1305" t="b">
        <f t="shared" si="342"/>
        <v>1</v>
      </c>
      <c r="CW1305" s="74">
        <f ca="1">IF(CD1305&lt;=Konstanta!$B$5,Konstanta!$A$5,IF(CD1305&lt;=Konstanta!$B$6,Konstanta!$A$6,IF(CD1305&lt;=Konstanta!$B$7,Konstanta!$A$7,IF(CD1305&lt;=Konstanta!$B$8,Konstanta!$A$8,IF(CD1305&lt;=Konstanta!$B$9,Konstanta!$A$9,IF(CD1305&lt;=Konstanta!$B$10,Konstanta!$A$10,IF(CD1305&lt;=Konstanta!$B$11,Konstanta!$A$11,Konstanta!$A$12)))))))</f>
        <v>8</v>
      </c>
      <c r="CX1305" t="b">
        <f>LEN(_xlfn.IFNA(VLOOKUP(AA1305,Konstanta!$AD:$AD,1,FALSE),""))=0</f>
        <v>1</v>
      </c>
      <c r="CY1305" s="67">
        <f t="shared" si="343"/>
        <v>0</v>
      </c>
      <c r="CZ1305" s="67">
        <f t="shared" si="344"/>
        <v>0</v>
      </c>
      <c r="DA1305" s="67">
        <f t="shared" si="345"/>
        <v>0</v>
      </c>
      <c r="DB1305" t="b">
        <f t="shared" ca="1" si="346"/>
        <v>0</v>
      </c>
      <c r="DC1305" s="67" t="b">
        <f>DA1305&lt;=Konstanta!$AH$3</f>
        <v>1</v>
      </c>
      <c r="DD1305" t="b">
        <f>CY1305&lt;=Konstanta!$AH$4</f>
        <v>1</v>
      </c>
      <c r="DE1305" t="b">
        <f>CY1305&lt;=Konstanta!$AH$5</f>
        <v>1</v>
      </c>
      <c r="DF1305" t="b">
        <f>CY1305&lt;=Konstanta!$AH$6</f>
        <v>1</v>
      </c>
      <c r="DG1305" t="b">
        <f ca="1">TEXT(BL1305,"YYYYMMDD")=TEXT(Konstanta!$B$1,"YYYYMMDD")</f>
        <v>0</v>
      </c>
      <c r="DH1305" t="b">
        <f t="shared" si="347"/>
        <v>0</v>
      </c>
      <c r="DI1305" s="67">
        <f ca="1">Konstanta!$C$4-Data!CD1305</f>
        <v>-1096658.666275</v>
      </c>
      <c r="DJ1305">
        <f ca="1">IF(Data!DI1305&gt;=Konstanta!$B$14,Konstanta!$A$14,IF(Data!DI1305&gt;=Konstanta!$B$15,Konstanta!$A$15,IF(Data!DI1305&gt;=Konstanta!$B$16,Konstanta!$A$16,IF(Data!DI1305&gt;=Konstanta!$B$17,Konstanta!$A$17,IF(Data!DI1305&gt;=Konstanta!$B$18,Konstanta!$A$18,Konstanta!$A$19)))))</f>
        <v>6</v>
      </c>
      <c r="DK1305" t="b">
        <f t="shared" si="348"/>
        <v>0</v>
      </c>
      <c r="DL1305" t="b">
        <f>COUNTIFS(A$1:A1304,A1305)=0</f>
        <v>1</v>
      </c>
    </row>
    <row r="1306" spans="1:116">
      <c r="A1306" s="68"/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8"/>
      <c r="P1306" s="68"/>
      <c r="Q1306" s="68"/>
      <c r="R1306" s="68"/>
      <c r="S1306" s="68"/>
      <c r="T1306" s="68"/>
      <c r="U1306" s="68"/>
      <c r="V1306" s="68"/>
      <c r="W1306" s="68"/>
      <c r="X1306" s="68"/>
      <c r="Y1306" s="68"/>
      <c r="Z1306" s="68"/>
      <c r="AA1306" s="68"/>
      <c r="AB1306" s="68"/>
      <c r="AC1306" s="68"/>
      <c r="AD1306" s="68"/>
      <c r="AE1306" s="68"/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68"/>
      <c r="AX1306" s="68"/>
      <c r="AY1306" s="68"/>
      <c r="AZ1306" s="68"/>
      <c r="BA1306" s="68"/>
      <c r="BB1306" s="68"/>
      <c r="BC1306" s="68"/>
      <c r="BD1306" s="68"/>
      <c r="BE1306" s="68"/>
      <c r="BF1306" s="68"/>
      <c r="BG1306" s="68"/>
      <c r="BH1306" s="68"/>
      <c r="BI1306" s="68"/>
      <c r="BJ1306" s="68"/>
      <c r="BK1306" s="68"/>
      <c r="BL1306" s="68"/>
      <c r="BM1306" s="68"/>
      <c r="BN1306" s="68"/>
      <c r="BO1306" s="68"/>
      <c r="BP1306" s="68"/>
      <c r="BQ1306" s="68"/>
      <c r="BR1306" s="68"/>
      <c r="BS1306" s="68"/>
      <c r="BT1306" s="68"/>
      <c r="BU1306" s="68"/>
      <c r="BV1306" s="68"/>
      <c r="BW1306" s="68"/>
      <c r="BX1306" s="68"/>
      <c r="BY1306" s="68"/>
      <c r="BZ1306" s="70" t="str">
        <f t="shared" si="333"/>
        <v/>
      </c>
      <c r="CA1306" s="71">
        <f t="shared" ca="1" si="334"/>
        <v>1096694.6660055555</v>
      </c>
      <c r="CB1306" s="70" t="b">
        <f ca="1">AND(LEN(BZ1306)&gt;0,TEXT(BZ1306,"YYYY-MM-DD")=TEXT(Konstanta!$B$1,"YYYY-MM-DD"))</f>
        <v>0</v>
      </c>
      <c r="CC1306" s="70" t="str">
        <f t="shared" si="335"/>
        <v/>
      </c>
      <c r="CD1306" s="72">
        <f ca="1">(Konstanta!$B$2-D1306)*24</f>
        <v>1096694.666275</v>
      </c>
      <c r="CE1306" t="b">
        <f t="shared" si="336"/>
        <v>0</v>
      </c>
      <c r="CF1306" t="b">
        <f>LEN(_xlfn.IFNA(VLOOKUP(H1306,Konstanta!$M:$M,1,FALSE),""))&gt;0</f>
        <v>0</v>
      </c>
      <c r="CG1306" t="b">
        <f>LEN(_xlfn.IFNA(VLOOKUP(G1306,Konstanta!$T:$T,1,FALSE),""))&gt;0</f>
        <v>0</v>
      </c>
      <c r="CH1306" t="b">
        <f>_xlfn.IFNA(VLOOKUP(U1306,Konstanta!$O:$O,1,FALSE),"-")&lt;&gt;"-"</f>
        <v>0</v>
      </c>
      <c r="CI1306" t="b">
        <f>LEN(_xlfn.IFNA(VLOOKUP(AX1306,Konstanta!$X:$X,1,FALSE),""))&gt;0</f>
        <v>0</v>
      </c>
      <c r="CJ1306" t="b">
        <f>OR(LEN(_xlfn.IFNA(VLOOKUP(Y1306,Konstanta!$Q:$Q,1,FALSE),""))&gt;0,LEN(Y1306)=0)</f>
        <v>1</v>
      </c>
      <c r="CK1306" t="b">
        <f t="shared" si="337"/>
        <v>1</v>
      </c>
      <c r="CL1306" t="b">
        <f>OR(LEN(_xlfn.IFNA(VLOOKUP(BK1306,Konstanta!$Z:$Z,1,FALSE),""))&gt;0,LEN(BK1306)=0)</f>
        <v>1</v>
      </c>
      <c r="CM1306" t="b">
        <f t="shared" si="338"/>
        <v>1</v>
      </c>
      <c r="CN1306" t="b">
        <f t="shared" si="339"/>
        <v>0</v>
      </c>
      <c r="CO1306" t="b">
        <f>LEN(_xlfn.IFNA(VLOOKUP(Data!K1306,Konstanta!$AB:$AB,1,FALSE),""))&gt;0</f>
        <v>0</v>
      </c>
      <c r="CP1306" s="12" t="b">
        <f t="shared" si="340"/>
        <v>0</v>
      </c>
      <c r="CQ1306" s="12" t="b">
        <f t="shared" si="341"/>
        <v>0</v>
      </c>
      <c r="CR1306" t="b">
        <f>ISNUMBER(SEARCH(Konstanta!$Q$5,Y1306))</f>
        <v>0</v>
      </c>
      <c r="CS1306">
        <f ca="1">IF(CD1306&lt;=Konstanta!$J$5,Konstanta!$I$5,IF(CD1306&lt;=Konstanta!$J$6,Konstanta!$I$6,IF(CD1306&lt;=Konstanta!$J$7,Konstanta!$I$7,Konstanta!$I$8)))</f>
        <v>4</v>
      </c>
      <c r="CT1306" t="b">
        <f>ISNUMBER(SEARCH(Konstanta!$Q$6,Y1306))</f>
        <v>0</v>
      </c>
      <c r="CU1306">
        <f ca="1">IF(CD1306&lt;=Konstanta!$F$5,Konstanta!$E$5,IF(CD1306&lt;=Konstanta!$F$6,Konstanta!$E$6,IF(CD1306&lt;=Konstanta!$F$7,Konstanta!$E$7,IF(CD1306&lt;=Konstanta!$F$8,Konstanta!$E$8,Konstanta!$E$9))))</f>
        <v>5</v>
      </c>
      <c r="CV1306" t="b">
        <f t="shared" si="342"/>
        <v>1</v>
      </c>
      <c r="CW1306" s="74">
        <f ca="1">IF(CD1306&lt;=Konstanta!$B$5,Konstanta!$A$5,IF(CD1306&lt;=Konstanta!$B$6,Konstanta!$A$6,IF(CD1306&lt;=Konstanta!$B$7,Konstanta!$A$7,IF(CD1306&lt;=Konstanta!$B$8,Konstanta!$A$8,IF(CD1306&lt;=Konstanta!$B$9,Konstanta!$A$9,IF(CD1306&lt;=Konstanta!$B$10,Konstanta!$A$10,IF(CD1306&lt;=Konstanta!$B$11,Konstanta!$A$11,Konstanta!$A$12)))))))</f>
        <v>8</v>
      </c>
      <c r="CX1306" t="b">
        <f>LEN(_xlfn.IFNA(VLOOKUP(AA1306,Konstanta!$AD:$AD,1,FALSE),""))=0</f>
        <v>1</v>
      </c>
      <c r="CY1306" s="67">
        <f t="shared" si="343"/>
        <v>0</v>
      </c>
      <c r="CZ1306" s="67">
        <f t="shared" si="344"/>
        <v>0</v>
      </c>
      <c r="DA1306" s="67">
        <f t="shared" si="345"/>
        <v>0</v>
      </c>
      <c r="DB1306" t="b">
        <f t="shared" ca="1" si="346"/>
        <v>0</v>
      </c>
      <c r="DC1306" s="67" t="b">
        <f>DA1306&lt;=Konstanta!$AH$3</f>
        <v>1</v>
      </c>
      <c r="DD1306" t="b">
        <f>CY1306&lt;=Konstanta!$AH$4</f>
        <v>1</v>
      </c>
      <c r="DE1306" t="b">
        <f>CY1306&lt;=Konstanta!$AH$5</f>
        <v>1</v>
      </c>
      <c r="DF1306" t="b">
        <f>CY1306&lt;=Konstanta!$AH$6</f>
        <v>1</v>
      </c>
      <c r="DG1306" t="b">
        <f ca="1">TEXT(BL1306,"YYYYMMDD")=TEXT(Konstanta!$B$1,"YYYYMMDD")</f>
        <v>0</v>
      </c>
      <c r="DH1306" t="b">
        <f t="shared" si="347"/>
        <v>0</v>
      </c>
      <c r="DI1306" s="67">
        <f ca="1">Konstanta!$C$4-Data!CD1306</f>
        <v>-1096658.666275</v>
      </c>
      <c r="DJ1306">
        <f ca="1">IF(Data!DI1306&gt;=Konstanta!$B$14,Konstanta!$A$14,IF(Data!DI1306&gt;=Konstanta!$B$15,Konstanta!$A$15,IF(Data!DI1306&gt;=Konstanta!$B$16,Konstanta!$A$16,IF(Data!DI1306&gt;=Konstanta!$B$17,Konstanta!$A$17,IF(Data!DI1306&gt;=Konstanta!$B$18,Konstanta!$A$18,Konstanta!$A$19)))))</f>
        <v>6</v>
      </c>
      <c r="DK1306" t="b">
        <f t="shared" si="348"/>
        <v>0</v>
      </c>
      <c r="DL1306" t="b">
        <f>COUNTIFS(A$1:A1305,A1306)=0</f>
        <v>1</v>
      </c>
    </row>
    <row r="1307" spans="1:116">
      <c r="A1307" s="68"/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8"/>
      <c r="P1307" s="68"/>
      <c r="Q1307" s="68"/>
      <c r="R1307" s="68"/>
      <c r="S1307" s="68"/>
      <c r="T1307" s="68"/>
      <c r="U1307" s="68"/>
      <c r="V1307" s="68"/>
      <c r="W1307" s="68"/>
      <c r="X1307" s="68"/>
      <c r="Y1307" s="68"/>
      <c r="Z1307" s="68"/>
      <c r="AA1307" s="68"/>
      <c r="AB1307" s="68"/>
      <c r="AC1307" s="68"/>
      <c r="AD1307" s="68"/>
      <c r="AE1307" s="68"/>
      <c r="AF1307" s="68"/>
      <c r="AG1307" s="68"/>
      <c r="AH1307" s="68"/>
      <c r="AI1307" s="68"/>
      <c r="AJ1307" s="68"/>
      <c r="AK1307" s="68"/>
      <c r="AL1307" s="68"/>
      <c r="AM1307" s="68"/>
      <c r="AN1307" s="68"/>
      <c r="AO1307" s="68"/>
      <c r="AP1307" s="68"/>
      <c r="AQ1307" s="68"/>
      <c r="AR1307" s="68"/>
      <c r="AS1307" s="68"/>
      <c r="AT1307" s="68"/>
      <c r="AU1307" s="68"/>
      <c r="AV1307" s="68"/>
      <c r="AW1307" s="68"/>
      <c r="AX1307" s="68"/>
      <c r="AY1307" s="68"/>
      <c r="AZ1307" s="68"/>
      <c r="BA1307" s="68"/>
      <c r="BB1307" s="68"/>
      <c r="BC1307" s="68"/>
      <c r="BD1307" s="68"/>
      <c r="BE1307" s="68"/>
      <c r="BF1307" s="68"/>
      <c r="BG1307" s="68"/>
      <c r="BH1307" s="68"/>
      <c r="BI1307" s="68"/>
      <c r="BJ1307" s="68"/>
      <c r="BK1307" s="68"/>
      <c r="BL1307" s="68"/>
      <c r="BM1307" s="68"/>
      <c r="BN1307" s="68"/>
      <c r="BO1307" s="68"/>
      <c r="BP1307" s="68"/>
      <c r="BQ1307" s="68"/>
      <c r="BR1307" s="68"/>
      <c r="BS1307" s="68"/>
      <c r="BT1307" s="68"/>
      <c r="BU1307" s="68"/>
      <c r="BV1307" s="68"/>
      <c r="BW1307" s="68"/>
      <c r="BX1307" s="68"/>
      <c r="BY1307" s="68"/>
      <c r="BZ1307" s="70" t="str">
        <f t="shared" si="333"/>
        <v/>
      </c>
      <c r="CA1307" s="71">
        <f t="shared" ca="1" si="334"/>
        <v>1096694.6662277777</v>
      </c>
      <c r="CB1307" s="70" t="b">
        <f ca="1">AND(LEN(BZ1307)&gt;0,TEXT(BZ1307,"YYYY-MM-DD")=TEXT(Konstanta!$B$1,"YYYY-MM-DD"))</f>
        <v>0</v>
      </c>
      <c r="CC1307" s="70" t="str">
        <f t="shared" si="335"/>
        <v/>
      </c>
      <c r="CD1307" s="72">
        <f ca="1">(Konstanta!$B$2-D1307)*24</f>
        <v>1096694.666275</v>
      </c>
      <c r="CE1307" t="b">
        <f t="shared" si="336"/>
        <v>0</v>
      </c>
      <c r="CF1307" t="b">
        <f>LEN(_xlfn.IFNA(VLOOKUP(H1307,Konstanta!$M:$M,1,FALSE),""))&gt;0</f>
        <v>0</v>
      </c>
      <c r="CG1307" t="b">
        <f>LEN(_xlfn.IFNA(VLOOKUP(G1307,Konstanta!$T:$T,1,FALSE),""))&gt;0</f>
        <v>0</v>
      </c>
      <c r="CH1307" t="b">
        <f>_xlfn.IFNA(VLOOKUP(U1307,Konstanta!$O:$O,1,FALSE),"-")&lt;&gt;"-"</f>
        <v>0</v>
      </c>
      <c r="CI1307" t="b">
        <f>LEN(_xlfn.IFNA(VLOOKUP(AX1307,Konstanta!$X:$X,1,FALSE),""))&gt;0</f>
        <v>0</v>
      </c>
      <c r="CJ1307" t="b">
        <f>OR(LEN(_xlfn.IFNA(VLOOKUP(Y1307,Konstanta!$Q:$Q,1,FALSE),""))&gt;0,LEN(Y1307)=0)</f>
        <v>1</v>
      </c>
      <c r="CK1307" t="b">
        <f t="shared" si="337"/>
        <v>1</v>
      </c>
      <c r="CL1307" t="b">
        <f>OR(LEN(_xlfn.IFNA(VLOOKUP(BK1307,Konstanta!$Z:$Z,1,FALSE),""))&gt;0,LEN(BK1307)=0)</f>
        <v>1</v>
      </c>
      <c r="CM1307" t="b">
        <f t="shared" si="338"/>
        <v>1</v>
      </c>
      <c r="CN1307" t="b">
        <f t="shared" si="339"/>
        <v>0</v>
      </c>
      <c r="CO1307" t="b">
        <f>LEN(_xlfn.IFNA(VLOOKUP(Data!K1307,Konstanta!$AB:$AB,1,FALSE),""))&gt;0</f>
        <v>0</v>
      </c>
      <c r="CP1307" s="12" t="b">
        <f t="shared" si="340"/>
        <v>0</v>
      </c>
      <c r="CQ1307" s="12" t="b">
        <f t="shared" si="341"/>
        <v>0</v>
      </c>
      <c r="CR1307" t="b">
        <f>ISNUMBER(SEARCH(Konstanta!$Q$5,Y1307))</f>
        <v>0</v>
      </c>
      <c r="CS1307">
        <f ca="1">IF(CD1307&lt;=Konstanta!$J$5,Konstanta!$I$5,IF(CD1307&lt;=Konstanta!$J$6,Konstanta!$I$6,IF(CD1307&lt;=Konstanta!$J$7,Konstanta!$I$7,Konstanta!$I$8)))</f>
        <v>4</v>
      </c>
      <c r="CT1307" t="b">
        <f>ISNUMBER(SEARCH(Konstanta!$Q$6,Y1307))</f>
        <v>0</v>
      </c>
      <c r="CU1307">
        <f ca="1">IF(CD1307&lt;=Konstanta!$F$5,Konstanta!$E$5,IF(CD1307&lt;=Konstanta!$F$6,Konstanta!$E$6,IF(CD1307&lt;=Konstanta!$F$7,Konstanta!$E$7,IF(CD1307&lt;=Konstanta!$F$8,Konstanta!$E$8,Konstanta!$E$9))))</f>
        <v>5</v>
      </c>
      <c r="CV1307" t="b">
        <f t="shared" si="342"/>
        <v>1</v>
      </c>
      <c r="CW1307" s="74">
        <f ca="1">IF(CD1307&lt;=Konstanta!$B$5,Konstanta!$A$5,IF(CD1307&lt;=Konstanta!$B$6,Konstanta!$A$6,IF(CD1307&lt;=Konstanta!$B$7,Konstanta!$A$7,IF(CD1307&lt;=Konstanta!$B$8,Konstanta!$A$8,IF(CD1307&lt;=Konstanta!$B$9,Konstanta!$A$9,IF(CD1307&lt;=Konstanta!$B$10,Konstanta!$A$10,IF(CD1307&lt;=Konstanta!$B$11,Konstanta!$A$11,Konstanta!$A$12)))))))</f>
        <v>8</v>
      </c>
      <c r="CX1307" t="b">
        <f>LEN(_xlfn.IFNA(VLOOKUP(AA1307,Konstanta!$AD:$AD,1,FALSE),""))=0</f>
        <v>1</v>
      </c>
      <c r="CY1307" s="67">
        <f t="shared" si="343"/>
        <v>0</v>
      </c>
      <c r="CZ1307" s="67">
        <f t="shared" si="344"/>
        <v>0</v>
      </c>
      <c r="DA1307" s="67">
        <f t="shared" si="345"/>
        <v>0</v>
      </c>
      <c r="DB1307" t="b">
        <f t="shared" ca="1" si="346"/>
        <v>0</v>
      </c>
      <c r="DC1307" s="67" t="b">
        <f>DA1307&lt;=Konstanta!$AH$3</f>
        <v>1</v>
      </c>
      <c r="DD1307" t="b">
        <f>CY1307&lt;=Konstanta!$AH$4</f>
        <v>1</v>
      </c>
      <c r="DE1307" t="b">
        <f>CY1307&lt;=Konstanta!$AH$5</f>
        <v>1</v>
      </c>
      <c r="DF1307" t="b">
        <f>CY1307&lt;=Konstanta!$AH$6</f>
        <v>1</v>
      </c>
      <c r="DG1307" t="b">
        <f ca="1">TEXT(BL1307,"YYYYMMDD")=TEXT(Konstanta!$B$1,"YYYYMMDD")</f>
        <v>0</v>
      </c>
      <c r="DH1307" t="b">
        <f t="shared" si="347"/>
        <v>0</v>
      </c>
      <c r="DI1307" s="67">
        <f ca="1">Konstanta!$C$4-Data!CD1307</f>
        <v>-1096658.666275</v>
      </c>
      <c r="DJ1307">
        <f ca="1">IF(Data!DI1307&gt;=Konstanta!$B$14,Konstanta!$A$14,IF(Data!DI1307&gt;=Konstanta!$B$15,Konstanta!$A$15,IF(Data!DI1307&gt;=Konstanta!$B$16,Konstanta!$A$16,IF(Data!DI1307&gt;=Konstanta!$B$17,Konstanta!$A$17,IF(Data!DI1307&gt;=Konstanta!$B$18,Konstanta!$A$18,Konstanta!$A$19)))))</f>
        <v>6</v>
      </c>
      <c r="DK1307" t="b">
        <f t="shared" si="348"/>
        <v>0</v>
      </c>
      <c r="DL1307" t="b">
        <f>COUNTIFS(A$1:A1306,A1307)=0</f>
        <v>1</v>
      </c>
    </row>
    <row r="1308" spans="1:116">
      <c r="A1308" s="68"/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8"/>
      <c r="P1308" s="68"/>
      <c r="Q1308" s="68"/>
      <c r="R1308" s="68"/>
      <c r="S1308" s="68"/>
      <c r="T1308" s="68"/>
      <c r="U1308" s="68"/>
      <c r="V1308" s="68"/>
      <c r="W1308" s="68"/>
      <c r="X1308" s="68"/>
      <c r="Y1308" s="68"/>
      <c r="Z1308" s="68"/>
      <c r="AA1308" s="68"/>
      <c r="AB1308" s="68"/>
      <c r="AC1308" s="68"/>
      <c r="AD1308" s="68"/>
      <c r="AE1308" s="68"/>
      <c r="AF1308" s="68"/>
      <c r="AG1308" s="68"/>
      <c r="AH1308" s="68"/>
      <c r="AI1308" s="68"/>
      <c r="AJ1308" s="68"/>
      <c r="AK1308" s="68"/>
      <c r="AL1308" s="68"/>
      <c r="AM1308" s="68"/>
      <c r="AN1308" s="68"/>
      <c r="AO1308" s="68"/>
      <c r="AP1308" s="68"/>
      <c r="AQ1308" s="68"/>
      <c r="AR1308" s="68"/>
      <c r="AS1308" s="68"/>
      <c r="AT1308" s="68"/>
      <c r="AU1308" s="68"/>
      <c r="AV1308" s="68"/>
      <c r="AW1308" s="68"/>
      <c r="AX1308" s="68"/>
      <c r="AY1308" s="68"/>
      <c r="AZ1308" s="68"/>
      <c r="BA1308" s="68"/>
      <c r="BB1308" s="68"/>
      <c r="BC1308" s="68"/>
      <c r="BD1308" s="68"/>
      <c r="BE1308" s="68"/>
      <c r="BF1308" s="68"/>
      <c r="BG1308" s="68"/>
      <c r="BH1308" s="68"/>
      <c r="BI1308" s="68"/>
      <c r="BJ1308" s="68"/>
      <c r="BK1308" s="68"/>
      <c r="BL1308" s="68"/>
      <c r="BM1308" s="68"/>
      <c r="BN1308" s="68"/>
      <c r="BO1308" s="68"/>
      <c r="BP1308" s="68"/>
      <c r="BQ1308" s="68"/>
      <c r="BR1308" s="68"/>
      <c r="BS1308" s="68"/>
      <c r="BT1308" s="68"/>
      <c r="BU1308" s="68"/>
      <c r="BV1308" s="68"/>
      <c r="BW1308" s="68"/>
      <c r="BX1308" s="68"/>
      <c r="BY1308" s="68"/>
      <c r="BZ1308" s="70" t="str">
        <f t="shared" si="333"/>
        <v/>
      </c>
      <c r="CA1308" s="71">
        <f t="shared" ca="1" si="334"/>
        <v>1096694.6664083335</v>
      </c>
      <c r="CB1308" s="70" t="b">
        <f ca="1">AND(LEN(BZ1308)&gt;0,TEXT(BZ1308,"YYYY-MM-DD")=TEXT(Konstanta!$B$1,"YYYY-MM-DD"))</f>
        <v>0</v>
      </c>
      <c r="CC1308" s="70" t="str">
        <f t="shared" si="335"/>
        <v/>
      </c>
      <c r="CD1308" s="72">
        <f ca="1">(Konstanta!$B$2-D1308)*24</f>
        <v>1096694.666275</v>
      </c>
      <c r="CE1308" t="b">
        <f t="shared" si="336"/>
        <v>0</v>
      </c>
      <c r="CF1308" t="b">
        <f>LEN(_xlfn.IFNA(VLOOKUP(H1308,Konstanta!$M:$M,1,FALSE),""))&gt;0</f>
        <v>0</v>
      </c>
      <c r="CG1308" t="b">
        <f>LEN(_xlfn.IFNA(VLOOKUP(G1308,Konstanta!$T:$T,1,FALSE),""))&gt;0</f>
        <v>0</v>
      </c>
      <c r="CH1308" t="b">
        <f>_xlfn.IFNA(VLOOKUP(U1308,Konstanta!$O:$O,1,FALSE),"-")&lt;&gt;"-"</f>
        <v>0</v>
      </c>
      <c r="CI1308" t="b">
        <f>LEN(_xlfn.IFNA(VLOOKUP(AX1308,Konstanta!$X:$X,1,FALSE),""))&gt;0</f>
        <v>0</v>
      </c>
      <c r="CJ1308" t="b">
        <f>OR(LEN(_xlfn.IFNA(VLOOKUP(Y1308,Konstanta!$Q:$Q,1,FALSE),""))&gt;0,LEN(Y1308)=0)</f>
        <v>1</v>
      </c>
      <c r="CK1308" t="b">
        <f t="shared" si="337"/>
        <v>1</v>
      </c>
      <c r="CL1308" t="b">
        <f>OR(LEN(_xlfn.IFNA(VLOOKUP(BK1308,Konstanta!$Z:$Z,1,FALSE),""))&gt;0,LEN(BK1308)=0)</f>
        <v>1</v>
      </c>
      <c r="CM1308" t="b">
        <f t="shared" si="338"/>
        <v>1</v>
      </c>
      <c r="CN1308" t="b">
        <f t="shared" si="339"/>
        <v>0</v>
      </c>
      <c r="CO1308" t="b">
        <f>LEN(_xlfn.IFNA(VLOOKUP(Data!K1308,Konstanta!$AB:$AB,1,FALSE),""))&gt;0</f>
        <v>0</v>
      </c>
      <c r="CP1308" s="12" t="b">
        <f t="shared" si="340"/>
        <v>0</v>
      </c>
      <c r="CQ1308" s="12" t="b">
        <f t="shared" si="341"/>
        <v>0</v>
      </c>
      <c r="CR1308" t="b">
        <f>ISNUMBER(SEARCH(Konstanta!$Q$5,Y1308))</f>
        <v>0</v>
      </c>
      <c r="CS1308">
        <f ca="1">IF(CD1308&lt;=Konstanta!$J$5,Konstanta!$I$5,IF(CD1308&lt;=Konstanta!$J$6,Konstanta!$I$6,IF(CD1308&lt;=Konstanta!$J$7,Konstanta!$I$7,Konstanta!$I$8)))</f>
        <v>4</v>
      </c>
      <c r="CT1308" t="b">
        <f>ISNUMBER(SEARCH(Konstanta!$Q$6,Y1308))</f>
        <v>0</v>
      </c>
      <c r="CU1308">
        <f ca="1">IF(CD1308&lt;=Konstanta!$F$5,Konstanta!$E$5,IF(CD1308&lt;=Konstanta!$F$6,Konstanta!$E$6,IF(CD1308&lt;=Konstanta!$F$7,Konstanta!$E$7,IF(CD1308&lt;=Konstanta!$F$8,Konstanta!$E$8,Konstanta!$E$9))))</f>
        <v>5</v>
      </c>
      <c r="CV1308" t="b">
        <f t="shared" si="342"/>
        <v>1</v>
      </c>
      <c r="CW1308" s="74">
        <f ca="1">IF(CD1308&lt;=Konstanta!$B$5,Konstanta!$A$5,IF(CD1308&lt;=Konstanta!$B$6,Konstanta!$A$6,IF(CD1308&lt;=Konstanta!$B$7,Konstanta!$A$7,IF(CD1308&lt;=Konstanta!$B$8,Konstanta!$A$8,IF(CD1308&lt;=Konstanta!$B$9,Konstanta!$A$9,IF(CD1308&lt;=Konstanta!$B$10,Konstanta!$A$10,IF(CD1308&lt;=Konstanta!$B$11,Konstanta!$A$11,Konstanta!$A$12)))))))</f>
        <v>8</v>
      </c>
      <c r="CX1308" t="b">
        <f>LEN(_xlfn.IFNA(VLOOKUP(AA1308,Konstanta!$AD:$AD,1,FALSE),""))=0</f>
        <v>1</v>
      </c>
      <c r="CY1308" s="67">
        <f t="shared" si="343"/>
        <v>0</v>
      </c>
      <c r="CZ1308" s="67">
        <f t="shared" si="344"/>
        <v>0</v>
      </c>
      <c r="DA1308" s="67">
        <f t="shared" si="345"/>
        <v>0</v>
      </c>
      <c r="DB1308" t="b">
        <f t="shared" ca="1" si="346"/>
        <v>0</v>
      </c>
      <c r="DC1308" s="67" t="b">
        <f>DA1308&lt;=Konstanta!$AH$3</f>
        <v>1</v>
      </c>
      <c r="DD1308" t="b">
        <f>CY1308&lt;=Konstanta!$AH$4</f>
        <v>1</v>
      </c>
      <c r="DE1308" t="b">
        <f>CY1308&lt;=Konstanta!$AH$5</f>
        <v>1</v>
      </c>
      <c r="DF1308" t="b">
        <f>CY1308&lt;=Konstanta!$AH$6</f>
        <v>1</v>
      </c>
      <c r="DG1308" t="b">
        <f ca="1">TEXT(BL1308,"YYYYMMDD")=TEXT(Konstanta!$B$1,"YYYYMMDD")</f>
        <v>0</v>
      </c>
      <c r="DH1308" t="b">
        <f t="shared" si="347"/>
        <v>0</v>
      </c>
      <c r="DI1308" s="67">
        <f ca="1">Konstanta!$C$4-Data!CD1308</f>
        <v>-1096658.666275</v>
      </c>
      <c r="DJ1308">
        <f ca="1">IF(Data!DI1308&gt;=Konstanta!$B$14,Konstanta!$A$14,IF(Data!DI1308&gt;=Konstanta!$B$15,Konstanta!$A$15,IF(Data!DI1308&gt;=Konstanta!$B$16,Konstanta!$A$16,IF(Data!DI1308&gt;=Konstanta!$B$17,Konstanta!$A$17,IF(Data!DI1308&gt;=Konstanta!$B$18,Konstanta!$A$18,Konstanta!$A$19)))))</f>
        <v>6</v>
      </c>
      <c r="DK1308" t="b">
        <f t="shared" si="348"/>
        <v>0</v>
      </c>
      <c r="DL1308" t="b">
        <f>COUNTIFS(A$1:A1307,A1308)=0</f>
        <v>1</v>
      </c>
    </row>
    <row r="1309" spans="1:116">
      <c r="A1309" s="68"/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8"/>
      <c r="P1309" s="68"/>
      <c r="Q1309" s="68"/>
      <c r="R1309" s="68"/>
      <c r="S1309" s="68"/>
      <c r="T1309" s="68"/>
      <c r="U1309" s="68"/>
      <c r="V1309" s="68"/>
      <c r="W1309" s="68"/>
      <c r="X1309" s="68"/>
      <c r="Y1309" s="68"/>
      <c r="Z1309" s="68"/>
      <c r="AA1309" s="68"/>
      <c r="AB1309" s="68"/>
      <c r="AC1309" s="68"/>
      <c r="AD1309" s="68"/>
      <c r="AE1309" s="68"/>
      <c r="AF1309" s="68"/>
      <c r="AG1309" s="68"/>
      <c r="AH1309" s="68"/>
      <c r="AI1309" s="68"/>
      <c r="AJ1309" s="68"/>
      <c r="AK1309" s="68"/>
      <c r="AL1309" s="68"/>
      <c r="AM1309" s="68"/>
      <c r="AN1309" s="68"/>
      <c r="AO1309" s="68"/>
      <c r="AP1309" s="68"/>
      <c r="AQ1309" s="68"/>
      <c r="AR1309" s="68"/>
      <c r="AS1309" s="68"/>
      <c r="AT1309" s="68"/>
      <c r="AU1309" s="68"/>
      <c r="AV1309" s="68"/>
      <c r="AW1309" s="68"/>
      <c r="AX1309" s="68"/>
      <c r="AY1309" s="68"/>
      <c r="AZ1309" s="68"/>
      <c r="BA1309" s="68"/>
      <c r="BB1309" s="68"/>
      <c r="BC1309" s="68"/>
      <c r="BD1309" s="68"/>
      <c r="BE1309" s="68"/>
      <c r="BF1309" s="68"/>
      <c r="BG1309" s="68"/>
      <c r="BH1309" s="68"/>
      <c r="BI1309" s="68"/>
      <c r="BJ1309" s="68"/>
      <c r="BK1309" s="68"/>
      <c r="BL1309" s="68"/>
      <c r="BM1309" s="68"/>
      <c r="BN1309" s="68"/>
      <c r="BO1309" s="68"/>
      <c r="BP1309" s="68"/>
      <c r="BQ1309" s="68"/>
      <c r="BR1309" s="68"/>
      <c r="BS1309" s="68"/>
      <c r="BT1309" s="68"/>
      <c r="BU1309" s="68"/>
      <c r="BV1309" s="68"/>
      <c r="BW1309" s="68"/>
      <c r="BX1309" s="68"/>
      <c r="BY1309" s="68"/>
      <c r="BZ1309" s="70" t="str">
        <f t="shared" si="333"/>
        <v/>
      </c>
      <c r="CA1309" s="71">
        <f t="shared" ca="1" si="334"/>
        <v>1096694.6664305555</v>
      </c>
      <c r="CB1309" s="70" t="b">
        <f ca="1">AND(LEN(BZ1309)&gt;0,TEXT(BZ1309,"YYYY-MM-DD")=TEXT(Konstanta!$B$1,"YYYY-MM-DD"))</f>
        <v>0</v>
      </c>
      <c r="CC1309" s="70" t="str">
        <f t="shared" si="335"/>
        <v/>
      </c>
      <c r="CD1309" s="72">
        <f ca="1">(Konstanta!$B$2-D1309)*24</f>
        <v>1096694.666275</v>
      </c>
      <c r="CE1309" t="b">
        <f t="shared" si="336"/>
        <v>0</v>
      </c>
      <c r="CF1309" t="b">
        <f>LEN(_xlfn.IFNA(VLOOKUP(H1309,Konstanta!$M:$M,1,FALSE),""))&gt;0</f>
        <v>0</v>
      </c>
      <c r="CG1309" t="b">
        <f>LEN(_xlfn.IFNA(VLOOKUP(G1309,Konstanta!$T:$T,1,FALSE),""))&gt;0</f>
        <v>0</v>
      </c>
      <c r="CH1309" t="b">
        <f>_xlfn.IFNA(VLOOKUP(U1309,Konstanta!$O:$O,1,FALSE),"-")&lt;&gt;"-"</f>
        <v>0</v>
      </c>
      <c r="CI1309" t="b">
        <f>LEN(_xlfn.IFNA(VLOOKUP(AX1309,Konstanta!$X:$X,1,FALSE),""))&gt;0</f>
        <v>0</v>
      </c>
      <c r="CJ1309" t="b">
        <f>OR(LEN(_xlfn.IFNA(VLOOKUP(Y1309,Konstanta!$Q:$Q,1,FALSE),""))&gt;0,LEN(Y1309)=0)</f>
        <v>1</v>
      </c>
      <c r="CK1309" t="b">
        <f t="shared" si="337"/>
        <v>1</v>
      </c>
      <c r="CL1309" t="b">
        <f>OR(LEN(_xlfn.IFNA(VLOOKUP(BK1309,Konstanta!$Z:$Z,1,FALSE),""))&gt;0,LEN(BK1309)=0)</f>
        <v>1</v>
      </c>
      <c r="CM1309" t="b">
        <f t="shared" si="338"/>
        <v>1</v>
      </c>
      <c r="CN1309" t="b">
        <f t="shared" si="339"/>
        <v>0</v>
      </c>
      <c r="CO1309" t="b">
        <f>LEN(_xlfn.IFNA(VLOOKUP(Data!K1309,Konstanta!$AB:$AB,1,FALSE),""))&gt;0</f>
        <v>0</v>
      </c>
      <c r="CP1309" s="12" t="b">
        <f t="shared" si="340"/>
        <v>0</v>
      </c>
      <c r="CQ1309" s="12" t="b">
        <f t="shared" si="341"/>
        <v>0</v>
      </c>
      <c r="CR1309" t="b">
        <f>ISNUMBER(SEARCH(Konstanta!$Q$5,Y1309))</f>
        <v>0</v>
      </c>
      <c r="CS1309">
        <f ca="1">IF(CD1309&lt;=Konstanta!$J$5,Konstanta!$I$5,IF(CD1309&lt;=Konstanta!$J$6,Konstanta!$I$6,IF(CD1309&lt;=Konstanta!$J$7,Konstanta!$I$7,Konstanta!$I$8)))</f>
        <v>4</v>
      </c>
      <c r="CT1309" t="b">
        <f>ISNUMBER(SEARCH(Konstanta!$Q$6,Y1309))</f>
        <v>0</v>
      </c>
      <c r="CU1309">
        <f ca="1">IF(CD1309&lt;=Konstanta!$F$5,Konstanta!$E$5,IF(CD1309&lt;=Konstanta!$F$6,Konstanta!$E$6,IF(CD1309&lt;=Konstanta!$F$7,Konstanta!$E$7,IF(CD1309&lt;=Konstanta!$F$8,Konstanta!$E$8,Konstanta!$E$9))))</f>
        <v>5</v>
      </c>
      <c r="CV1309" t="b">
        <f t="shared" si="342"/>
        <v>1</v>
      </c>
      <c r="CW1309" s="74">
        <f ca="1">IF(CD1309&lt;=Konstanta!$B$5,Konstanta!$A$5,IF(CD1309&lt;=Konstanta!$B$6,Konstanta!$A$6,IF(CD1309&lt;=Konstanta!$B$7,Konstanta!$A$7,IF(CD1309&lt;=Konstanta!$B$8,Konstanta!$A$8,IF(CD1309&lt;=Konstanta!$B$9,Konstanta!$A$9,IF(CD1309&lt;=Konstanta!$B$10,Konstanta!$A$10,IF(CD1309&lt;=Konstanta!$B$11,Konstanta!$A$11,Konstanta!$A$12)))))))</f>
        <v>8</v>
      </c>
      <c r="CX1309" t="b">
        <f>LEN(_xlfn.IFNA(VLOOKUP(AA1309,Konstanta!$AD:$AD,1,FALSE),""))=0</f>
        <v>1</v>
      </c>
      <c r="CY1309" s="67">
        <f t="shared" si="343"/>
        <v>0</v>
      </c>
      <c r="CZ1309" s="67">
        <f t="shared" si="344"/>
        <v>0</v>
      </c>
      <c r="DA1309" s="67">
        <f t="shared" si="345"/>
        <v>0</v>
      </c>
      <c r="DB1309" t="b">
        <f t="shared" ca="1" si="346"/>
        <v>0</v>
      </c>
      <c r="DC1309" s="67" t="b">
        <f>DA1309&lt;=Konstanta!$AH$3</f>
        <v>1</v>
      </c>
      <c r="DD1309" t="b">
        <f>CY1309&lt;=Konstanta!$AH$4</f>
        <v>1</v>
      </c>
      <c r="DE1309" t="b">
        <f>CY1309&lt;=Konstanta!$AH$5</f>
        <v>1</v>
      </c>
      <c r="DF1309" t="b">
        <f>CY1309&lt;=Konstanta!$AH$6</f>
        <v>1</v>
      </c>
      <c r="DG1309" t="b">
        <f ca="1">TEXT(BL1309,"YYYYMMDD")=TEXT(Konstanta!$B$1,"YYYYMMDD")</f>
        <v>0</v>
      </c>
      <c r="DH1309" t="b">
        <f t="shared" si="347"/>
        <v>0</v>
      </c>
      <c r="DI1309" s="67">
        <f ca="1">Konstanta!$C$4-Data!CD1309</f>
        <v>-1096658.666275</v>
      </c>
      <c r="DJ1309">
        <f ca="1">IF(Data!DI1309&gt;=Konstanta!$B$14,Konstanta!$A$14,IF(Data!DI1309&gt;=Konstanta!$B$15,Konstanta!$A$15,IF(Data!DI1309&gt;=Konstanta!$B$16,Konstanta!$A$16,IF(Data!DI1309&gt;=Konstanta!$B$17,Konstanta!$A$17,IF(Data!DI1309&gt;=Konstanta!$B$18,Konstanta!$A$18,Konstanta!$A$19)))))</f>
        <v>6</v>
      </c>
      <c r="DK1309" t="b">
        <f t="shared" si="348"/>
        <v>0</v>
      </c>
      <c r="DL1309" t="b">
        <f>COUNTIFS(A$1:A1308,A1309)=0</f>
        <v>1</v>
      </c>
    </row>
    <row r="1310" spans="1:116">
      <c r="A1310" s="68"/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8"/>
      <c r="P1310" s="68"/>
      <c r="Q1310" s="68"/>
      <c r="R1310" s="68"/>
      <c r="S1310" s="68"/>
      <c r="T1310" s="68"/>
      <c r="U1310" s="68"/>
      <c r="V1310" s="68"/>
      <c r="W1310" s="68"/>
      <c r="X1310" s="68"/>
      <c r="Y1310" s="68"/>
      <c r="Z1310" s="68"/>
      <c r="AA1310" s="68"/>
      <c r="AB1310" s="68"/>
      <c r="AC1310" s="68"/>
      <c r="AD1310" s="68"/>
      <c r="AE1310" s="68"/>
      <c r="AF1310" s="68"/>
      <c r="AG1310" s="68"/>
      <c r="AH1310" s="68"/>
      <c r="AI1310" s="68"/>
      <c r="AJ1310" s="68"/>
      <c r="AK1310" s="68"/>
      <c r="AL1310" s="68"/>
      <c r="AM1310" s="68"/>
      <c r="AN1310" s="68"/>
      <c r="AO1310" s="68"/>
      <c r="AP1310" s="68"/>
      <c r="AQ1310" s="68"/>
      <c r="AR1310" s="68"/>
      <c r="AS1310" s="68"/>
      <c r="AT1310" s="68"/>
      <c r="AU1310" s="68"/>
      <c r="AV1310" s="68"/>
      <c r="AW1310" s="68"/>
      <c r="AX1310" s="68"/>
      <c r="AY1310" s="68"/>
      <c r="AZ1310" s="68"/>
      <c r="BA1310" s="68"/>
      <c r="BB1310" s="68"/>
      <c r="BC1310" s="68"/>
      <c r="BD1310" s="68"/>
      <c r="BE1310" s="68"/>
      <c r="BF1310" s="68"/>
      <c r="BG1310" s="68"/>
      <c r="BH1310" s="68"/>
      <c r="BI1310" s="68"/>
      <c r="BJ1310" s="68"/>
      <c r="BK1310" s="68"/>
      <c r="BL1310" s="68"/>
      <c r="BM1310" s="68"/>
      <c r="BN1310" s="68"/>
      <c r="BO1310" s="68"/>
      <c r="BP1310" s="68"/>
      <c r="BQ1310" s="68"/>
      <c r="BR1310" s="68"/>
      <c r="BS1310" s="68"/>
      <c r="BT1310" s="68"/>
      <c r="BU1310" s="68"/>
      <c r="BV1310" s="68"/>
      <c r="BW1310" s="68"/>
      <c r="BX1310" s="68"/>
      <c r="BY1310" s="68"/>
      <c r="BZ1310" s="70" t="str">
        <f t="shared" si="333"/>
        <v/>
      </c>
      <c r="CA1310" s="71">
        <f t="shared" ca="1" si="334"/>
        <v>1096694.666013889</v>
      </c>
      <c r="CB1310" s="70" t="b">
        <f ca="1">AND(LEN(BZ1310)&gt;0,TEXT(BZ1310,"YYYY-MM-DD")=TEXT(Konstanta!$B$1,"YYYY-MM-DD"))</f>
        <v>0</v>
      </c>
      <c r="CC1310" s="70" t="str">
        <f t="shared" si="335"/>
        <v/>
      </c>
      <c r="CD1310" s="72">
        <f ca="1">(Konstanta!$B$2-D1310)*24</f>
        <v>1096694.666275</v>
      </c>
      <c r="CE1310" t="b">
        <f t="shared" si="336"/>
        <v>0</v>
      </c>
      <c r="CF1310" t="b">
        <f>LEN(_xlfn.IFNA(VLOOKUP(H1310,Konstanta!$M:$M,1,FALSE),""))&gt;0</f>
        <v>0</v>
      </c>
      <c r="CG1310" t="b">
        <f>LEN(_xlfn.IFNA(VLOOKUP(G1310,Konstanta!$T:$T,1,FALSE),""))&gt;0</f>
        <v>0</v>
      </c>
      <c r="CH1310" t="b">
        <f>_xlfn.IFNA(VLOOKUP(U1310,Konstanta!$O:$O,1,FALSE),"-")&lt;&gt;"-"</f>
        <v>0</v>
      </c>
      <c r="CI1310" t="b">
        <f>LEN(_xlfn.IFNA(VLOOKUP(AX1310,Konstanta!$X:$X,1,FALSE),""))&gt;0</f>
        <v>0</v>
      </c>
      <c r="CJ1310" t="b">
        <f>OR(LEN(_xlfn.IFNA(VLOOKUP(Y1310,Konstanta!$Q:$Q,1,FALSE),""))&gt;0,LEN(Y1310)=0)</f>
        <v>1</v>
      </c>
      <c r="CK1310" t="b">
        <f t="shared" si="337"/>
        <v>1</v>
      </c>
      <c r="CL1310" t="b">
        <f>OR(LEN(_xlfn.IFNA(VLOOKUP(BK1310,Konstanta!$Z:$Z,1,FALSE),""))&gt;0,LEN(BK1310)=0)</f>
        <v>1</v>
      </c>
      <c r="CM1310" t="b">
        <f t="shared" si="338"/>
        <v>1</v>
      </c>
      <c r="CN1310" t="b">
        <f t="shared" si="339"/>
        <v>0</v>
      </c>
      <c r="CO1310" t="b">
        <f>LEN(_xlfn.IFNA(VLOOKUP(Data!K1310,Konstanta!$AB:$AB,1,FALSE),""))&gt;0</f>
        <v>0</v>
      </c>
      <c r="CP1310" s="12" t="b">
        <f t="shared" si="340"/>
        <v>0</v>
      </c>
      <c r="CQ1310" s="12" t="b">
        <f t="shared" si="341"/>
        <v>0</v>
      </c>
      <c r="CR1310" t="b">
        <f>ISNUMBER(SEARCH(Konstanta!$Q$5,Y1310))</f>
        <v>0</v>
      </c>
      <c r="CS1310">
        <f ca="1">IF(CD1310&lt;=Konstanta!$J$5,Konstanta!$I$5,IF(CD1310&lt;=Konstanta!$J$6,Konstanta!$I$6,IF(CD1310&lt;=Konstanta!$J$7,Konstanta!$I$7,Konstanta!$I$8)))</f>
        <v>4</v>
      </c>
      <c r="CT1310" t="b">
        <f>ISNUMBER(SEARCH(Konstanta!$Q$6,Y1310))</f>
        <v>0</v>
      </c>
      <c r="CU1310">
        <f ca="1">IF(CD1310&lt;=Konstanta!$F$5,Konstanta!$E$5,IF(CD1310&lt;=Konstanta!$F$6,Konstanta!$E$6,IF(CD1310&lt;=Konstanta!$F$7,Konstanta!$E$7,IF(CD1310&lt;=Konstanta!$F$8,Konstanta!$E$8,Konstanta!$E$9))))</f>
        <v>5</v>
      </c>
      <c r="CV1310" t="b">
        <f t="shared" si="342"/>
        <v>1</v>
      </c>
      <c r="CW1310" s="74">
        <f ca="1">IF(CD1310&lt;=Konstanta!$B$5,Konstanta!$A$5,IF(CD1310&lt;=Konstanta!$B$6,Konstanta!$A$6,IF(CD1310&lt;=Konstanta!$B$7,Konstanta!$A$7,IF(CD1310&lt;=Konstanta!$B$8,Konstanta!$A$8,IF(CD1310&lt;=Konstanta!$B$9,Konstanta!$A$9,IF(CD1310&lt;=Konstanta!$B$10,Konstanta!$A$10,IF(CD1310&lt;=Konstanta!$B$11,Konstanta!$A$11,Konstanta!$A$12)))))))</f>
        <v>8</v>
      </c>
      <c r="CX1310" t="b">
        <f>LEN(_xlfn.IFNA(VLOOKUP(AA1310,Konstanta!$AD:$AD,1,FALSE),""))=0</f>
        <v>1</v>
      </c>
      <c r="CY1310" s="67">
        <f t="shared" si="343"/>
        <v>0</v>
      </c>
      <c r="CZ1310" s="67">
        <f t="shared" si="344"/>
        <v>0</v>
      </c>
      <c r="DA1310" s="67">
        <f t="shared" si="345"/>
        <v>0</v>
      </c>
      <c r="DB1310" t="b">
        <f t="shared" ca="1" si="346"/>
        <v>0</v>
      </c>
      <c r="DC1310" s="67" t="b">
        <f>DA1310&lt;=Konstanta!$AH$3</f>
        <v>1</v>
      </c>
      <c r="DD1310" t="b">
        <f>CY1310&lt;=Konstanta!$AH$4</f>
        <v>1</v>
      </c>
      <c r="DE1310" t="b">
        <f>CY1310&lt;=Konstanta!$AH$5</f>
        <v>1</v>
      </c>
      <c r="DF1310" t="b">
        <f>CY1310&lt;=Konstanta!$AH$6</f>
        <v>1</v>
      </c>
      <c r="DG1310" t="b">
        <f ca="1">TEXT(BL1310,"YYYYMMDD")=TEXT(Konstanta!$B$1,"YYYYMMDD")</f>
        <v>0</v>
      </c>
      <c r="DH1310" t="b">
        <f t="shared" si="347"/>
        <v>0</v>
      </c>
      <c r="DI1310" s="67">
        <f ca="1">Konstanta!$C$4-Data!CD1310</f>
        <v>-1096658.666275</v>
      </c>
      <c r="DJ1310">
        <f ca="1">IF(Data!DI1310&gt;=Konstanta!$B$14,Konstanta!$A$14,IF(Data!DI1310&gt;=Konstanta!$B$15,Konstanta!$A$15,IF(Data!DI1310&gt;=Konstanta!$B$16,Konstanta!$A$16,IF(Data!DI1310&gt;=Konstanta!$B$17,Konstanta!$A$17,IF(Data!DI1310&gt;=Konstanta!$B$18,Konstanta!$A$18,Konstanta!$A$19)))))</f>
        <v>6</v>
      </c>
      <c r="DK1310" t="b">
        <f t="shared" si="348"/>
        <v>0</v>
      </c>
      <c r="DL1310" t="b">
        <f>COUNTIFS(A$1:A1309,A1310)=0</f>
        <v>1</v>
      </c>
    </row>
    <row r="1311" spans="1:116">
      <c r="A1311" s="68"/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8"/>
      <c r="P1311" s="68"/>
      <c r="Q1311" s="68"/>
      <c r="R1311" s="68"/>
      <c r="S1311" s="68"/>
      <c r="T1311" s="68"/>
      <c r="U1311" s="68"/>
      <c r="V1311" s="68"/>
      <c r="W1311" s="68"/>
      <c r="X1311" s="68"/>
      <c r="Y1311" s="68"/>
      <c r="Z1311" s="68"/>
      <c r="AA1311" s="68"/>
      <c r="AB1311" s="68"/>
      <c r="AC1311" s="68"/>
      <c r="AD1311" s="68"/>
      <c r="AE1311" s="68"/>
      <c r="AF1311" s="68"/>
      <c r="AG1311" s="68"/>
      <c r="AH1311" s="68"/>
      <c r="AI1311" s="68"/>
      <c r="AJ1311" s="68"/>
      <c r="AK1311" s="68"/>
      <c r="AL1311" s="68"/>
      <c r="AM1311" s="68"/>
      <c r="AN1311" s="68"/>
      <c r="AO1311" s="68"/>
      <c r="AP1311" s="68"/>
      <c r="AQ1311" s="68"/>
      <c r="AR1311" s="68"/>
      <c r="AS1311" s="68"/>
      <c r="AT1311" s="68"/>
      <c r="AU1311" s="68"/>
      <c r="AV1311" s="68"/>
      <c r="AW1311" s="68"/>
      <c r="AX1311" s="68"/>
      <c r="AY1311" s="68"/>
      <c r="AZ1311" s="68"/>
      <c r="BA1311" s="68"/>
      <c r="BB1311" s="68"/>
      <c r="BC1311" s="68"/>
      <c r="BD1311" s="68"/>
      <c r="BE1311" s="68"/>
      <c r="BF1311" s="68"/>
      <c r="BG1311" s="68"/>
      <c r="BH1311" s="68"/>
      <c r="BI1311" s="68"/>
      <c r="BJ1311" s="68"/>
      <c r="BK1311" s="68"/>
      <c r="BL1311" s="68"/>
      <c r="BM1311" s="68"/>
      <c r="BN1311" s="68"/>
      <c r="BO1311" s="68"/>
      <c r="BP1311" s="68"/>
      <c r="BQ1311" s="68"/>
      <c r="BR1311" s="68"/>
      <c r="BS1311" s="68"/>
      <c r="BT1311" s="68"/>
      <c r="BU1311" s="68"/>
      <c r="BV1311" s="68"/>
      <c r="BW1311" s="68"/>
      <c r="BX1311" s="68"/>
      <c r="BY1311" s="68"/>
      <c r="BZ1311" s="70" t="str">
        <f t="shared" si="333"/>
        <v/>
      </c>
      <c r="CA1311" s="71">
        <f t="shared" ca="1" si="334"/>
        <v>1096694.6664083335</v>
      </c>
      <c r="CB1311" s="70" t="b">
        <f ca="1">AND(LEN(BZ1311)&gt;0,TEXT(BZ1311,"YYYY-MM-DD")=TEXT(Konstanta!$B$1,"YYYY-MM-DD"))</f>
        <v>0</v>
      </c>
      <c r="CC1311" s="70" t="str">
        <f t="shared" si="335"/>
        <v/>
      </c>
      <c r="CD1311" s="72">
        <f ca="1">(Konstanta!$B$2-D1311)*24</f>
        <v>1096694.666275</v>
      </c>
      <c r="CE1311" t="b">
        <f t="shared" si="336"/>
        <v>0</v>
      </c>
      <c r="CF1311" t="b">
        <f>LEN(_xlfn.IFNA(VLOOKUP(H1311,Konstanta!$M:$M,1,FALSE),""))&gt;0</f>
        <v>0</v>
      </c>
      <c r="CG1311" t="b">
        <f>LEN(_xlfn.IFNA(VLOOKUP(G1311,Konstanta!$T:$T,1,FALSE),""))&gt;0</f>
        <v>0</v>
      </c>
      <c r="CH1311" t="b">
        <f>_xlfn.IFNA(VLOOKUP(U1311,Konstanta!$O:$O,1,FALSE),"-")&lt;&gt;"-"</f>
        <v>0</v>
      </c>
      <c r="CI1311" t="b">
        <f>LEN(_xlfn.IFNA(VLOOKUP(AX1311,Konstanta!$X:$X,1,FALSE),""))&gt;0</f>
        <v>0</v>
      </c>
      <c r="CJ1311" t="b">
        <f>OR(LEN(_xlfn.IFNA(VLOOKUP(Y1311,Konstanta!$Q:$Q,1,FALSE),""))&gt;0,LEN(Y1311)=0)</f>
        <v>1</v>
      </c>
      <c r="CK1311" t="b">
        <f t="shared" si="337"/>
        <v>1</v>
      </c>
      <c r="CL1311" t="b">
        <f>OR(LEN(_xlfn.IFNA(VLOOKUP(BK1311,Konstanta!$Z:$Z,1,FALSE),""))&gt;0,LEN(BK1311)=0)</f>
        <v>1</v>
      </c>
      <c r="CM1311" t="b">
        <f t="shared" si="338"/>
        <v>1</v>
      </c>
      <c r="CN1311" t="b">
        <f t="shared" si="339"/>
        <v>0</v>
      </c>
      <c r="CO1311" t="b">
        <f>LEN(_xlfn.IFNA(VLOOKUP(Data!K1311,Konstanta!$AB:$AB,1,FALSE),""))&gt;0</f>
        <v>0</v>
      </c>
      <c r="CP1311" s="12" t="b">
        <f t="shared" si="340"/>
        <v>0</v>
      </c>
      <c r="CQ1311" s="12" t="b">
        <f t="shared" si="341"/>
        <v>0</v>
      </c>
      <c r="CR1311" t="b">
        <f>ISNUMBER(SEARCH(Konstanta!$Q$5,Y1311))</f>
        <v>0</v>
      </c>
      <c r="CS1311">
        <f ca="1">IF(CD1311&lt;=Konstanta!$J$5,Konstanta!$I$5,IF(CD1311&lt;=Konstanta!$J$6,Konstanta!$I$6,IF(CD1311&lt;=Konstanta!$J$7,Konstanta!$I$7,Konstanta!$I$8)))</f>
        <v>4</v>
      </c>
      <c r="CT1311" t="b">
        <f>ISNUMBER(SEARCH(Konstanta!$Q$6,Y1311))</f>
        <v>0</v>
      </c>
      <c r="CU1311">
        <f ca="1">IF(CD1311&lt;=Konstanta!$F$5,Konstanta!$E$5,IF(CD1311&lt;=Konstanta!$F$6,Konstanta!$E$6,IF(CD1311&lt;=Konstanta!$F$7,Konstanta!$E$7,IF(CD1311&lt;=Konstanta!$F$8,Konstanta!$E$8,Konstanta!$E$9))))</f>
        <v>5</v>
      </c>
      <c r="CV1311" t="b">
        <f t="shared" si="342"/>
        <v>1</v>
      </c>
      <c r="CW1311" s="74">
        <f ca="1">IF(CD1311&lt;=Konstanta!$B$5,Konstanta!$A$5,IF(CD1311&lt;=Konstanta!$B$6,Konstanta!$A$6,IF(CD1311&lt;=Konstanta!$B$7,Konstanta!$A$7,IF(CD1311&lt;=Konstanta!$B$8,Konstanta!$A$8,IF(CD1311&lt;=Konstanta!$B$9,Konstanta!$A$9,IF(CD1311&lt;=Konstanta!$B$10,Konstanta!$A$10,IF(CD1311&lt;=Konstanta!$B$11,Konstanta!$A$11,Konstanta!$A$12)))))))</f>
        <v>8</v>
      </c>
      <c r="CX1311" t="b">
        <f>LEN(_xlfn.IFNA(VLOOKUP(AA1311,Konstanta!$AD:$AD,1,FALSE),""))=0</f>
        <v>1</v>
      </c>
      <c r="CY1311" s="67">
        <f t="shared" si="343"/>
        <v>0</v>
      </c>
      <c r="CZ1311" s="67">
        <f t="shared" si="344"/>
        <v>0</v>
      </c>
      <c r="DA1311" s="67">
        <f t="shared" si="345"/>
        <v>0</v>
      </c>
      <c r="DB1311" t="b">
        <f t="shared" ca="1" si="346"/>
        <v>0</v>
      </c>
      <c r="DC1311" s="67" t="b">
        <f>DA1311&lt;=Konstanta!$AH$3</f>
        <v>1</v>
      </c>
      <c r="DD1311" t="b">
        <f>CY1311&lt;=Konstanta!$AH$4</f>
        <v>1</v>
      </c>
      <c r="DE1311" t="b">
        <f>CY1311&lt;=Konstanta!$AH$5</f>
        <v>1</v>
      </c>
      <c r="DF1311" t="b">
        <f>CY1311&lt;=Konstanta!$AH$6</f>
        <v>1</v>
      </c>
      <c r="DG1311" t="b">
        <f ca="1">TEXT(BL1311,"YYYYMMDD")=TEXT(Konstanta!$B$1,"YYYYMMDD")</f>
        <v>0</v>
      </c>
      <c r="DH1311" t="b">
        <f t="shared" si="347"/>
        <v>0</v>
      </c>
      <c r="DI1311" s="67">
        <f ca="1">Konstanta!$C$4-Data!CD1311</f>
        <v>-1096658.666275</v>
      </c>
      <c r="DJ1311">
        <f ca="1">IF(Data!DI1311&gt;=Konstanta!$B$14,Konstanta!$A$14,IF(Data!DI1311&gt;=Konstanta!$B$15,Konstanta!$A$15,IF(Data!DI1311&gt;=Konstanta!$B$16,Konstanta!$A$16,IF(Data!DI1311&gt;=Konstanta!$B$17,Konstanta!$A$17,IF(Data!DI1311&gt;=Konstanta!$B$18,Konstanta!$A$18,Konstanta!$A$19)))))</f>
        <v>6</v>
      </c>
      <c r="DK1311" t="b">
        <f t="shared" si="348"/>
        <v>0</v>
      </c>
      <c r="DL1311" t="b">
        <f>COUNTIFS(A$1:A1310,A1311)=0</f>
        <v>1</v>
      </c>
    </row>
    <row r="1312" spans="1:116">
      <c r="A1312" s="68"/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8"/>
      <c r="P1312" s="68"/>
      <c r="Q1312" s="68"/>
      <c r="R1312" s="68"/>
      <c r="S1312" s="68"/>
      <c r="T1312" s="68"/>
      <c r="U1312" s="68"/>
      <c r="V1312" s="68"/>
      <c r="W1312" s="68"/>
      <c r="X1312" s="68"/>
      <c r="Y1312" s="68"/>
      <c r="Z1312" s="68"/>
      <c r="AA1312" s="68"/>
      <c r="AB1312" s="68"/>
      <c r="AC1312" s="68"/>
      <c r="AD1312" s="68"/>
      <c r="AE1312" s="68"/>
      <c r="AF1312" s="68"/>
      <c r="AG1312" s="68"/>
      <c r="AH1312" s="68"/>
      <c r="AI1312" s="68"/>
      <c r="AJ1312" s="68"/>
      <c r="AK1312" s="68"/>
      <c r="AL1312" s="68"/>
      <c r="AM1312" s="68"/>
      <c r="AN1312" s="68"/>
      <c r="AO1312" s="68"/>
      <c r="AP1312" s="68"/>
      <c r="AQ1312" s="68"/>
      <c r="AR1312" s="68"/>
      <c r="AS1312" s="68"/>
      <c r="AT1312" s="68"/>
      <c r="AU1312" s="68"/>
      <c r="AV1312" s="68"/>
      <c r="AW1312" s="68"/>
      <c r="AX1312" s="68"/>
      <c r="AY1312" s="68"/>
      <c r="AZ1312" s="68"/>
      <c r="BA1312" s="68"/>
      <c r="BB1312" s="68"/>
      <c r="BC1312" s="68"/>
      <c r="BD1312" s="68"/>
      <c r="BE1312" s="68"/>
      <c r="BF1312" s="68"/>
      <c r="BG1312" s="68"/>
      <c r="BH1312" s="68"/>
      <c r="BI1312" s="68"/>
      <c r="BJ1312" s="68"/>
      <c r="BK1312" s="68"/>
      <c r="BL1312" s="68"/>
      <c r="BM1312" s="68"/>
      <c r="BN1312" s="68"/>
      <c r="BO1312" s="68"/>
      <c r="BP1312" s="68"/>
      <c r="BQ1312" s="68"/>
      <c r="BR1312" s="68"/>
      <c r="BS1312" s="68"/>
      <c r="BT1312" s="68"/>
      <c r="BU1312" s="68"/>
      <c r="BV1312" s="68"/>
      <c r="BW1312" s="68"/>
      <c r="BX1312" s="68"/>
      <c r="BY1312" s="68"/>
      <c r="BZ1312" s="70" t="str">
        <f t="shared" si="333"/>
        <v/>
      </c>
      <c r="CA1312" s="71">
        <f t="shared" ca="1" si="334"/>
        <v>1096694.6664</v>
      </c>
      <c r="CB1312" s="70" t="b">
        <f ca="1">AND(LEN(BZ1312)&gt;0,TEXT(BZ1312,"YYYY-MM-DD")=TEXT(Konstanta!$B$1,"YYYY-MM-DD"))</f>
        <v>0</v>
      </c>
      <c r="CC1312" s="70" t="str">
        <f t="shared" si="335"/>
        <v/>
      </c>
      <c r="CD1312" s="72">
        <f ca="1">(Konstanta!$B$2-D1312)*24</f>
        <v>1096694.666275</v>
      </c>
      <c r="CE1312" t="b">
        <f t="shared" si="336"/>
        <v>0</v>
      </c>
      <c r="CF1312" t="b">
        <f>LEN(_xlfn.IFNA(VLOOKUP(H1312,Konstanta!$M:$M,1,FALSE),""))&gt;0</f>
        <v>0</v>
      </c>
      <c r="CG1312" t="b">
        <f>LEN(_xlfn.IFNA(VLOOKUP(G1312,Konstanta!$T:$T,1,FALSE),""))&gt;0</f>
        <v>0</v>
      </c>
      <c r="CH1312" t="b">
        <f>_xlfn.IFNA(VLOOKUP(U1312,Konstanta!$O:$O,1,FALSE),"-")&lt;&gt;"-"</f>
        <v>0</v>
      </c>
      <c r="CI1312" t="b">
        <f>LEN(_xlfn.IFNA(VLOOKUP(AX1312,Konstanta!$X:$X,1,FALSE),""))&gt;0</f>
        <v>0</v>
      </c>
      <c r="CJ1312" t="b">
        <f>OR(LEN(_xlfn.IFNA(VLOOKUP(Y1312,Konstanta!$Q:$Q,1,FALSE),""))&gt;0,LEN(Y1312)=0)</f>
        <v>1</v>
      </c>
      <c r="CK1312" t="b">
        <f t="shared" si="337"/>
        <v>1</v>
      </c>
      <c r="CL1312" t="b">
        <f>OR(LEN(_xlfn.IFNA(VLOOKUP(BK1312,Konstanta!$Z:$Z,1,FALSE),""))&gt;0,LEN(BK1312)=0)</f>
        <v>1</v>
      </c>
      <c r="CM1312" t="b">
        <f t="shared" si="338"/>
        <v>1</v>
      </c>
      <c r="CN1312" t="b">
        <f t="shared" si="339"/>
        <v>0</v>
      </c>
      <c r="CO1312" t="b">
        <f>LEN(_xlfn.IFNA(VLOOKUP(Data!K1312,Konstanta!$AB:$AB,1,FALSE),""))&gt;0</f>
        <v>0</v>
      </c>
      <c r="CP1312" s="12" t="b">
        <f t="shared" si="340"/>
        <v>0</v>
      </c>
      <c r="CQ1312" s="12" t="b">
        <f t="shared" si="341"/>
        <v>0</v>
      </c>
      <c r="CR1312" t="b">
        <f>ISNUMBER(SEARCH(Konstanta!$Q$5,Y1312))</f>
        <v>0</v>
      </c>
      <c r="CS1312">
        <f ca="1">IF(CD1312&lt;=Konstanta!$J$5,Konstanta!$I$5,IF(CD1312&lt;=Konstanta!$J$6,Konstanta!$I$6,IF(CD1312&lt;=Konstanta!$J$7,Konstanta!$I$7,Konstanta!$I$8)))</f>
        <v>4</v>
      </c>
      <c r="CT1312" t="b">
        <f>ISNUMBER(SEARCH(Konstanta!$Q$6,Y1312))</f>
        <v>0</v>
      </c>
      <c r="CU1312">
        <f ca="1">IF(CD1312&lt;=Konstanta!$F$5,Konstanta!$E$5,IF(CD1312&lt;=Konstanta!$F$6,Konstanta!$E$6,IF(CD1312&lt;=Konstanta!$F$7,Konstanta!$E$7,IF(CD1312&lt;=Konstanta!$F$8,Konstanta!$E$8,Konstanta!$E$9))))</f>
        <v>5</v>
      </c>
      <c r="CV1312" t="b">
        <f t="shared" si="342"/>
        <v>1</v>
      </c>
      <c r="CW1312" s="74">
        <f ca="1">IF(CD1312&lt;=Konstanta!$B$5,Konstanta!$A$5,IF(CD1312&lt;=Konstanta!$B$6,Konstanta!$A$6,IF(CD1312&lt;=Konstanta!$B$7,Konstanta!$A$7,IF(CD1312&lt;=Konstanta!$B$8,Konstanta!$A$8,IF(CD1312&lt;=Konstanta!$B$9,Konstanta!$A$9,IF(CD1312&lt;=Konstanta!$B$10,Konstanta!$A$10,IF(CD1312&lt;=Konstanta!$B$11,Konstanta!$A$11,Konstanta!$A$12)))))))</f>
        <v>8</v>
      </c>
      <c r="CX1312" t="b">
        <f>LEN(_xlfn.IFNA(VLOOKUP(AA1312,Konstanta!$AD:$AD,1,FALSE),""))=0</f>
        <v>1</v>
      </c>
      <c r="CY1312" s="67">
        <f t="shared" si="343"/>
        <v>0</v>
      </c>
      <c r="CZ1312" s="67">
        <f t="shared" si="344"/>
        <v>0</v>
      </c>
      <c r="DA1312" s="67">
        <f t="shared" si="345"/>
        <v>0</v>
      </c>
      <c r="DB1312" t="b">
        <f t="shared" ca="1" si="346"/>
        <v>0</v>
      </c>
      <c r="DC1312" s="67" t="b">
        <f>DA1312&lt;=Konstanta!$AH$3</f>
        <v>1</v>
      </c>
      <c r="DD1312" t="b">
        <f>CY1312&lt;=Konstanta!$AH$4</f>
        <v>1</v>
      </c>
      <c r="DE1312" t="b">
        <f>CY1312&lt;=Konstanta!$AH$5</f>
        <v>1</v>
      </c>
      <c r="DF1312" t="b">
        <f>CY1312&lt;=Konstanta!$AH$6</f>
        <v>1</v>
      </c>
      <c r="DG1312" t="b">
        <f ca="1">TEXT(BL1312,"YYYYMMDD")=TEXT(Konstanta!$B$1,"YYYYMMDD")</f>
        <v>0</v>
      </c>
      <c r="DH1312" t="b">
        <f t="shared" si="347"/>
        <v>0</v>
      </c>
      <c r="DI1312" s="67">
        <f ca="1">Konstanta!$C$4-Data!CD1312</f>
        <v>-1096658.666275</v>
      </c>
      <c r="DJ1312">
        <f ca="1">IF(Data!DI1312&gt;=Konstanta!$B$14,Konstanta!$A$14,IF(Data!DI1312&gt;=Konstanta!$B$15,Konstanta!$A$15,IF(Data!DI1312&gt;=Konstanta!$B$16,Konstanta!$A$16,IF(Data!DI1312&gt;=Konstanta!$B$17,Konstanta!$A$17,IF(Data!DI1312&gt;=Konstanta!$B$18,Konstanta!$A$18,Konstanta!$A$19)))))</f>
        <v>6</v>
      </c>
      <c r="DK1312" t="b">
        <f t="shared" si="348"/>
        <v>0</v>
      </c>
      <c r="DL1312" t="b">
        <f>COUNTIFS(A$1:A1311,A1312)=0</f>
        <v>1</v>
      </c>
    </row>
    <row r="1313" spans="1:116">
      <c r="A1313" s="68"/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8"/>
      <c r="P1313" s="68"/>
      <c r="Q1313" s="68"/>
      <c r="R1313" s="68"/>
      <c r="S1313" s="68"/>
      <c r="T1313" s="68"/>
      <c r="U1313" s="68"/>
      <c r="V1313" s="68"/>
      <c r="W1313" s="68"/>
      <c r="X1313" s="68"/>
      <c r="Y1313" s="68"/>
      <c r="Z1313" s="68"/>
      <c r="AA1313" s="68"/>
      <c r="AB1313" s="68"/>
      <c r="AC1313" s="68"/>
      <c r="AD1313" s="68"/>
      <c r="AE1313" s="68"/>
      <c r="AF1313" s="68"/>
      <c r="AG1313" s="68"/>
      <c r="AH1313" s="68"/>
      <c r="AI1313" s="68"/>
      <c r="AJ1313" s="68"/>
      <c r="AK1313" s="68"/>
      <c r="AL1313" s="68"/>
      <c r="AM1313" s="68"/>
      <c r="AN1313" s="68"/>
      <c r="AO1313" s="68"/>
      <c r="AP1313" s="68"/>
      <c r="AQ1313" s="68"/>
      <c r="AR1313" s="68"/>
      <c r="AS1313" s="68"/>
      <c r="AT1313" s="68"/>
      <c r="AU1313" s="68"/>
      <c r="AV1313" s="68"/>
      <c r="AW1313" s="68"/>
      <c r="AX1313" s="68"/>
      <c r="AY1313" s="68"/>
      <c r="AZ1313" s="68"/>
      <c r="BA1313" s="68"/>
      <c r="BB1313" s="68"/>
      <c r="BC1313" s="68"/>
      <c r="BD1313" s="68"/>
      <c r="BE1313" s="68"/>
      <c r="BF1313" s="68"/>
      <c r="BG1313" s="68"/>
      <c r="BH1313" s="68"/>
      <c r="BI1313" s="68"/>
      <c r="BJ1313" s="68"/>
      <c r="BK1313" s="68"/>
      <c r="BL1313" s="68"/>
      <c r="BM1313" s="68"/>
      <c r="BN1313" s="68"/>
      <c r="BO1313" s="68"/>
      <c r="BP1313" s="68"/>
      <c r="BQ1313" s="68"/>
      <c r="BR1313" s="68"/>
      <c r="BS1313" s="68"/>
      <c r="BT1313" s="68"/>
      <c r="BU1313" s="68"/>
      <c r="BV1313" s="68"/>
      <c r="BW1313" s="68"/>
      <c r="BX1313" s="68"/>
      <c r="BY1313" s="68"/>
      <c r="BZ1313" s="70" t="str">
        <f t="shared" si="333"/>
        <v/>
      </c>
      <c r="CA1313" s="71">
        <f t="shared" ca="1" si="334"/>
        <v>1096694.666275</v>
      </c>
      <c r="CB1313" s="70" t="b">
        <f ca="1">AND(LEN(BZ1313)&gt;0,TEXT(BZ1313,"YYYY-MM-DD")=TEXT(Konstanta!$B$1,"YYYY-MM-DD"))</f>
        <v>0</v>
      </c>
      <c r="CC1313" s="70" t="str">
        <f t="shared" si="335"/>
        <v/>
      </c>
      <c r="CD1313" s="72">
        <f ca="1">(Konstanta!$B$2-D1313)*24</f>
        <v>1096694.666275</v>
      </c>
      <c r="CE1313" t="b">
        <f t="shared" si="336"/>
        <v>0</v>
      </c>
      <c r="CF1313" t="b">
        <f>LEN(_xlfn.IFNA(VLOOKUP(H1313,Konstanta!$M:$M,1,FALSE),""))&gt;0</f>
        <v>0</v>
      </c>
      <c r="CG1313" t="b">
        <f>LEN(_xlfn.IFNA(VLOOKUP(G1313,Konstanta!$T:$T,1,FALSE),""))&gt;0</f>
        <v>0</v>
      </c>
      <c r="CH1313" t="b">
        <f>_xlfn.IFNA(VLOOKUP(U1313,Konstanta!$O:$O,1,FALSE),"-")&lt;&gt;"-"</f>
        <v>0</v>
      </c>
      <c r="CI1313" t="b">
        <f>LEN(_xlfn.IFNA(VLOOKUP(AX1313,Konstanta!$X:$X,1,FALSE),""))&gt;0</f>
        <v>0</v>
      </c>
      <c r="CJ1313" t="b">
        <f>OR(LEN(_xlfn.IFNA(VLOOKUP(Y1313,Konstanta!$Q:$Q,1,FALSE),""))&gt;0,LEN(Y1313)=0)</f>
        <v>1</v>
      </c>
      <c r="CK1313" t="b">
        <f t="shared" si="337"/>
        <v>1</v>
      </c>
      <c r="CL1313" t="b">
        <f>OR(LEN(_xlfn.IFNA(VLOOKUP(BK1313,Konstanta!$Z:$Z,1,FALSE),""))&gt;0,LEN(BK1313)=0)</f>
        <v>1</v>
      </c>
      <c r="CM1313" t="b">
        <f t="shared" si="338"/>
        <v>1</v>
      </c>
      <c r="CN1313" t="b">
        <f t="shared" si="339"/>
        <v>0</v>
      </c>
      <c r="CO1313" t="b">
        <f>LEN(_xlfn.IFNA(VLOOKUP(Data!K1313,Konstanta!$AB:$AB,1,FALSE),""))&gt;0</f>
        <v>0</v>
      </c>
      <c r="CP1313" s="12" t="b">
        <f t="shared" si="340"/>
        <v>0</v>
      </c>
      <c r="CQ1313" s="12" t="b">
        <f t="shared" si="341"/>
        <v>0</v>
      </c>
      <c r="CR1313" t="b">
        <f>ISNUMBER(SEARCH(Konstanta!$Q$5,Y1313))</f>
        <v>0</v>
      </c>
      <c r="CS1313">
        <f ca="1">IF(CD1313&lt;=Konstanta!$J$5,Konstanta!$I$5,IF(CD1313&lt;=Konstanta!$J$6,Konstanta!$I$6,IF(CD1313&lt;=Konstanta!$J$7,Konstanta!$I$7,Konstanta!$I$8)))</f>
        <v>4</v>
      </c>
      <c r="CT1313" t="b">
        <f>ISNUMBER(SEARCH(Konstanta!$Q$6,Y1313))</f>
        <v>0</v>
      </c>
      <c r="CU1313">
        <f ca="1">IF(CD1313&lt;=Konstanta!$F$5,Konstanta!$E$5,IF(CD1313&lt;=Konstanta!$F$6,Konstanta!$E$6,IF(CD1313&lt;=Konstanta!$F$7,Konstanta!$E$7,IF(CD1313&lt;=Konstanta!$F$8,Konstanta!$E$8,Konstanta!$E$9))))</f>
        <v>5</v>
      </c>
      <c r="CV1313" t="b">
        <f t="shared" si="342"/>
        <v>1</v>
      </c>
      <c r="CW1313" s="74">
        <f ca="1">IF(CD1313&lt;=Konstanta!$B$5,Konstanta!$A$5,IF(CD1313&lt;=Konstanta!$B$6,Konstanta!$A$6,IF(CD1313&lt;=Konstanta!$B$7,Konstanta!$A$7,IF(CD1313&lt;=Konstanta!$B$8,Konstanta!$A$8,IF(CD1313&lt;=Konstanta!$B$9,Konstanta!$A$9,IF(CD1313&lt;=Konstanta!$B$10,Konstanta!$A$10,IF(CD1313&lt;=Konstanta!$B$11,Konstanta!$A$11,Konstanta!$A$12)))))))</f>
        <v>8</v>
      </c>
      <c r="CX1313" t="b">
        <f>LEN(_xlfn.IFNA(VLOOKUP(AA1313,Konstanta!$AD:$AD,1,FALSE),""))=0</f>
        <v>1</v>
      </c>
      <c r="CY1313" s="67">
        <f t="shared" si="343"/>
        <v>0</v>
      </c>
      <c r="CZ1313" s="67">
        <f t="shared" si="344"/>
        <v>0</v>
      </c>
      <c r="DA1313" s="67">
        <f t="shared" si="345"/>
        <v>0</v>
      </c>
      <c r="DB1313" t="b">
        <f t="shared" ca="1" si="346"/>
        <v>0</v>
      </c>
      <c r="DC1313" s="67" t="b">
        <f>DA1313&lt;=Konstanta!$AH$3</f>
        <v>1</v>
      </c>
      <c r="DD1313" t="b">
        <f>CY1313&lt;=Konstanta!$AH$4</f>
        <v>1</v>
      </c>
      <c r="DE1313" t="b">
        <f>CY1313&lt;=Konstanta!$AH$5</f>
        <v>1</v>
      </c>
      <c r="DF1313" t="b">
        <f>CY1313&lt;=Konstanta!$AH$6</f>
        <v>1</v>
      </c>
      <c r="DG1313" t="b">
        <f ca="1">TEXT(BL1313,"YYYYMMDD")=TEXT(Konstanta!$B$1,"YYYYMMDD")</f>
        <v>0</v>
      </c>
      <c r="DH1313" t="b">
        <f t="shared" si="347"/>
        <v>0</v>
      </c>
      <c r="DI1313" s="67">
        <f ca="1">Konstanta!$C$4-Data!CD1313</f>
        <v>-1096658.666275</v>
      </c>
      <c r="DJ1313">
        <f ca="1">IF(Data!DI1313&gt;=Konstanta!$B$14,Konstanta!$A$14,IF(Data!DI1313&gt;=Konstanta!$B$15,Konstanta!$A$15,IF(Data!DI1313&gt;=Konstanta!$B$16,Konstanta!$A$16,IF(Data!DI1313&gt;=Konstanta!$B$17,Konstanta!$A$17,IF(Data!DI1313&gt;=Konstanta!$B$18,Konstanta!$A$18,Konstanta!$A$19)))))</f>
        <v>6</v>
      </c>
      <c r="DK1313" t="b">
        <f t="shared" si="348"/>
        <v>0</v>
      </c>
      <c r="DL1313" t="b">
        <f>COUNTIFS(A$1:A1312,A1313)=0</f>
        <v>1</v>
      </c>
    </row>
    <row r="1314" spans="1:116">
      <c r="A1314" s="68"/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8"/>
      <c r="P1314" s="68"/>
      <c r="Q1314" s="68"/>
      <c r="R1314" s="68"/>
      <c r="S1314" s="68"/>
      <c r="T1314" s="68"/>
      <c r="U1314" s="68"/>
      <c r="V1314" s="68"/>
      <c r="W1314" s="68"/>
      <c r="X1314" s="68"/>
      <c r="Y1314" s="68"/>
      <c r="Z1314" s="68"/>
      <c r="AA1314" s="68"/>
      <c r="AB1314" s="68"/>
      <c r="AC1314" s="68"/>
      <c r="AD1314" s="68"/>
      <c r="AE1314" s="68"/>
      <c r="AF1314" s="68"/>
      <c r="AG1314" s="68"/>
      <c r="AH1314" s="68"/>
      <c r="AI1314" s="68"/>
      <c r="AJ1314" s="68"/>
      <c r="AK1314" s="68"/>
      <c r="AL1314" s="68"/>
      <c r="AM1314" s="68"/>
      <c r="AN1314" s="68"/>
      <c r="AO1314" s="68"/>
      <c r="AP1314" s="68"/>
      <c r="AQ1314" s="68"/>
      <c r="AR1314" s="68"/>
      <c r="AS1314" s="68"/>
      <c r="AT1314" s="68"/>
      <c r="AU1314" s="68"/>
      <c r="AV1314" s="68"/>
      <c r="AW1314" s="68"/>
      <c r="AX1314" s="68"/>
      <c r="AY1314" s="68"/>
      <c r="AZ1314" s="68"/>
      <c r="BA1314" s="68"/>
      <c r="BB1314" s="68"/>
      <c r="BC1314" s="68"/>
      <c r="BD1314" s="68"/>
      <c r="BE1314" s="68"/>
      <c r="BF1314" s="68"/>
      <c r="BG1314" s="68"/>
      <c r="BH1314" s="68"/>
      <c r="BI1314" s="68"/>
      <c r="BJ1314" s="68"/>
      <c r="BK1314" s="68"/>
      <c r="BL1314" s="68"/>
      <c r="BM1314" s="68"/>
      <c r="BN1314" s="68"/>
      <c r="BO1314" s="68"/>
      <c r="BP1314" s="68"/>
      <c r="BQ1314" s="68"/>
      <c r="BR1314" s="68"/>
      <c r="BS1314" s="68"/>
      <c r="BT1314" s="68"/>
      <c r="BU1314" s="68"/>
      <c r="BV1314" s="68"/>
      <c r="BW1314" s="68"/>
      <c r="BX1314" s="68"/>
      <c r="BY1314" s="68"/>
      <c r="BZ1314" s="70" t="str">
        <f t="shared" si="333"/>
        <v/>
      </c>
      <c r="CA1314" s="71">
        <f t="shared" ca="1" si="334"/>
        <v>1096694.6659944444</v>
      </c>
      <c r="CB1314" s="70" t="b">
        <f ca="1">AND(LEN(BZ1314)&gt;0,TEXT(BZ1314,"YYYY-MM-DD")=TEXT(Konstanta!$B$1,"YYYY-MM-DD"))</f>
        <v>0</v>
      </c>
      <c r="CC1314" s="70" t="str">
        <f t="shared" si="335"/>
        <v/>
      </c>
      <c r="CD1314" s="72">
        <f ca="1">(Konstanta!$B$2-D1314)*24</f>
        <v>1096694.666275</v>
      </c>
      <c r="CE1314" t="b">
        <f t="shared" si="336"/>
        <v>0</v>
      </c>
      <c r="CF1314" t="b">
        <f>LEN(_xlfn.IFNA(VLOOKUP(H1314,Konstanta!$M:$M,1,FALSE),""))&gt;0</f>
        <v>0</v>
      </c>
      <c r="CG1314" t="b">
        <f>LEN(_xlfn.IFNA(VLOOKUP(G1314,Konstanta!$T:$T,1,FALSE),""))&gt;0</f>
        <v>0</v>
      </c>
      <c r="CH1314" t="b">
        <f>_xlfn.IFNA(VLOOKUP(U1314,Konstanta!$O:$O,1,FALSE),"-")&lt;&gt;"-"</f>
        <v>0</v>
      </c>
      <c r="CI1314" t="b">
        <f>LEN(_xlfn.IFNA(VLOOKUP(AX1314,Konstanta!$X:$X,1,FALSE),""))&gt;0</f>
        <v>0</v>
      </c>
      <c r="CJ1314" t="b">
        <f>OR(LEN(_xlfn.IFNA(VLOOKUP(Y1314,Konstanta!$Q:$Q,1,FALSE),""))&gt;0,LEN(Y1314)=0)</f>
        <v>1</v>
      </c>
      <c r="CK1314" t="b">
        <f t="shared" si="337"/>
        <v>1</v>
      </c>
      <c r="CL1314" t="b">
        <f>OR(LEN(_xlfn.IFNA(VLOOKUP(BK1314,Konstanta!$Z:$Z,1,FALSE),""))&gt;0,LEN(BK1314)=0)</f>
        <v>1</v>
      </c>
      <c r="CM1314" t="b">
        <f t="shared" si="338"/>
        <v>1</v>
      </c>
      <c r="CN1314" t="b">
        <f t="shared" si="339"/>
        <v>0</v>
      </c>
      <c r="CO1314" t="b">
        <f>LEN(_xlfn.IFNA(VLOOKUP(Data!K1314,Konstanta!$AB:$AB,1,FALSE),""))&gt;0</f>
        <v>0</v>
      </c>
      <c r="CP1314" s="12" t="b">
        <f t="shared" si="340"/>
        <v>0</v>
      </c>
      <c r="CQ1314" s="12" t="b">
        <f t="shared" si="341"/>
        <v>0</v>
      </c>
      <c r="CR1314" t="b">
        <f>ISNUMBER(SEARCH(Konstanta!$Q$5,Y1314))</f>
        <v>0</v>
      </c>
      <c r="CS1314">
        <f ca="1">IF(CD1314&lt;=Konstanta!$J$5,Konstanta!$I$5,IF(CD1314&lt;=Konstanta!$J$6,Konstanta!$I$6,IF(CD1314&lt;=Konstanta!$J$7,Konstanta!$I$7,Konstanta!$I$8)))</f>
        <v>4</v>
      </c>
      <c r="CT1314" t="b">
        <f>ISNUMBER(SEARCH(Konstanta!$Q$6,Y1314))</f>
        <v>0</v>
      </c>
      <c r="CU1314">
        <f ca="1">IF(CD1314&lt;=Konstanta!$F$5,Konstanta!$E$5,IF(CD1314&lt;=Konstanta!$F$6,Konstanta!$E$6,IF(CD1314&lt;=Konstanta!$F$7,Konstanta!$E$7,IF(CD1314&lt;=Konstanta!$F$8,Konstanta!$E$8,Konstanta!$E$9))))</f>
        <v>5</v>
      </c>
      <c r="CV1314" t="b">
        <f t="shared" si="342"/>
        <v>1</v>
      </c>
      <c r="CW1314" s="74">
        <f ca="1">IF(CD1314&lt;=Konstanta!$B$5,Konstanta!$A$5,IF(CD1314&lt;=Konstanta!$B$6,Konstanta!$A$6,IF(CD1314&lt;=Konstanta!$B$7,Konstanta!$A$7,IF(CD1314&lt;=Konstanta!$B$8,Konstanta!$A$8,IF(CD1314&lt;=Konstanta!$B$9,Konstanta!$A$9,IF(CD1314&lt;=Konstanta!$B$10,Konstanta!$A$10,IF(CD1314&lt;=Konstanta!$B$11,Konstanta!$A$11,Konstanta!$A$12)))))))</f>
        <v>8</v>
      </c>
      <c r="CX1314" t="b">
        <f>LEN(_xlfn.IFNA(VLOOKUP(AA1314,Konstanta!$AD:$AD,1,FALSE),""))=0</f>
        <v>1</v>
      </c>
      <c r="CY1314" s="67">
        <f t="shared" si="343"/>
        <v>0</v>
      </c>
      <c r="CZ1314" s="67">
        <f t="shared" si="344"/>
        <v>0</v>
      </c>
      <c r="DA1314" s="67">
        <f t="shared" si="345"/>
        <v>0</v>
      </c>
      <c r="DB1314" t="b">
        <f t="shared" ca="1" si="346"/>
        <v>0</v>
      </c>
      <c r="DC1314" s="67" t="b">
        <f>DA1314&lt;=Konstanta!$AH$3</f>
        <v>1</v>
      </c>
      <c r="DD1314" t="b">
        <f>CY1314&lt;=Konstanta!$AH$4</f>
        <v>1</v>
      </c>
      <c r="DE1314" t="b">
        <f>CY1314&lt;=Konstanta!$AH$5</f>
        <v>1</v>
      </c>
      <c r="DF1314" t="b">
        <f>CY1314&lt;=Konstanta!$AH$6</f>
        <v>1</v>
      </c>
      <c r="DG1314" t="b">
        <f ca="1">TEXT(BL1314,"YYYYMMDD")=TEXT(Konstanta!$B$1,"YYYYMMDD")</f>
        <v>0</v>
      </c>
      <c r="DH1314" t="b">
        <f t="shared" si="347"/>
        <v>0</v>
      </c>
      <c r="DI1314" s="67">
        <f ca="1">Konstanta!$C$4-Data!CD1314</f>
        <v>-1096658.666275</v>
      </c>
      <c r="DJ1314">
        <f ca="1">IF(Data!DI1314&gt;=Konstanta!$B$14,Konstanta!$A$14,IF(Data!DI1314&gt;=Konstanta!$B$15,Konstanta!$A$15,IF(Data!DI1314&gt;=Konstanta!$B$16,Konstanta!$A$16,IF(Data!DI1314&gt;=Konstanta!$B$17,Konstanta!$A$17,IF(Data!DI1314&gt;=Konstanta!$B$18,Konstanta!$A$18,Konstanta!$A$19)))))</f>
        <v>6</v>
      </c>
      <c r="DK1314" t="b">
        <f t="shared" si="348"/>
        <v>0</v>
      </c>
      <c r="DL1314" t="b">
        <f>COUNTIFS(A$1:A1313,A1314)=0</f>
        <v>1</v>
      </c>
    </row>
    <row r="1315" spans="1:116">
      <c r="A1315" s="68"/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8"/>
      <c r="P1315" s="68"/>
      <c r="Q1315" s="68"/>
      <c r="R1315" s="68"/>
      <c r="S1315" s="68"/>
      <c r="T1315" s="68"/>
      <c r="U1315" s="68"/>
      <c r="V1315" s="68"/>
      <c r="W1315" s="68"/>
      <c r="X1315" s="68"/>
      <c r="Y1315" s="68"/>
      <c r="Z1315" s="68"/>
      <c r="AA1315" s="68"/>
      <c r="AB1315" s="68"/>
      <c r="AC1315" s="68"/>
      <c r="AD1315" s="68"/>
      <c r="AE1315" s="68"/>
      <c r="AF1315" s="68"/>
      <c r="AG1315" s="68"/>
      <c r="AH1315" s="68"/>
      <c r="AI1315" s="68"/>
      <c r="AJ1315" s="68"/>
      <c r="AK1315" s="68"/>
      <c r="AL1315" s="68"/>
      <c r="AM1315" s="68"/>
      <c r="AN1315" s="68"/>
      <c r="AO1315" s="68"/>
      <c r="AP1315" s="68"/>
      <c r="AQ1315" s="68"/>
      <c r="AR1315" s="68"/>
      <c r="AS1315" s="68"/>
      <c r="AT1315" s="68"/>
      <c r="AU1315" s="68"/>
      <c r="AV1315" s="68"/>
      <c r="AW1315" s="68"/>
      <c r="AX1315" s="68"/>
      <c r="AY1315" s="68"/>
      <c r="AZ1315" s="68"/>
      <c r="BA1315" s="68"/>
      <c r="BB1315" s="68"/>
      <c r="BC1315" s="68"/>
      <c r="BD1315" s="68"/>
      <c r="BE1315" s="68"/>
      <c r="BF1315" s="68"/>
      <c r="BG1315" s="68"/>
      <c r="BH1315" s="68"/>
      <c r="BI1315" s="68"/>
      <c r="BJ1315" s="68"/>
      <c r="BK1315" s="68"/>
      <c r="BL1315" s="68"/>
      <c r="BM1315" s="68"/>
      <c r="BN1315" s="68"/>
      <c r="BO1315" s="68"/>
      <c r="BP1315" s="68"/>
      <c r="BQ1315" s="68"/>
      <c r="BR1315" s="68"/>
      <c r="BS1315" s="68"/>
      <c r="BT1315" s="68"/>
      <c r="BU1315" s="68"/>
      <c r="BV1315" s="68"/>
      <c r="BW1315" s="68"/>
      <c r="BX1315" s="68"/>
      <c r="BY1315" s="68"/>
      <c r="BZ1315" s="70" t="str">
        <f t="shared" si="333"/>
        <v/>
      </c>
      <c r="CA1315" s="71">
        <f t="shared" ca="1" si="334"/>
        <v>1096694.6660000002</v>
      </c>
      <c r="CB1315" s="70" t="b">
        <f ca="1">AND(LEN(BZ1315)&gt;0,TEXT(BZ1315,"YYYY-MM-DD")=TEXT(Konstanta!$B$1,"YYYY-MM-DD"))</f>
        <v>0</v>
      </c>
      <c r="CC1315" s="70" t="str">
        <f t="shared" si="335"/>
        <v/>
      </c>
      <c r="CD1315" s="72">
        <f ca="1">(Konstanta!$B$2-D1315)*24</f>
        <v>1096694.666275</v>
      </c>
      <c r="CE1315" t="b">
        <f t="shared" si="336"/>
        <v>0</v>
      </c>
      <c r="CF1315" t="b">
        <f>LEN(_xlfn.IFNA(VLOOKUP(H1315,Konstanta!$M:$M,1,FALSE),""))&gt;0</f>
        <v>0</v>
      </c>
      <c r="CG1315" t="b">
        <f>LEN(_xlfn.IFNA(VLOOKUP(G1315,Konstanta!$T:$T,1,FALSE),""))&gt;0</f>
        <v>0</v>
      </c>
      <c r="CH1315" t="b">
        <f>_xlfn.IFNA(VLOOKUP(U1315,Konstanta!$O:$O,1,FALSE),"-")&lt;&gt;"-"</f>
        <v>0</v>
      </c>
      <c r="CI1315" t="b">
        <f>LEN(_xlfn.IFNA(VLOOKUP(AX1315,Konstanta!$X:$X,1,FALSE),""))&gt;0</f>
        <v>0</v>
      </c>
      <c r="CJ1315" t="b">
        <f>OR(LEN(_xlfn.IFNA(VLOOKUP(Y1315,Konstanta!$Q:$Q,1,FALSE),""))&gt;0,LEN(Y1315)=0)</f>
        <v>1</v>
      </c>
      <c r="CK1315" t="b">
        <f t="shared" si="337"/>
        <v>1</v>
      </c>
      <c r="CL1315" t="b">
        <f>OR(LEN(_xlfn.IFNA(VLOOKUP(BK1315,Konstanta!$Z:$Z,1,FALSE),""))&gt;0,LEN(BK1315)=0)</f>
        <v>1</v>
      </c>
      <c r="CM1315" t="b">
        <f t="shared" si="338"/>
        <v>1</v>
      </c>
      <c r="CN1315" t="b">
        <f t="shared" si="339"/>
        <v>0</v>
      </c>
      <c r="CO1315" t="b">
        <f>LEN(_xlfn.IFNA(VLOOKUP(Data!K1315,Konstanta!$AB:$AB,1,FALSE),""))&gt;0</f>
        <v>0</v>
      </c>
      <c r="CP1315" s="12" t="b">
        <f t="shared" si="340"/>
        <v>0</v>
      </c>
      <c r="CQ1315" s="12" t="b">
        <f t="shared" si="341"/>
        <v>0</v>
      </c>
      <c r="CR1315" t="b">
        <f>ISNUMBER(SEARCH(Konstanta!$Q$5,Y1315))</f>
        <v>0</v>
      </c>
      <c r="CS1315">
        <f ca="1">IF(CD1315&lt;=Konstanta!$J$5,Konstanta!$I$5,IF(CD1315&lt;=Konstanta!$J$6,Konstanta!$I$6,IF(CD1315&lt;=Konstanta!$J$7,Konstanta!$I$7,Konstanta!$I$8)))</f>
        <v>4</v>
      </c>
      <c r="CT1315" t="b">
        <f>ISNUMBER(SEARCH(Konstanta!$Q$6,Y1315))</f>
        <v>0</v>
      </c>
      <c r="CU1315">
        <f ca="1">IF(CD1315&lt;=Konstanta!$F$5,Konstanta!$E$5,IF(CD1315&lt;=Konstanta!$F$6,Konstanta!$E$6,IF(CD1315&lt;=Konstanta!$F$7,Konstanta!$E$7,IF(CD1315&lt;=Konstanta!$F$8,Konstanta!$E$8,Konstanta!$E$9))))</f>
        <v>5</v>
      </c>
      <c r="CV1315" t="b">
        <f t="shared" si="342"/>
        <v>1</v>
      </c>
      <c r="CW1315" s="74">
        <f ca="1">IF(CD1315&lt;=Konstanta!$B$5,Konstanta!$A$5,IF(CD1315&lt;=Konstanta!$B$6,Konstanta!$A$6,IF(CD1315&lt;=Konstanta!$B$7,Konstanta!$A$7,IF(CD1315&lt;=Konstanta!$B$8,Konstanta!$A$8,IF(CD1315&lt;=Konstanta!$B$9,Konstanta!$A$9,IF(CD1315&lt;=Konstanta!$B$10,Konstanta!$A$10,IF(CD1315&lt;=Konstanta!$B$11,Konstanta!$A$11,Konstanta!$A$12)))))))</f>
        <v>8</v>
      </c>
      <c r="CX1315" t="b">
        <f>LEN(_xlfn.IFNA(VLOOKUP(AA1315,Konstanta!$AD:$AD,1,FALSE),""))=0</f>
        <v>1</v>
      </c>
      <c r="CY1315" s="67">
        <f t="shared" si="343"/>
        <v>0</v>
      </c>
      <c r="CZ1315" s="67">
        <f t="shared" si="344"/>
        <v>0</v>
      </c>
      <c r="DA1315" s="67">
        <f t="shared" si="345"/>
        <v>0</v>
      </c>
      <c r="DB1315" t="b">
        <f t="shared" ca="1" si="346"/>
        <v>0</v>
      </c>
      <c r="DC1315" s="67" t="b">
        <f>DA1315&lt;=Konstanta!$AH$3</f>
        <v>1</v>
      </c>
      <c r="DD1315" t="b">
        <f>CY1315&lt;=Konstanta!$AH$4</f>
        <v>1</v>
      </c>
      <c r="DE1315" t="b">
        <f>CY1315&lt;=Konstanta!$AH$5</f>
        <v>1</v>
      </c>
      <c r="DF1315" t="b">
        <f>CY1315&lt;=Konstanta!$AH$6</f>
        <v>1</v>
      </c>
      <c r="DG1315" t="b">
        <f ca="1">TEXT(BL1315,"YYYYMMDD")=TEXT(Konstanta!$B$1,"YYYYMMDD")</f>
        <v>0</v>
      </c>
      <c r="DH1315" t="b">
        <f t="shared" si="347"/>
        <v>0</v>
      </c>
      <c r="DI1315" s="67">
        <f ca="1">Konstanta!$C$4-Data!CD1315</f>
        <v>-1096658.666275</v>
      </c>
      <c r="DJ1315">
        <f ca="1">IF(Data!DI1315&gt;=Konstanta!$B$14,Konstanta!$A$14,IF(Data!DI1315&gt;=Konstanta!$B$15,Konstanta!$A$15,IF(Data!DI1315&gt;=Konstanta!$B$16,Konstanta!$A$16,IF(Data!DI1315&gt;=Konstanta!$B$17,Konstanta!$A$17,IF(Data!DI1315&gt;=Konstanta!$B$18,Konstanta!$A$18,Konstanta!$A$19)))))</f>
        <v>6</v>
      </c>
      <c r="DK1315" t="b">
        <f t="shared" si="348"/>
        <v>0</v>
      </c>
      <c r="DL1315" t="b">
        <f>COUNTIFS(A$1:A1314,A1315)=0</f>
        <v>1</v>
      </c>
    </row>
    <row r="1316" spans="1:116">
      <c r="A1316" s="68"/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8"/>
      <c r="P1316" s="68"/>
      <c r="Q1316" s="68"/>
      <c r="R1316" s="68"/>
      <c r="S1316" s="68"/>
      <c r="T1316" s="68"/>
      <c r="U1316" s="68"/>
      <c r="V1316" s="68"/>
      <c r="W1316" s="68"/>
      <c r="X1316" s="68"/>
      <c r="Y1316" s="68"/>
      <c r="Z1316" s="68"/>
      <c r="AA1316" s="68"/>
      <c r="AB1316" s="68"/>
      <c r="AC1316" s="68"/>
      <c r="AD1316" s="68"/>
      <c r="AE1316" s="68"/>
      <c r="AF1316" s="68"/>
      <c r="AG1316" s="68"/>
      <c r="AH1316" s="68"/>
      <c r="AI1316" s="68"/>
      <c r="AJ1316" s="68"/>
      <c r="AK1316" s="68"/>
      <c r="AL1316" s="68"/>
      <c r="AM1316" s="68"/>
      <c r="AN1316" s="68"/>
      <c r="AO1316" s="68"/>
      <c r="AP1316" s="68"/>
      <c r="AQ1316" s="68"/>
      <c r="AR1316" s="68"/>
      <c r="AS1316" s="68"/>
      <c r="AT1316" s="68"/>
      <c r="AU1316" s="68"/>
      <c r="AV1316" s="68"/>
      <c r="AW1316" s="68"/>
      <c r="AX1316" s="68"/>
      <c r="AY1316" s="68"/>
      <c r="AZ1316" s="68"/>
      <c r="BA1316" s="68"/>
      <c r="BB1316" s="68"/>
      <c r="BC1316" s="68"/>
      <c r="BD1316" s="68"/>
      <c r="BE1316" s="68"/>
      <c r="BF1316" s="68"/>
      <c r="BG1316" s="68"/>
      <c r="BH1316" s="68"/>
      <c r="BI1316" s="68"/>
      <c r="BJ1316" s="68"/>
      <c r="BK1316" s="68"/>
      <c r="BL1316" s="68"/>
      <c r="BM1316" s="68"/>
      <c r="BN1316" s="68"/>
      <c r="BO1316" s="68"/>
      <c r="BP1316" s="68"/>
      <c r="BQ1316" s="68"/>
      <c r="BR1316" s="68"/>
      <c r="BS1316" s="68"/>
      <c r="BT1316" s="68"/>
      <c r="BU1316" s="68"/>
      <c r="BV1316" s="68"/>
      <c r="BW1316" s="68"/>
      <c r="BX1316" s="68"/>
      <c r="BY1316" s="68"/>
      <c r="BZ1316" s="70" t="str">
        <f t="shared" si="333"/>
        <v/>
      </c>
      <c r="CA1316" s="71">
        <f t="shared" ca="1" si="334"/>
        <v>1096694.6660055555</v>
      </c>
      <c r="CB1316" s="70" t="b">
        <f ca="1">AND(LEN(BZ1316)&gt;0,TEXT(BZ1316,"YYYY-MM-DD")=TEXT(Konstanta!$B$1,"YYYY-MM-DD"))</f>
        <v>0</v>
      </c>
      <c r="CC1316" s="70" t="str">
        <f t="shared" si="335"/>
        <v/>
      </c>
      <c r="CD1316" s="72">
        <f ca="1">(Konstanta!$B$2-D1316)*24</f>
        <v>1096694.666275</v>
      </c>
      <c r="CE1316" t="b">
        <f t="shared" si="336"/>
        <v>0</v>
      </c>
      <c r="CF1316" t="b">
        <f>LEN(_xlfn.IFNA(VLOOKUP(H1316,Konstanta!$M:$M,1,FALSE),""))&gt;0</f>
        <v>0</v>
      </c>
      <c r="CG1316" t="b">
        <f>LEN(_xlfn.IFNA(VLOOKUP(G1316,Konstanta!$T:$T,1,FALSE),""))&gt;0</f>
        <v>0</v>
      </c>
      <c r="CH1316" t="b">
        <f>_xlfn.IFNA(VLOOKUP(U1316,Konstanta!$O:$O,1,FALSE),"-")&lt;&gt;"-"</f>
        <v>0</v>
      </c>
      <c r="CI1316" t="b">
        <f>LEN(_xlfn.IFNA(VLOOKUP(AX1316,Konstanta!$X:$X,1,FALSE),""))&gt;0</f>
        <v>0</v>
      </c>
      <c r="CJ1316" t="b">
        <f>OR(LEN(_xlfn.IFNA(VLOOKUP(Y1316,Konstanta!$Q:$Q,1,FALSE),""))&gt;0,LEN(Y1316)=0)</f>
        <v>1</v>
      </c>
      <c r="CK1316" t="b">
        <f t="shared" si="337"/>
        <v>1</v>
      </c>
      <c r="CL1316" t="b">
        <f>OR(LEN(_xlfn.IFNA(VLOOKUP(BK1316,Konstanta!$Z:$Z,1,FALSE),""))&gt;0,LEN(BK1316)=0)</f>
        <v>1</v>
      </c>
      <c r="CM1316" t="b">
        <f t="shared" si="338"/>
        <v>1</v>
      </c>
      <c r="CN1316" t="b">
        <f t="shared" si="339"/>
        <v>0</v>
      </c>
      <c r="CO1316" t="b">
        <f>LEN(_xlfn.IFNA(VLOOKUP(Data!K1316,Konstanta!$AB:$AB,1,FALSE),""))&gt;0</f>
        <v>0</v>
      </c>
      <c r="CP1316" s="12" t="b">
        <f t="shared" si="340"/>
        <v>0</v>
      </c>
      <c r="CQ1316" s="12" t="b">
        <f t="shared" si="341"/>
        <v>0</v>
      </c>
      <c r="CR1316" t="b">
        <f>ISNUMBER(SEARCH(Konstanta!$Q$5,Y1316))</f>
        <v>0</v>
      </c>
      <c r="CS1316">
        <f ca="1">IF(CD1316&lt;=Konstanta!$J$5,Konstanta!$I$5,IF(CD1316&lt;=Konstanta!$J$6,Konstanta!$I$6,IF(CD1316&lt;=Konstanta!$J$7,Konstanta!$I$7,Konstanta!$I$8)))</f>
        <v>4</v>
      </c>
      <c r="CT1316" t="b">
        <f>ISNUMBER(SEARCH(Konstanta!$Q$6,Y1316))</f>
        <v>0</v>
      </c>
      <c r="CU1316">
        <f ca="1">IF(CD1316&lt;=Konstanta!$F$5,Konstanta!$E$5,IF(CD1316&lt;=Konstanta!$F$6,Konstanta!$E$6,IF(CD1316&lt;=Konstanta!$F$7,Konstanta!$E$7,IF(CD1316&lt;=Konstanta!$F$8,Konstanta!$E$8,Konstanta!$E$9))))</f>
        <v>5</v>
      </c>
      <c r="CV1316" t="b">
        <f t="shared" si="342"/>
        <v>1</v>
      </c>
      <c r="CW1316" s="74">
        <f ca="1">IF(CD1316&lt;=Konstanta!$B$5,Konstanta!$A$5,IF(CD1316&lt;=Konstanta!$B$6,Konstanta!$A$6,IF(CD1316&lt;=Konstanta!$B$7,Konstanta!$A$7,IF(CD1316&lt;=Konstanta!$B$8,Konstanta!$A$8,IF(CD1316&lt;=Konstanta!$B$9,Konstanta!$A$9,IF(CD1316&lt;=Konstanta!$B$10,Konstanta!$A$10,IF(CD1316&lt;=Konstanta!$B$11,Konstanta!$A$11,Konstanta!$A$12)))))))</f>
        <v>8</v>
      </c>
      <c r="CX1316" t="b">
        <f>LEN(_xlfn.IFNA(VLOOKUP(AA1316,Konstanta!$AD:$AD,1,FALSE),""))=0</f>
        <v>1</v>
      </c>
      <c r="CY1316" s="67">
        <f t="shared" si="343"/>
        <v>0</v>
      </c>
      <c r="CZ1316" s="67">
        <f t="shared" si="344"/>
        <v>0</v>
      </c>
      <c r="DA1316" s="67">
        <f t="shared" si="345"/>
        <v>0</v>
      </c>
      <c r="DB1316" t="b">
        <f t="shared" ca="1" si="346"/>
        <v>0</v>
      </c>
      <c r="DC1316" s="67" t="b">
        <f>DA1316&lt;=Konstanta!$AH$3</f>
        <v>1</v>
      </c>
      <c r="DD1316" t="b">
        <f>CY1316&lt;=Konstanta!$AH$4</f>
        <v>1</v>
      </c>
      <c r="DE1316" t="b">
        <f>CY1316&lt;=Konstanta!$AH$5</f>
        <v>1</v>
      </c>
      <c r="DF1316" t="b">
        <f>CY1316&lt;=Konstanta!$AH$6</f>
        <v>1</v>
      </c>
      <c r="DG1316" t="b">
        <f ca="1">TEXT(BL1316,"YYYYMMDD")=TEXT(Konstanta!$B$1,"YYYYMMDD")</f>
        <v>0</v>
      </c>
      <c r="DH1316" t="b">
        <f t="shared" si="347"/>
        <v>0</v>
      </c>
      <c r="DI1316" s="67">
        <f ca="1">Konstanta!$C$4-Data!CD1316</f>
        <v>-1096658.666275</v>
      </c>
      <c r="DJ1316">
        <f ca="1">IF(Data!DI1316&gt;=Konstanta!$B$14,Konstanta!$A$14,IF(Data!DI1316&gt;=Konstanta!$B$15,Konstanta!$A$15,IF(Data!DI1316&gt;=Konstanta!$B$16,Konstanta!$A$16,IF(Data!DI1316&gt;=Konstanta!$B$17,Konstanta!$A$17,IF(Data!DI1316&gt;=Konstanta!$B$18,Konstanta!$A$18,Konstanta!$A$19)))))</f>
        <v>6</v>
      </c>
      <c r="DK1316" t="b">
        <f t="shared" si="348"/>
        <v>0</v>
      </c>
      <c r="DL1316" t="b">
        <f>COUNTIFS(A$1:A1315,A1316)=0</f>
        <v>1</v>
      </c>
    </row>
    <row r="1317" spans="1:116">
      <c r="A1317" s="68"/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8"/>
      <c r="P1317" s="68"/>
      <c r="Q1317" s="68"/>
      <c r="R1317" s="68"/>
      <c r="S1317" s="68"/>
      <c r="T1317" s="68"/>
      <c r="U1317" s="68"/>
      <c r="V1317" s="68"/>
      <c r="W1317" s="68"/>
      <c r="X1317" s="68"/>
      <c r="Y1317" s="68"/>
      <c r="Z1317" s="68"/>
      <c r="AA1317" s="68"/>
      <c r="AB1317" s="68"/>
      <c r="AC1317" s="68"/>
      <c r="AD1317" s="68"/>
      <c r="AE1317" s="68"/>
      <c r="AF1317" s="68"/>
      <c r="AG1317" s="68"/>
      <c r="AH1317" s="68"/>
      <c r="AI1317" s="68"/>
      <c r="AJ1317" s="68"/>
      <c r="AK1317" s="68"/>
      <c r="AL1317" s="68"/>
      <c r="AM1317" s="68"/>
      <c r="AN1317" s="68"/>
      <c r="AO1317" s="68"/>
      <c r="AP1317" s="68"/>
      <c r="AQ1317" s="68"/>
      <c r="AR1317" s="68"/>
      <c r="AS1317" s="68"/>
      <c r="AT1317" s="68"/>
      <c r="AU1317" s="68"/>
      <c r="AV1317" s="68"/>
      <c r="AW1317" s="68"/>
      <c r="AX1317" s="68"/>
      <c r="AY1317" s="68"/>
      <c r="AZ1317" s="68"/>
      <c r="BA1317" s="68"/>
      <c r="BB1317" s="68"/>
      <c r="BC1317" s="68"/>
      <c r="BD1317" s="68"/>
      <c r="BE1317" s="68"/>
      <c r="BF1317" s="68"/>
      <c r="BG1317" s="68"/>
      <c r="BH1317" s="68"/>
      <c r="BI1317" s="68"/>
      <c r="BJ1317" s="68"/>
      <c r="BK1317" s="68"/>
      <c r="BL1317" s="68"/>
      <c r="BM1317" s="68"/>
      <c r="BN1317" s="68"/>
      <c r="BO1317" s="68"/>
      <c r="BP1317" s="68"/>
      <c r="BQ1317" s="68"/>
      <c r="BR1317" s="68"/>
      <c r="BS1317" s="68"/>
      <c r="BT1317" s="68"/>
      <c r="BU1317" s="68"/>
      <c r="BV1317" s="68"/>
      <c r="BW1317" s="68"/>
      <c r="BX1317" s="68"/>
      <c r="BY1317" s="68"/>
      <c r="BZ1317" s="70" t="str">
        <f t="shared" si="333"/>
        <v/>
      </c>
      <c r="CA1317" s="71">
        <f t="shared" ca="1" si="334"/>
        <v>1096694.6662277777</v>
      </c>
      <c r="CB1317" s="70" t="b">
        <f ca="1">AND(LEN(BZ1317)&gt;0,TEXT(BZ1317,"YYYY-MM-DD")=TEXT(Konstanta!$B$1,"YYYY-MM-DD"))</f>
        <v>0</v>
      </c>
      <c r="CC1317" s="70" t="str">
        <f t="shared" si="335"/>
        <v/>
      </c>
      <c r="CD1317" s="72">
        <f ca="1">(Konstanta!$B$2-D1317)*24</f>
        <v>1096694.666275</v>
      </c>
      <c r="CE1317" t="b">
        <f t="shared" si="336"/>
        <v>0</v>
      </c>
      <c r="CF1317" t="b">
        <f>LEN(_xlfn.IFNA(VLOOKUP(H1317,Konstanta!$M:$M,1,FALSE),""))&gt;0</f>
        <v>0</v>
      </c>
      <c r="CG1317" t="b">
        <f>LEN(_xlfn.IFNA(VLOOKUP(G1317,Konstanta!$T:$T,1,FALSE),""))&gt;0</f>
        <v>0</v>
      </c>
      <c r="CH1317" t="b">
        <f>_xlfn.IFNA(VLOOKUP(U1317,Konstanta!$O:$O,1,FALSE),"-")&lt;&gt;"-"</f>
        <v>0</v>
      </c>
      <c r="CI1317" t="b">
        <f>LEN(_xlfn.IFNA(VLOOKUP(AX1317,Konstanta!$X:$X,1,FALSE),""))&gt;0</f>
        <v>0</v>
      </c>
      <c r="CJ1317" t="b">
        <f>OR(LEN(_xlfn.IFNA(VLOOKUP(Y1317,Konstanta!$Q:$Q,1,FALSE),""))&gt;0,LEN(Y1317)=0)</f>
        <v>1</v>
      </c>
      <c r="CK1317" t="b">
        <f t="shared" si="337"/>
        <v>1</v>
      </c>
      <c r="CL1317" t="b">
        <f>OR(LEN(_xlfn.IFNA(VLOOKUP(BK1317,Konstanta!$Z:$Z,1,FALSE),""))&gt;0,LEN(BK1317)=0)</f>
        <v>1</v>
      </c>
      <c r="CM1317" t="b">
        <f t="shared" si="338"/>
        <v>1</v>
      </c>
      <c r="CN1317" t="b">
        <f t="shared" si="339"/>
        <v>0</v>
      </c>
      <c r="CO1317" t="b">
        <f>LEN(_xlfn.IFNA(VLOOKUP(Data!K1317,Konstanta!$AB:$AB,1,FALSE),""))&gt;0</f>
        <v>0</v>
      </c>
      <c r="CP1317" s="12" t="b">
        <f t="shared" si="340"/>
        <v>0</v>
      </c>
      <c r="CQ1317" s="12" t="b">
        <f t="shared" si="341"/>
        <v>0</v>
      </c>
      <c r="CR1317" t="b">
        <f>ISNUMBER(SEARCH(Konstanta!$Q$5,Y1317))</f>
        <v>0</v>
      </c>
      <c r="CS1317">
        <f ca="1">IF(CD1317&lt;=Konstanta!$J$5,Konstanta!$I$5,IF(CD1317&lt;=Konstanta!$J$6,Konstanta!$I$6,IF(CD1317&lt;=Konstanta!$J$7,Konstanta!$I$7,Konstanta!$I$8)))</f>
        <v>4</v>
      </c>
      <c r="CT1317" t="b">
        <f>ISNUMBER(SEARCH(Konstanta!$Q$6,Y1317))</f>
        <v>0</v>
      </c>
      <c r="CU1317">
        <f ca="1">IF(CD1317&lt;=Konstanta!$F$5,Konstanta!$E$5,IF(CD1317&lt;=Konstanta!$F$6,Konstanta!$E$6,IF(CD1317&lt;=Konstanta!$F$7,Konstanta!$E$7,IF(CD1317&lt;=Konstanta!$F$8,Konstanta!$E$8,Konstanta!$E$9))))</f>
        <v>5</v>
      </c>
      <c r="CV1317" t="b">
        <f t="shared" si="342"/>
        <v>1</v>
      </c>
      <c r="CW1317" s="74">
        <f ca="1">IF(CD1317&lt;=Konstanta!$B$5,Konstanta!$A$5,IF(CD1317&lt;=Konstanta!$B$6,Konstanta!$A$6,IF(CD1317&lt;=Konstanta!$B$7,Konstanta!$A$7,IF(CD1317&lt;=Konstanta!$B$8,Konstanta!$A$8,IF(CD1317&lt;=Konstanta!$B$9,Konstanta!$A$9,IF(CD1317&lt;=Konstanta!$B$10,Konstanta!$A$10,IF(CD1317&lt;=Konstanta!$B$11,Konstanta!$A$11,Konstanta!$A$12)))))))</f>
        <v>8</v>
      </c>
      <c r="CX1317" t="b">
        <f>LEN(_xlfn.IFNA(VLOOKUP(AA1317,Konstanta!$AD:$AD,1,FALSE),""))=0</f>
        <v>1</v>
      </c>
      <c r="CY1317" s="67">
        <f t="shared" si="343"/>
        <v>0</v>
      </c>
      <c r="CZ1317" s="67">
        <f t="shared" si="344"/>
        <v>0</v>
      </c>
      <c r="DA1317" s="67">
        <f t="shared" si="345"/>
        <v>0</v>
      </c>
      <c r="DB1317" t="b">
        <f t="shared" ca="1" si="346"/>
        <v>0</v>
      </c>
      <c r="DC1317" s="67" t="b">
        <f>DA1317&lt;=Konstanta!$AH$3</f>
        <v>1</v>
      </c>
      <c r="DD1317" t="b">
        <f>CY1317&lt;=Konstanta!$AH$4</f>
        <v>1</v>
      </c>
      <c r="DE1317" t="b">
        <f>CY1317&lt;=Konstanta!$AH$5</f>
        <v>1</v>
      </c>
      <c r="DF1317" t="b">
        <f>CY1317&lt;=Konstanta!$AH$6</f>
        <v>1</v>
      </c>
      <c r="DG1317" t="b">
        <f ca="1">TEXT(BL1317,"YYYYMMDD")=TEXT(Konstanta!$B$1,"YYYYMMDD")</f>
        <v>0</v>
      </c>
      <c r="DH1317" t="b">
        <f t="shared" si="347"/>
        <v>0</v>
      </c>
      <c r="DI1317" s="67">
        <f ca="1">Konstanta!$C$4-Data!CD1317</f>
        <v>-1096658.666275</v>
      </c>
      <c r="DJ1317">
        <f ca="1">IF(Data!DI1317&gt;=Konstanta!$B$14,Konstanta!$A$14,IF(Data!DI1317&gt;=Konstanta!$B$15,Konstanta!$A$15,IF(Data!DI1317&gt;=Konstanta!$B$16,Konstanta!$A$16,IF(Data!DI1317&gt;=Konstanta!$B$17,Konstanta!$A$17,IF(Data!DI1317&gt;=Konstanta!$B$18,Konstanta!$A$18,Konstanta!$A$19)))))</f>
        <v>6</v>
      </c>
      <c r="DK1317" t="b">
        <f t="shared" si="348"/>
        <v>0</v>
      </c>
      <c r="DL1317" t="b">
        <f>COUNTIFS(A$1:A1316,A1317)=0</f>
        <v>1</v>
      </c>
    </row>
    <row r="1318" spans="1:116">
      <c r="A1318" s="68"/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8"/>
      <c r="P1318" s="68"/>
      <c r="Q1318" s="68"/>
      <c r="R1318" s="68"/>
      <c r="S1318" s="68"/>
      <c r="T1318" s="68"/>
      <c r="U1318" s="68"/>
      <c r="V1318" s="68"/>
      <c r="W1318" s="68"/>
      <c r="X1318" s="68"/>
      <c r="Y1318" s="68"/>
      <c r="Z1318" s="68"/>
      <c r="AA1318" s="68"/>
      <c r="AB1318" s="68"/>
      <c r="AC1318" s="68"/>
      <c r="AD1318" s="68"/>
      <c r="AE1318" s="68"/>
      <c r="AF1318" s="68"/>
      <c r="AG1318" s="68"/>
      <c r="AH1318" s="68"/>
      <c r="AI1318" s="68"/>
      <c r="AJ1318" s="68"/>
      <c r="AK1318" s="68"/>
      <c r="AL1318" s="68"/>
      <c r="AM1318" s="68"/>
      <c r="AN1318" s="68"/>
      <c r="AO1318" s="68"/>
      <c r="AP1318" s="68"/>
      <c r="AQ1318" s="68"/>
      <c r="AR1318" s="68"/>
      <c r="AS1318" s="68"/>
      <c r="AT1318" s="68"/>
      <c r="AU1318" s="68"/>
      <c r="AV1318" s="68"/>
      <c r="AW1318" s="68"/>
      <c r="AX1318" s="68"/>
      <c r="AY1318" s="68"/>
      <c r="AZ1318" s="68"/>
      <c r="BA1318" s="68"/>
      <c r="BB1318" s="68"/>
      <c r="BC1318" s="68"/>
      <c r="BD1318" s="68"/>
      <c r="BE1318" s="68"/>
      <c r="BF1318" s="68"/>
      <c r="BG1318" s="68"/>
      <c r="BH1318" s="68"/>
      <c r="BI1318" s="68"/>
      <c r="BJ1318" s="68"/>
      <c r="BK1318" s="68"/>
      <c r="BL1318" s="68"/>
      <c r="BM1318" s="68"/>
      <c r="BN1318" s="68"/>
      <c r="BO1318" s="68"/>
      <c r="BP1318" s="68"/>
      <c r="BQ1318" s="68"/>
      <c r="BR1318" s="68"/>
      <c r="BS1318" s="68"/>
      <c r="BT1318" s="68"/>
      <c r="BU1318" s="68"/>
      <c r="BV1318" s="68"/>
      <c r="BW1318" s="68"/>
      <c r="BX1318" s="68"/>
      <c r="BY1318" s="68"/>
      <c r="BZ1318" s="70" t="str">
        <f t="shared" si="333"/>
        <v/>
      </c>
      <c r="CA1318" s="71">
        <f t="shared" ca="1" si="334"/>
        <v>1096694.6659916667</v>
      </c>
      <c r="CB1318" s="70" t="b">
        <f ca="1">AND(LEN(BZ1318)&gt;0,TEXT(BZ1318,"YYYY-MM-DD")=TEXT(Konstanta!$B$1,"YYYY-MM-DD"))</f>
        <v>0</v>
      </c>
      <c r="CC1318" s="70" t="str">
        <f t="shared" si="335"/>
        <v/>
      </c>
      <c r="CD1318" s="72">
        <f ca="1">(Konstanta!$B$2-D1318)*24</f>
        <v>1096694.666275</v>
      </c>
      <c r="CE1318" t="b">
        <f t="shared" si="336"/>
        <v>0</v>
      </c>
      <c r="CF1318" t="b">
        <f>LEN(_xlfn.IFNA(VLOOKUP(H1318,Konstanta!$M:$M,1,FALSE),""))&gt;0</f>
        <v>0</v>
      </c>
      <c r="CG1318" t="b">
        <f>LEN(_xlfn.IFNA(VLOOKUP(G1318,Konstanta!$T:$T,1,FALSE),""))&gt;0</f>
        <v>0</v>
      </c>
      <c r="CH1318" t="b">
        <f>_xlfn.IFNA(VLOOKUP(U1318,Konstanta!$O:$O,1,FALSE),"-")&lt;&gt;"-"</f>
        <v>0</v>
      </c>
      <c r="CI1318" t="b">
        <f>LEN(_xlfn.IFNA(VLOOKUP(AX1318,Konstanta!$X:$X,1,FALSE),""))&gt;0</f>
        <v>0</v>
      </c>
      <c r="CJ1318" t="b">
        <f>OR(LEN(_xlfn.IFNA(VLOOKUP(Y1318,Konstanta!$Q:$Q,1,FALSE),""))&gt;0,LEN(Y1318)=0)</f>
        <v>1</v>
      </c>
      <c r="CK1318" t="b">
        <f t="shared" si="337"/>
        <v>1</v>
      </c>
      <c r="CL1318" t="b">
        <f>OR(LEN(_xlfn.IFNA(VLOOKUP(BK1318,Konstanta!$Z:$Z,1,FALSE),""))&gt;0,LEN(BK1318)=0)</f>
        <v>1</v>
      </c>
      <c r="CM1318" t="b">
        <f t="shared" si="338"/>
        <v>1</v>
      </c>
      <c r="CN1318" t="b">
        <f t="shared" si="339"/>
        <v>0</v>
      </c>
      <c r="CO1318" t="b">
        <f>LEN(_xlfn.IFNA(VLOOKUP(Data!K1318,Konstanta!$AB:$AB,1,FALSE),""))&gt;0</f>
        <v>0</v>
      </c>
      <c r="CP1318" s="12" t="b">
        <f t="shared" si="340"/>
        <v>0</v>
      </c>
      <c r="CQ1318" s="12" t="b">
        <f t="shared" si="341"/>
        <v>0</v>
      </c>
      <c r="CR1318" t="b">
        <f>ISNUMBER(SEARCH(Konstanta!$Q$5,Y1318))</f>
        <v>0</v>
      </c>
      <c r="CS1318">
        <f ca="1">IF(CD1318&lt;=Konstanta!$J$5,Konstanta!$I$5,IF(CD1318&lt;=Konstanta!$J$6,Konstanta!$I$6,IF(CD1318&lt;=Konstanta!$J$7,Konstanta!$I$7,Konstanta!$I$8)))</f>
        <v>4</v>
      </c>
      <c r="CT1318" t="b">
        <f>ISNUMBER(SEARCH(Konstanta!$Q$6,Y1318))</f>
        <v>0</v>
      </c>
      <c r="CU1318">
        <f ca="1">IF(CD1318&lt;=Konstanta!$F$5,Konstanta!$E$5,IF(CD1318&lt;=Konstanta!$F$6,Konstanta!$E$6,IF(CD1318&lt;=Konstanta!$F$7,Konstanta!$E$7,IF(CD1318&lt;=Konstanta!$F$8,Konstanta!$E$8,Konstanta!$E$9))))</f>
        <v>5</v>
      </c>
      <c r="CV1318" t="b">
        <f t="shared" si="342"/>
        <v>1</v>
      </c>
      <c r="CW1318" s="74">
        <f ca="1">IF(CD1318&lt;=Konstanta!$B$5,Konstanta!$A$5,IF(CD1318&lt;=Konstanta!$B$6,Konstanta!$A$6,IF(CD1318&lt;=Konstanta!$B$7,Konstanta!$A$7,IF(CD1318&lt;=Konstanta!$B$8,Konstanta!$A$8,IF(CD1318&lt;=Konstanta!$B$9,Konstanta!$A$9,IF(CD1318&lt;=Konstanta!$B$10,Konstanta!$A$10,IF(CD1318&lt;=Konstanta!$B$11,Konstanta!$A$11,Konstanta!$A$12)))))))</f>
        <v>8</v>
      </c>
      <c r="CX1318" t="b">
        <f>LEN(_xlfn.IFNA(VLOOKUP(AA1318,Konstanta!$AD:$AD,1,FALSE),""))=0</f>
        <v>1</v>
      </c>
      <c r="CY1318" s="67">
        <f t="shared" si="343"/>
        <v>0</v>
      </c>
      <c r="CZ1318" s="67">
        <f t="shared" si="344"/>
        <v>0</v>
      </c>
      <c r="DA1318" s="67">
        <f t="shared" si="345"/>
        <v>0</v>
      </c>
      <c r="DB1318" t="b">
        <f t="shared" ca="1" si="346"/>
        <v>0</v>
      </c>
      <c r="DC1318" s="67" t="b">
        <f>DA1318&lt;=Konstanta!$AH$3</f>
        <v>1</v>
      </c>
      <c r="DD1318" t="b">
        <f>CY1318&lt;=Konstanta!$AH$4</f>
        <v>1</v>
      </c>
      <c r="DE1318" t="b">
        <f>CY1318&lt;=Konstanta!$AH$5</f>
        <v>1</v>
      </c>
      <c r="DF1318" t="b">
        <f>CY1318&lt;=Konstanta!$AH$6</f>
        <v>1</v>
      </c>
      <c r="DG1318" t="b">
        <f ca="1">TEXT(BL1318,"YYYYMMDD")=TEXT(Konstanta!$B$1,"YYYYMMDD")</f>
        <v>0</v>
      </c>
      <c r="DH1318" t="b">
        <f t="shared" si="347"/>
        <v>0</v>
      </c>
      <c r="DI1318" s="67">
        <f ca="1">Konstanta!$C$4-Data!CD1318</f>
        <v>-1096658.666275</v>
      </c>
      <c r="DJ1318">
        <f ca="1">IF(Data!DI1318&gt;=Konstanta!$B$14,Konstanta!$A$14,IF(Data!DI1318&gt;=Konstanta!$B$15,Konstanta!$A$15,IF(Data!DI1318&gt;=Konstanta!$B$16,Konstanta!$A$16,IF(Data!DI1318&gt;=Konstanta!$B$17,Konstanta!$A$17,IF(Data!DI1318&gt;=Konstanta!$B$18,Konstanta!$A$18,Konstanta!$A$19)))))</f>
        <v>6</v>
      </c>
      <c r="DK1318" t="b">
        <f t="shared" si="348"/>
        <v>0</v>
      </c>
      <c r="DL1318" t="b">
        <f>COUNTIFS(A$1:A1317,A1318)=0</f>
        <v>1</v>
      </c>
    </row>
    <row r="1319" spans="1:116">
      <c r="A1319" s="68"/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8"/>
      <c r="P1319" s="68"/>
      <c r="Q1319" s="68"/>
      <c r="R1319" s="68"/>
      <c r="S1319" s="68"/>
      <c r="T1319" s="68"/>
      <c r="U1319" s="68"/>
      <c r="V1319" s="68"/>
      <c r="W1319" s="68"/>
      <c r="X1319" s="68"/>
      <c r="Y1319" s="68"/>
      <c r="Z1319" s="68"/>
      <c r="AA1319" s="68"/>
      <c r="AB1319" s="68"/>
      <c r="AC1319" s="68"/>
      <c r="AD1319" s="68"/>
      <c r="AE1319" s="68"/>
      <c r="AF1319" s="68"/>
      <c r="AG1319" s="68"/>
      <c r="AH1319" s="68"/>
      <c r="AI1319" s="68"/>
      <c r="AJ1319" s="68"/>
      <c r="AK1319" s="68"/>
      <c r="AL1319" s="68"/>
      <c r="AM1319" s="68"/>
      <c r="AN1319" s="68"/>
      <c r="AO1319" s="68"/>
      <c r="AP1319" s="68"/>
      <c r="AQ1319" s="68"/>
      <c r="AR1319" s="68"/>
      <c r="AS1319" s="68"/>
      <c r="AT1319" s="68"/>
      <c r="AU1319" s="68"/>
      <c r="AV1319" s="68"/>
      <c r="AW1319" s="68"/>
      <c r="AX1319" s="68"/>
      <c r="AY1319" s="68"/>
      <c r="AZ1319" s="68"/>
      <c r="BA1319" s="68"/>
      <c r="BB1319" s="68"/>
      <c r="BC1319" s="68"/>
      <c r="BD1319" s="68"/>
      <c r="BE1319" s="68"/>
      <c r="BF1319" s="68"/>
      <c r="BG1319" s="68"/>
      <c r="BH1319" s="68"/>
      <c r="BI1319" s="68"/>
      <c r="BJ1319" s="68"/>
      <c r="BK1319" s="68"/>
      <c r="BL1319" s="68"/>
      <c r="BM1319" s="68"/>
      <c r="BN1319" s="68"/>
      <c r="BO1319" s="68"/>
      <c r="BP1319" s="68"/>
      <c r="BQ1319" s="68"/>
      <c r="BR1319" s="68"/>
      <c r="BS1319" s="68"/>
      <c r="BT1319" s="68"/>
      <c r="BU1319" s="68"/>
      <c r="BV1319" s="68"/>
      <c r="BW1319" s="68"/>
      <c r="BX1319" s="68"/>
      <c r="BY1319" s="68"/>
      <c r="BZ1319" s="70" t="str">
        <f t="shared" si="333"/>
        <v/>
      </c>
      <c r="CA1319" s="71">
        <f t="shared" ca="1" si="334"/>
        <v>1096694.666013889</v>
      </c>
      <c r="CB1319" s="70" t="b">
        <f ca="1">AND(LEN(BZ1319)&gt;0,TEXT(BZ1319,"YYYY-MM-DD")=TEXT(Konstanta!$B$1,"YYYY-MM-DD"))</f>
        <v>0</v>
      </c>
      <c r="CC1319" s="70" t="str">
        <f t="shared" si="335"/>
        <v/>
      </c>
      <c r="CD1319" s="72">
        <f ca="1">(Konstanta!$B$2-D1319)*24</f>
        <v>1096694.666275</v>
      </c>
      <c r="CE1319" t="b">
        <f t="shared" si="336"/>
        <v>0</v>
      </c>
      <c r="CF1319" t="b">
        <f>LEN(_xlfn.IFNA(VLOOKUP(H1319,Konstanta!$M:$M,1,FALSE),""))&gt;0</f>
        <v>0</v>
      </c>
      <c r="CG1319" t="b">
        <f>LEN(_xlfn.IFNA(VLOOKUP(G1319,Konstanta!$T:$T,1,FALSE),""))&gt;0</f>
        <v>0</v>
      </c>
      <c r="CH1319" t="b">
        <f>_xlfn.IFNA(VLOOKUP(U1319,Konstanta!$O:$O,1,FALSE),"-")&lt;&gt;"-"</f>
        <v>0</v>
      </c>
      <c r="CI1319" t="b">
        <f>LEN(_xlfn.IFNA(VLOOKUP(AX1319,Konstanta!$X:$X,1,FALSE),""))&gt;0</f>
        <v>0</v>
      </c>
      <c r="CJ1319" t="b">
        <f>OR(LEN(_xlfn.IFNA(VLOOKUP(Y1319,Konstanta!$Q:$Q,1,FALSE),""))&gt;0,LEN(Y1319)=0)</f>
        <v>1</v>
      </c>
      <c r="CK1319" t="b">
        <f t="shared" si="337"/>
        <v>1</v>
      </c>
      <c r="CL1319" t="b">
        <f>OR(LEN(_xlfn.IFNA(VLOOKUP(BK1319,Konstanta!$Z:$Z,1,FALSE),""))&gt;0,LEN(BK1319)=0)</f>
        <v>1</v>
      </c>
      <c r="CM1319" t="b">
        <f t="shared" si="338"/>
        <v>1</v>
      </c>
      <c r="CN1319" t="b">
        <f t="shared" si="339"/>
        <v>0</v>
      </c>
      <c r="CO1319" t="b">
        <f>LEN(_xlfn.IFNA(VLOOKUP(Data!K1319,Konstanta!$AB:$AB,1,FALSE),""))&gt;0</f>
        <v>0</v>
      </c>
      <c r="CP1319" s="12" t="b">
        <f t="shared" si="340"/>
        <v>0</v>
      </c>
      <c r="CQ1319" s="12" t="b">
        <f t="shared" si="341"/>
        <v>0</v>
      </c>
      <c r="CR1319" t="b">
        <f>ISNUMBER(SEARCH(Konstanta!$Q$5,Y1319))</f>
        <v>0</v>
      </c>
      <c r="CS1319">
        <f ca="1">IF(CD1319&lt;=Konstanta!$J$5,Konstanta!$I$5,IF(CD1319&lt;=Konstanta!$J$6,Konstanta!$I$6,IF(CD1319&lt;=Konstanta!$J$7,Konstanta!$I$7,Konstanta!$I$8)))</f>
        <v>4</v>
      </c>
      <c r="CT1319" t="b">
        <f>ISNUMBER(SEARCH(Konstanta!$Q$6,Y1319))</f>
        <v>0</v>
      </c>
      <c r="CU1319">
        <f ca="1">IF(CD1319&lt;=Konstanta!$F$5,Konstanta!$E$5,IF(CD1319&lt;=Konstanta!$F$6,Konstanta!$E$6,IF(CD1319&lt;=Konstanta!$F$7,Konstanta!$E$7,IF(CD1319&lt;=Konstanta!$F$8,Konstanta!$E$8,Konstanta!$E$9))))</f>
        <v>5</v>
      </c>
      <c r="CV1319" t="b">
        <f t="shared" si="342"/>
        <v>1</v>
      </c>
      <c r="CW1319" s="74">
        <f ca="1">IF(CD1319&lt;=Konstanta!$B$5,Konstanta!$A$5,IF(CD1319&lt;=Konstanta!$B$6,Konstanta!$A$6,IF(CD1319&lt;=Konstanta!$B$7,Konstanta!$A$7,IF(CD1319&lt;=Konstanta!$B$8,Konstanta!$A$8,IF(CD1319&lt;=Konstanta!$B$9,Konstanta!$A$9,IF(CD1319&lt;=Konstanta!$B$10,Konstanta!$A$10,IF(CD1319&lt;=Konstanta!$B$11,Konstanta!$A$11,Konstanta!$A$12)))))))</f>
        <v>8</v>
      </c>
      <c r="CX1319" t="b">
        <f>LEN(_xlfn.IFNA(VLOOKUP(AA1319,Konstanta!$AD:$AD,1,FALSE),""))=0</f>
        <v>1</v>
      </c>
      <c r="CY1319" s="67">
        <f t="shared" si="343"/>
        <v>0</v>
      </c>
      <c r="CZ1319" s="67">
        <f t="shared" si="344"/>
        <v>0</v>
      </c>
      <c r="DA1319" s="67">
        <f t="shared" si="345"/>
        <v>0</v>
      </c>
      <c r="DB1319" t="b">
        <f t="shared" ca="1" si="346"/>
        <v>0</v>
      </c>
      <c r="DC1319" s="67" t="b">
        <f>DA1319&lt;=Konstanta!$AH$3</f>
        <v>1</v>
      </c>
      <c r="DD1319" t="b">
        <f>CY1319&lt;=Konstanta!$AH$4</f>
        <v>1</v>
      </c>
      <c r="DE1319" t="b">
        <f>CY1319&lt;=Konstanta!$AH$5</f>
        <v>1</v>
      </c>
      <c r="DF1319" t="b">
        <f>CY1319&lt;=Konstanta!$AH$6</f>
        <v>1</v>
      </c>
      <c r="DG1319" t="b">
        <f ca="1">TEXT(BL1319,"YYYYMMDD")=TEXT(Konstanta!$B$1,"YYYYMMDD")</f>
        <v>0</v>
      </c>
      <c r="DH1319" t="b">
        <f t="shared" si="347"/>
        <v>0</v>
      </c>
      <c r="DI1319" s="67">
        <f ca="1">Konstanta!$C$4-Data!CD1319</f>
        <v>-1096658.666275</v>
      </c>
      <c r="DJ1319">
        <f ca="1">IF(Data!DI1319&gt;=Konstanta!$B$14,Konstanta!$A$14,IF(Data!DI1319&gt;=Konstanta!$B$15,Konstanta!$A$15,IF(Data!DI1319&gt;=Konstanta!$B$16,Konstanta!$A$16,IF(Data!DI1319&gt;=Konstanta!$B$17,Konstanta!$A$17,IF(Data!DI1319&gt;=Konstanta!$B$18,Konstanta!$A$18,Konstanta!$A$19)))))</f>
        <v>6</v>
      </c>
      <c r="DK1319" t="b">
        <f t="shared" si="348"/>
        <v>0</v>
      </c>
      <c r="DL1319" t="b">
        <f>COUNTIFS(A$1:A1318,A1319)=0</f>
        <v>1</v>
      </c>
    </row>
    <row r="1320" spans="1:116">
      <c r="A1320" s="68"/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8"/>
      <c r="P1320" s="68"/>
      <c r="Q1320" s="68"/>
      <c r="R1320" s="68"/>
      <c r="S1320" s="68"/>
      <c r="T1320" s="68"/>
      <c r="U1320" s="68"/>
      <c r="V1320" s="68"/>
      <c r="W1320" s="68"/>
      <c r="X1320" s="68"/>
      <c r="Y1320" s="68"/>
      <c r="Z1320" s="68"/>
      <c r="AA1320" s="68"/>
      <c r="AB1320" s="68"/>
      <c r="AC1320" s="68"/>
      <c r="AD1320" s="68"/>
      <c r="AE1320" s="68"/>
      <c r="AF1320" s="68"/>
      <c r="AG1320" s="68"/>
      <c r="AH1320" s="68"/>
      <c r="AI1320" s="68"/>
      <c r="AJ1320" s="68"/>
      <c r="AK1320" s="68"/>
      <c r="AL1320" s="68"/>
      <c r="AM1320" s="68"/>
      <c r="AN1320" s="68"/>
      <c r="AO1320" s="68"/>
      <c r="AP1320" s="68"/>
      <c r="AQ1320" s="68"/>
      <c r="AR1320" s="68"/>
      <c r="AS1320" s="68"/>
      <c r="AT1320" s="68"/>
      <c r="AU1320" s="68"/>
      <c r="AV1320" s="68"/>
      <c r="AW1320" s="68"/>
      <c r="AX1320" s="68"/>
      <c r="AY1320" s="68"/>
      <c r="AZ1320" s="68"/>
      <c r="BA1320" s="68"/>
      <c r="BB1320" s="68"/>
      <c r="BC1320" s="68"/>
      <c r="BD1320" s="68"/>
      <c r="BE1320" s="68"/>
      <c r="BF1320" s="68"/>
      <c r="BG1320" s="68"/>
      <c r="BH1320" s="68"/>
      <c r="BI1320" s="68"/>
      <c r="BJ1320" s="68"/>
      <c r="BK1320" s="68"/>
      <c r="BL1320" s="68"/>
      <c r="BM1320" s="68"/>
      <c r="BN1320" s="68"/>
      <c r="BO1320" s="68"/>
      <c r="BP1320" s="68"/>
      <c r="BQ1320" s="68"/>
      <c r="BR1320" s="68"/>
      <c r="BS1320" s="68"/>
      <c r="BT1320" s="68"/>
      <c r="BU1320" s="68"/>
      <c r="BV1320" s="68"/>
      <c r="BW1320" s="68"/>
      <c r="BX1320" s="68"/>
      <c r="BY1320" s="68"/>
      <c r="BZ1320" s="70" t="str">
        <f t="shared" si="333"/>
        <v/>
      </c>
      <c r="CA1320" s="71">
        <f t="shared" ca="1" si="334"/>
        <v>1096694.6664083335</v>
      </c>
      <c r="CB1320" s="70" t="b">
        <f ca="1">AND(LEN(BZ1320)&gt;0,TEXT(BZ1320,"YYYY-MM-DD")=TEXT(Konstanta!$B$1,"YYYY-MM-DD"))</f>
        <v>0</v>
      </c>
      <c r="CC1320" s="70" t="str">
        <f t="shared" si="335"/>
        <v/>
      </c>
      <c r="CD1320" s="72">
        <f ca="1">(Konstanta!$B$2-D1320)*24</f>
        <v>1096694.666275</v>
      </c>
      <c r="CE1320" t="b">
        <f t="shared" si="336"/>
        <v>0</v>
      </c>
      <c r="CF1320" t="b">
        <f>LEN(_xlfn.IFNA(VLOOKUP(H1320,Konstanta!$M:$M,1,FALSE),""))&gt;0</f>
        <v>0</v>
      </c>
      <c r="CG1320" t="b">
        <f>LEN(_xlfn.IFNA(VLOOKUP(G1320,Konstanta!$T:$T,1,FALSE),""))&gt;0</f>
        <v>0</v>
      </c>
      <c r="CH1320" t="b">
        <f>_xlfn.IFNA(VLOOKUP(U1320,Konstanta!$O:$O,1,FALSE),"-")&lt;&gt;"-"</f>
        <v>0</v>
      </c>
      <c r="CI1320" t="b">
        <f>LEN(_xlfn.IFNA(VLOOKUP(AX1320,Konstanta!$X:$X,1,FALSE),""))&gt;0</f>
        <v>0</v>
      </c>
      <c r="CJ1320" t="b">
        <f>OR(LEN(_xlfn.IFNA(VLOOKUP(Y1320,Konstanta!$Q:$Q,1,FALSE),""))&gt;0,LEN(Y1320)=0)</f>
        <v>1</v>
      </c>
      <c r="CK1320" t="b">
        <f t="shared" si="337"/>
        <v>1</v>
      </c>
      <c r="CL1320" t="b">
        <f>OR(LEN(_xlfn.IFNA(VLOOKUP(BK1320,Konstanta!$Z:$Z,1,FALSE),""))&gt;0,LEN(BK1320)=0)</f>
        <v>1</v>
      </c>
      <c r="CM1320" t="b">
        <f t="shared" si="338"/>
        <v>1</v>
      </c>
      <c r="CN1320" t="b">
        <f t="shared" si="339"/>
        <v>0</v>
      </c>
      <c r="CO1320" t="b">
        <f>LEN(_xlfn.IFNA(VLOOKUP(Data!K1320,Konstanta!$AB:$AB,1,FALSE),""))&gt;0</f>
        <v>0</v>
      </c>
      <c r="CP1320" s="12" t="b">
        <f t="shared" si="340"/>
        <v>0</v>
      </c>
      <c r="CQ1320" s="12" t="b">
        <f t="shared" si="341"/>
        <v>0</v>
      </c>
      <c r="CR1320" t="b">
        <f>ISNUMBER(SEARCH(Konstanta!$Q$5,Y1320))</f>
        <v>0</v>
      </c>
      <c r="CS1320">
        <f ca="1">IF(CD1320&lt;=Konstanta!$J$5,Konstanta!$I$5,IF(CD1320&lt;=Konstanta!$J$6,Konstanta!$I$6,IF(CD1320&lt;=Konstanta!$J$7,Konstanta!$I$7,Konstanta!$I$8)))</f>
        <v>4</v>
      </c>
      <c r="CT1320" t="b">
        <f>ISNUMBER(SEARCH(Konstanta!$Q$6,Y1320))</f>
        <v>0</v>
      </c>
      <c r="CU1320">
        <f ca="1">IF(CD1320&lt;=Konstanta!$F$5,Konstanta!$E$5,IF(CD1320&lt;=Konstanta!$F$6,Konstanta!$E$6,IF(CD1320&lt;=Konstanta!$F$7,Konstanta!$E$7,IF(CD1320&lt;=Konstanta!$F$8,Konstanta!$E$8,Konstanta!$E$9))))</f>
        <v>5</v>
      </c>
      <c r="CV1320" t="b">
        <f t="shared" si="342"/>
        <v>1</v>
      </c>
      <c r="CW1320" s="74">
        <f ca="1">IF(CD1320&lt;=Konstanta!$B$5,Konstanta!$A$5,IF(CD1320&lt;=Konstanta!$B$6,Konstanta!$A$6,IF(CD1320&lt;=Konstanta!$B$7,Konstanta!$A$7,IF(CD1320&lt;=Konstanta!$B$8,Konstanta!$A$8,IF(CD1320&lt;=Konstanta!$B$9,Konstanta!$A$9,IF(CD1320&lt;=Konstanta!$B$10,Konstanta!$A$10,IF(CD1320&lt;=Konstanta!$B$11,Konstanta!$A$11,Konstanta!$A$12)))))))</f>
        <v>8</v>
      </c>
      <c r="CX1320" t="b">
        <f>LEN(_xlfn.IFNA(VLOOKUP(AA1320,Konstanta!$AD:$AD,1,FALSE),""))=0</f>
        <v>1</v>
      </c>
      <c r="CY1320" s="67">
        <f t="shared" si="343"/>
        <v>0</v>
      </c>
      <c r="CZ1320" s="67">
        <f t="shared" si="344"/>
        <v>0</v>
      </c>
      <c r="DA1320" s="67">
        <f t="shared" si="345"/>
        <v>0</v>
      </c>
      <c r="DB1320" t="b">
        <f t="shared" ca="1" si="346"/>
        <v>0</v>
      </c>
      <c r="DC1320" s="67" t="b">
        <f>DA1320&lt;=Konstanta!$AH$3</f>
        <v>1</v>
      </c>
      <c r="DD1320" t="b">
        <f>CY1320&lt;=Konstanta!$AH$4</f>
        <v>1</v>
      </c>
      <c r="DE1320" t="b">
        <f>CY1320&lt;=Konstanta!$AH$5</f>
        <v>1</v>
      </c>
      <c r="DF1320" t="b">
        <f>CY1320&lt;=Konstanta!$AH$6</f>
        <v>1</v>
      </c>
      <c r="DG1320" t="b">
        <f ca="1">TEXT(BL1320,"YYYYMMDD")=TEXT(Konstanta!$B$1,"YYYYMMDD")</f>
        <v>0</v>
      </c>
      <c r="DH1320" t="b">
        <f t="shared" si="347"/>
        <v>0</v>
      </c>
      <c r="DI1320" s="67">
        <f ca="1">Konstanta!$C$4-Data!CD1320</f>
        <v>-1096658.666275</v>
      </c>
      <c r="DJ1320">
        <f ca="1">IF(Data!DI1320&gt;=Konstanta!$B$14,Konstanta!$A$14,IF(Data!DI1320&gt;=Konstanta!$B$15,Konstanta!$A$15,IF(Data!DI1320&gt;=Konstanta!$B$16,Konstanta!$A$16,IF(Data!DI1320&gt;=Konstanta!$B$17,Konstanta!$A$17,IF(Data!DI1320&gt;=Konstanta!$B$18,Konstanta!$A$18,Konstanta!$A$19)))))</f>
        <v>6</v>
      </c>
      <c r="DK1320" t="b">
        <f t="shared" si="348"/>
        <v>0</v>
      </c>
      <c r="DL1320" t="b">
        <f>COUNTIFS(A$1:A1319,A1320)=0</f>
        <v>1</v>
      </c>
    </row>
    <row r="1321" spans="1:116">
      <c r="A1321" s="68"/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  <c r="AG1321" s="68"/>
      <c r="AH1321" s="68"/>
      <c r="AI1321" s="68"/>
      <c r="AJ1321" s="68"/>
      <c r="AK1321" s="68"/>
      <c r="AL1321" s="68"/>
      <c r="AM1321" s="68"/>
      <c r="AN1321" s="68"/>
      <c r="AO1321" s="68"/>
      <c r="AP1321" s="68"/>
      <c r="AQ1321" s="68"/>
      <c r="AR1321" s="68"/>
      <c r="AS1321" s="68"/>
      <c r="AT1321" s="68"/>
      <c r="AU1321" s="68"/>
      <c r="AV1321" s="68"/>
      <c r="AW1321" s="68"/>
      <c r="AX1321" s="68"/>
      <c r="AY1321" s="68"/>
      <c r="AZ1321" s="68"/>
      <c r="BA1321" s="68"/>
      <c r="BB1321" s="68"/>
      <c r="BC1321" s="68"/>
      <c r="BD1321" s="68"/>
      <c r="BE1321" s="68"/>
      <c r="BF1321" s="68"/>
      <c r="BG1321" s="68"/>
      <c r="BH1321" s="68"/>
      <c r="BI1321" s="68"/>
      <c r="BJ1321" s="68"/>
      <c r="BK1321" s="68"/>
      <c r="BL1321" s="68"/>
      <c r="BM1321" s="68"/>
      <c r="BN1321" s="68"/>
      <c r="BO1321" s="68"/>
      <c r="BP1321" s="68"/>
      <c r="BQ1321" s="68"/>
      <c r="BR1321" s="68"/>
      <c r="BS1321" s="68"/>
      <c r="BT1321" s="68"/>
      <c r="BU1321" s="68"/>
      <c r="BV1321" s="68"/>
      <c r="BW1321" s="68"/>
      <c r="BX1321" s="68"/>
      <c r="BY1321" s="68"/>
      <c r="BZ1321" s="70" t="str">
        <f t="shared" si="333"/>
        <v/>
      </c>
      <c r="CA1321" s="71">
        <f t="shared" ca="1" si="334"/>
        <v>1096694.6659916667</v>
      </c>
      <c r="CB1321" s="70" t="b">
        <f ca="1">AND(LEN(BZ1321)&gt;0,TEXT(BZ1321,"YYYY-MM-DD")=TEXT(Konstanta!$B$1,"YYYY-MM-DD"))</f>
        <v>0</v>
      </c>
      <c r="CC1321" s="70" t="str">
        <f t="shared" si="335"/>
        <v/>
      </c>
      <c r="CD1321" s="72">
        <f ca="1">(Konstanta!$B$2-D1321)*24</f>
        <v>1096694.666275</v>
      </c>
      <c r="CE1321" t="b">
        <f t="shared" si="336"/>
        <v>0</v>
      </c>
      <c r="CF1321" t="b">
        <f>LEN(_xlfn.IFNA(VLOOKUP(H1321,Konstanta!$M:$M,1,FALSE),""))&gt;0</f>
        <v>0</v>
      </c>
      <c r="CG1321" t="b">
        <f>LEN(_xlfn.IFNA(VLOOKUP(G1321,Konstanta!$T:$T,1,FALSE),""))&gt;0</f>
        <v>0</v>
      </c>
      <c r="CH1321" t="b">
        <f>_xlfn.IFNA(VLOOKUP(U1321,Konstanta!$O:$O,1,FALSE),"-")&lt;&gt;"-"</f>
        <v>0</v>
      </c>
      <c r="CI1321" t="b">
        <f>LEN(_xlfn.IFNA(VLOOKUP(AX1321,Konstanta!$X:$X,1,FALSE),""))&gt;0</f>
        <v>0</v>
      </c>
      <c r="CJ1321" t="b">
        <f>OR(LEN(_xlfn.IFNA(VLOOKUP(Y1321,Konstanta!$Q:$Q,1,FALSE),""))&gt;0,LEN(Y1321)=0)</f>
        <v>1</v>
      </c>
      <c r="CK1321" t="b">
        <f t="shared" si="337"/>
        <v>1</v>
      </c>
      <c r="CL1321" t="b">
        <f>OR(LEN(_xlfn.IFNA(VLOOKUP(BK1321,Konstanta!$Z:$Z,1,FALSE),""))&gt;0,LEN(BK1321)=0)</f>
        <v>1</v>
      </c>
      <c r="CM1321" t="b">
        <f t="shared" si="338"/>
        <v>1</v>
      </c>
      <c r="CN1321" t="b">
        <f t="shared" si="339"/>
        <v>0</v>
      </c>
      <c r="CO1321" t="b">
        <f>LEN(_xlfn.IFNA(VLOOKUP(Data!K1321,Konstanta!$AB:$AB,1,FALSE),""))&gt;0</f>
        <v>0</v>
      </c>
      <c r="CP1321" s="12" t="b">
        <f t="shared" si="340"/>
        <v>0</v>
      </c>
      <c r="CQ1321" s="12" t="b">
        <f t="shared" si="341"/>
        <v>0</v>
      </c>
      <c r="CR1321" t="b">
        <f>ISNUMBER(SEARCH(Konstanta!$Q$5,Y1321))</f>
        <v>0</v>
      </c>
      <c r="CS1321">
        <f ca="1">IF(CD1321&lt;=Konstanta!$J$5,Konstanta!$I$5,IF(CD1321&lt;=Konstanta!$J$6,Konstanta!$I$6,IF(CD1321&lt;=Konstanta!$J$7,Konstanta!$I$7,Konstanta!$I$8)))</f>
        <v>4</v>
      </c>
      <c r="CT1321" t="b">
        <f>ISNUMBER(SEARCH(Konstanta!$Q$6,Y1321))</f>
        <v>0</v>
      </c>
      <c r="CU1321">
        <f ca="1">IF(CD1321&lt;=Konstanta!$F$5,Konstanta!$E$5,IF(CD1321&lt;=Konstanta!$F$6,Konstanta!$E$6,IF(CD1321&lt;=Konstanta!$F$7,Konstanta!$E$7,IF(CD1321&lt;=Konstanta!$F$8,Konstanta!$E$8,Konstanta!$E$9))))</f>
        <v>5</v>
      </c>
      <c r="CV1321" t="b">
        <f t="shared" si="342"/>
        <v>1</v>
      </c>
      <c r="CW1321" s="74">
        <f ca="1">IF(CD1321&lt;=Konstanta!$B$5,Konstanta!$A$5,IF(CD1321&lt;=Konstanta!$B$6,Konstanta!$A$6,IF(CD1321&lt;=Konstanta!$B$7,Konstanta!$A$7,IF(CD1321&lt;=Konstanta!$B$8,Konstanta!$A$8,IF(CD1321&lt;=Konstanta!$B$9,Konstanta!$A$9,IF(CD1321&lt;=Konstanta!$B$10,Konstanta!$A$10,IF(CD1321&lt;=Konstanta!$B$11,Konstanta!$A$11,Konstanta!$A$12)))))))</f>
        <v>8</v>
      </c>
      <c r="CX1321" t="b">
        <f>LEN(_xlfn.IFNA(VLOOKUP(AA1321,Konstanta!$AD:$AD,1,FALSE),""))=0</f>
        <v>1</v>
      </c>
      <c r="CY1321" s="67">
        <f t="shared" si="343"/>
        <v>0</v>
      </c>
      <c r="CZ1321" s="67">
        <f t="shared" si="344"/>
        <v>0</v>
      </c>
      <c r="DA1321" s="67">
        <f t="shared" si="345"/>
        <v>0</v>
      </c>
      <c r="DB1321" t="b">
        <f t="shared" ca="1" si="346"/>
        <v>0</v>
      </c>
      <c r="DC1321" s="67" t="b">
        <f>DA1321&lt;=Konstanta!$AH$3</f>
        <v>1</v>
      </c>
      <c r="DD1321" t="b">
        <f>CY1321&lt;=Konstanta!$AH$4</f>
        <v>1</v>
      </c>
      <c r="DE1321" t="b">
        <f>CY1321&lt;=Konstanta!$AH$5</f>
        <v>1</v>
      </c>
      <c r="DF1321" t="b">
        <f>CY1321&lt;=Konstanta!$AH$6</f>
        <v>1</v>
      </c>
      <c r="DG1321" t="b">
        <f ca="1">TEXT(BL1321,"YYYYMMDD")=TEXT(Konstanta!$B$1,"YYYYMMDD")</f>
        <v>0</v>
      </c>
      <c r="DH1321" t="b">
        <f t="shared" si="347"/>
        <v>0</v>
      </c>
      <c r="DI1321" s="67">
        <f ca="1">Konstanta!$C$4-Data!CD1321</f>
        <v>-1096658.666275</v>
      </c>
      <c r="DJ1321">
        <f ca="1">IF(Data!DI1321&gt;=Konstanta!$B$14,Konstanta!$A$14,IF(Data!DI1321&gt;=Konstanta!$B$15,Konstanta!$A$15,IF(Data!DI1321&gt;=Konstanta!$B$16,Konstanta!$A$16,IF(Data!DI1321&gt;=Konstanta!$B$17,Konstanta!$A$17,IF(Data!DI1321&gt;=Konstanta!$B$18,Konstanta!$A$18,Konstanta!$A$19)))))</f>
        <v>6</v>
      </c>
      <c r="DK1321" t="b">
        <f t="shared" si="348"/>
        <v>0</v>
      </c>
      <c r="DL1321" t="b">
        <f>COUNTIFS(A$1:A1320,A1321)=0</f>
        <v>1</v>
      </c>
    </row>
    <row r="1322" spans="1:116">
      <c r="A1322" s="76"/>
      <c r="B1322" s="77"/>
      <c r="C1322" s="76"/>
      <c r="D1322" s="78"/>
      <c r="E1322" s="76"/>
      <c r="F1322" s="76"/>
      <c r="G1322" s="76"/>
      <c r="H1322" s="76"/>
      <c r="I1322" s="76"/>
      <c r="J1322" s="76"/>
      <c r="K1322" s="76"/>
      <c r="L1322" s="78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8"/>
      <c r="AM1322" s="76"/>
      <c r="AN1322" s="76"/>
      <c r="AO1322" s="76"/>
      <c r="AP1322" s="76"/>
      <c r="AQ1322" s="76"/>
      <c r="AR1322" s="76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7"/>
      <c r="BD1322" s="77"/>
      <c r="BE1322" s="77"/>
      <c r="BF1322" s="77"/>
      <c r="BG1322" s="77"/>
      <c r="BH1322" s="77"/>
      <c r="BI1322" s="77"/>
      <c r="BJ1322" s="76"/>
      <c r="BK1322" s="76"/>
      <c r="BL1322" s="78"/>
      <c r="BM1322" s="76"/>
      <c r="BN1322" s="76"/>
      <c r="BO1322" s="76"/>
      <c r="BP1322" s="76"/>
      <c r="BQ1322" s="76"/>
      <c r="BR1322" s="76"/>
      <c r="BS1322" s="76"/>
      <c r="BT1322" s="76"/>
      <c r="BU1322" s="76"/>
      <c r="BV1322" s="76"/>
      <c r="BW1322" s="76"/>
      <c r="BX1322" s="76"/>
      <c r="BY1322" s="76"/>
      <c r="BZ1322" s="70" t="str">
        <f t="shared" si="333"/>
        <v/>
      </c>
      <c r="CA1322" s="71">
        <f t="shared" ca="1" si="334"/>
        <v>1096694.6662277777</v>
      </c>
      <c r="CB1322" s="70" t="b">
        <f ca="1">AND(LEN(BZ1322)&gt;0,TEXT(BZ1322,"YYYY-MM-DD")=TEXT(Konstanta!$B$1,"YYYY-MM-DD"))</f>
        <v>0</v>
      </c>
      <c r="CC1322" s="70" t="str">
        <f t="shared" si="335"/>
        <v/>
      </c>
      <c r="CD1322" s="72">
        <f ca="1">(Konstanta!$B$2-D1322)*24</f>
        <v>1096694.666275</v>
      </c>
      <c r="CE1322" t="b">
        <f t="shared" si="336"/>
        <v>0</v>
      </c>
      <c r="CF1322" t="b">
        <f>LEN(_xlfn.IFNA(VLOOKUP(H1322,Konstanta!$M:$M,1,FALSE),""))&gt;0</f>
        <v>0</v>
      </c>
      <c r="CG1322" t="b">
        <f>LEN(_xlfn.IFNA(VLOOKUP(G1322,Konstanta!$T:$T,1,FALSE),""))&gt;0</f>
        <v>0</v>
      </c>
      <c r="CH1322" t="b">
        <f>_xlfn.IFNA(VLOOKUP(U1322,Konstanta!$O:$O,1,FALSE),"-")&lt;&gt;"-"</f>
        <v>0</v>
      </c>
      <c r="CI1322" t="b">
        <f>LEN(_xlfn.IFNA(VLOOKUP(AX1322,Konstanta!$X:$X,1,FALSE),""))&gt;0</f>
        <v>0</v>
      </c>
      <c r="CJ1322" t="b">
        <f>OR(LEN(_xlfn.IFNA(VLOOKUP(Y1322,Konstanta!$Q:$Q,1,FALSE),""))&gt;0,LEN(Y1322)=0)</f>
        <v>1</v>
      </c>
      <c r="CK1322" t="b">
        <f t="shared" si="337"/>
        <v>1</v>
      </c>
      <c r="CL1322" t="b">
        <f>OR(LEN(_xlfn.IFNA(VLOOKUP(BK1322,Konstanta!$Z:$Z,1,FALSE),""))&gt;0,LEN(BK1322)=0)</f>
        <v>1</v>
      </c>
      <c r="CM1322" t="b">
        <f t="shared" si="338"/>
        <v>1</v>
      </c>
      <c r="CN1322" t="b">
        <f t="shared" si="339"/>
        <v>0</v>
      </c>
      <c r="CO1322" t="b">
        <f>LEN(_xlfn.IFNA(VLOOKUP(Data!K1322,Konstanta!$AB:$AB,1,FALSE),""))&gt;0</f>
        <v>0</v>
      </c>
      <c r="CP1322" s="12" t="b">
        <f t="shared" si="340"/>
        <v>0</v>
      </c>
      <c r="CQ1322" s="12" t="b">
        <f t="shared" si="341"/>
        <v>0</v>
      </c>
      <c r="CR1322" t="b">
        <f>ISNUMBER(SEARCH(Konstanta!$Q$5,Y1322))</f>
        <v>0</v>
      </c>
      <c r="CS1322">
        <f ca="1">IF(CD1322&lt;=Konstanta!$J$5,Konstanta!$I$5,IF(CD1322&lt;=Konstanta!$J$6,Konstanta!$I$6,IF(CD1322&lt;=Konstanta!$J$7,Konstanta!$I$7,Konstanta!$I$8)))</f>
        <v>4</v>
      </c>
      <c r="CT1322" t="b">
        <f>ISNUMBER(SEARCH(Konstanta!$Q$6,Y1322))</f>
        <v>0</v>
      </c>
      <c r="CU1322">
        <f ca="1">IF(CD1322&lt;=Konstanta!$F$5,Konstanta!$E$5,IF(CD1322&lt;=Konstanta!$F$6,Konstanta!$E$6,IF(CD1322&lt;=Konstanta!$F$7,Konstanta!$E$7,IF(CD1322&lt;=Konstanta!$F$8,Konstanta!$E$8,Konstanta!$E$9))))</f>
        <v>5</v>
      </c>
      <c r="CV1322" t="b">
        <f t="shared" si="342"/>
        <v>1</v>
      </c>
      <c r="CW1322" s="74">
        <f ca="1">IF(CD1322&lt;=Konstanta!$B$5,Konstanta!$A$5,IF(CD1322&lt;=Konstanta!$B$6,Konstanta!$A$6,IF(CD1322&lt;=Konstanta!$B$7,Konstanta!$A$7,IF(CD1322&lt;=Konstanta!$B$8,Konstanta!$A$8,IF(CD1322&lt;=Konstanta!$B$9,Konstanta!$A$9,IF(CD1322&lt;=Konstanta!$B$10,Konstanta!$A$10,IF(CD1322&lt;=Konstanta!$B$11,Konstanta!$A$11,Konstanta!$A$12)))))))</f>
        <v>8</v>
      </c>
      <c r="CX1322" t="b">
        <f>LEN(_xlfn.IFNA(VLOOKUP(AA1322,Konstanta!$AD:$AD,1,FALSE),""))=0</f>
        <v>1</v>
      </c>
      <c r="CY1322" s="67">
        <f t="shared" si="343"/>
        <v>0</v>
      </c>
      <c r="CZ1322" s="67">
        <f t="shared" si="344"/>
        <v>0</v>
      </c>
      <c r="DA1322" s="67">
        <f t="shared" si="345"/>
        <v>0</v>
      </c>
      <c r="DB1322" t="b">
        <f t="shared" ca="1" si="346"/>
        <v>0</v>
      </c>
      <c r="DC1322" s="67" t="b">
        <f>DA1322&lt;=Konstanta!$AH$3</f>
        <v>1</v>
      </c>
      <c r="DD1322" t="b">
        <f>CY1322&lt;=Konstanta!$AH$4</f>
        <v>1</v>
      </c>
      <c r="DE1322" t="b">
        <f>CY1322&lt;=Konstanta!$AH$5</f>
        <v>1</v>
      </c>
      <c r="DF1322" t="b">
        <f>CY1322&lt;=Konstanta!$AH$6</f>
        <v>1</v>
      </c>
      <c r="DG1322" t="b">
        <f ca="1">TEXT(BL1322,"YYYYMMDD")=TEXT(Konstanta!$B$1,"YYYYMMDD")</f>
        <v>0</v>
      </c>
      <c r="DH1322" t="b">
        <f t="shared" si="347"/>
        <v>0</v>
      </c>
      <c r="DI1322" s="67">
        <f ca="1">Konstanta!$C$4-Data!CD1322</f>
        <v>-1096658.666275</v>
      </c>
      <c r="DJ1322">
        <f ca="1">IF(Data!DI1322&gt;=Konstanta!$B$14,Konstanta!$A$14,IF(Data!DI1322&gt;=Konstanta!$B$15,Konstanta!$A$15,IF(Data!DI1322&gt;=Konstanta!$B$16,Konstanta!$A$16,IF(Data!DI1322&gt;=Konstanta!$B$17,Konstanta!$A$17,IF(Data!DI1322&gt;=Konstanta!$B$18,Konstanta!$A$18,Konstanta!$A$19)))))</f>
        <v>6</v>
      </c>
      <c r="DK1322" t="b">
        <f t="shared" si="348"/>
        <v>0</v>
      </c>
      <c r="DL1322" t="b">
        <f>COUNTIFS(A$1:A1321,A1322)=0</f>
        <v>1</v>
      </c>
    </row>
    <row r="1323" spans="1:116">
      <c r="A1323" s="76"/>
      <c r="B1323" s="77"/>
      <c r="C1323" s="76"/>
      <c r="D1323" s="78"/>
      <c r="E1323" s="76"/>
      <c r="F1323" s="76"/>
      <c r="G1323" s="76"/>
      <c r="H1323" s="76"/>
      <c r="I1323" s="76"/>
      <c r="J1323" s="76"/>
      <c r="K1323" s="76"/>
      <c r="L1323" s="78"/>
      <c r="M1323" s="76"/>
      <c r="N1323" s="76"/>
      <c r="O1323" s="76"/>
      <c r="P1323" s="76"/>
      <c r="Q1323" s="76"/>
      <c r="R1323" s="79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8"/>
      <c r="AM1323" s="76"/>
      <c r="AN1323" s="76"/>
      <c r="AO1323" s="76"/>
      <c r="AP1323" s="76"/>
      <c r="AQ1323" s="76"/>
      <c r="AR1323" s="76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7"/>
      <c r="BD1323" s="77"/>
      <c r="BE1323" s="77"/>
      <c r="BF1323" s="77"/>
      <c r="BG1323" s="77"/>
      <c r="BH1323" s="77"/>
      <c r="BI1323" s="77"/>
      <c r="BJ1323" s="76"/>
      <c r="BK1323" s="76"/>
      <c r="BL1323" s="78"/>
      <c r="BM1323" s="76"/>
      <c r="BN1323" s="76"/>
      <c r="BO1323" s="76"/>
      <c r="BP1323" s="76"/>
      <c r="BQ1323" s="76"/>
      <c r="BR1323" s="76"/>
      <c r="BS1323" s="76"/>
      <c r="BT1323" s="76"/>
      <c r="BU1323" s="76"/>
      <c r="BV1323" s="76"/>
      <c r="BW1323" s="76"/>
      <c r="BX1323" s="76"/>
      <c r="BY1323" s="76"/>
      <c r="BZ1323" s="70" t="str">
        <f t="shared" si="333"/>
        <v/>
      </c>
      <c r="CA1323" s="71">
        <f t="shared" ca="1" si="334"/>
        <v>1096694.6659944444</v>
      </c>
      <c r="CB1323" s="70" t="b">
        <f ca="1">AND(LEN(BZ1323)&gt;0,TEXT(BZ1323,"YYYY-MM-DD")=TEXT(Konstanta!$B$1,"YYYY-MM-DD"))</f>
        <v>0</v>
      </c>
      <c r="CC1323" s="70" t="str">
        <f t="shared" si="335"/>
        <v/>
      </c>
      <c r="CD1323" s="72">
        <f ca="1">(Konstanta!$B$2-D1323)*24</f>
        <v>1096694.666275</v>
      </c>
      <c r="CE1323" t="b">
        <f t="shared" si="336"/>
        <v>0</v>
      </c>
      <c r="CF1323" t="b">
        <f>LEN(_xlfn.IFNA(VLOOKUP(H1323,Konstanta!$M:$M,1,FALSE),""))&gt;0</f>
        <v>0</v>
      </c>
      <c r="CG1323" t="b">
        <f>LEN(_xlfn.IFNA(VLOOKUP(G1323,Konstanta!$T:$T,1,FALSE),""))&gt;0</f>
        <v>0</v>
      </c>
      <c r="CH1323" t="b">
        <f>_xlfn.IFNA(VLOOKUP(U1323,Konstanta!$O:$O,1,FALSE),"-")&lt;&gt;"-"</f>
        <v>0</v>
      </c>
      <c r="CI1323" t="b">
        <f>LEN(_xlfn.IFNA(VLOOKUP(AX1323,Konstanta!$X:$X,1,FALSE),""))&gt;0</f>
        <v>0</v>
      </c>
      <c r="CJ1323" t="b">
        <f>OR(LEN(_xlfn.IFNA(VLOOKUP(Y1323,Konstanta!$Q:$Q,1,FALSE),""))&gt;0,LEN(Y1323)=0)</f>
        <v>1</v>
      </c>
      <c r="CK1323" t="b">
        <f t="shared" si="337"/>
        <v>1</v>
      </c>
      <c r="CL1323" t="b">
        <f>OR(LEN(_xlfn.IFNA(VLOOKUP(BK1323,Konstanta!$Z:$Z,1,FALSE),""))&gt;0,LEN(BK1323)=0)</f>
        <v>1</v>
      </c>
      <c r="CM1323" t="b">
        <f t="shared" si="338"/>
        <v>1</v>
      </c>
      <c r="CN1323" t="b">
        <f t="shared" si="339"/>
        <v>0</v>
      </c>
      <c r="CO1323" t="b">
        <f>LEN(_xlfn.IFNA(VLOOKUP(Data!K1323,Konstanta!$AB:$AB,1,FALSE),""))&gt;0</f>
        <v>0</v>
      </c>
      <c r="CP1323" s="12" t="b">
        <f t="shared" si="340"/>
        <v>0</v>
      </c>
      <c r="CQ1323" s="12" t="b">
        <f t="shared" si="341"/>
        <v>0</v>
      </c>
      <c r="CR1323" t="b">
        <f>ISNUMBER(SEARCH(Konstanta!$Q$5,Y1323))</f>
        <v>0</v>
      </c>
      <c r="CS1323">
        <f ca="1">IF(CD1323&lt;=Konstanta!$J$5,Konstanta!$I$5,IF(CD1323&lt;=Konstanta!$J$6,Konstanta!$I$6,IF(CD1323&lt;=Konstanta!$J$7,Konstanta!$I$7,Konstanta!$I$8)))</f>
        <v>4</v>
      </c>
      <c r="CT1323" t="b">
        <f>ISNUMBER(SEARCH(Konstanta!$Q$6,Y1323))</f>
        <v>0</v>
      </c>
      <c r="CU1323">
        <f ca="1">IF(CD1323&lt;=Konstanta!$F$5,Konstanta!$E$5,IF(CD1323&lt;=Konstanta!$F$6,Konstanta!$E$6,IF(CD1323&lt;=Konstanta!$F$7,Konstanta!$E$7,IF(CD1323&lt;=Konstanta!$F$8,Konstanta!$E$8,Konstanta!$E$9))))</f>
        <v>5</v>
      </c>
      <c r="CV1323" t="b">
        <f t="shared" si="342"/>
        <v>1</v>
      </c>
      <c r="CW1323" s="74">
        <f ca="1">IF(CD1323&lt;=Konstanta!$B$5,Konstanta!$A$5,IF(CD1323&lt;=Konstanta!$B$6,Konstanta!$A$6,IF(CD1323&lt;=Konstanta!$B$7,Konstanta!$A$7,IF(CD1323&lt;=Konstanta!$B$8,Konstanta!$A$8,IF(CD1323&lt;=Konstanta!$B$9,Konstanta!$A$9,IF(CD1323&lt;=Konstanta!$B$10,Konstanta!$A$10,IF(CD1323&lt;=Konstanta!$B$11,Konstanta!$A$11,Konstanta!$A$12)))))))</f>
        <v>8</v>
      </c>
      <c r="CX1323" t="b">
        <f>LEN(_xlfn.IFNA(VLOOKUP(AA1323,Konstanta!$AD:$AD,1,FALSE),""))=0</f>
        <v>1</v>
      </c>
      <c r="CY1323" s="67">
        <f t="shared" si="343"/>
        <v>0</v>
      </c>
      <c r="CZ1323" s="67">
        <f t="shared" si="344"/>
        <v>0</v>
      </c>
      <c r="DA1323" s="67">
        <f t="shared" si="345"/>
        <v>0</v>
      </c>
      <c r="DB1323" t="b">
        <f t="shared" ca="1" si="346"/>
        <v>0</v>
      </c>
      <c r="DC1323" s="67" t="b">
        <f>DA1323&lt;=Konstanta!$AH$3</f>
        <v>1</v>
      </c>
      <c r="DD1323" t="b">
        <f>CY1323&lt;=Konstanta!$AH$4</f>
        <v>1</v>
      </c>
      <c r="DE1323" t="b">
        <f>CY1323&lt;=Konstanta!$AH$5</f>
        <v>1</v>
      </c>
      <c r="DF1323" t="b">
        <f>CY1323&lt;=Konstanta!$AH$6</f>
        <v>1</v>
      </c>
      <c r="DG1323" t="b">
        <f ca="1">TEXT(BL1323,"YYYYMMDD")=TEXT(Konstanta!$B$1,"YYYYMMDD")</f>
        <v>0</v>
      </c>
      <c r="DH1323" t="b">
        <f t="shared" si="347"/>
        <v>0</v>
      </c>
      <c r="DI1323" s="67">
        <f ca="1">Konstanta!$C$4-Data!CD1323</f>
        <v>-1096658.666275</v>
      </c>
      <c r="DJ1323">
        <f ca="1">IF(Data!DI1323&gt;=Konstanta!$B$14,Konstanta!$A$14,IF(Data!DI1323&gt;=Konstanta!$B$15,Konstanta!$A$15,IF(Data!DI1323&gt;=Konstanta!$B$16,Konstanta!$A$16,IF(Data!DI1323&gt;=Konstanta!$B$17,Konstanta!$A$17,IF(Data!DI1323&gt;=Konstanta!$B$18,Konstanta!$A$18,Konstanta!$A$19)))))</f>
        <v>6</v>
      </c>
      <c r="DK1323" t="b">
        <f t="shared" si="348"/>
        <v>0</v>
      </c>
      <c r="DL1323" t="b">
        <f>COUNTIFS(A$1:A1322,A1323)=0</f>
        <v>1</v>
      </c>
    </row>
    <row r="1324" spans="1:116">
      <c r="A1324" s="76"/>
      <c r="B1324" s="77"/>
      <c r="C1324" s="76"/>
      <c r="D1324" s="78"/>
      <c r="E1324" s="76"/>
      <c r="F1324" s="76"/>
      <c r="G1324" s="76"/>
      <c r="H1324" s="76"/>
      <c r="I1324" s="76"/>
      <c r="J1324" s="76"/>
      <c r="K1324" s="76"/>
      <c r="L1324" s="78"/>
      <c r="M1324" s="76"/>
      <c r="N1324" s="76"/>
      <c r="O1324" s="76"/>
      <c r="P1324" s="76"/>
      <c r="Q1324" s="76"/>
      <c r="R1324" s="79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8"/>
      <c r="AM1324" s="76"/>
      <c r="AN1324" s="76"/>
      <c r="AO1324" s="76"/>
      <c r="AP1324" s="76"/>
      <c r="AQ1324" s="76"/>
      <c r="AR1324" s="76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7"/>
      <c r="BD1324" s="77"/>
      <c r="BE1324" s="77"/>
      <c r="BF1324" s="77"/>
      <c r="BG1324" s="77"/>
      <c r="BH1324" s="77"/>
      <c r="BI1324" s="77"/>
      <c r="BJ1324" s="76"/>
      <c r="BK1324" s="76"/>
      <c r="BL1324" s="78"/>
      <c r="BM1324" s="76"/>
      <c r="BN1324" s="76"/>
      <c r="BO1324" s="76"/>
      <c r="BP1324" s="76"/>
      <c r="BQ1324" s="76"/>
      <c r="BR1324" s="76"/>
      <c r="BS1324" s="76"/>
      <c r="BT1324" s="76"/>
      <c r="BU1324" s="76"/>
      <c r="BV1324" s="76"/>
      <c r="BW1324" s="76"/>
      <c r="BX1324" s="76"/>
      <c r="BY1324" s="76"/>
      <c r="BZ1324" s="70" t="str">
        <f t="shared" si="333"/>
        <v/>
      </c>
      <c r="CA1324" s="71">
        <f t="shared" ca="1" si="334"/>
        <v>1096694.666275</v>
      </c>
      <c r="CB1324" s="70" t="b">
        <f ca="1">AND(LEN(BZ1324)&gt;0,TEXT(BZ1324,"YYYY-MM-DD")=TEXT(Konstanta!$B$1,"YYYY-MM-DD"))</f>
        <v>0</v>
      </c>
      <c r="CC1324" s="70" t="str">
        <f t="shared" si="335"/>
        <v/>
      </c>
      <c r="CD1324" s="72">
        <f ca="1">(Konstanta!$B$2-D1324)*24</f>
        <v>1096694.666275</v>
      </c>
      <c r="CE1324" t="b">
        <f t="shared" si="336"/>
        <v>0</v>
      </c>
      <c r="CF1324" t="b">
        <f>LEN(_xlfn.IFNA(VLOOKUP(H1324,Konstanta!$M:$M,1,FALSE),""))&gt;0</f>
        <v>0</v>
      </c>
      <c r="CG1324" t="b">
        <f>LEN(_xlfn.IFNA(VLOOKUP(G1324,Konstanta!$T:$T,1,FALSE),""))&gt;0</f>
        <v>0</v>
      </c>
      <c r="CH1324" t="b">
        <f>_xlfn.IFNA(VLOOKUP(U1324,Konstanta!$O:$O,1,FALSE),"-")&lt;&gt;"-"</f>
        <v>0</v>
      </c>
      <c r="CI1324" t="b">
        <f>LEN(_xlfn.IFNA(VLOOKUP(AX1324,Konstanta!$X:$X,1,FALSE),""))&gt;0</f>
        <v>0</v>
      </c>
      <c r="CJ1324" t="b">
        <f>OR(LEN(_xlfn.IFNA(VLOOKUP(Y1324,Konstanta!$Q:$Q,1,FALSE),""))&gt;0,LEN(Y1324)=0)</f>
        <v>1</v>
      </c>
      <c r="CK1324" t="b">
        <f t="shared" si="337"/>
        <v>1</v>
      </c>
      <c r="CL1324" t="b">
        <f>OR(LEN(_xlfn.IFNA(VLOOKUP(BK1324,Konstanta!$Z:$Z,1,FALSE),""))&gt;0,LEN(BK1324)=0)</f>
        <v>1</v>
      </c>
      <c r="CM1324" t="b">
        <f t="shared" si="338"/>
        <v>1</v>
      </c>
      <c r="CN1324" t="b">
        <f t="shared" si="339"/>
        <v>0</v>
      </c>
      <c r="CO1324" t="b">
        <f>LEN(_xlfn.IFNA(VLOOKUP(Data!K1324,Konstanta!$AB:$AB,1,FALSE),""))&gt;0</f>
        <v>0</v>
      </c>
      <c r="CP1324" s="12" t="b">
        <f t="shared" si="340"/>
        <v>0</v>
      </c>
      <c r="CQ1324" s="12" t="b">
        <f t="shared" si="341"/>
        <v>0</v>
      </c>
      <c r="CR1324" t="b">
        <f>ISNUMBER(SEARCH(Konstanta!$Q$5,Y1324))</f>
        <v>0</v>
      </c>
      <c r="CS1324">
        <f ca="1">IF(CD1324&lt;=Konstanta!$J$5,Konstanta!$I$5,IF(CD1324&lt;=Konstanta!$J$6,Konstanta!$I$6,IF(CD1324&lt;=Konstanta!$J$7,Konstanta!$I$7,Konstanta!$I$8)))</f>
        <v>4</v>
      </c>
      <c r="CT1324" t="b">
        <f>ISNUMBER(SEARCH(Konstanta!$Q$6,Y1324))</f>
        <v>0</v>
      </c>
      <c r="CU1324">
        <f ca="1">IF(CD1324&lt;=Konstanta!$F$5,Konstanta!$E$5,IF(CD1324&lt;=Konstanta!$F$6,Konstanta!$E$6,IF(CD1324&lt;=Konstanta!$F$7,Konstanta!$E$7,IF(CD1324&lt;=Konstanta!$F$8,Konstanta!$E$8,Konstanta!$E$9))))</f>
        <v>5</v>
      </c>
      <c r="CV1324" t="b">
        <f t="shared" si="342"/>
        <v>1</v>
      </c>
      <c r="CW1324" s="74">
        <f ca="1">IF(CD1324&lt;=Konstanta!$B$5,Konstanta!$A$5,IF(CD1324&lt;=Konstanta!$B$6,Konstanta!$A$6,IF(CD1324&lt;=Konstanta!$B$7,Konstanta!$A$7,IF(CD1324&lt;=Konstanta!$B$8,Konstanta!$A$8,IF(CD1324&lt;=Konstanta!$B$9,Konstanta!$A$9,IF(CD1324&lt;=Konstanta!$B$10,Konstanta!$A$10,IF(CD1324&lt;=Konstanta!$B$11,Konstanta!$A$11,Konstanta!$A$12)))))))</f>
        <v>8</v>
      </c>
      <c r="CX1324" t="b">
        <f>LEN(_xlfn.IFNA(VLOOKUP(AA1324,Konstanta!$AD:$AD,1,FALSE),""))=0</f>
        <v>1</v>
      </c>
      <c r="CY1324" s="67">
        <f t="shared" si="343"/>
        <v>0</v>
      </c>
      <c r="CZ1324" s="67">
        <f t="shared" si="344"/>
        <v>0</v>
      </c>
      <c r="DA1324" s="67">
        <f t="shared" si="345"/>
        <v>0</v>
      </c>
      <c r="DB1324" t="b">
        <f t="shared" ca="1" si="346"/>
        <v>0</v>
      </c>
      <c r="DC1324" s="67" t="b">
        <f>DA1324&lt;=Konstanta!$AH$3</f>
        <v>1</v>
      </c>
      <c r="DD1324" t="b">
        <f>CY1324&lt;=Konstanta!$AH$4</f>
        <v>1</v>
      </c>
      <c r="DE1324" t="b">
        <f>CY1324&lt;=Konstanta!$AH$5</f>
        <v>1</v>
      </c>
      <c r="DF1324" t="b">
        <f>CY1324&lt;=Konstanta!$AH$6</f>
        <v>1</v>
      </c>
      <c r="DG1324" t="b">
        <f ca="1">TEXT(BL1324,"YYYYMMDD")=TEXT(Konstanta!$B$1,"YYYYMMDD")</f>
        <v>0</v>
      </c>
      <c r="DH1324" t="b">
        <f t="shared" si="347"/>
        <v>0</v>
      </c>
      <c r="DI1324" s="67">
        <f ca="1">Konstanta!$C$4-Data!CD1324</f>
        <v>-1096658.666275</v>
      </c>
      <c r="DJ1324">
        <f ca="1">IF(Data!DI1324&gt;=Konstanta!$B$14,Konstanta!$A$14,IF(Data!DI1324&gt;=Konstanta!$B$15,Konstanta!$A$15,IF(Data!DI1324&gt;=Konstanta!$B$16,Konstanta!$A$16,IF(Data!DI1324&gt;=Konstanta!$B$17,Konstanta!$A$17,IF(Data!DI1324&gt;=Konstanta!$B$18,Konstanta!$A$18,Konstanta!$A$19)))))</f>
        <v>6</v>
      </c>
      <c r="DK1324" t="b">
        <f t="shared" si="348"/>
        <v>0</v>
      </c>
      <c r="DL1324" t="b">
        <f>COUNTIFS(A$1:A1323,A1324)=0</f>
        <v>1</v>
      </c>
    </row>
    <row r="1325" spans="1:116">
      <c r="A1325" s="76"/>
      <c r="B1325" s="77"/>
      <c r="C1325" s="76"/>
      <c r="D1325" s="78"/>
      <c r="E1325" s="76"/>
      <c r="F1325" s="76"/>
      <c r="G1325" s="76"/>
      <c r="H1325" s="76"/>
      <c r="I1325" s="76"/>
      <c r="J1325" s="76"/>
      <c r="K1325" s="76"/>
      <c r="L1325" s="78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8"/>
      <c r="AM1325" s="76"/>
      <c r="AN1325" s="76"/>
      <c r="AO1325" s="76"/>
      <c r="AP1325" s="76"/>
      <c r="AQ1325" s="76"/>
      <c r="AR1325" s="76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7"/>
      <c r="BD1325" s="77"/>
      <c r="BE1325" s="77"/>
      <c r="BF1325" s="77"/>
      <c r="BG1325" s="77"/>
      <c r="BH1325" s="77"/>
      <c r="BI1325" s="77"/>
      <c r="BJ1325" s="76"/>
      <c r="BK1325" s="76"/>
      <c r="BL1325" s="78"/>
      <c r="BM1325" s="76"/>
      <c r="BN1325" s="76"/>
      <c r="BO1325" s="76"/>
      <c r="BP1325" s="76"/>
      <c r="BQ1325" s="76"/>
      <c r="BR1325" s="76"/>
      <c r="BS1325" s="76"/>
      <c r="BT1325" s="76"/>
      <c r="BU1325" s="76"/>
      <c r="BV1325" s="76"/>
      <c r="BW1325" s="76"/>
      <c r="BX1325" s="76"/>
      <c r="BY1325" s="76"/>
      <c r="BZ1325" s="70" t="str">
        <f t="shared" si="333"/>
        <v/>
      </c>
      <c r="CA1325" s="71">
        <f t="shared" ca="1" si="334"/>
        <v>1096694.6659916667</v>
      </c>
      <c r="CB1325" s="70" t="b">
        <f ca="1">AND(LEN(BZ1325)&gt;0,TEXT(BZ1325,"YYYY-MM-DD")=TEXT(Konstanta!$B$1,"YYYY-MM-DD"))</f>
        <v>0</v>
      </c>
      <c r="CC1325" s="70" t="str">
        <f t="shared" si="335"/>
        <v/>
      </c>
      <c r="CD1325" s="72">
        <f ca="1">(Konstanta!$B$2-D1325)*24</f>
        <v>1096694.666275</v>
      </c>
      <c r="CE1325" t="b">
        <f t="shared" si="336"/>
        <v>0</v>
      </c>
      <c r="CF1325" t="b">
        <f>LEN(_xlfn.IFNA(VLOOKUP(H1325,Konstanta!$M:$M,1,FALSE),""))&gt;0</f>
        <v>0</v>
      </c>
      <c r="CG1325" t="b">
        <f>LEN(_xlfn.IFNA(VLOOKUP(G1325,Konstanta!$T:$T,1,FALSE),""))&gt;0</f>
        <v>0</v>
      </c>
      <c r="CH1325" t="b">
        <f>_xlfn.IFNA(VLOOKUP(U1325,Konstanta!$O:$O,1,FALSE),"-")&lt;&gt;"-"</f>
        <v>0</v>
      </c>
      <c r="CI1325" t="b">
        <f>LEN(_xlfn.IFNA(VLOOKUP(AX1325,Konstanta!$X:$X,1,FALSE),""))&gt;0</f>
        <v>0</v>
      </c>
      <c r="CJ1325" t="b">
        <f>OR(LEN(_xlfn.IFNA(VLOOKUP(Y1325,Konstanta!$Q:$Q,1,FALSE),""))&gt;0,LEN(Y1325)=0)</f>
        <v>1</v>
      </c>
      <c r="CK1325" t="b">
        <f t="shared" si="337"/>
        <v>1</v>
      </c>
      <c r="CL1325" t="b">
        <f>OR(LEN(_xlfn.IFNA(VLOOKUP(BK1325,Konstanta!$Z:$Z,1,FALSE),""))&gt;0,LEN(BK1325)=0)</f>
        <v>1</v>
      </c>
      <c r="CM1325" t="b">
        <f t="shared" si="338"/>
        <v>1</v>
      </c>
      <c r="CN1325" t="b">
        <f t="shared" si="339"/>
        <v>0</v>
      </c>
      <c r="CO1325" t="b">
        <f>LEN(_xlfn.IFNA(VLOOKUP(Data!K1325,Konstanta!$AB:$AB,1,FALSE),""))&gt;0</f>
        <v>0</v>
      </c>
      <c r="CP1325" s="12" t="b">
        <f t="shared" si="340"/>
        <v>0</v>
      </c>
      <c r="CQ1325" s="12" t="b">
        <f t="shared" si="341"/>
        <v>0</v>
      </c>
      <c r="CR1325" t="b">
        <f>ISNUMBER(SEARCH(Konstanta!$Q$5,Y1325))</f>
        <v>0</v>
      </c>
      <c r="CS1325">
        <f ca="1">IF(CD1325&lt;=Konstanta!$J$5,Konstanta!$I$5,IF(CD1325&lt;=Konstanta!$J$6,Konstanta!$I$6,IF(CD1325&lt;=Konstanta!$J$7,Konstanta!$I$7,Konstanta!$I$8)))</f>
        <v>4</v>
      </c>
      <c r="CT1325" t="b">
        <f>ISNUMBER(SEARCH(Konstanta!$Q$6,Y1325))</f>
        <v>0</v>
      </c>
      <c r="CU1325">
        <f ca="1">IF(CD1325&lt;=Konstanta!$F$5,Konstanta!$E$5,IF(CD1325&lt;=Konstanta!$F$6,Konstanta!$E$6,IF(CD1325&lt;=Konstanta!$F$7,Konstanta!$E$7,IF(CD1325&lt;=Konstanta!$F$8,Konstanta!$E$8,Konstanta!$E$9))))</f>
        <v>5</v>
      </c>
      <c r="CV1325" t="b">
        <f t="shared" si="342"/>
        <v>1</v>
      </c>
      <c r="CW1325" s="74">
        <f ca="1">IF(CD1325&lt;=Konstanta!$B$5,Konstanta!$A$5,IF(CD1325&lt;=Konstanta!$B$6,Konstanta!$A$6,IF(CD1325&lt;=Konstanta!$B$7,Konstanta!$A$7,IF(CD1325&lt;=Konstanta!$B$8,Konstanta!$A$8,IF(CD1325&lt;=Konstanta!$B$9,Konstanta!$A$9,IF(CD1325&lt;=Konstanta!$B$10,Konstanta!$A$10,IF(CD1325&lt;=Konstanta!$B$11,Konstanta!$A$11,Konstanta!$A$12)))))))</f>
        <v>8</v>
      </c>
      <c r="CX1325" t="b">
        <f>LEN(_xlfn.IFNA(VLOOKUP(AA1325,Konstanta!$AD:$AD,1,FALSE),""))=0</f>
        <v>1</v>
      </c>
      <c r="CY1325" s="67">
        <f t="shared" si="343"/>
        <v>0</v>
      </c>
      <c r="CZ1325" s="67">
        <f t="shared" si="344"/>
        <v>0</v>
      </c>
      <c r="DA1325" s="67">
        <f t="shared" si="345"/>
        <v>0</v>
      </c>
      <c r="DB1325" t="b">
        <f t="shared" ca="1" si="346"/>
        <v>0</v>
      </c>
      <c r="DC1325" s="67" t="b">
        <f>DA1325&lt;=Konstanta!$AH$3</f>
        <v>1</v>
      </c>
      <c r="DD1325" t="b">
        <f>CY1325&lt;=Konstanta!$AH$4</f>
        <v>1</v>
      </c>
      <c r="DE1325" t="b">
        <f>CY1325&lt;=Konstanta!$AH$5</f>
        <v>1</v>
      </c>
      <c r="DF1325" t="b">
        <f>CY1325&lt;=Konstanta!$AH$6</f>
        <v>1</v>
      </c>
      <c r="DG1325" t="b">
        <f ca="1">TEXT(BL1325,"YYYYMMDD")=TEXT(Konstanta!$B$1,"YYYYMMDD")</f>
        <v>0</v>
      </c>
      <c r="DH1325" t="b">
        <f t="shared" si="347"/>
        <v>0</v>
      </c>
      <c r="DI1325" s="67">
        <f ca="1">Konstanta!$C$4-Data!CD1325</f>
        <v>-1096658.666275</v>
      </c>
      <c r="DJ1325">
        <f ca="1">IF(Data!DI1325&gt;=Konstanta!$B$14,Konstanta!$A$14,IF(Data!DI1325&gt;=Konstanta!$B$15,Konstanta!$A$15,IF(Data!DI1325&gt;=Konstanta!$B$16,Konstanta!$A$16,IF(Data!DI1325&gt;=Konstanta!$B$17,Konstanta!$A$17,IF(Data!DI1325&gt;=Konstanta!$B$18,Konstanta!$A$18,Konstanta!$A$19)))))</f>
        <v>6</v>
      </c>
      <c r="DK1325" t="b">
        <f t="shared" si="348"/>
        <v>0</v>
      </c>
      <c r="DL1325" t="b">
        <f>COUNTIFS(A$1:A1324,A1325)=0</f>
        <v>1</v>
      </c>
    </row>
    <row r="1326" spans="1:116">
      <c r="A1326" s="76"/>
      <c r="B1326" s="77"/>
      <c r="C1326" s="76"/>
      <c r="D1326" s="78"/>
      <c r="E1326" s="76"/>
      <c r="F1326" s="76"/>
      <c r="G1326" s="76"/>
      <c r="H1326" s="76"/>
      <c r="I1326" s="76"/>
      <c r="J1326" s="76"/>
      <c r="K1326" s="76"/>
      <c r="L1326" s="78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8"/>
      <c r="AM1326" s="76"/>
      <c r="AN1326" s="76"/>
      <c r="AO1326" s="76"/>
      <c r="AP1326" s="76"/>
      <c r="AQ1326" s="76"/>
      <c r="AR1326" s="76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7"/>
      <c r="BD1326" s="77"/>
      <c r="BE1326" s="77"/>
      <c r="BF1326" s="77"/>
      <c r="BG1326" s="77"/>
      <c r="BH1326" s="77"/>
      <c r="BI1326" s="77"/>
      <c r="BJ1326" s="76"/>
      <c r="BK1326" s="76"/>
      <c r="BL1326" s="78"/>
      <c r="BM1326" s="76"/>
      <c r="BN1326" s="76"/>
      <c r="BO1326" s="76"/>
      <c r="BP1326" s="76"/>
      <c r="BQ1326" s="76"/>
      <c r="BR1326" s="76"/>
      <c r="BS1326" s="76"/>
      <c r="BT1326" s="76"/>
      <c r="BU1326" s="76"/>
      <c r="BV1326" s="76"/>
      <c r="BW1326" s="76"/>
      <c r="BX1326" s="76"/>
      <c r="BY1326" s="76"/>
      <c r="BZ1326" s="70" t="str">
        <f t="shared" si="333"/>
        <v/>
      </c>
      <c r="CA1326" s="71">
        <f t="shared" ca="1" si="334"/>
        <v>1096694.6659916667</v>
      </c>
      <c r="CB1326" s="70" t="b">
        <f ca="1">AND(LEN(BZ1326)&gt;0,TEXT(BZ1326,"YYYY-MM-DD")=TEXT(Konstanta!$B$1,"YYYY-MM-DD"))</f>
        <v>0</v>
      </c>
      <c r="CC1326" s="70" t="str">
        <f t="shared" si="335"/>
        <v/>
      </c>
      <c r="CD1326" s="72">
        <f ca="1">(Konstanta!$B$2-D1326)*24</f>
        <v>1096694.666275</v>
      </c>
      <c r="CE1326" t="b">
        <f t="shared" si="336"/>
        <v>0</v>
      </c>
      <c r="CF1326" t="b">
        <f>LEN(_xlfn.IFNA(VLOOKUP(H1326,Konstanta!$M:$M,1,FALSE),""))&gt;0</f>
        <v>0</v>
      </c>
      <c r="CG1326" t="b">
        <f>LEN(_xlfn.IFNA(VLOOKUP(G1326,Konstanta!$T:$T,1,FALSE),""))&gt;0</f>
        <v>0</v>
      </c>
      <c r="CH1326" t="b">
        <f>_xlfn.IFNA(VLOOKUP(U1326,Konstanta!$O:$O,1,FALSE),"-")&lt;&gt;"-"</f>
        <v>0</v>
      </c>
      <c r="CI1326" t="b">
        <f>LEN(_xlfn.IFNA(VLOOKUP(AX1326,Konstanta!$X:$X,1,FALSE),""))&gt;0</f>
        <v>0</v>
      </c>
      <c r="CJ1326" t="b">
        <f>OR(LEN(_xlfn.IFNA(VLOOKUP(Y1326,Konstanta!$Q:$Q,1,FALSE),""))&gt;0,LEN(Y1326)=0)</f>
        <v>1</v>
      </c>
      <c r="CK1326" t="b">
        <f t="shared" si="337"/>
        <v>1</v>
      </c>
      <c r="CL1326" t="b">
        <f>OR(LEN(_xlfn.IFNA(VLOOKUP(BK1326,Konstanta!$Z:$Z,1,FALSE),""))&gt;0,LEN(BK1326)=0)</f>
        <v>1</v>
      </c>
      <c r="CM1326" t="b">
        <f t="shared" si="338"/>
        <v>1</v>
      </c>
      <c r="CN1326" t="b">
        <f t="shared" si="339"/>
        <v>0</v>
      </c>
      <c r="CO1326" t="b">
        <f>LEN(_xlfn.IFNA(VLOOKUP(Data!K1326,Konstanta!$AB:$AB,1,FALSE),""))&gt;0</f>
        <v>0</v>
      </c>
      <c r="CP1326" s="12" t="b">
        <f t="shared" si="340"/>
        <v>0</v>
      </c>
      <c r="CQ1326" s="12" t="b">
        <f t="shared" si="341"/>
        <v>0</v>
      </c>
      <c r="CR1326" t="b">
        <f>ISNUMBER(SEARCH(Konstanta!$Q$5,Y1326))</f>
        <v>0</v>
      </c>
      <c r="CS1326">
        <f ca="1">IF(CD1326&lt;=Konstanta!$J$5,Konstanta!$I$5,IF(CD1326&lt;=Konstanta!$J$6,Konstanta!$I$6,IF(CD1326&lt;=Konstanta!$J$7,Konstanta!$I$7,Konstanta!$I$8)))</f>
        <v>4</v>
      </c>
      <c r="CT1326" t="b">
        <f>ISNUMBER(SEARCH(Konstanta!$Q$6,Y1326))</f>
        <v>0</v>
      </c>
      <c r="CU1326">
        <f ca="1">IF(CD1326&lt;=Konstanta!$F$5,Konstanta!$E$5,IF(CD1326&lt;=Konstanta!$F$6,Konstanta!$E$6,IF(CD1326&lt;=Konstanta!$F$7,Konstanta!$E$7,IF(CD1326&lt;=Konstanta!$F$8,Konstanta!$E$8,Konstanta!$E$9))))</f>
        <v>5</v>
      </c>
      <c r="CV1326" t="b">
        <f t="shared" si="342"/>
        <v>1</v>
      </c>
      <c r="CW1326" s="74">
        <f ca="1">IF(CD1326&lt;=Konstanta!$B$5,Konstanta!$A$5,IF(CD1326&lt;=Konstanta!$B$6,Konstanta!$A$6,IF(CD1326&lt;=Konstanta!$B$7,Konstanta!$A$7,IF(CD1326&lt;=Konstanta!$B$8,Konstanta!$A$8,IF(CD1326&lt;=Konstanta!$B$9,Konstanta!$A$9,IF(CD1326&lt;=Konstanta!$B$10,Konstanta!$A$10,IF(CD1326&lt;=Konstanta!$B$11,Konstanta!$A$11,Konstanta!$A$12)))))))</f>
        <v>8</v>
      </c>
      <c r="CX1326" t="b">
        <f>LEN(_xlfn.IFNA(VLOOKUP(AA1326,Konstanta!$AD:$AD,1,FALSE),""))=0</f>
        <v>1</v>
      </c>
      <c r="CY1326" s="67">
        <f t="shared" si="343"/>
        <v>0</v>
      </c>
      <c r="CZ1326" s="67">
        <f t="shared" si="344"/>
        <v>0</v>
      </c>
      <c r="DA1326" s="67">
        <f t="shared" si="345"/>
        <v>0</v>
      </c>
      <c r="DB1326" t="b">
        <f t="shared" ca="1" si="346"/>
        <v>0</v>
      </c>
      <c r="DC1326" s="67" t="b">
        <f>DA1326&lt;=Konstanta!$AH$3</f>
        <v>1</v>
      </c>
      <c r="DD1326" t="b">
        <f>CY1326&lt;=Konstanta!$AH$4</f>
        <v>1</v>
      </c>
      <c r="DE1326" t="b">
        <f>CY1326&lt;=Konstanta!$AH$5</f>
        <v>1</v>
      </c>
      <c r="DF1326" t="b">
        <f>CY1326&lt;=Konstanta!$AH$6</f>
        <v>1</v>
      </c>
      <c r="DG1326" t="b">
        <f ca="1">TEXT(BL1326,"YYYYMMDD")=TEXT(Konstanta!$B$1,"YYYYMMDD")</f>
        <v>0</v>
      </c>
      <c r="DH1326" t="b">
        <f t="shared" si="347"/>
        <v>0</v>
      </c>
      <c r="DI1326" s="67">
        <f ca="1">Konstanta!$C$4-Data!CD1326</f>
        <v>-1096658.666275</v>
      </c>
      <c r="DJ1326">
        <f ca="1">IF(Data!DI1326&gt;=Konstanta!$B$14,Konstanta!$A$14,IF(Data!DI1326&gt;=Konstanta!$B$15,Konstanta!$A$15,IF(Data!DI1326&gt;=Konstanta!$B$16,Konstanta!$A$16,IF(Data!DI1326&gt;=Konstanta!$B$17,Konstanta!$A$17,IF(Data!DI1326&gt;=Konstanta!$B$18,Konstanta!$A$18,Konstanta!$A$19)))))</f>
        <v>6</v>
      </c>
      <c r="DK1326" t="b">
        <f t="shared" si="348"/>
        <v>0</v>
      </c>
      <c r="DL1326" t="b">
        <f>COUNTIFS(A$1:A1325,A1326)=0</f>
        <v>1</v>
      </c>
    </row>
    <row r="1327" spans="1:116">
      <c r="A1327" s="76"/>
      <c r="B1327" s="77"/>
      <c r="C1327" s="76"/>
      <c r="D1327" s="78"/>
      <c r="E1327" s="76"/>
      <c r="F1327" s="76"/>
      <c r="G1327" s="76"/>
      <c r="H1327" s="76"/>
      <c r="I1327" s="76"/>
      <c r="J1327" s="76"/>
      <c r="K1327" s="76"/>
      <c r="L1327" s="78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8"/>
      <c r="AM1327" s="76"/>
      <c r="AN1327" s="76"/>
      <c r="AO1327" s="76"/>
      <c r="AP1327" s="76"/>
      <c r="AQ1327" s="76"/>
      <c r="AR1327" s="76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7"/>
      <c r="BD1327" s="77"/>
      <c r="BE1327" s="77"/>
      <c r="BF1327" s="77"/>
      <c r="BG1327" s="77"/>
      <c r="BH1327" s="77"/>
      <c r="BI1327" s="77"/>
      <c r="BJ1327" s="76"/>
      <c r="BK1327" s="76"/>
      <c r="BL1327" s="78"/>
      <c r="BM1327" s="76"/>
      <c r="BN1327" s="76"/>
      <c r="BO1327" s="76"/>
      <c r="BP1327" s="76"/>
      <c r="BQ1327" s="76"/>
      <c r="BR1327" s="76"/>
      <c r="BS1327" s="76"/>
      <c r="BT1327" s="76"/>
      <c r="BU1327" s="76"/>
      <c r="BV1327" s="76"/>
      <c r="BW1327" s="76"/>
      <c r="BX1327" s="76"/>
      <c r="BY1327" s="76"/>
      <c r="BZ1327" s="70" t="str">
        <f t="shared" si="333"/>
        <v/>
      </c>
      <c r="CA1327" s="71">
        <f t="shared" ca="1" si="334"/>
        <v>1096694.6659916667</v>
      </c>
      <c r="CB1327" s="70" t="b">
        <f ca="1">AND(LEN(BZ1327)&gt;0,TEXT(BZ1327,"YYYY-MM-DD")=TEXT(Konstanta!$B$1,"YYYY-MM-DD"))</f>
        <v>0</v>
      </c>
      <c r="CC1327" s="70" t="str">
        <f t="shared" si="335"/>
        <v/>
      </c>
      <c r="CD1327" s="72">
        <f ca="1">(Konstanta!$B$2-D1327)*24</f>
        <v>1096694.666275</v>
      </c>
      <c r="CE1327" t="b">
        <f t="shared" si="336"/>
        <v>0</v>
      </c>
      <c r="CF1327" t="b">
        <f>LEN(_xlfn.IFNA(VLOOKUP(H1327,Konstanta!$M:$M,1,FALSE),""))&gt;0</f>
        <v>0</v>
      </c>
      <c r="CG1327" t="b">
        <f>LEN(_xlfn.IFNA(VLOOKUP(G1327,Konstanta!$T:$T,1,FALSE),""))&gt;0</f>
        <v>0</v>
      </c>
      <c r="CH1327" t="b">
        <f>_xlfn.IFNA(VLOOKUP(U1327,Konstanta!$O:$O,1,FALSE),"-")&lt;&gt;"-"</f>
        <v>0</v>
      </c>
      <c r="CI1327" t="b">
        <f>LEN(_xlfn.IFNA(VLOOKUP(AX1327,Konstanta!$X:$X,1,FALSE),""))&gt;0</f>
        <v>0</v>
      </c>
      <c r="CJ1327" t="b">
        <f>OR(LEN(_xlfn.IFNA(VLOOKUP(Y1327,Konstanta!$Q:$Q,1,FALSE),""))&gt;0,LEN(Y1327)=0)</f>
        <v>1</v>
      </c>
      <c r="CK1327" t="b">
        <f t="shared" si="337"/>
        <v>1</v>
      </c>
      <c r="CL1327" t="b">
        <f>OR(LEN(_xlfn.IFNA(VLOOKUP(BK1327,Konstanta!$Z:$Z,1,FALSE),""))&gt;0,LEN(BK1327)=0)</f>
        <v>1</v>
      </c>
      <c r="CM1327" t="b">
        <f t="shared" si="338"/>
        <v>1</v>
      </c>
      <c r="CN1327" t="b">
        <f t="shared" si="339"/>
        <v>0</v>
      </c>
      <c r="CO1327" t="b">
        <f>LEN(_xlfn.IFNA(VLOOKUP(Data!K1327,Konstanta!$AB:$AB,1,FALSE),""))&gt;0</f>
        <v>0</v>
      </c>
      <c r="CP1327" s="12" t="b">
        <f t="shared" si="340"/>
        <v>0</v>
      </c>
      <c r="CQ1327" s="12" t="b">
        <f t="shared" si="341"/>
        <v>0</v>
      </c>
      <c r="CR1327" t="b">
        <f>ISNUMBER(SEARCH(Konstanta!$Q$5,Y1327))</f>
        <v>0</v>
      </c>
      <c r="CS1327">
        <f ca="1">IF(CD1327&lt;=Konstanta!$J$5,Konstanta!$I$5,IF(CD1327&lt;=Konstanta!$J$6,Konstanta!$I$6,IF(CD1327&lt;=Konstanta!$J$7,Konstanta!$I$7,Konstanta!$I$8)))</f>
        <v>4</v>
      </c>
      <c r="CT1327" t="b">
        <f>ISNUMBER(SEARCH(Konstanta!$Q$6,Y1327))</f>
        <v>0</v>
      </c>
      <c r="CU1327">
        <f ca="1">IF(CD1327&lt;=Konstanta!$F$5,Konstanta!$E$5,IF(CD1327&lt;=Konstanta!$F$6,Konstanta!$E$6,IF(CD1327&lt;=Konstanta!$F$7,Konstanta!$E$7,IF(CD1327&lt;=Konstanta!$F$8,Konstanta!$E$8,Konstanta!$E$9))))</f>
        <v>5</v>
      </c>
      <c r="CV1327" t="b">
        <f t="shared" si="342"/>
        <v>1</v>
      </c>
      <c r="CW1327" s="74">
        <f ca="1">IF(CD1327&lt;=Konstanta!$B$5,Konstanta!$A$5,IF(CD1327&lt;=Konstanta!$B$6,Konstanta!$A$6,IF(CD1327&lt;=Konstanta!$B$7,Konstanta!$A$7,IF(CD1327&lt;=Konstanta!$B$8,Konstanta!$A$8,IF(CD1327&lt;=Konstanta!$B$9,Konstanta!$A$9,IF(CD1327&lt;=Konstanta!$B$10,Konstanta!$A$10,IF(CD1327&lt;=Konstanta!$B$11,Konstanta!$A$11,Konstanta!$A$12)))))))</f>
        <v>8</v>
      </c>
      <c r="CX1327" t="b">
        <f>LEN(_xlfn.IFNA(VLOOKUP(AA1327,Konstanta!$AD:$AD,1,FALSE),""))=0</f>
        <v>1</v>
      </c>
      <c r="CY1327" s="67">
        <f t="shared" si="343"/>
        <v>0</v>
      </c>
      <c r="CZ1327" s="67">
        <f t="shared" si="344"/>
        <v>0</v>
      </c>
      <c r="DA1327" s="67">
        <f t="shared" si="345"/>
        <v>0</v>
      </c>
      <c r="DB1327" t="b">
        <f t="shared" ca="1" si="346"/>
        <v>0</v>
      </c>
      <c r="DC1327" s="67" t="b">
        <f>DA1327&lt;=Konstanta!$AH$3</f>
        <v>1</v>
      </c>
      <c r="DD1327" t="b">
        <f>CY1327&lt;=Konstanta!$AH$4</f>
        <v>1</v>
      </c>
      <c r="DE1327" t="b">
        <f>CY1327&lt;=Konstanta!$AH$5</f>
        <v>1</v>
      </c>
      <c r="DF1327" t="b">
        <f>CY1327&lt;=Konstanta!$AH$6</f>
        <v>1</v>
      </c>
      <c r="DG1327" t="b">
        <f ca="1">TEXT(BL1327,"YYYYMMDD")=TEXT(Konstanta!$B$1,"YYYYMMDD")</f>
        <v>0</v>
      </c>
      <c r="DH1327" t="b">
        <f t="shared" si="347"/>
        <v>0</v>
      </c>
      <c r="DI1327" s="67">
        <f ca="1">Konstanta!$C$4-Data!CD1327</f>
        <v>-1096658.666275</v>
      </c>
      <c r="DJ1327">
        <f ca="1">IF(Data!DI1327&gt;=Konstanta!$B$14,Konstanta!$A$14,IF(Data!DI1327&gt;=Konstanta!$B$15,Konstanta!$A$15,IF(Data!DI1327&gt;=Konstanta!$B$16,Konstanta!$A$16,IF(Data!DI1327&gt;=Konstanta!$B$17,Konstanta!$A$17,IF(Data!DI1327&gt;=Konstanta!$B$18,Konstanta!$A$18,Konstanta!$A$19)))))</f>
        <v>6</v>
      </c>
      <c r="DK1327" t="b">
        <f t="shared" si="348"/>
        <v>0</v>
      </c>
      <c r="DL1327" t="b">
        <f>COUNTIFS(A$1:A1326,A1327)=0</f>
        <v>1</v>
      </c>
    </row>
    <row r="1328" spans="1:116">
      <c r="A1328" s="76"/>
      <c r="B1328" s="77"/>
      <c r="C1328" s="76"/>
      <c r="D1328" s="78"/>
      <c r="E1328" s="76"/>
      <c r="F1328" s="76"/>
      <c r="G1328" s="76"/>
      <c r="H1328" s="76"/>
      <c r="I1328" s="76"/>
      <c r="J1328" s="76"/>
      <c r="K1328" s="76"/>
      <c r="L1328" s="78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8"/>
      <c r="AM1328" s="76"/>
      <c r="AN1328" s="76"/>
      <c r="AO1328" s="76"/>
      <c r="AP1328" s="76"/>
      <c r="AQ1328" s="76"/>
      <c r="AR1328" s="76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7"/>
      <c r="BD1328" s="77"/>
      <c r="BE1328" s="77"/>
      <c r="BF1328" s="77"/>
      <c r="BG1328" s="77"/>
      <c r="BH1328" s="77"/>
      <c r="BI1328" s="77"/>
      <c r="BJ1328" s="76"/>
      <c r="BK1328" s="76"/>
      <c r="BL1328" s="78"/>
      <c r="BM1328" s="76"/>
      <c r="BN1328" s="76"/>
      <c r="BO1328" s="76"/>
      <c r="BP1328" s="76"/>
      <c r="BQ1328" s="76"/>
      <c r="BR1328" s="76"/>
      <c r="BS1328" s="76"/>
      <c r="BT1328" s="76"/>
      <c r="BU1328" s="76"/>
      <c r="BV1328" s="76"/>
      <c r="BW1328" s="76"/>
      <c r="BX1328" s="76"/>
      <c r="BY1328" s="76"/>
      <c r="BZ1328" s="70" t="str">
        <f t="shared" si="333"/>
        <v/>
      </c>
      <c r="CA1328" s="71">
        <f t="shared" ca="1" si="334"/>
        <v>1096694.666013889</v>
      </c>
      <c r="CB1328" s="70" t="b">
        <f ca="1">AND(LEN(BZ1328)&gt;0,TEXT(BZ1328,"YYYY-MM-DD")=TEXT(Konstanta!$B$1,"YYYY-MM-DD"))</f>
        <v>0</v>
      </c>
      <c r="CC1328" s="70" t="str">
        <f t="shared" si="335"/>
        <v/>
      </c>
      <c r="CD1328" s="72">
        <f ca="1">(Konstanta!$B$2-D1328)*24</f>
        <v>1096694.666275</v>
      </c>
      <c r="CE1328" t="b">
        <f t="shared" si="336"/>
        <v>0</v>
      </c>
      <c r="CF1328" t="b">
        <f>LEN(_xlfn.IFNA(VLOOKUP(H1328,Konstanta!$M:$M,1,FALSE),""))&gt;0</f>
        <v>0</v>
      </c>
      <c r="CG1328" t="b">
        <f>LEN(_xlfn.IFNA(VLOOKUP(G1328,Konstanta!$T:$T,1,FALSE),""))&gt;0</f>
        <v>0</v>
      </c>
      <c r="CH1328" t="b">
        <f>_xlfn.IFNA(VLOOKUP(U1328,Konstanta!$O:$O,1,FALSE),"-")&lt;&gt;"-"</f>
        <v>0</v>
      </c>
      <c r="CI1328" t="b">
        <f>LEN(_xlfn.IFNA(VLOOKUP(AX1328,Konstanta!$X:$X,1,FALSE),""))&gt;0</f>
        <v>0</v>
      </c>
      <c r="CJ1328" t="b">
        <f>OR(LEN(_xlfn.IFNA(VLOOKUP(Y1328,Konstanta!$Q:$Q,1,FALSE),""))&gt;0,LEN(Y1328)=0)</f>
        <v>1</v>
      </c>
      <c r="CK1328" t="b">
        <f t="shared" si="337"/>
        <v>1</v>
      </c>
      <c r="CL1328" t="b">
        <f>OR(LEN(_xlfn.IFNA(VLOOKUP(BK1328,Konstanta!$Z:$Z,1,FALSE),""))&gt;0,LEN(BK1328)=0)</f>
        <v>1</v>
      </c>
      <c r="CM1328" t="b">
        <f t="shared" si="338"/>
        <v>1</v>
      </c>
      <c r="CN1328" t="b">
        <f t="shared" si="339"/>
        <v>0</v>
      </c>
      <c r="CO1328" t="b">
        <f>LEN(_xlfn.IFNA(VLOOKUP(Data!K1328,Konstanta!$AB:$AB,1,FALSE),""))&gt;0</f>
        <v>0</v>
      </c>
      <c r="CP1328" s="12" t="b">
        <f t="shared" si="340"/>
        <v>0</v>
      </c>
      <c r="CQ1328" s="12" t="b">
        <f t="shared" si="341"/>
        <v>0</v>
      </c>
      <c r="CR1328" t="b">
        <f>ISNUMBER(SEARCH(Konstanta!$Q$5,Y1328))</f>
        <v>0</v>
      </c>
      <c r="CS1328">
        <f ca="1">IF(CD1328&lt;=Konstanta!$J$5,Konstanta!$I$5,IF(CD1328&lt;=Konstanta!$J$6,Konstanta!$I$6,IF(CD1328&lt;=Konstanta!$J$7,Konstanta!$I$7,Konstanta!$I$8)))</f>
        <v>4</v>
      </c>
      <c r="CT1328" t="b">
        <f>ISNUMBER(SEARCH(Konstanta!$Q$6,Y1328))</f>
        <v>0</v>
      </c>
      <c r="CU1328">
        <f ca="1">IF(CD1328&lt;=Konstanta!$F$5,Konstanta!$E$5,IF(CD1328&lt;=Konstanta!$F$6,Konstanta!$E$6,IF(CD1328&lt;=Konstanta!$F$7,Konstanta!$E$7,IF(CD1328&lt;=Konstanta!$F$8,Konstanta!$E$8,Konstanta!$E$9))))</f>
        <v>5</v>
      </c>
      <c r="CV1328" t="b">
        <f t="shared" si="342"/>
        <v>1</v>
      </c>
      <c r="CW1328" s="74">
        <f ca="1">IF(CD1328&lt;=Konstanta!$B$5,Konstanta!$A$5,IF(CD1328&lt;=Konstanta!$B$6,Konstanta!$A$6,IF(CD1328&lt;=Konstanta!$B$7,Konstanta!$A$7,IF(CD1328&lt;=Konstanta!$B$8,Konstanta!$A$8,IF(CD1328&lt;=Konstanta!$B$9,Konstanta!$A$9,IF(CD1328&lt;=Konstanta!$B$10,Konstanta!$A$10,IF(CD1328&lt;=Konstanta!$B$11,Konstanta!$A$11,Konstanta!$A$12)))))))</f>
        <v>8</v>
      </c>
      <c r="CX1328" t="b">
        <f>LEN(_xlfn.IFNA(VLOOKUP(AA1328,Konstanta!$AD:$AD,1,FALSE),""))=0</f>
        <v>1</v>
      </c>
      <c r="CY1328" s="67">
        <f t="shared" si="343"/>
        <v>0</v>
      </c>
      <c r="CZ1328" s="67">
        <f t="shared" si="344"/>
        <v>0</v>
      </c>
      <c r="DA1328" s="67">
        <f t="shared" si="345"/>
        <v>0</v>
      </c>
      <c r="DB1328" t="b">
        <f t="shared" ca="1" si="346"/>
        <v>0</v>
      </c>
      <c r="DC1328" s="67" t="b">
        <f>DA1328&lt;=Konstanta!$AH$3</f>
        <v>1</v>
      </c>
      <c r="DD1328" t="b">
        <f>CY1328&lt;=Konstanta!$AH$4</f>
        <v>1</v>
      </c>
      <c r="DE1328" t="b">
        <f>CY1328&lt;=Konstanta!$AH$5</f>
        <v>1</v>
      </c>
      <c r="DF1328" t="b">
        <f>CY1328&lt;=Konstanta!$AH$6</f>
        <v>1</v>
      </c>
      <c r="DG1328" t="b">
        <f ca="1">TEXT(BL1328,"YYYYMMDD")=TEXT(Konstanta!$B$1,"YYYYMMDD")</f>
        <v>0</v>
      </c>
      <c r="DH1328" t="b">
        <f t="shared" si="347"/>
        <v>0</v>
      </c>
      <c r="DI1328" s="67">
        <f ca="1">Konstanta!$C$4-Data!CD1328</f>
        <v>-1096658.666275</v>
      </c>
      <c r="DJ1328">
        <f ca="1">IF(Data!DI1328&gt;=Konstanta!$B$14,Konstanta!$A$14,IF(Data!DI1328&gt;=Konstanta!$B$15,Konstanta!$A$15,IF(Data!DI1328&gt;=Konstanta!$B$16,Konstanta!$A$16,IF(Data!DI1328&gt;=Konstanta!$B$17,Konstanta!$A$17,IF(Data!DI1328&gt;=Konstanta!$B$18,Konstanta!$A$18,Konstanta!$A$19)))))</f>
        <v>6</v>
      </c>
      <c r="DK1328" t="b">
        <f t="shared" si="348"/>
        <v>0</v>
      </c>
      <c r="DL1328" t="b">
        <f>COUNTIFS(A$1:A1327,A1328)=0</f>
        <v>1</v>
      </c>
    </row>
    <row r="1329" spans="1:116">
      <c r="A1329" s="76"/>
      <c r="B1329" s="77"/>
      <c r="C1329" s="76"/>
      <c r="D1329" s="78"/>
      <c r="E1329" s="76"/>
      <c r="F1329" s="76"/>
      <c r="G1329" s="76"/>
      <c r="H1329" s="76"/>
      <c r="I1329" s="76"/>
      <c r="J1329" s="76"/>
      <c r="K1329" s="76"/>
      <c r="L1329" s="78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8"/>
      <c r="AM1329" s="76"/>
      <c r="AN1329" s="76"/>
      <c r="AO1329" s="76"/>
      <c r="AP1329" s="76"/>
      <c r="AQ1329" s="76"/>
      <c r="AR1329" s="76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7"/>
      <c r="BD1329" s="77"/>
      <c r="BE1329" s="77"/>
      <c r="BF1329" s="77"/>
      <c r="BG1329" s="77"/>
      <c r="BH1329" s="77"/>
      <c r="BI1329" s="77"/>
      <c r="BJ1329" s="76"/>
      <c r="BK1329" s="76"/>
      <c r="BL1329" s="78"/>
      <c r="BM1329" s="76"/>
      <c r="BN1329" s="76"/>
      <c r="BO1329" s="76"/>
      <c r="BP1329" s="76"/>
      <c r="BQ1329" s="76"/>
      <c r="BR1329" s="76"/>
      <c r="BS1329" s="76"/>
      <c r="BT1329" s="76"/>
      <c r="BU1329" s="76"/>
      <c r="BV1329" s="76"/>
      <c r="BW1329" s="76"/>
      <c r="BX1329" s="76"/>
      <c r="BY1329" s="76"/>
      <c r="BZ1329" s="70" t="str">
        <f t="shared" si="333"/>
        <v/>
      </c>
      <c r="CA1329" s="71">
        <f t="shared" ca="1" si="334"/>
        <v>1096694.6664083335</v>
      </c>
      <c r="CB1329" s="70" t="b">
        <f ca="1">AND(LEN(BZ1329)&gt;0,TEXT(BZ1329,"YYYY-MM-DD")=TEXT(Konstanta!$B$1,"YYYY-MM-DD"))</f>
        <v>0</v>
      </c>
      <c r="CC1329" s="70" t="str">
        <f t="shared" si="335"/>
        <v/>
      </c>
      <c r="CD1329" s="72">
        <f ca="1">(Konstanta!$B$2-D1329)*24</f>
        <v>1096694.666275</v>
      </c>
      <c r="CE1329" t="b">
        <f t="shared" si="336"/>
        <v>0</v>
      </c>
      <c r="CF1329" t="b">
        <f>LEN(_xlfn.IFNA(VLOOKUP(H1329,Konstanta!$M:$M,1,FALSE),""))&gt;0</f>
        <v>0</v>
      </c>
      <c r="CG1329" t="b">
        <f>LEN(_xlfn.IFNA(VLOOKUP(G1329,Konstanta!$T:$T,1,FALSE),""))&gt;0</f>
        <v>0</v>
      </c>
      <c r="CH1329" t="b">
        <f>_xlfn.IFNA(VLOOKUP(U1329,Konstanta!$O:$O,1,FALSE),"-")&lt;&gt;"-"</f>
        <v>0</v>
      </c>
      <c r="CI1329" t="b">
        <f>LEN(_xlfn.IFNA(VLOOKUP(AX1329,Konstanta!$X:$X,1,FALSE),""))&gt;0</f>
        <v>0</v>
      </c>
      <c r="CJ1329" t="b">
        <f>OR(LEN(_xlfn.IFNA(VLOOKUP(Y1329,Konstanta!$Q:$Q,1,FALSE),""))&gt;0,LEN(Y1329)=0)</f>
        <v>1</v>
      </c>
      <c r="CK1329" t="b">
        <f t="shared" si="337"/>
        <v>1</v>
      </c>
      <c r="CL1329" t="b">
        <f>OR(LEN(_xlfn.IFNA(VLOOKUP(BK1329,Konstanta!$Z:$Z,1,FALSE),""))&gt;0,LEN(BK1329)=0)</f>
        <v>1</v>
      </c>
      <c r="CM1329" t="b">
        <f t="shared" si="338"/>
        <v>1</v>
      </c>
      <c r="CN1329" t="b">
        <f t="shared" si="339"/>
        <v>0</v>
      </c>
      <c r="CO1329" t="b">
        <f>LEN(_xlfn.IFNA(VLOOKUP(Data!K1329,Konstanta!$AB:$AB,1,FALSE),""))&gt;0</f>
        <v>0</v>
      </c>
      <c r="CP1329" s="12" t="b">
        <f t="shared" si="340"/>
        <v>0</v>
      </c>
      <c r="CQ1329" s="12" t="b">
        <f t="shared" si="341"/>
        <v>0</v>
      </c>
      <c r="CR1329" t="b">
        <f>ISNUMBER(SEARCH(Konstanta!$Q$5,Y1329))</f>
        <v>0</v>
      </c>
      <c r="CS1329">
        <f ca="1">IF(CD1329&lt;=Konstanta!$J$5,Konstanta!$I$5,IF(CD1329&lt;=Konstanta!$J$6,Konstanta!$I$6,IF(CD1329&lt;=Konstanta!$J$7,Konstanta!$I$7,Konstanta!$I$8)))</f>
        <v>4</v>
      </c>
      <c r="CT1329" t="b">
        <f>ISNUMBER(SEARCH(Konstanta!$Q$6,Y1329))</f>
        <v>0</v>
      </c>
      <c r="CU1329">
        <f ca="1">IF(CD1329&lt;=Konstanta!$F$5,Konstanta!$E$5,IF(CD1329&lt;=Konstanta!$F$6,Konstanta!$E$6,IF(CD1329&lt;=Konstanta!$F$7,Konstanta!$E$7,IF(CD1329&lt;=Konstanta!$F$8,Konstanta!$E$8,Konstanta!$E$9))))</f>
        <v>5</v>
      </c>
      <c r="CV1329" t="b">
        <f t="shared" si="342"/>
        <v>1</v>
      </c>
      <c r="CW1329" s="74">
        <f ca="1">IF(CD1329&lt;=Konstanta!$B$5,Konstanta!$A$5,IF(CD1329&lt;=Konstanta!$B$6,Konstanta!$A$6,IF(CD1329&lt;=Konstanta!$B$7,Konstanta!$A$7,IF(CD1329&lt;=Konstanta!$B$8,Konstanta!$A$8,IF(CD1329&lt;=Konstanta!$B$9,Konstanta!$A$9,IF(CD1329&lt;=Konstanta!$B$10,Konstanta!$A$10,IF(CD1329&lt;=Konstanta!$B$11,Konstanta!$A$11,Konstanta!$A$12)))))))</f>
        <v>8</v>
      </c>
      <c r="CX1329" t="b">
        <f>LEN(_xlfn.IFNA(VLOOKUP(AA1329,Konstanta!$AD:$AD,1,FALSE),""))=0</f>
        <v>1</v>
      </c>
      <c r="CY1329" s="67">
        <f t="shared" si="343"/>
        <v>0</v>
      </c>
      <c r="CZ1329" s="67">
        <f t="shared" si="344"/>
        <v>0</v>
      </c>
      <c r="DA1329" s="67">
        <f t="shared" si="345"/>
        <v>0</v>
      </c>
      <c r="DB1329" t="b">
        <f t="shared" ca="1" si="346"/>
        <v>0</v>
      </c>
      <c r="DC1329" s="67" t="b">
        <f>DA1329&lt;=Konstanta!$AH$3</f>
        <v>1</v>
      </c>
      <c r="DD1329" t="b">
        <f>CY1329&lt;=Konstanta!$AH$4</f>
        <v>1</v>
      </c>
      <c r="DE1329" t="b">
        <f>CY1329&lt;=Konstanta!$AH$5</f>
        <v>1</v>
      </c>
      <c r="DF1329" t="b">
        <f>CY1329&lt;=Konstanta!$AH$6</f>
        <v>1</v>
      </c>
      <c r="DG1329" t="b">
        <f ca="1">TEXT(BL1329,"YYYYMMDD")=TEXT(Konstanta!$B$1,"YYYYMMDD")</f>
        <v>0</v>
      </c>
      <c r="DH1329" t="b">
        <f t="shared" si="347"/>
        <v>0</v>
      </c>
      <c r="DI1329" s="67">
        <f ca="1">Konstanta!$C$4-Data!CD1329</f>
        <v>-1096658.666275</v>
      </c>
      <c r="DJ1329">
        <f ca="1">IF(Data!DI1329&gt;=Konstanta!$B$14,Konstanta!$A$14,IF(Data!DI1329&gt;=Konstanta!$B$15,Konstanta!$A$15,IF(Data!DI1329&gt;=Konstanta!$B$16,Konstanta!$A$16,IF(Data!DI1329&gt;=Konstanta!$B$17,Konstanta!$A$17,IF(Data!DI1329&gt;=Konstanta!$B$18,Konstanta!$A$18,Konstanta!$A$19)))))</f>
        <v>6</v>
      </c>
      <c r="DK1329" t="b">
        <f t="shared" si="348"/>
        <v>0</v>
      </c>
      <c r="DL1329" t="b">
        <f>COUNTIFS(A$1:A1328,A1329)=0</f>
        <v>1</v>
      </c>
    </row>
    <row r="1330" spans="1:116">
      <c r="A1330" s="76"/>
      <c r="B1330" s="77"/>
      <c r="C1330" s="76"/>
      <c r="D1330" s="78"/>
      <c r="E1330" s="76"/>
      <c r="F1330" s="76"/>
      <c r="G1330" s="76"/>
      <c r="H1330" s="76"/>
      <c r="I1330" s="76"/>
      <c r="J1330" s="76"/>
      <c r="K1330" s="76"/>
      <c r="L1330" s="78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8"/>
      <c r="AM1330" s="76"/>
      <c r="AN1330" s="76"/>
      <c r="AO1330" s="76"/>
      <c r="AP1330" s="76"/>
      <c r="AQ1330" s="76"/>
      <c r="AR1330" s="76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7"/>
      <c r="BD1330" s="77"/>
      <c r="BE1330" s="77"/>
      <c r="BF1330" s="77"/>
      <c r="BG1330" s="77"/>
      <c r="BH1330" s="77"/>
      <c r="BI1330" s="77"/>
      <c r="BJ1330" s="76"/>
      <c r="BK1330" s="76"/>
      <c r="BL1330" s="78"/>
      <c r="BM1330" s="76"/>
      <c r="BN1330" s="76"/>
      <c r="BO1330" s="76"/>
      <c r="BP1330" s="76"/>
      <c r="BQ1330" s="76"/>
      <c r="BR1330" s="76"/>
      <c r="BS1330" s="76"/>
      <c r="BT1330" s="76"/>
      <c r="BU1330" s="76"/>
      <c r="BV1330" s="76"/>
      <c r="BW1330" s="76"/>
      <c r="BX1330" s="76"/>
      <c r="BY1330" s="76"/>
      <c r="BZ1330" s="70" t="str">
        <f t="shared" si="333"/>
        <v/>
      </c>
      <c r="CA1330" s="71">
        <f t="shared" ca="1" si="334"/>
        <v>1096694.6659916667</v>
      </c>
      <c r="CB1330" s="70" t="b">
        <f ca="1">AND(LEN(BZ1330)&gt;0,TEXT(BZ1330,"YYYY-MM-DD")=TEXT(Konstanta!$B$1,"YYYY-MM-DD"))</f>
        <v>0</v>
      </c>
      <c r="CC1330" s="70" t="str">
        <f t="shared" si="335"/>
        <v/>
      </c>
      <c r="CD1330" s="72">
        <f ca="1">(Konstanta!$B$2-D1330)*24</f>
        <v>1096694.666275</v>
      </c>
      <c r="CE1330" t="b">
        <f t="shared" si="336"/>
        <v>0</v>
      </c>
      <c r="CF1330" t="b">
        <f>LEN(_xlfn.IFNA(VLOOKUP(H1330,Konstanta!$M:$M,1,FALSE),""))&gt;0</f>
        <v>0</v>
      </c>
      <c r="CG1330" t="b">
        <f>LEN(_xlfn.IFNA(VLOOKUP(G1330,Konstanta!$T:$T,1,FALSE),""))&gt;0</f>
        <v>0</v>
      </c>
      <c r="CH1330" t="b">
        <f>_xlfn.IFNA(VLOOKUP(U1330,Konstanta!$O:$O,1,FALSE),"-")&lt;&gt;"-"</f>
        <v>0</v>
      </c>
      <c r="CI1330" t="b">
        <f>LEN(_xlfn.IFNA(VLOOKUP(AX1330,Konstanta!$X:$X,1,FALSE),""))&gt;0</f>
        <v>0</v>
      </c>
      <c r="CJ1330" t="b">
        <f>OR(LEN(_xlfn.IFNA(VLOOKUP(Y1330,Konstanta!$Q:$Q,1,FALSE),""))&gt;0,LEN(Y1330)=0)</f>
        <v>1</v>
      </c>
      <c r="CK1330" t="b">
        <f t="shared" si="337"/>
        <v>1</v>
      </c>
      <c r="CL1330" t="b">
        <f>OR(LEN(_xlfn.IFNA(VLOOKUP(BK1330,Konstanta!$Z:$Z,1,FALSE),""))&gt;0,LEN(BK1330)=0)</f>
        <v>1</v>
      </c>
      <c r="CM1330" t="b">
        <f t="shared" si="338"/>
        <v>1</v>
      </c>
      <c r="CN1330" t="b">
        <f t="shared" si="339"/>
        <v>0</v>
      </c>
      <c r="CO1330" t="b">
        <f>LEN(_xlfn.IFNA(VLOOKUP(Data!K1330,Konstanta!$AB:$AB,1,FALSE),""))&gt;0</f>
        <v>0</v>
      </c>
      <c r="CP1330" s="12" t="b">
        <f t="shared" si="340"/>
        <v>0</v>
      </c>
      <c r="CQ1330" s="12" t="b">
        <f t="shared" si="341"/>
        <v>0</v>
      </c>
      <c r="CR1330" t="b">
        <f>ISNUMBER(SEARCH(Konstanta!$Q$5,Y1330))</f>
        <v>0</v>
      </c>
      <c r="CS1330">
        <f ca="1">IF(CD1330&lt;=Konstanta!$J$5,Konstanta!$I$5,IF(CD1330&lt;=Konstanta!$J$6,Konstanta!$I$6,IF(CD1330&lt;=Konstanta!$J$7,Konstanta!$I$7,Konstanta!$I$8)))</f>
        <v>4</v>
      </c>
      <c r="CT1330" t="b">
        <f>ISNUMBER(SEARCH(Konstanta!$Q$6,Y1330))</f>
        <v>0</v>
      </c>
      <c r="CU1330">
        <f ca="1">IF(CD1330&lt;=Konstanta!$F$5,Konstanta!$E$5,IF(CD1330&lt;=Konstanta!$F$6,Konstanta!$E$6,IF(CD1330&lt;=Konstanta!$F$7,Konstanta!$E$7,IF(CD1330&lt;=Konstanta!$F$8,Konstanta!$E$8,Konstanta!$E$9))))</f>
        <v>5</v>
      </c>
      <c r="CV1330" t="b">
        <f t="shared" si="342"/>
        <v>1</v>
      </c>
      <c r="CW1330" s="74">
        <f ca="1">IF(CD1330&lt;=Konstanta!$B$5,Konstanta!$A$5,IF(CD1330&lt;=Konstanta!$B$6,Konstanta!$A$6,IF(CD1330&lt;=Konstanta!$B$7,Konstanta!$A$7,IF(CD1330&lt;=Konstanta!$B$8,Konstanta!$A$8,IF(CD1330&lt;=Konstanta!$B$9,Konstanta!$A$9,IF(CD1330&lt;=Konstanta!$B$10,Konstanta!$A$10,IF(CD1330&lt;=Konstanta!$B$11,Konstanta!$A$11,Konstanta!$A$12)))))))</f>
        <v>8</v>
      </c>
      <c r="CX1330" t="b">
        <f>LEN(_xlfn.IFNA(VLOOKUP(AA1330,Konstanta!$AD:$AD,1,FALSE),""))=0</f>
        <v>1</v>
      </c>
      <c r="CY1330" s="67">
        <f t="shared" si="343"/>
        <v>0</v>
      </c>
      <c r="CZ1330" s="67">
        <f t="shared" si="344"/>
        <v>0</v>
      </c>
      <c r="DA1330" s="67">
        <f t="shared" si="345"/>
        <v>0</v>
      </c>
      <c r="DB1330" t="b">
        <f t="shared" ca="1" si="346"/>
        <v>0</v>
      </c>
      <c r="DC1330" s="67" t="b">
        <f>DA1330&lt;=Konstanta!$AH$3</f>
        <v>1</v>
      </c>
      <c r="DD1330" t="b">
        <f>CY1330&lt;=Konstanta!$AH$4</f>
        <v>1</v>
      </c>
      <c r="DE1330" t="b">
        <f>CY1330&lt;=Konstanta!$AH$5</f>
        <v>1</v>
      </c>
      <c r="DF1330" t="b">
        <f>CY1330&lt;=Konstanta!$AH$6</f>
        <v>1</v>
      </c>
      <c r="DG1330" t="b">
        <f ca="1">TEXT(BL1330,"YYYYMMDD")=TEXT(Konstanta!$B$1,"YYYYMMDD")</f>
        <v>0</v>
      </c>
      <c r="DH1330" t="b">
        <f t="shared" si="347"/>
        <v>0</v>
      </c>
      <c r="DI1330" s="67">
        <f ca="1">Konstanta!$C$4-Data!CD1330</f>
        <v>-1096658.666275</v>
      </c>
      <c r="DJ1330">
        <f ca="1">IF(Data!DI1330&gt;=Konstanta!$B$14,Konstanta!$A$14,IF(Data!DI1330&gt;=Konstanta!$B$15,Konstanta!$A$15,IF(Data!DI1330&gt;=Konstanta!$B$16,Konstanta!$A$16,IF(Data!DI1330&gt;=Konstanta!$B$17,Konstanta!$A$17,IF(Data!DI1330&gt;=Konstanta!$B$18,Konstanta!$A$18,Konstanta!$A$19)))))</f>
        <v>6</v>
      </c>
      <c r="DK1330" t="b">
        <f t="shared" si="348"/>
        <v>0</v>
      </c>
      <c r="DL1330" t="b">
        <f>COUNTIFS(A$1:A1329,A1330)=0</f>
        <v>1</v>
      </c>
    </row>
    <row r="1331" spans="1:116">
      <c r="A1331" s="76"/>
      <c r="B1331" s="77"/>
      <c r="C1331" s="76"/>
      <c r="D1331" s="78"/>
      <c r="E1331" s="76"/>
      <c r="F1331" s="76"/>
      <c r="G1331" s="76"/>
      <c r="H1331" s="76"/>
      <c r="I1331" s="76"/>
      <c r="J1331" s="76"/>
      <c r="K1331" s="76"/>
      <c r="L1331" s="78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8"/>
      <c r="AM1331" s="76"/>
      <c r="AN1331" s="76"/>
      <c r="AO1331" s="76"/>
      <c r="AP1331" s="76"/>
      <c r="AQ1331" s="76"/>
      <c r="AR1331" s="76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7"/>
      <c r="BD1331" s="77"/>
      <c r="BE1331" s="77"/>
      <c r="BF1331" s="77"/>
      <c r="BG1331" s="77"/>
      <c r="BH1331" s="77"/>
      <c r="BI1331" s="77"/>
      <c r="BJ1331" s="76"/>
      <c r="BK1331" s="76"/>
      <c r="BL1331" s="78"/>
      <c r="BM1331" s="76"/>
      <c r="BN1331" s="76"/>
      <c r="BO1331" s="76"/>
      <c r="BP1331" s="76"/>
      <c r="BQ1331" s="76"/>
      <c r="BR1331" s="76"/>
      <c r="BS1331" s="76"/>
      <c r="BT1331" s="76"/>
      <c r="BU1331" s="76"/>
      <c r="BV1331" s="76"/>
      <c r="BW1331" s="76"/>
      <c r="BX1331" s="76"/>
      <c r="BY1331" s="76"/>
      <c r="BZ1331" s="70" t="str">
        <f t="shared" si="333"/>
        <v/>
      </c>
      <c r="CA1331" s="71">
        <f t="shared" ca="1" si="334"/>
        <v>1096694.666275</v>
      </c>
      <c r="CB1331" s="70" t="b">
        <f ca="1">AND(LEN(BZ1331)&gt;0,TEXT(BZ1331,"YYYY-MM-DD")=TEXT(Konstanta!$B$1,"YYYY-MM-DD"))</f>
        <v>0</v>
      </c>
      <c r="CC1331" s="70" t="str">
        <f t="shared" si="335"/>
        <v/>
      </c>
      <c r="CD1331" s="72">
        <f ca="1">(Konstanta!$B$2-D1331)*24</f>
        <v>1096694.666275</v>
      </c>
      <c r="CE1331" t="b">
        <f t="shared" si="336"/>
        <v>0</v>
      </c>
      <c r="CF1331" t="b">
        <f>LEN(_xlfn.IFNA(VLOOKUP(H1331,Konstanta!$M:$M,1,FALSE),""))&gt;0</f>
        <v>0</v>
      </c>
      <c r="CG1331" t="b">
        <f>LEN(_xlfn.IFNA(VLOOKUP(G1331,Konstanta!$T:$T,1,FALSE),""))&gt;0</f>
        <v>0</v>
      </c>
      <c r="CH1331" t="b">
        <f>_xlfn.IFNA(VLOOKUP(U1331,Konstanta!$O:$O,1,FALSE),"-")&lt;&gt;"-"</f>
        <v>0</v>
      </c>
      <c r="CI1331" t="b">
        <f>LEN(_xlfn.IFNA(VLOOKUP(AX1331,Konstanta!$X:$X,1,FALSE),""))&gt;0</f>
        <v>0</v>
      </c>
      <c r="CJ1331" t="b">
        <f>OR(LEN(_xlfn.IFNA(VLOOKUP(Y1331,Konstanta!$Q:$Q,1,FALSE),""))&gt;0,LEN(Y1331)=0)</f>
        <v>1</v>
      </c>
      <c r="CK1331" t="b">
        <f t="shared" si="337"/>
        <v>1</v>
      </c>
      <c r="CL1331" t="b">
        <f>OR(LEN(_xlfn.IFNA(VLOOKUP(BK1331,Konstanta!$Z:$Z,1,FALSE),""))&gt;0,LEN(BK1331)=0)</f>
        <v>1</v>
      </c>
      <c r="CM1331" t="b">
        <f t="shared" si="338"/>
        <v>1</v>
      </c>
      <c r="CN1331" t="b">
        <f t="shared" si="339"/>
        <v>0</v>
      </c>
      <c r="CO1331" t="b">
        <f>LEN(_xlfn.IFNA(VLOOKUP(Data!K1331,Konstanta!$AB:$AB,1,FALSE),""))&gt;0</f>
        <v>0</v>
      </c>
      <c r="CP1331" s="12" t="b">
        <f t="shared" si="340"/>
        <v>0</v>
      </c>
      <c r="CQ1331" s="12" t="b">
        <f t="shared" si="341"/>
        <v>0</v>
      </c>
      <c r="CR1331" t="b">
        <f>ISNUMBER(SEARCH(Konstanta!$Q$5,Y1331))</f>
        <v>0</v>
      </c>
      <c r="CS1331">
        <f ca="1">IF(CD1331&lt;=Konstanta!$J$5,Konstanta!$I$5,IF(CD1331&lt;=Konstanta!$J$6,Konstanta!$I$6,IF(CD1331&lt;=Konstanta!$J$7,Konstanta!$I$7,Konstanta!$I$8)))</f>
        <v>4</v>
      </c>
      <c r="CT1331" t="b">
        <f>ISNUMBER(SEARCH(Konstanta!$Q$6,Y1331))</f>
        <v>0</v>
      </c>
      <c r="CU1331">
        <f ca="1">IF(CD1331&lt;=Konstanta!$F$5,Konstanta!$E$5,IF(CD1331&lt;=Konstanta!$F$6,Konstanta!$E$6,IF(CD1331&lt;=Konstanta!$F$7,Konstanta!$E$7,IF(CD1331&lt;=Konstanta!$F$8,Konstanta!$E$8,Konstanta!$E$9))))</f>
        <v>5</v>
      </c>
      <c r="CV1331" t="b">
        <f t="shared" si="342"/>
        <v>1</v>
      </c>
      <c r="CW1331" s="74">
        <f ca="1">IF(CD1331&lt;=Konstanta!$B$5,Konstanta!$A$5,IF(CD1331&lt;=Konstanta!$B$6,Konstanta!$A$6,IF(CD1331&lt;=Konstanta!$B$7,Konstanta!$A$7,IF(CD1331&lt;=Konstanta!$B$8,Konstanta!$A$8,IF(CD1331&lt;=Konstanta!$B$9,Konstanta!$A$9,IF(CD1331&lt;=Konstanta!$B$10,Konstanta!$A$10,IF(CD1331&lt;=Konstanta!$B$11,Konstanta!$A$11,Konstanta!$A$12)))))))</f>
        <v>8</v>
      </c>
      <c r="CX1331" t="b">
        <f>LEN(_xlfn.IFNA(VLOOKUP(AA1331,Konstanta!$AD:$AD,1,FALSE),""))=0</f>
        <v>1</v>
      </c>
      <c r="CY1331" s="67">
        <f t="shared" si="343"/>
        <v>0</v>
      </c>
      <c r="CZ1331" s="67">
        <f t="shared" si="344"/>
        <v>0</v>
      </c>
      <c r="DA1331" s="67">
        <f t="shared" si="345"/>
        <v>0</v>
      </c>
      <c r="DB1331" t="b">
        <f t="shared" ca="1" si="346"/>
        <v>0</v>
      </c>
      <c r="DC1331" s="67" t="b">
        <f>DA1331&lt;=Konstanta!$AH$3</f>
        <v>1</v>
      </c>
      <c r="DD1331" t="b">
        <f>CY1331&lt;=Konstanta!$AH$4</f>
        <v>1</v>
      </c>
      <c r="DE1331" t="b">
        <f>CY1331&lt;=Konstanta!$AH$5</f>
        <v>1</v>
      </c>
      <c r="DF1331" t="b">
        <f>CY1331&lt;=Konstanta!$AH$6</f>
        <v>1</v>
      </c>
      <c r="DG1331" t="b">
        <f ca="1">TEXT(BL1331,"YYYYMMDD")=TEXT(Konstanta!$B$1,"YYYYMMDD")</f>
        <v>0</v>
      </c>
      <c r="DH1331" t="b">
        <f t="shared" si="347"/>
        <v>0</v>
      </c>
      <c r="DI1331" s="67">
        <f ca="1">Konstanta!$C$4-Data!CD1331</f>
        <v>-1096658.666275</v>
      </c>
      <c r="DJ1331">
        <f ca="1">IF(Data!DI1331&gt;=Konstanta!$B$14,Konstanta!$A$14,IF(Data!DI1331&gt;=Konstanta!$B$15,Konstanta!$A$15,IF(Data!DI1331&gt;=Konstanta!$B$16,Konstanta!$A$16,IF(Data!DI1331&gt;=Konstanta!$B$17,Konstanta!$A$17,IF(Data!DI1331&gt;=Konstanta!$B$18,Konstanta!$A$18,Konstanta!$A$19)))))</f>
        <v>6</v>
      </c>
      <c r="DK1331" t="b">
        <f t="shared" si="348"/>
        <v>0</v>
      </c>
      <c r="DL1331" t="b">
        <f>COUNTIFS(A$1:A1330,A1331)=0</f>
        <v>1</v>
      </c>
    </row>
    <row r="1332" spans="1:116">
      <c r="A1332" s="76"/>
      <c r="B1332" s="77"/>
      <c r="C1332" s="76"/>
      <c r="D1332" s="78"/>
      <c r="E1332" s="76"/>
      <c r="F1332" s="76"/>
      <c r="G1332" s="76"/>
      <c r="H1332" s="76"/>
      <c r="I1332" s="76"/>
      <c r="J1332" s="76"/>
      <c r="K1332" s="76"/>
      <c r="L1332" s="78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8"/>
      <c r="AM1332" s="76"/>
      <c r="AN1332" s="76"/>
      <c r="AO1332" s="76"/>
      <c r="AP1332" s="76"/>
      <c r="AQ1332" s="76"/>
      <c r="AR1332" s="76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7"/>
      <c r="BD1332" s="77"/>
      <c r="BE1332" s="77"/>
      <c r="BF1332" s="77"/>
      <c r="BG1332" s="77"/>
      <c r="BH1332" s="77"/>
      <c r="BI1332" s="77"/>
      <c r="BJ1332" s="76"/>
      <c r="BK1332" s="76"/>
      <c r="BL1332" s="78"/>
      <c r="BM1332" s="76"/>
      <c r="BN1332" s="76"/>
      <c r="BO1332" s="76"/>
      <c r="BP1332" s="76"/>
      <c r="BQ1332" s="76"/>
      <c r="BR1332" s="76"/>
      <c r="BS1332" s="76"/>
      <c r="BT1332" s="76"/>
      <c r="BU1332" s="76"/>
      <c r="BV1332" s="76"/>
      <c r="BW1332" s="76"/>
      <c r="BX1332" s="76"/>
      <c r="BY1332" s="76"/>
      <c r="BZ1332" s="70" t="str">
        <f t="shared" si="333"/>
        <v/>
      </c>
      <c r="CA1332" s="71">
        <f t="shared" ca="1" si="334"/>
        <v>1096694.6659916667</v>
      </c>
      <c r="CB1332" s="70" t="b">
        <f ca="1">AND(LEN(BZ1332)&gt;0,TEXT(BZ1332,"YYYY-MM-DD")=TEXT(Konstanta!$B$1,"YYYY-MM-DD"))</f>
        <v>0</v>
      </c>
      <c r="CC1332" s="70" t="str">
        <f t="shared" si="335"/>
        <v/>
      </c>
      <c r="CD1332" s="72">
        <f ca="1">(Konstanta!$B$2-D1332)*24</f>
        <v>1096694.666275</v>
      </c>
      <c r="CE1332" t="b">
        <f t="shared" si="336"/>
        <v>0</v>
      </c>
      <c r="CF1332" t="b">
        <f>LEN(_xlfn.IFNA(VLOOKUP(H1332,Konstanta!$M:$M,1,FALSE),""))&gt;0</f>
        <v>0</v>
      </c>
      <c r="CG1332" t="b">
        <f>LEN(_xlfn.IFNA(VLOOKUP(G1332,Konstanta!$T:$T,1,FALSE),""))&gt;0</f>
        <v>0</v>
      </c>
      <c r="CH1332" t="b">
        <f>_xlfn.IFNA(VLOOKUP(U1332,Konstanta!$O:$O,1,FALSE),"-")&lt;&gt;"-"</f>
        <v>0</v>
      </c>
      <c r="CI1332" t="b">
        <f>LEN(_xlfn.IFNA(VLOOKUP(AX1332,Konstanta!$X:$X,1,FALSE),""))&gt;0</f>
        <v>0</v>
      </c>
      <c r="CJ1332" t="b">
        <f>OR(LEN(_xlfn.IFNA(VLOOKUP(Y1332,Konstanta!$Q:$Q,1,FALSE),""))&gt;0,LEN(Y1332)=0)</f>
        <v>1</v>
      </c>
      <c r="CK1332" t="b">
        <f t="shared" si="337"/>
        <v>1</v>
      </c>
      <c r="CL1332" t="b">
        <f>OR(LEN(_xlfn.IFNA(VLOOKUP(BK1332,Konstanta!$Z:$Z,1,FALSE),""))&gt;0,LEN(BK1332)=0)</f>
        <v>1</v>
      </c>
      <c r="CM1332" t="b">
        <f t="shared" si="338"/>
        <v>1</v>
      </c>
      <c r="CN1332" t="b">
        <f t="shared" si="339"/>
        <v>0</v>
      </c>
      <c r="CO1332" t="b">
        <f>LEN(_xlfn.IFNA(VLOOKUP(Data!K1332,Konstanta!$AB:$AB,1,FALSE),""))&gt;0</f>
        <v>0</v>
      </c>
      <c r="CP1332" s="12" t="b">
        <f t="shared" si="340"/>
        <v>0</v>
      </c>
      <c r="CQ1332" s="12" t="b">
        <f t="shared" si="341"/>
        <v>0</v>
      </c>
      <c r="CR1332" t="b">
        <f>ISNUMBER(SEARCH(Konstanta!$Q$5,Y1332))</f>
        <v>0</v>
      </c>
      <c r="CS1332">
        <f ca="1">IF(CD1332&lt;=Konstanta!$J$5,Konstanta!$I$5,IF(CD1332&lt;=Konstanta!$J$6,Konstanta!$I$6,IF(CD1332&lt;=Konstanta!$J$7,Konstanta!$I$7,Konstanta!$I$8)))</f>
        <v>4</v>
      </c>
      <c r="CT1332" t="b">
        <f>ISNUMBER(SEARCH(Konstanta!$Q$6,Y1332))</f>
        <v>0</v>
      </c>
      <c r="CU1332">
        <f ca="1">IF(CD1332&lt;=Konstanta!$F$5,Konstanta!$E$5,IF(CD1332&lt;=Konstanta!$F$6,Konstanta!$E$6,IF(CD1332&lt;=Konstanta!$F$7,Konstanta!$E$7,IF(CD1332&lt;=Konstanta!$F$8,Konstanta!$E$8,Konstanta!$E$9))))</f>
        <v>5</v>
      </c>
      <c r="CV1332" t="b">
        <f t="shared" si="342"/>
        <v>1</v>
      </c>
      <c r="CW1332" s="74">
        <f ca="1">IF(CD1332&lt;=Konstanta!$B$5,Konstanta!$A$5,IF(CD1332&lt;=Konstanta!$B$6,Konstanta!$A$6,IF(CD1332&lt;=Konstanta!$B$7,Konstanta!$A$7,IF(CD1332&lt;=Konstanta!$B$8,Konstanta!$A$8,IF(CD1332&lt;=Konstanta!$B$9,Konstanta!$A$9,IF(CD1332&lt;=Konstanta!$B$10,Konstanta!$A$10,IF(CD1332&lt;=Konstanta!$B$11,Konstanta!$A$11,Konstanta!$A$12)))))))</f>
        <v>8</v>
      </c>
      <c r="CX1332" t="b">
        <f>LEN(_xlfn.IFNA(VLOOKUP(AA1332,Konstanta!$AD:$AD,1,FALSE),""))=0</f>
        <v>1</v>
      </c>
      <c r="CY1332" s="67">
        <f t="shared" si="343"/>
        <v>0</v>
      </c>
      <c r="CZ1332" s="67">
        <f t="shared" si="344"/>
        <v>0</v>
      </c>
      <c r="DA1332" s="67">
        <f t="shared" si="345"/>
        <v>0</v>
      </c>
      <c r="DB1332" t="b">
        <f t="shared" ca="1" si="346"/>
        <v>0</v>
      </c>
      <c r="DC1332" s="67" t="b">
        <f>DA1332&lt;=Konstanta!$AH$3</f>
        <v>1</v>
      </c>
      <c r="DD1332" t="b">
        <f>CY1332&lt;=Konstanta!$AH$4</f>
        <v>1</v>
      </c>
      <c r="DE1332" t="b">
        <f>CY1332&lt;=Konstanta!$AH$5</f>
        <v>1</v>
      </c>
      <c r="DF1332" t="b">
        <f>CY1332&lt;=Konstanta!$AH$6</f>
        <v>1</v>
      </c>
      <c r="DG1332" t="b">
        <f ca="1">TEXT(BL1332,"YYYYMMDD")=TEXT(Konstanta!$B$1,"YYYYMMDD")</f>
        <v>0</v>
      </c>
      <c r="DH1332" t="b">
        <f t="shared" si="347"/>
        <v>0</v>
      </c>
      <c r="DI1332" s="67">
        <f ca="1">Konstanta!$C$4-Data!CD1332</f>
        <v>-1096658.666275</v>
      </c>
      <c r="DJ1332">
        <f ca="1">IF(Data!DI1332&gt;=Konstanta!$B$14,Konstanta!$A$14,IF(Data!DI1332&gt;=Konstanta!$B$15,Konstanta!$A$15,IF(Data!DI1332&gt;=Konstanta!$B$16,Konstanta!$A$16,IF(Data!DI1332&gt;=Konstanta!$B$17,Konstanta!$A$17,IF(Data!DI1332&gt;=Konstanta!$B$18,Konstanta!$A$18,Konstanta!$A$19)))))</f>
        <v>6</v>
      </c>
      <c r="DK1332" t="b">
        <f t="shared" si="348"/>
        <v>0</v>
      </c>
      <c r="DL1332" t="b">
        <f>COUNTIFS(A$1:A1331,A1332)=0</f>
        <v>1</v>
      </c>
    </row>
    <row r="1333" spans="1:116">
      <c r="A1333" s="76"/>
      <c r="B1333" s="77"/>
      <c r="C1333" s="76"/>
      <c r="D1333" s="78"/>
      <c r="E1333" s="76"/>
      <c r="F1333" s="76"/>
      <c r="G1333" s="76"/>
      <c r="H1333" s="76"/>
      <c r="I1333" s="76"/>
      <c r="J1333" s="76"/>
      <c r="K1333" s="76"/>
      <c r="L1333" s="78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8"/>
      <c r="AM1333" s="76"/>
      <c r="AN1333" s="76"/>
      <c r="AO1333" s="76"/>
      <c r="AP1333" s="76"/>
      <c r="AQ1333" s="76"/>
      <c r="AR1333" s="76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7"/>
      <c r="BD1333" s="77"/>
      <c r="BE1333" s="77"/>
      <c r="BF1333" s="77"/>
      <c r="BG1333" s="77"/>
      <c r="BH1333" s="77"/>
      <c r="BI1333" s="77"/>
      <c r="BJ1333" s="76"/>
      <c r="BK1333" s="76"/>
      <c r="BL1333" s="78"/>
      <c r="BM1333" s="76"/>
      <c r="BN1333" s="76"/>
      <c r="BO1333" s="76"/>
      <c r="BP1333" s="76"/>
      <c r="BQ1333" s="76"/>
      <c r="BR1333" s="76"/>
      <c r="BS1333" s="76"/>
      <c r="BT1333" s="76"/>
      <c r="BU1333" s="76"/>
      <c r="BV1333" s="76"/>
      <c r="BW1333" s="76"/>
      <c r="BX1333" s="76"/>
      <c r="BY1333" s="76"/>
      <c r="BZ1333" s="70" t="str">
        <f t="shared" si="333"/>
        <v/>
      </c>
      <c r="CA1333" s="71">
        <f t="shared" ca="1" si="334"/>
        <v>1096694.6662138889</v>
      </c>
      <c r="CB1333" s="70" t="b">
        <f ca="1">AND(LEN(BZ1333)&gt;0,TEXT(BZ1333,"YYYY-MM-DD")=TEXT(Konstanta!$B$1,"YYYY-MM-DD"))</f>
        <v>0</v>
      </c>
      <c r="CC1333" s="70" t="str">
        <f t="shared" si="335"/>
        <v/>
      </c>
      <c r="CD1333" s="72">
        <f ca="1">(Konstanta!$B$2-D1333)*24</f>
        <v>1096694.666275</v>
      </c>
      <c r="CE1333" t="b">
        <f t="shared" si="336"/>
        <v>0</v>
      </c>
      <c r="CF1333" t="b">
        <f>LEN(_xlfn.IFNA(VLOOKUP(H1333,Konstanta!$M:$M,1,FALSE),""))&gt;0</f>
        <v>0</v>
      </c>
      <c r="CG1333" t="b">
        <f>LEN(_xlfn.IFNA(VLOOKUP(G1333,Konstanta!$T:$T,1,FALSE),""))&gt;0</f>
        <v>0</v>
      </c>
      <c r="CH1333" t="b">
        <f>_xlfn.IFNA(VLOOKUP(U1333,Konstanta!$O:$O,1,FALSE),"-")&lt;&gt;"-"</f>
        <v>0</v>
      </c>
      <c r="CI1333" t="b">
        <f>LEN(_xlfn.IFNA(VLOOKUP(AX1333,Konstanta!$X:$X,1,FALSE),""))&gt;0</f>
        <v>0</v>
      </c>
      <c r="CJ1333" t="b">
        <f>OR(LEN(_xlfn.IFNA(VLOOKUP(Y1333,Konstanta!$Q:$Q,1,FALSE),""))&gt;0,LEN(Y1333)=0)</f>
        <v>1</v>
      </c>
      <c r="CK1333" t="b">
        <f t="shared" si="337"/>
        <v>1</v>
      </c>
      <c r="CL1333" t="b">
        <f>OR(LEN(_xlfn.IFNA(VLOOKUP(BK1333,Konstanta!$Z:$Z,1,FALSE),""))&gt;0,LEN(BK1333)=0)</f>
        <v>1</v>
      </c>
      <c r="CM1333" t="b">
        <f t="shared" si="338"/>
        <v>1</v>
      </c>
      <c r="CN1333" t="b">
        <f t="shared" si="339"/>
        <v>0</v>
      </c>
      <c r="CO1333" t="b">
        <f>LEN(_xlfn.IFNA(VLOOKUP(Data!K1333,Konstanta!$AB:$AB,1,FALSE),""))&gt;0</f>
        <v>0</v>
      </c>
      <c r="CP1333" s="12" t="b">
        <f t="shared" si="340"/>
        <v>0</v>
      </c>
      <c r="CQ1333" s="12" t="b">
        <f t="shared" si="341"/>
        <v>0</v>
      </c>
      <c r="CR1333" t="b">
        <f>ISNUMBER(SEARCH(Konstanta!$Q$5,Y1333))</f>
        <v>0</v>
      </c>
      <c r="CS1333">
        <f ca="1">IF(CD1333&lt;=Konstanta!$J$5,Konstanta!$I$5,IF(CD1333&lt;=Konstanta!$J$6,Konstanta!$I$6,IF(CD1333&lt;=Konstanta!$J$7,Konstanta!$I$7,Konstanta!$I$8)))</f>
        <v>4</v>
      </c>
      <c r="CT1333" t="b">
        <f>ISNUMBER(SEARCH(Konstanta!$Q$6,Y1333))</f>
        <v>0</v>
      </c>
      <c r="CU1333">
        <f ca="1">IF(CD1333&lt;=Konstanta!$F$5,Konstanta!$E$5,IF(CD1333&lt;=Konstanta!$F$6,Konstanta!$E$6,IF(CD1333&lt;=Konstanta!$F$7,Konstanta!$E$7,IF(CD1333&lt;=Konstanta!$F$8,Konstanta!$E$8,Konstanta!$E$9))))</f>
        <v>5</v>
      </c>
      <c r="CV1333" t="b">
        <f t="shared" si="342"/>
        <v>1</v>
      </c>
      <c r="CW1333" s="74">
        <f ca="1">IF(CD1333&lt;=Konstanta!$B$5,Konstanta!$A$5,IF(CD1333&lt;=Konstanta!$B$6,Konstanta!$A$6,IF(CD1333&lt;=Konstanta!$B$7,Konstanta!$A$7,IF(CD1333&lt;=Konstanta!$B$8,Konstanta!$A$8,IF(CD1333&lt;=Konstanta!$B$9,Konstanta!$A$9,IF(CD1333&lt;=Konstanta!$B$10,Konstanta!$A$10,IF(CD1333&lt;=Konstanta!$B$11,Konstanta!$A$11,Konstanta!$A$12)))))))</f>
        <v>8</v>
      </c>
      <c r="CX1333" t="b">
        <f>LEN(_xlfn.IFNA(VLOOKUP(AA1333,Konstanta!$AD:$AD,1,FALSE),""))=0</f>
        <v>1</v>
      </c>
      <c r="CY1333" s="67">
        <f t="shared" si="343"/>
        <v>0</v>
      </c>
      <c r="CZ1333" s="67">
        <f t="shared" si="344"/>
        <v>0</v>
      </c>
      <c r="DA1333" s="67">
        <f t="shared" si="345"/>
        <v>0</v>
      </c>
      <c r="DB1333" t="b">
        <f t="shared" ca="1" si="346"/>
        <v>0</v>
      </c>
      <c r="DC1333" s="67" t="b">
        <f>DA1333&lt;=Konstanta!$AH$3</f>
        <v>1</v>
      </c>
      <c r="DD1333" t="b">
        <f>CY1333&lt;=Konstanta!$AH$4</f>
        <v>1</v>
      </c>
      <c r="DE1333" t="b">
        <f>CY1333&lt;=Konstanta!$AH$5</f>
        <v>1</v>
      </c>
      <c r="DF1333" t="b">
        <f>CY1333&lt;=Konstanta!$AH$6</f>
        <v>1</v>
      </c>
      <c r="DG1333" t="b">
        <f ca="1">TEXT(BL1333,"YYYYMMDD")=TEXT(Konstanta!$B$1,"YYYYMMDD")</f>
        <v>0</v>
      </c>
      <c r="DH1333" t="b">
        <f t="shared" si="347"/>
        <v>0</v>
      </c>
      <c r="DI1333" s="67">
        <f ca="1">Konstanta!$C$4-Data!CD1333</f>
        <v>-1096658.666275</v>
      </c>
      <c r="DJ1333">
        <f ca="1">IF(Data!DI1333&gt;=Konstanta!$B$14,Konstanta!$A$14,IF(Data!DI1333&gt;=Konstanta!$B$15,Konstanta!$A$15,IF(Data!DI1333&gt;=Konstanta!$B$16,Konstanta!$A$16,IF(Data!DI1333&gt;=Konstanta!$B$17,Konstanta!$A$17,IF(Data!DI1333&gt;=Konstanta!$B$18,Konstanta!$A$18,Konstanta!$A$19)))))</f>
        <v>6</v>
      </c>
      <c r="DK1333" t="b">
        <f t="shared" si="348"/>
        <v>0</v>
      </c>
      <c r="DL1333" t="b">
        <f>COUNTIFS(A$1:A1332,A1333)=0</f>
        <v>1</v>
      </c>
    </row>
    <row r="1334" spans="1:116">
      <c r="A1334" s="76"/>
      <c r="B1334" s="77"/>
      <c r="C1334" s="76"/>
      <c r="D1334" s="78"/>
      <c r="E1334" s="76"/>
      <c r="F1334" s="76"/>
      <c r="G1334" s="76"/>
      <c r="H1334" s="76"/>
      <c r="I1334" s="76"/>
      <c r="J1334" s="76"/>
      <c r="K1334" s="76"/>
      <c r="L1334" s="78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8"/>
      <c r="AM1334" s="76"/>
      <c r="AN1334" s="76"/>
      <c r="AO1334" s="76"/>
      <c r="AP1334" s="76"/>
      <c r="AQ1334" s="76"/>
      <c r="AR1334" s="76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7"/>
      <c r="BD1334" s="77"/>
      <c r="BE1334" s="77"/>
      <c r="BF1334" s="77"/>
      <c r="BG1334" s="77"/>
      <c r="BH1334" s="77"/>
      <c r="BI1334" s="77"/>
      <c r="BJ1334" s="76"/>
      <c r="BK1334" s="76"/>
      <c r="BL1334" s="78"/>
      <c r="BM1334" s="76"/>
      <c r="BN1334" s="76"/>
      <c r="BO1334" s="76"/>
      <c r="BP1334" s="76"/>
      <c r="BQ1334" s="76"/>
      <c r="BR1334" s="76"/>
      <c r="BS1334" s="76"/>
      <c r="BT1334" s="76"/>
      <c r="BU1334" s="76"/>
      <c r="BV1334" s="76"/>
      <c r="BW1334" s="76"/>
      <c r="BX1334" s="76"/>
      <c r="BY1334" s="76"/>
      <c r="BZ1334" s="70" t="str">
        <f t="shared" si="333"/>
        <v/>
      </c>
      <c r="CA1334" s="71">
        <f t="shared" ca="1" si="334"/>
        <v>1096694.666275</v>
      </c>
      <c r="CB1334" s="70" t="b">
        <f ca="1">AND(LEN(BZ1334)&gt;0,TEXT(BZ1334,"YYYY-MM-DD")=TEXT(Konstanta!$B$1,"YYYY-MM-DD"))</f>
        <v>0</v>
      </c>
      <c r="CC1334" s="70" t="str">
        <f t="shared" si="335"/>
        <v/>
      </c>
      <c r="CD1334" s="72">
        <f ca="1">(Konstanta!$B$2-D1334)*24</f>
        <v>1096694.666275</v>
      </c>
      <c r="CE1334" t="b">
        <f t="shared" si="336"/>
        <v>0</v>
      </c>
      <c r="CF1334" t="b">
        <f>LEN(_xlfn.IFNA(VLOOKUP(H1334,Konstanta!$M:$M,1,FALSE),""))&gt;0</f>
        <v>0</v>
      </c>
      <c r="CG1334" t="b">
        <f>LEN(_xlfn.IFNA(VLOOKUP(G1334,Konstanta!$T:$T,1,FALSE),""))&gt;0</f>
        <v>0</v>
      </c>
      <c r="CH1334" t="b">
        <f>_xlfn.IFNA(VLOOKUP(U1334,Konstanta!$O:$O,1,FALSE),"-")&lt;&gt;"-"</f>
        <v>0</v>
      </c>
      <c r="CI1334" t="b">
        <f>LEN(_xlfn.IFNA(VLOOKUP(AX1334,Konstanta!$X:$X,1,FALSE),""))&gt;0</f>
        <v>0</v>
      </c>
      <c r="CJ1334" t="b">
        <f>OR(LEN(_xlfn.IFNA(VLOOKUP(Y1334,Konstanta!$Q:$Q,1,FALSE),""))&gt;0,LEN(Y1334)=0)</f>
        <v>1</v>
      </c>
      <c r="CK1334" t="b">
        <f t="shared" si="337"/>
        <v>1</v>
      </c>
      <c r="CL1334" t="b">
        <f>OR(LEN(_xlfn.IFNA(VLOOKUP(BK1334,Konstanta!$Z:$Z,1,FALSE),""))&gt;0,LEN(BK1334)=0)</f>
        <v>1</v>
      </c>
      <c r="CM1334" t="b">
        <f t="shared" si="338"/>
        <v>1</v>
      </c>
      <c r="CN1334" t="b">
        <f t="shared" si="339"/>
        <v>0</v>
      </c>
      <c r="CO1334" t="b">
        <f>LEN(_xlfn.IFNA(VLOOKUP(Data!K1334,Konstanta!$AB:$AB,1,FALSE),""))&gt;0</f>
        <v>0</v>
      </c>
      <c r="CP1334" s="12" t="b">
        <f t="shared" si="340"/>
        <v>0</v>
      </c>
      <c r="CQ1334" s="12" t="b">
        <f t="shared" si="341"/>
        <v>0</v>
      </c>
      <c r="CR1334" t="b">
        <f>ISNUMBER(SEARCH(Konstanta!$Q$5,Y1334))</f>
        <v>0</v>
      </c>
      <c r="CS1334">
        <f ca="1">IF(CD1334&lt;=Konstanta!$J$5,Konstanta!$I$5,IF(CD1334&lt;=Konstanta!$J$6,Konstanta!$I$6,IF(CD1334&lt;=Konstanta!$J$7,Konstanta!$I$7,Konstanta!$I$8)))</f>
        <v>4</v>
      </c>
      <c r="CT1334" t="b">
        <f>ISNUMBER(SEARCH(Konstanta!$Q$6,Y1334))</f>
        <v>0</v>
      </c>
      <c r="CU1334">
        <f ca="1">IF(CD1334&lt;=Konstanta!$F$5,Konstanta!$E$5,IF(CD1334&lt;=Konstanta!$F$6,Konstanta!$E$6,IF(CD1334&lt;=Konstanta!$F$7,Konstanta!$E$7,IF(CD1334&lt;=Konstanta!$F$8,Konstanta!$E$8,Konstanta!$E$9))))</f>
        <v>5</v>
      </c>
      <c r="CV1334" t="b">
        <f t="shared" si="342"/>
        <v>1</v>
      </c>
      <c r="CW1334" s="74">
        <f ca="1">IF(CD1334&lt;=Konstanta!$B$5,Konstanta!$A$5,IF(CD1334&lt;=Konstanta!$B$6,Konstanta!$A$6,IF(CD1334&lt;=Konstanta!$B$7,Konstanta!$A$7,IF(CD1334&lt;=Konstanta!$B$8,Konstanta!$A$8,IF(CD1334&lt;=Konstanta!$B$9,Konstanta!$A$9,IF(CD1334&lt;=Konstanta!$B$10,Konstanta!$A$10,IF(CD1334&lt;=Konstanta!$B$11,Konstanta!$A$11,Konstanta!$A$12)))))))</f>
        <v>8</v>
      </c>
      <c r="CX1334" t="b">
        <f>LEN(_xlfn.IFNA(VLOOKUP(AA1334,Konstanta!$AD:$AD,1,FALSE),""))=0</f>
        <v>1</v>
      </c>
      <c r="CY1334" s="67">
        <f t="shared" si="343"/>
        <v>0</v>
      </c>
      <c r="CZ1334" s="67">
        <f t="shared" si="344"/>
        <v>0</v>
      </c>
      <c r="DA1334" s="67">
        <f t="shared" si="345"/>
        <v>0</v>
      </c>
      <c r="DB1334" t="b">
        <f t="shared" ca="1" si="346"/>
        <v>0</v>
      </c>
      <c r="DC1334" s="67" t="b">
        <f>DA1334&lt;=Konstanta!$AH$3</f>
        <v>1</v>
      </c>
      <c r="DD1334" t="b">
        <f>CY1334&lt;=Konstanta!$AH$4</f>
        <v>1</v>
      </c>
      <c r="DE1334" t="b">
        <f>CY1334&lt;=Konstanta!$AH$5</f>
        <v>1</v>
      </c>
      <c r="DF1334" t="b">
        <f>CY1334&lt;=Konstanta!$AH$6</f>
        <v>1</v>
      </c>
      <c r="DG1334" t="b">
        <f ca="1">TEXT(BL1334,"YYYYMMDD")=TEXT(Konstanta!$B$1,"YYYYMMDD")</f>
        <v>0</v>
      </c>
      <c r="DH1334" t="b">
        <f t="shared" si="347"/>
        <v>0</v>
      </c>
      <c r="DI1334" s="67">
        <f ca="1">Konstanta!$C$4-Data!CD1334</f>
        <v>-1096658.666275</v>
      </c>
      <c r="DJ1334">
        <f ca="1">IF(Data!DI1334&gt;=Konstanta!$B$14,Konstanta!$A$14,IF(Data!DI1334&gt;=Konstanta!$B$15,Konstanta!$A$15,IF(Data!DI1334&gt;=Konstanta!$B$16,Konstanta!$A$16,IF(Data!DI1334&gt;=Konstanta!$B$17,Konstanta!$A$17,IF(Data!DI1334&gt;=Konstanta!$B$18,Konstanta!$A$18,Konstanta!$A$19)))))</f>
        <v>6</v>
      </c>
      <c r="DK1334" t="b">
        <f t="shared" si="348"/>
        <v>0</v>
      </c>
      <c r="DL1334" t="b">
        <f>COUNTIFS(A$1:A1333,A1334)=0</f>
        <v>1</v>
      </c>
    </row>
    <row r="1335" spans="1:116">
      <c r="A1335" s="76"/>
      <c r="B1335" s="77"/>
      <c r="C1335" s="76"/>
      <c r="D1335" s="78"/>
      <c r="E1335" s="76"/>
      <c r="F1335" s="76"/>
      <c r="G1335" s="76"/>
      <c r="H1335" s="76"/>
      <c r="I1335" s="76"/>
      <c r="J1335" s="76"/>
      <c r="K1335" s="76"/>
      <c r="L1335" s="78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8"/>
      <c r="AM1335" s="76"/>
      <c r="AN1335" s="76"/>
      <c r="AO1335" s="76"/>
      <c r="AP1335" s="76"/>
      <c r="AQ1335" s="76"/>
      <c r="AR1335" s="76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7"/>
      <c r="BD1335" s="77"/>
      <c r="BE1335" s="77"/>
      <c r="BF1335" s="77"/>
      <c r="BG1335" s="77"/>
      <c r="BH1335" s="77"/>
      <c r="BI1335" s="77"/>
      <c r="BJ1335" s="76"/>
      <c r="BK1335" s="76"/>
      <c r="BL1335" s="78"/>
      <c r="BM1335" s="76"/>
      <c r="BN1335" s="76"/>
      <c r="BO1335" s="76"/>
      <c r="BP1335" s="76"/>
      <c r="BQ1335" s="76"/>
      <c r="BR1335" s="76"/>
      <c r="BS1335" s="76"/>
      <c r="BT1335" s="76"/>
      <c r="BU1335" s="76"/>
      <c r="BV1335" s="76"/>
      <c r="BW1335" s="76"/>
      <c r="BX1335" s="76"/>
      <c r="BY1335" s="76"/>
      <c r="BZ1335" s="70" t="str">
        <f t="shared" si="333"/>
        <v/>
      </c>
      <c r="CA1335" s="71">
        <f t="shared" ca="1" si="334"/>
        <v>1096694.6662277777</v>
      </c>
      <c r="CB1335" s="70" t="b">
        <f ca="1">AND(LEN(BZ1335)&gt;0,TEXT(BZ1335,"YYYY-MM-DD")=TEXT(Konstanta!$B$1,"YYYY-MM-DD"))</f>
        <v>0</v>
      </c>
      <c r="CC1335" s="70" t="str">
        <f t="shared" si="335"/>
        <v/>
      </c>
      <c r="CD1335" s="72">
        <f ca="1">(Konstanta!$B$2-D1335)*24</f>
        <v>1096694.666275</v>
      </c>
      <c r="CE1335" t="b">
        <f t="shared" si="336"/>
        <v>0</v>
      </c>
      <c r="CF1335" t="b">
        <f>LEN(_xlfn.IFNA(VLOOKUP(H1335,Konstanta!$M:$M,1,FALSE),""))&gt;0</f>
        <v>0</v>
      </c>
      <c r="CG1335" t="b">
        <f>LEN(_xlfn.IFNA(VLOOKUP(G1335,Konstanta!$T:$T,1,FALSE),""))&gt;0</f>
        <v>0</v>
      </c>
      <c r="CH1335" t="b">
        <f>_xlfn.IFNA(VLOOKUP(U1335,Konstanta!$O:$O,1,FALSE),"-")&lt;&gt;"-"</f>
        <v>0</v>
      </c>
      <c r="CI1335" t="b">
        <f>LEN(_xlfn.IFNA(VLOOKUP(AX1335,Konstanta!$X:$X,1,FALSE),""))&gt;0</f>
        <v>0</v>
      </c>
      <c r="CJ1335" t="b">
        <f>OR(LEN(_xlfn.IFNA(VLOOKUP(Y1335,Konstanta!$Q:$Q,1,FALSE),""))&gt;0,LEN(Y1335)=0)</f>
        <v>1</v>
      </c>
      <c r="CK1335" t="b">
        <f t="shared" si="337"/>
        <v>1</v>
      </c>
      <c r="CL1335" t="b">
        <f>OR(LEN(_xlfn.IFNA(VLOOKUP(BK1335,Konstanta!$Z:$Z,1,FALSE),""))&gt;0,LEN(BK1335)=0)</f>
        <v>1</v>
      </c>
      <c r="CM1335" t="b">
        <f t="shared" si="338"/>
        <v>1</v>
      </c>
      <c r="CN1335" t="b">
        <f t="shared" si="339"/>
        <v>0</v>
      </c>
      <c r="CO1335" t="b">
        <f>LEN(_xlfn.IFNA(VLOOKUP(Data!K1335,Konstanta!$AB:$AB,1,FALSE),""))&gt;0</f>
        <v>0</v>
      </c>
      <c r="CP1335" s="12" t="b">
        <f t="shared" si="340"/>
        <v>0</v>
      </c>
      <c r="CQ1335" s="12" t="b">
        <f t="shared" si="341"/>
        <v>0</v>
      </c>
      <c r="CR1335" t="b">
        <f>ISNUMBER(SEARCH(Konstanta!$Q$5,Y1335))</f>
        <v>0</v>
      </c>
      <c r="CS1335">
        <f ca="1">IF(CD1335&lt;=Konstanta!$J$5,Konstanta!$I$5,IF(CD1335&lt;=Konstanta!$J$6,Konstanta!$I$6,IF(CD1335&lt;=Konstanta!$J$7,Konstanta!$I$7,Konstanta!$I$8)))</f>
        <v>4</v>
      </c>
      <c r="CT1335" t="b">
        <f>ISNUMBER(SEARCH(Konstanta!$Q$6,Y1335))</f>
        <v>0</v>
      </c>
      <c r="CU1335">
        <f ca="1">IF(CD1335&lt;=Konstanta!$F$5,Konstanta!$E$5,IF(CD1335&lt;=Konstanta!$F$6,Konstanta!$E$6,IF(CD1335&lt;=Konstanta!$F$7,Konstanta!$E$7,IF(CD1335&lt;=Konstanta!$F$8,Konstanta!$E$8,Konstanta!$E$9))))</f>
        <v>5</v>
      </c>
      <c r="CV1335" t="b">
        <f t="shared" si="342"/>
        <v>1</v>
      </c>
      <c r="CW1335" s="74">
        <f ca="1">IF(CD1335&lt;=Konstanta!$B$5,Konstanta!$A$5,IF(CD1335&lt;=Konstanta!$B$6,Konstanta!$A$6,IF(CD1335&lt;=Konstanta!$B$7,Konstanta!$A$7,IF(CD1335&lt;=Konstanta!$B$8,Konstanta!$A$8,IF(CD1335&lt;=Konstanta!$B$9,Konstanta!$A$9,IF(CD1335&lt;=Konstanta!$B$10,Konstanta!$A$10,IF(CD1335&lt;=Konstanta!$B$11,Konstanta!$A$11,Konstanta!$A$12)))))))</f>
        <v>8</v>
      </c>
      <c r="CX1335" t="b">
        <f>LEN(_xlfn.IFNA(VLOOKUP(AA1335,Konstanta!$AD:$AD,1,FALSE),""))=0</f>
        <v>1</v>
      </c>
      <c r="CY1335" s="67">
        <f t="shared" si="343"/>
        <v>0</v>
      </c>
      <c r="CZ1335" s="67">
        <f t="shared" si="344"/>
        <v>0</v>
      </c>
      <c r="DA1335" s="67">
        <f t="shared" si="345"/>
        <v>0</v>
      </c>
      <c r="DB1335" t="b">
        <f t="shared" ca="1" si="346"/>
        <v>0</v>
      </c>
      <c r="DC1335" s="67" t="b">
        <f>DA1335&lt;=Konstanta!$AH$3</f>
        <v>1</v>
      </c>
      <c r="DD1335" t="b">
        <f>CY1335&lt;=Konstanta!$AH$4</f>
        <v>1</v>
      </c>
      <c r="DE1335" t="b">
        <f>CY1335&lt;=Konstanta!$AH$5</f>
        <v>1</v>
      </c>
      <c r="DF1335" t="b">
        <f>CY1335&lt;=Konstanta!$AH$6</f>
        <v>1</v>
      </c>
      <c r="DG1335" t="b">
        <f ca="1">TEXT(BL1335,"YYYYMMDD")=TEXT(Konstanta!$B$1,"YYYYMMDD")</f>
        <v>0</v>
      </c>
      <c r="DH1335" t="b">
        <f t="shared" si="347"/>
        <v>0</v>
      </c>
      <c r="DI1335" s="67">
        <f ca="1">Konstanta!$C$4-Data!CD1335</f>
        <v>-1096658.666275</v>
      </c>
      <c r="DJ1335">
        <f ca="1">IF(Data!DI1335&gt;=Konstanta!$B$14,Konstanta!$A$14,IF(Data!DI1335&gt;=Konstanta!$B$15,Konstanta!$A$15,IF(Data!DI1335&gt;=Konstanta!$B$16,Konstanta!$A$16,IF(Data!DI1335&gt;=Konstanta!$B$17,Konstanta!$A$17,IF(Data!DI1335&gt;=Konstanta!$B$18,Konstanta!$A$18,Konstanta!$A$19)))))</f>
        <v>6</v>
      </c>
      <c r="DK1335" t="b">
        <f t="shared" si="348"/>
        <v>0</v>
      </c>
      <c r="DL1335" t="b">
        <f>COUNTIFS(A$1:A1334,A1335)=0</f>
        <v>1</v>
      </c>
    </row>
    <row r="1336" spans="1:116">
      <c r="A1336" s="76"/>
      <c r="B1336" s="77"/>
      <c r="C1336" s="76"/>
      <c r="D1336" s="78"/>
      <c r="E1336" s="76"/>
      <c r="F1336" s="76"/>
      <c r="G1336" s="76"/>
      <c r="H1336" s="76"/>
      <c r="I1336" s="76"/>
      <c r="J1336" s="76"/>
      <c r="K1336" s="76"/>
      <c r="L1336" s="78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8"/>
      <c r="AM1336" s="76"/>
      <c r="AN1336" s="76"/>
      <c r="AO1336" s="76"/>
      <c r="AP1336" s="76"/>
      <c r="AQ1336" s="76"/>
      <c r="AR1336" s="76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7"/>
      <c r="BD1336" s="77"/>
      <c r="BE1336" s="77"/>
      <c r="BF1336" s="77"/>
      <c r="BG1336" s="77"/>
      <c r="BH1336" s="77"/>
      <c r="BI1336" s="77"/>
      <c r="BJ1336" s="76"/>
      <c r="BK1336" s="76"/>
      <c r="BL1336" s="78"/>
      <c r="BM1336" s="76"/>
      <c r="BN1336" s="76"/>
      <c r="BO1336" s="76"/>
      <c r="BP1336" s="76"/>
      <c r="BQ1336" s="76"/>
      <c r="BR1336" s="76"/>
      <c r="BS1336" s="76"/>
      <c r="BT1336" s="76"/>
      <c r="BU1336" s="76"/>
      <c r="BV1336" s="76"/>
      <c r="BW1336" s="76"/>
      <c r="BX1336" s="76"/>
      <c r="BY1336" s="76"/>
      <c r="BZ1336" s="70" t="str">
        <f t="shared" si="333"/>
        <v/>
      </c>
      <c r="CA1336" s="71">
        <f t="shared" ca="1" si="334"/>
        <v>1096694.6662277777</v>
      </c>
      <c r="CB1336" s="70" t="b">
        <f ca="1">AND(LEN(BZ1336)&gt;0,TEXT(BZ1336,"YYYY-MM-DD")=TEXT(Konstanta!$B$1,"YYYY-MM-DD"))</f>
        <v>0</v>
      </c>
      <c r="CC1336" s="70" t="str">
        <f t="shared" si="335"/>
        <v/>
      </c>
      <c r="CD1336" s="72">
        <f ca="1">(Konstanta!$B$2-D1336)*24</f>
        <v>1096694.666275</v>
      </c>
      <c r="CE1336" t="b">
        <f t="shared" si="336"/>
        <v>0</v>
      </c>
      <c r="CF1336" t="b">
        <f>LEN(_xlfn.IFNA(VLOOKUP(H1336,Konstanta!$M:$M,1,FALSE),""))&gt;0</f>
        <v>0</v>
      </c>
      <c r="CG1336" t="b">
        <f>LEN(_xlfn.IFNA(VLOOKUP(G1336,Konstanta!$T:$T,1,FALSE),""))&gt;0</f>
        <v>0</v>
      </c>
      <c r="CH1336" t="b">
        <f>_xlfn.IFNA(VLOOKUP(U1336,Konstanta!$O:$O,1,FALSE),"-")&lt;&gt;"-"</f>
        <v>0</v>
      </c>
      <c r="CI1336" t="b">
        <f>LEN(_xlfn.IFNA(VLOOKUP(AX1336,Konstanta!$X:$X,1,FALSE),""))&gt;0</f>
        <v>0</v>
      </c>
      <c r="CJ1336" t="b">
        <f>OR(LEN(_xlfn.IFNA(VLOOKUP(Y1336,Konstanta!$Q:$Q,1,FALSE),""))&gt;0,LEN(Y1336)=0)</f>
        <v>1</v>
      </c>
      <c r="CK1336" t="b">
        <f t="shared" si="337"/>
        <v>1</v>
      </c>
      <c r="CL1336" t="b">
        <f>OR(LEN(_xlfn.IFNA(VLOOKUP(BK1336,Konstanta!$Z:$Z,1,FALSE),""))&gt;0,LEN(BK1336)=0)</f>
        <v>1</v>
      </c>
      <c r="CM1336" t="b">
        <f t="shared" si="338"/>
        <v>1</v>
      </c>
      <c r="CN1336" t="b">
        <f t="shared" si="339"/>
        <v>0</v>
      </c>
      <c r="CO1336" t="b">
        <f>LEN(_xlfn.IFNA(VLOOKUP(Data!K1336,Konstanta!$AB:$AB,1,FALSE),""))&gt;0</f>
        <v>0</v>
      </c>
      <c r="CP1336" s="12" t="b">
        <f t="shared" si="340"/>
        <v>0</v>
      </c>
      <c r="CQ1336" s="12" t="b">
        <f t="shared" si="341"/>
        <v>0</v>
      </c>
      <c r="CR1336" t="b">
        <f>ISNUMBER(SEARCH(Konstanta!$Q$5,Y1336))</f>
        <v>0</v>
      </c>
      <c r="CS1336">
        <f ca="1">IF(CD1336&lt;=Konstanta!$J$5,Konstanta!$I$5,IF(CD1336&lt;=Konstanta!$J$6,Konstanta!$I$6,IF(CD1336&lt;=Konstanta!$J$7,Konstanta!$I$7,Konstanta!$I$8)))</f>
        <v>4</v>
      </c>
      <c r="CT1336" t="b">
        <f>ISNUMBER(SEARCH(Konstanta!$Q$6,Y1336))</f>
        <v>0</v>
      </c>
      <c r="CU1336">
        <f ca="1">IF(CD1336&lt;=Konstanta!$F$5,Konstanta!$E$5,IF(CD1336&lt;=Konstanta!$F$6,Konstanta!$E$6,IF(CD1336&lt;=Konstanta!$F$7,Konstanta!$E$7,IF(CD1336&lt;=Konstanta!$F$8,Konstanta!$E$8,Konstanta!$E$9))))</f>
        <v>5</v>
      </c>
      <c r="CV1336" t="b">
        <f t="shared" si="342"/>
        <v>1</v>
      </c>
      <c r="CW1336" s="74">
        <f ca="1">IF(CD1336&lt;=Konstanta!$B$5,Konstanta!$A$5,IF(CD1336&lt;=Konstanta!$B$6,Konstanta!$A$6,IF(CD1336&lt;=Konstanta!$B$7,Konstanta!$A$7,IF(CD1336&lt;=Konstanta!$B$8,Konstanta!$A$8,IF(CD1336&lt;=Konstanta!$B$9,Konstanta!$A$9,IF(CD1336&lt;=Konstanta!$B$10,Konstanta!$A$10,IF(CD1336&lt;=Konstanta!$B$11,Konstanta!$A$11,Konstanta!$A$12)))))))</f>
        <v>8</v>
      </c>
      <c r="CX1336" t="b">
        <f>LEN(_xlfn.IFNA(VLOOKUP(AA1336,Konstanta!$AD:$AD,1,FALSE),""))=0</f>
        <v>1</v>
      </c>
      <c r="CY1336" s="67">
        <f t="shared" si="343"/>
        <v>0</v>
      </c>
      <c r="CZ1336" s="67">
        <f t="shared" si="344"/>
        <v>0</v>
      </c>
      <c r="DA1336" s="67">
        <f t="shared" si="345"/>
        <v>0</v>
      </c>
      <c r="DB1336" t="b">
        <f t="shared" ca="1" si="346"/>
        <v>0</v>
      </c>
      <c r="DC1336" s="67" t="b">
        <f>DA1336&lt;=Konstanta!$AH$3</f>
        <v>1</v>
      </c>
      <c r="DD1336" t="b">
        <f>CY1336&lt;=Konstanta!$AH$4</f>
        <v>1</v>
      </c>
      <c r="DE1336" t="b">
        <f>CY1336&lt;=Konstanta!$AH$5</f>
        <v>1</v>
      </c>
      <c r="DF1336" t="b">
        <f>CY1336&lt;=Konstanta!$AH$6</f>
        <v>1</v>
      </c>
      <c r="DG1336" t="b">
        <f ca="1">TEXT(BL1336,"YYYYMMDD")=TEXT(Konstanta!$B$1,"YYYYMMDD")</f>
        <v>0</v>
      </c>
      <c r="DH1336" t="b">
        <f t="shared" si="347"/>
        <v>0</v>
      </c>
      <c r="DI1336" s="67">
        <f ca="1">Konstanta!$C$4-Data!CD1336</f>
        <v>-1096658.666275</v>
      </c>
      <c r="DJ1336">
        <f ca="1">IF(Data!DI1336&gt;=Konstanta!$B$14,Konstanta!$A$14,IF(Data!DI1336&gt;=Konstanta!$B$15,Konstanta!$A$15,IF(Data!DI1336&gt;=Konstanta!$B$16,Konstanta!$A$16,IF(Data!DI1336&gt;=Konstanta!$B$17,Konstanta!$A$17,IF(Data!DI1336&gt;=Konstanta!$B$18,Konstanta!$A$18,Konstanta!$A$19)))))</f>
        <v>6</v>
      </c>
      <c r="DK1336" t="b">
        <f t="shared" si="348"/>
        <v>0</v>
      </c>
      <c r="DL1336" t="b">
        <f>COUNTIFS(A$1:A1335,A1336)=0</f>
        <v>1</v>
      </c>
    </row>
    <row r="1337" spans="1:116">
      <c r="A1337" s="76"/>
      <c r="B1337" s="77"/>
      <c r="C1337" s="76"/>
      <c r="D1337" s="78"/>
      <c r="E1337" s="76"/>
      <c r="F1337" s="76"/>
      <c r="G1337" s="76"/>
      <c r="H1337" s="76"/>
      <c r="I1337" s="76"/>
      <c r="J1337" s="76"/>
      <c r="K1337" s="76"/>
      <c r="L1337" s="78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8"/>
      <c r="AM1337" s="76"/>
      <c r="AN1337" s="76"/>
      <c r="AO1337" s="76"/>
      <c r="AP1337" s="76"/>
      <c r="AQ1337" s="76"/>
      <c r="AR1337" s="76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7"/>
      <c r="BD1337" s="77"/>
      <c r="BE1337" s="77"/>
      <c r="BF1337" s="77"/>
      <c r="BG1337" s="77"/>
      <c r="BH1337" s="77"/>
      <c r="BI1337" s="77"/>
      <c r="BJ1337" s="76"/>
      <c r="BK1337" s="76"/>
      <c r="BL1337" s="78"/>
      <c r="BM1337" s="76"/>
      <c r="BN1337" s="76"/>
      <c r="BO1337" s="76"/>
      <c r="BP1337" s="76"/>
      <c r="BQ1337" s="76"/>
      <c r="BR1337" s="76"/>
      <c r="BS1337" s="76"/>
      <c r="BT1337" s="76"/>
      <c r="BU1337" s="76"/>
      <c r="BV1337" s="76"/>
      <c r="BW1337" s="76"/>
      <c r="BX1337" s="76"/>
      <c r="BY1337" s="76"/>
      <c r="BZ1337" s="70" t="str">
        <f t="shared" si="333"/>
        <v/>
      </c>
      <c r="CA1337" s="71">
        <f t="shared" ca="1" si="334"/>
        <v>1096694.6664083335</v>
      </c>
      <c r="CB1337" s="70" t="b">
        <f ca="1">AND(LEN(BZ1337)&gt;0,TEXT(BZ1337,"YYYY-MM-DD")=TEXT(Konstanta!$B$1,"YYYY-MM-DD"))</f>
        <v>0</v>
      </c>
      <c r="CC1337" s="70" t="str">
        <f t="shared" si="335"/>
        <v/>
      </c>
      <c r="CD1337" s="72">
        <f ca="1">(Konstanta!$B$2-D1337)*24</f>
        <v>1096694.666275</v>
      </c>
      <c r="CE1337" t="b">
        <f t="shared" si="336"/>
        <v>0</v>
      </c>
      <c r="CF1337" t="b">
        <f>LEN(_xlfn.IFNA(VLOOKUP(H1337,Konstanta!$M:$M,1,FALSE),""))&gt;0</f>
        <v>0</v>
      </c>
      <c r="CG1337" t="b">
        <f>LEN(_xlfn.IFNA(VLOOKUP(G1337,Konstanta!$T:$T,1,FALSE),""))&gt;0</f>
        <v>0</v>
      </c>
      <c r="CH1337" t="b">
        <f>_xlfn.IFNA(VLOOKUP(U1337,Konstanta!$O:$O,1,FALSE),"-")&lt;&gt;"-"</f>
        <v>0</v>
      </c>
      <c r="CI1337" t="b">
        <f>LEN(_xlfn.IFNA(VLOOKUP(AX1337,Konstanta!$X:$X,1,FALSE),""))&gt;0</f>
        <v>0</v>
      </c>
      <c r="CJ1337" t="b">
        <f>OR(LEN(_xlfn.IFNA(VLOOKUP(Y1337,Konstanta!$Q:$Q,1,FALSE),""))&gt;0,LEN(Y1337)=0)</f>
        <v>1</v>
      </c>
      <c r="CK1337" t="b">
        <f t="shared" si="337"/>
        <v>1</v>
      </c>
      <c r="CL1337" t="b">
        <f>OR(LEN(_xlfn.IFNA(VLOOKUP(BK1337,Konstanta!$Z:$Z,1,FALSE),""))&gt;0,LEN(BK1337)=0)</f>
        <v>1</v>
      </c>
      <c r="CM1337" t="b">
        <f t="shared" si="338"/>
        <v>1</v>
      </c>
      <c r="CN1337" t="b">
        <f t="shared" si="339"/>
        <v>0</v>
      </c>
      <c r="CO1337" t="b">
        <f>LEN(_xlfn.IFNA(VLOOKUP(Data!K1337,Konstanta!$AB:$AB,1,FALSE),""))&gt;0</f>
        <v>0</v>
      </c>
      <c r="CP1337" s="12" t="b">
        <f t="shared" si="340"/>
        <v>0</v>
      </c>
      <c r="CQ1337" s="12" t="b">
        <f t="shared" si="341"/>
        <v>0</v>
      </c>
      <c r="CR1337" t="b">
        <f>ISNUMBER(SEARCH(Konstanta!$Q$5,Y1337))</f>
        <v>0</v>
      </c>
      <c r="CS1337">
        <f ca="1">IF(CD1337&lt;=Konstanta!$J$5,Konstanta!$I$5,IF(CD1337&lt;=Konstanta!$J$6,Konstanta!$I$6,IF(CD1337&lt;=Konstanta!$J$7,Konstanta!$I$7,Konstanta!$I$8)))</f>
        <v>4</v>
      </c>
      <c r="CT1337" t="b">
        <f>ISNUMBER(SEARCH(Konstanta!$Q$6,Y1337))</f>
        <v>0</v>
      </c>
      <c r="CU1337">
        <f ca="1">IF(CD1337&lt;=Konstanta!$F$5,Konstanta!$E$5,IF(CD1337&lt;=Konstanta!$F$6,Konstanta!$E$6,IF(CD1337&lt;=Konstanta!$F$7,Konstanta!$E$7,IF(CD1337&lt;=Konstanta!$F$8,Konstanta!$E$8,Konstanta!$E$9))))</f>
        <v>5</v>
      </c>
      <c r="CV1337" t="b">
        <f t="shared" si="342"/>
        <v>1</v>
      </c>
      <c r="CW1337" s="74">
        <f ca="1">IF(CD1337&lt;=Konstanta!$B$5,Konstanta!$A$5,IF(CD1337&lt;=Konstanta!$B$6,Konstanta!$A$6,IF(CD1337&lt;=Konstanta!$B$7,Konstanta!$A$7,IF(CD1337&lt;=Konstanta!$B$8,Konstanta!$A$8,IF(CD1337&lt;=Konstanta!$B$9,Konstanta!$A$9,IF(CD1337&lt;=Konstanta!$B$10,Konstanta!$A$10,IF(CD1337&lt;=Konstanta!$B$11,Konstanta!$A$11,Konstanta!$A$12)))))))</f>
        <v>8</v>
      </c>
      <c r="CX1337" t="b">
        <f>LEN(_xlfn.IFNA(VLOOKUP(AA1337,Konstanta!$AD:$AD,1,FALSE),""))=0</f>
        <v>1</v>
      </c>
      <c r="CY1337" s="67">
        <f t="shared" si="343"/>
        <v>0</v>
      </c>
      <c r="CZ1337" s="67">
        <f t="shared" si="344"/>
        <v>0</v>
      </c>
      <c r="DA1337" s="67">
        <f t="shared" si="345"/>
        <v>0</v>
      </c>
      <c r="DB1337" t="b">
        <f t="shared" ca="1" si="346"/>
        <v>0</v>
      </c>
      <c r="DC1337" s="67" t="b">
        <f>DA1337&lt;=Konstanta!$AH$3</f>
        <v>1</v>
      </c>
      <c r="DD1337" t="b">
        <f>CY1337&lt;=Konstanta!$AH$4</f>
        <v>1</v>
      </c>
      <c r="DE1337" t="b">
        <f>CY1337&lt;=Konstanta!$AH$5</f>
        <v>1</v>
      </c>
      <c r="DF1337" t="b">
        <f>CY1337&lt;=Konstanta!$AH$6</f>
        <v>1</v>
      </c>
      <c r="DG1337" t="b">
        <f ca="1">TEXT(BL1337,"YYYYMMDD")=TEXT(Konstanta!$B$1,"YYYYMMDD")</f>
        <v>0</v>
      </c>
      <c r="DH1337" t="b">
        <f t="shared" si="347"/>
        <v>0</v>
      </c>
      <c r="DI1337" s="67">
        <f ca="1">Konstanta!$C$4-Data!CD1337</f>
        <v>-1096658.666275</v>
      </c>
      <c r="DJ1337">
        <f ca="1">IF(Data!DI1337&gt;=Konstanta!$B$14,Konstanta!$A$14,IF(Data!DI1337&gt;=Konstanta!$B$15,Konstanta!$A$15,IF(Data!DI1337&gt;=Konstanta!$B$16,Konstanta!$A$16,IF(Data!DI1337&gt;=Konstanta!$B$17,Konstanta!$A$17,IF(Data!DI1337&gt;=Konstanta!$B$18,Konstanta!$A$18,Konstanta!$A$19)))))</f>
        <v>6</v>
      </c>
      <c r="DK1337" t="b">
        <f t="shared" si="348"/>
        <v>0</v>
      </c>
      <c r="DL1337" t="b">
        <f>COUNTIFS(A$1:A1336,A1337)=0</f>
        <v>1</v>
      </c>
    </row>
    <row r="1338" spans="1:116">
      <c r="A1338" s="76"/>
      <c r="B1338" s="77"/>
      <c r="C1338" s="76"/>
      <c r="D1338" s="78"/>
      <c r="E1338" s="76"/>
      <c r="F1338" s="76"/>
      <c r="G1338" s="76"/>
      <c r="H1338" s="76"/>
      <c r="I1338" s="76"/>
      <c r="J1338" s="76"/>
      <c r="K1338" s="76"/>
      <c r="L1338" s="78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8"/>
      <c r="AM1338" s="76"/>
      <c r="AN1338" s="76"/>
      <c r="AO1338" s="76"/>
      <c r="AP1338" s="76"/>
      <c r="AQ1338" s="76"/>
      <c r="AR1338" s="76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7"/>
      <c r="BD1338" s="77"/>
      <c r="BE1338" s="77"/>
      <c r="BF1338" s="77"/>
      <c r="BG1338" s="77"/>
      <c r="BH1338" s="77"/>
      <c r="BI1338" s="77"/>
      <c r="BJ1338" s="76"/>
      <c r="BK1338" s="76"/>
      <c r="BL1338" s="78"/>
      <c r="BM1338" s="76"/>
      <c r="BN1338" s="76"/>
      <c r="BO1338" s="76"/>
      <c r="BP1338" s="76"/>
      <c r="BQ1338" s="76"/>
      <c r="BR1338" s="76"/>
      <c r="BS1338" s="76"/>
      <c r="BT1338" s="76"/>
      <c r="BU1338" s="76"/>
      <c r="BV1338" s="76"/>
      <c r="BW1338" s="76"/>
      <c r="BX1338" s="76"/>
      <c r="BY1338" s="76"/>
      <c r="BZ1338" s="70" t="str">
        <f t="shared" si="333"/>
        <v/>
      </c>
      <c r="CA1338" s="71">
        <f t="shared" ca="1" si="334"/>
        <v>1096694.666013889</v>
      </c>
      <c r="CB1338" s="70" t="b">
        <f ca="1">AND(LEN(BZ1338)&gt;0,TEXT(BZ1338,"YYYY-MM-DD")=TEXT(Konstanta!$B$1,"YYYY-MM-DD"))</f>
        <v>0</v>
      </c>
      <c r="CC1338" s="70" t="str">
        <f t="shared" si="335"/>
        <v/>
      </c>
      <c r="CD1338" s="72">
        <f ca="1">(Konstanta!$B$2-D1338)*24</f>
        <v>1096694.666275</v>
      </c>
      <c r="CE1338" t="b">
        <f t="shared" si="336"/>
        <v>0</v>
      </c>
      <c r="CF1338" t="b">
        <f>LEN(_xlfn.IFNA(VLOOKUP(H1338,Konstanta!$M:$M,1,FALSE),""))&gt;0</f>
        <v>0</v>
      </c>
      <c r="CG1338" t="b">
        <f>LEN(_xlfn.IFNA(VLOOKUP(G1338,Konstanta!$T:$T,1,FALSE),""))&gt;0</f>
        <v>0</v>
      </c>
      <c r="CH1338" t="b">
        <f>_xlfn.IFNA(VLOOKUP(U1338,Konstanta!$O:$O,1,FALSE),"-")&lt;&gt;"-"</f>
        <v>0</v>
      </c>
      <c r="CI1338" t="b">
        <f>LEN(_xlfn.IFNA(VLOOKUP(AX1338,Konstanta!$X:$X,1,FALSE),""))&gt;0</f>
        <v>0</v>
      </c>
      <c r="CJ1338" t="b">
        <f>OR(LEN(_xlfn.IFNA(VLOOKUP(Y1338,Konstanta!$Q:$Q,1,FALSE),""))&gt;0,LEN(Y1338)=0)</f>
        <v>1</v>
      </c>
      <c r="CK1338" t="b">
        <f t="shared" si="337"/>
        <v>1</v>
      </c>
      <c r="CL1338" t="b">
        <f>OR(LEN(_xlfn.IFNA(VLOOKUP(BK1338,Konstanta!$Z:$Z,1,FALSE),""))&gt;0,LEN(BK1338)=0)</f>
        <v>1</v>
      </c>
      <c r="CM1338" t="b">
        <f t="shared" si="338"/>
        <v>1</v>
      </c>
      <c r="CN1338" t="b">
        <f t="shared" si="339"/>
        <v>0</v>
      </c>
      <c r="CO1338" t="b">
        <f>LEN(_xlfn.IFNA(VLOOKUP(Data!K1338,Konstanta!$AB:$AB,1,FALSE),""))&gt;0</f>
        <v>0</v>
      </c>
      <c r="CP1338" s="12" t="b">
        <f t="shared" si="340"/>
        <v>0</v>
      </c>
      <c r="CQ1338" s="12" t="b">
        <f t="shared" si="341"/>
        <v>0</v>
      </c>
      <c r="CR1338" t="b">
        <f>ISNUMBER(SEARCH(Konstanta!$Q$5,Y1338))</f>
        <v>0</v>
      </c>
      <c r="CS1338">
        <f ca="1">IF(CD1338&lt;=Konstanta!$J$5,Konstanta!$I$5,IF(CD1338&lt;=Konstanta!$J$6,Konstanta!$I$6,IF(CD1338&lt;=Konstanta!$J$7,Konstanta!$I$7,Konstanta!$I$8)))</f>
        <v>4</v>
      </c>
      <c r="CT1338" t="b">
        <f>ISNUMBER(SEARCH(Konstanta!$Q$6,Y1338))</f>
        <v>0</v>
      </c>
      <c r="CU1338">
        <f ca="1">IF(CD1338&lt;=Konstanta!$F$5,Konstanta!$E$5,IF(CD1338&lt;=Konstanta!$F$6,Konstanta!$E$6,IF(CD1338&lt;=Konstanta!$F$7,Konstanta!$E$7,IF(CD1338&lt;=Konstanta!$F$8,Konstanta!$E$8,Konstanta!$E$9))))</f>
        <v>5</v>
      </c>
      <c r="CV1338" t="b">
        <f t="shared" si="342"/>
        <v>1</v>
      </c>
      <c r="CW1338" s="74">
        <f ca="1">IF(CD1338&lt;=Konstanta!$B$5,Konstanta!$A$5,IF(CD1338&lt;=Konstanta!$B$6,Konstanta!$A$6,IF(CD1338&lt;=Konstanta!$B$7,Konstanta!$A$7,IF(CD1338&lt;=Konstanta!$B$8,Konstanta!$A$8,IF(CD1338&lt;=Konstanta!$B$9,Konstanta!$A$9,IF(CD1338&lt;=Konstanta!$B$10,Konstanta!$A$10,IF(CD1338&lt;=Konstanta!$B$11,Konstanta!$A$11,Konstanta!$A$12)))))))</f>
        <v>8</v>
      </c>
      <c r="CX1338" t="b">
        <f>LEN(_xlfn.IFNA(VLOOKUP(AA1338,Konstanta!$AD:$AD,1,FALSE),""))=0</f>
        <v>1</v>
      </c>
      <c r="CY1338" s="67">
        <f t="shared" si="343"/>
        <v>0</v>
      </c>
      <c r="CZ1338" s="67">
        <f t="shared" si="344"/>
        <v>0</v>
      </c>
      <c r="DA1338" s="67">
        <f t="shared" si="345"/>
        <v>0</v>
      </c>
      <c r="DB1338" t="b">
        <f t="shared" ca="1" si="346"/>
        <v>0</v>
      </c>
      <c r="DC1338" s="67" t="b">
        <f>DA1338&lt;=Konstanta!$AH$3</f>
        <v>1</v>
      </c>
      <c r="DD1338" t="b">
        <f>CY1338&lt;=Konstanta!$AH$4</f>
        <v>1</v>
      </c>
      <c r="DE1338" t="b">
        <f>CY1338&lt;=Konstanta!$AH$5</f>
        <v>1</v>
      </c>
      <c r="DF1338" t="b">
        <f>CY1338&lt;=Konstanta!$AH$6</f>
        <v>1</v>
      </c>
      <c r="DG1338" t="b">
        <f ca="1">TEXT(BL1338,"YYYYMMDD")=TEXT(Konstanta!$B$1,"YYYYMMDD")</f>
        <v>0</v>
      </c>
      <c r="DH1338" t="b">
        <f t="shared" si="347"/>
        <v>0</v>
      </c>
      <c r="DI1338" s="67">
        <f ca="1">Konstanta!$C$4-Data!CD1338</f>
        <v>-1096658.666275</v>
      </c>
      <c r="DJ1338">
        <f ca="1">IF(Data!DI1338&gt;=Konstanta!$B$14,Konstanta!$A$14,IF(Data!DI1338&gt;=Konstanta!$B$15,Konstanta!$A$15,IF(Data!DI1338&gt;=Konstanta!$B$16,Konstanta!$A$16,IF(Data!DI1338&gt;=Konstanta!$B$17,Konstanta!$A$17,IF(Data!DI1338&gt;=Konstanta!$B$18,Konstanta!$A$18,Konstanta!$A$19)))))</f>
        <v>6</v>
      </c>
      <c r="DK1338" t="b">
        <f t="shared" si="348"/>
        <v>0</v>
      </c>
      <c r="DL1338" t="b">
        <f>COUNTIFS(A$1:A1337,A1338)=0</f>
        <v>1</v>
      </c>
    </row>
    <row r="1339" spans="1:116">
      <c r="A1339" s="76"/>
      <c r="B1339" s="77"/>
      <c r="C1339" s="76"/>
      <c r="D1339" s="78"/>
      <c r="E1339" s="76"/>
      <c r="F1339" s="76"/>
      <c r="G1339" s="76"/>
      <c r="H1339" s="76"/>
      <c r="I1339" s="76"/>
      <c r="J1339" s="76"/>
      <c r="K1339" s="76"/>
      <c r="L1339" s="78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8"/>
      <c r="AM1339" s="76"/>
      <c r="AN1339" s="76"/>
      <c r="AO1339" s="76"/>
      <c r="AP1339" s="76"/>
      <c r="AQ1339" s="76"/>
      <c r="AR1339" s="76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7"/>
      <c r="BD1339" s="77"/>
      <c r="BE1339" s="77"/>
      <c r="BF1339" s="77"/>
      <c r="BG1339" s="77"/>
      <c r="BH1339" s="77"/>
      <c r="BI1339" s="77"/>
      <c r="BJ1339" s="76"/>
      <c r="BK1339" s="76"/>
      <c r="BL1339" s="78"/>
      <c r="BM1339" s="76"/>
      <c r="BN1339" s="76"/>
      <c r="BO1339" s="76"/>
      <c r="BP1339" s="76"/>
      <c r="BQ1339" s="76"/>
      <c r="BR1339" s="76"/>
      <c r="BS1339" s="76"/>
      <c r="BT1339" s="76"/>
      <c r="BU1339" s="76"/>
      <c r="BV1339" s="76"/>
      <c r="BW1339" s="76"/>
      <c r="BX1339" s="76"/>
      <c r="BY1339" s="76"/>
      <c r="BZ1339" s="70" t="str">
        <f t="shared" si="333"/>
        <v/>
      </c>
      <c r="CA1339" s="71">
        <f t="shared" ca="1" si="334"/>
        <v>1096694.6659916667</v>
      </c>
      <c r="CB1339" s="70" t="b">
        <f ca="1">AND(LEN(BZ1339)&gt;0,TEXT(BZ1339,"YYYY-MM-DD")=TEXT(Konstanta!$B$1,"YYYY-MM-DD"))</f>
        <v>0</v>
      </c>
      <c r="CC1339" s="70" t="str">
        <f t="shared" si="335"/>
        <v/>
      </c>
      <c r="CD1339" s="72">
        <f ca="1">(Konstanta!$B$2-D1339)*24</f>
        <v>1096694.666275</v>
      </c>
      <c r="CE1339" t="b">
        <f t="shared" si="336"/>
        <v>0</v>
      </c>
      <c r="CF1339" t="b">
        <f>LEN(_xlfn.IFNA(VLOOKUP(H1339,Konstanta!$M:$M,1,FALSE),""))&gt;0</f>
        <v>0</v>
      </c>
      <c r="CG1339" t="b">
        <f>LEN(_xlfn.IFNA(VLOOKUP(G1339,Konstanta!$T:$T,1,FALSE),""))&gt;0</f>
        <v>0</v>
      </c>
      <c r="CH1339" t="b">
        <f>_xlfn.IFNA(VLOOKUP(U1339,Konstanta!$O:$O,1,FALSE),"-")&lt;&gt;"-"</f>
        <v>0</v>
      </c>
      <c r="CI1339" t="b">
        <f>LEN(_xlfn.IFNA(VLOOKUP(AX1339,Konstanta!$X:$X,1,FALSE),""))&gt;0</f>
        <v>0</v>
      </c>
      <c r="CJ1339" t="b">
        <f>OR(LEN(_xlfn.IFNA(VLOOKUP(Y1339,Konstanta!$Q:$Q,1,FALSE),""))&gt;0,LEN(Y1339)=0)</f>
        <v>1</v>
      </c>
      <c r="CK1339" t="b">
        <f t="shared" si="337"/>
        <v>1</v>
      </c>
      <c r="CL1339" t="b">
        <f>OR(LEN(_xlfn.IFNA(VLOOKUP(BK1339,Konstanta!$Z:$Z,1,FALSE),""))&gt;0,LEN(BK1339)=0)</f>
        <v>1</v>
      </c>
      <c r="CM1339" t="b">
        <f t="shared" si="338"/>
        <v>1</v>
      </c>
      <c r="CN1339" t="b">
        <f t="shared" si="339"/>
        <v>0</v>
      </c>
      <c r="CO1339" t="b">
        <f>LEN(_xlfn.IFNA(VLOOKUP(Data!K1339,Konstanta!$AB:$AB,1,FALSE),""))&gt;0</f>
        <v>0</v>
      </c>
      <c r="CP1339" s="12" t="b">
        <f t="shared" si="340"/>
        <v>0</v>
      </c>
      <c r="CQ1339" s="12" t="b">
        <f t="shared" si="341"/>
        <v>0</v>
      </c>
      <c r="CR1339" t="b">
        <f>ISNUMBER(SEARCH(Konstanta!$Q$5,Y1339))</f>
        <v>0</v>
      </c>
      <c r="CS1339">
        <f ca="1">IF(CD1339&lt;=Konstanta!$J$5,Konstanta!$I$5,IF(CD1339&lt;=Konstanta!$J$6,Konstanta!$I$6,IF(CD1339&lt;=Konstanta!$J$7,Konstanta!$I$7,Konstanta!$I$8)))</f>
        <v>4</v>
      </c>
      <c r="CT1339" t="b">
        <f>ISNUMBER(SEARCH(Konstanta!$Q$6,Y1339))</f>
        <v>0</v>
      </c>
      <c r="CU1339">
        <f ca="1">IF(CD1339&lt;=Konstanta!$F$5,Konstanta!$E$5,IF(CD1339&lt;=Konstanta!$F$6,Konstanta!$E$6,IF(CD1339&lt;=Konstanta!$F$7,Konstanta!$E$7,IF(CD1339&lt;=Konstanta!$F$8,Konstanta!$E$8,Konstanta!$E$9))))</f>
        <v>5</v>
      </c>
      <c r="CV1339" t="b">
        <f t="shared" si="342"/>
        <v>1</v>
      </c>
      <c r="CW1339" s="74">
        <f ca="1">IF(CD1339&lt;=Konstanta!$B$5,Konstanta!$A$5,IF(CD1339&lt;=Konstanta!$B$6,Konstanta!$A$6,IF(CD1339&lt;=Konstanta!$B$7,Konstanta!$A$7,IF(CD1339&lt;=Konstanta!$B$8,Konstanta!$A$8,IF(CD1339&lt;=Konstanta!$B$9,Konstanta!$A$9,IF(CD1339&lt;=Konstanta!$B$10,Konstanta!$A$10,IF(CD1339&lt;=Konstanta!$B$11,Konstanta!$A$11,Konstanta!$A$12)))))))</f>
        <v>8</v>
      </c>
      <c r="CX1339" t="b">
        <f>LEN(_xlfn.IFNA(VLOOKUP(AA1339,Konstanta!$AD:$AD,1,FALSE),""))=0</f>
        <v>1</v>
      </c>
      <c r="CY1339" s="67">
        <f t="shared" si="343"/>
        <v>0</v>
      </c>
      <c r="CZ1339" s="67">
        <f t="shared" si="344"/>
        <v>0</v>
      </c>
      <c r="DA1339" s="67">
        <f t="shared" si="345"/>
        <v>0</v>
      </c>
      <c r="DB1339" t="b">
        <f t="shared" ca="1" si="346"/>
        <v>0</v>
      </c>
      <c r="DC1339" s="67" t="b">
        <f>DA1339&lt;=Konstanta!$AH$3</f>
        <v>1</v>
      </c>
      <c r="DD1339" t="b">
        <f>CY1339&lt;=Konstanta!$AH$4</f>
        <v>1</v>
      </c>
      <c r="DE1339" t="b">
        <f>CY1339&lt;=Konstanta!$AH$5</f>
        <v>1</v>
      </c>
      <c r="DF1339" t="b">
        <f>CY1339&lt;=Konstanta!$AH$6</f>
        <v>1</v>
      </c>
      <c r="DG1339" t="b">
        <f ca="1">TEXT(BL1339,"YYYYMMDD")=TEXT(Konstanta!$B$1,"YYYYMMDD")</f>
        <v>0</v>
      </c>
      <c r="DH1339" t="b">
        <f t="shared" si="347"/>
        <v>0</v>
      </c>
      <c r="DI1339" s="67">
        <f ca="1">Konstanta!$C$4-Data!CD1339</f>
        <v>-1096658.666275</v>
      </c>
      <c r="DJ1339">
        <f ca="1">IF(Data!DI1339&gt;=Konstanta!$B$14,Konstanta!$A$14,IF(Data!DI1339&gt;=Konstanta!$B$15,Konstanta!$A$15,IF(Data!DI1339&gt;=Konstanta!$B$16,Konstanta!$A$16,IF(Data!DI1339&gt;=Konstanta!$B$17,Konstanta!$A$17,IF(Data!DI1339&gt;=Konstanta!$B$18,Konstanta!$A$18,Konstanta!$A$19)))))</f>
        <v>6</v>
      </c>
      <c r="DK1339" t="b">
        <f t="shared" si="348"/>
        <v>0</v>
      </c>
      <c r="DL1339" t="b">
        <f>COUNTIFS(A$1:A1338,A1339)=0</f>
        <v>1</v>
      </c>
    </row>
    <row r="1340" spans="1:116">
      <c r="A1340" s="76"/>
      <c r="B1340" s="77"/>
      <c r="C1340" s="76"/>
      <c r="D1340" s="78"/>
      <c r="E1340" s="76"/>
      <c r="F1340" s="76"/>
      <c r="G1340" s="76"/>
      <c r="H1340" s="76"/>
      <c r="I1340" s="76"/>
      <c r="J1340" s="76"/>
      <c r="K1340" s="76"/>
      <c r="L1340" s="78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8"/>
      <c r="AM1340" s="76"/>
      <c r="AN1340" s="76"/>
      <c r="AO1340" s="76"/>
      <c r="AP1340" s="76"/>
      <c r="AQ1340" s="76"/>
      <c r="AR1340" s="76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7"/>
      <c r="BD1340" s="77"/>
      <c r="BE1340" s="77"/>
      <c r="BF1340" s="77"/>
      <c r="BG1340" s="77"/>
      <c r="BH1340" s="77"/>
      <c r="BI1340" s="77"/>
      <c r="BJ1340" s="76"/>
      <c r="BK1340" s="76"/>
      <c r="BL1340" s="78"/>
      <c r="BM1340" s="76"/>
      <c r="BN1340" s="76"/>
      <c r="BO1340" s="76"/>
      <c r="BP1340" s="76"/>
      <c r="BQ1340" s="76"/>
      <c r="BR1340" s="76"/>
      <c r="BS1340" s="76"/>
      <c r="BT1340" s="76"/>
      <c r="BU1340" s="76"/>
      <c r="BV1340" s="76"/>
      <c r="BW1340" s="76"/>
      <c r="BX1340" s="76"/>
      <c r="BY1340" s="76"/>
      <c r="BZ1340" s="70" t="str">
        <f t="shared" si="333"/>
        <v/>
      </c>
      <c r="CA1340" s="71">
        <f t="shared" ca="1" si="334"/>
        <v>1096694.6664</v>
      </c>
      <c r="CB1340" s="70" t="b">
        <f ca="1">AND(LEN(BZ1340)&gt;0,TEXT(BZ1340,"YYYY-MM-DD")=TEXT(Konstanta!$B$1,"YYYY-MM-DD"))</f>
        <v>0</v>
      </c>
      <c r="CC1340" s="70" t="str">
        <f t="shared" si="335"/>
        <v/>
      </c>
      <c r="CD1340" s="72">
        <f ca="1">(Konstanta!$B$2-D1340)*24</f>
        <v>1096694.666275</v>
      </c>
      <c r="CE1340" t="b">
        <f t="shared" si="336"/>
        <v>0</v>
      </c>
      <c r="CF1340" t="b">
        <f>LEN(_xlfn.IFNA(VLOOKUP(H1340,Konstanta!$M:$M,1,FALSE),""))&gt;0</f>
        <v>0</v>
      </c>
      <c r="CG1340" t="b">
        <f>LEN(_xlfn.IFNA(VLOOKUP(G1340,Konstanta!$T:$T,1,FALSE),""))&gt;0</f>
        <v>0</v>
      </c>
      <c r="CH1340" t="b">
        <f>_xlfn.IFNA(VLOOKUP(U1340,Konstanta!$O:$O,1,FALSE),"-")&lt;&gt;"-"</f>
        <v>0</v>
      </c>
      <c r="CI1340" t="b">
        <f>LEN(_xlfn.IFNA(VLOOKUP(AX1340,Konstanta!$X:$X,1,FALSE),""))&gt;0</f>
        <v>0</v>
      </c>
      <c r="CJ1340" t="b">
        <f>OR(LEN(_xlfn.IFNA(VLOOKUP(Y1340,Konstanta!$Q:$Q,1,FALSE),""))&gt;0,LEN(Y1340)=0)</f>
        <v>1</v>
      </c>
      <c r="CK1340" t="b">
        <f t="shared" si="337"/>
        <v>1</v>
      </c>
      <c r="CL1340" t="b">
        <f>OR(LEN(_xlfn.IFNA(VLOOKUP(BK1340,Konstanta!$Z:$Z,1,FALSE),""))&gt;0,LEN(BK1340)=0)</f>
        <v>1</v>
      </c>
      <c r="CM1340" t="b">
        <f t="shared" si="338"/>
        <v>1</v>
      </c>
      <c r="CN1340" t="b">
        <f t="shared" si="339"/>
        <v>0</v>
      </c>
      <c r="CO1340" t="b">
        <f>LEN(_xlfn.IFNA(VLOOKUP(Data!K1340,Konstanta!$AB:$AB,1,FALSE),""))&gt;0</f>
        <v>0</v>
      </c>
      <c r="CP1340" s="12" t="b">
        <f t="shared" si="340"/>
        <v>0</v>
      </c>
      <c r="CQ1340" s="12" t="b">
        <f t="shared" si="341"/>
        <v>0</v>
      </c>
      <c r="CR1340" t="b">
        <f>ISNUMBER(SEARCH(Konstanta!$Q$5,Y1340))</f>
        <v>0</v>
      </c>
      <c r="CS1340">
        <f ca="1">IF(CD1340&lt;=Konstanta!$J$5,Konstanta!$I$5,IF(CD1340&lt;=Konstanta!$J$6,Konstanta!$I$6,IF(CD1340&lt;=Konstanta!$J$7,Konstanta!$I$7,Konstanta!$I$8)))</f>
        <v>4</v>
      </c>
      <c r="CT1340" t="b">
        <f>ISNUMBER(SEARCH(Konstanta!$Q$6,Y1340))</f>
        <v>0</v>
      </c>
      <c r="CU1340">
        <f ca="1">IF(CD1340&lt;=Konstanta!$F$5,Konstanta!$E$5,IF(CD1340&lt;=Konstanta!$F$6,Konstanta!$E$6,IF(CD1340&lt;=Konstanta!$F$7,Konstanta!$E$7,IF(CD1340&lt;=Konstanta!$F$8,Konstanta!$E$8,Konstanta!$E$9))))</f>
        <v>5</v>
      </c>
      <c r="CV1340" t="b">
        <f t="shared" si="342"/>
        <v>1</v>
      </c>
      <c r="CW1340" s="74">
        <f ca="1">IF(CD1340&lt;=Konstanta!$B$5,Konstanta!$A$5,IF(CD1340&lt;=Konstanta!$B$6,Konstanta!$A$6,IF(CD1340&lt;=Konstanta!$B$7,Konstanta!$A$7,IF(CD1340&lt;=Konstanta!$B$8,Konstanta!$A$8,IF(CD1340&lt;=Konstanta!$B$9,Konstanta!$A$9,IF(CD1340&lt;=Konstanta!$B$10,Konstanta!$A$10,IF(CD1340&lt;=Konstanta!$B$11,Konstanta!$A$11,Konstanta!$A$12)))))))</f>
        <v>8</v>
      </c>
      <c r="CX1340" t="b">
        <f>LEN(_xlfn.IFNA(VLOOKUP(AA1340,Konstanta!$AD:$AD,1,FALSE),""))=0</f>
        <v>1</v>
      </c>
      <c r="CY1340" s="67">
        <f t="shared" si="343"/>
        <v>0</v>
      </c>
      <c r="CZ1340" s="67">
        <f t="shared" si="344"/>
        <v>0</v>
      </c>
      <c r="DA1340" s="67">
        <f t="shared" si="345"/>
        <v>0</v>
      </c>
      <c r="DB1340" t="b">
        <f t="shared" ca="1" si="346"/>
        <v>0</v>
      </c>
      <c r="DC1340" s="67" t="b">
        <f>DA1340&lt;=Konstanta!$AH$3</f>
        <v>1</v>
      </c>
      <c r="DD1340" t="b">
        <f>CY1340&lt;=Konstanta!$AH$4</f>
        <v>1</v>
      </c>
      <c r="DE1340" t="b">
        <f>CY1340&lt;=Konstanta!$AH$5</f>
        <v>1</v>
      </c>
      <c r="DF1340" t="b">
        <f>CY1340&lt;=Konstanta!$AH$6</f>
        <v>1</v>
      </c>
      <c r="DG1340" t="b">
        <f ca="1">TEXT(BL1340,"YYYYMMDD")=TEXT(Konstanta!$B$1,"YYYYMMDD")</f>
        <v>0</v>
      </c>
      <c r="DH1340" t="b">
        <f t="shared" si="347"/>
        <v>0</v>
      </c>
      <c r="DI1340" s="67">
        <f ca="1">Konstanta!$C$4-Data!CD1340</f>
        <v>-1096658.666275</v>
      </c>
      <c r="DJ1340">
        <f ca="1">IF(Data!DI1340&gt;=Konstanta!$B$14,Konstanta!$A$14,IF(Data!DI1340&gt;=Konstanta!$B$15,Konstanta!$A$15,IF(Data!DI1340&gt;=Konstanta!$B$16,Konstanta!$A$16,IF(Data!DI1340&gt;=Konstanta!$B$17,Konstanta!$A$17,IF(Data!DI1340&gt;=Konstanta!$B$18,Konstanta!$A$18,Konstanta!$A$19)))))</f>
        <v>6</v>
      </c>
      <c r="DK1340" t="b">
        <f t="shared" si="348"/>
        <v>0</v>
      </c>
      <c r="DL1340" t="b">
        <f>COUNTIFS(A$1:A1339,A1340)=0</f>
        <v>1</v>
      </c>
    </row>
    <row r="1341" spans="1:116">
      <c r="A1341" s="76"/>
      <c r="B1341" s="77"/>
      <c r="C1341" s="76"/>
      <c r="D1341" s="78"/>
      <c r="E1341" s="76"/>
      <c r="F1341" s="76"/>
      <c r="G1341" s="76"/>
      <c r="H1341" s="76"/>
      <c r="I1341" s="76"/>
      <c r="J1341" s="76"/>
      <c r="K1341" s="76"/>
      <c r="L1341" s="78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8"/>
      <c r="AM1341" s="76"/>
      <c r="AN1341" s="76"/>
      <c r="AO1341" s="76"/>
      <c r="AP1341" s="76"/>
      <c r="AQ1341" s="76"/>
      <c r="AR1341" s="76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7"/>
      <c r="BD1341" s="77"/>
      <c r="BE1341" s="77"/>
      <c r="BF1341" s="77"/>
      <c r="BG1341" s="77"/>
      <c r="BH1341" s="77"/>
      <c r="BI1341" s="77"/>
      <c r="BJ1341" s="76"/>
      <c r="BK1341" s="76"/>
      <c r="BL1341" s="78"/>
      <c r="BM1341" s="76"/>
      <c r="BN1341" s="76"/>
      <c r="BO1341" s="76"/>
      <c r="BP1341" s="76"/>
      <c r="BQ1341" s="76"/>
      <c r="BR1341" s="76"/>
      <c r="BS1341" s="76"/>
      <c r="BT1341" s="76"/>
      <c r="BU1341" s="76"/>
      <c r="BV1341" s="76"/>
      <c r="BW1341" s="76"/>
      <c r="BX1341" s="76"/>
      <c r="BY1341" s="76"/>
      <c r="BZ1341" s="70" t="str">
        <f t="shared" si="333"/>
        <v/>
      </c>
      <c r="CA1341" s="71">
        <f t="shared" ca="1" si="334"/>
        <v>1096694.6659916667</v>
      </c>
      <c r="CB1341" s="70" t="b">
        <f ca="1">AND(LEN(BZ1341)&gt;0,TEXT(BZ1341,"YYYY-MM-DD")=TEXT(Konstanta!$B$1,"YYYY-MM-DD"))</f>
        <v>0</v>
      </c>
      <c r="CC1341" s="70" t="str">
        <f t="shared" si="335"/>
        <v/>
      </c>
      <c r="CD1341" s="72">
        <f ca="1">(Konstanta!$B$2-D1341)*24</f>
        <v>1096694.666275</v>
      </c>
      <c r="CE1341" t="b">
        <f t="shared" si="336"/>
        <v>0</v>
      </c>
      <c r="CF1341" t="b">
        <f>LEN(_xlfn.IFNA(VLOOKUP(H1341,Konstanta!$M:$M,1,FALSE),""))&gt;0</f>
        <v>0</v>
      </c>
      <c r="CG1341" t="b">
        <f>LEN(_xlfn.IFNA(VLOOKUP(G1341,Konstanta!$T:$T,1,FALSE),""))&gt;0</f>
        <v>0</v>
      </c>
      <c r="CH1341" t="b">
        <f>_xlfn.IFNA(VLOOKUP(U1341,Konstanta!$O:$O,1,FALSE),"-")&lt;&gt;"-"</f>
        <v>0</v>
      </c>
      <c r="CI1341" t="b">
        <f>LEN(_xlfn.IFNA(VLOOKUP(AX1341,Konstanta!$X:$X,1,FALSE),""))&gt;0</f>
        <v>0</v>
      </c>
      <c r="CJ1341" t="b">
        <f>OR(LEN(_xlfn.IFNA(VLOOKUP(Y1341,Konstanta!$Q:$Q,1,FALSE),""))&gt;0,LEN(Y1341)=0)</f>
        <v>1</v>
      </c>
      <c r="CK1341" t="b">
        <f t="shared" si="337"/>
        <v>1</v>
      </c>
      <c r="CL1341" t="b">
        <f>OR(LEN(_xlfn.IFNA(VLOOKUP(BK1341,Konstanta!$Z:$Z,1,FALSE),""))&gt;0,LEN(BK1341)=0)</f>
        <v>1</v>
      </c>
      <c r="CM1341" t="b">
        <f t="shared" si="338"/>
        <v>1</v>
      </c>
      <c r="CN1341" t="b">
        <f t="shared" si="339"/>
        <v>0</v>
      </c>
      <c r="CO1341" t="b">
        <f>LEN(_xlfn.IFNA(VLOOKUP(Data!K1341,Konstanta!$AB:$AB,1,FALSE),""))&gt;0</f>
        <v>0</v>
      </c>
      <c r="CP1341" s="12" t="b">
        <f t="shared" si="340"/>
        <v>0</v>
      </c>
      <c r="CQ1341" s="12" t="b">
        <f t="shared" si="341"/>
        <v>0</v>
      </c>
      <c r="CR1341" t="b">
        <f>ISNUMBER(SEARCH(Konstanta!$Q$5,Y1341))</f>
        <v>0</v>
      </c>
      <c r="CS1341">
        <f ca="1">IF(CD1341&lt;=Konstanta!$J$5,Konstanta!$I$5,IF(CD1341&lt;=Konstanta!$J$6,Konstanta!$I$6,IF(CD1341&lt;=Konstanta!$J$7,Konstanta!$I$7,Konstanta!$I$8)))</f>
        <v>4</v>
      </c>
      <c r="CT1341" t="b">
        <f>ISNUMBER(SEARCH(Konstanta!$Q$6,Y1341))</f>
        <v>0</v>
      </c>
      <c r="CU1341">
        <f ca="1">IF(CD1341&lt;=Konstanta!$F$5,Konstanta!$E$5,IF(CD1341&lt;=Konstanta!$F$6,Konstanta!$E$6,IF(CD1341&lt;=Konstanta!$F$7,Konstanta!$E$7,IF(CD1341&lt;=Konstanta!$F$8,Konstanta!$E$8,Konstanta!$E$9))))</f>
        <v>5</v>
      </c>
      <c r="CV1341" t="b">
        <f t="shared" si="342"/>
        <v>1</v>
      </c>
      <c r="CW1341" s="74">
        <f ca="1">IF(CD1341&lt;=Konstanta!$B$5,Konstanta!$A$5,IF(CD1341&lt;=Konstanta!$B$6,Konstanta!$A$6,IF(CD1341&lt;=Konstanta!$B$7,Konstanta!$A$7,IF(CD1341&lt;=Konstanta!$B$8,Konstanta!$A$8,IF(CD1341&lt;=Konstanta!$B$9,Konstanta!$A$9,IF(CD1341&lt;=Konstanta!$B$10,Konstanta!$A$10,IF(CD1341&lt;=Konstanta!$B$11,Konstanta!$A$11,Konstanta!$A$12)))))))</f>
        <v>8</v>
      </c>
      <c r="CX1341" t="b">
        <f>LEN(_xlfn.IFNA(VLOOKUP(AA1341,Konstanta!$AD:$AD,1,FALSE),""))=0</f>
        <v>1</v>
      </c>
      <c r="CY1341" s="67">
        <f t="shared" si="343"/>
        <v>0</v>
      </c>
      <c r="CZ1341" s="67">
        <f t="shared" si="344"/>
        <v>0</v>
      </c>
      <c r="DA1341" s="67">
        <f t="shared" si="345"/>
        <v>0</v>
      </c>
      <c r="DB1341" t="b">
        <f t="shared" ca="1" si="346"/>
        <v>0</v>
      </c>
      <c r="DC1341" s="67" t="b">
        <f>DA1341&lt;=Konstanta!$AH$3</f>
        <v>1</v>
      </c>
      <c r="DD1341" t="b">
        <f>CY1341&lt;=Konstanta!$AH$4</f>
        <v>1</v>
      </c>
      <c r="DE1341" t="b">
        <f>CY1341&lt;=Konstanta!$AH$5</f>
        <v>1</v>
      </c>
      <c r="DF1341" t="b">
        <f>CY1341&lt;=Konstanta!$AH$6</f>
        <v>1</v>
      </c>
      <c r="DG1341" t="b">
        <f ca="1">TEXT(BL1341,"YYYYMMDD")=TEXT(Konstanta!$B$1,"YYYYMMDD")</f>
        <v>0</v>
      </c>
      <c r="DH1341" t="b">
        <f t="shared" si="347"/>
        <v>0</v>
      </c>
      <c r="DI1341" s="67">
        <f ca="1">Konstanta!$C$4-Data!CD1341</f>
        <v>-1096658.666275</v>
      </c>
      <c r="DJ1341">
        <f ca="1">IF(Data!DI1341&gt;=Konstanta!$B$14,Konstanta!$A$14,IF(Data!DI1341&gt;=Konstanta!$B$15,Konstanta!$A$15,IF(Data!DI1341&gt;=Konstanta!$B$16,Konstanta!$A$16,IF(Data!DI1341&gt;=Konstanta!$B$17,Konstanta!$A$17,IF(Data!DI1341&gt;=Konstanta!$B$18,Konstanta!$A$18,Konstanta!$A$19)))))</f>
        <v>6</v>
      </c>
      <c r="DK1341" t="b">
        <f t="shared" si="348"/>
        <v>0</v>
      </c>
      <c r="DL1341" t="b">
        <f>COUNTIFS(A$1:A1340,A1341)=0</f>
        <v>1</v>
      </c>
    </row>
    <row r="1342" spans="1:116">
      <c r="A1342" s="76"/>
      <c r="B1342" s="77"/>
      <c r="C1342" s="76"/>
      <c r="D1342" s="78"/>
      <c r="E1342" s="76"/>
      <c r="F1342" s="76"/>
      <c r="G1342" s="76"/>
      <c r="H1342" s="76"/>
      <c r="I1342" s="76"/>
      <c r="J1342" s="76"/>
      <c r="K1342" s="76"/>
      <c r="L1342" s="78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8"/>
      <c r="AM1342" s="76"/>
      <c r="AN1342" s="76"/>
      <c r="AO1342" s="76"/>
      <c r="AP1342" s="76"/>
      <c r="AQ1342" s="76"/>
      <c r="AR1342" s="76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7"/>
      <c r="BD1342" s="77"/>
      <c r="BE1342" s="77"/>
      <c r="BF1342" s="77"/>
      <c r="BG1342" s="77"/>
      <c r="BH1342" s="77"/>
      <c r="BI1342" s="77"/>
      <c r="BJ1342" s="76"/>
      <c r="BK1342" s="76"/>
      <c r="BL1342" s="78"/>
      <c r="BM1342" s="76"/>
      <c r="BN1342" s="76"/>
      <c r="BO1342" s="76"/>
      <c r="BP1342" s="76"/>
      <c r="BQ1342" s="76"/>
      <c r="BR1342" s="76"/>
      <c r="BS1342" s="76"/>
      <c r="BT1342" s="76"/>
      <c r="BU1342" s="76"/>
      <c r="BV1342" s="76"/>
      <c r="BW1342" s="76"/>
      <c r="BX1342" s="76"/>
      <c r="BY1342" s="76"/>
      <c r="BZ1342" s="70" t="str">
        <f t="shared" si="333"/>
        <v/>
      </c>
      <c r="CA1342" s="71">
        <f t="shared" ca="1" si="334"/>
        <v>1096694.6662277777</v>
      </c>
      <c r="CB1342" s="70" t="b">
        <f ca="1">AND(LEN(BZ1342)&gt;0,TEXT(BZ1342,"YYYY-MM-DD")=TEXT(Konstanta!$B$1,"YYYY-MM-DD"))</f>
        <v>0</v>
      </c>
      <c r="CC1342" s="70" t="str">
        <f t="shared" si="335"/>
        <v/>
      </c>
      <c r="CD1342" s="72">
        <f ca="1">(Konstanta!$B$2-D1342)*24</f>
        <v>1096694.666275</v>
      </c>
      <c r="CE1342" t="b">
        <f t="shared" si="336"/>
        <v>0</v>
      </c>
      <c r="CF1342" t="b">
        <f>LEN(_xlfn.IFNA(VLOOKUP(H1342,Konstanta!$M:$M,1,FALSE),""))&gt;0</f>
        <v>0</v>
      </c>
      <c r="CG1342" t="b">
        <f>LEN(_xlfn.IFNA(VLOOKUP(G1342,Konstanta!$T:$T,1,FALSE),""))&gt;0</f>
        <v>0</v>
      </c>
      <c r="CH1342" t="b">
        <f>_xlfn.IFNA(VLOOKUP(U1342,Konstanta!$O:$O,1,FALSE),"-")&lt;&gt;"-"</f>
        <v>0</v>
      </c>
      <c r="CI1342" t="b">
        <f>LEN(_xlfn.IFNA(VLOOKUP(AX1342,Konstanta!$X:$X,1,FALSE),""))&gt;0</f>
        <v>0</v>
      </c>
      <c r="CJ1342" t="b">
        <f>OR(LEN(_xlfn.IFNA(VLOOKUP(Y1342,Konstanta!$Q:$Q,1,FALSE),""))&gt;0,LEN(Y1342)=0)</f>
        <v>1</v>
      </c>
      <c r="CK1342" t="b">
        <f t="shared" si="337"/>
        <v>1</v>
      </c>
      <c r="CL1342" t="b">
        <f>OR(LEN(_xlfn.IFNA(VLOOKUP(BK1342,Konstanta!$Z:$Z,1,FALSE),""))&gt;0,LEN(BK1342)=0)</f>
        <v>1</v>
      </c>
      <c r="CM1342" t="b">
        <f t="shared" si="338"/>
        <v>1</v>
      </c>
      <c r="CN1342" t="b">
        <f t="shared" si="339"/>
        <v>0</v>
      </c>
      <c r="CO1342" t="b">
        <f>LEN(_xlfn.IFNA(VLOOKUP(Data!K1342,Konstanta!$AB:$AB,1,FALSE),""))&gt;0</f>
        <v>0</v>
      </c>
      <c r="CP1342" s="12" t="b">
        <f t="shared" si="340"/>
        <v>0</v>
      </c>
      <c r="CQ1342" s="12" t="b">
        <f t="shared" si="341"/>
        <v>0</v>
      </c>
      <c r="CR1342" t="b">
        <f>ISNUMBER(SEARCH(Konstanta!$Q$5,Y1342))</f>
        <v>0</v>
      </c>
      <c r="CS1342">
        <f ca="1">IF(CD1342&lt;=Konstanta!$J$5,Konstanta!$I$5,IF(CD1342&lt;=Konstanta!$J$6,Konstanta!$I$6,IF(CD1342&lt;=Konstanta!$J$7,Konstanta!$I$7,Konstanta!$I$8)))</f>
        <v>4</v>
      </c>
      <c r="CT1342" t="b">
        <f>ISNUMBER(SEARCH(Konstanta!$Q$6,Y1342))</f>
        <v>0</v>
      </c>
      <c r="CU1342">
        <f ca="1">IF(CD1342&lt;=Konstanta!$F$5,Konstanta!$E$5,IF(CD1342&lt;=Konstanta!$F$6,Konstanta!$E$6,IF(CD1342&lt;=Konstanta!$F$7,Konstanta!$E$7,IF(CD1342&lt;=Konstanta!$F$8,Konstanta!$E$8,Konstanta!$E$9))))</f>
        <v>5</v>
      </c>
      <c r="CV1342" t="b">
        <f t="shared" si="342"/>
        <v>1</v>
      </c>
      <c r="CW1342" s="74">
        <f ca="1">IF(CD1342&lt;=Konstanta!$B$5,Konstanta!$A$5,IF(CD1342&lt;=Konstanta!$B$6,Konstanta!$A$6,IF(CD1342&lt;=Konstanta!$B$7,Konstanta!$A$7,IF(CD1342&lt;=Konstanta!$B$8,Konstanta!$A$8,IF(CD1342&lt;=Konstanta!$B$9,Konstanta!$A$9,IF(CD1342&lt;=Konstanta!$B$10,Konstanta!$A$10,IF(CD1342&lt;=Konstanta!$B$11,Konstanta!$A$11,Konstanta!$A$12)))))))</f>
        <v>8</v>
      </c>
      <c r="CX1342" t="b">
        <f>LEN(_xlfn.IFNA(VLOOKUP(AA1342,Konstanta!$AD:$AD,1,FALSE),""))=0</f>
        <v>1</v>
      </c>
      <c r="CY1342" s="67">
        <f t="shared" si="343"/>
        <v>0</v>
      </c>
      <c r="CZ1342" s="67">
        <f t="shared" si="344"/>
        <v>0</v>
      </c>
      <c r="DA1342" s="67">
        <f t="shared" si="345"/>
        <v>0</v>
      </c>
      <c r="DB1342" t="b">
        <f t="shared" ca="1" si="346"/>
        <v>0</v>
      </c>
      <c r="DC1342" s="67" t="b">
        <f>DA1342&lt;=Konstanta!$AH$3</f>
        <v>1</v>
      </c>
      <c r="DD1342" t="b">
        <f>CY1342&lt;=Konstanta!$AH$4</f>
        <v>1</v>
      </c>
      <c r="DE1342" t="b">
        <f>CY1342&lt;=Konstanta!$AH$5</f>
        <v>1</v>
      </c>
      <c r="DF1342" t="b">
        <f>CY1342&lt;=Konstanta!$AH$6</f>
        <v>1</v>
      </c>
      <c r="DG1342" t="b">
        <f ca="1">TEXT(BL1342,"YYYYMMDD")=TEXT(Konstanta!$B$1,"YYYYMMDD")</f>
        <v>0</v>
      </c>
      <c r="DH1342" t="b">
        <f t="shared" si="347"/>
        <v>0</v>
      </c>
      <c r="DI1342" s="67">
        <f ca="1">Konstanta!$C$4-Data!CD1342</f>
        <v>-1096658.666275</v>
      </c>
      <c r="DJ1342">
        <f ca="1">IF(Data!DI1342&gt;=Konstanta!$B$14,Konstanta!$A$14,IF(Data!DI1342&gt;=Konstanta!$B$15,Konstanta!$A$15,IF(Data!DI1342&gt;=Konstanta!$B$16,Konstanta!$A$16,IF(Data!DI1342&gt;=Konstanta!$B$17,Konstanta!$A$17,IF(Data!DI1342&gt;=Konstanta!$B$18,Konstanta!$A$18,Konstanta!$A$19)))))</f>
        <v>6</v>
      </c>
      <c r="DK1342" t="b">
        <f t="shared" si="348"/>
        <v>0</v>
      </c>
      <c r="DL1342" t="b">
        <f>COUNTIFS(A$1:A1341,A1342)=0</f>
        <v>1</v>
      </c>
    </row>
    <row r="1343" spans="1:116">
      <c r="A1343" s="76"/>
      <c r="B1343" s="77"/>
      <c r="C1343" s="76"/>
      <c r="D1343" s="78"/>
      <c r="E1343" s="76"/>
      <c r="F1343" s="76"/>
      <c r="G1343" s="76"/>
      <c r="H1343" s="76"/>
      <c r="I1343" s="76"/>
      <c r="J1343" s="76"/>
      <c r="K1343" s="76"/>
      <c r="L1343" s="78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8"/>
      <c r="AM1343" s="76"/>
      <c r="AN1343" s="76"/>
      <c r="AO1343" s="76"/>
      <c r="AP1343" s="76"/>
      <c r="AQ1343" s="76"/>
      <c r="AR1343" s="76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7"/>
      <c r="BD1343" s="77"/>
      <c r="BE1343" s="77"/>
      <c r="BF1343" s="77"/>
      <c r="BG1343" s="77"/>
      <c r="BH1343" s="77"/>
      <c r="BI1343" s="77"/>
      <c r="BJ1343" s="76"/>
      <c r="BK1343" s="76"/>
      <c r="BL1343" s="78"/>
      <c r="BM1343" s="76"/>
      <c r="BN1343" s="76"/>
      <c r="BO1343" s="76"/>
      <c r="BP1343" s="76"/>
      <c r="BQ1343" s="76"/>
      <c r="BR1343" s="76"/>
      <c r="BS1343" s="76"/>
      <c r="BT1343" s="76"/>
      <c r="BU1343" s="76"/>
      <c r="BV1343" s="76"/>
      <c r="BW1343" s="76"/>
      <c r="BX1343" s="76"/>
      <c r="BY1343" s="76"/>
      <c r="BZ1343" s="70" t="str">
        <f t="shared" si="333"/>
        <v/>
      </c>
      <c r="CA1343" s="71">
        <f t="shared" ca="1" si="334"/>
        <v>1096694.6659944444</v>
      </c>
      <c r="CB1343" s="70" t="b">
        <f ca="1">AND(LEN(BZ1343)&gt;0,TEXT(BZ1343,"YYYY-MM-DD")=TEXT(Konstanta!$B$1,"YYYY-MM-DD"))</f>
        <v>0</v>
      </c>
      <c r="CC1343" s="70" t="str">
        <f t="shared" si="335"/>
        <v/>
      </c>
      <c r="CD1343" s="72">
        <f ca="1">(Konstanta!$B$2-D1343)*24</f>
        <v>1096694.666275</v>
      </c>
      <c r="CE1343" t="b">
        <f t="shared" si="336"/>
        <v>0</v>
      </c>
      <c r="CF1343" t="b">
        <f>LEN(_xlfn.IFNA(VLOOKUP(H1343,Konstanta!$M:$M,1,FALSE),""))&gt;0</f>
        <v>0</v>
      </c>
      <c r="CG1343" t="b">
        <f>LEN(_xlfn.IFNA(VLOOKUP(G1343,Konstanta!$T:$T,1,FALSE),""))&gt;0</f>
        <v>0</v>
      </c>
      <c r="CH1343" t="b">
        <f>_xlfn.IFNA(VLOOKUP(U1343,Konstanta!$O:$O,1,FALSE),"-")&lt;&gt;"-"</f>
        <v>0</v>
      </c>
      <c r="CI1343" t="b">
        <f>LEN(_xlfn.IFNA(VLOOKUP(AX1343,Konstanta!$X:$X,1,FALSE),""))&gt;0</f>
        <v>0</v>
      </c>
      <c r="CJ1343" t="b">
        <f>OR(LEN(_xlfn.IFNA(VLOOKUP(Y1343,Konstanta!$Q:$Q,1,FALSE),""))&gt;0,LEN(Y1343)=0)</f>
        <v>1</v>
      </c>
      <c r="CK1343" t="b">
        <f t="shared" si="337"/>
        <v>1</v>
      </c>
      <c r="CL1343" t="b">
        <f>OR(LEN(_xlfn.IFNA(VLOOKUP(BK1343,Konstanta!$Z:$Z,1,FALSE),""))&gt;0,LEN(BK1343)=0)</f>
        <v>1</v>
      </c>
      <c r="CM1343" t="b">
        <f t="shared" si="338"/>
        <v>1</v>
      </c>
      <c r="CN1343" t="b">
        <f t="shared" si="339"/>
        <v>0</v>
      </c>
      <c r="CO1343" t="b">
        <f>LEN(_xlfn.IFNA(VLOOKUP(Data!K1343,Konstanta!$AB:$AB,1,FALSE),""))&gt;0</f>
        <v>0</v>
      </c>
      <c r="CP1343" s="12" t="b">
        <f t="shared" si="340"/>
        <v>0</v>
      </c>
      <c r="CQ1343" s="12" t="b">
        <f t="shared" si="341"/>
        <v>0</v>
      </c>
      <c r="CR1343" t="b">
        <f>ISNUMBER(SEARCH(Konstanta!$Q$5,Y1343))</f>
        <v>0</v>
      </c>
      <c r="CS1343">
        <f ca="1">IF(CD1343&lt;=Konstanta!$J$5,Konstanta!$I$5,IF(CD1343&lt;=Konstanta!$J$6,Konstanta!$I$6,IF(CD1343&lt;=Konstanta!$J$7,Konstanta!$I$7,Konstanta!$I$8)))</f>
        <v>4</v>
      </c>
      <c r="CT1343" t="b">
        <f>ISNUMBER(SEARCH(Konstanta!$Q$6,Y1343))</f>
        <v>0</v>
      </c>
      <c r="CU1343">
        <f ca="1">IF(CD1343&lt;=Konstanta!$F$5,Konstanta!$E$5,IF(CD1343&lt;=Konstanta!$F$6,Konstanta!$E$6,IF(CD1343&lt;=Konstanta!$F$7,Konstanta!$E$7,IF(CD1343&lt;=Konstanta!$F$8,Konstanta!$E$8,Konstanta!$E$9))))</f>
        <v>5</v>
      </c>
      <c r="CV1343" t="b">
        <f t="shared" si="342"/>
        <v>1</v>
      </c>
      <c r="CW1343" s="74">
        <f ca="1">IF(CD1343&lt;=Konstanta!$B$5,Konstanta!$A$5,IF(CD1343&lt;=Konstanta!$B$6,Konstanta!$A$6,IF(CD1343&lt;=Konstanta!$B$7,Konstanta!$A$7,IF(CD1343&lt;=Konstanta!$B$8,Konstanta!$A$8,IF(CD1343&lt;=Konstanta!$B$9,Konstanta!$A$9,IF(CD1343&lt;=Konstanta!$B$10,Konstanta!$A$10,IF(CD1343&lt;=Konstanta!$B$11,Konstanta!$A$11,Konstanta!$A$12)))))))</f>
        <v>8</v>
      </c>
      <c r="CX1343" t="b">
        <f>LEN(_xlfn.IFNA(VLOOKUP(AA1343,Konstanta!$AD:$AD,1,FALSE),""))=0</f>
        <v>1</v>
      </c>
      <c r="CY1343" s="67">
        <f t="shared" si="343"/>
        <v>0</v>
      </c>
      <c r="CZ1343" s="67">
        <f t="shared" si="344"/>
        <v>0</v>
      </c>
      <c r="DA1343" s="67">
        <f t="shared" si="345"/>
        <v>0</v>
      </c>
      <c r="DB1343" t="b">
        <f t="shared" ca="1" si="346"/>
        <v>0</v>
      </c>
      <c r="DC1343" s="67" t="b">
        <f>DA1343&lt;=Konstanta!$AH$3</f>
        <v>1</v>
      </c>
      <c r="DD1343" t="b">
        <f>CY1343&lt;=Konstanta!$AH$4</f>
        <v>1</v>
      </c>
      <c r="DE1343" t="b">
        <f>CY1343&lt;=Konstanta!$AH$5</f>
        <v>1</v>
      </c>
      <c r="DF1343" t="b">
        <f>CY1343&lt;=Konstanta!$AH$6</f>
        <v>1</v>
      </c>
      <c r="DG1343" t="b">
        <f ca="1">TEXT(BL1343,"YYYYMMDD")=TEXT(Konstanta!$B$1,"YYYYMMDD")</f>
        <v>0</v>
      </c>
      <c r="DH1343" t="b">
        <f t="shared" si="347"/>
        <v>0</v>
      </c>
      <c r="DI1343" s="67">
        <f ca="1">Konstanta!$C$4-Data!CD1343</f>
        <v>-1096658.666275</v>
      </c>
      <c r="DJ1343">
        <f ca="1">IF(Data!DI1343&gt;=Konstanta!$B$14,Konstanta!$A$14,IF(Data!DI1343&gt;=Konstanta!$B$15,Konstanta!$A$15,IF(Data!DI1343&gt;=Konstanta!$B$16,Konstanta!$A$16,IF(Data!DI1343&gt;=Konstanta!$B$17,Konstanta!$A$17,IF(Data!DI1343&gt;=Konstanta!$B$18,Konstanta!$A$18,Konstanta!$A$19)))))</f>
        <v>6</v>
      </c>
      <c r="DK1343" t="b">
        <f t="shared" si="348"/>
        <v>0</v>
      </c>
      <c r="DL1343" t="b">
        <f>COUNTIFS(A$1:A1342,A1343)=0</f>
        <v>1</v>
      </c>
    </row>
    <row r="1344" spans="1:116">
      <c r="A1344" s="76"/>
      <c r="B1344" s="77"/>
      <c r="C1344" s="76"/>
      <c r="D1344" s="78"/>
      <c r="E1344" s="76"/>
      <c r="F1344" s="76"/>
      <c r="G1344" s="76"/>
      <c r="H1344" s="76"/>
      <c r="I1344" s="76"/>
      <c r="J1344" s="76"/>
      <c r="K1344" s="76"/>
      <c r="L1344" s="78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8"/>
      <c r="AM1344" s="76"/>
      <c r="AN1344" s="76"/>
      <c r="AO1344" s="76"/>
      <c r="AP1344" s="76"/>
      <c r="AQ1344" s="76"/>
      <c r="AR1344" s="76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7"/>
      <c r="BD1344" s="77"/>
      <c r="BE1344" s="77"/>
      <c r="BF1344" s="77"/>
      <c r="BG1344" s="77"/>
      <c r="BH1344" s="77"/>
      <c r="BI1344" s="77"/>
      <c r="BJ1344" s="76"/>
      <c r="BK1344" s="76"/>
      <c r="BL1344" s="78"/>
      <c r="BM1344" s="76"/>
      <c r="BN1344" s="76"/>
      <c r="BO1344" s="76"/>
      <c r="BP1344" s="76"/>
      <c r="BQ1344" s="76"/>
      <c r="BR1344" s="76"/>
      <c r="BS1344" s="76"/>
      <c r="BT1344" s="76"/>
      <c r="BU1344" s="76"/>
      <c r="BV1344" s="76"/>
      <c r="BW1344" s="76"/>
      <c r="BX1344" s="76"/>
      <c r="BY1344" s="76"/>
      <c r="BZ1344" s="70" t="str">
        <f t="shared" si="333"/>
        <v/>
      </c>
      <c r="CA1344" s="71">
        <f t="shared" ca="1" si="334"/>
        <v>1096694.6660000002</v>
      </c>
      <c r="CB1344" s="70" t="b">
        <f ca="1">AND(LEN(BZ1344)&gt;0,TEXT(BZ1344,"YYYY-MM-DD")=TEXT(Konstanta!$B$1,"YYYY-MM-DD"))</f>
        <v>0</v>
      </c>
      <c r="CC1344" s="70" t="str">
        <f t="shared" si="335"/>
        <v/>
      </c>
      <c r="CD1344" s="72">
        <f ca="1">(Konstanta!$B$2-D1344)*24</f>
        <v>1096694.666275</v>
      </c>
      <c r="CE1344" t="b">
        <f t="shared" si="336"/>
        <v>0</v>
      </c>
      <c r="CF1344" t="b">
        <f>LEN(_xlfn.IFNA(VLOOKUP(H1344,Konstanta!$M:$M,1,FALSE),""))&gt;0</f>
        <v>0</v>
      </c>
      <c r="CG1344" t="b">
        <f>LEN(_xlfn.IFNA(VLOOKUP(G1344,Konstanta!$T:$T,1,FALSE),""))&gt;0</f>
        <v>0</v>
      </c>
      <c r="CH1344" t="b">
        <f>_xlfn.IFNA(VLOOKUP(U1344,Konstanta!$O:$O,1,FALSE),"-")&lt;&gt;"-"</f>
        <v>0</v>
      </c>
      <c r="CI1344" t="b">
        <f>LEN(_xlfn.IFNA(VLOOKUP(AX1344,Konstanta!$X:$X,1,FALSE),""))&gt;0</f>
        <v>0</v>
      </c>
      <c r="CJ1344" t="b">
        <f>OR(LEN(_xlfn.IFNA(VLOOKUP(Y1344,Konstanta!$Q:$Q,1,FALSE),""))&gt;0,LEN(Y1344)=0)</f>
        <v>1</v>
      </c>
      <c r="CK1344" t="b">
        <f t="shared" si="337"/>
        <v>1</v>
      </c>
      <c r="CL1344" t="b">
        <f>OR(LEN(_xlfn.IFNA(VLOOKUP(BK1344,Konstanta!$Z:$Z,1,FALSE),""))&gt;0,LEN(BK1344)=0)</f>
        <v>1</v>
      </c>
      <c r="CM1344" t="b">
        <f t="shared" si="338"/>
        <v>1</v>
      </c>
      <c r="CN1344" t="b">
        <f t="shared" si="339"/>
        <v>0</v>
      </c>
      <c r="CO1344" t="b">
        <f>LEN(_xlfn.IFNA(VLOOKUP(Data!K1344,Konstanta!$AB:$AB,1,FALSE),""))&gt;0</f>
        <v>0</v>
      </c>
      <c r="CP1344" s="12" t="b">
        <f t="shared" si="340"/>
        <v>0</v>
      </c>
      <c r="CQ1344" s="12" t="b">
        <f t="shared" si="341"/>
        <v>0</v>
      </c>
      <c r="CR1344" t="b">
        <f>ISNUMBER(SEARCH(Konstanta!$Q$5,Y1344))</f>
        <v>0</v>
      </c>
      <c r="CS1344">
        <f ca="1">IF(CD1344&lt;=Konstanta!$J$5,Konstanta!$I$5,IF(CD1344&lt;=Konstanta!$J$6,Konstanta!$I$6,IF(CD1344&lt;=Konstanta!$J$7,Konstanta!$I$7,Konstanta!$I$8)))</f>
        <v>4</v>
      </c>
      <c r="CT1344" t="b">
        <f>ISNUMBER(SEARCH(Konstanta!$Q$6,Y1344))</f>
        <v>0</v>
      </c>
      <c r="CU1344">
        <f ca="1">IF(CD1344&lt;=Konstanta!$F$5,Konstanta!$E$5,IF(CD1344&lt;=Konstanta!$F$6,Konstanta!$E$6,IF(CD1344&lt;=Konstanta!$F$7,Konstanta!$E$7,IF(CD1344&lt;=Konstanta!$F$8,Konstanta!$E$8,Konstanta!$E$9))))</f>
        <v>5</v>
      </c>
      <c r="CV1344" t="b">
        <f t="shared" si="342"/>
        <v>1</v>
      </c>
      <c r="CW1344" s="74">
        <f ca="1">IF(CD1344&lt;=Konstanta!$B$5,Konstanta!$A$5,IF(CD1344&lt;=Konstanta!$B$6,Konstanta!$A$6,IF(CD1344&lt;=Konstanta!$B$7,Konstanta!$A$7,IF(CD1344&lt;=Konstanta!$B$8,Konstanta!$A$8,IF(CD1344&lt;=Konstanta!$B$9,Konstanta!$A$9,IF(CD1344&lt;=Konstanta!$B$10,Konstanta!$A$10,IF(CD1344&lt;=Konstanta!$B$11,Konstanta!$A$11,Konstanta!$A$12)))))))</f>
        <v>8</v>
      </c>
      <c r="CX1344" t="b">
        <f>LEN(_xlfn.IFNA(VLOOKUP(AA1344,Konstanta!$AD:$AD,1,FALSE),""))=0</f>
        <v>1</v>
      </c>
      <c r="CY1344" s="67">
        <f t="shared" si="343"/>
        <v>0</v>
      </c>
      <c r="CZ1344" s="67">
        <f t="shared" si="344"/>
        <v>0</v>
      </c>
      <c r="DA1344" s="67">
        <f t="shared" si="345"/>
        <v>0</v>
      </c>
      <c r="DB1344" t="b">
        <f t="shared" ca="1" si="346"/>
        <v>0</v>
      </c>
      <c r="DC1344" s="67" t="b">
        <f>DA1344&lt;=Konstanta!$AH$3</f>
        <v>1</v>
      </c>
      <c r="DD1344" t="b">
        <f>CY1344&lt;=Konstanta!$AH$4</f>
        <v>1</v>
      </c>
      <c r="DE1344" t="b">
        <f>CY1344&lt;=Konstanta!$AH$5</f>
        <v>1</v>
      </c>
      <c r="DF1344" t="b">
        <f>CY1344&lt;=Konstanta!$AH$6</f>
        <v>1</v>
      </c>
      <c r="DG1344" t="b">
        <f ca="1">TEXT(BL1344,"YYYYMMDD")=TEXT(Konstanta!$B$1,"YYYYMMDD")</f>
        <v>0</v>
      </c>
      <c r="DH1344" t="b">
        <f t="shared" si="347"/>
        <v>0</v>
      </c>
      <c r="DI1344" s="67">
        <f ca="1">Konstanta!$C$4-Data!CD1344</f>
        <v>-1096658.666275</v>
      </c>
      <c r="DJ1344">
        <f ca="1">IF(Data!DI1344&gt;=Konstanta!$B$14,Konstanta!$A$14,IF(Data!DI1344&gt;=Konstanta!$B$15,Konstanta!$A$15,IF(Data!DI1344&gt;=Konstanta!$B$16,Konstanta!$A$16,IF(Data!DI1344&gt;=Konstanta!$B$17,Konstanta!$A$17,IF(Data!DI1344&gt;=Konstanta!$B$18,Konstanta!$A$18,Konstanta!$A$19)))))</f>
        <v>6</v>
      </c>
      <c r="DK1344" t="b">
        <f t="shared" si="348"/>
        <v>0</v>
      </c>
      <c r="DL1344" t="b">
        <f>COUNTIFS(A$1:A1343,A1344)=0</f>
        <v>1</v>
      </c>
    </row>
    <row r="1345" spans="1:116">
      <c r="A1345" s="76"/>
      <c r="B1345" s="77"/>
      <c r="C1345" s="76"/>
      <c r="D1345" s="78"/>
      <c r="E1345" s="76"/>
      <c r="F1345" s="76"/>
      <c r="G1345" s="76"/>
      <c r="H1345" s="76"/>
      <c r="I1345" s="76"/>
      <c r="J1345" s="76"/>
      <c r="K1345" s="76"/>
      <c r="L1345" s="78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8"/>
      <c r="AM1345" s="76"/>
      <c r="AN1345" s="76"/>
      <c r="AO1345" s="76"/>
      <c r="AP1345" s="76"/>
      <c r="AQ1345" s="76"/>
      <c r="AR1345" s="76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7"/>
      <c r="BD1345" s="77"/>
      <c r="BE1345" s="77"/>
      <c r="BF1345" s="77"/>
      <c r="BG1345" s="77"/>
      <c r="BH1345" s="77"/>
      <c r="BI1345" s="77"/>
      <c r="BJ1345" s="76"/>
      <c r="BK1345" s="76"/>
      <c r="BL1345" s="78"/>
      <c r="BM1345" s="76"/>
      <c r="BN1345" s="76"/>
      <c r="BO1345" s="76"/>
      <c r="BP1345" s="76"/>
      <c r="BQ1345" s="76"/>
      <c r="BR1345" s="76"/>
      <c r="BS1345" s="76"/>
      <c r="BT1345" s="76"/>
      <c r="BU1345" s="76"/>
      <c r="BV1345" s="76"/>
      <c r="BW1345" s="76"/>
      <c r="BX1345" s="76"/>
      <c r="BY1345" s="76"/>
      <c r="BZ1345" s="70" t="str">
        <f t="shared" si="333"/>
        <v/>
      </c>
      <c r="CA1345" s="71">
        <f t="shared" ca="1" si="334"/>
        <v>1096694.6660055555</v>
      </c>
      <c r="CB1345" s="70" t="b">
        <f ca="1">AND(LEN(BZ1345)&gt;0,TEXT(BZ1345,"YYYY-MM-DD")=TEXT(Konstanta!$B$1,"YYYY-MM-DD"))</f>
        <v>0</v>
      </c>
      <c r="CC1345" s="70" t="str">
        <f t="shared" si="335"/>
        <v/>
      </c>
      <c r="CD1345" s="72">
        <f ca="1">(Konstanta!$B$2-D1345)*24</f>
        <v>1096694.666275</v>
      </c>
      <c r="CE1345" t="b">
        <f t="shared" si="336"/>
        <v>0</v>
      </c>
      <c r="CF1345" t="b">
        <f>LEN(_xlfn.IFNA(VLOOKUP(H1345,Konstanta!$M:$M,1,FALSE),""))&gt;0</f>
        <v>0</v>
      </c>
      <c r="CG1345" t="b">
        <f>LEN(_xlfn.IFNA(VLOOKUP(G1345,Konstanta!$T:$T,1,FALSE),""))&gt;0</f>
        <v>0</v>
      </c>
      <c r="CH1345" t="b">
        <f>_xlfn.IFNA(VLOOKUP(U1345,Konstanta!$O:$O,1,FALSE),"-")&lt;&gt;"-"</f>
        <v>0</v>
      </c>
      <c r="CI1345" t="b">
        <f>LEN(_xlfn.IFNA(VLOOKUP(AX1345,Konstanta!$X:$X,1,FALSE),""))&gt;0</f>
        <v>0</v>
      </c>
      <c r="CJ1345" t="b">
        <f>OR(LEN(_xlfn.IFNA(VLOOKUP(Y1345,Konstanta!$Q:$Q,1,FALSE),""))&gt;0,LEN(Y1345)=0)</f>
        <v>1</v>
      </c>
      <c r="CK1345" t="b">
        <f t="shared" si="337"/>
        <v>1</v>
      </c>
      <c r="CL1345" t="b">
        <f>OR(LEN(_xlfn.IFNA(VLOOKUP(BK1345,Konstanta!$Z:$Z,1,FALSE),""))&gt;0,LEN(BK1345)=0)</f>
        <v>1</v>
      </c>
      <c r="CM1345" t="b">
        <f t="shared" si="338"/>
        <v>1</v>
      </c>
      <c r="CN1345" t="b">
        <f t="shared" si="339"/>
        <v>0</v>
      </c>
      <c r="CO1345" t="b">
        <f>LEN(_xlfn.IFNA(VLOOKUP(Data!K1345,Konstanta!$AB:$AB,1,FALSE),""))&gt;0</f>
        <v>0</v>
      </c>
      <c r="CP1345" s="12" t="b">
        <f t="shared" si="340"/>
        <v>0</v>
      </c>
      <c r="CQ1345" s="12" t="b">
        <f t="shared" si="341"/>
        <v>0</v>
      </c>
      <c r="CR1345" t="b">
        <f>ISNUMBER(SEARCH(Konstanta!$Q$5,Y1345))</f>
        <v>0</v>
      </c>
      <c r="CS1345">
        <f ca="1">IF(CD1345&lt;=Konstanta!$J$5,Konstanta!$I$5,IF(CD1345&lt;=Konstanta!$J$6,Konstanta!$I$6,IF(CD1345&lt;=Konstanta!$J$7,Konstanta!$I$7,Konstanta!$I$8)))</f>
        <v>4</v>
      </c>
      <c r="CT1345" t="b">
        <f>ISNUMBER(SEARCH(Konstanta!$Q$6,Y1345))</f>
        <v>0</v>
      </c>
      <c r="CU1345">
        <f ca="1">IF(CD1345&lt;=Konstanta!$F$5,Konstanta!$E$5,IF(CD1345&lt;=Konstanta!$F$6,Konstanta!$E$6,IF(CD1345&lt;=Konstanta!$F$7,Konstanta!$E$7,IF(CD1345&lt;=Konstanta!$F$8,Konstanta!$E$8,Konstanta!$E$9))))</f>
        <v>5</v>
      </c>
      <c r="CV1345" t="b">
        <f t="shared" si="342"/>
        <v>1</v>
      </c>
      <c r="CW1345" s="74">
        <f ca="1">IF(CD1345&lt;=Konstanta!$B$5,Konstanta!$A$5,IF(CD1345&lt;=Konstanta!$B$6,Konstanta!$A$6,IF(CD1345&lt;=Konstanta!$B$7,Konstanta!$A$7,IF(CD1345&lt;=Konstanta!$B$8,Konstanta!$A$8,IF(CD1345&lt;=Konstanta!$B$9,Konstanta!$A$9,IF(CD1345&lt;=Konstanta!$B$10,Konstanta!$A$10,IF(CD1345&lt;=Konstanta!$B$11,Konstanta!$A$11,Konstanta!$A$12)))))))</f>
        <v>8</v>
      </c>
      <c r="CX1345" t="b">
        <f>LEN(_xlfn.IFNA(VLOOKUP(AA1345,Konstanta!$AD:$AD,1,FALSE),""))=0</f>
        <v>1</v>
      </c>
      <c r="CY1345" s="67">
        <f t="shared" si="343"/>
        <v>0</v>
      </c>
      <c r="CZ1345" s="67">
        <f t="shared" si="344"/>
        <v>0</v>
      </c>
      <c r="DA1345" s="67">
        <f t="shared" si="345"/>
        <v>0</v>
      </c>
      <c r="DB1345" t="b">
        <f t="shared" ca="1" si="346"/>
        <v>0</v>
      </c>
      <c r="DC1345" s="67" t="b">
        <f>DA1345&lt;=Konstanta!$AH$3</f>
        <v>1</v>
      </c>
      <c r="DD1345" t="b">
        <f>CY1345&lt;=Konstanta!$AH$4</f>
        <v>1</v>
      </c>
      <c r="DE1345" t="b">
        <f>CY1345&lt;=Konstanta!$AH$5</f>
        <v>1</v>
      </c>
      <c r="DF1345" t="b">
        <f>CY1345&lt;=Konstanta!$AH$6</f>
        <v>1</v>
      </c>
      <c r="DG1345" t="b">
        <f ca="1">TEXT(BL1345,"YYYYMMDD")=TEXT(Konstanta!$B$1,"YYYYMMDD")</f>
        <v>0</v>
      </c>
      <c r="DH1345" t="b">
        <f t="shared" si="347"/>
        <v>0</v>
      </c>
      <c r="DI1345" s="67">
        <f ca="1">Konstanta!$C$4-Data!CD1345</f>
        <v>-1096658.666275</v>
      </c>
      <c r="DJ1345">
        <f ca="1">IF(Data!DI1345&gt;=Konstanta!$B$14,Konstanta!$A$14,IF(Data!DI1345&gt;=Konstanta!$B$15,Konstanta!$A$15,IF(Data!DI1345&gt;=Konstanta!$B$16,Konstanta!$A$16,IF(Data!DI1345&gt;=Konstanta!$B$17,Konstanta!$A$17,IF(Data!DI1345&gt;=Konstanta!$B$18,Konstanta!$A$18,Konstanta!$A$19)))))</f>
        <v>6</v>
      </c>
      <c r="DK1345" t="b">
        <f t="shared" si="348"/>
        <v>0</v>
      </c>
      <c r="DL1345" t="b">
        <f>COUNTIFS(A$1:A1344,A1345)=0</f>
        <v>1</v>
      </c>
    </row>
    <row r="1346" spans="1:116">
      <c r="A1346" s="76"/>
      <c r="B1346" s="77"/>
      <c r="C1346" s="76"/>
      <c r="D1346" s="78"/>
      <c r="E1346" s="76"/>
      <c r="F1346" s="76"/>
      <c r="G1346" s="76"/>
      <c r="H1346" s="76"/>
      <c r="I1346" s="76"/>
      <c r="J1346" s="76"/>
      <c r="K1346" s="76"/>
      <c r="L1346" s="78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8"/>
      <c r="AM1346" s="76"/>
      <c r="AN1346" s="76"/>
      <c r="AO1346" s="76"/>
      <c r="AP1346" s="76"/>
      <c r="AQ1346" s="76"/>
      <c r="AR1346" s="76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7"/>
      <c r="BD1346" s="77"/>
      <c r="BE1346" s="77"/>
      <c r="BF1346" s="77"/>
      <c r="BG1346" s="77"/>
      <c r="BH1346" s="77"/>
      <c r="BI1346" s="77"/>
      <c r="BJ1346" s="76"/>
      <c r="BK1346" s="76"/>
      <c r="BL1346" s="78"/>
      <c r="BM1346" s="76"/>
      <c r="BN1346" s="76"/>
      <c r="BO1346" s="76"/>
      <c r="BP1346" s="76"/>
      <c r="BQ1346" s="76"/>
      <c r="BR1346" s="76"/>
      <c r="BS1346" s="76"/>
      <c r="BT1346" s="76"/>
      <c r="BU1346" s="76"/>
      <c r="BV1346" s="76"/>
      <c r="BW1346" s="76"/>
      <c r="BX1346" s="76"/>
      <c r="BY1346" s="76"/>
      <c r="BZ1346" s="70" t="str">
        <f t="shared" si="333"/>
        <v/>
      </c>
      <c r="CA1346" s="71">
        <f t="shared" ca="1" si="334"/>
        <v>1096694.6659916667</v>
      </c>
      <c r="CB1346" s="70" t="b">
        <f ca="1">AND(LEN(BZ1346)&gt;0,TEXT(BZ1346,"YYYY-MM-DD")=TEXT(Konstanta!$B$1,"YYYY-MM-DD"))</f>
        <v>0</v>
      </c>
      <c r="CC1346" s="70" t="str">
        <f t="shared" si="335"/>
        <v/>
      </c>
      <c r="CD1346" s="72">
        <f ca="1">(Konstanta!$B$2-D1346)*24</f>
        <v>1096694.666275</v>
      </c>
      <c r="CE1346" t="b">
        <f t="shared" si="336"/>
        <v>0</v>
      </c>
      <c r="CF1346" t="b">
        <f>LEN(_xlfn.IFNA(VLOOKUP(H1346,Konstanta!$M:$M,1,FALSE),""))&gt;0</f>
        <v>0</v>
      </c>
      <c r="CG1346" t="b">
        <f>LEN(_xlfn.IFNA(VLOOKUP(G1346,Konstanta!$T:$T,1,FALSE),""))&gt;0</f>
        <v>0</v>
      </c>
      <c r="CH1346" t="b">
        <f>_xlfn.IFNA(VLOOKUP(U1346,Konstanta!$O:$O,1,FALSE),"-")&lt;&gt;"-"</f>
        <v>0</v>
      </c>
      <c r="CI1346" t="b">
        <f>LEN(_xlfn.IFNA(VLOOKUP(AX1346,Konstanta!$X:$X,1,FALSE),""))&gt;0</f>
        <v>0</v>
      </c>
      <c r="CJ1346" t="b">
        <f>OR(LEN(_xlfn.IFNA(VLOOKUP(Y1346,Konstanta!$Q:$Q,1,FALSE),""))&gt;0,LEN(Y1346)=0)</f>
        <v>1</v>
      </c>
      <c r="CK1346" t="b">
        <f t="shared" si="337"/>
        <v>1</v>
      </c>
      <c r="CL1346" t="b">
        <f>OR(LEN(_xlfn.IFNA(VLOOKUP(BK1346,Konstanta!$Z:$Z,1,FALSE),""))&gt;0,LEN(BK1346)=0)</f>
        <v>1</v>
      </c>
      <c r="CM1346" t="b">
        <f t="shared" si="338"/>
        <v>1</v>
      </c>
      <c r="CN1346" t="b">
        <f t="shared" si="339"/>
        <v>0</v>
      </c>
      <c r="CO1346" t="b">
        <f>LEN(_xlfn.IFNA(VLOOKUP(Data!K1346,Konstanta!$AB:$AB,1,FALSE),""))&gt;0</f>
        <v>0</v>
      </c>
      <c r="CP1346" s="12" t="b">
        <f t="shared" si="340"/>
        <v>0</v>
      </c>
      <c r="CQ1346" s="12" t="b">
        <f t="shared" si="341"/>
        <v>0</v>
      </c>
      <c r="CR1346" t="b">
        <f>ISNUMBER(SEARCH(Konstanta!$Q$5,Y1346))</f>
        <v>0</v>
      </c>
      <c r="CS1346">
        <f ca="1">IF(CD1346&lt;=Konstanta!$J$5,Konstanta!$I$5,IF(CD1346&lt;=Konstanta!$J$6,Konstanta!$I$6,IF(CD1346&lt;=Konstanta!$J$7,Konstanta!$I$7,Konstanta!$I$8)))</f>
        <v>4</v>
      </c>
      <c r="CT1346" t="b">
        <f>ISNUMBER(SEARCH(Konstanta!$Q$6,Y1346))</f>
        <v>0</v>
      </c>
      <c r="CU1346">
        <f ca="1">IF(CD1346&lt;=Konstanta!$F$5,Konstanta!$E$5,IF(CD1346&lt;=Konstanta!$F$6,Konstanta!$E$6,IF(CD1346&lt;=Konstanta!$F$7,Konstanta!$E$7,IF(CD1346&lt;=Konstanta!$F$8,Konstanta!$E$8,Konstanta!$E$9))))</f>
        <v>5</v>
      </c>
      <c r="CV1346" t="b">
        <f t="shared" si="342"/>
        <v>1</v>
      </c>
      <c r="CW1346" s="74">
        <f ca="1">IF(CD1346&lt;=Konstanta!$B$5,Konstanta!$A$5,IF(CD1346&lt;=Konstanta!$B$6,Konstanta!$A$6,IF(CD1346&lt;=Konstanta!$B$7,Konstanta!$A$7,IF(CD1346&lt;=Konstanta!$B$8,Konstanta!$A$8,IF(CD1346&lt;=Konstanta!$B$9,Konstanta!$A$9,IF(CD1346&lt;=Konstanta!$B$10,Konstanta!$A$10,IF(CD1346&lt;=Konstanta!$B$11,Konstanta!$A$11,Konstanta!$A$12)))))))</f>
        <v>8</v>
      </c>
      <c r="CX1346" t="b">
        <f>LEN(_xlfn.IFNA(VLOOKUP(AA1346,Konstanta!$AD:$AD,1,FALSE),""))=0</f>
        <v>1</v>
      </c>
      <c r="CY1346" s="67">
        <f t="shared" si="343"/>
        <v>0</v>
      </c>
      <c r="CZ1346" s="67">
        <f t="shared" si="344"/>
        <v>0</v>
      </c>
      <c r="DA1346" s="67">
        <f t="shared" si="345"/>
        <v>0</v>
      </c>
      <c r="DB1346" t="b">
        <f t="shared" ca="1" si="346"/>
        <v>0</v>
      </c>
      <c r="DC1346" s="67" t="b">
        <f>DA1346&lt;=Konstanta!$AH$3</f>
        <v>1</v>
      </c>
      <c r="DD1346" t="b">
        <f>CY1346&lt;=Konstanta!$AH$4</f>
        <v>1</v>
      </c>
      <c r="DE1346" t="b">
        <f>CY1346&lt;=Konstanta!$AH$5</f>
        <v>1</v>
      </c>
      <c r="DF1346" t="b">
        <f>CY1346&lt;=Konstanta!$AH$6</f>
        <v>1</v>
      </c>
      <c r="DG1346" t="b">
        <f ca="1">TEXT(BL1346,"YYYYMMDD")=TEXT(Konstanta!$B$1,"YYYYMMDD")</f>
        <v>0</v>
      </c>
      <c r="DH1346" t="b">
        <f t="shared" si="347"/>
        <v>0</v>
      </c>
      <c r="DI1346" s="67">
        <f ca="1">Konstanta!$C$4-Data!CD1346</f>
        <v>-1096658.666275</v>
      </c>
      <c r="DJ1346">
        <f ca="1">IF(Data!DI1346&gt;=Konstanta!$B$14,Konstanta!$A$14,IF(Data!DI1346&gt;=Konstanta!$B$15,Konstanta!$A$15,IF(Data!DI1346&gt;=Konstanta!$B$16,Konstanta!$A$16,IF(Data!DI1346&gt;=Konstanta!$B$17,Konstanta!$A$17,IF(Data!DI1346&gt;=Konstanta!$B$18,Konstanta!$A$18,Konstanta!$A$19)))))</f>
        <v>6</v>
      </c>
      <c r="DK1346" t="b">
        <f t="shared" si="348"/>
        <v>0</v>
      </c>
      <c r="DL1346" t="b">
        <f>COUNTIFS(A$1:A1345,A1346)=0</f>
        <v>1</v>
      </c>
    </row>
    <row r="1347" spans="1:116">
      <c r="A1347" s="76"/>
      <c r="B1347" s="77"/>
      <c r="C1347" s="76"/>
      <c r="D1347" s="78"/>
      <c r="E1347" s="76"/>
      <c r="F1347" s="76"/>
      <c r="G1347" s="76"/>
      <c r="H1347" s="76"/>
      <c r="I1347" s="76"/>
      <c r="J1347" s="76"/>
      <c r="K1347" s="76"/>
      <c r="L1347" s="78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8"/>
      <c r="AM1347" s="76"/>
      <c r="AN1347" s="76"/>
      <c r="AO1347" s="76"/>
      <c r="AP1347" s="76"/>
      <c r="AQ1347" s="76"/>
      <c r="AR1347" s="76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7"/>
      <c r="BD1347" s="77"/>
      <c r="BE1347" s="77"/>
      <c r="BF1347" s="77"/>
      <c r="BG1347" s="77"/>
      <c r="BH1347" s="77"/>
      <c r="BI1347" s="77"/>
      <c r="BJ1347" s="76"/>
      <c r="BK1347" s="76"/>
      <c r="BL1347" s="78"/>
      <c r="BM1347" s="76"/>
      <c r="BN1347" s="76"/>
      <c r="BO1347" s="76"/>
      <c r="BP1347" s="76"/>
      <c r="BQ1347" s="76"/>
      <c r="BR1347" s="76"/>
      <c r="BS1347" s="76"/>
      <c r="BT1347" s="76"/>
      <c r="BU1347" s="76"/>
      <c r="BV1347" s="76"/>
      <c r="BW1347" s="76"/>
      <c r="BX1347" s="76"/>
      <c r="BY1347" s="76"/>
      <c r="BZ1347" s="70" t="str">
        <f t="shared" ref="BZ1347:BZ1410" si="349">LEFT(R1347,19)</f>
        <v/>
      </c>
      <c r="CA1347" s="71">
        <f t="shared" ref="CA1347:CA1410" ca="1" si="350">(NOW()-R1347)*24</f>
        <v>1096694.6659916667</v>
      </c>
      <c r="CB1347" s="70" t="b">
        <f ca="1">AND(LEN(BZ1347)&gt;0,TEXT(BZ1347,"YYYY-MM-DD")=TEXT(Konstanta!$B$1,"YYYY-MM-DD"))</f>
        <v>0</v>
      </c>
      <c r="CC1347" s="70" t="str">
        <f t="shared" ref="CC1347:CC1410" si="351">TEXT(BZ1347,"HH")</f>
        <v/>
      </c>
      <c r="CD1347" s="72">
        <f ca="1">(Konstanta!$B$2-D1347)*24</f>
        <v>1096694.666275</v>
      </c>
      <c r="CE1347" t="b">
        <f t="shared" ref="CE1347:CE1410" si="352">AN1347=$CE$1</f>
        <v>0</v>
      </c>
      <c r="CF1347" t="b">
        <f>LEN(_xlfn.IFNA(VLOOKUP(H1347,Konstanta!$M:$M,1,FALSE),""))&gt;0</f>
        <v>0</v>
      </c>
      <c r="CG1347" t="b">
        <f>LEN(_xlfn.IFNA(VLOOKUP(G1347,Konstanta!$T:$T,1,FALSE),""))&gt;0</f>
        <v>0</v>
      </c>
      <c r="CH1347" t="b">
        <f>_xlfn.IFNA(VLOOKUP(U1347,Konstanta!$O:$O,1,FALSE),"-")&lt;&gt;"-"</f>
        <v>0</v>
      </c>
      <c r="CI1347" t="b">
        <f>LEN(_xlfn.IFNA(VLOOKUP(AX1347,Konstanta!$X:$X,1,FALSE),""))&gt;0</f>
        <v>0</v>
      </c>
      <c r="CJ1347" t="b">
        <f>OR(LEN(_xlfn.IFNA(VLOOKUP(Y1347,Konstanta!$Q:$Q,1,FALSE),""))&gt;0,LEN(Y1347)=0)</f>
        <v>1</v>
      </c>
      <c r="CK1347" t="b">
        <f t="shared" ref="CK1347:CK1410" si="353">NOT(ISNUMBER(SEARCH($CK$1,AO1347)))</f>
        <v>1</v>
      </c>
      <c r="CL1347" t="b">
        <f>OR(LEN(_xlfn.IFNA(VLOOKUP(BK1347,Konstanta!$Z:$Z,1,FALSE),""))&gt;0,LEN(BK1347)=0)</f>
        <v>1</v>
      </c>
      <c r="CM1347" t="b">
        <f t="shared" ref="CM1347:CM1410" si="354">NOT(CO1347)</f>
        <v>1</v>
      </c>
      <c r="CN1347" t="b">
        <f t="shared" ref="CN1347:CN1410" si="355">BK1347=$CN$1</f>
        <v>0</v>
      </c>
      <c r="CO1347" t="b">
        <f>LEN(_xlfn.IFNA(VLOOKUP(Data!K1347,Konstanta!$AB:$AB,1,FALSE),""))&gt;0</f>
        <v>0</v>
      </c>
      <c r="CP1347" s="12" t="b">
        <f t="shared" ref="CP1347:CP1410" si="356">AND(CE1347:CK1347,CL1347,CM1347)</f>
        <v>0</v>
      </c>
      <c r="CQ1347" s="12" t="b">
        <f t="shared" ref="CQ1347:CQ1410" si="357">AND(CE1347:CL1347,CO1347)</f>
        <v>0</v>
      </c>
      <c r="CR1347" t="b">
        <f>ISNUMBER(SEARCH(Konstanta!$Q$5,Y1347))</f>
        <v>0</v>
      </c>
      <c r="CS1347">
        <f ca="1">IF(CD1347&lt;=Konstanta!$J$5,Konstanta!$I$5,IF(CD1347&lt;=Konstanta!$J$6,Konstanta!$I$6,IF(CD1347&lt;=Konstanta!$J$7,Konstanta!$I$7,Konstanta!$I$8)))</f>
        <v>4</v>
      </c>
      <c r="CT1347" t="b">
        <f>ISNUMBER(SEARCH(Konstanta!$Q$6,Y1347))</f>
        <v>0</v>
      </c>
      <c r="CU1347">
        <f ca="1">IF(CD1347&lt;=Konstanta!$F$5,Konstanta!$E$5,IF(CD1347&lt;=Konstanta!$F$6,Konstanta!$E$6,IF(CD1347&lt;=Konstanta!$F$7,Konstanta!$E$7,IF(CD1347&lt;=Konstanta!$F$8,Konstanta!$E$8,Konstanta!$E$9))))</f>
        <v>5</v>
      </c>
      <c r="CV1347" t="b">
        <f t="shared" ref="CV1347:CV1410" si="358">AND(NOT(CR1347),NOT(CT1347))</f>
        <v>1</v>
      </c>
      <c r="CW1347" s="74">
        <f ca="1">IF(CD1347&lt;=Konstanta!$B$5,Konstanta!$A$5,IF(CD1347&lt;=Konstanta!$B$6,Konstanta!$A$6,IF(CD1347&lt;=Konstanta!$B$7,Konstanta!$A$7,IF(CD1347&lt;=Konstanta!$B$8,Konstanta!$A$8,IF(CD1347&lt;=Konstanta!$B$9,Konstanta!$A$9,IF(CD1347&lt;=Konstanta!$B$10,Konstanta!$A$10,IF(CD1347&lt;=Konstanta!$B$11,Konstanta!$A$11,Konstanta!$A$12)))))))</f>
        <v>8</v>
      </c>
      <c r="CX1347" t="b">
        <f>LEN(_xlfn.IFNA(VLOOKUP(AA1347,Konstanta!$AD:$AD,1,FALSE),""))=0</f>
        <v>1</v>
      </c>
      <c r="CY1347" s="67">
        <f t="shared" ref="CY1347:CY1410" si="359">IF(LEN(BL1347)&gt;0,BL1347-D1347,0)*24</f>
        <v>0</v>
      </c>
      <c r="CZ1347" s="67">
        <f t="shared" ref="CZ1347:CZ1410" si="360">IF(LEN(R1347)&gt;19,VALUE(LEFT(R1347,19)),R1347)</f>
        <v>0</v>
      </c>
      <c r="DA1347" s="67">
        <f t="shared" ref="DA1347:DA1410" si="361">(IF(LEN(BL1347)&gt;0,BL1347,0)-IF(LEN(CZ1347)&gt;0,CZ1347,0))*24</f>
        <v>0</v>
      </c>
      <c r="DB1347" t="b">
        <f t="shared" ref="DB1347:DB1410" ca="1" si="362">AND(CO1347,CQ1347,CX1347,DG1347,DL1347)</f>
        <v>0</v>
      </c>
      <c r="DC1347" s="67" t="b">
        <f>DA1347&lt;=Konstanta!$AH$3</f>
        <v>1</v>
      </c>
      <c r="DD1347" t="b">
        <f>CY1347&lt;=Konstanta!$AH$4</f>
        <v>1</v>
      </c>
      <c r="DE1347" t="b">
        <f>CY1347&lt;=Konstanta!$AH$5</f>
        <v>1</v>
      </c>
      <c r="DF1347" t="b">
        <f>CY1347&lt;=Konstanta!$AH$6</f>
        <v>1</v>
      </c>
      <c r="DG1347" t="b">
        <f ca="1">TEXT(BL1347,"YYYYMMDD")=TEXT(Konstanta!$B$1,"YYYYMMDD")</f>
        <v>0</v>
      </c>
      <c r="DH1347" t="b">
        <f t="shared" ref="DH1347:DH1410" si="363">LEN(R1347)&gt;0</f>
        <v>0</v>
      </c>
      <c r="DI1347" s="67">
        <f ca="1">Konstanta!$C$4-Data!CD1347</f>
        <v>-1096658.666275</v>
      </c>
      <c r="DJ1347">
        <f ca="1">IF(Data!DI1347&gt;=Konstanta!$B$14,Konstanta!$A$14,IF(Data!DI1347&gt;=Konstanta!$B$15,Konstanta!$A$15,IF(Data!DI1347&gt;=Konstanta!$B$16,Konstanta!$A$16,IF(Data!DI1347&gt;=Konstanta!$B$17,Konstanta!$A$17,IF(Data!DI1347&gt;=Konstanta!$B$18,Konstanta!$A$18,Konstanta!$A$19)))))</f>
        <v>6</v>
      </c>
      <c r="DK1347" t="b">
        <f t="shared" ref="DK1347:DK1410" si="364">LEN(M1347)&gt;0</f>
        <v>0</v>
      </c>
      <c r="DL1347" t="b">
        <f>COUNTIFS(A$1:A1346,A1347)=0</f>
        <v>1</v>
      </c>
    </row>
    <row r="1348" spans="1:116">
      <c r="A1348" s="76"/>
      <c r="B1348" s="77"/>
      <c r="C1348" s="76"/>
      <c r="D1348" s="78"/>
      <c r="E1348" s="76"/>
      <c r="F1348" s="76"/>
      <c r="G1348" s="76"/>
      <c r="H1348" s="76"/>
      <c r="I1348" s="76"/>
      <c r="J1348" s="76"/>
      <c r="K1348" s="76"/>
      <c r="L1348" s="78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8"/>
      <c r="AM1348" s="76"/>
      <c r="AN1348" s="76"/>
      <c r="AO1348" s="76"/>
      <c r="AP1348" s="76"/>
      <c r="AQ1348" s="76"/>
      <c r="AR1348" s="76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7"/>
      <c r="BD1348" s="77"/>
      <c r="BE1348" s="77"/>
      <c r="BF1348" s="77"/>
      <c r="BG1348" s="77"/>
      <c r="BH1348" s="77"/>
      <c r="BI1348" s="77"/>
      <c r="BJ1348" s="76"/>
      <c r="BK1348" s="76"/>
      <c r="BL1348" s="78"/>
      <c r="BM1348" s="76"/>
      <c r="BN1348" s="76"/>
      <c r="BO1348" s="76"/>
      <c r="BP1348" s="76"/>
      <c r="BQ1348" s="76"/>
      <c r="BR1348" s="76"/>
      <c r="BS1348" s="76"/>
      <c r="BT1348" s="76"/>
      <c r="BU1348" s="76"/>
      <c r="BV1348" s="76"/>
      <c r="BW1348" s="76"/>
      <c r="BX1348" s="76"/>
      <c r="BY1348" s="76"/>
      <c r="BZ1348" s="70" t="str">
        <f t="shared" si="349"/>
        <v/>
      </c>
      <c r="CA1348" s="71">
        <f t="shared" ca="1" si="350"/>
        <v>1096694.6664305555</v>
      </c>
      <c r="CB1348" s="70" t="b">
        <f ca="1">AND(LEN(BZ1348)&gt;0,TEXT(BZ1348,"YYYY-MM-DD")=TEXT(Konstanta!$B$1,"YYYY-MM-DD"))</f>
        <v>0</v>
      </c>
      <c r="CC1348" s="70" t="str">
        <f t="shared" si="351"/>
        <v/>
      </c>
      <c r="CD1348" s="72">
        <f ca="1">(Konstanta!$B$2-D1348)*24</f>
        <v>1096694.666275</v>
      </c>
      <c r="CE1348" t="b">
        <f t="shared" si="352"/>
        <v>0</v>
      </c>
      <c r="CF1348" t="b">
        <f>LEN(_xlfn.IFNA(VLOOKUP(H1348,Konstanta!$M:$M,1,FALSE),""))&gt;0</f>
        <v>0</v>
      </c>
      <c r="CG1348" t="b">
        <f>LEN(_xlfn.IFNA(VLOOKUP(G1348,Konstanta!$T:$T,1,FALSE),""))&gt;0</f>
        <v>0</v>
      </c>
      <c r="CH1348" t="b">
        <f>_xlfn.IFNA(VLOOKUP(U1348,Konstanta!$O:$O,1,FALSE),"-")&lt;&gt;"-"</f>
        <v>0</v>
      </c>
      <c r="CI1348" t="b">
        <f>LEN(_xlfn.IFNA(VLOOKUP(AX1348,Konstanta!$X:$X,1,FALSE),""))&gt;0</f>
        <v>0</v>
      </c>
      <c r="CJ1348" t="b">
        <f>OR(LEN(_xlfn.IFNA(VLOOKUP(Y1348,Konstanta!$Q:$Q,1,FALSE),""))&gt;0,LEN(Y1348)=0)</f>
        <v>1</v>
      </c>
      <c r="CK1348" t="b">
        <f t="shared" si="353"/>
        <v>1</v>
      </c>
      <c r="CL1348" t="b">
        <f>OR(LEN(_xlfn.IFNA(VLOOKUP(BK1348,Konstanta!$Z:$Z,1,FALSE),""))&gt;0,LEN(BK1348)=0)</f>
        <v>1</v>
      </c>
      <c r="CM1348" t="b">
        <f t="shared" si="354"/>
        <v>1</v>
      </c>
      <c r="CN1348" t="b">
        <f t="shared" si="355"/>
        <v>0</v>
      </c>
      <c r="CO1348" t="b">
        <f>LEN(_xlfn.IFNA(VLOOKUP(Data!K1348,Konstanta!$AB:$AB,1,FALSE),""))&gt;0</f>
        <v>0</v>
      </c>
      <c r="CP1348" s="12" t="b">
        <f t="shared" si="356"/>
        <v>0</v>
      </c>
      <c r="CQ1348" s="12" t="b">
        <f t="shared" si="357"/>
        <v>0</v>
      </c>
      <c r="CR1348" t="b">
        <f>ISNUMBER(SEARCH(Konstanta!$Q$5,Y1348))</f>
        <v>0</v>
      </c>
      <c r="CS1348">
        <f ca="1">IF(CD1348&lt;=Konstanta!$J$5,Konstanta!$I$5,IF(CD1348&lt;=Konstanta!$J$6,Konstanta!$I$6,IF(CD1348&lt;=Konstanta!$J$7,Konstanta!$I$7,Konstanta!$I$8)))</f>
        <v>4</v>
      </c>
      <c r="CT1348" t="b">
        <f>ISNUMBER(SEARCH(Konstanta!$Q$6,Y1348))</f>
        <v>0</v>
      </c>
      <c r="CU1348">
        <f ca="1">IF(CD1348&lt;=Konstanta!$F$5,Konstanta!$E$5,IF(CD1348&lt;=Konstanta!$F$6,Konstanta!$E$6,IF(CD1348&lt;=Konstanta!$F$7,Konstanta!$E$7,IF(CD1348&lt;=Konstanta!$F$8,Konstanta!$E$8,Konstanta!$E$9))))</f>
        <v>5</v>
      </c>
      <c r="CV1348" t="b">
        <f t="shared" si="358"/>
        <v>1</v>
      </c>
      <c r="CW1348" s="74">
        <f ca="1">IF(CD1348&lt;=Konstanta!$B$5,Konstanta!$A$5,IF(CD1348&lt;=Konstanta!$B$6,Konstanta!$A$6,IF(CD1348&lt;=Konstanta!$B$7,Konstanta!$A$7,IF(CD1348&lt;=Konstanta!$B$8,Konstanta!$A$8,IF(CD1348&lt;=Konstanta!$B$9,Konstanta!$A$9,IF(CD1348&lt;=Konstanta!$B$10,Konstanta!$A$10,IF(CD1348&lt;=Konstanta!$B$11,Konstanta!$A$11,Konstanta!$A$12)))))))</f>
        <v>8</v>
      </c>
      <c r="CX1348" t="b">
        <f>LEN(_xlfn.IFNA(VLOOKUP(AA1348,Konstanta!$AD:$AD,1,FALSE),""))=0</f>
        <v>1</v>
      </c>
      <c r="CY1348" s="67">
        <f t="shared" si="359"/>
        <v>0</v>
      </c>
      <c r="CZ1348" s="67">
        <f t="shared" si="360"/>
        <v>0</v>
      </c>
      <c r="DA1348" s="67">
        <f t="shared" si="361"/>
        <v>0</v>
      </c>
      <c r="DB1348" t="b">
        <f t="shared" ca="1" si="362"/>
        <v>0</v>
      </c>
      <c r="DC1348" s="67" t="b">
        <f>DA1348&lt;=Konstanta!$AH$3</f>
        <v>1</v>
      </c>
      <c r="DD1348" t="b">
        <f>CY1348&lt;=Konstanta!$AH$4</f>
        <v>1</v>
      </c>
      <c r="DE1348" t="b">
        <f>CY1348&lt;=Konstanta!$AH$5</f>
        <v>1</v>
      </c>
      <c r="DF1348" t="b">
        <f>CY1348&lt;=Konstanta!$AH$6</f>
        <v>1</v>
      </c>
      <c r="DG1348" t="b">
        <f ca="1">TEXT(BL1348,"YYYYMMDD")=TEXT(Konstanta!$B$1,"YYYYMMDD")</f>
        <v>0</v>
      </c>
      <c r="DH1348" t="b">
        <f t="shared" si="363"/>
        <v>0</v>
      </c>
      <c r="DI1348" s="67">
        <f ca="1">Konstanta!$C$4-Data!CD1348</f>
        <v>-1096658.666275</v>
      </c>
      <c r="DJ1348">
        <f ca="1">IF(Data!DI1348&gt;=Konstanta!$B$14,Konstanta!$A$14,IF(Data!DI1348&gt;=Konstanta!$B$15,Konstanta!$A$15,IF(Data!DI1348&gt;=Konstanta!$B$16,Konstanta!$A$16,IF(Data!DI1348&gt;=Konstanta!$B$17,Konstanta!$A$17,IF(Data!DI1348&gt;=Konstanta!$B$18,Konstanta!$A$18,Konstanta!$A$19)))))</f>
        <v>6</v>
      </c>
      <c r="DK1348" t="b">
        <f t="shared" si="364"/>
        <v>0</v>
      </c>
      <c r="DL1348" t="b">
        <f>COUNTIFS(A$1:A1347,A1348)=0</f>
        <v>1</v>
      </c>
    </row>
    <row r="1349" spans="1:116">
      <c r="A1349" s="76"/>
      <c r="B1349" s="77"/>
      <c r="C1349" s="76"/>
      <c r="D1349" s="78"/>
      <c r="E1349" s="76"/>
      <c r="F1349" s="76"/>
      <c r="G1349" s="76"/>
      <c r="H1349" s="76"/>
      <c r="I1349" s="76"/>
      <c r="J1349" s="76"/>
      <c r="K1349" s="76"/>
      <c r="L1349" s="78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8"/>
      <c r="AM1349" s="76"/>
      <c r="AN1349" s="76"/>
      <c r="AO1349" s="76"/>
      <c r="AP1349" s="76"/>
      <c r="AQ1349" s="76"/>
      <c r="AR1349" s="76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7"/>
      <c r="BD1349" s="77"/>
      <c r="BE1349" s="77"/>
      <c r="BF1349" s="77"/>
      <c r="BG1349" s="77"/>
      <c r="BH1349" s="77"/>
      <c r="BI1349" s="77"/>
      <c r="BJ1349" s="76"/>
      <c r="BK1349" s="76"/>
      <c r="BL1349" s="78"/>
      <c r="BM1349" s="76"/>
      <c r="BN1349" s="76"/>
      <c r="BO1349" s="76"/>
      <c r="BP1349" s="76"/>
      <c r="BQ1349" s="76"/>
      <c r="BR1349" s="76"/>
      <c r="BS1349" s="76"/>
      <c r="BT1349" s="76"/>
      <c r="BU1349" s="76"/>
      <c r="BV1349" s="76"/>
      <c r="BW1349" s="76"/>
      <c r="BX1349" s="76"/>
      <c r="BY1349" s="76"/>
      <c r="BZ1349" s="70" t="str">
        <f t="shared" si="349"/>
        <v/>
      </c>
      <c r="CA1349" s="71">
        <f t="shared" ca="1" si="350"/>
        <v>1096694.6664305555</v>
      </c>
      <c r="CB1349" s="70" t="b">
        <f ca="1">AND(LEN(BZ1349)&gt;0,TEXT(BZ1349,"YYYY-MM-DD")=TEXT(Konstanta!$B$1,"YYYY-MM-DD"))</f>
        <v>0</v>
      </c>
      <c r="CC1349" s="70" t="str">
        <f t="shared" si="351"/>
        <v/>
      </c>
      <c r="CD1349" s="72">
        <f ca="1">(Konstanta!$B$2-D1349)*24</f>
        <v>1096694.666275</v>
      </c>
      <c r="CE1349" t="b">
        <f t="shared" si="352"/>
        <v>0</v>
      </c>
      <c r="CF1349" t="b">
        <f>LEN(_xlfn.IFNA(VLOOKUP(H1349,Konstanta!$M:$M,1,FALSE),""))&gt;0</f>
        <v>0</v>
      </c>
      <c r="CG1349" t="b">
        <f>LEN(_xlfn.IFNA(VLOOKUP(G1349,Konstanta!$T:$T,1,FALSE),""))&gt;0</f>
        <v>0</v>
      </c>
      <c r="CH1349" t="b">
        <f>_xlfn.IFNA(VLOOKUP(U1349,Konstanta!$O:$O,1,FALSE),"-")&lt;&gt;"-"</f>
        <v>0</v>
      </c>
      <c r="CI1349" t="b">
        <f>LEN(_xlfn.IFNA(VLOOKUP(AX1349,Konstanta!$X:$X,1,FALSE),""))&gt;0</f>
        <v>0</v>
      </c>
      <c r="CJ1349" t="b">
        <f>OR(LEN(_xlfn.IFNA(VLOOKUP(Y1349,Konstanta!$Q:$Q,1,FALSE),""))&gt;0,LEN(Y1349)=0)</f>
        <v>1</v>
      </c>
      <c r="CK1349" t="b">
        <f t="shared" si="353"/>
        <v>1</v>
      </c>
      <c r="CL1349" t="b">
        <f>OR(LEN(_xlfn.IFNA(VLOOKUP(BK1349,Konstanta!$Z:$Z,1,FALSE),""))&gt;0,LEN(BK1349)=0)</f>
        <v>1</v>
      </c>
      <c r="CM1349" t="b">
        <f t="shared" si="354"/>
        <v>1</v>
      </c>
      <c r="CN1349" t="b">
        <f t="shared" si="355"/>
        <v>0</v>
      </c>
      <c r="CO1349" t="b">
        <f>LEN(_xlfn.IFNA(VLOOKUP(Data!K1349,Konstanta!$AB:$AB,1,FALSE),""))&gt;0</f>
        <v>0</v>
      </c>
      <c r="CP1349" s="12" t="b">
        <f t="shared" si="356"/>
        <v>0</v>
      </c>
      <c r="CQ1349" s="12" t="b">
        <f t="shared" si="357"/>
        <v>0</v>
      </c>
      <c r="CR1349" t="b">
        <f>ISNUMBER(SEARCH(Konstanta!$Q$5,Y1349))</f>
        <v>0</v>
      </c>
      <c r="CS1349">
        <f ca="1">IF(CD1349&lt;=Konstanta!$J$5,Konstanta!$I$5,IF(CD1349&lt;=Konstanta!$J$6,Konstanta!$I$6,IF(CD1349&lt;=Konstanta!$J$7,Konstanta!$I$7,Konstanta!$I$8)))</f>
        <v>4</v>
      </c>
      <c r="CT1349" t="b">
        <f>ISNUMBER(SEARCH(Konstanta!$Q$6,Y1349))</f>
        <v>0</v>
      </c>
      <c r="CU1349">
        <f ca="1">IF(CD1349&lt;=Konstanta!$F$5,Konstanta!$E$5,IF(CD1349&lt;=Konstanta!$F$6,Konstanta!$E$6,IF(CD1349&lt;=Konstanta!$F$7,Konstanta!$E$7,IF(CD1349&lt;=Konstanta!$F$8,Konstanta!$E$8,Konstanta!$E$9))))</f>
        <v>5</v>
      </c>
      <c r="CV1349" t="b">
        <f t="shared" si="358"/>
        <v>1</v>
      </c>
      <c r="CW1349" s="74">
        <f ca="1">IF(CD1349&lt;=Konstanta!$B$5,Konstanta!$A$5,IF(CD1349&lt;=Konstanta!$B$6,Konstanta!$A$6,IF(CD1349&lt;=Konstanta!$B$7,Konstanta!$A$7,IF(CD1349&lt;=Konstanta!$B$8,Konstanta!$A$8,IF(CD1349&lt;=Konstanta!$B$9,Konstanta!$A$9,IF(CD1349&lt;=Konstanta!$B$10,Konstanta!$A$10,IF(CD1349&lt;=Konstanta!$B$11,Konstanta!$A$11,Konstanta!$A$12)))))))</f>
        <v>8</v>
      </c>
      <c r="CX1349" t="b">
        <f>LEN(_xlfn.IFNA(VLOOKUP(AA1349,Konstanta!$AD:$AD,1,FALSE),""))=0</f>
        <v>1</v>
      </c>
      <c r="CY1349" s="67">
        <f t="shared" si="359"/>
        <v>0</v>
      </c>
      <c r="CZ1349" s="67">
        <f t="shared" si="360"/>
        <v>0</v>
      </c>
      <c r="DA1349" s="67">
        <f t="shared" si="361"/>
        <v>0</v>
      </c>
      <c r="DB1349" t="b">
        <f t="shared" ca="1" si="362"/>
        <v>0</v>
      </c>
      <c r="DC1349" s="67" t="b">
        <f>DA1349&lt;=Konstanta!$AH$3</f>
        <v>1</v>
      </c>
      <c r="DD1349" t="b">
        <f>CY1349&lt;=Konstanta!$AH$4</f>
        <v>1</v>
      </c>
      <c r="DE1349" t="b">
        <f>CY1349&lt;=Konstanta!$AH$5</f>
        <v>1</v>
      </c>
      <c r="DF1349" t="b">
        <f>CY1349&lt;=Konstanta!$AH$6</f>
        <v>1</v>
      </c>
      <c r="DG1349" t="b">
        <f ca="1">TEXT(BL1349,"YYYYMMDD")=TEXT(Konstanta!$B$1,"YYYYMMDD")</f>
        <v>0</v>
      </c>
      <c r="DH1349" t="b">
        <f t="shared" si="363"/>
        <v>0</v>
      </c>
      <c r="DI1349" s="67">
        <f ca="1">Konstanta!$C$4-Data!CD1349</f>
        <v>-1096658.666275</v>
      </c>
      <c r="DJ1349">
        <f ca="1">IF(Data!DI1349&gt;=Konstanta!$B$14,Konstanta!$A$14,IF(Data!DI1349&gt;=Konstanta!$B$15,Konstanta!$A$15,IF(Data!DI1349&gt;=Konstanta!$B$16,Konstanta!$A$16,IF(Data!DI1349&gt;=Konstanta!$B$17,Konstanta!$A$17,IF(Data!DI1349&gt;=Konstanta!$B$18,Konstanta!$A$18,Konstanta!$A$19)))))</f>
        <v>6</v>
      </c>
      <c r="DK1349" t="b">
        <f t="shared" si="364"/>
        <v>0</v>
      </c>
      <c r="DL1349" t="b">
        <f>COUNTIFS(A$1:A1348,A1349)=0</f>
        <v>1</v>
      </c>
    </row>
    <row r="1350" spans="1:116">
      <c r="A1350" s="76"/>
      <c r="B1350" s="77"/>
      <c r="C1350" s="76"/>
      <c r="D1350" s="78"/>
      <c r="E1350" s="76"/>
      <c r="F1350" s="76"/>
      <c r="G1350" s="76"/>
      <c r="H1350" s="76"/>
      <c r="I1350" s="76"/>
      <c r="J1350" s="76"/>
      <c r="K1350" s="76"/>
      <c r="L1350" s="78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8"/>
      <c r="AM1350" s="76"/>
      <c r="AN1350" s="76"/>
      <c r="AO1350" s="76"/>
      <c r="AP1350" s="76"/>
      <c r="AQ1350" s="76"/>
      <c r="AR1350" s="76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7"/>
      <c r="BD1350" s="77"/>
      <c r="BE1350" s="77"/>
      <c r="BF1350" s="77"/>
      <c r="BG1350" s="77"/>
      <c r="BH1350" s="77"/>
      <c r="BI1350" s="77"/>
      <c r="BJ1350" s="76"/>
      <c r="BK1350" s="76"/>
      <c r="BL1350" s="78"/>
      <c r="BM1350" s="76"/>
      <c r="BN1350" s="76"/>
      <c r="BO1350" s="76"/>
      <c r="BP1350" s="76"/>
      <c r="BQ1350" s="76"/>
      <c r="BR1350" s="76"/>
      <c r="BS1350" s="76"/>
      <c r="BT1350" s="76"/>
      <c r="BU1350" s="76"/>
      <c r="BV1350" s="76"/>
      <c r="BW1350" s="76"/>
      <c r="BX1350" s="76"/>
      <c r="BY1350" s="76"/>
      <c r="BZ1350" s="70" t="str">
        <f t="shared" si="349"/>
        <v/>
      </c>
      <c r="CA1350" s="71">
        <f t="shared" ca="1" si="350"/>
        <v>1096694.6664083335</v>
      </c>
      <c r="CB1350" s="70" t="b">
        <f ca="1">AND(LEN(BZ1350)&gt;0,TEXT(BZ1350,"YYYY-MM-DD")=TEXT(Konstanta!$B$1,"YYYY-MM-DD"))</f>
        <v>0</v>
      </c>
      <c r="CC1350" s="70" t="str">
        <f t="shared" si="351"/>
        <v/>
      </c>
      <c r="CD1350" s="72">
        <f ca="1">(Konstanta!$B$2-D1350)*24</f>
        <v>1096694.666275</v>
      </c>
      <c r="CE1350" t="b">
        <f t="shared" si="352"/>
        <v>0</v>
      </c>
      <c r="CF1350" t="b">
        <f>LEN(_xlfn.IFNA(VLOOKUP(H1350,Konstanta!$M:$M,1,FALSE),""))&gt;0</f>
        <v>0</v>
      </c>
      <c r="CG1350" t="b">
        <f>LEN(_xlfn.IFNA(VLOOKUP(G1350,Konstanta!$T:$T,1,FALSE),""))&gt;0</f>
        <v>0</v>
      </c>
      <c r="CH1350" t="b">
        <f>_xlfn.IFNA(VLOOKUP(U1350,Konstanta!$O:$O,1,FALSE),"-")&lt;&gt;"-"</f>
        <v>0</v>
      </c>
      <c r="CI1350" t="b">
        <f>LEN(_xlfn.IFNA(VLOOKUP(AX1350,Konstanta!$X:$X,1,FALSE),""))&gt;0</f>
        <v>0</v>
      </c>
      <c r="CJ1350" t="b">
        <f>OR(LEN(_xlfn.IFNA(VLOOKUP(Y1350,Konstanta!$Q:$Q,1,FALSE),""))&gt;0,LEN(Y1350)=0)</f>
        <v>1</v>
      </c>
      <c r="CK1350" t="b">
        <f t="shared" si="353"/>
        <v>1</v>
      </c>
      <c r="CL1350" t="b">
        <f>OR(LEN(_xlfn.IFNA(VLOOKUP(BK1350,Konstanta!$Z:$Z,1,FALSE),""))&gt;0,LEN(BK1350)=0)</f>
        <v>1</v>
      </c>
      <c r="CM1350" t="b">
        <f t="shared" si="354"/>
        <v>1</v>
      </c>
      <c r="CN1350" t="b">
        <f t="shared" si="355"/>
        <v>0</v>
      </c>
      <c r="CO1350" t="b">
        <f>LEN(_xlfn.IFNA(VLOOKUP(Data!K1350,Konstanta!$AB:$AB,1,FALSE),""))&gt;0</f>
        <v>0</v>
      </c>
      <c r="CP1350" s="12" t="b">
        <f t="shared" si="356"/>
        <v>0</v>
      </c>
      <c r="CQ1350" s="12" t="b">
        <f t="shared" si="357"/>
        <v>0</v>
      </c>
      <c r="CR1350" t="b">
        <f>ISNUMBER(SEARCH(Konstanta!$Q$5,Y1350))</f>
        <v>0</v>
      </c>
      <c r="CS1350">
        <f ca="1">IF(CD1350&lt;=Konstanta!$J$5,Konstanta!$I$5,IF(CD1350&lt;=Konstanta!$J$6,Konstanta!$I$6,IF(CD1350&lt;=Konstanta!$J$7,Konstanta!$I$7,Konstanta!$I$8)))</f>
        <v>4</v>
      </c>
      <c r="CT1350" t="b">
        <f>ISNUMBER(SEARCH(Konstanta!$Q$6,Y1350))</f>
        <v>0</v>
      </c>
      <c r="CU1350">
        <f ca="1">IF(CD1350&lt;=Konstanta!$F$5,Konstanta!$E$5,IF(CD1350&lt;=Konstanta!$F$6,Konstanta!$E$6,IF(CD1350&lt;=Konstanta!$F$7,Konstanta!$E$7,IF(CD1350&lt;=Konstanta!$F$8,Konstanta!$E$8,Konstanta!$E$9))))</f>
        <v>5</v>
      </c>
      <c r="CV1350" t="b">
        <f t="shared" si="358"/>
        <v>1</v>
      </c>
      <c r="CW1350" s="74">
        <f ca="1">IF(CD1350&lt;=Konstanta!$B$5,Konstanta!$A$5,IF(CD1350&lt;=Konstanta!$B$6,Konstanta!$A$6,IF(CD1350&lt;=Konstanta!$B$7,Konstanta!$A$7,IF(CD1350&lt;=Konstanta!$B$8,Konstanta!$A$8,IF(CD1350&lt;=Konstanta!$B$9,Konstanta!$A$9,IF(CD1350&lt;=Konstanta!$B$10,Konstanta!$A$10,IF(CD1350&lt;=Konstanta!$B$11,Konstanta!$A$11,Konstanta!$A$12)))))))</f>
        <v>8</v>
      </c>
      <c r="CX1350" t="b">
        <f>LEN(_xlfn.IFNA(VLOOKUP(AA1350,Konstanta!$AD:$AD,1,FALSE),""))=0</f>
        <v>1</v>
      </c>
      <c r="CY1350" s="67">
        <f t="shared" si="359"/>
        <v>0</v>
      </c>
      <c r="CZ1350" s="67">
        <f t="shared" si="360"/>
        <v>0</v>
      </c>
      <c r="DA1350" s="67">
        <f t="shared" si="361"/>
        <v>0</v>
      </c>
      <c r="DB1350" t="b">
        <f t="shared" ca="1" si="362"/>
        <v>0</v>
      </c>
      <c r="DC1350" s="67" t="b">
        <f>DA1350&lt;=Konstanta!$AH$3</f>
        <v>1</v>
      </c>
      <c r="DD1350" t="b">
        <f>CY1350&lt;=Konstanta!$AH$4</f>
        <v>1</v>
      </c>
      <c r="DE1350" t="b">
        <f>CY1350&lt;=Konstanta!$AH$5</f>
        <v>1</v>
      </c>
      <c r="DF1350" t="b">
        <f>CY1350&lt;=Konstanta!$AH$6</f>
        <v>1</v>
      </c>
      <c r="DG1350" t="b">
        <f ca="1">TEXT(BL1350,"YYYYMMDD")=TEXT(Konstanta!$B$1,"YYYYMMDD")</f>
        <v>0</v>
      </c>
      <c r="DH1350" t="b">
        <f t="shared" si="363"/>
        <v>0</v>
      </c>
      <c r="DI1350" s="67">
        <f ca="1">Konstanta!$C$4-Data!CD1350</f>
        <v>-1096658.666275</v>
      </c>
      <c r="DJ1350">
        <f ca="1">IF(Data!DI1350&gt;=Konstanta!$B$14,Konstanta!$A$14,IF(Data!DI1350&gt;=Konstanta!$B$15,Konstanta!$A$15,IF(Data!DI1350&gt;=Konstanta!$B$16,Konstanta!$A$16,IF(Data!DI1350&gt;=Konstanta!$B$17,Konstanta!$A$17,IF(Data!DI1350&gt;=Konstanta!$B$18,Konstanta!$A$18,Konstanta!$A$19)))))</f>
        <v>6</v>
      </c>
      <c r="DK1350" t="b">
        <f t="shared" si="364"/>
        <v>0</v>
      </c>
      <c r="DL1350" t="b">
        <f>COUNTIFS(A$1:A1349,A1350)=0</f>
        <v>1</v>
      </c>
    </row>
    <row r="1351" spans="1:116">
      <c r="A1351" s="76"/>
      <c r="B1351" s="77"/>
      <c r="C1351" s="76"/>
      <c r="D1351" s="78"/>
      <c r="E1351" s="76"/>
      <c r="F1351" s="76"/>
      <c r="G1351" s="76"/>
      <c r="H1351" s="76"/>
      <c r="I1351" s="76"/>
      <c r="J1351" s="76"/>
      <c r="K1351" s="76"/>
      <c r="L1351" s="78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8"/>
      <c r="AM1351" s="76"/>
      <c r="AN1351" s="76"/>
      <c r="AO1351" s="76"/>
      <c r="AP1351" s="76"/>
      <c r="AQ1351" s="76"/>
      <c r="AR1351" s="76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7"/>
      <c r="BD1351" s="77"/>
      <c r="BE1351" s="77"/>
      <c r="BF1351" s="77"/>
      <c r="BG1351" s="77"/>
      <c r="BH1351" s="77"/>
      <c r="BI1351" s="77"/>
      <c r="BJ1351" s="76"/>
      <c r="BK1351" s="76"/>
      <c r="BL1351" s="78"/>
      <c r="BM1351" s="76"/>
      <c r="BN1351" s="76"/>
      <c r="BO1351" s="76"/>
      <c r="BP1351" s="76"/>
      <c r="BQ1351" s="76"/>
      <c r="BR1351" s="76"/>
      <c r="BS1351" s="76"/>
      <c r="BT1351" s="76"/>
      <c r="BU1351" s="76"/>
      <c r="BV1351" s="76"/>
      <c r="BW1351" s="76"/>
      <c r="BX1351" s="76"/>
      <c r="BY1351" s="76"/>
      <c r="BZ1351" s="70" t="str">
        <f t="shared" si="349"/>
        <v/>
      </c>
      <c r="CA1351" s="71">
        <f t="shared" ca="1" si="350"/>
        <v>1096694.6660166667</v>
      </c>
      <c r="CB1351" s="70" t="b">
        <f ca="1">AND(LEN(BZ1351)&gt;0,TEXT(BZ1351,"YYYY-MM-DD")=TEXT(Konstanta!$B$1,"YYYY-MM-DD"))</f>
        <v>0</v>
      </c>
      <c r="CC1351" s="70" t="str">
        <f t="shared" si="351"/>
        <v/>
      </c>
      <c r="CD1351" s="72">
        <f ca="1">(Konstanta!$B$2-D1351)*24</f>
        <v>1096694.666275</v>
      </c>
      <c r="CE1351" t="b">
        <f t="shared" si="352"/>
        <v>0</v>
      </c>
      <c r="CF1351" t="b">
        <f>LEN(_xlfn.IFNA(VLOOKUP(H1351,Konstanta!$M:$M,1,FALSE),""))&gt;0</f>
        <v>0</v>
      </c>
      <c r="CG1351" t="b">
        <f>LEN(_xlfn.IFNA(VLOOKUP(G1351,Konstanta!$T:$T,1,FALSE),""))&gt;0</f>
        <v>0</v>
      </c>
      <c r="CH1351" t="b">
        <f>_xlfn.IFNA(VLOOKUP(U1351,Konstanta!$O:$O,1,FALSE),"-")&lt;&gt;"-"</f>
        <v>0</v>
      </c>
      <c r="CI1351" t="b">
        <f>LEN(_xlfn.IFNA(VLOOKUP(AX1351,Konstanta!$X:$X,1,FALSE),""))&gt;0</f>
        <v>0</v>
      </c>
      <c r="CJ1351" t="b">
        <f>OR(LEN(_xlfn.IFNA(VLOOKUP(Y1351,Konstanta!$Q:$Q,1,FALSE),""))&gt;0,LEN(Y1351)=0)</f>
        <v>1</v>
      </c>
      <c r="CK1351" t="b">
        <f t="shared" si="353"/>
        <v>1</v>
      </c>
      <c r="CL1351" t="b">
        <f>OR(LEN(_xlfn.IFNA(VLOOKUP(BK1351,Konstanta!$Z:$Z,1,FALSE),""))&gt;0,LEN(BK1351)=0)</f>
        <v>1</v>
      </c>
      <c r="CM1351" t="b">
        <f t="shared" si="354"/>
        <v>1</v>
      </c>
      <c r="CN1351" t="b">
        <f t="shared" si="355"/>
        <v>0</v>
      </c>
      <c r="CO1351" t="b">
        <f>LEN(_xlfn.IFNA(VLOOKUP(Data!K1351,Konstanta!$AB:$AB,1,FALSE),""))&gt;0</f>
        <v>0</v>
      </c>
      <c r="CP1351" s="12" t="b">
        <f t="shared" si="356"/>
        <v>0</v>
      </c>
      <c r="CQ1351" s="12" t="b">
        <f t="shared" si="357"/>
        <v>0</v>
      </c>
      <c r="CR1351" t="b">
        <f>ISNUMBER(SEARCH(Konstanta!$Q$5,Y1351))</f>
        <v>0</v>
      </c>
      <c r="CS1351">
        <f ca="1">IF(CD1351&lt;=Konstanta!$J$5,Konstanta!$I$5,IF(CD1351&lt;=Konstanta!$J$6,Konstanta!$I$6,IF(CD1351&lt;=Konstanta!$J$7,Konstanta!$I$7,Konstanta!$I$8)))</f>
        <v>4</v>
      </c>
      <c r="CT1351" t="b">
        <f>ISNUMBER(SEARCH(Konstanta!$Q$6,Y1351))</f>
        <v>0</v>
      </c>
      <c r="CU1351">
        <f ca="1">IF(CD1351&lt;=Konstanta!$F$5,Konstanta!$E$5,IF(CD1351&lt;=Konstanta!$F$6,Konstanta!$E$6,IF(CD1351&lt;=Konstanta!$F$7,Konstanta!$E$7,IF(CD1351&lt;=Konstanta!$F$8,Konstanta!$E$8,Konstanta!$E$9))))</f>
        <v>5</v>
      </c>
      <c r="CV1351" t="b">
        <f t="shared" si="358"/>
        <v>1</v>
      </c>
      <c r="CW1351" s="74">
        <f ca="1">IF(CD1351&lt;=Konstanta!$B$5,Konstanta!$A$5,IF(CD1351&lt;=Konstanta!$B$6,Konstanta!$A$6,IF(CD1351&lt;=Konstanta!$B$7,Konstanta!$A$7,IF(CD1351&lt;=Konstanta!$B$8,Konstanta!$A$8,IF(CD1351&lt;=Konstanta!$B$9,Konstanta!$A$9,IF(CD1351&lt;=Konstanta!$B$10,Konstanta!$A$10,IF(CD1351&lt;=Konstanta!$B$11,Konstanta!$A$11,Konstanta!$A$12)))))))</f>
        <v>8</v>
      </c>
      <c r="CX1351" t="b">
        <f>LEN(_xlfn.IFNA(VLOOKUP(AA1351,Konstanta!$AD:$AD,1,FALSE),""))=0</f>
        <v>1</v>
      </c>
      <c r="CY1351" s="67">
        <f t="shared" si="359"/>
        <v>0</v>
      </c>
      <c r="CZ1351" s="67">
        <f t="shared" si="360"/>
        <v>0</v>
      </c>
      <c r="DA1351" s="67">
        <f t="shared" si="361"/>
        <v>0</v>
      </c>
      <c r="DB1351" t="b">
        <f t="shared" ca="1" si="362"/>
        <v>0</v>
      </c>
      <c r="DC1351" s="67" t="b">
        <f>DA1351&lt;=Konstanta!$AH$3</f>
        <v>1</v>
      </c>
      <c r="DD1351" t="b">
        <f>CY1351&lt;=Konstanta!$AH$4</f>
        <v>1</v>
      </c>
      <c r="DE1351" t="b">
        <f>CY1351&lt;=Konstanta!$AH$5</f>
        <v>1</v>
      </c>
      <c r="DF1351" t="b">
        <f>CY1351&lt;=Konstanta!$AH$6</f>
        <v>1</v>
      </c>
      <c r="DG1351" t="b">
        <f ca="1">TEXT(BL1351,"YYYYMMDD")=TEXT(Konstanta!$B$1,"YYYYMMDD")</f>
        <v>0</v>
      </c>
      <c r="DH1351" t="b">
        <f t="shared" si="363"/>
        <v>0</v>
      </c>
      <c r="DI1351" s="67">
        <f ca="1">Konstanta!$C$4-Data!CD1351</f>
        <v>-1096658.666275</v>
      </c>
      <c r="DJ1351">
        <f ca="1">IF(Data!DI1351&gt;=Konstanta!$B$14,Konstanta!$A$14,IF(Data!DI1351&gt;=Konstanta!$B$15,Konstanta!$A$15,IF(Data!DI1351&gt;=Konstanta!$B$16,Konstanta!$A$16,IF(Data!DI1351&gt;=Konstanta!$B$17,Konstanta!$A$17,IF(Data!DI1351&gt;=Konstanta!$B$18,Konstanta!$A$18,Konstanta!$A$19)))))</f>
        <v>6</v>
      </c>
      <c r="DK1351" t="b">
        <f t="shared" si="364"/>
        <v>0</v>
      </c>
      <c r="DL1351" t="b">
        <f>COUNTIFS(A$1:A1350,A1351)=0</f>
        <v>1</v>
      </c>
    </row>
    <row r="1352" spans="1:116">
      <c r="A1352" s="76"/>
      <c r="B1352" s="77"/>
      <c r="C1352" s="76"/>
      <c r="D1352" s="78"/>
      <c r="E1352" s="76"/>
      <c r="F1352" s="76"/>
      <c r="G1352" s="76"/>
      <c r="H1352" s="76"/>
      <c r="I1352" s="76"/>
      <c r="J1352" s="76"/>
      <c r="K1352" s="76"/>
      <c r="L1352" s="78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8"/>
      <c r="AM1352" s="76"/>
      <c r="AN1352" s="76"/>
      <c r="AO1352" s="76"/>
      <c r="AP1352" s="76"/>
      <c r="AQ1352" s="76"/>
      <c r="AR1352" s="76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7"/>
      <c r="BD1352" s="77"/>
      <c r="BE1352" s="77"/>
      <c r="BF1352" s="77"/>
      <c r="BG1352" s="77"/>
      <c r="BH1352" s="77"/>
      <c r="BI1352" s="77"/>
      <c r="BJ1352" s="76"/>
      <c r="BK1352" s="76"/>
      <c r="BL1352" s="78"/>
      <c r="BM1352" s="76"/>
      <c r="BN1352" s="76"/>
      <c r="BO1352" s="76"/>
      <c r="BP1352" s="76"/>
      <c r="BQ1352" s="76"/>
      <c r="BR1352" s="76"/>
      <c r="BS1352" s="76"/>
      <c r="BT1352" s="76"/>
      <c r="BU1352" s="76"/>
      <c r="BV1352" s="76"/>
      <c r="BW1352" s="76"/>
      <c r="BX1352" s="76"/>
      <c r="BY1352" s="76"/>
      <c r="BZ1352" s="70" t="str">
        <f t="shared" si="349"/>
        <v/>
      </c>
      <c r="CA1352" s="71">
        <f t="shared" ca="1" si="350"/>
        <v>1096694.6659916667</v>
      </c>
      <c r="CB1352" s="70" t="b">
        <f ca="1">AND(LEN(BZ1352)&gt;0,TEXT(BZ1352,"YYYY-MM-DD")=TEXT(Konstanta!$B$1,"YYYY-MM-DD"))</f>
        <v>0</v>
      </c>
      <c r="CC1352" s="70" t="str">
        <f t="shared" si="351"/>
        <v/>
      </c>
      <c r="CD1352" s="72">
        <f ca="1">(Konstanta!$B$2-D1352)*24</f>
        <v>1096694.666275</v>
      </c>
      <c r="CE1352" t="b">
        <f t="shared" si="352"/>
        <v>0</v>
      </c>
      <c r="CF1352" t="b">
        <f>LEN(_xlfn.IFNA(VLOOKUP(H1352,Konstanta!$M:$M,1,FALSE),""))&gt;0</f>
        <v>0</v>
      </c>
      <c r="CG1352" t="b">
        <f>LEN(_xlfn.IFNA(VLOOKUP(G1352,Konstanta!$T:$T,1,FALSE),""))&gt;0</f>
        <v>0</v>
      </c>
      <c r="CH1352" t="b">
        <f>_xlfn.IFNA(VLOOKUP(U1352,Konstanta!$O:$O,1,FALSE),"-")&lt;&gt;"-"</f>
        <v>0</v>
      </c>
      <c r="CI1352" t="b">
        <f>LEN(_xlfn.IFNA(VLOOKUP(AX1352,Konstanta!$X:$X,1,FALSE),""))&gt;0</f>
        <v>0</v>
      </c>
      <c r="CJ1352" t="b">
        <f>OR(LEN(_xlfn.IFNA(VLOOKUP(Y1352,Konstanta!$Q:$Q,1,FALSE),""))&gt;0,LEN(Y1352)=0)</f>
        <v>1</v>
      </c>
      <c r="CK1352" t="b">
        <f t="shared" si="353"/>
        <v>1</v>
      </c>
      <c r="CL1352" t="b">
        <f>OR(LEN(_xlfn.IFNA(VLOOKUP(BK1352,Konstanta!$Z:$Z,1,FALSE),""))&gt;0,LEN(BK1352)=0)</f>
        <v>1</v>
      </c>
      <c r="CM1352" t="b">
        <f t="shared" si="354"/>
        <v>1</v>
      </c>
      <c r="CN1352" t="b">
        <f t="shared" si="355"/>
        <v>0</v>
      </c>
      <c r="CO1352" t="b">
        <f>LEN(_xlfn.IFNA(VLOOKUP(Data!K1352,Konstanta!$AB:$AB,1,FALSE),""))&gt;0</f>
        <v>0</v>
      </c>
      <c r="CP1352" s="12" t="b">
        <f t="shared" si="356"/>
        <v>0</v>
      </c>
      <c r="CQ1352" s="12" t="b">
        <f t="shared" si="357"/>
        <v>0</v>
      </c>
      <c r="CR1352" t="b">
        <f>ISNUMBER(SEARCH(Konstanta!$Q$5,Y1352))</f>
        <v>0</v>
      </c>
      <c r="CS1352">
        <f ca="1">IF(CD1352&lt;=Konstanta!$J$5,Konstanta!$I$5,IF(CD1352&lt;=Konstanta!$J$6,Konstanta!$I$6,IF(CD1352&lt;=Konstanta!$J$7,Konstanta!$I$7,Konstanta!$I$8)))</f>
        <v>4</v>
      </c>
      <c r="CT1352" t="b">
        <f>ISNUMBER(SEARCH(Konstanta!$Q$6,Y1352))</f>
        <v>0</v>
      </c>
      <c r="CU1352">
        <f ca="1">IF(CD1352&lt;=Konstanta!$F$5,Konstanta!$E$5,IF(CD1352&lt;=Konstanta!$F$6,Konstanta!$E$6,IF(CD1352&lt;=Konstanta!$F$7,Konstanta!$E$7,IF(CD1352&lt;=Konstanta!$F$8,Konstanta!$E$8,Konstanta!$E$9))))</f>
        <v>5</v>
      </c>
      <c r="CV1352" t="b">
        <f t="shared" si="358"/>
        <v>1</v>
      </c>
      <c r="CW1352" s="74">
        <f ca="1">IF(CD1352&lt;=Konstanta!$B$5,Konstanta!$A$5,IF(CD1352&lt;=Konstanta!$B$6,Konstanta!$A$6,IF(CD1352&lt;=Konstanta!$B$7,Konstanta!$A$7,IF(CD1352&lt;=Konstanta!$B$8,Konstanta!$A$8,IF(CD1352&lt;=Konstanta!$B$9,Konstanta!$A$9,IF(CD1352&lt;=Konstanta!$B$10,Konstanta!$A$10,IF(CD1352&lt;=Konstanta!$B$11,Konstanta!$A$11,Konstanta!$A$12)))))))</f>
        <v>8</v>
      </c>
      <c r="CX1352" t="b">
        <f>LEN(_xlfn.IFNA(VLOOKUP(AA1352,Konstanta!$AD:$AD,1,FALSE),""))=0</f>
        <v>1</v>
      </c>
      <c r="CY1352" s="67">
        <f t="shared" si="359"/>
        <v>0</v>
      </c>
      <c r="CZ1352" s="67">
        <f t="shared" si="360"/>
        <v>0</v>
      </c>
      <c r="DA1352" s="67">
        <f t="shared" si="361"/>
        <v>0</v>
      </c>
      <c r="DB1352" t="b">
        <f t="shared" ca="1" si="362"/>
        <v>0</v>
      </c>
      <c r="DC1352" s="67" t="b">
        <f>DA1352&lt;=Konstanta!$AH$3</f>
        <v>1</v>
      </c>
      <c r="DD1352" t="b">
        <f>CY1352&lt;=Konstanta!$AH$4</f>
        <v>1</v>
      </c>
      <c r="DE1352" t="b">
        <f>CY1352&lt;=Konstanta!$AH$5</f>
        <v>1</v>
      </c>
      <c r="DF1352" t="b">
        <f>CY1352&lt;=Konstanta!$AH$6</f>
        <v>1</v>
      </c>
      <c r="DG1352" t="b">
        <f ca="1">TEXT(BL1352,"YYYYMMDD")=TEXT(Konstanta!$B$1,"YYYYMMDD")</f>
        <v>0</v>
      </c>
      <c r="DH1352" t="b">
        <f t="shared" si="363"/>
        <v>0</v>
      </c>
      <c r="DI1352" s="67">
        <f ca="1">Konstanta!$C$4-Data!CD1352</f>
        <v>-1096658.666275</v>
      </c>
      <c r="DJ1352">
        <f ca="1">IF(Data!DI1352&gt;=Konstanta!$B$14,Konstanta!$A$14,IF(Data!DI1352&gt;=Konstanta!$B$15,Konstanta!$A$15,IF(Data!DI1352&gt;=Konstanta!$B$16,Konstanta!$A$16,IF(Data!DI1352&gt;=Konstanta!$B$17,Konstanta!$A$17,IF(Data!DI1352&gt;=Konstanta!$B$18,Konstanta!$A$18,Konstanta!$A$19)))))</f>
        <v>6</v>
      </c>
      <c r="DK1352" t="b">
        <f t="shared" si="364"/>
        <v>0</v>
      </c>
      <c r="DL1352" t="b">
        <f>COUNTIFS(A$1:A1351,A1352)=0</f>
        <v>1</v>
      </c>
    </row>
    <row r="1353" spans="1:116">
      <c r="A1353" s="76"/>
      <c r="B1353" s="77"/>
      <c r="C1353" s="76"/>
      <c r="D1353" s="78"/>
      <c r="E1353" s="76"/>
      <c r="F1353" s="76"/>
      <c r="G1353" s="76"/>
      <c r="H1353" s="76"/>
      <c r="I1353" s="76"/>
      <c r="J1353" s="76"/>
      <c r="K1353" s="76"/>
      <c r="L1353" s="78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8"/>
      <c r="AM1353" s="76"/>
      <c r="AN1353" s="76"/>
      <c r="AO1353" s="76"/>
      <c r="AP1353" s="76"/>
      <c r="AQ1353" s="76"/>
      <c r="AR1353" s="76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7"/>
      <c r="BD1353" s="77"/>
      <c r="BE1353" s="77"/>
      <c r="BF1353" s="77"/>
      <c r="BG1353" s="77"/>
      <c r="BH1353" s="77"/>
      <c r="BI1353" s="77"/>
      <c r="BJ1353" s="76"/>
      <c r="BK1353" s="76"/>
      <c r="BL1353" s="78"/>
      <c r="BM1353" s="76"/>
      <c r="BN1353" s="76"/>
      <c r="BO1353" s="76"/>
      <c r="BP1353" s="76"/>
      <c r="BQ1353" s="76"/>
      <c r="BR1353" s="76"/>
      <c r="BS1353" s="76"/>
      <c r="BT1353" s="76"/>
      <c r="BU1353" s="76"/>
      <c r="BV1353" s="76"/>
      <c r="BW1353" s="76"/>
      <c r="BX1353" s="76"/>
      <c r="BY1353" s="76"/>
      <c r="BZ1353" s="70" t="str">
        <f t="shared" si="349"/>
        <v/>
      </c>
      <c r="CA1353" s="71">
        <f t="shared" ca="1" si="350"/>
        <v>1096694.6659916667</v>
      </c>
      <c r="CB1353" s="70" t="b">
        <f ca="1">AND(LEN(BZ1353)&gt;0,TEXT(BZ1353,"YYYY-MM-DD")=TEXT(Konstanta!$B$1,"YYYY-MM-DD"))</f>
        <v>0</v>
      </c>
      <c r="CC1353" s="70" t="str">
        <f t="shared" si="351"/>
        <v/>
      </c>
      <c r="CD1353" s="72">
        <f ca="1">(Konstanta!$B$2-D1353)*24</f>
        <v>1096694.666275</v>
      </c>
      <c r="CE1353" t="b">
        <f t="shared" si="352"/>
        <v>0</v>
      </c>
      <c r="CF1353" t="b">
        <f>LEN(_xlfn.IFNA(VLOOKUP(H1353,Konstanta!$M:$M,1,FALSE),""))&gt;0</f>
        <v>0</v>
      </c>
      <c r="CG1353" t="b">
        <f>LEN(_xlfn.IFNA(VLOOKUP(G1353,Konstanta!$T:$T,1,FALSE),""))&gt;0</f>
        <v>0</v>
      </c>
      <c r="CH1353" t="b">
        <f>_xlfn.IFNA(VLOOKUP(U1353,Konstanta!$O:$O,1,FALSE),"-")&lt;&gt;"-"</f>
        <v>0</v>
      </c>
      <c r="CI1353" t="b">
        <f>LEN(_xlfn.IFNA(VLOOKUP(AX1353,Konstanta!$X:$X,1,FALSE),""))&gt;0</f>
        <v>0</v>
      </c>
      <c r="CJ1353" t="b">
        <f>OR(LEN(_xlfn.IFNA(VLOOKUP(Y1353,Konstanta!$Q:$Q,1,FALSE),""))&gt;0,LEN(Y1353)=0)</f>
        <v>1</v>
      </c>
      <c r="CK1353" t="b">
        <f t="shared" si="353"/>
        <v>1</v>
      </c>
      <c r="CL1353" t="b">
        <f>OR(LEN(_xlfn.IFNA(VLOOKUP(BK1353,Konstanta!$Z:$Z,1,FALSE),""))&gt;0,LEN(BK1353)=0)</f>
        <v>1</v>
      </c>
      <c r="CM1353" t="b">
        <f t="shared" si="354"/>
        <v>1</v>
      </c>
      <c r="CN1353" t="b">
        <f t="shared" si="355"/>
        <v>0</v>
      </c>
      <c r="CO1353" t="b">
        <f>LEN(_xlfn.IFNA(VLOOKUP(Data!K1353,Konstanta!$AB:$AB,1,FALSE),""))&gt;0</f>
        <v>0</v>
      </c>
      <c r="CP1353" s="12" t="b">
        <f t="shared" si="356"/>
        <v>0</v>
      </c>
      <c r="CQ1353" s="12" t="b">
        <f t="shared" si="357"/>
        <v>0</v>
      </c>
      <c r="CR1353" t="b">
        <f>ISNUMBER(SEARCH(Konstanta!$Q$5,Y1353))</f>
        <v>0</v>
      </c>
      <c r="CS1353">
        <f ca="1">IF(CD1353&lt;=Konstanta!$J$5,Konstanta!$I$5,IF(CD1353&lt;=Konstanta!$J$6,Konstanta!$I$6,IF(CD1353&lt;=Konstanta!$J$7,Konstanta!$I$7,Konstanta!$I$8)))</f>
        <v>4</v>
      </c>
      <c r="CT1353" t="b">
        <f>ISNUMBER(SEARCH(Konstanta!$Q$6,Y1353))</f>
        <v>0</v>
      </c>
      <c r="CU1353">
        <f ca="1">IF(CD1353&lt;=Konstanta!$F$5,Konstanta!$E$5,IF(CD1353&lt;=Konstanta!$F$6,Konstanta!$E$6,IF(CD1353&lt;=Konstanta!$F$7,Konstanta!$E$7,IF(CD1353&lt;=Konstanta!$F$8,Konstanta!$E$8,Konstanta!$E$9))))</f>
        <v>5</v>
      </c>
      <c r="CV1353" t="b">
        <f t="shared" si="358"/>
        <v>1</v>
      </c>
      <c r="CW1353" s="74">
        <f ca="1">IF(CD1353&lt;=Konstanta!$B$5,Konstanta!$A$5,IF(CD1353&lt;=Konstanta!$B$6,Konstanta!$A$6,IF(CD1353&lt;=Konstanta!$B$7,Konstanta!$A$7,IF(CD1353&lt;=Konstanta!$B$8,Konstanta!$A$8,IF(CD1353&lt;=Konstanta!$B$9,Konstanta!$A$9,IF(CD1353&lt;=Konstanta!$B$10,Konstanta!$A$10,IF(CD1353&lt;=Konstanta!$B$11,Konstanta!$A$11,Konstanta!$A$12)))))))</f>
        <v>8</v>
      </c>
      <c r="CX1353" t="b">
        <f>LEN(_xlfn.IFNA(VLOOKUP(AA1353,Konstanta!$AD:$AD,1,FALSE),""))=0</f>
        <v>1</v>
      </c>
      <c r="CY1353" s="67">
        <f t="shared" si="359"/>
        <v>0</v>
      </c>
      <c r="CZ1353" s="67">
        <f t="shared" si="360"/>
        <v>0</v>
      </c>
      <c r="DA1353" s="67">
        <f t="shared" si="361"/>
        <v>0</v>
      </c>
      <c r="DB1353" t="b">
        <f t="shared" ca="1" si="362"/>
        <v>0</v>
      </c>
      <c r="DC1353" s="67" t="b">
        <f>DA1353&lt;=Konstanta!$AH$3</f>
        <v>1</v>
      </c>
      <c r="DD1353" t="b">
        <f>CY1353&lt;=Konstanta!$AH$4</f>
        <v>1</v>
      </c>
      <c r="DE1353" t="b">
        <f>CY1353&lt;=Konstanta!$AH$5</f>
        <v>1</v>
      </c>
      <c r="DF1353" t="b">
        <f>CY1353&lt;=Konstanta!$AH$6</f>
        <v>1</v>
      </c>
      <c r="DG1353" t="b">
        <f ca="1">TEXT(BL1353,"YYYYMMDD")=TEXT(Konstanta!$B$1,"YYYYMMDD")</f>
        <v>0</v>
      </c>
      <c r="DH1353" t="b">
        <f t="shared" si="363"/>
        <v>0</v>
      </c>
      <c r="DI1353" s="67">
        <f ca="1">Konstanta!$C$4-Data!CD1353</f>
        <v>-1096658.666275</v>
      </c>
      <c r="DJ1353">
        <f ca="1">IF(Data!DI1353&gt;=Konstanta!$B$14,Konstanta!$A$14,IF(Data!DI1353&gt;=Konstanta!$B$15,Konstanta!$A$15,IF(Data!DI1353&gt;=Konstanta!$B$16,Konstanta!$A$16,IF(Data!DI1353&gt;=Konstanta!$B$17,Konstanta!$A$17,IF(Data!DI1353&gt;=Konstanta!$B$18,Konstanta!$A$18,Konstanta!$A$19)))))</f>
        <v>6</v>
      </c>
      <c r="DK1353" t="b">
        <f t="shared" si="364"/>
        <v>0</v>
      </c>
      <c r="DL1353" t="b">
        <f>COUNTIFS(A$1:A1352,A1353)=0</f>
        <v>1</v>
      </c>
    </row>
    <row r="1354" spans="1:116">
      <c r="A1354" s="76"/>
      <c r="B1354" s="77"/>
      <c r="C1354" s="76"/>
      <c r="D1354" s="78"/>
      <c r="E1354" s="76"/>
      <c r="F1354" s="76"/>
      <c r="G1354" s="76"/>
      <c r="H1354" s="76"/>
      <c r="I1354" s="76"/>
      <c r="J1354" s="76"/>
      <c r="K1354" s="76"/>
      <c r="L1354" s="78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8"/>
      <c r="AM1354" s="76"/>
      <c r="AN1354" s="76"/>
      <c r="AO1354" s="76"/>
      <c r="AP1354" s="76"/>
      <c r="AQ1354" s="76"/>
      <c r="AR1354" s="76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7"/>
      <c r="BD1354" s="77"/>
      <c r="BE1354" s="77"/>
      <c r="BF1354" s="77"/>
      <c r="BG1354" s="77"/>
      <c r="BH1354" s="77"/>
      <c r="BI1354" s="77"/>
      <c r="BJ1354" s="76"/>
      <c r="BK1354" s="76"/>
      <c r="BL1354" s="78"/>
      <c r="BM1354" s="76"/>
      <c r="BN1354" s="76"/>
      <c r="BO1354" s="76"/>
      <c r="BP1354" s="76"/>
      <c r="BQ1354" s="76"/>
      <c r="BR1354" s="76"/>
      <c r="BS1354" s="76"/>
      <c r="BT1354" s="76"/>
      <c r="BU1354" s="76"/>
      <c r="BV1354" s="76"/>
      <c r="BW1354" s="76"/>
      <c r="BX1354" s="76"/>
      <c r="BY1354" s="76"/>
      <c r="BZ1354" s="70" t="str">
        <f t="shared" si="349"/>
        <v/>
      </c>
      <c r="CA1354" s="71">
        <f t="shared" ca="1" si="350"/>
        <v>1096694.6662138889</v>
      </c>
      <c r="CB1354" s="70" t="b">
        <f ca="1">AND(LEN(BZ1354)&gt;0,TEXT(BZ1354,"YYYY-MM-DD")=TEXT(Konstanta!$B$1,"YYYY-MM-DD"))</f>
        <v>0</v>
      </c>
      <c r="CC1354" s="70" t="str">
        <f t="shared" si="351"/>
        <v/>
      </c>
      <c r="CD1354" s="72">
        <f ca="1">(Konstanta!$B$2-D1354)*24</f>
        <v>1096694.666275</v>
      </c>
      <c r="CE1354" t="b">
        <f t="shared" si="352"/>
        <v>0</v>
      </c>
      <c r="CF1354" t="b">
        <f>LEN(_xlfn.IFNA(VLOOKUP(H1354,Konstanta!$M:$M,1,FALSE),""))&gt;0</f>
        <v>0</v>
      </c>
      <c r="CG1354" t="b">
        <f>LEN(_xlfn.IFNA(VLOOKUP(G1354,Konstanta!$T:$T,1,FALSE),""))&gt;0</f>
        <v>0</v>
      </c>
      <c r="CH1354" t="b">
        <f>_xlfn.IFNA(VLOOKUP(U1354,Konstanta!$O:$O,1,FALSE),"-")&lt;&gt;"-"</f>
        <v>0</v>
      </c>
      <c r="CI1354" t="b">
        <f>LEN(_xlfn.IFNA(VLOOKUP(AX1354,Konstanta!$X:$X,1,FALSE),""))&gt;0</f>
        <v>0</v>
      </c>
      <c r="CJ1354" t="b">
        <f>OR(LEN(_xlfn.IFNA(VLOOKUP(Y1354,Konstanta!$Q:$Q,1,FALSE),""))&gt;0,LEN(Y1354)=0)</f>
        <v>1</v>
      </c>
      <c r="CK1354" t="b">
        <f t="shared" si="353"/>
        <v>1</v>
      </c>
      <c r="CL1354" t="b">
        <f>OR(LEN(_xlfn.IFNA(VLOOKUP(BK1354,Konstanta!$Z:$Z,1,FALSE),""))&gt;0,LEN(BK1354)=0)</f>
        <v>1</v>
      </c>
      <c r="CM1354" t="b">
        <f t="shared" si="354"/>
        <v>1</v>
      </c>
      <c r="CN1354" t="b">
        <f t="shared" si="355"/>
        <v>0</v>
      </c>
      <c r="CO1354" t="b">
        <f>LEN(_xlfn.IFNA(VLOOKUP(Data!K1354,Konstanta!$AB:$AB,1,FALSE),""))&gt;0</f>
        <v>0</v>
      </c>
      <c r="CP1354" s="12" t="b">
        <f t="shared" si="356"/>
        <v>0</v>
      </c>
      <c r="CQ1354" s="12" t="b">
        <f t="shared" si="357"/>
        <v>0</v>
      </c>
      <c r="CR1354" t="b">
        <f>ISNUMBER(SEARCH(Konstanta!$Q$5,Y1354))</f>
        <v>0</v>
      </c>
      <c r="CS1354">
        <f ca="1">IF(CD1354&lt;=Konstanta!$J$5,Konstanta!$I$5,IF(CD1354&lt;=Konstanta!$J$6,Konstanta!$I$6,IF(CD1354&lt;=Konstanta!$J$7,Konstanta!$I$7,Konstanta!$I$8)))</f>
        <v>4</v>
      </c>
      <c r="CT1354" t="b">
        <f>ISNUMBER(SEARCH(Konstanta!$Q$6,Y1354))</f>
        <v>0</v>
      </c>
      <c r="CU1354">
        <f ca="1">IF(CD1354&lt;=Konstanta!$F$5,Konstanta!$E$5,IF(CD1354&lt;=Konstanta!$F$6,Konstanta!$E$6,IF(CD1354&lt;=Konstanta!$F$7,Konstanta!$E$7,IF(CD1354&lt;=Konstanta!$F$8,Konstanta!$E$8,Konstanta!$E$9))))</f>
        <v>5</v>
      </c>
      <c r="CV1354" t="b">
        <f t="shared" si="358"/>
        <v>1</v>
      </c>
      <c r="CW1354" s="74">
        <f ca="1">IF(CD1354&lt;=Konstanta!$B$5,Konstanta!$A$5,IF(CD1354&lt;=Konstanta!$B$6,Konstanta!$A$6,IF(CD1354&lt;=Konstanta!$B$7,Konstanta!$A$7,IF(CD1354&lt;=Konstanta!$B$8,Konstanta!$A$8,IF(CD1354&lt;=Konstanta!$B$9,Konstanta!$A$9,IF(CD1354&lt;=Konstanta!$B$10,Konstanta!$A$10,IF(CD1354&lt;=Konstanta!$B$11,Konstanta!$A$11,Konstanta!$A$12)))))))</f>
        <v>8</v>
      </c>
      <c r="CX1354" t="b">
        <f>LEN(_xlfn.IFNA(VLOOKUP(AA1354,Konstanta!$AD:$AD,1,FALSE),""))=0</f>
        <v>1</v>
      </c>
      <c r="CY1354" s="67">
        <f t="shared" si="359"/>
        <v>0</v>
      </c>
      <c r="CZ1354" s="67">
        <f t="shared" si="360"/>
        <v>0</v>
      </c>
      <c r="DA1354" s="67">
        <f t="shared" si="361"/>
        <v>0</v>
      </c>
      <c r="DB1354" t="b">
        <f t="shared" ca="1" si="362"/>
        <v>0</v>
      </c>
      <c r="DC1354" s="67" t="b">
        <f>DA1354&lt;=Konstanta!$AH$3</f>
        <v>1</v>
      </c>
      <c r="DD1354" t="b">
        <f>CY1354&lt;=Konstanta!$AH$4</f>
        <v>1</v>
      </c>
      <c r="DE1354" t="b">
        <f>CY1354&lt;=Konstanta!$AH$5</f>
        <v>1</v>
      </c>
      <c r="DF1354" t="b">
        <f>CY1354&lt;=Konstanta!$AH$6</f>
        <v>1</v>
      </c>
      <c r="DG1354" t="b">
        <f ca="1">TEXT(BL1354,"YYYYMMDD")=TEXT(Konstanta!$B$1,"YYYYMMDD")</f>
        <v>0</v>
      </c>
      <c r="DH1354" t="b">
        <f t="shared" si="363"/>
        <v>0</v>
      </c>
      <c r="DI1354" s="67">
        <f ca="1">Konstanta!$C$4-Data!CD1354</f>
        <v>-1096658.666275</v>
      </c>
      <c r="DJ1354">
        <f ca="1">IF(Data!DI1354&gt;=Konstanta!$B$14,Konstanta!$A$14,IF(Data!DI1354&gt;=Konstanta!$B$15,Konstanta!$A$15,IF(Data!DI1354&gt;=Konstanta!$B$16,Konstanta!$A$16,IF(Data!DI1354&gt;=Konstanta!$B$17,Konstanta!$A$17,IF(Data!DI1354&gt;=Konstanta!$B$18,Konstanta!$A$18,Konstanta!$A$19)))))</f>
        <v>6</v>
      </c>
      <c r="DK1354" t="b">
        <f t="shared" si="364"/>
        <v>0</v>
      </c>
      <c r="DL1354" t="b">
        <f>COUNTIFS(A$1:A1353,A1354)=0</f>
        <v>1</v>
      </c>
    </row>
    <row r="1355" spans="1:116">
      <c r="A1355" s="76"/>
      <c r="B1355" s="77"/>
      <c r="C1355" s="76"/>
      <c r="D1355" s="78"/>
      <c r="E1355" s="76"/>
      <c r="F1355" s="76"/>
      <c r="G1355" s="76"/>
      <c r="H1355" s="76"/>
      <c r="I1355" s="76"/>
      <c r="J1355" s="76"/>
      <c r="K1355" s="76"/>
      <c r="L1355" s="78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8"/>
      <c r="AM1355" s="76"/>
      <c r="AN1355" s="76"/>
      <c r="AO1355" s="76"/>
      <c r="AP1355" s="76"/>
      <c r="AQ1355" s="76"/>
      <c r="AR1355" s="76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7"/>
      <c r="BD1355" s="77"/>
      <c r="BE1355" s="77"/>
      <c r="BF1355" s="77"/>
      <c r="BG1355" s="77"/>
      <c r="BH1355" s="77"/>
      <c r="BI1355" s="77"/>
      <c r="BJ1355" s="76"/>
      <c r="BK1355" s="76"/>
      <c r="BL1355" s="78"/>
      <c r="BM1355" s="76"/>
      <c r="BN1355" s="76"/>
      <c r="BO1355" s="76"/>
      <c r="BP1355" s="76"/>
      <c r="BQ1355" s="76"/>
      <c r="BR1355" s="76"/>
      <c r="BS1355" s="76"/>
      <c r="BT1355" s="76"/>
      <c r="BU1355" s="76"/>
      <c r="BV1355" s="76"/>
      <c r="BW1355" s="76"/>
      <c r="BX1355" s="76"/>
      <c r="BY1355" s="76"/>
      <c r="BZ1355" s="70" t="str">
        <f t="shared" si="349"/>
        <v/>
      </c>
      <c r="CA1355" s="71">
        <f t="shared" ca="1" si="350"/>
        <v>1096694.6660055555</v>
      </c>
      <c r="CB1355" s="70" t="b">
        <f ca="1">AND(LEN(BZ1355)&gt;0,TEXT(BZ1355,"YYYY-MM-DD")=TEXT(Konstanta!$B$1,"YYYY-MM-DD"))</f>
        <v>0</v>
      </c>
      <c r="CC1355" s="70" t="str">
        <f t="shared" si="351"/>
        <v/>
      </c>
      <c r="CD1355" s="72">
        <f ca="1">(Konstanta!$B$2-D1355)*24</f>
        <v>1096694.666275</v>
      </c>
      <c r="CE1355" t="b">
        <f t="shared" si="352"/>
        <v>0</v>
      </c>
      <c r="CF1355" t="b">
        <f>LEN(_xlfn.IFNA(VLOOKUP(H1355,Konstanta!$M:$M,1,FALSE),""))&gt;0</f>
        <v>0</v>
      </c>
      <c r="CG1355" t="b">
        <f>LEN(_xlfn.IFNA(VLOOKUP(G1355,Konstanta!$T:$T,1,FALSE),""))&gt;0</f>
        <v>0</v>
      </c>
      <c r="CH1355" t="b">
        <f>_xlfn.IFNA(VLOOKUP(U1355,Konstanta!$O:$O,1,FALSE),"-")&lt;&gt;"-"</f>
        <v>0</v>
      </c>
      <c r="CI1355" t="b">
        <f>LEN(_xlfn.IFNA(VLOOKUP(AX1355,Konstanta!$X:$X,1,FALSE),""))&gt;0</f>
        <v>0</v>
      </c>
      <c r="CJ1355" t="b">
        <f>OR(LEN(_xlfn.IFNA(VLOOKUP(Y1355,Konstanta!$Q:$Q,1,FALSE),""))&gt;0,LEN(Y1355)=0)</f>
        <v>1</v>
      </c>
      <c r="CK1355" t="b">
        <f t="shared" si="353"/>
        <v>1</v>
      </c>
      <c r="CL1355" t="b">
        <f>OR(LEN(_xlfn.IFNA(VLOOKUP(BK1355,Konstanta!$Z:$Z,1,FALSE),""))&gt;0,LEN(BK1355)=0)</f>
        <v>1</v>
      </c>
      <c r="CM1355" t="b">
        <f t="shared" si="354"/>
        <v>1</v>
      </c>
      <c r="CN1355" t="b">
        <f t="shared" si="355"/>
        <v>0</v>
      </c>
      <c r="CO1355" t="b">
        <f>LEN(_xlfn.IFNA(VLOOKUP(Data!K1355,Konstanta!$AB:$AB,1,FALSE),""))&gt;0</f>
        <v>0</v>
      </c>
      <c r="CP1355" s="12" t="b">
        <f t="shared" si="356"/>
        <v>0</v>
      </c>
      <c r="CQ1355" s="12" t="b">
        <f t="shared" si="357"/>
        <v>0</v>
      </c>
      <c r="CR1355" t="b">
        <f>ISNUMBER(SEARCH(Konstanta!$Q$5,Y1355))</f>
        <v>0</v>
      </c>
      <c r="CS1355">
        <f ca="1">IF(CD1355&lt;=Konstanta!$J$5,Konstanta!$I$5,IF(CD1355&lt;=Konstanta!$J$6,Konstanta!$I$6,IF(CD1355&lt;=Konstanta!$J$7,Konstanta!$I$7,Konstanta!$I$8)))</f>
        <v>4</v>
      </c>
      <c r="CT1355" t="b">
        <f>ISNUMBER(SEARCH(Konstanta!$Q$6,Y1355))</f>
        <v>0</v>
      </c>
      <c r="CU1355">
        <f ca="1">IF(CD1355&lt;=Konstanta!$F$5,Konstanta!$E$5,IF(CD1355&lt;=Konstanta!$F$6,Konstanta!$E$6,IF(CD1355&lt;=Konstanta!$F$7,Konstanta!$E$7,IF(CD1355&lt;=Konstanta!$F$8,Konstanta!$E$8,Konstanta!$E$9))))</f>
        <v>5</v>
      </c>
      <c r="CV1355" t="b">
        <f t="shared" si="358"/>
        <v>1</v>
      </c>
      <c r="CW1355" s="74">
        <f ca="1">IF(CD1355&lt;=Konstanta!$B$5,Konstanta!$A$5,IF(CD1355&lt;=Konstanta!$B$6,Konstanta!$A$6,IF(CD1355&lt;=Konstanta!$B$7,Konstanta!$A$7,IF(CD1355&lt;=Konstanta!$B$8,Konstanta!$A$8,IF(CD1355&lt;=Konstanta!$B$9,Konstanta!$A$9,IF(CD1355&lt;=Konstanta!$B$10,Konstanta!$A$10,IF(CD1355&lt;=Konstanta!$B$11,Konstanta!$A$11,Konstanta!$A$12)))))))</f>
        <v>8</v>
      </c>
      <c r="CX1355" t="b">
        <f>LEN(_xlfn.IFNA(VLOOKUP(AA1355,Konstanta!$AD:$AD,1,FALSE),""))=0</f>
        <v>1</v>
      </c>
      <c r="CY1355" s="67">
        <f t="shared" si="359"/>
        <v>0</v>
      </c>
      <c r="CZ1355" s="67">
        <f t="shared" si="360"/>
        <v>0</v>
      </c>
      <c r="DA1355" s="67">
        <f t="shared" si="361"/>
        <v>0</v>
      </c>
      <c r="DB1355" t="b">
        <f t="shared" ca="1" si="362"/>
        <v>0</v>
      </c>
      <c r="DC1355" s="67" t="b">
        <f>DA1355&lt;=Konstanta!$AH$3</f>
        <v>1</v>
      </c>
      <c r="DD1355" t="b">
        <f>CY1355&lt;=Konstanta!$AH$4</f>
        <v>1</v>
      </c>
      <c r="DE1355" t="b">
        <f>CY1355&lt;=Konstanta!$AH$5</f>
        <v>1</v>
      </c>
      <c r="DF1355" t="b">
        <f>CY1355&lt;=Konstanta!$AH$6</f>
        <v>1</v>
      </c>
      <c r="DG1355" t="b">
        <f ca="1">TEXT(BL1355,"YYYYMMDD")=TEXT(Konstanta!$B$1,"YYYYMMDD")</f>
        <v>0</v>
      </c>
      <c r="DH1355" t="b">
        <f t="shared" si="363"/>
        <v>0</v>
      </c>
      <c r="DI1355" s="67">
        <f ca="1">Konstanta!$C$4-Data!CD1355</f>
        <v>-1096658.666275</v>
      </c>
      <c r="DJ1355">
        <f ca="1">IF(Data!DI1355&gt;=Konstanta!$B$14,Konstanta!$A$14,IF(Data!DI1355&gt;=Konstanta!$B$15,Konstanta!$A$15,IF(Data!DI1355&gt;=Konstanta!$B$16,Konstanta!$A$16,IF(Data!DI1355&gt;=Konstanta!$B$17,Konstanta!$A$17,IF(Data!DI1355&gt;=Konstanta!$B$18,Konstanta!$A$18,Konstanta!$A$19)))))</f>
        <v>6</v>
      </c>
      <c r="DK1355" t="b">
        <f t="shared" si="364"/>
        <v>0</v>
      </c>
      <c r="DL1355" t="b">
        <f>COUNTIFS(A$1:A1354,A1355)=0</f>
        <v>1</v>
      </c>
    </row>
    <row r="1356" spans="1:116">
      <c r="A1356" s="76"/>
      <c r="B1356" s="77"/>
      <c r="C1356" s="76"/>
      <c r="D1356" s="78"/>
      <c r="E1356" s="76"/>
      <c r="F1356" s="76"/>
      <c r="G1356" s="76"/>
      <c r="H1356" s="76"/>
      <c r="I1356" s="76"/>
      <c r="J1356" s="76"/>
      <c r="K1356" s="76"/>
      <c r="L1356" s="78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8"/>
      <c r="AM1356" s="76"/>
      <c r="AN1356" s="76"/>
      <c r="AO1356" s="76"/>
      <c r="AP1356" s="76"/>
      <c r="AQ1356" s="76"/>
      <c r="AR1356" s="76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7"/>
      <c r="BD1356" s="77"/>
      <c r="BE1356" s="77"/>
      <c r="BF1356" s="77"/>
      <c r="BG1356" s="77"/>
      <c r="BH1356" s="77"/>
      <c r="BI1356" s="77"/>
      <c r="BJ1356" s="76"/>
      <c r="BK1356" s="76"/>
      <c r="BL1356" s="78"/>
      <c r="BM1356" s="76"/>
      <c r="BN1356" s="76"/>
      <c r="BO1356" s="76"/>
      <c r="BP1356" s="76"/>
      <c r="BQ1356" s="76"/>
      <c r="BR1356" s="76"/>
      <c r="BS1356" s="76"/>
      <c r="BT1356" s="76"/>
      <c r="BU1356" s="76"/>
      <c r="BV1356" s="76"/>
      <c r="BW1356" s="76"/>
      <c r="BX1356" s="76"/>
      <c r="BY1356" s="76"/>
      <c r="BZ1356" s="70" t="str">
        <f t="shared" si="349"/>
        <v/>
      </c>
      <c r="CA1356" s="71">
        <f t="shared" ca="1" si="350"/>
        <v>1096694.6659916667</v>
      </c>
      <c r="CB1356" s="70" t="b">
        <f ca="1">AND(LEN(BZ1356)&gt;0,TEXT(BZ1356,"YYYY-MM-DD")=TEXT(Konstanta!$B$1,"YYYY-MM-DD"))</f>
        <v>0</v>
      </c>
      <c r="CC1356" s="70" t="str">
        <f t="shared" si="351"/>
        <v/>
      </c>
      <c r="CD1356" s="72">
        <f ca="1">(Konstanta!$B$2-D1356)*24</f>
        <v>1096694.666275</v>
      </c>
      <c r="CE1356" t="b">
        <f t="shared" si="352"/>
        <v>0</v>
      </c>
      <c r="CF1356" t="b">
        <f>LEN(_xlfn.IFNA(VLOOKUP(H1356,Konstanta!$M:$M,1,FALSE),""))&gt;0</f>
        <v>0</v>
      </c>
      <c r="CG1356" t="b">
        <f>LEN(_xlfn.IFNA(VLOOKUP(G1356,Konstanta!$T:$T,1,FALSE),""))&gt;0</f>
        <v>0</v>
      </c>
      <c r="CH1356" t="b">
        <f>_xlfn.IFNA(VLOOKUP(U1356,Konstanta!$O:$O,1,FALSE),"-")&lt;&gt;"-"</f>
        <v>0</v>
      </c>
      <c r="CI1356" t="b">
        <f>LEN(_xlfn.IFNA(VLOOKUP(AX1356,Konstanta!$X:$X,1,FALSE),""))&gt;0</f>
        <v>0</v>
      </c>
      <c r="CJ1356" t="b">
        <f>OR(LEN(_xlfn.IFNA(VLOOKUP(Y1356,Konstanta!$Q:$Q,1,FALSE),""))&gt;0,LEN(Y1356)=0)</f>
        <v>1</v>
      </c>
      <c r="CK1356" t="b">
        <f t="shared" si="353"/>
        <v>1</v>
      </c>
      <c r="CL1356" t="b">
        <f>OR(LEN(_xlfn.IFNA(VLOOKUP(BK1356,Konstanta!$Z:$Z,1,FALSE),""))&gt;0,LEN(BK1356)=0)</f>
        <v>1</v>
      </c>
      <c r="CM1356" t="b">
        <f t="shared" si="354"/>
        <v>1</v>
      </c>
      <c r="CN1356" t="b">
        <f t="shared" si="355"/>
        <v>0</v>
      </c>
      <c r="CO1356" t="b">
        <f>LEN(_xlfn.IFNA(VLOOKUP(Data!K1356,Konstanta!$AB:$AB,1,FALSE),""))&gt;0</f>
        <v>0</v>
      </c>
      <c r="CP1356" s="12" t="b">
        <f t="shared" si="356"/>
        <v>0</v>
      </c>
      <c r="CQ1356" s="12" t="b">
        <f t="shared" si="357"/>
        <v>0</v>
      </c>
      <c r="CR1356" t="b">
        <f>ISNUMBER(SEARCH(Konstanta!$Q$5,Y1356))</f>
        <v>0</v>
      </c>
      <c r="CS1356">
        <f ca="1">IF(CD1356&lt;=Konstanta!$J$5,Konstanta!$I$5,IF(CD1356&lt;=Konstanta!$J$6,Konstanta!$I$6,IF(CD1356&lt;=Konstanta!$J$7,Konstanta!$I$7,Konstanta!$I$8)))</f>
        <v>4</v>
      </c>
      <c r="CT1356" t="b">
        <f>ISNUMBER(SEARCH(Konstanta!$Q$6,Y1356))</f>
        <v>0</v>
      </c>
      <c r="CU1356">
        <f ca="1">IF(CD1356&lt;=Konstanta!$F$5,Konstanta!$E$5,IF(CD1356&lt;=Konstanta!$F$6,Konstanta!$E$6,IF(CD1356&lt;=Konstanta!$F$7,Konstanta!$E$7,IF(CD1356&lt;=Konstanta!$F$8,Konstanta!$E$8,Konstanta!$E$9))))</f>
        <v>5</v>
      </c>
      <c r="CV1356" t="b">
        <f t="shared" si="358"/>
        <v>1</v>
      </c>
      <c r="CW1356" s="74">
        <f ca="1">IF(CD1356&lt;=Konstanta!$B$5,Konstanta!$A$5,IF(CD1356&lt;=Konstanta!$B$6,Konstanta!$A$6,IF(CD1356&lt;=Konstanta!$B$7,Konstanta!$A$7,IF(CD1356&lt;=Konstanta!$B$8,Konstanta!$A$8,IF(CD1356&lt;=Konstanta!$B$9,Konstanta!$A$9,IF(CD1356&lt;=Konstanta!$B$10,Konstanta!$A$10,IF(CD1356&lt;=Konstanta!$B$11,Konstanta!$A$11,Konstanta!$A$12)))))))</f>
        <v>8</v>
      </c>
      <c r="CX1356" t="b">
        <f>LEN(_xlfn.IFNA(VLOOKUP(AA1356,Konstanta!$AD:$AD,1,FALSE),""))=0</f>
        <v>1</v>
      </c>
      <c r="CY1356" s="67">
        <f t="shared" si="359"/>
        <v>0</v>
      </c>
      <c r="CZ1356" s="67">
        <f t="shared" si="360"/>
        <v>0</v>
      </c>
      <c r="DA1356" s="67">
        <f t="shared" si="361"/>
        <v>0</v>
      </c>
      <c r="DB1356" t="b">
        <f t="shared" ca="1" si="362"/>
        <v>0</v>
      </c>
      <c r="DC1356" s="67" t="b">
        <f>DA1356&lt;=Konstanta!$AH$3</f>
        <v>1</v>
      </c>
      <c r="DD1356" t="b">
        <f>CY1356&lt;=Konstanta!$AH$4</f>
        <v>1</v>
      </c>
      <c r="DE1356" t="b">
        <f>CY1356&lt;=Konstanta!$AH$5</f>
        <v>1</v>
      </c>
      <c r="DF1356" t="b">
        <f>CY1356&lt;=Konstanta!$AH$6</f>
        <v>1</v>
      </c>
      <c r="DG1356" t="b">
        <f ca="1">TEXT(BL1356,"YYYYMMDD")=TEXT(Konstanta!$B$1,"YYYYMMDD")</f>
        <v>0</v>
      </c>
      <c r="DH1356" t="b">
        <f t="shared" si="363"/>
        <v>0</v>
      </c>
      <c r="DI1356" s="67">
        <f ca="1">Konstanta!$C$4-Data!CD1356</f>
        <v>-1096658.666275</v>
      </c>
      <c r="DJ1356">
        <f ca="1">IF(Data!DI1356&gt;=Konstanta!$B$14,Konstanta!$A$14,IF(Data!DI1356&gt;=Konstanta!$B$15,Konstanta!$A$15,IF(Data!DI1356&gt;=Konstanta!$B$16,Konstanta!$A$16,IF(Data!DI1356&gt;=Konstanta!$B$17,Konstanta!$A$17,IF(Data!DI1356&gt;=Konstanta!$B$18,Konstanta!$A$18,Konstanta!$A$19)))))</f>
        <v>6</v>
      </c>
      <c r="DK1356" t="b">
        <f t="shared" si="364"/>
        <v>0</v>
      </c>
      <c r="DL1356" t="b">
        <f>COUNTIFS(A$1:A1355,A1356)=0</f>
        <v>1</v>
      </c>
    </row>
    <row r="1357" spans="1:116">
      <c r="A1357" s="76"/>
      <c r="B1357" s="77"/>
      <c r="C1357" s="76"/>
      <c r="D1357" s="78"/>
      <c r="E1357" s="76"/>
      <c r="F1357" s="76"/>
      <c r="G1357" s="76"/>
      <c r="H1357" s="76"/>
      <c r="I1357" s="76"/>
      <c r="J1357" s="76"/>
      <c r="K1357" s="76"/>
      <c r="L1357" s="78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8"/>
      <c r="AM1357" s="76"/>
      <c r="AN1357" s="76"/>
      <c r="AO1357" s="76"/>
      <c r="AP1357" s="76"/>
      <c r="AQ1357" s="76"/>
      <c r="AR1357" s="76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7"/>
      <c r="BD1357" s="77"/>
      <c r="BE1357" s="77"/>
      <c r="BF1357" s="77"/>
      <c r="BG1357" s="77"/>
      <c r="BH1357" s="77"/>
      <c r="BI1357" s="77"/>
      <c r="BJ1357" s="76"/>
      <c r="BK1357" s="76"/>
      <c r="BL1357" s="78"/>
      <c r="BM1357" s="76"/>
      <c r="BN1357" s="76"/>
      <c r="BO1357" s="76"/>
      <c r="BP1357" s="76"/>
      <c r="BQ1357" s="76"/>
      <c r="BR1357" s="76"/>
      <c r="BS1357" s="76"/>
      <c r="BT1357" s="76"/>
      <c r="BU1357" s="76"/>
      <c r="BV1357" s="76"/>
      <c r="BW1357" s="76"/>
      <c r="BX1357" s="76"/>
      <c r="BY1357" s="76"/>
      <c r="BZ1357" s="70" t="str">
        <f t="shared" si="349"/>
        <v/>
      </c>
      <c r="CA1357" s="71">
        <f t="shared" ca="1" si="350"/>
        <v>1096694.6664083335</v>
      </c>
      <c r="CB1357" s="70" t="b">
        <f ca="1">AND(LEN(BZ1357)&gt;0,TEXT(BZ1357,"YYYY-MM-DD")=TEXT(Konstanta!$B$1,"YYYY-MM-DD"))</f>
        <v>0</v>
      </c>
      <c r="CC1357" s="70" t="str">
        <f t="shared" si="351"/>
        <v/>
      </c>
      <c r="CD1357" s="72">
        <f ca="1">(Konstanta!$B$2-D1357)*24</f>
        <v>1096694.666275</v>
      </c>
      <c r="CE1357" t="b">
        <f t="shared" si="352"/>
        <v>0</v>
      </c>
      <c r="CF1357" t="b">
        <f>LEN(_xlfn.IFNA(VLOOKUP(H1357,Konstanta!$M:$M,1,FALSE),""))&gt;0</f>
        <v>0</v>
      </c>
      <c r="CG1357" t="b">
        <f>LEN(_xlfn.IFNA(VLOOKUP(G1357,Konstanta!$T:$T,1,FALSE),""))&gt;0</f>
        <v>0</v>
      </c>
      <c r="CH1357" t="b">
        <f>_xlfn.IFNA(VLOOKUP(U1357,Konstanta!$O:$O,1,FALSE),"-")&lt;&gt;"-"</f>
        <v>0</v>
      </c>
      <c r="CI1357" t="b">
        <f>LEN(_xlfn.IFNA(VLOOKUP(AX1357,Konstanta!$X:$X,1,FALSE),""))&gt;0</f>
        <v>0</v>
      </c>
      <c r="CJ1357" t="b">
        <f>OR(LEN(_xlfn.IFNA(VLOOKUP(Y1357,Konstanta!$Q:$Q,1,FALSE),""))&gt;0,LEN(Y1357)=0)</f>
        <v>1</v>
      </c>
      <c r="CK1357" t="b">
        <f t="shared" si="353"/>
        <v>1</v>
      </c>
      <c r="CL1357" t="b">
        <f>OR(LEN(_xlfn.IFNA(VLOOKUP(BK1357,Konstanta!$Z:$Z,1,FALSE),""))&gt;0,LEN(BK1357)=0)</f>
        <v>1</v>
      </c>
      <c r="CM1357" t="b">
        <f t="shared" si="354"/>
        <v>1</v>
      </c>
      <c r="CN1357" t="b">
        <f t="shared" si="355"/>
        <v>0</v>
      </c>
      <c r="CO1357" t="b">
        <f>LEN(_xlfn.IFNA(VLOOKUP(Data!K1357,Konstanta!$AB:$AB,1,FALSE),""))&gt;0</f>
        <v>0</v>
      </c>
      <c r="CP1357" s="12" t="b">
        <f t="shared" si="356"/>
        <v>0</v>
      </c>
      <c r="CQ1357" s="12" t="b">
        <f t="shared" si="357"/>
        <v>0</v>
      </c>
      <c r="CR1357" t="b">
        <f>ISNUMBER(SEARCH(Konstanta!$Q$5,Y1357))</f>
        <v>0</v>
      </c>
      <c r="CS1357">
        <f ca="1">IF(CD1357&lt;=Konstanta!$J$5,Konstanta!$I$5,IF(CD1357&lt;=Konstanta!$J$6,Konstanta!$I$6,IF(CD1357&lt;=Konstanta!$J$7,Konstanta!$I$7,Konstanta!$I$8)))</f>
        <v>4</v>
      </c>
      <c r="CT1357" t="b">
        <f>ISNUMBER(SEARCH(Konstanta!$Q$6,Y1357))</f>
        <v>0</v>
      </c>
      <c r="CU1357">
        <f ca="1">IF(CD1357&lt;=Konstanta!$F$5,Konstanta!$E$5,IF(CD1357&lt;=Konstanta!$F$6,Konstanta!$E$6,IF(CD1357&lt;=Konstanta!$F$7,Konstanta!$E$7,IF(CD1357&lt;=Konstanta!$F$8,Konstanta!$E$8,Konstanta!$E$9))))</f>
        <v>5</v>
      </c>
      <c r="CV1357" t="b">
        <f t="shared" si="358"/>
        <v>1</v>
      </c>
      <c r="CW1357" s="74">
        <f ca="1">IF(CD1357&lt;=Konstanta!$B$5,Konstanta!$A$5,IF(CD1357&lt;=Konstanta!$B$6,Konstanta!$A$6,IF(CD1357&lt;=Konstanta!$B$7,Konstanta!$A$7,IF(CD1357&lt;=Konstanta!$B$8,Konstanta!$A$8,IF(CD1357&lt;=Konstanta!$B$9,Konstanta!$A$9,IF(CD1357&lt;=Konstanta!$B$10,Konstanta!$A$10,IF(CD1357&lt;=Konstanta!$B$11,Konstanta!$A$11,Konstanta!$A$12)))))))</f>
        <v>8</v>
      </c>
      <c r="CX1357" t="b">
        <f>LEN(_xlfn.IFNA(VLOOKUP(AA1357,Konstanta!$AD:$AD,1,FALSE),""))=0</f>
        <v>1</v>
      </c>
      <c r="CY1357" s="67">
        <f t="shared" si="359"/>
        <v>0</v>
      </c>
      <c r="CZ1357" s="67">
        <f t="shared" si="360"/>
        <v>0</v>
      </c>
      <c r="DA1357" s="67">
        <f t="shared" si="361"/>
        <v>0</v>
      </c>
      <c r="DB1357" t="b">
        <f t="shared" ca="1" si="362"/>
        <v>0</v>
      </c>
      <c r="DC1357" s="67" t="b">
        <f>DA1357&lt;=Konstanta!$AH$3</f>
        <v>1</v>
      </c>
      <c r="DD1357" t="b">
        <f>CY1357&lt;=Konstanta!$AH$4</f>
        <v>1</v>
      </c>
      <c r="DE1357" t="b">
        <f>CY1357&lt;=Konstanta!$AH$5</f>
        <v>1</v>
      </c>
      <c r="DF1357" t="b">
        <f>CY1357&lt;=Konstanta!$AH$6</f>
        <v>1</v>
      </c>
      <c r="DG1357" t="b">
        <f ca="1">TEXT(BL1357,"YYYYMMDD")=TEXT(Konstanta!$B$1,"YYYYMMDD")</f>
        <v>0</v>
      </c>
      <c r="DH1357" t="b">
        <f t="shared" si="363"/>
        <v>0</v>
      </c>
      <c r="DI1357" s="67">
        <f ca="1">Konstanta!$C$4-Data!CD1357</f>
        <v>-1096658.666275</v>
      </c>
      <c r="DJ1357">
        <f ca="1">IF(Data!DI1357&gt;=Konstanta!$B$14,Konstanta!$A$14,IF(Data!DI1357&gt;=Konstanta!$B$15,Konstanta!$A$15,IF(Data!DI1357&gt;=Konstanta!$B$16,Konstanta!$A$16,IF(Data!DI1357&gt;=Konstanta!$B$17,Konstanta!$A$17,IF(Data!DI1357&gt;=Konstanta!$B$18,Konstanta!$A$18,Konstanta!$A$19)))))</f>
        <v>6</v>
      </c>
      <c r="DK1357" t="b">
        <f t="shared" si="364"/>
        <v>0</v>
      </c>
      <c r="DL1357" t="b">
        <f>COUNTIFS(A$1:A1356,A1357)=0</f>
        <v>1</v>
      </c>
    </row>
    <row r="1358" spans="1:116">
      <c r="A1358" s="76"/>
      <c r="B1358" s="77"/>
      <c r="C1358" s="76"/>
      <c r="D1358" s="78"/>
      <c r="E1358" s="76"/>
      <c r="F1358" s="76"/>
      <c r="G1358" s="76"/>
      <c r="H1358" s="76"/>
      <c r="I1358" s="76"/>
      <c r="J1358" s="76"/>
      <c r="K1358" s="76"/>
      <c r="L1358" s="78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8"/>
      <c r="AM1358" s="76"/>
      <c r="AN1358" s="76"/>
      <c r="AO1358" s="76"/>
      <c r="AP1358" s="76"/>
      <c r="AQ1358" s="76"/>
      <c r="AR1358" s="76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7"/>
      <c r="BD1358" s="77"/>
      <c r="BE1358" s="77"/>
      <c r="BF1358" s="77"/>
      <c r="BG1358" s="77"/>
      <c r="BH1358" s="77"/>
      <c r="BI1358" s="77"/>
      <c r="BJ1358" s="76"/>
      <c r="BK1358" s="76"/>
      <c r="BL1358" s="78"/>
      <c r="BM1358" s="76"/>
      <c r="BN1358" s="76"/>
      <c r="BO1358" s="76"/>
      <c r="BP1358" s="76"/>
      <c r="BQ1358" s="76"/>
      <c r="BR1358" s="76"/>
      <c r="BS1358" s="76"/>
      <c r="BT1358" s="76"/>
      <c r="BU1358" s="76"/>
      <c r="BV1358" s="76"/>
      <c r="BW1358" s="76"/>
      <c r="BX1358" s="76"/>
      <c r="BY1358" s="76"/>
      <c r="BZ1358" s="70" t="str">
        <f t="shared" si="349"/>
        <v/>
      </c>
      <c r="CA1358" s="71">
        <f t="shared" ca="1" si="350"/>
        <v>1096694.6664305555</v>
      </c>
      <c r="CB1358" s="70" t="b">
        <f ca="1">AND(LEN(BZ1358)&gt;0,TEXT(BZ1358,"YYYY-MM-DD")=TEXT(Konstanta!$B$1,"YYYY-MM-DD"))</f>
        <v>0</v>
      </c>
      <c r="CC1358" s="70" t="str">
        <f t="shared" si="351"/>
        <v/>
      </c>
      <c r="CD1358" s="72">
        <f ca="1">(Konstanta!$B$2-D1358)*24</f>
        <v>1096694.666275</v>
      </c>
      <c r="CE1358" t="b">
        <f t="shared" si="352"/>
        <v>0</v>
      </c>
      <c r="CF1358" t="b">
        <f>LEN(_xlfn.IFNA(VLOOKUP(H1358,Konstanta!$M:$M,1,FALSE),""))&gt;0</f>
        <v>0</v>
      </c>
      <c r="CG1358" t="b">
        <f>LEN(_xlfn.IFNA(VLOOKUP(G1358,Konstanta!$T:$T,1,FALSE),""))&gt;0</f>
        <v>0</v>
      </c>
      <c r="CH1358" t="b">
        <f>_xlfn.IFNA(VLOOKUP(U1358,Konstanta!$O:$O,1,FALSE),"-")&lt;&gt;"-"</f>
        <v>0</v>
      </c>
      <c r="CI1358" t="b">
        <f>LEN(_xlfn.IFNA(VLOOKUP(AX1358,Konstanta!$X:$X,1,FALSE),""))&gt;0</f>
        <v>0</v>
      </c>
      <c r="CJ1358" t="b">
        <f>OR(LEN(_xlfn.IFNA(VLOOKUP(Y1358,Konstanta!$Q:$Q,1,FALSE),""))&gt;0,LEN(Y1358)=0)</f>
        <v>1</v>
      </c>
      <c r="CK1358" t="b">
        <f t="shared" si="353"/>
        <v>1</v>
      </c>
      <c r="CL1358" t="b">
        <f>OR(LEN(_xlfn.IFNA(VLOOKUP(BK1358,Konstanta!$Z:$Z,1,FALSE),""))&gt;0,LEN(BK1358)=0)</f>
        <v>1</v>
      </c>
      <c r="CM1358" t="b">
        <f t="shared" si="354"/>
        <v>1</v>
      </c>
      <c r="CN1358" t="b">
        <f t="shared" si="355"/>
        <v>0</v>
      </c>
      <c r="CO1358" t="b">
        <f>LEN(_xlfn.IFNA(VLOOKUP(Data!K1358,Konstanta!$AB:$AB,1,FALSE),""))&gt;0</f>
        <v>0</v>
      </c>
      <c r="CP1358" s="12" t="b">
        <f t="shared" si="356"/>
        <v>0</v>
      </c>
      <c r="CQ1358" s="12" t="b">
        <f t="shared" si="357"/>
        <v>0</v>
      </c>
      <c r="CR1358" t="b">
        <f>ISNUMBER(SEARCH(Konstanta!$Q$5,Y1358))</f>
        <v>0</v>
      </c>
      <c r="CS1358">
        <f ca="1">IF(CD1358&lt;=Konstanta!$J$5,Konstanta!$I$5,IF(CD1358&lt;=Konstanta!$J$6,Konstanta!$I$6,IF(CD1358&lt;=Konstanta!$J$7,Konstanta!$I$7,Konstanta!$I$8)))</f>
        <v>4</v>
      </c>
      <c r="CT1358" t="b">
        <f>ISNUMBER(SEARCH(Konstanta!$Q$6,Y1358))</f>
        <v>0</v>
      </c>
      <c r="CU1358">
        <f ca="1">IF(CD1358&lt;=Konstanta!$F$5,Konstanta!$E$5,IF(CD1358&lt;=Konstanta!$F$6,Konstanta!$E$6,IF(CD1358&lt;=Konstanta!$F$7,Konstanta!$E$7,IF(CD1358&lt;=Konstanta!$F$8,Konstanta!$E$8,Konstanta!$E$9))))</f>
        <v>5</v>
      </c>
      <c r="CV1358" t="b">
        <f t="shared" si="358"/>
        <v>1</v>
      </c>
      <c r="CW1358" s="74">
        <f ca="1">IF(CD1358&lt;=Konstanta!$B$5,Konstanta!$A$5,IF(CD1358&lt;=Konstanta!$B$6,Konstanta!$A$6,IF(CD1358&lt;=Konstanta!$B$7,Konstanta!$A$7,IF(CD1358&lt;=Konstanta!$B$8,Konstanta!$A$8,IF(CD1358&lt;=Konstanta!$B$9,Konstanta!$A$9,IF(CD1358&lt;=Konstanta!$B$10,Konstanta!$A$10,IF(CD1358&lt;=Konstanta!$B$11,Konstanta!$A$11,Konstanta!$A$12)))))))</f>
        <v>8</v>
      </c>
      <c r="CX1358" t="b">
        <f>LEN(_xlfn.IFNA(VLOOKUP(AA1358,Konstanta!$AD:$AD,1,FALSE),""))=0</f>
        <v>1</v>
      </c>
      <c r="CY1358" s="67">
        <f t="shared" si="359"/>
        <v>0</v>
      </c>
      <c r="CZ1358" s="67">
        <f t="shared" si="360"/>
        <v>0</v>
      </c>
      <c r="DA1358" s="67">
        <f t="shared" si="361"/>
        <v>0</v>
      </c>
      <c r="DB1358" t="b">
        <f t="shared" ca="1" si="362"/>
        <v>0</v>
      </c>
      <c r="DC1358" s="67" t="b">
        <f>DA1358&lt;=Konstanta!$AH$3</f>
        <v>1</v>
      </c>
      <c r="DD1358" t="b">
        <f>CY1358&lt;=Konstanta!$AH$4</f>
        <v>1</v>
      </c>
      <c r="DE1358" t="b">
        <f>CY1358&lt;=Konstanta!$AH$5</f>
        <v>1</v>
      </c>
      <c r="DF1358" t="b">
        <f>CY1358&lt;=Konstanta!$AH$6</f>
        <v>1</v>
      </c>
      <c r="DG1358" t="b">
        <f ca="1">TEXT(BL1358,"YYYYMMDD")=TEXT(Konstanta!$B$1,"YYYYMMDD")</f>
        <v>0</v>
      </c>
      <c r="DH1358" t="b">
        <f t="shared" si="363"/>
        <v>0</v>
      </c>
      <c r="DI1358" s="67">
        <f ca="1">Konstanta!$C$4-Data!CD1358</f>
        <v>-1096658.666275</v>
      </c>
      <c r="DJ1358">
        <f ca="1">IF(Data!DI1358&gt;=Konstanta!$B$14,Konstanta!$A$14,IF(Data!DI1358&gt;=Konstanta!$B$15,Konstanta!$A$15,IF(Data!DI1358&gt;=Konstanta!$B$16,Konstanta!$A$16,IF(Data!DI1358&gt;=Konstanta!$B$17,Konstanta!$A$17,IF(Data!DI1358&gt;=Konstanta!$B$18,Konstanta!$A$18,Konstanta!$A$19)))))</f>
        <v>6</v>
      </c>
      <c r="DK1358" t="b">
        <f t="shared" si="364"/>
        <v>0</v>
      </c>
      <c r="DL1358" t="b">
        <f>COUNTIFS(A$1:A1357,A1358)=0</f>
        <v>1</v>
      </c>
    </row>
    <row r="1359" spans="1:116">
      <c r="A1359" s="76"/>
      <c r="B1359" s="77"/>
      <c r="C1359" s="76"/>
      <c r="D1359" s="78"/>
      <c r="E1359" s="76"/>
      <c r="F1359" s="76"/>
      <c r="G1359" s="76"/>
      <c r="H1359" s="76"/>
      <c r="I1359" s="76"/>
      <c r="J1359" s="76"/>
      <c r="K1359" s="76"/>
      <c r="L1359" s="78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8"/>
      <c r="AM1359" s="76"/>
      <c r="AN1359" s="76"/>
      <c r="AO1359" s="76"/>
      <c r="AP1359" s="76"/>
      <c r="AQ1359" s="76"/>
      <c r="AR1359" s="76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7"/>
      <c r="BD1359" s="77"/>
      <c r="BE1359" s="77"/>
      <c r="BF1359" s="77"/>
      <c r="BG1359" s="77"/>
      <c r="BH1359" s="77"/>
      <c r="BI1359" s="77"/>
      <c r="BJ1359" s="76"/>
      <c r="BK1359" s="76"/>
      <c r="BL1359" s="78"/>
      <c r="BM1359" s="76"/>
      <c r="BN1359" s="76"/>
      <c r="BO1359" s="76"/>
      <c r="BP1359" s="76"/>
      <c r="BQ1359" s="76"/>
      <c r="BR1359" s="76"/>
      <c r="BS1359" s="76"/>
      <c r="BT1359" s="76"/>
      <c r="BU1359" s="76"/>
      <c r="BV1359" s="76"/>
      <c r="BW1359" s="76"/>
      <c r="BX1359" s="76"/>
      <c r="BY1359" s="76"/>
      <c r="BZ1359" s="70" t="str">
        <f t="shared" si="349"/>
        <v/>
      </c>
      <c r="CA1359" s="71">
        <f t="shared" ca="1" si="350"/>
        <v>1096694.6664083335</v>
      </c>
      <c r="CB1359" s="70" t="b">
        <f ca="1">AND(LEN(BZ1359)&gt;0,TEXT(BZ1359,"YYYY-MM-DD")=TEXT(Konstanta!$B$1,"YYYY-MM-DD"))</f>
        <v>0</v>
      </c>
      <c r="CC1359" s="70" t="str">
        <f t="shared" si="351"/>
        <v/>
      </c>
      <c r="CD1359" s="72">
        <f ca="1">(Konstanta!$B$2-D1359)*24</f>
        <v>1096694.666275</v>
      </c>
      <c r="CE1359" t="b">
        <f t="shared" si="352"/>
        <v>0</v>
      </c>
      <c r="CF1359" t="b">
        <f>LEN(_xlfn.IFNA(VLOOKUP(H1359,Konstanta!$M:$M,1,FALSE),""))&gt;0</f>
        <v>0</v>
      </c>
      <c r="CG1359" t="b">
        <f>LEN(_xlfn.IFNA(VLOOKUP(G1359,Konstanta!$T:$T,1,FALSE),""))&gt;0</f>
        <v>0</v>
      </c>
      <c r="CH1359" t="b">
        <f>_xlfn.IFNA(VLOOKUP(U1359,Konstanta!$O:$O,1,FALSE),"-")&lt;&gt;"-"</f>
        <v>0</v>
      </c>
      <c r="CI1359" t="b">
        <f>LEN(_xlfn.IFNA(VLOOKUP(AX1359,Konstanta!$X:$X,1,FALSE),""))&gt;0</f>
        <v>0</v>
      </c>
      <c r="CJ1359" t="b">
        <f>OR(LEN(_xlfn.IFNA(VLOOKUP(Y1359,Konstanta!$Q:$Q,1,FALSE),""))&gt;0,LEN(Y1359)=0)</f>
        <v>1</v>
      </c>
      <c r="CK1359" t="b">
        <f t="shared" si="353"/>
        <v>1</v>
      </c>
      <c r="CL1359" t="b">
        <f>OR(LEN(_xlfn.IFNA(VLOOKUP(BK1359,Konstanta!$Z:$Z,1,FALSE),""))&gt;0,LEN(BK1359)=0)</f>
        <v>1</v>
      </c>
      <c r="CM1359" t="b">
        <f t="shared" si="354"/>
        <v>1</v>
      </c>
      <c r="CN1359" t="b">
        <f t="shared" si="355"/>
        <v>0</v>
      </c>
      <c r="CO1359" t="b">
        <f>LEN(_xlfn.IFNA(VLOOKUP(Data!K1359,Konstanta!$AB:$AB,1,FALSE),""))&gt;0</f>
        <v>0</v>
      </c>
      <c r="CP1359" s="12" t="b">
        <f t="shared" si="356"/>
        <v>0</v>
      </c>
      <c r="CQ1359" s="12" t="b">
        <f t="shared" si="357"/>
        <v>0</v>
      </c>
      <c r="CR1359" t="b">
        <f>ISNUMBER(SEARCH(Konstanta!$Q$5,Y1359))</f>
        <v>0</v>
      </c>
      <c r="CS1359">
        <f ca="1">IF(CD1359&lt;=Konstanta!$J$5,Konstanta!$I$5,IF(CD1359&lt;=Konstanta!$J$6,Konstanta!$I$6,IF(CD1359&lt;=Konstanta!$J$7,Konstanta!$I$7,Konstanta!$I$8)))</f>
        <v>4</v>
      </c>
      <c r="CT1359" t="b">
        <f>ISNUMBER(SEARCH(Konstanta!$Q$6,Y1359))</f>
        <v>0</v>
      </c>
      <c r="CU1359">
        <f ca="1">IF(CD1359&lt;=Konstanta!$F$5,Konstanta!$E$5,IF(CD1359&lt;=Konstanta!$F$6,Konstanta!$E$6,IF(CD1359&lt;=Konstanta!$F$7,Konstanta!$E$7,IF(CD1359&lt;=Konstanta!$F$8,Konstanta!$E$8,Konstanta!$E$9))))</f>
        <v>5</v>
      </c>
      <c r="CV1359" t="b">
        <f t="shared" si="358"/>
        <v>1</v>
      </c>
      <c r="CW1359" s="74">
        <f ca="1">IF(CD1359&lt;=Konstanta!$B$5,Konstanta!$A$5,IF(CD1359&lt;=Konstanta!$B$6,Konstanta!$A$6,IF(CD1359&lt;=Konstanta!$B$7,Konstanta!$A$7,IF(CD1359&lt;=Konstanta!$B$8,Konstanta!$A$8,IF(CD1359&lt;=Konstanta!$B$9,Konstanta!$A$9,IF(CD1359&lt;=Konstanta!$B$10,Konstanta!$A$10,IF(CD1359&lt;=Konstanta!$B$11,Konstanta!$A$11,Konstanta!$A$12)))))))</f>
        <v>8</v>
      </c>
      <c r="CX1359" t="b">
        <f>LEN(_xlfn.IFNA(VLOOKUP(AA1359,Konstanta!$AD:$AD,1,FALSE),""))=0</f>
        <v>1</v>
      </c>
      <c r="CY1359" s="67">
        <f t="shared" si="359"/>
        <v>0</v>
      </c>
      <c r="CZ1359" s="67">
        <f t="shared" si="360"/>
        <v>0</v>
      </c>
      <c r="DA1359" s="67">
        <f t="shared" si="361"/>
        <v>0</v>
      </c>
      <c r="DB1359" t="b">
        <f t="shared" ca="1" si="362"/>
        <v>0</v>
      </c>
      <c r="DC1359" s="67" t="b">
        <f>DA1359&lt;=Konstanta!$AH$3</f>
        <v>1</v>
      </c>
      <c r="DD1359" t="b">
        <f>CY1359&lt;=Konstanta!$AH$4</f>
        <v>1</v>
      </c>
      <c r="DE1359" t="b">
        <f>CY1359&lt;=Konstanta!$AH$5</f>
        <v>1</v>
      </c>
      <c r="DF1359" t="b">
        <f>CY1359&lt;=Konstanta!$AH$6</f>
        <v>1</v>
      </c>
      <c r="DG1359" t="b">
        <f ca="1">TEXT(BL1359,"YYYYMMDD")=TEXT(Konstanta!$B$1,"YYYYMMDD")</f>
        <v>0</v>
      </c>
      <c r="DH1359" t="b">
        <f t="shared" si="363"/>
        <v>0</v>
      </c>
      <c r="DI1359" s="67">
        <f ca="1">Konstanta!$C$4-Data!CD1359</f>
        <v>-1096658.666275</v>
      </c>
      <c r="DJ1359">
        <f ca="1">IF(Data!DI1359&gt;=Konstanta!$B$14,Konstanta!$A$14,IF(Data!DI1359&gt;=Konstanta!$B$15,Konstanta!$A$15,IF(Data!DI1359&gt;=Konstanta!$B$16,Konstanta!$A$16,IF(Data!DI1359&gt;=Konstanta!$B$17,Konstanta!$A$17,IF(Data!DI1359&gt;=Konstanta!$B$18,Konstanta!$A$18,Konstanta!$A$19)))))</f>
        <v>6</v>
      </c>
      <c r="DK1359" t="b">
        <f t="shared" si="364"/>
        <v>0</v>
      </c>
      <c r="DL1359" t="b">
        <f>COUNTIFS(A$1:A1358,A1359)=0</f>
        <v>1</v>
      </c>
    </row>
    <row r="1360" spans="1:116">
      <c r="A1360" s="76"/>
      <c r="B1360" s="77"/>
      <c r="C1360" s="76"/>
      <c r="D1360" s="78"/>
      <c r="E1360" s="76"/>
      <c r="F1360" s="76"/>
      <c r="G1360" s="76"/>
      <c r="H1360" s="76"/>
      <c r="I1360" s="76"/>
      <c r="J1360" s="76"/>
      <c r="K1360" s="76"/>
      <c r="L1360" s="78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8"/>
      <c r="AM1360" s="76"/>
      <c r="AN1360" s="76"/>
      <c r="AO1360" s="76"/>
      <c r="AP1360" s="76"/>
      <c r="AQ1360" s="76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7"/>
      <c r="BD1360" s="77"/>
      <c r="BE1360" s="77"/>
      <c r="BF1360" s="77"/>
      <c r="BG1360" s="77"/>
      <c r="BH1360" s="77"/>
      <c r="BI1360" s="77"/>
      <c r="BJ1360" s="76"/>
      <c r="BK1360" s="76"/>
      <c r="BL1360" s="78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0" t="str">
        <f t="shared" si="349"/>
        <v/>
      </c>
      <c r="CA1360" s="71">
        <f t="shared" ca="1" si="350"/>
        <v>1096694.6660166667</v>
      </c>
      <c r="CB1360" s="70" t="b">
        <f ca="1">AND(LEN(BZ1360)&gt;0,TEXT(BZ1360,"YYYY-MM-DD")=TEXT(Konstanta!$B$1,"YYYY-MM-DD"))</f>
        <v>0</v>
      </c>
      <c r="CC1360" s="70" t="str">
        <f t="shared" si="351"/>
        <v/>
      </c>
      <c r="CD1360" s="72">
        <f ca="1">(Konstanta!$B$2-D1360)*24</f>
        <v>1096694.666275</v>
      </c>
      <c r="CE1360" t="b">
        <f t="shared" si="352"/>
        <v>0</v>
      </c>
      <c r="CF1360" t="b">
        <f>LEN(_xlfn.IFNA(VLOOKUP(H1360,Konstanta!$M:$M,1,FALSE),""))&gt;0</f>
        <v>0</v>
      </c>
      <c r="CG1360" t="b">
        <f>LEN(_xlfn.IFNA(VLOOKUP(G1360,Konstanta!$T:$T,1,FALSE),""))&gt;0</f>
        <v>0</v>
      </c>
      <c r="CH1360" t="b">
        <f>_xlfn.IFNA(VLOOKUP(U1360,Konstanta!$O:$O,1,FALSE),"-")&lt;&gt;"-"</f>
        <v>0</v>
      </c>
      <c r="CI1360" t="b">
        <f>LEN(_xlfn.IFNA(VLOOKUP(AX1360,Konstanta!$X:$X,1,FALSE),""))&gt;0</f>
        <v>0</v>
      </c>
      <c r="CJ1360" t="b">
        <f>OR(LEN(_xlfn.IFNA(VLOOKUP(Y1360,Konstanta!$Q:$Q,1,FALSE),""))&gt;0,LEN(Y1360)=0)</f>
        <v>1</v>
      </c>
      <c r="CK1360" t="b">
        <f t="shared" si="353"/>
        <v>1</v>
      </c>
      <c r="CL1360" t="b">
        <f>OR(LEN(_xlfn.IFNA(VLOOKUP(BK1360,Konstanta!$Z:$Z,1,FALSE),""))&gt;0,LEN(BK1360)=0)</f>
        <v>1</v>
      </c>
      <c r="CM1360" t="b">
        <f t="shared" si="354"/>
        <v>1</v>
      </c>
      <c r="CN1360" t="b">
        <f t="shared" si="355"/>
        <v>0</v>
      </c>
      <c r="CO1360" t="b">
        <f>LEN(_xlfn.IFNA(VLOOKUP(Data!K1360,Konstanta!$AB:$AB,1,FALSE),""))&gt;0</f>
        <v>0</v>
      </c>
      <c r="CP1360" s="12" t="b">
        <f t="shared" si="356"/>
        <v>0</v>
      </c>
      <c r="CQ1360" s="12" t="b">
        <f t="shared" si="357"/>
        <v>0</v>
      </c>
      <c r="CR1360" t="b">
        <f>ISNUMBER(SEARCH(Konstanta!$Q$5,Y1360))</f>
        <v>0</v>
      </c>
      <c r="CS1360">
        <f ca="1">IF(CD1360&lt;=Konstanta!$J$5,Konstanta!$I$5,IF(CD1360&lt;=Konstanta!$J$6,Konstanta!$I$6,IF(CD1360&lt;=Konstanta!$J$7,Konstanta!$I$7,Konstanta!$I$8)))</f>
        <v>4</v>
      </c>
      <c r="CT1360" t="b">
        <f>ISNUMBER(SEARCH(Konstanta!$Q$6,Y1360))</f>
        <v>0</v>
      </c>
      <c r="CU1360">
        <f ca="1">IF(CD1360&lt;=Konstanta!$F$5,Konstanta!$E$5,IF(CD1360&lt;=Konstanta!$F$6,Konstanta!$E$6,IF(CD1360&lt;=Konstanta!$F$7,Konstanta!$E$7,IF(CD1360&lt;=Konstanta!$F$8,Konstanta!$E$8,Konstanta!$E$9))))</f>
        <v>5</v>
      </c>
      <c r="CV1360" t="b">
        <f t="shared" si="358"/>
        <v>1</v>
      </c>
      <c r="CW1360" s="74">
        <f ca="1">IF(CD1360&lt;=Konstanta!$B$5,Konstanta!$A$5,IF(CD1360&lt;=Konstanta!$B$6,Konstanta!$A$6,IF(CD1360&lt;=Konstanta!$B$7,Konstanta!$A$7,IF(CD1360&lt;=Konstanta!$B$8,Konstanta!$A$8,IF(CD1360&lt;=Konstanta!$B$9,Konstanta!$A$9,IF(CD1360&lt;=Konstanta!$B$10,Konstanta!$A$10,IF(CD1360&lt;=Konstanta!$B$11,Konstanta!$A$11,Konstanta!$A$12)))))))</f>
        <v>8</v>
      </c>
      <c r="CX1360" t="b">
        <f>LEN(_xlfn.IFNA(VLOOKUP(AA1360,Konstanta!$AD:$AD,1,FALSE),""))=0</f>
        <v>1</v>
      </c>
      <c r="CY1360" s="67">
        <f t="shared" si="359"/>
        <v>0</v>
      </c>
      <c r="CZ1360" s="67">
        <f t="shared" si="360"/>
        <v>0</v>
      </c>
      <c r="DA1360" s="67">
        <f t="shared" si="361"/>
        <v>0</v>
      </c>
      <c r="DB1360" t="b">
        <f t="shared" ca="1" si="362"/>
        <v>0</v>
      </c>
      <c r="DC1360" s="67" t="b">
        <f>DA1360&lt;=Konstanta!$AH$3</f>
        <v>1</v>
      </c>
      <c r="DD1360" t="b">
        <f>CY1360&lt;=Konstanta!$AH$4</f>
        <v>1</v>
      </c>
      <c r="DE1360" t="b">
        <f>CY1360&lt;=Konstanta!$AH$5</f>
        <v>1</v>
      </c>
      <c r="DF1360" t="b">
        <f>CY1360&lt;=Konstanta!$AH$6</f>
        <v>1</v>
      </c>
      <c r="DG1360" t="b">
        <f ca="1">TEXT(BL1360,"YYYYMMDD")=TEXT(Konstanta!$B$1,"YYYYMMDD")</f>
        <v>0</v>
      </c>
      <c r="DH1360" t="b">
        <f t="shared" si="363"/>
        <v>0</v>
      </c>
      <c r="DI1360" s="67">
        <f ca="1">Konstanta!$C$4-Data!CD1360</f>
        <v>-1096658.666275</v>
      </c>
      <c r="DJ1360">
        <f ca="1">IF(Data!DI1360&gt;=Konstanta!$B$14,Konstanta!$A$14,IF(Data!DI1360&gt;=Konstanta!$B$15,Konstanta!$A$15,IF(Data!DI1360&gt;=Konstanta!$B$16,Konstanta!$A$16,IF(Data!DI1360&gt;=Konstanta!$B$17,Konstanta!$A$17,IF(Data!DI1360&gt;=Konstanta!$B$18,Konstanta!$A$18,Konstanta!$A$19)))))</f>
        <v>6</v>
      </c>
      <c r="DK1360" t="b">
        <f t="shared" si="364"/>
        <v>0</v>
      </c>
      <c r="DL1360" t="b">
        <f>COUNTIFS(A$1:A1359,A1360)=0</f>
        <v>1</v>
      </c>
    </row>
    <row r="1361" spans="1:116">
      <c r="A1361" s="76"/>
      <c r="B1361" s="77"/>
      <c r="C1361" s="76"/>
      <c r="D1361" s="78"/>
      <c r="E1361" s="76"/>
      <c r="F1361" s="76"/>
      <c r="G1361" s="76"/>
      <c r="H1361" s="76"/>
      <c r="I1361" s="76"/>
      <c r="J1361" s="76"/>
      <c r="K1361" s="76"/>
      <c r="L1361" s="78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8"/>
      <c r="AM1361" s="76"/>
      <c r="AN1361" s="76"/>
      <c r="AO1361" s="76"/>
      <c r="AP1361" s="76"/>
      <c r="AQ1361" s="76"/>
      <c r="AR1361" s="76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7"/>
      <c r="BD1361" s="77"/>
      <c r="BE1361" s="77"/>
      <c r="BF1361" s="77"/>
      <c r="BG1361" s="77"/>
      <c r="BH1361" s="77"/>
      <c r="BI1361" s="77"/>
      <c r="BJ1361" s="76"/>
      <c r="BK1361" s="76"/>
      <c r="BL1361" s="78"/>
      <c r="BM1361" s="76"/>
      <c r="BN1361" s="76"/>
      <c r="BO1361" s="76"/>
      <c r="BP1361" s="76"/>
      <c r="BQ1361" s="76"/>
      <c r="BR1361" s="76"/>
      <c r="BS1361" s="76"/>
      <c r="BT1361" s="76"/>
      <c r="BU1361" s="76"/>
      <c r="BV1361" s="76"/>
      <c r="BW1361" s="76"/>
      <c r="BX1361" s="76"/>
      <c r="BY1361" s="76"/>
      <c r="BZ1361" s="70" t="str">
        <f t="shared" si="349"/>
        <v/>
      </c>
      <c r="CA1361" s="71">
        <f t="shared" ca="1" si="350"/>
        <v>1096694.6659916667</v>
      </c>
      <c r="CB1361" s="70" t="b">
        <f ca="1">AND(LEN(BZ1361)&gt;0,TEXT(BZ1361,"YYYY-MM-DD")=TEXT(Konstanta!$B$1,"YYYY-MM-DD"))</f>
        <v>0</v>
      </c>
      <c r="CC1361" s="70" t="str">
        <f t="shared" si="351"/>
        <v/>
      </c>
      <c r="CD1361" s="72">
        <f ca="1">(Konstanta!$B$2-D1361)*24</f>
        <v>1096694.666275</v>
      </c>
      <c r="CE1361" t="b">
        <f t="shared" si="352"/>
        <v>0</v>
      </c>
      <c r="CF1361" t="b">
        <f>LEN(_xlfn.IFNA(VLOOKUP(H1361,Konstanta!$M:$M,1,FALSE),""))&gt;0</f>
        <v>0</v>
      </c>
      <c r="CG1361" t="b">
        <f>LEN(_xlfn.IFNA(VLOOKUP(G1361,Konstanta!$T:$T,1,FALSE),""))&gt;0</f>
        <v>0</v>
      </c>
      <c r="CH1361" t="b">
        <f>_xlfn.IFNA(VLOOKUP(U1361,Konstanta!$O:$O,1,FALSE),"-")&lt;&gt;"-"</f>
        <v>0</v>
      </c>
      <c r="CI1361" t="b">
        <f>LEN(_xlfn.IFNA(VLOOKUP(AX1361,Konstanta!$X:$X,1,FALSE),""))&gt;0</f>
        <v>0</v>
      </c>
      <c r="CJ1361" t="b">
        <f>OR(LEN(_xlfn.IFNA(VLOOKUP(Y1361,Konstanta!$Q:$Q,1,FALSE),""))&gt;0,LEN(Y1361)=0)</f>
        <v>1</v>
      </c>
      <c r="CK1361" t="b">
        <f t="shared" si="353"/>
        <v>1</v>
      </c>
      <c r="CL1361" t="b">
        <f>OR(LEN(_xlfn.IFNA(VLOOKUP(BK1361,Konstanta!$Z:$Z,1,FALSE),""))&gt;0,LEN(BK1361)=0)</f>
        <v>1</v>
      </c>
      <c r="CM1361" t="b">
        <f t="shared" si="354"/>
        <v>1</v>
      </c>
      <c r="CN1361" t="b">
        <f t="shared" si="355"/>
        <v>0</v>
      </c>
      <c r="CO1361" t="b">
        <f>LEN(_xlfn.IFNA(VLOOKUP(Data!K1361,Konstanta!$AB:$AB,1,FALSE),""))&gt;0</f>
        <v>0</v>
      </c>
      <c r="CP1361" s="12" t="b">
        <f t="shared" si="356"/>
        <v>0</v>
      </c>
      <c r="CQ1361" s="12" t="b">
        <f t="shared" si="357"/>
        <v>0</v>
      </c>
      <c r="CR1361" t="b">
        <f>ISNUMBER(SEARCH(Konstanta!$Q$5,Y1361))</f>
        <v>0</v>
      </c>
      <c r="CS1361">
        <f ca="1">IF(CD1361&lt;=Konstanta!$J$5,Konstanta!$I$5,IF(CD1361&lt;=Konstanta!$J$6,Konstanta!$I$6,IF(CD1361&lt;=Konstanta!$J$7,Konstanta!$I$7,Konstanta!$I$8)))</f>
        <v>4</v>
      </c>
      <c r="CT1361" t="b">
        <f>ISNUMBER(SEARCH(Konstanta!$Q$6,Y1361))</f>
        <v>0</v>
      </c>
      <c r="CU1361">
        <f ca="1">IF(CD1361&lt;=Konstanta!$F$5,Konstanta!$E$5,IF(CD1361&lt;=Konstanta!$F$6,Konstanta!$E$6,IF(CD1361&lt;=Konstanta!$F$7,Konstanta!$E$7,IF(CD1361&lt;=Konstanta!$F$8,Konstanta!$E$8,Konstanta!$E$9))))</f>
        <v>5</v>
      </c>
      <c r="CV1361" t="b">
        <f t="shared" si="358"/>
        <v>1</v>
      </c>
      <c r="CW1361" s="74">
        <f ca="1">IF(CD1361&lt;=Konstanta!$B$5,Konstanta!$A$5,IF(CD1361&lt;=Konstanta!$B$6,Konstanta!$A$6,IF(CD1361&lt;=Konstanta!$B$7,Konstanta!$A$7,IF(CD1361&lt;=Konstanta!$B$8,Konstanta!$A$8,IF(CD1361&lt;=Konstanta!$B$9,Konstanta!$A$9,IF(CD1361&lt;=Konstanta!$B$10,Konstanta!$A$10,IF(CD1361&lt;=Konstanta!$B$11,Konstanta!$A$11,Konstanta!$A$12)))))))</f>
        <v>8</v>
      </c>
      <c r="CX1361" t="b">
        <f>LEN(_xlfn.IFNA(VLOOKUP(AA1361,Konstanta!$AD:$AD,1,FALSE),""))=0</f>
        <v>1</v>
      </c>
      <c r="CY1361" s="67">
        <f t="shared" si="359"/>
        <v>0</v>
      </c>
      <c r="CZ1361" s="67">
        <f t="shared" si="360"/>
        <v>0</v>
      </c>
      <c r="DA1361" s="67">
        <f t="shared" si="361"/>
        <v>0</v>
      </c>
      <c r="DB1361" t="b">
        <f t="shared" ca="1" si="362"/>
        <v>0</v>
      </c>
      <c r="DC1361" s="67" t="b">
        <f>DA1361&lt;=Konstanta!$AH$3</f>
        <v>1</v>
      </c>
      <c r="DD1361" t="b">
        <f>CY1361&lt;=Konstanta!$AH$4</f>
        <v>1</v>
      </c>
      <c r="DE1361" t="b">
        <f>CY1361&lt;=Konstanta!$AH$5</f>
        <v>1</v>
      </c>
      <c r="DF1361" t="b">
        <f>CY1361&lt;=Konstanta!$AH$6</f>
        <v>1</v>
      </c>
      <c r="DG1361" t="b">
        <f ca="1">TEXT(BL1361,"YYYYMMDD")=TEXT(Konstanta!$B$1,"YYYYMMDD")</f>
        <v>0</v>
      </c>
      <c r="DH1361" t="b">
        <f t="shared" si="363"/>
        <v>0</v>
      </c>
      <c r="DI1361" s="67">
        <f ca="1">Konstanta!$C$4-Data!CD1361</f>
        <v>-1096658.666275</v>
      </c>
      <c r="DJ1361">
        <f ca="1">IF(Data!DI1361&gt;=Konstanta!$B$14,Konstanta!$A$14,IF(Data!DI1361&gt;=Konstanta!$B$15,Konstanta!$A$15,IF(Data!DI1361&gt;=Konstanta!$B$16,Konstanta!$A$16,IF(Data!DI1361&gt;=Konstanta!$B$17,Konstanta!$A$17,IF(Data!DI1361&gt;=Konstanta!$B$18,Konstanta!$A$18,Konstanta!$A$19)))))</f>
        <v>6</v>
      </c>
      <c r="DK1361" t="b">
        <f t="shared" si="364"/>
        <v>0</v>
      </c>
      <c r="DL1361" t="b">
        <f>COUNTIFS(A$1:A1360,A1361)=0</f>
        <v>1</v>
      </c>
    </row>
    <row r="1362" spans="1:116">
      <c r="A1362" s="76"/>
      <c r="B1362" s="77"/>
      <c r="C1362" s="76"/>
      <c r="D1362" s="78"/>
      <c r="E1362" s="76"/>
      <c r="F1362" s="76"/>
      <c r="G1362" s="76"/>
      <c r="H1362" s="76"/>
      <c r="I1362" s="76"/>
      <c r="J1362" s="76"/>
      <c r="K1362" s="76"/>
      <c r="L1362" s="78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8"/>
      <c r="AM1362" s="76"/>
      <c r="AN1362" s="76"/>
      <c r="AO1362" s="76"/>
      <c r="AP1362" s="76"/>
      <c r="AQ1362" s="76"/>
      <c r="AR1362" s="76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7"/>
      <c r="BD1362" s="77"/>
      <c r="BE1362" s="77"/>
      <c r="BF1362" s="77"/>
      <c r="BG1362" s="77"/>
      <c r="BH1362" s="77"/>
      <c r="BI1362" s="77"/>
      <c r="BJ1362" s="76"/>
      <c r="BK1362" s="76"/>
      <c r="BL1362" s="78"/>
      <c r="BM1362" s="76"/>
      <c r="BN1362" s="76"/>
      <c r="BO1362" s="76"/>
      <c r="BP1362" s="76"/>
      <c r="BQ1362" s="76"/>
      <c r="BR1362" s="76"/>
      <c r="BS1362" s="76"/>
      <c r="BT1362" s="76"/>
      <c r="BU1362" s="76"/>
      <c r="BV1362" s="76"/>
      <c r="BW1362" s="76"/>
      <c r="BX1362" s="76"/>
      <c r="BY1362" s="76"/>
      <c r="BZ1362" s="70" t="str">
        <f t="shared" si="349"/>
        <v/>
      </c>
      <c r="CA1362" s="71">
        <f t="shared" ca="1" si="350"/>
        <v>1096694.6659916667</v>
      </c>
      <c r="CB1362" s="70" t="b">
        <f ca="1">AND(LEN(BZ1362)&gt;0,TEXT(BZ1362,"YYYY-MM-DD")=TEXT(Konstanta!$B$1,"YYYY-MM-DD"))</f>
        <v>0</v>
      </c>
      <c r="CC1362" s="70" t="str">
        <f t="shared" si="351"/>
        <v/>
      </c>
      <c r="CD1362" s="72">
        <f ca="1">(Konstanta!$B$2-D1362)*24</f>
        <v>1096694.666275</v>
      </c>
      <c r="CE1362" t="b">
        <f t="shared" si="352"/>
        <v>0</v>
      </c>
      <c r="CF1362" t="b">
        <f>LEN(_xlfn.IFNA(VLOOKUP(H1362,Konstanta!$M:$M,1,FALSE),""))&gt;0</f>
        <v>0</v>
      </c>
      <c r="CG1362" t="b">
        <f>LEN(_xlfn.IFNA(VLOOKUP(G1362,Konstanta!$T:$T,1,FALSE),""))&gt;0</f>
        <v>0</v>
      </c>
      <c r="CH1362" t="b">
        <f>_xlfn.IFNA(VLOOKUP(U1362,Konstanta!$O:$O,1,FALSE),"-")&lt;&gt;"-"</f>
        <v>0</v>
      </c>
      <c r="CI1362" t="b">
        <f>LEN(_xlfn.IFNA(VLOOKUP(AX1362,Konstanta!$X:$X,1,FALSE),""))&gt;0</f>
        <v>0</v>
      </c>
      <c r="CJ1362" t="b">
        <f>OR(LEN(_xlfn.IFNA(VLOOKUP(Y1362,Konstanta!$Q:$Q,1,FALSE),""))&gt;0,LEN(Y1362)=0)</f>
        <v>1</v>
      </c>
      <c r="CK1362" t="b">
        <f t="shared" si="353"/>
        <v>1</v>
      </c>
      <c r="CL1362" t="b">
        <f>OR(LEN(_xlfn.IFNA(VLOOKUP(BK1362,Konstanta!$Z:$Z,1,FALSE),""))&gt;0,LEN(BK1362)=0)</f>
        <v>1</v>
      </c>
      <c r="CM1362" t="b">
        <f t="shared" si="354"/>
        <v>1</v>
      </c>
      <c r="CN1362" t="b">
        <f t="shared" si="355"/>
        <v>0</v>
      </c>
      <c r="CO1362" t="b">
        <f>LEN(_xlfn.IFNA(VLOOKUP(Data!K1362,Konstanta!$AB:$AB,1,FALSE),""))&gt;0</f>
        <v>0</v>
      </c>
      <c r="CP1362" s="12" t="b">
        <f t="shared" si="356"/>
        <v>0</v>
      </c>
      <c r="CQ1362" s="12" t="b">
        <f t="shared" si="357"/>
        <v>0</v>
      </c>
      <c r="CR1362" t="b">
        <f>ISNUMBER(SEARCH(Konstanta!$Q$5,Y1362))</f>
        <v>0</v>
      </c>
      <c r="CS1362">
        <f ca="1">IF(CD1362&lt;=Konstanta!$J$5,Konstanta!$I$5,IF(CD1362&lt;=Konstanta!$J$6,Konstanta!$I$6,IF(CD1362&lt;=Konstanta!$J$7,Konstanta!$I$7,Konstanta!$I$8)))</f>
        <v>4</v>
      </c>
      <c r="CT1362" t="b">
        <f>ISNUMBER(SEARCH(Konstanta!$Q$6,Y1362))</f>
        <v>0</v>
      </c>
      <c r="CU1362">
        <f ca="1">IF(CD1362&lt;=Konstanta!$F$5,Konstanta!$E$5,IF(CD1362&lt;=Konstanta!$F$6,Konstanta!$E$6,IF(CD1362&lt;=Konstanta!$F$7,Konstanta!$E$7,IF(CD1362&lt;=Konstanta!$F$8,Konstanta!$E$8,Konstanta!$E$9))))</f>
        <v>5</v>
      </c>
      <c r="CV1362" t="b">
        <f t="shared" si="358"/>
        <v>1</v>
      </c>
      <c r="CW1362" s="74">
        <f ca="1">IF(CD1362&lt;=Konstanta!$B$5,Konstanta!$A$5,IF(CD1362&lt;=Konstanta!$B$6,Konstanta!$A$6,IF(CD1362&lt;=Konstanta!$B$7,Konstanta!$A$7,IF(CD1362&lt;=Konstanta!$B$8,Konstanta!$A$8,IF(CD1362&lt;=Konstanta!$B$9,Konstanta!$A$9,IF(CD1362&lt;=Konstanta!$B$10,Konstanta!$A$10,IF(CD1362&lt;=Konstanta!$B$11,Konstanta!$A$11,Konstanta!$A$12)))))))</f>
        <v>8</v>
      </c>
      <c r="CX1362" t="b">
        <f>LEN(_xlfn.IFNA(VLOOKUP(AA1362,Konstanta!$AD:$AD,1,FALSE),""))=0</f>
        <v>1</v>
      </c>
      <c r="CY1362" s="67">
        <f t="shared" si="359"/>
        <v>0</v>
      </c>
      <c r="CZ1362" s="67">
        <f t="shared" si="360"/>
        <v>0</v>
      </c>
      <c r="DA1362" s="67">
        <f t="shared" si="361"/>
        <v>0</v>
      </c>
      <c r="DB1362" t="b">
        <f t="shared" ca="1" si="362"/>
        <v>0</v>
      </c>
      <c r="DC1362" s="67" t="b">
        <f>DA1362&lt;=Konstanta!$AH$3</f>
        <v>1</v>
      </c>
      <c r="DD1362" t="b">
        <f>CY1362&lt;=Konstanta!$AH$4</f>
        <v>1</v>
      </c>
      <c r="DE1362" t="b">
        <f>CY1362&lt;=Konstanta!$AH$5</f>
        <v>1</v>
      </c>
      <c r="DF1362" t="b">
        <f>CY1362&lt;=Konstanta!$AH$6</f>
        <v>1</v>
      </c>
      <c r="DG1362" t="b">
        <f ca="1">TEXT(BL1362,"YYYYMMDD")=TEXT(Konstanta!$B$1,"YYYYMMDD")</f>
        <v>0</v>
      </c>
      <c r="DH1362" t="b">
        <f t="shared" si="363"/>
        <v>0</v>
      </c>
      <c r="DI1362" s="67">
        <f ca="1">Konstanta!$C$4-Data!CD1362</f>
        <v>-1096658.666275</v>
      </c>
      <c r="DJ1362">
        <f ca="1">IF(Data!DI1362&gt;=Konstanta!$B$14,Konstanta!$A$14,IF(Data!DI1362&gt;=Konstanta!$B$15,Konstanta!$A$15,IF(Data!DI1362&gt;=Konstanta!$B$16,Konstanta!$A$16,IF(Data!DI1362&gt;=Konstanta!$B$17,Konstanta!$A$17,IF(Data!DI1362&gt;=Konstanta!$B$18,Konstanta!$A$18,Konstanta!$A$19)))))</f>
        <v>6</v>
      </c>
      <c r="DK1362" t="b">
        <f t="shared" si="364"/>
        <v>0</v>
      </c>
      <c r="DL1362" t="b">
        <f>COUNTIFS(A$1:A1361,A1362)=0</f>
        <v>1</v>
      </c>
    </row>
    <row r="1363" spans="1:116">
      <c r="A1363" s="76"/>
      <c r="B1363" s="77"/>
      <c r="C1363" s="76"/>
      <c r="D1363" s="78"/>
      <c r="E1363" s="76"/>
      <c r="F1363" s="76"/>
      <c r="G1363" s="76"/>
      <c r="H1363" s="76"/>
      <c r="I1363" s="76"/>
      <c r="J1363" s="76"/>
      <c r="K1363" s="76"/>
      <c r="L1363" s="78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8"/>
      <c r="AM1363" s="76"/>
      <c r="AN1363" s="76"/>
      <c r="AO1363" s="76"/>
      <c r="AP1363" s="76"/>
      <c r="AQ1363" s="76"/>
      <c r="AR1363" s="76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7"/>
      <c r="BD1363" s="77"/>
      <c r="BE1363" s="77"/>
      <c r="BF1363" s="77"/>
      <c r="BG1363" s="77"/>
      <c r="BH1363" s="77"/>
      <c r="BI1363" s="77"/>
      <c r="BJ1363" s="76"/>
      <c r="BK1363" s="76"/>
      <c r="BL1363" s="78"/>
      <c r="BM1363" s="76"/>
      <c r="BN1363" s="76"/>
      <c r="BO1363" s="76"/>
      <c r="BP1363" s="76"/>
      <c r="BQ1363" s="76"/>
      <c r="BR1363" s="76"/>
      <c r="BS1363" s="76"/>
      <c r="BT1363" s="76"/>
      <c r="BU1363" s="76"/>
      <c r="BV1363" s="76"/>
      <c r="BW1363" s="76"/>
      <c r="BX1363" s="76"/>
      <c r="BY1363" s="76"/>
      <c r="BZ1363" s="70" t="str">
        <f t="shared" si="349"/>
        <v/>
      </c>
      <c r="CA1363" s="71">
        <f t="shared" ca="1" si="350"/>
        <v>1096694.6659944444</v>
      </c>
      <c r="CB1363" s="70" t="b">
        <f ca="1">AND(LEN(BZ1363)&gt;0,TEXT(BZ1363,"YYYY-MM-DD")=TEXT(Konstanta!$B$1,"YYYY-MM-DD"))</f>
        <v>0</v>
      </c>
      <c r="CC1363" s="70" t="str">
        <f t="shared" si="351"/>
        <v/>
      </c>
      <c r="CD1363" s="72">
        <f ca="1">(Konstanta!$B$2-D1363)*24</f>
        <v>1096694.666275</v>
      </c>
      <c r="CE1363" t="b">
        <f t="shared" si="352"/>
        <v>0</v>
      </c>
      <c r="CF1363" t="b">
        <f>LEN(_xlfn.IFNA(VLOOKUP(H1363,Konstanta!$M:$M,1,FALSE),""))&gt;0</f>
        <v>0</v>
      </c>
      <c r="CG1363" t="b">
        <f>LEN(_xlfn.IFNA(VLOOKUP(G1363,Konstanta!$T:$T,1,FALSE),""))&gt;0</f>
        <v>0</v>
      </c>
      <c r="CH1363" t="b">
        <f>_xlfn.IFNA(VLOOKUP(U1363,Konstanta!$O:$O,1,FALSE),"-")&lt;&gt;"-"</f>
        <v>0</v>
      </c>
      <c r="CI1363" t="b">
        <f>LEN(_xlfn.IFNA(VLOOKUP(AX1363,Konstanta!$X:$X,1,FALSE),""))&gt;0</f>
        <v>0</v>
      </c>
      <c r="CJ1363" t="b">
        <f>OR(LEN(_xlfn.IFNA(VLOOKUP(Y1363,Konstanta!$Q:$Q,1,FALSE),""))&gt;0,LEN(Y1363)=0)</f>
        <v>1</v>
      </c>
      <c r="CK1363" t="b">
        <f t="shared" si="353"/>
        <v>1</v>
      </c>
      <c r="CL1363" t="b">
        <f>OR(LEN(_xlfn.IFNA(VLOOKUP(BK1363,Konstanta!$Z:$Z,1,FALSE),""))&gt;0,LEN(BK1363)=0)</f>
        <v>1</v>
      </c>
      <c r="CM1363" t="b">
        <f t="shared" si="354"/>
        <v>1</v>
      </c>
      <c r="CN1363" t="b">
        <f t="shared" si="355"/>
        <v>0</v>
      </c>
      <c r="CO1363" t="b">
        <f>LEN(_xlfn.IFNA(VLOOKUP(Data!K1363,Konstanta!$AB:$AB,1,FALSE),""))&gt;0</f>
        <v>0</v>
      </c>
      <c r="CP1363" s="12" t="b">
        <f t="shared" si="356"/>
        <v>0</v>
      </c>
      <c r="CQ1363" s="12" t="b">
        <f t="shared" si="357"/>
        <v>0</v>
      </c>
      <c r="CR1363" t="b">
        <f>ISNUMBER(SEARCH(Konstanta!$Q$5,Y1363))</f>
        <v>0</v>
      </c>
      <c r="CS1363">
        <f ca="1">IF(CD1363&lt;=Konstanta!$J$5,Konstanta!$I$5,IF(CD1363&lt;=Konstanta!$J$6,Konstanta!$I$6,IF(CD1363&lt;=Konstanta!$J$7,Konstanta!$I$7,Konstanta!$I$8)))</f>
        <v>4</v>
      </c>
      <c r="CT1363" t="b">
        <f>ISNUMBER(SEARCH(Konstanta!$Q$6,Y1363))</f>
        <v>0</v>
      </c>
      <c r="CU1363">
        <f ca="1">IF(CD1363&lt;=Konstanta!$F$5,Konstanta!$E$5,IF(CD1363&lt;=Konstanta!$F$6,Konstanta!$E$6,IF(CD1363&lt;=Konstanta!$F$7,Konstanta!$E$7,IF(CD1363&lt;=Konstanta!$F$8,Konstanta!$E$8,Konstanta!$E$9))))</f>
        <v>5</v>
      </c>
      <c r="CV1363" t="b">
        <f t="shared" si="358"/>
        <v>1</v>
      </c>
      <c r="CW1363" s="74">
        <f ca="1">IF(CD1363&lt;=Konstanta!$B$5,Konstanta!$A$5,IF(CD1363&lt;=Konstanta!$B$6,Konstanta!$A$6,IF(CD1363&lt;=Konstanta!$B$7,Konstanta!$A$7,IF(CD1363&lt;=Konstanta!$B$8,Konstanta!$A$8,IF(CD1363&lt;=Konstanta!$B$9,Konstanta!$A$9,IF(CD1363&lt;=Konstanta!$B$10,Konstanta!$A$10,IF(CD1363&lt;=Konstanta!$B$11,Konstanta!$A$11,Konstanta!$A$12)))))))</f>
        <v>8</v>
      </c>
      <c r="CX1363" t="b">
        <f>LEN(_xlfn.IFNA(VLOOKUP(AA1363,Konstanta!$AD:$AD,1,FALSE),""))=0</f>
        <v>1</v>
      </c>
      <c r="CY1363" s="67">
        <f t="shared" si="359"/>
        <v>0</v>
      </c>
      <c r="CZ1363" s="67">
        <f t="shared" si="360"/>
        <v>0</v>
      </c>
      <c r="DA1363" s="67">
        <f t="shared" si="361"/>
        <v>0</v>
      </c>
      <c r="DB1363" t="b">
        <f t="shared" ca="1" si="362"/>
        <v>0</v>
      </c>
      <c r="DC1363" s="67" t="b">
        <f>DA1363&lt;=Konstanta!$AH$3</f>
        <v>1</v>
      </c>
      <c r="DD1363" t="b">
        <f>CY1363&lt;=Konstanta!$AH$4</f>
        <v>1</v>
      </c>
      <c r="DE1363" t="b">
        <f>CY1363&lt;=Konstanta!$AH$5</f>
        <v>1</v>
      </c>
      <c r="DF1363" t="b">
        <f>CY1363&lt;=Konstanta!$AH$6</f>
        <v>1</v>
      </c>
      <c r="DG1363" t="b">
        <f ca="1">TEXT(BL1363,"YYYYMMDD")=TEXT(Konstanta!$B$1,"YYYYMMDD")</f>
        <v>0</v>
      </c>
      <c r="DH1363" t="b">
        <f t="shared" si="363"/>
        <v>0</v>
      </c>
      <c r="DI1363" s="67">
        <f ca="1">Konstanta!$C$4-Data!CD1363</f>
        <v>-1096658.666275</v>
      </c>
      <c r="DJ1363">
        <f ca="1">IF(Data!DI1363&gt;=Konstanta!$B$14,Konstanta!$A$14,IF(Data!DI1363&gt;=Konstanta!$B$15,Konstanta!$A$15,IF(Data!DI1363&gt;=Konstanta!$B$16,Konstanta!$A$16,IF(Data!DI1363&gt;=Konstanta!$B$17,Konstanta!$A$17,IF(Data!DI1363&gt;=Konstanta!$B$18,Konstanta!$A$18,Konstanta!$A$19)))))</f>
        <v>6</v>
      </c>
      <c r="DK1363" t="b">
        <f t="shared" si="364"/>
        <v>0</v>
      </c>
      <c r="DL1363" t="b">
        <f>COUNTIFS(A$1:A1362,A1363)=0</f>
        <v>1</v>
      </c>
    </row>
    <row r="1364" spans="1:116">
      <c r="A1364" s="76"/>
      <c r="B1364" s="77"/>
      <c r="C1364" s="76"/>
      <c r="D1364" s="78"/>
      <c r="E1364" s="76"/>
      <c r="F1364" s="76"/>
      <c r="G1364" s="76"/>
      <c r="H1364" s="76"/>
      <c r="I1364" s="76"/>
      <c r="J1364" s="76"/>
      <c r="K1364" s="76"/>
      <c r="L1364" s="78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8"/>
      <c r="AM1364" s="76"/>
      <c r="AN1364" s="76"/>
      <c r="AO1364" s="76"/>
      <c r="AP1364" s="76"/>
      <c r="AQ1364" s="76"/>
      <c r="AR1364" s="76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7"/>
      <c r="BD1364" s="77"/>
      <c r="BE1364" s="77"/>
      <c r="BF1364" s="77"/>
      <c r="BG1364" s="77"/>
      <c r="BH1364" s="77"/>
      <c r="BI1364" s="77"/>
      <c r="BJ1364" s="76"/>
      <c r="BK1364" s="76"/>
      <c r="BL1364" s="78"/>
      <c r="BM1364" s="76"/>
      <c r="BN1364" s="76"/>
      <c r="BO1364" s="76"/>
      <c r="BP1364" s="76"/>
      <c r="BQ1364" s="76"/>
      <c r="BR1364" s="76"/>
      <c r="BS1364" s="76"/>
      <c r="BT1364" s="76"/>
      <c r="BU1364" s="76"/>
      <c r="BV1364" s="76"/>
      <c r="BW1364" s="76"/>
      <c r="BX1364" s="76"/>
      <c r="BY1364" s="76"/>
      <c r="BZ1364" s="70" t="str">
        <f t="shared" si="349"/>
        <v/>
      </c>
      <c r="CA1364" s="71">
        <f t="shared" ca="1" si="350"/>
        <v>1096694.6662138889</v>
      </c>
      <c r="CB1364" s="70" t="b">
        <f ca="1">AND(LEN(BZ1364)&gt;0,TEXT(BZ1364,"YYYY-MM-DD")=TEXT(Konstanta!$B$1,"YYYY-MM-DD"))</f>
        <v>0</v>
      </c>
      <c r="CC1364" s="70" t="str">
        <f t="shared" si="351"/>
        <v/>
      </c>
      <c r="CD1364" s="72">
        <f ca="1">(Konstanta!$B$2-D1364)*24</f>
        <v>1096694.666275</v>
      </c>
      <c r="CE1364" t="b">
        <f t="shared" si="352"/>
        <v>0</v>
      </c>
      <c r="CF1364" t="b">
        <f>LEN(_xlfn.IFNA(VLOOKUP(H1364,Konstanta!$M:$M,1,FALSE),""))&gt;0</f>
        <v>0</v>
      </c>
      <c r="CG1364" t="b">
        <f>LEN(_xlfn.IFNA(VLOOKUP(G1364,Konstanta!$T:$T,1,FALSE),""))&gt;0</f>
        <v>0</v>
      </c>
      <c r="CH1364" t="b">
        <f>_xlfn.IFNA(VLOOKUP(U1364,Konstanta!$O:$O,1,FALSE),"-")&lt;&gt;"-"</f>
        <v>0</v>
      </c>
      <c r="CI1364" t="b">
        <f>LEN(_xlfn.IFNA(VLOOKUP(AX1364,Konstanta!$X:$X,1,FALSE),""))&gt;0</f>
        <v>0</v>
      </c>
      <c r="CJ1364" t="b">
        <f>OR(LEN(_xlfn.IFNA(VLOOKUP(Y1364,Konstanta!$Q:$Q,1,FALSE),""))&gt;0,LEN(Y1364)=0)</f>
        <v>1</v>
      </c>
      <c r="CK1364" t="b">
        <f t="shared" si="353"/>
        <v>1</v>
      </c>
      <c r="CL1364" t="b">
        <f>OR(LEN(_xlfn.IFNA(VLOOKUP(BK1364,Konstanta!$Z:$Z,1,FALSE),""))&gt;0,LEN(BK1364)=0)</f>
        <v>1</v>
      </c>
      <c r="CM1364" t="b">
        <f t="shared" si="354"/>
        <v>1</v>
      </c>
      <c r="CN1364" t="b">
        <f t="shared" si="355"/>
        <v>0</v>
      </c>
      <c r="CO1364" t="b">
        <f>LEN(_xlfn.IFNA(VLOOKUP(Data!K1364,Konstanta!$AB:$AB,1,FALSE),""))&gt;0</f>
        <v>0</v>
      </c>
      <c r="CP1364" s="12" t="b">
        <f t="shared" si="356"/>
        <v>0</v>
      </c>
      <c r="CQ1364" s="12" t="b">
        <f t="shared" si="357"/>
        <v>0</v>
      </c>
      <c r="CR1364" t="b">
        <f>ISNUMBER(SEARCH(Konstanta!$Q$5,Y1364))</f>
        <v>0</v>
      </c>
      <c r="CS1364">
        <f ca="1">IF(CD1364&lt;=Konstanta!$J$5,Konstanta!$I$5,IF(CD1364&lt;=Konstanta!$J$6,Konstanta!$I$6,IF(CD1364&lt;=Konstanta!$J$7,Konstanta!$I$7,Konstanta!$I$8)))</f>
        <v>4</v>
      </c>
      <c r="CT1364" t="b">
        <f>ISNUMBER(SEARCH(Konstanta!$Q$6,Y1364))</f>
        <v>0</v>
      </c>
      <c r="CU1364">
        <f ca="1">IF(CD1364&lt;=Konstanta!$F$5,Konstanta!$E$5,IF(CD1364&lt;=Konstanta!$F$6,Konstanta!$E$6,IF(CD1364&lt;=Konstanta!$F$7,Konstanta!$E$7,IF(CD1364&lt;=Konstanta!$F$8,Konstanta!$E$8,Konstanta!$E$9))))</f>
        <v>5</v>
      </c>
      <c r="CV1364" t="b">
        <f t="shared" si="358"/>
        <v>1</v>
      </c>
      <c r="CW1364" s="74">
        <f ca="1">IF(CD1364&lt;=Konstanta!$B$5,Konstanta!$A$5,IF(CD1364&lt;=Konstanta!$B$6,Konstanta!$A$6,IF(CD1364&lt;=Konstanta!$B$7,Konstanta!$A$7,IF(CD1364&lt;=Konstanta!$B$8,Konstanta!$A$8,IF(CD1364&lt;=Konstanta!$B$9,Konstanta!$A$9,IF(CD1364&lt;=Konstanta!$B$10,Konstanta!$A$10,IF(CD1364&lt;=Konstanta!$B$11,Konstanta!$A$11,Konstanta!$A$12)))))))</f>
        <v>8</v>
      </c>
      <c r="CX1364" t="b">
        <f>LEN(_xlfn.IFNA(VLOOKUP(AA1364,Konstanta!$AD:$AD,1,FALSE),""))=0</f>
        <v>1</v>
      </c>
      <c r="CY1364" s="67">
        <f t="shared" si="359"/>
        <v>0</v>
      </c>
      <c r="CZ1364" s="67">
        <f t="shared" si="360"/>
        <v>0</v>
      </c>
      <c r="DA1364" s="67">
        <f t="shared" si="361"/>
        <v>0</v>
      </c>
      <c r="DB1364" t="b">
        <f t="shared" ca="1" si="362"/>
        <v>0</v>
      </c>
      <c r="DC1364" s="67" t="b">
        <f>DA1364&lt;=Konstanta!$AH$3</f>
        <v>1</v>
      </c>
      <c r="DD1364" t="b">
        <f>CY1364&lt;=Konstanta!$AH$4</f>
        <v>1</v>
      </c>
      <c r="DE1364" t="b">
        <f>CY1364&lt;=Konstanta!$AH$5</f>
        <v>1</v>
      </c>
      <c r="DF1364" t="b">
        <f>CY1364&lt;=Konstanta!$AH$6</f>
        <v>1</v>
      </c>
      <c r="DG1364" t="b">
        <f ca="1">TEXT(BL1364,"YYYYMMDD")=TEXT(Konstanta!$B$1,"YYYYMMDD")</f>
        <v>0</v>
      </c>
      <c r="DH1364" t="b">
        <f t="shared" si="363"/>
        <v>0</v>
      </c>
      <c r="DI1364" s="67">
        <f ca="1">Konstanta!$C$4-Data!CD1364</f>
        <v>-1096658.666275</v>
      </c>
      <c r="DJ1364">
        <f ca="1">IF(Data!DI1364&gt;=Konstanta!$B$14,Konstanta!$A$14,IF(Data!DI1364&gt;=Konstanta!$B$15,Konstanta!$A$15,IF(Data!DI1364&gt;=Konstanta!$B$16,Konstanta!$A$16,IF(Data!DI1364&gt;=Konstanta!$B$17,Konstanta!$A$17,IF(Data!DI1364&gt;=Konstanta!$B$18,Konstanta!$A$18,Konstanta!$A$19)))))</f>
        <v>6</v>
      </c>
      <c r="DK1364" t="b">
        <f t="shared" si="364"/>
        <v>0</v>
      </c>
      <c r="DL1364" t="b">
        <f>COUNTIFS(A$1:A1363,A1364)=0</f>
        <v>1</v>
      </c>
    </row>
    <row r="1365" spans="1:116">
      <c r="A1365" s="76"/>
      <c r="B1365" s="77"/>
      <c r="C1365" s="76"/>
      <c r="D1365" s="78"/>
      <c r="E1365" s="76"/>
      <c r="F1365" s="76"/>
      <c r="G1365" s="76"/>
      <c r="H1365" s="76"/>
      <c r="I1365" s="76"/>
      <c r="J1365" s="76"/>
      <c r="K1365" s="76"/>
      <c r="L1365" s="78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8"/>
      <c r="AM1365" s="76"/>
      <c r="AN1365" s="76"/>
      <c r="AO1365" s="76"/>
      <c r="AP1365" s="76"/>
      <c r="AQ1365" s="76"/>
      <c r="AR1365" s="76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7"/>
      <c r="BD1365" s="77"/>
      <c r="BE1365" s="77"/>
      <c r="BF1365" s="77"/>
      <c r="BG1365" s="77"/>
      <c r="BH1365" s="77"/>
      <c r="BI1365" s="77"/>
      <c r="BJ1365" s="76"/>
      <c r="BK1365" s="76"/>
      <c r="BL1365" s="78"/>
      <c r="BM1365" s="76"/>
      <c r="BN1365" s="76"/>
      <c r="BO1365" s="76"/>
      <c r="BP1365" s="76"/>
      <c r="BQ1365" s="76"/>
      <c r="BR1365" s="76"/>
      <c r="BS1365" s="76"/>
      <c r="BT1365" s="76"/>
      <c r="BU1365" s="76"/>
      <c r="BV1365" s="76"/>
      <c r="BW1365" s="76"/>
      <c r="BX1365" s="76"/>
      <c r="BY1365" s="76"/>
      <c r="BZ1365" s="70" t="str">
        <f t="shared" si="349"/>
        <v/>
      </c>
      <c r="CA1365" s="71">
        <f t="shared" ca="1" si="350"/>
        <v>1096694.6662138889</v>
      </c>
      <c r="CB1365" s="70" t="b">
        <f ca="1">AND(LEN(BZ1365)&gt;0,TEXT(BZ1365,"YYYY-MM-DD")=TEXT(Konstanta!$B$1,"YYYY-MM-DD"))</f>
        <v>0</v>
      </c>
      <c r="CC1365" s="70" t="str">
        <f t="shared" si="351"/>
        <v/>
      </c>
      <c r="CD1365" s="72">
        <f ca="1">(Konstanta!$B$2-D1365)*24</f>
        <v>1096694.666275</v>
      </c>
      <c r="CE1365" t="b">
        <f t="shared" si="352"/>
        <v>0</v>
      </c>
      <c r="CF1365" t="b">
        <f>LEN(_xlfn.IFNA(VLOOKUP(H1365,Konstanta!$M:$M,1,FALSE),""))&gt;0</f>
        <v>0</v>
      </c>
      <c r="CG1365" t="b">
        <f>LEN(_xlfn.IFNA(VLOOKUP(G1365,Konstanta!$T:$T,1,FALSE),""))&gt;0</f>
        <v>0</v>
      </c>
      <c r="CH1365" t="b">
        <f>_xlfn.IFNA(VLOOKUP(U1365,Konstanta!$O:$O,1,FALSE),"-")&lt;&gt;"-"</f>
        <v>0</v>
      </c>
      <c r="CI1365" t="b">
        <f>LEN(_xlfn.IFNA(VLOOKUP(AX1365,Konstanta!$X:$X,1,FALSE),""))&gt;0</f>
        <v>0</v>
      </c>
      <c r="CJ1365" t="b">
        <f>OR(LEN(_xlfn.IFNA(VLOOKUP(Y1365,Konstanta!$Q:$Q,1,FALSE),""))&gt;0,LEN(Y1365)=0)</f>
        <v>1</v>
      </c>
      <c r="CK1365" t="b">
        <f t="shared" si="353"/>
        <v>1</v>
      </c>
      <c r="CL1365" t="b">
        <f>OR(LEN(_xlfn.IFNA(VLOOKUP(BK1365,Konstanta!$Z:$Z,1,FALSE),""))&gt;0,LEN(BK1365)=0)</f>
        <v>1</v>
      </c>
      <c r="CM1365" t="b">
        <f t="shared" si="354"/>
        <v>1</v>
      </c>
      <c r="CN1365" t="b">
        <f t="shared" si="355"/>
        <v>0</v>
      </c>
      <c r="CO1365" t="b">
        <f>LEN(_xlfn.IFNA(VLOOKUP(Data!K1365,Konstanta!$AB:$AB,1,FALSE),""))&gt;0</f>
        <v>0</v>
      </c>
      <c r="CP1365" s="12" t="b">
        <f t="shared" si="356"/>
        <v>0</v>
      </c>
      <c r="CQ1365" s="12" t="b">
        <f t="shared" si="357"/>
        <v>0</v>
      </c>
      <c r="CR1365" t="b">
        <f>ISNUMBER(SEARCH(Konstanta!$Q$5,Y1365))</f>
        <v>0</v>
      </c>
      <c r="CS1365">
        <f ca="1">IF(CD1365&lt;=Konstanta!$J$5,Konstanta!$I$5,IF(CD1365&lt;=Konstanta!$J$6,Konstanta!$I$6,IF(CD1365&lt;=Konstanta!$J$7,Konstanta!$I$7,Konstanta!$I$8)))</f>
        <v>4</v>
      </c>
      <c r="CT1365" t="b">
        <f>ISNUMBER(SEARCH(Konstanta!$Q$6,Y1365))</f>
        <v>0</v>
      </c>
      <c r="CU1365">
        <f ca="1">IF(CD1365&lt;=Konstanta!$F$5,Konstanta!$E$5,IF(CD1365&lt;=Konstanta!$F$6,Konstanta!$E$6,IF(CD1365&lt;=Konstanta!$F$7,Konstanta!$E$7,IF(CD1365&lt;=Konstanta!$F$8,Konstanta!$E$8,Konstanta!$E$9))))</f>
        <v>5</v>
      </c>
      <c r="CV1365" t="b">
        <f t="shared" si="358"/>
        <v>1</v>
      </c>
      <c r="CW1365" s="74">
        <f ca="1">IF(CD1365&lt;=Konstanta!$B$5,Konstanta!$A$5,IF(CD1365&lt;=Konstanta!$B$6,Konstanta!$A$6,IF(CD1365&lt;=Konstanta!$B$7,Konstanta!$A$7,IF(CD1365&lt;=Konstanta!$B$8,Konstanta!$A$8,IF(CD1365&lt;=Konstanta!$B$9,Konstanta!$A$9,IF(CD1365&lt;=Konstanta!$B$10,Konstanta!$A$10,IF(CD1365&lt;=Konstanta!$B$11,Konstanta!$A$11,Konstanta!$A$12)))))))</f>
        <v>8</v>
      </c>
      <c r="CX1365" t="b">
        <f>LEN(_xlfn.IFNA(VLOOKUP(AA1365,Konstanta!$AD:$AD,1,FALSE),""))=0</f>
        <v>1</v>
      </c>
      <c r="CY1365" s="67">
        <f t="shared" si="359"/>
        <v>0</v>
      </c>
      <c r="CZ1365" s="67">
        <f t="shared" si="360"/>
        <v>0</v>
      </c>
      <c r="DA1365" s="67">
        <f t="shared" si="361"/>
        <v>0</v>
      </c>
      <c r="DB1365" t="b">
        <f t="shared" ca="1" si="362"/>
        <v>0</v>
      </c>
      <c r="DC1365" s="67" t="b">
        <f>DA1365&lt;=Konstanta!$AH$3</f>
        <v>1</v>
      </c>
      <c r="DD1365" t="b">
        <f>CY1365&lt;=Konstanta!$AH$4</f>
        <v>1</v>
      </c>
      <c r="DE1365" t="b">
        <f>CY1365&lt;=Konstanta!$AH$5</f>
        <v>1</v>
      </c>
      <c r="DF1365" t="b">
        <f>CY1365&lt;=Konstanta!$AH$6</f>
        <v>1</v>
      </c>
      <c r="DG1365" t="b">
        <f ca="1">TEXT(BL1365,"YYYYMMDD")=TEXT(Konstanta!$B$1,"YYYYMMDD")</f>
        <v>0</v>
      </c>
      <c r="DH1365" t="b">
        <f t="shared" si="363"/>
        <v>0</v>
      </c>
      <c r="DI1365" s="67">
        <f ca="1">Konstanta!$C$4-Data!CD1365</f>
        <v>-1096658.666275</v>
      </c>
      <c r="DJ1365">
        <f ca="1">IF(Data!DI1365&gt;=Konstanta!$B$14,Konstanta!$A$14,IF(Data!DI1365&gt;=Konstanta!$B$15,Konstanta!$A$15,IF(Data!DI1365&gt;=Konstanta!$B$16,Konstanta!$A$16,IF(Data!DI1365&gt;=Konstanta!$B$17,Konstanta!$A$17,IF(Data!DI1365&gt;=Konstanta!$B$18,Konstanta!$A$18,Konstanta!$A$19)))))</f>
        <v>6</v>
      </c>
      <c r="DK1365" t="b">
        <f t="shared" si="364"/>
        <v>0</v>
      </c>
      <c r="DL1365" t="b">
        <f>COUNTIFS(A$1:A1364,A1365)=0</f>
        <v>1</v>
      </c>
    </row>
    <row r="1366" spans="1:116">
      <c r="A1366" s="76"/>
      <c r="B1366" s="77"/>
      <c r="C1366" s="76"/>
      <c r="D1366" s="78"/>
      <c r="E1366" s="76"/>
      <c r="F1366" s="76"/>
      <c r="G1366" s="76"/>
      <c r="H1366" s="76"/>
      <c r="I1366" s="76"/>
      <c r="J1366" s="76"/>
      <c r="K1366" s="76"/>
      <c r="L1366" s="78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8"/>
      <c r="AM1366" s="76"/>
      <c r="AN1366" s="76"/>
      <c r="AO1366" s="76"/>
      <c r="AP1366" s="76"/>
      <c r="AQ1366" s="76"/>
      <c r="AR1366" s="76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7"/>
      <c r="BD1366" s="77"/>
      <c r="BE1366" s="77"/>
      <c r="BF1366" s="77"/>
      <c r="BG1366" s="77"/>
      <c r="BH1366" s="77"/>
      <c r="BI1366" s="77"/>
      <c r="BJ1366" s="76"/>
      <c r="BK1366" s="76"/>
      <c r="BL1366" s="78"/>
      <c r="BM1366" s="76"/>
      <c r="BN1366" s="76"/>
      <c r="BO1366" s="76"/>
      <c r="BP1366" s="76"/>
      <c r="BQ1366" s="76"/>
      <c r="BR1366" s="76"/>
      <c r="BS1366" s="76"/>
      <c r="BT1366" s="76"/>
      <c r="BU1366" s="76"/>
      <c r="BV1366" s="76"/>
      <c r="BW1366" s="76"/>
      <c r="BX1366" s="76"/>
      <c r="BY1366" s="76"/>
      <c r="BZ1366" s="70" t="str">
        <f t="shared" si="349"/>
        <v/>
      </c>
      <c r="CA1366" s="71">
        <f t="shared" ca="1" si="350"/>
        <v>1096694.6660055555</v>
      </c>
      <c r="CB1366" s="70" t="b">
        <f ca="1">AND(LEN(BZ1366)&gt;0,TEXT(BZ1366,"YYYY-MM-DD")=TEXT(Konstanta!$B$1,"YYYY-MM-DD"))</f>
        <v>0</v>
      </c>
      <c r="CC1366" s="70" t="str">
        <f t="shared" si="351"/>
        <v/>
      </c>
      <c r="CD1366" s="72">
        <f ca="1">(Konstanta!$B$2-D1366)*24</f>
        <v>1096694.666275</v>
      </c>
      <c r="CE1366" t="b">
        <f t="shared" si="352"/>
        <v>0</v>
      </c>
      <c r="CF1366" t="b">
        <f>LEN(_xlfn.IFNA(VLOOKUP(H1366,Konstanta!$M:$M,1,FALSE),""))&gt;0</f>
        <v>0</v>
      </c>
      <c r="CG1366" t="b">
        <f>LEN(_xlfn.IFNA(VLOOKUP(G1366,Konstanta!$T:$T,1,FALSE),""))&gt;0</f>
        <v>0</v>
      </c>
      <c r="CH1366" t="b">
        <f>_xlfn.IFNA(VLOOKUP(U1366,Konstanta!$O:$O,1,FALSE),"-")&lt;&gt;"-"</f>
        <v>0</v>
      </c>
      <c r="CI1366" t="b">
        <f>LEN(_xlfn.IFNA(VLOOKUP(AX1366,Konstanta!$X:$X,1,FALSE),""))&gt;0</f>
        <v>0</v>
      </c>
      <c r="CJ1366" t="b">
        <f>OR(LEN(_xlfn.IFNA(VLOOKUP(Y1366,Konstanta!$Q:$Q,1,FALSE),""))&gt;0,LEN(Y1366)=0)</f>
        <v>1</v>
      </c>
      <c r="CK1366" t="b">
        <f t="shared" si="353"/>
        <v>1</v>
      </c>
      <c r="CL1366" t="b">
        <f>OR(LEN(_xlfn.IFNA(VLOOKUP(BK1366,Konstanta!$Z:$Z,1,FALSE),""))&gt;0,LEN(BK1366)=0)</f>
        <v>1</v>
      </c>
      <c r="CM1366" t="b">
        <f t="shared" si="354"/>
        <v>1</v>
      </c>
      <c r="CN1366" t="b">
        <f t="shared" si="355"/>
        <v>0</v>
      </c>
      <c r="CO1366" t="b">
        <f>LEN(_xlfn.IFNA(VLOOKUP(Data!K1366,Konstanta!$AB:$AB,1,FALSE),""))&gt;0</f>
        <v>0</v>
      </c>
      <c r="CP1366" s="12" t="b">
        <f t="shared" si="356"/>
        <v>0</v>
      </c>
      <c r="CQ1366" s="12" t="b">
        <f t="shared" si="357"/>
        <v>0</v>
      </c>
      <c r="CR1366" t="b">
        <f>ISNUMBER(SEARCH(Konstanta!$Q$5,Y1366))</f>
        <v>0</v>
      </c>
      <c r="CS1366">
        <f ca="1">IF(CD1366&lt;=Konstanta!$J$5,Konstanta!$I$5,IF(CD1366&lt;=Konstanta!$J$6,Konstanta!$I$6,IF(CD1366&lt;=Konstanta!$J$7,Konstanta!$I$7,Konstanta!$I$8)))</f>
        <v>4</v>
      </c>
      <c r="CT1366" t="b">
        <f>ISNUMBER(SEARCH(Konstanta!$Q$6,Y1366))</f>
        <v>0</v>
      </c>
      <c r="CU1366">
        <f ca="1">IF(CD1366&lt;=Konstanta!$F$5,Konstanta!$E$5,IF(CD1366&lt;=Konstanta!$F$6,Konstanta!$E$6,IF(CD1366&lt;=Konstanta!$F$7,Konstanta!$E$7,IF(CD1366&lt;=Konstanta!$F$8,Konstanta!$E$8,Konstanta!$E$9))))</f>
        <v>5</v>
      </c>
      <c r="CV1366" t="b">
        <f t="shared" si="358"/>
        <v>1</v>
      </c>
      <c r="CW1366" s="74">
        <f ca="1">IF(CD1366&lt;=Konstanta!$B$5,Konstanta!$A$5,IF(CD1366&lt;=Konstanta!$B$6,Konstanta!$A$6,IF(CD1366&lt;=Konstanta!$B$7,Konstanta!$A$7,IF(CD1366&lt;=Konstanta!$B$8,Konstanta!$A$8,IF(CD1366&lt;=Konstanta!$B$9,Konstanta!$A$9,IF(CD1366&lt;=Konstanta!$B$10,Konstanta!$A$10,IF(CD1366&lt;=Konstanta!$B$11,Konstanta!$A$11,Konstanta!$A$12)))))))</f>
        <v>8</v>
      </c>
      <c r="CX1366" t="b">
        <f>LEN(_xlfn.IFNA(VLOOKUP(AA1366,Konstanta!$AD:$AD,1,FALSE),""))=0</f>
        <v>1</v>
      </c>
      <c r="CY1366" s="67">
        <f t="shared" si="359"/>
        <v>0</v>
      </c>
      <c r="CZ1366" s="67">
        <f t="shared" si="360"/>
        <v>0</v>
      </c>
      <c r="DA1366" s="67">
        <f t="shared" si="361"/>
        <v>0</v>
      </c>
      <c r="DB1366" t="b">
        <f t="shared" ca="1" si="362"/>
        <v>0</v>
      </c>
      <c r="DC1366" s="67" t="b">
        <f>DA1366&lt;=Konstanta!$AH$3</f>
        <v>1</v>
      </c>
      <c r="DD1366" t="b">
        <f>CY1366&lt;=Konstanta!$AH$4</f>
        <v>1</v>
      </c>
      <c r="DE1366" t="b">
        <f>CY1366&lt;=Konstanta!$AH$5</f>
        <v>1</v>
      </c>
      <c r="DF1366" t="b">
        <f>CY1366&lt;=Konstanta!$AH$6</f>
        <v>1</v>
      </c>
      <c r="DG1366" t="b">
        <f ca="1">TEXT(BL1366,"YYYYMMDD")=TEXT(Konstanta!$B$1,"YYYYMMDD")</f>
        <v>0</v>
      </c>
      <c r="DH1366" t="b">
        <f t="shared" si="363"/>
        <v>0</v>
      </c>
      <c r="DI1366" s="67">
        <f ca="1">Konstanta!$C$4-Data!CD1366</f>
        <v>-1096658.666275</v>
      </c>
      <c r="DJ1366">
        <f ca="1">IF(Data!DI1366&gt;=Konstanta!$B$14,Konstanta!$A$14,IF(Data!DI1366&gt;=Konstanta!$B$15,Konstanta!$A$15,IF(Data!DI1366&gt;=Konstanta!$B$16,Konstanta!$A$16,IF(Data!DI1366&gt;=Konstanta!$B$17,Konstanta!$A$17,IF(Data!DI1366&gt;=Konstanta!$B$18,Konstanta!$A$18,Konstanta!$A$19)))))</f>
        <v>6</v>
      </c>
      <c r="DK1366" t="b">
        <f t="shared" si="364"/>
        <v>0</v>
      </c>
      <c r="DL1366" t="b">
        <f>COUNTIFS(A$1:A1365,A1366)=0</f>
        <v>1</v>
      </c>
    </row>
    <row r="1367" spans="1:116">
      <c r="A1367" s="76"/>
      <c r="B1367" s="77"/>
      <c r="C1367" s="76"/>
      <c r="D1367" s="78"/>
      <c r="E1367" s="76"/>
      <c r="F1367" s="76"/>
      <c r="G1367" s="76"/>
      <c r="H1367" s="76"/>
      <c r="I1367" s="76"/>
      <c r="J1367" s="76"/>
      <c r="K1367" s="76"/>
      <c r="L1367" s="78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8"/>
      <c r="AM1367" s="76"/>
      <c r="AN1367" s="76"/>
      <c r="AO1367" s="76"/>
      <c r="AP1367" s="76"/>
      <c r="AQ1367" s="76"/>
      <c r="AR1367" s="76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7"/>
      <c r="BD1367" s="77"/>
      <c r="BE1367" s="77"/>
      <c r="BF1367" s="77"/>
      <c r="BG1367" s="77"/>
      <c r="BH1367" s="77"/>
      <c r="BI1367" s="77"/>
      <c r="BJ1367" s="76"/>
      <c r="BK1367" s="76"/>
      <c r="BL1367" s="78"/>
      <c r="BM1367" s="76"/>
      <c r="BN1367" s="76"/>
      <c r="BO1367" s="76"/>
      <c r="BP1367" s="76"/>
      <c r="BQ1367" s="76"/>
      <c r="BR1367" s="76"/>
      <c r="BS1367" s="76"/>
      <c r="BT1367" s="76"/>
      <c r="BU1367" s="76"/>
      <c r="BV1367" s="76"/>
      <c r="BW1367" s="76"/>
      <c r="BX1367" s="76"/>
      <c r="BY1367" s="76"/>
      <c r="BZ1367" s="70" t="str">
        <f t="shared" si="349"/>
        <v/>
      </c>
      <c r="CA1367" s="71">
        <f t="shared" ca="1" si="350"/>
        <v>1096694.6659916667</v>
      </c>
      <c r="CB1367" s="70" t="b">
        <f ca="1">AND(LEN(BZ1367)&gt;0,TEXT(BZ1367,"YYYY-MM-DD")=TEXT(Konstanta!$B$1,"YYYY-MM-DD"))</f>
        <v>0</v>
      </c>
      <c r="CC1367" s="70" t="str">
        <f t="shared" si="351"/>
        <v/>
      </c>
      <c r="CD1367" s="72">
        <f ca="1">(Konstanta!$B$2-D1367)*24</f>
        <v>1096694.666275</v>
      </c>
      <c r="CE1367" t="b">
        <f t="shared" si="352"/>
        <v>0</v>
      </c>
      <c r="CF1367" t="b">
        <f>LEN(_xlfn.IFNA(VLOOKUP(H1367,Konstanta!$M:$M,1,FALSE),""))&gt;0</f>
        <v>0</v>
      </c>
      <c r="CG1367" t="b">
        <f>LEN(_xlfn.IFNA(VLOOKUP(G1367,Konstanta!$T:$T,1,FALSE),""))&gt;0</f>
        <v>0</v>
      </c>
      <c r="CH1367" t="b">
        <f>_xlfn.IFNA(VLOOKUP(U1367,Konstanta!$O:$O,1,FALSE),"-")&lt;&gt;"-"</f>
        <v>0</v>
      </c>
      <c r="CI1367" t="b">
        <f>LEN(_xlfn.IFNA(VLOOKUP(AX1367,Konstanta!$X:$X,1,FALSE),""))&gt;0</f>
        <v>0</v>
      </c>
      <c r="CJ1367" t="b">
        <f>OR(LEN(_xlfn.IFNA(VLOOKUP(Y1367,Konstanta!$Q:$Q,1,FALSE),""))&gt;0,LEN(Y1367)=0)</f>
        <v>1</v>
      </c>
      <c r="CK1367" t="b">
        <f t="shared" si="353"/>
        <v>1</v>
      </c>
      <c r="CL1367" t="b">
        <f>OR(LEN(_xlfn.IFNA(VLOOKUP(BK1367,Konstanta!$Z:$Z,1,FALSE),""))&gt;0,LEN(BK1367)=0)</f>
        <v>1</v>
      </c>
      <c r="CM1367" t="b">
        <f t="shared" si="354"/>
        <v>1</v>
      </c>
      <c r="CN1367" t="b">
        <f t="shared" si="355"/>
        <v>0</v>
      </c>
      <c r="CO1367" t="b">
        <f>LEN(_xlfn.IFNA(VLOOKUP(Data!K1367,Konstanta!$AB:$AB,1,FALSE),""))&gt;0</f>
        <v>0</v>
      </c>
      <c r="CP1367" s="12" t="b">
        <f t="shared" si="356"/>
        <v>0</v>
      </c>
      <c r="CQ1367" s="12" t="b">
        <f t="shared" si="357"/>
        <v>0</v>
      </c>
      <c r="CR1367" t="b">
        <f>ISNUMBER(SEARCH(Konstanta!$Q$5,Y1367))</f>
        <v>0</v>
      </c>
      <c r="CS1367">
        <f ca="1">IF(CD1367&lt;=Konstanta!$J$5,Konstanta!$I$5,IF(CD1367&lt;=Konstanta!$J$6,Konstanta!$I$6,IF(CD1367&lt;=Konstanta!$J$7,Konstanta!$I$7,Konstanta!$I$8)))</f>
        <v>4</v>
      </c>
      <c r="CT1367" t="b">
        <f>ISNUMBER(SEARCH(Konstanta!$Q$6,Y1367))</f>
        <v>0</v>
      </c>
      <c r="CU1367">
        <f ca="1">IF(CD1367&lt;=Konstanta!$F$5,Konstanta!$E$5,IF(CD1367&lt;=Konstanta!$F$6,Konstanta!$E$6,IF(CD1367&lt;=Konstanta!$F$7,Konstanta!$E$7,IF(CD1367&lt;=Konstanta!$F$8,Konstanta!$E$8,Konstanta!$E$9))))</f>
        <v>5</v>
      </c>
      <c r="CV1367" t="b">
        <f t="shared" si="358"/>
        <v>1</v>
      </c>
      <c r="CW1367" s="74">
        <f ca="1">IF(CD1367&lt;=Konstanta!$B$5,Konstanta!$A$5,IF(CD1367&lt;=Konstanta!$B$6,Konstanta!$A$6,IF(CD1367&lt;=Konstanta!$B$7,Konstanta!$A$7,IF(CD1367&lt;=Konstanta!$B$8,Konstanta!$A$8,IF(CD1367&lt;=Konstanta!$B$9,Konstanta!$A$9,IF(CD1367&lt;=Konstanta!$B$10,Konstanta!$A$10,IF(CD1367&lt;=Konstanta!$B$11,Konstanta!$A$11,Konstanta!$A$12)))))))</f>
        <v>8</v>
      </c>
      <c r="CX1367" t="b">
        <f>LEN(_xlfn.IFNA(VLOOKUP(AA1367,Konstanta!$AD:$AD,1,FALSE),""))=0</f>
        <v>1</v>
      </c>
      <c r="CY1367" s="67">
        <f t="shared" si="359"/>
        <v>0</v>
      </c>
      <c r="CZ1367" s="67">
        <f t="shared" si="360"/>
        <v>0</v>
      </c>
      <c r="DA1367" s="67">
        <f t="shared" si="361"/>
        <v>0</v>
      </c>
      <c r="DB1367" t="b">
        <f t="shared" ca="1" si="362"/>
        <v>0</v>
      </c>
      <c r="DC1367" s="67" t="b">
        <f>DA1367&lt;=Konstanta!$AH$3</f>
        <v>1</v>
      </c>
      <c r="DD1367" t="b">
        <f>CY1367&lt;=Konstanta!$AH$4</f>
        <v>1</v>
      </c>
      <c r="DE1367" t="b">
        <f>CY1367&lt;=Konstanta!$AH$5</f>
        <v>1</v>
      </c>
      <c r="DF1367" t="b">
        <f>CY1367&lt;=Konstanta!$AH$6</f>
        <v>1</v>
      </c>
      <c r="DG1367" t="b">
        <f ca="1">TEXT(BL1367,"YYYYMMDD")=TEXT(Konstanta!$B$1,"YYYYMMDD")</f>
        <v>0</v>
      </c>
      <c r="DH1367" t="b">
        <f t="shared" si="363"/>
        <v>0</v>
      </c>
      <c r="DI1367" s="67">
        <f ca="1">Konstanta!$C$4-Data!CD1367</f>
        <v>-1096658.666275</v>
      </c>
      <c r="DJ1367">
        <f ca="1">IF(Data!DI1367&gt;=Konstanta!$B$14,Konstanta!$A$14,IF(Data!DI1367&gt;=Konstanta!$B$15,Konstanta!$A$15,IF(Data!DI1367&gt;=Konstanta!$B$16,Konstanta!$A$16,IF(Data!DI1367&gt;=Konstanta!$B$17,Konstanta!$A$17,IF(Data!DI1367&gt;=Konstanta!$B$18,Konstanta!$A$18,Konstanta!$A$19)))))</f>
        <v>6</v>
      </c>
      <c r="DK1367" t="b">
        <f t="shared" si="364"/>
        <v>0</v>
      </c>
      <c r="DL1367" t="b">
        <f>COUNTIFS(A$1:A1366,A1367)=0</f>
        <v>1</v>
      </c>
    </row>
    <row r="1368" spans="1:116">
      <c r="A1368" s="76"/>
      <c r="B1368" s="77"/>
      <c r="C1368" s="76"/>
      <c r="D1368" s="78"/>
      <c r="E1368" s="76"/>
      <c r="F1368" s="76"/>
      <c r="G1368" s="76"/>
      <c r="H1368" s="76"/>
      <c r="I1368" s="76"/>
      <c r="J1368" s="76"/>
      <c r="K1368" s="76"/>
      <c r="L1368" s="78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8"/>
      <c r="AM1368" s="76"/>
      <c r="AN1368" s="76"/>
      <c r="AO1368" s="76"/>
      <c r="AP1368" s="76"/>
      <c r="AQ1368" s="76"/>
      <c r="AR1368" s="76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7"/>
      <c r="BD1368" s="77"/>
      <c r="BE1368" s="77"/>
      <c r="BF1368" s="77"/>
      <c r="BG1368" s="77"/>
      <c r="BH1368" s="77"/>
      <c r="BI1368" s="77"/>
      <c r="BJ1368" s="76"/>
      <c r="BK1368" s="76"/>
      <c r="BL1368" s="78"/>
      <c r="BM1368" s="76"/>
      <c r="BN1368" s="76"/>
      <c r="BO1368" s="76"/>
      <c r="BP1368" s="76"/>
      <c r="BQ1368" s="76"/>
      <c r="BR1368" s="76"/>
      <c r="BS1368" s="76"/>
      <c r="BT1368" s="76"/>
      <c r="BU1368" s="76"/>
      <c r="BV1368" s="76"/>
      <c r="BW1368" s="76"/>
      <c r="BX1368" s="76"/>
      <c r="BY1368" s="76"/>
      <c r="BZ1368" s="70" t="str">
        <f t="shared" si="349"/>
        <v/>
      </c>
      <c r="CA1368" s="71">
        <f t="shared" ca="1" si="350"/>
        <v>1096694.6664083335</v>
      </c>
      <c r="CB1368" s="70" t="b">
        <f ca="1">AND(LEN(BZ1368)&gt;0,TEXT(BZ1368,"YYYY-MM-DD")=TEXT(Konstanta!$B$1,"YYYY-MM-DD"))</f>
        <v>0</v>
      </c>
      <c r="CC1368" s="70" t="str">
        <f t="shared" si="351"/>
        <v/>
      </c>
      <c r="CD1368" s="72">
        <f ca="1">(Konstanta!$B$2-D1368)*24</f>
        <v>1096694.666275</v>
      </c>
      <c r="CE1368" t="b">
        <f t="shared" si="352"/>
        <v>0</v>
      </c>
      <c r="CF1368" t="b">
        <f>LEN(_xlfn.IFNA(VLOOKUP(H1368,Konstanta!$M:$M,1,FALSE),""))&gt;0</f>
        <v>0</v>
      </c>
      <c r="CG1368" t="b">
        <f>LEN(_xlfn.IFNA(VLOOKUP(G1368,Konstanta!$T:$T,1,FALSE),""))&gt;0</f>
        <v>0</v>
      </c>
      <c r="CH1368" t="b">
        <f>_xlfn.IFNA(VLOOKUP(U1368,Konstanta!$O:$O,1,FALSE),"-")&lt;&gt;"-"</f>
        <v>0</v>
      </c>
      <c r="CI1368" t="b">
        <f>LEN(_xlfn.IFNA(VLOOKUP(AX1368,Konstanta!$X:$X,1,FALSE),""))&gt;0</f>
        <v>0</v>
      </c>
      <c r="CJ1368" t="b">
        <f>OR(LEN(_xlfn.IFNA(VLOOKUP(Y1368,Konstanta!$Q:$Q,1,FALSE),""))&gt;0,LEN(Y1368)=0)</f>
        <v>1</v>
      </c>
      <c r="CK1368" t="b">
        <f t="shared" si="353"/>
        <v>1</v>
      </c>
      <c r="CL1368" t="b">
        <f>OR(LEN(_xlfn.IFNA(VLOOKUP(BK1368,Konstanta!$Z:$Z,1,FALSE),""))&gt;0,LEN(BK1368)=0)</f>
        <v>1</v>
      </c>
      <c r="CM1368" t="b">
        <f t="shared" si="354"/>
        <v>1</v>
      </c>
      <c r="CN1368" t="b">
        <f t="shared" si="355"/>
        <v>0</v>
      </c>
      <c r="CO1368" t="b">
        <f>LEN(_xlfn.IFNA(VLOOKUP(Data!K1368,Konstanta!$AB:$AB,1,FALSE),""))&gt;0</f>
        <v>0</v>
      </c>
      <c r="CP1368" s="12" t="b">
        <f t="shared" si="356"/>
        <v>0</v>
      </c>
      <c r="CQ1368" s="12" t="b">
        <f t="shared" si="357"/>
        <v>0</v>
      </c>
      <c r="CR1368" t="b">
        <f>ISNUMBER(SEARCH(Konstanta!$Q$5,Y1368))</f>
        <v>0</v>
      </c>
      <c r="CS1368">
        <f ca="1">IF(CD1368&lt;=Konstanta!$J$5,Konstanta!$I$5,IF(CD1368&lt;=Konstanta!$J$6,Konstanta!$I$6,IF(CD1368&lt;=Konstanta!$J$7,Konstanta!$I$7,Konstanta!$I$8)))</f>
        <v>4</v>
      </c>
      <c r="CT1368" t="b">
        <f>ISNUMBER(SEARCH(Konstanta!$Q$6,Y1368))</f>
        <v>0</v>
      </c>
      <c r="CU1368">
        <f ca="1">IF(CD1368&lt;=Konstanta!$F$5,Konstanta!$E$5,IF(CD1368&lt;=Konstanta!$F$6,Konstanta!$E$6,IF(CD1368&lt;=Konstanta!$F$7,Konstanta!$E$7,IF(CD1368&lt;=Konstanta!$F$8,Konstanta!$E$8,Konstanta!$E$9))))</f>
        <v>5</v>
      </c>
      <c r="CV1368" t="b">
        <f t="shared" si="358"/>
        <v>1</v>
      </c>
      <c r="CW1368" s="74">
        <f ca="1">IF(CD1368&lt;=Konstanta!$B$5,Konstanta!$A$5,IF(CD1368&lt;=Konstanta!$B$6,Konstanta!$A$6,IF(CD1368&lt;=Konstanta!$B$7,Konstanta!$A$7,IF(CD1368&lt;=Konstanta!$B$8,Konstanta!$A$8,IF(CD1368&lt;=Konstanta!$B$9,Konstanta!$A$9,IF(CD1368&lt;=Konstanta!$B$10,Konstanta!$A$10,IF(CD1368&lt;=Konstanta!$B$11,Konstanta!$A$11,Konstanta!$A$12)))))))</f>
        <v>8</v>
      </c>
      <c r="CX1368" t="b">
        <f>LEN(_xlfn.IFNA(VLOOKUP(AA1368,Konstanta!$AD:$AD,1,FALSE),""))=0</f>
        <v>1</v>
      </c>
      <c r="CY1368" s="67">
        <f t="shared" si="359"/>
        <v>0</v>
      </c>
      <c r="CZ1368" s="67">
        <f t="shared" si="360"/>
        <v>0</v>
      </c>
      <c r="DA1368" s="67">
        <f t="shared" si="361"/>
        <v>0</v>
      </c>
      <c r="DB1368" t="b">
        <f t="shared" ca="1" si="362"/>
        <v>0</v>
      </c>
      <c r="DC1368" s="67" t="b">
        <f>DA1368&lt;=Konstanta!$AH$3</f>
        <v>1</v>
      </c>
      <c r="DD1368" t="b">
        <f>CY1368&lt;=Konstanta!$AH$4</f>
        <v>1</v>
      </c>
      <c r="DE1368" t="b">
        <f>CY1368&lt;=Konstanta!$AH$5</f>
        <v>1</v>
      </c>
      <c r="DF1368" t="b">
        <f>CY1368&lt;=Konstanta!$AH$6</f>
        <v>1</v>
      </c>
      <c r="DG1368" t="b">
        <f ca="1">TEXT(BL1368,"YYYYMMDD")=TEXT(Konstanta!$B$1,"YYYYMMDD")</f>
        <v>0</v>
      </c>
      <c r="DH1368" t="b">
        <f t="shared" si="363"/>
        <v>0</v>
      </c>
      <c r="DI1368" s="67">
        <f ca="1">Konstanta!$C$4-Data!CD1368</f>
        <v>-1096658.666275</v>
      </c>
      <c r="DJ1368">
        <f ca="1">IF(Data!DI1368&gt;=Konstanta!$B$14,Konstanta!$A$14,IF(Data!DI1368&gt;=Konstanta!$B$15,Konstanta!$A$15,IF(Data!DI1368&gt;=Konstanta!$B$16,Konstanta!$A$16,IF(Data!DI1368&gt;=Konstanta!$B$17,Konstanta!$A$17,IF(Data!DI1368&gt;=Konstanta!$B$18,Konstanta!$A$18,Konstanta!$A$19)))))</f>
        <v>6</v>
      </c>
      <c r="DK1368" t="b">
        <f t="shared" si="364"/>
        <v>0</v>
      </c>
      <c r="DL1368" t="b">
        <f>COUNTIFS(A$1:A1367,A1368)=0</f>
        <v>1</v>
      </c>
    </row>
    <row r="1369" spans="1:116">
      <c r="A1369" s="76"/>
      <c r="B1369" s="77"/>
      <c r="C1369" s="76"/>
      <c r="D1369" s="78"/>
      <c r="E1369" s="76"/>
      <c r="F1369" s="76"/>
      <c r="G1369" s="76"/>
      <c r="H1369" s="76"/>
      <c r="I1369" s="76"/>
      <c r="J1369" s="76"/>
      <c r="K1369" s="76"/>
      <c r="L1369" s="78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8"/>
      <c r="AM1369" s="76"/>
      <c r="AN1369" s="76"/>
      <c r="AO1369" s="76"/>
      <c r="AP1369" s="76"/>
      <c r="AQ1369" s="76"/>
      <c r="AR1369" s="76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7"/>
      <c r="BD1369" s="77"/>
      <c r="BE1369" s="77"/>
      <c r="BF1369" s="77"/>
      <c r="BG1369" s="77"/>
      <c r="BH1369" s="77"/>
      <c r="BI1369" s="77"/>
      <c r="BJ1369" s="76"/>
      <c r="BK1369" s="76"/>
      <c r="BL1369" s="78"/>
      <c r="BM1369" s="76"/>
      <c r="BN1369" s="76"/>
      <c r="BO1369" s="76"/>
      <c r="BP1369" s="76"/>
      <c r="BQ1369" s="76"/>
      <c r="BR1369" s="76"/>
      <c r="BS1369" s="76"/>
      <c r="BT1369" s="76"/>
      <c r="BU1369" s="76"/>
      <c r="BV1369" s="76"/>
      <c r="BW1369" s="76"/>
      <c r="BX1369" s="76"/>
      <c r="BY1369" s="76"/>
      <c r="BZ1369" s="70" t="str">
        <f t="shared" si="349"/>
        <v/>
      </c>
      <c r="CA1369" s="71">
        <f t="shared" ca="1" si="350"/>
        <v>1096694.666013889</v>
      </c>
      <c r="CB1369" s="70" t="b">
        <f ca="1">AND(LEN(BZ1369)&gt;0,TEXT(BZ1369,"YYYY-MM-DD")=TEXT(Konstanta!$B$1,"YYYY-MM-DD"))</f>
        <v>0</v>
      </c>
      <c r="CC1369" s="70" t="str">
        <f t="shared" si="351"/>
        <v/>
      </c>
      <c r="CD1369" s="72">
        <f ca="1">(Konstanta!$B$2-D1369)*24</f>
        <v>1096694.666275</v>
      </c>
      <c r="CE1369" t="b">
        <f t="shared" si="352"/>
        <v>0</v>
      </c>
      <c r="CF1369" t="b">
        <f>LEN(_xlfn.IFNA(VLOOKUP(H1369,Konstanta!$M:$M,1,FALSE),""))&gt;0</f>
        <v>0</v>
      </c>
      <c r="CG1369" t="b">
        <f>LEN(_xlfn.IFNA(VLOOKUP(G1369,Konstanta!$T:$T,1,FALSE),""))&gt;0</f>
        <v>0</v>
      </c>
      <c r="CH1369" t="b">
        <f>_xlfn.IFNA(VLOOKUP(U1369,Konstanta!$O:$O,1,FALSE),"-")&lt;&gt;"-"</f>
        <v>0</v>
      </c>
      <c r="CI1369" t="b">
        <f>LEN(_xlfn.IFNA(VLOOKUP(AX1369,Konstanta!$X:$X,1,FALSE),""))&gt;0</f>
        <v>0</v>
      </c>
      <c r="CJ1369" t="b">
        <f>OR(LEN(_xlfn.IFNA(VLOOKUP(Y1369,Konstanta!$Q:$Q,1,FALSE),""))&gt;0,LEN(Y1369)=0)</f>
        <v>1</v>
      </c>
      <c r="CK1369" t="b">
        <f t="shared" si="353"/>
        <v>1</v>
      </c>
      <c r="CL1369" t="b">
        <f>OR(LEN(_xlfn.IFNA(VLOOKUP(BK1369,Konstanta!$Z:$Z,1,FALSE),""))&gt;0,LEN(BK1369)=0)</f>
        <v>1</v>
      </c>
      <c r="CM1369" t="b">
        <f t="shared" si="354"/>
        <v>1</v>
      </c>
      <c r="CN1369" t="b">
        <f t="shared" si="355"/>
        <v>0</v>
      </c>
      <c r="CO1369" t="b">
        <f>LEN(_xlfn.IFNA(VLOOKUP(Data!K1369,Konstanta!$AB:$AB,1,FALSE),""))&gt;0</f>
        <v>0</v>
      </c>
      <c r="CP1369" s="12" t="b">
        <f t="shared" si="356"/>
        <v>0</v>
      </c>
      <c r="CQ1369" s="12" t="b">
        <f t="shared" si="357"/>
        <v>0</v>
      </c>
      <c r="CR1369" t="b">
        <f>ISNUMBER(SEARCH(Konstanta!$Q$5,Y1369))</f>
        <v>0</v>
      </c>
      <c r="CS1369">
        <f ca="1">IF(CD1369&lt;=Konstanta!$J$5,Konstanta!$I$5,IF(CD1369&lt;=Konstanta!$J$6,Konstanta!$I$6,IF(CD1369&lt;=Konstanta!$J$7,Konstanta!$I$7,Konstanta!$I$8)))</f>
        <v>4</v>
      </c>
      <c r="CT1369" t="b">
        <f>ISNUMBER(SEARCH(Konstanta!$Q$6,Y1369))</f>
        <v>0</v>
      </c>
      <c r="CU1369">
        <f ca="1">IF(CD1369&lt;=Konstanta!$F$5,Konstanta!$E$5,IF(CD1369&lt;=Konstanta!$F$6,Konstanta!$E$6,IF(CD1369&lt;=Konstanta!$F$7,Konstanta!$E$7,IF(CD1369&lt;=Konstanta!$F$8,Konstanta!$E$8,Konstanta!$E$9))))</f>
        <v>5</v>
      </c>
      <c r="CV1369" t="b">
        <f t="shared" si="358"/>
        <v>1</v>
      </c>
      <c r="CW1369" s="74">
        <f ca="1">IF(CD1369&lt;=Konstanta!$B$5,Konstanta!$A$5,IF(CD1369&lt;=Konstanta!$B$6,Konstanta!$A$6,IF(CD1369&lt;=Konstanta!$B$7,Konstanta!$A$7,IF(CD1369&lt;=Konstanta!$B$8,Konstanta!$A$8,IF(CD1369&lt;=Konstanta!$B$9,Konstanta!$A$9,IF(CD1369&lt;=Konstanta!$B$10,Konstanta!$A$10,IF(CD1369&lt;=Konstanta!$B$11,Konstanta!$A$11,Konstanta!$A$12)))))))</f>
        <v>8</v>
      </c>
      <c r="CX1369" t="b">
        <f>LEN(_xlfn.IFNA(VLOOKUP(AA1369,Konstanta!$AD:$AD,1,FALSE),""))=0</f>
        <v>1</v>
      </c>
      <c r="CY1369" s="67">
        <f t="shared" si="359"/>
        <v>0</v>
      </c>
      <c r="CZ1369" s="67">
        <f t="shared" si="360"/>
        <v>0</v>
      </c>
      <c r="DA1369" s="67">
        <f t="shared" si="361"/>
        <v>0</v>
      </c>
      <c r="DB1369" t="b">
        <f t="shared" ca="1" si="362"/>
        <v>0</v>
      </c>
      <c r="DC1369" s="67" t="b">
        <f>DA1369&lt;=Konstanta!$AH$3</f>
        <v>1</v>
      </c>
      <c r="DD1369" t="b">
        <f>CY1369&lt;=Konstanta!$AH$4</f>
        <v>1</v>
      </c>
      <c r="DE1369" t="b">
        <f>CY1369&lt;=Konstanta!$AH$5</f>
        <v>1</v>
      </c>
      <c r="DF1369" t="b">
        <f>CY1369&lt;=Konstanta!$AH$6</f>
        <v>1</v>
      </c>
      <c r="DG1369" t="b">
        <f ca="1">TEXT(BL1369,"YYYYMMDD")=TEXT(Konstanta!$B$1,"YYYYMMDD")</f>
        <v>0</v>
      </c>
      <c r="DH1369" t="b">
        <f t="shared" si="363"/>
        <v>0</v>
      </c>
      <c r="DI1369" s="67">
        <f ca="1">Konstanta!$C$4-Data!CD1369</f>
        <v>-1096658.666275</v>
      </c>
      <c r="DJ1369">
        <f ca="1">IF(Data!DI1369&gt;=Konstanta!$B$14,Konstanta!$A$14,IF(Data!DI1369&gt;=Konstanta!$B$15,Konstanta!$A$15,IF(Data!DI1369&gt;=Konstanta!$B$16,Konstanta!$A$16,IF(Data!DI1369&gt;=Konstanta!$B$17,Konstanta!$A$17,IF(Data!DI1369&gt;=Konstanta!$B$18,Konstanta!$A$18,Konstanta!$A$19)))))</f>
        <v>6</v>
      </c>
      <c r="DK1369" t="b">
        <f t="shared" si="364"/>
        <v>0</v>
      </c>
      <c r="DL1369" t="b">
        <f>COUNTIFS(A$1:A1368,A1369)=0</f>
        <v>1</v>
      </c>
    </row>
    <row r="1370" spans="1:116">
      <c r="A1370" s="76"/>
      <c r="B1370" s="77"/>
      <c r="C1370" s="76"/>
      <c r="D1370" s="78"/>
      <c r="E1370" s="76"/>
      <c r="F1370" s="76"/>
      <c r="G1370" s="76"/>
      <c r="H1370" s="76"/>
      <c r="I1370" s="76"/>
      <c r="J1370" s="76"/>
      <c r="K1370" s="76"/>
      <c r="L1370" s="78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8"/>
      <c r="AM1370" s="76"/>
      <c r="AN1370" s="76"/>
      <c r="AO1370" s="76"/>
      <c r="AP1370" s="76"/>
      <c r="AQ1370" s="76"/>
      <c r="AR1370" s="76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7"/>
      <c r="BD1370" s="77"/>
      <c r="BE1370" s="77"/>
      <c r="BF1370" s="77"/>
      <c r="BG1370" s="77"/>
      <c r="BH1370" s="77"/>
      <c r="BI1370" s="77"/>
      <c r="BJ1370" s="76"/>
      <c r="BK1370" s="76"/>
      <c r="BL1370" s="78"/>
      <c r="BM1370" s="76"/>
      <c r="BN1370" s="76"/>
      <c r="BO1370" s="76"/>
      <c r="BP1370" s="76"/>
      <c r="BQ1370" s="76"/>
      <c r="BR1370" s="76"/>
      <c r="BS1370" s="76"/>
      <c r="BT1370" s="76"/>
      <c r="BU1370" s="76"/>
      <c r="BV1370" s="76"/>
      <c r="BW1370" s="76"/>
      <c r="BX1370" s="76"/>
      <c r="BY1370" s="76"/>
      <c r="BZ1370" s="70" t="str">
        <f t="shared" si="349"/>
        <v/>
      </c>
      <c r="CA1370" s="71">
        <f t="shared" ca="1" si="350"/>
        <v>1096694.6664083335</v>
      </c>
      <c r="CB1370" s="70" t="b">
        <f ca="1">AND(LEN(BZ1370)&gt;0,TEXT(BZ1370,"YYYY-MM-DD")=TEXT(Konstanta!$B$1,"YYYY-MM-DD"))</f>
        <v>0</v>
      </c>
      <c r="CC1370" s="70" t="str">
        <f t="shared" si="351"/>
        <v/>
      </c>
      <c r="CD1370" s="72">
        <f ca="1">(Konstanta!$B$2-D1370)*24</f>
        <v>1096694.666275</v>
      </c>
      <c r="CE1370" t="b">
        <f t="shared" si="352"/>
        <v>0</v>
      </c>
      <c r="CF1370" t="b">
        <f>LEN(_xlfn.IFNA(VLOOKUP(H1370,Konstanta!$M:$M,1,FALSE),""))&gt;0</f>
        <v>0</v>
      </c>
      <c r="CG1370" t="b">
        <f>LEN(_xlfn.IFNA(VLOOKUP(G1370,Konstanta!$T:$T,1,FALSE),""))&gt;0</f>
        <v>0</v>
      </c>
      <c r="CH1370" t="b">
        <f>_xlfn.IFNA(VLOOKUP(U1370,Konstanta!$O:$O,1,FALSE),"-")&lt;&gt;"-"</f>
        <v>0</v>
      </c>
      <c r="CI1370" t="b">
        <f>LEN(_xlfn.IFNA(VLOOKUP(AX1370,Konstanta!$X:$X,1,FALSE),""))&gt;0</f>
        <v>0</v>
      </c>
      <c r="CJ1370" t="b">
        <f>OR(LEN(_xlfn.IFNA(VLOOKUP(Y1370,Konstanta!$Q:$Q,1,FALSE),""))&gt;0,LEN(Y1370)=0)</f>
        <v>1</v>
      </c>
      <c r="CK1370" t="b">
        <f t="shared" si="353"/>
        <v>1</v>
      </c>
      <c r="CL1370" t="b">
        <f>OR(LEN(_xlfn.IFNA(VLOOKUP(BK1370,Konstanta!$Z:$Z,1,FALSE),""))&gt;0,LEN(BK1370)=0)</f>
        <v>1</v>
      </c>
      <c r="CM1370" t="b">
        <f t="shared" si="354"/>
        <v>1</v>
      </c>
      <c r="CN1370" t="b">
        <f t="shared" si="355"/>
        <v>0</v>
      </c>
      <c r="CO1370" t="b">
        <f>LEN(_xlfn.IFNA(VLOOKUP(Data!K1370,Konstanta!$AB:$AB,1,FALSE),""))&gt;0</f>
        <v>0</v>
      </c>
      <c r="CP1370" s="12" t="b">
        <f t="shared" si="356"/>
        <v>0</v>
      </c>
      <c r="CQ1370" s="12" t="b">
        <f t="shared" si="357"/>
        <v>0</v>
      </c>
      <c r="CR1370" t="b">
        <f>ISNUMBER(SEARCH(Konstanta!$Q$5,Y1370))</f>
        <v>0</v>
      </c>
      <c r="CS1370">
        <f ca="1">IF(CD1370&lt;=Konstanta!$J$5,Konstanta!$I$5,IF(CD1370&lt;=Konstanta!$J$6,Konstanta!$I$6,IF(CD1370&lt;=Konstanta!$J$7,Konstanta!$I$7,Konstanta!$I$8)))</f>
        <v>4</v>
      </c>
      <c r="CT1370" t="b">
        <f>ISNUMBER(SEARCH(Konstanta!$Q$6,Y1370))</f>
        <v>0</v>
      </c>
      <c r="CU1370">
        <f ca="1">IF(CD1370&lt;=Konstanta!$F$5,Konstanta!$E$5,IF(CD1370&lt;=Konstanta!$F$6,Konstanta!$E$6,IF(CD1370&lt;=Konstanta!$F$7,Konstanta!$E$7,IF(CD1370&lt;=Konstanta!$F$8,Konstanta!$E$8,Konstanta!$E$9))))</f>
        <v>5</v>
      </c>
      <c r="CV1370" t="b">
        <f t="shared" si="358"/>
        <v>1</v>
      </c>
      <c r="CW1370" s="74">
        <f ca="1">IF(CD1370&lt;=Konstanta!$B$5,Konstanta!$A$5,IF(CD1370&lt;=Konstanta!$B$6,Konstanta!$A$6,IF(CD1370&lt;=Konstanta!$B$7,Konstanta!$A$7,IF(CD1370&lt;=Konstanta!$B$8,Konstanta!$A$8,IF(CD1370&lt;=Konstanta!$B$9,Konstanta!$A$9,IF(CD1370&lt;=Konstanta!$B$10,Konstanta!$A$10,IF(CD1370&lt;=Konstanta!$B$11,Konstanta!$A$11,Konstanta!$A$12)))))))</f>
        <v>8</v>
      </c>
      <c r="CX1370" t="b">
        <f>LEN(_xlfn.IFNA(VLOOKUP(AA1370,Konstanta!$AD:$AD,1,FALSE),""))=0</f>
        <v>1</v>
      </c>
      <c r="CY1370" s="67">
        <f t="shared" si="359"/>
        <v>0</v>
      </c>
      <c r="CZ1370" s="67">
        <f t="shared" si="360"/>
        <v>0</v>
      </c>
      <c r="DA1370" s="67">
        <f t="shared" si="361"/>
        <v>0</v>
      </c>
      <c r="DB1370" t="b">
        <f t="shared" ca="1" si="362"/>
        <v>0</v>
      </c>
      <c r="DC1370" s="67" t="b">
        <f>DA1370&lt;=Konstanta!$AH$3</f>
        <v>1</v>
      </c>
      <c r="DD1370" t="b">
        <f>CY1370&lt;=Konstanta!$AH$4</f>
        <v>1</v>
      </c>
      <c r="DE1370" t="b">
        <f>CY1370&lt;=Konstanta!$AH$5</f>
        <v>1</v>
      </c>
      <c r="DF1370" t="b">
        <f>CY1370&lt;=Konstanta!$AH$6</f>
        <v>1</v>
      </c>
      <c r="DG1370" t="b">
        <f ca="1">TEXT(BL1370,"YYYYMMDD")=TEXT(Konstanta!$B$1,"YYYYMMDD")</f>
        <v>0</v>
      </c>
      <c r="DH1370" t="b">
        <f t="shared" si="363"/>
        <v>0</v>
      </c>
      <c r="DI1370" s="67">
        <f ca="1">Konstanta!$C$4-Data!CD1370</f>
        <v>-1096658.666275</v>
      </c>
      <c r="DJ1370">
        <f ca="1">IF(Data!DI1370&gt;=Konstanta!$B$14,Konstanta!$A$14,IF(Data!DI1370&gt;=Konstanta!$B$15,Konstanta!$A$15,IF(Data!DI1370&gt;=Konstanta!$B$16,Konstanta!$A$16,IF(Data!DI1370&gt;=Konstanta!$B$17,Konstanta!$A$17,IF(Data!DI1370&gt;=Konstanta!$B$18,Konstanta!$A$18,Konstanta!$A$19)))))</f>
        <v>6</v>
      </c>
      <c r="DK1370" t="b">
        <f t="shared" si="364"/>
        <v>0</v>
      </c>
      <c r="DL1370" t="b">
        <f>COUNTIFS(A$1:A1369,A1370)=0</f>
        <v>1</v>
      </c>
    </row>
    <row r="1371" spans="1:116">
      <c r="A1371" s="76"/>
      <c r="B1371" s="77"/>
      <c r="C1371" s="76"/>
      <c r="D1371" s="78"/>
      <c r="E1371" s="76"/>
      <c r="F1371" s="76"/>
      <c r="G1371" s="76"/>
      <c r="H1371" s="76"/>
      <c r="I1371" s="76"/>
      <c r="J1371" s="76"/>
      <c r="K1371" s="76"/>
      <c r="L1371" s="78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8"/>
      <c r="AM1371" s="76"/>
      <c r="AN1371" s="76"/>
      <c r="AO1371" s="76"/>
      <c r="AP1371" s="76"/>
      <c r="AQ1371" s="76"/>
      <c r="AR1371" s="76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7"/>
      <c r="BD1371" s="77"/>
      <c r="BE1371" s="77"/>
      <c r="BF1371" s="77"/>
      <c r="BG1371" s="77"/>
      <c r="BH1371" s="77"/>
      <c r="BI1371" s="77"/>
      <c r="BJ1371" s="76"/>
      <c r="BK1371" s="76"/>
      <c r="BL1371" s="78"/>
      <c r="BM1371" s="76"/>
      <c r="BN1371" s="76"/>
      <c r="BO1371" s="76"/>
      <c r="BP1371" s="76"/>
      <c r="BQ1371" s="76"/>
      <c r="BR1371" s="76"/>
      <c r="BS1371" s="76"/>
      <c r="BT1371" s="76"/>
      <c r="BU1371" s="76"/>
      <c r="BV1371" s="76"/>
      <c r="BW1371" s="76"/>
      <c r="BX1371" s="76"/>
      <c r="BY1371" s="76"/>
      <c r="BZ1371" s="70" t="str">
        <f t="shared" si="349"/>
        <v/>
      </c>
      <c r="CA1371" s="71">
        <f t="shared" ca="1" si="350"/>
        <v>1096694.6659916667</v>
      </c>
      <c r="CB1371" s="70" t="b">
        <f ca="1">AND(LEN(BZ1371)&gt;0,TEXT(BZ1371,"YYYY-MM-DD")=TEXT(Konstanta!$B$1,"YYYY-MM-DD"))</f>
        <v>0</v>
      </c>
      <c r="CC1371" s="70" t="str">
        <f t="shared" si="351"/>
        <v/>
      </c>
      <c r="CD1371" s="72">
        <f ca="1">(Konstanta!$B$2-D1371)*24</f>
        <v>1096694.666275</v>
      </c>
      <c r="CE1371" t="b">
        <f t="shared" si="352"/>
        <v>0</v>
      </c>
      <c r="CF1371" t="b">
        <f>LEN(_xlfn.IFNA(VLOOKUP(H1371,Konstanta!$M:$M,1,FALSE),""))&gt;0</f>
        <v>0</v>
      </c>
      <c r="CG1371" t="b">
        <f>LEN(_xlfn.IFNA(VLOOKUP(G1371,Konstanta!$T:$T,1,FALSE),""))&gt;0</f>
        <v>0</v>
      </c>
      <c r="CH1371" t="b">
        <f>_xlfn.IFNA(VLOOKUP(U1371,Konstanta!$O:$O,1,FALSE),"-")&lt;&gt;"-"</f>
        <v>0</v>
      </c>
      <c r="CI1371" t="b">
        <f>LEN(_xlfn.IFNA(VLOOKUP(AX1371,Konstanta!$X:$X,1,FALSE),""))&gt;0</f>
        <v>0</v>
      </c>
      <c r="CJ1371" t="b">
        <f>OR(LEN(_xlfn.IFNA(VLOOKUP(Y1371,Konstanta!$Q:$Q,1,FALSE),""))&gt;0,LEN(Y1371)=0)</f>
        <v>1</v>
      </c>
      <c r="CK1371" t="b">
        <f t="shared" si="353"/>
        <v>1</v>
      </c>
      <c r="CL1371" t="b">
        <f>OR(LEN(_xlfn.IFNA(VLOOKUP(BK1371,Konstanta!$Z:$Z,1,FALSE),""))&gt;0,LEN(BK1371)=0)</f>
        <v>1</v>
      </c>
      <c r="CM1371" t="b">
        <f t="shared" si="354"/>
        <v>1</v>
      </c>
      <c r="CN1371" t="b">
        <f t="shared" si="355"/>
        <v>0</v>
      </c>
      <c r="CO1371" t="b">
        <f>LEN(_xlfn.IFNA(VLOOKUP(Data!K1371,Konstanta!$AB:$AB,1,FALSE),""))&gt;0</f>
        <v>0</v>
      </c>
      <c r="CP1371" s="12" t="b">
        <f t="shared" si="356"/>
        <v>0</v>
      </c>
      <c r="CQ1371" s="12" t="b">
        <f t="shared" si="357"/>
        <v>0</v>
      </c>
      <c r="CR1371" t="b">
        <f>ISNUMBER(SEARCH(Konstanta!$Q$5,Y1371))</f>
        <v>0</v>
      </c>
      <c r="CS1371">
        <f ca="1">IF(CD1371&lt;=Konstanta!$J$5,Konstanta!$I$5,IF(CD1371&lt;=Konstanta!$J$6,Konstanta!$I$6,IF(CD1371&lt;=Konstanta!$J$7,Konstanta!$I$7,Konstanta!$I$8)))</f>
        <v>4</v>
      </c>
      <c r="CT1371" t="b">
        <f>ISNUMBER(SEARCH(Konstanta!$Q$6,Y1371))</f>
        <v>0</v>
      </c>
      <c r="CU1371">
        <f ca="1">IF(CD1371&lt;=Konstanta!$F$5,Konstanta!$E$5,IF(CD1371&lt;=Konstanta!$F$6,Konstanta!$E$6,IF(CD1371&lt;=Konstanta!$F$7,Konstanta!$E$7,IF(CD1371&lt;=Konstanta!$F$8,Konstanta!$E$8,Konstanta!$E$9))))</f>
        <v>5</v>
      </c>
      <c r="CV1371" t="b">
        <f t="shared" si="358"/>
        <v>1</v>
      </c>
      <c r="CW1371" s="74">
        <f ca="1">IF(CD1371&lt;=Konstanta!$B$5,Konstanta!$A$5,IF(CD1371&lt;=Konstanta!$B$6,Konstanta!$A$6,IF(CD1371&lt;=Konstanta!$B$7,Konstanta!$A$7,IF(CD1371&lt;=Konstanta!$B$8,Konstanta!$A$8,IF(CD1371&lt;=Konstanta!$B$9,Konstanta!$A$9,IF(CD1371&lt;=Konstanta!$B$10,Konstanta!$A$10,IF(CD1371&lt;=Konstanta!$B$11,Konstanta!$A$11,Konstanta!$A$12)))))))</f>
        <v>8</v>
      </c>
      <c r="CX1371" t="b">
        <f>LEN(_xlfn.IFNA(VLOOKUP(AA1371,Konstanta!$AD:$AD,1,FALSE),""))=0</f>
        <v>1</v>
      </c>
      <c r="CY1371" s="67">
        <f t="shared" si="359"/>
        <v>0</v>
      </c>
      <c r="CZ1371" s="67">
        <f t="shared" si="360"/>
        <v>0</v>
      </c>
      <c r="DA1371" s="67">
        <f t="shared" si="361"/>
        <v>0</v>
      </c>
      <c r="DB1371" t="b">
        <f t="shared" ca="1" si="362"/>
        <v>0</v>
      </c>
      <c r="DC1371" s="67" t="b">
        <f>DA1371&lt;=Konstanta!$AH$3</f>
        <v>1</v>
      </c>
      <c r="DD1371" t="b">
        <f>CY1371&lt;=Konstanta!$AH$4</f>
        <v>1</v>
      </c>
      <c r="DE1371" t="b">
        <f>CY1371&lt;=Konstanta!$AH$5</f>
        <v>1</v>
      </c>
      <c r="DF1371" t="b">
        <f>CY1371&lt;=Konstanta!$AH$6</f>
        <v>1</v>
      </c>
      <c r="DG1371" t="b">
        <f ca="1">TEXT(BL1371,"YYYYMMDD")=TEXT(Konstanta!$B$1,"YYYYMMDD")</f>
        <v>0</v>
      </c>
      <c r="DH1371" t="b">
        <f t="shared" si="363"/>
        <v>0</v>
      </c>
      <c r="DI1371" s="67">
        <f ca="1">Konstanta!$C$4-Data!CD1371</f>
        <v>-1096658.666275</v>
      </c>
      <c r="DJ1371">
        <f ca="1">IF(Data!DI1371&gt;=Konstanta!$B$14,Konstanta!$A$14,IF(Data!DI1371&gt;=Konstanta!$B$15,Konstanta!$A$15,IF(Data!DI1371&gt;=Konstanta!$B$16,Konstanta!$A$16,IF(Data!DI1371&gt;=Konstanta!$B$17,Konstanta!$A$17,IF(Data!DI1371&gt;=Konstanta!$B$18,Konstanta!$A$18,Konstanta!$A$19)))))</f>
        <v>6</v>
      </c>
      <c r="DK1371" t="b">
        <f t="shared" si="364"/>
        <v>0</v>
      </c>
      <c r="DL1371" t="b">
        <f>COUNTIFS(A$1:A1370,A1371)=0</f>
        <v>1</v>
      </c>
    </row>
    <row r="1372" spans="1:116">
      <c r="A1372" s="76"/>
      <c r="B1372" s="77"/>
      <c r="C1372" s="76"/>
      <c r="D1372" s="78"/>
      <c r="E1372" s="76"/>
      <c r="F1372" s="76"/>
      <c r="G1372" s="76"/>
      <c r="H1372" s="76"/>
      <c r="I1372" s="76"/>
      <c r="J1372" s="76"/>
      <c r="K1372" s="76"/>
      <c r="L1372" s="78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8"/>
      <c r="AM1372" s="76"/>
      <c r="AN1372" s="76"/>
      <c r="AO1372" s="76"/>
      <c r="AP1372" s="76"/>
      <c r="AQ1372" s="76"/>
      <c r="AR1372" s="76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7"/>
      <c r="BD1372" s="77"/>
      <c r="BE1372" s="77"/>
      <c r="BF1372" s="77"/>
      <c r="BG1372" s="77"/>
      <c r="BH1372" s="77"/>
      <c r="BI1372" s="77"/>
      <c r="BJ1372" s="76"/>
      <c r="BK1372" s="76"/>
      <c r="BL1372" s="78"/>
      <c r="BM1372" s="76"/>
      <c r="BN1372" s="76"/>
      <c r="BO1372" s="76"/>
      <c r="BP1372" s="76"/>
      <c r="BQ1372" s="76"/>
      <c r="BR1372" s="76"/>
      <c r="BS1372" s="76"/>
      <c r="BT1372" s="76"/>
      <c r="BU1372" s="76"/>
      <c r="BV1372" s="76"/>
      <c r="BW1372" s="76"/>
      <c r="BX1372" s="76"/>
      <c r="BY1372" s="76"/>
      <c r="BZ1372" s="70" t="str">
        <f t="shared" si="349"/>
        <v/>
      </c>
      <c r="CA1372" s="71">
        <f t="shared" ca="1" si="350"/>
        <v>1096694.6659916667</v>
      </c>
      <c r="CB1372" s="70" t="b">
        <f ca="1">AND(LEN(BZ1372)&gt;0,TEXT(BZ1372,"YYYY-MM-DD")=TEXT(Konstanta!$B$1,"YYYY-MM-DD"))</f>
        <v>0</v>
      </c>
      <c r="CC1372" s="70" t="str">
        <f t="shared" si="351"/>
        <v/>
      </c>
      <c r="CD1372" s="72">
        <f ca="1">(Konstanta!$B$2-D1372)*24</f>
        <v>1096694.666275</v>
      </c>
      <c r="CE1372" t="b">
        <f t="shared" si="352"/>
        <v>0</v>
      </c>
      <c r="CF1372" t="b">
        <f>LEN(_xlfn.IFNA(VLOOKUP(H1372,Konstanta!$M:$M,1,FALSE),""))&gt;0</f>
        <v>0</v>
      </c>
      <c r="CG1372" t="b">
        <f>LEN(_xlfn.IFNA(VLOOKUP(G1372,Konstanta!$T:$T,1,FALSE),""))&gt;0</f>
        <v>0</v>
      </c>
      <c r="CH1372" t="b">
        <f>_xlfn.IFNA(VLOOKUP(U1372,Konstanta!$O:$O,1,FALSE),"-")&lt;&gt;"-"</f>
        <v>0</v>
      </c>
      <c r="CI1372" t="b">
        <f>LEN(_xlfn.IFNA(VLOOKUP(AX1372,Konstanta!$X:$X,1,FALSE),""))&gt;0</f>
        <v>0</v>
      </c>
      <c r="CJ1372" t="b">
        <f>OR(LEN(_xlfn.IFNA(VLOOKUP(Y1372,Konstanta!$Q:$Q,1,FALSE),""))&gt;0,LEN(Y1372)=0)</f>
        <v>1</v>
      </c>
      <c r="CK1372" t="b">
        <f t="shared" si="353"/>
        <v>1</v>
      </c>
      <c r="CL1372" t="b">
        <f>OR(LEN(_xlfn.IFNA(VLOOKUP(BK1372,Konstanta!$Z:$Z,1,FALSE),""))&gt;0,LEN(BK1372)=0)</f>
        <v>1</v>
      </c>
      <c r="CM1372" t="b">
        <f t="shared" si="354"/>
        <v>1</v>
      </c>
      <c r="CN1372" t="b">
        <f t="shared" si="355"/>
        <v>0</v>
      </c>
      <c r="CO1372" t="b">
        <f>LEN(_xlfn.IFNA(VLOOKUP(Data!K1372,Konstanta!$AB:$AB,1,FALSE),""))&gt;0</f>
        <v>0</v>
      </c>
      <c r="CP1372" s="12" t="b">
        <f t="shared" si="356"/>
        <v>0</v>
      </c>
      <c r="CQ1372" s="12" t="b">
        <f t="shared" si="357"/>
        <v>0</v>
      </c>
      <c r="CR1372" t="b">
        <f>ISNUMBER(SEARCH(Konstanta!$Q$5,Y1372))</f>
        <v>0</v>
      </c>
      <c r="CS1372">
        <f ca="1">IF(CD1372&lt;=Konstanta!$J$5,Konstanta!$I$5,IF(CD1372&lt;=Konstanta!$J$6,Konstanta!$I$6,IF(CD1372&lt;=Konstanta!$J$7,Konstanta!$I$7,Konstanta!$I$8)))</f>
        <v>4</v>
      </c>
      <c r="CT1372" t="b">
        <f>ISNUMBER(SEARCH(Konstanta!$Q$6,Y1372))</f>
        <v>0</v>
      </c>
      <c r="CU1372">
        <f ca="1">IF(CD1372&lt;=Konstanta!$F$5,Konstanta!$E$5,IF(CD1372&lt;=Konstanta!$F$6,Konstanta!$E$6,IF(CD1372&lt;=Konstanta!$F$7,Konstanta!$E$7,IF(CD1372&lt;=Konstanta!$F$8,Konstanta!$E$8,Konstanta!$E$9))))</f>
        <v>5</v>
      </c>
      <c r="CV1372" t="b">
        <f t="shared" si="358"/>
        <v>1</v>
      </c>
      <c r="CW1372" s="74">
        <f ca="1">IF(CD1372&lt;=Konstanta!$B$5,Konstanta!$A$5,IF(CD1372&lt;=Konstanta!$B$6,Konstanta!$A$6,IF(CD1372&lt;=Konstanta!$B$7,Konstanta!$A$7,IF(CD1372&lt;=Konstanta!$B$8,Konstanta!$A$8,IF(CD1372&lt;=Konstanta!$B$9,Konstanta!$A$9,IF(CD1372&lt;=Konstanta!$B$10,Konstanta!$A$10,IF(CD1372&lt;=Konstanta!$B$11,Konstanta!$A$11,Konstanta!$A$12)))))))</f>
        <v>8</v>
      </c>
      <c r="CX1372" t="b">
        <f>LEN(_xlfn.IFNA(VLOOKUP(AA1372,Konstanta!$AD:$AD,1,FALSE),""))=0</f>
        <v>1</v>
      </c>
      <c r="CY1372" s="67">
        <f t="shared" si="359"/>
        <v>0</v>
      </c>
      <c r="CZ1372" s="67">
        <f t="shared" si="360"/>
        <v>0</v>
      </c>
      <c r="DA1372" s="67">
        <f t="shared" si="361"/>
        <v>0</v>
      </c>
      <c r="DB1372" t="b">
        <f t="shared" ca="1" si="362"/>
        <v>0</v>
      </c>
      <c r="DC1372" s="67" t="b">
        <f>DA1372&lt;=Konstanta!$AH$3</f>
        <v>1</v>
      </c>
      <c r="DD1372" t="b">
        <f>CY1372&lt;=Konstanta!$AH$4</f>
        <v>1</v>
      </c>
      <c r="DE1372" t="b">
        <f>CY1372&lt;=Konstanta!$AH$5</f>
        <v>1</v>
      </c>
      <c r="DF1372" t="b">
        <f>CY1372&lt;=Konstanta!$AH$6</f>
        <v>1</v>
      </c>
      <c r="DG1372" t="b">
        <f ca="1">TEXT(BL1372,"YYYYMMDD")=TEXT(Konstanta!$B$1,"YYYYMMDD")</f>
        <v>0</v>
      </c>
      <c r="DH1372" t="b">
        <f t="shared" si="363"/>
        <v>0</v>
      </c>
      <c r="DI1372" s="67">
        <f ca="1">Konstanta!$C$4-Data!CD1372</f>
        <v>-1096658.666275</v>
      </c>
      <c r="DJ1372">
        <f ca="1">IF(Data!DI1372&gt;=Konstanta!$B$14,Konstanta!$A$14,IF(Data!DI1372&gt;=Konstanta!$B$15,Konstanta!$A$15,IF(Data!DI1372&gt;=Konstanta!$B$16,Konstanta!$A$16,IF(Data!DI1372&gt;=Konstanta!$B$17,Konstanta!$A$17,IF(Data!DI1372&gt;=Konstanta!$B$18,Konstanta!$A$18,Konstanta!$A$19)))))</f>
        <v>6</v>
      </c>
      <c r="DK1372" t="b">
        <f t="shared" si="364"/>
        <v>0</v>
      </c>
      <c r="DL1372" t="b">
        <f>COUNTIFS(A$1:A1371,A1372)=0</f>
        <v>1</v>
      </c>
    </row>
    <row r="1373" spans="1:116">
      <c r="A1373" s="76"/>
      <c r="B1373" s="77"/>
      <c r="C1373" s="76"/>
      <c r="D1373" s="78"/>
      <c r="E1373" s="76"/>
      <c r="F1373" s="76"/>
      <c r="G1373" s="76"/>
      <c r="H1373" s="76"/>
      <c r="I1373" s="76"/>
      <c r="J1373" s="76"/>
      <c r="K1373" s="76"/>
      <c r="L1373" s="78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8"/>
      <c r="AM1373" s="76"/>
      <c r="AN1373" s="76"/>
      <c r="AO1373" s="76"/>
      <c r="AP1373" s="76"/>
      <c r="AQ1373" s="76"/>
      <c r="AR1373" s="76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7"/>
      <c r="BD1373" s="77"/>
      <c r="BE1373" s="77"/>
      <c r="BF1373" s="77"/>
      <c r="BG1373" s="77"/>
      <c r="BH1373" s="77"/>
      <c r="BI1373" s="77"/>
      <c r="BJ1373" s="76"/>
      <c r="BK1373" s="76"/>
      <c r="BL1373" s="78"/>
      <c r="BM1373" s="76"/>
      <c r="BN1373" s="76"/>
      <c r="BO1373" s="76"/>
      <c r="BP1373" s="76"/>
      <c r="BQ1373" s="76"/>
      <c r="BR1373" s="76"/>
      <c r="BS1373" s="76"/>
      <c r="BT1373" s="76"/>
      <c r="BU1373" s="76"/>
      <c r="BV1373" s="76"/>
      <c r="BW1373" s="76"/>
      <c r="BX1373" s="76"/>
      <c r="BY1373" s="76"/>
      <c r="BZ1373" s="70" t="str">
        <f t="shared" si="349"/>
        <v/>
      </c>
      <c r="CA1373" s="71">
        <f t="shared" ca="1" si="350"/>
        <v>1096694.6662138889</v>
      </c>
      <c r="CB1373" s="70" t="b">
        <f ca="1">AND(LEN(BZ1373)&gt;0,TEXT(BZ1373,"YYYY-MM-DD")=TEXT(Konstanta!$B$1,"YYYY-MM-DD"))</f>
        <v>0</v>
      </c>
      <c r="CC1373" s="70" t="str">
        <f t="shared" si="351"/>
        <v/>
      </c>
      <c r="CD1373" s="72">
        <f ca="1">(Konstanta!$B$2-D1373)*24</f>
        <v>1096694.666275</v>
      </c>
      <c r="CE1373" t="b">
        <f t="shared" si="352"/>
        <v>0</v>
      </c>
      <c r="CF1373" t="b">
        <f>LEN(_xlfn.IFNA(VLOOKUP(H1373,Konstanta!$M:$M,1,FALSE),""))&gt;0</f>
        <v>0</v>
      </c>
      <c r="CG1373" t="b">
        <f>LEN(_xlfn.IFNA(VLOOKUP(G1373,Konstanta!$T:$T,1,FALSE),""))&gt;0</f>
        <v>0</v>
      </c>
      <c r="CH1373" t="b">
        <f>_xlfn.IFNA(VLOOKUP(U1373,Konstanta!$O:$O,1,FALSE),"-")&lt;&gt;"-"</f>
        <v>0</v>
      </c>
      <c r="CI1373" t="b">
        <f>LEN(_xlfn.IFNA(VLOOKUP(AX1373,Konstanta!$X:$X,1,FALSE),""))&gt;0</f>
        <v>0</v>
      </c>
      <c r="CJ1373" t="b">
        <f>OR(LEN(_xlfn.IFNA(VLOOKUP(Y1373,Konstanta!$Q:$Q,1,FALSE),""))&gt;0,LEN(Y1373)=0)</f>
        <v>1</v>
      </c>
      <c r="CK1373" t="b">
        <f t="shared" si="353"/>
        <v>1</v>
      </c>
      <c r="CL1373" t="b">
        <f>OR(LEN(_xlfn.IFNA(VLOOKUP(BK1373,Konstanta!$Z:$Z,1,FALSE),""))&gt;0,LEN(BK1373)=0)</f>
        <v>1</v>
      </c>
      <c r="CM1373" t="b">
        <f t="shared" si="354"/>
        <v>1</v>
      </c>
      <c r="CN1373" t="b">
        <f t="shared" si="355"/>
        <v>0</v>
      </c>
      <c r="CO1373" t="b">
        <f>LEN(_xlfn.IFNA(VLOOKUP(Data!K1373,Konstanta!$AB:$AB,1,FALSE),""))&gt;0</f>
        <v>0</v>
      </c>
      <c r="CP1373" s="12" t="b">
        <f t="shared" si="356"/>
        <v>0</v>
      </c>
      <c r="CQ1373" s="12" t="b">
        <f t="shared" si="357"/>
        <v>0</v>
      </c>
      <c r="CR1373" t="b">
        <f>ISNUMBER(SEARCH(Konstanta!$Q$5,Y1373))</f>
        <v>0</v>
      </c>
      <c r="CS1373">
        <f ca="1">IF(CD1373&lt;=Konstanta!$J$5,Konstanta!$I$5,IF(CD1373&lt;=Konstanta!$J$6,Konstanta!$I$6,IF(CD1373&lt;=Konstanta!$J$7,Konstanta!$I$7,Konstanta!$I$8)))</f>
        <v>4</v>
      </c>
      <c r="CT1373" t="b">
        <f>ISNUMBER(SEARCH(Konstanta!$Q$6,Y1373))</f>
        <v>0</v>
      </c>
      <c r="CU1373">
        <f ca="1">IF(CD1373&lt;=Konstanta!$F$5,Konstanta!$E$5,IF(CD1373&lt;=Konstanta!$F$6,Konstanta!$E$6,IF(CD1373&lt;=Konstanta!$F$7,Konstanta!$E$7,IF(CD1373&lt;=Konstanta!$F$8,Konstanta!$E$8,Konstanta!$E$9))))</f>
        <v>5</v>
      </c>
      <c r="CV1373" t="b">
        <f t="shared" si="358"/>
        <v>1</v>
      </c>
      <c r="CW1373" s="74">
        <f ca="1">IF(CD1373&lt;=Konstanta!$B$5,Konstanta!$A$5,IF(CD1373&lt;=Konstanta!$B$6,Konstanta!$A$6,IF(CD1373&lt;=Konstanta!$B$7,Konstanta!$A$7,IF(CD1373&lt;=Konstanta!$B$8,Konstanta!$A$8,IF(CD1373&lt;=Konstanta!$B$9,Konstanta!$A$9,IF(CD1373&lt;=Konstanta!$B$10,Konstanta!$A$10,IF(CD1373&lt;=Konstanta!$B$11,Konstanta!$A$11,Konstanta!$A$12)))))))</f>
        <v>8</v>
      </c>
      <c r="CX1373" t="b">
        <f>LEN(_xlfn.IFNA(VLOOKUP(AA1373,Konstanta!$AD:$AD,1,FALSE),""))=0</f>
        <v>1</v>
      </c>
      <c r="CY1373" s="67">
        <f t="shared" si="359"/>
        <v>0</v>
      </c>
      <c r="CZ1373" s="67">
        <f t="shared" si="360"/>
        <v>0</v>
      </c>
      <c r="DA1373" s="67">
        <f t="shared" si="361"/>
        <v>0</v>
      </c>
      <c r="DB1373" t="b">
        <f t="shared" ca="1" si="362"/>
        <v>0</v>
      </c>
      <c r="DC1373" s="67" t="b">
        <f>DA1373&lt;=Konstanta!$AH$3</f>
        <v>1</v>
      </c>
      <c r="DD1373" t="b">
        <f>CY1373&lt;=Konstanta!$AH$4</f>
        <v>1</v>
      </c>
      <c r="DE1373" t="b">
        <f>CY1373&lt;=Konstanta!$AH$5</f>
        <v>1</v>
      </c>
      <c r="DF1373" t="b">
        <f>CY1373&lt;=Konstanta!$AH$6</f>
        <v>1</v>
      </c>
      <c r="DG1373" t="b">
        <f ca="1">TEXT(BL1373,"YYYYMMDD")=TEXT(Konstanta!$B$1,"YYYYMMDD")</f>
        <v>0</v>
      </c>
      <c r="DH1373" t="b">
        <f t="shared" si="363"/>
        <v>0</v>
      </c>
      <c r="DI1373" s="67">
        <f ca="1">Konstanta!$C$4-Data!CD1373</f>
        <v>-1096658.666275</v>
      </c>
      <c r="DJ1373">
        <f ca="1">IF(Data!DI1373&gt;=Konstanta!$B$14,Konstanta!$A$14,IF(Data!DI1373&gt;=Konstanta!$B$15,Konstanta!$A$15,IF(Data!DI1373&gt;=Konstanta!$B$16,Konstanta!$A$16,IF(Data!DI1373&gt;=Konstanta!$B$17,Konstanta!$A$17,IF(Data!DI1373&gt;=Konstanta!$B$18,Konstanta!$A$18,Konstanta!$A$19)))))</f>
        <v>6</v>
      </c>
      <c r="DK1373" t="b">
        <f t="shared" si="364"/>
        <v>0</v>
      </c>
      <c r="DL1373" t="b">
        <f>COUNTIFS(A$1:A1372,A1373)=0</f>
        <v>1</v>
      </c>
    </row>
    <row r="1374" spans="1:116">
      <c r="A1374" s="76"/>
      <c r="B1374" s="77"/>
      <c r="C1374" s="76"/>
      <c r="D1374" s="78"/>
      <c r="E1374" s="76"/>
      <c r="F1374" s="76"/>
      <c r="G1374" s="76"/>
      <c r="H1374" s="76"/>
      <c r="I1374" s="76"/>
      <c r="J1374" s="76"/>
      <c r="K1374" s="76"/>
      <c r="L1374" s="78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8"/>
      <c r="AM1374" s="76"/>
      <c r="AN1374" s="76"/>
      <c r="AO1374" s="76"/>
      <c r="AP1374" s="76"/>
      <c r="AQ1374" s="76"/>
      <c r="AR1374" s="76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7"/>
      <c r="BD1374" s="77"/>
      <c r="BE1374" s="77"/>
      <c r="BF1374" s="77"/>
      <c r="BG1374" s="77"/>
      <c r="BH1374" s="77"/>
      <c r="BI1374" s="77"/>
      <c r="BJ1374" s="76"/>
      <c r="BK1374" s="76"/>
      <c r="BL1374" s="78"/>
      <c r="BM1374" s="76"/>
      <c r="BN1374" s="76"/>
      <c r="BO1374" s="76"/>
      <c r="BP1374" s="76"/>
      <c r="BQ1374" s="76"/>
      <c r="BR1374" s="76"/>
      <c r="BS1374" s="76"/>
      <c r="BT1374" s="76"/>
      <c r="BU1374" s="76"/>
      <c r="BV1374" s="76"/>
      <c r="BW1374" s="76"/>
      <c r="BX1374" s="76"/>
      <c r="BY1374" s="76"/>
      <c r="BZ1374" s="70" t="str">
        <f t="shared" si="349"/>
        <v/>
      </c>
      <c r="CA1374" s="71">
        <f t="shared" ca="1" si="350"/>
        <v>1096694.666275</v>
      </c>
      <c r="CB1374" s="70" t="b">
        <f ca="1">AND(LEN(BZ1374)&gt;0,TEXT(BZ1374,"YYYY-MM-DD")=TEXT(Konstanta!$B$1,"YYYY-MM-DD"))</f>
        <v>0</v>
      </c>
      <c r="CC1374" s="70" t="str">
        <f t="shared" si="351"/>
        <v/>
      </c>
      <c r="CD1374" s="72">
        <f ca="1">(Konstanta!$B$2-D1374)*24</f>
        <v>1096694.666275</v>
      </c>
      <c r="CE1374" t="b">
        <f t="shared" si="352"/>
        <v>0</v>
      </c>
      <c r="CF1374" t="b">
        <f>LEN(_xlfn.IFNA(VLOOKUP(H1374,Konstanta!$M:$M,1,FALSE),""))&gt;0</f>
        <v>0</v>
      </c>
      <c r="CG1374" t="b">
        <f>LEN(_xlfn.IFNA(VLOOKUP(G1374,Konstanta!$T:$T,1,FALSE),""))&gt;0</f>
        <v>0</v>
      </c>
      <c r="CH1374" t="b">
        <f>_xlfn.IFNA(VLOOKUP(U1374,Konstanta!$O:$O,1,FALSE),"-")&lt;&gt;"-"</f>
        <v>0</v>
      </c>
      <c r="CI1374" t="b">
        <f>LEN(_xlfn.IFNA(VLOOKUP(AX1374,Konstanta!$X:$X,1,FALSE),""))&gt;0</f>
        <v>0</v>
      </c>
      <c r="CJ1374" t="b">
        <f>OR(LEN(_xlfn.IFNA(VLOOKUP(Y1374,Konstanta!$Q:$Q,1,FALSE),""))&gt;0,LEN(Y1374)=0)</f>
        <v>1</v>
      </c>
      <c r="CK1374" t="b">
        <f t="shared" si="353"/>
        <v>1</v>
      </c>
      <c r="CL1374" t="b">
        <f>OR(LEN(_xlfn.IFNA(VLOOKUP(BK1374,Konstanta!$Z:$Z,1,FALSE),""))&gt;0,LEN(BK1374)=0)</f>
        <v>1</v>
      </c>
      <c r="CM1374" t="b">
        <f t="shared" si="354"/>
        <v>1</v>
      </c>
      <c r="CN1374" t="b">
        <f t="shared" si="355"/>
        <v>0</v>
      </c>
      <c r="CO1374" t="b">
        <f>LEN(_xlfn.IFNA(VLOOKUP(Data!K1374,Konstanta!$AB:$AB,1,FALSE),""))&gt;0</f>
        <v>0</v>
      </c>
      <c r="CP1374" s="12" t="b">
        <f t="shared" si="356"/>
        <v>0</v>
      </c>
      <c r="CQ1374" s="12" t="b">
        <f t="shared" si="357"/>
        <v>0</v>
      </c>
      <c r="CR1374" t="b">
        <f>ISNUMBER(SEARCH(Konstanta!$Q$5,Y1374))</f>
        <v>0</v>
      </c>
      <c r="CS1374">
        <f ca="1">IF(CD1374&lt;=Konstanta!$J$5,Konstanta!$I$5,IF(CD1374&lt;=Konstanta!$J$6,Konstanta!$I$6,IF(CD1374&lt;=Konstanta!$J$7,Konstanta!$I$7,Konstanta!$I$8)))</f>
        <v>4</v>
      </c>
      <c r="CT1374" t="b">
        <f>ISNUMBER(SEARCH(Konstanta!$Q$6,Y1374))</f>
        <v>0</v>
      </c>
      <c r="CU1374">
        <f ca="1">IF(CD1374&lt;=Konstanta!$F$5,Konstanta!$E$5,IF(CD1374&lt;=Konstanta!$F$6,Konstanta!$E$6,IF(CD1374&lt;=Konstanta!$F$7,Konstanta!$E$7,IF(CD1374&lt;=Konstanta!$F$8,Konstanta!$E$8,Konstanta!$E$9))))</f>
        <v>5</v>
      </c>
      <c r="CV1374" t="b">
        <f t="shared" si="358"/>
        <v>1</v>
      </c>
      <c r="CW1374" s="74">
        <f ca="1">IF(CD1374&lt;=Konstanta!$B$5,Konstanta!$A$5,IF(CD1374&lt;=Konstanta!$B$6,Konstanta!$A$6,IF(CD1374&lt;=Konstanta!$B$7,Konstanta!$A$7,IF(CD1374&lt;=Konstanta!$B$8,Konstanta!$A$8,IF(CD1374&lt;=Konstanta!$B$9,Konstanta!$A$9,IF(CD1374&lt;=Konstanta!$B$10,Konstanta!$A$10,IF(CD1374&lt;=Konstanta!$B$11,Konstanta!$A$11,Konstanta!$A$12)))))))</f>
        <v>8</v>
      </c>
      <c r="CX1374" t="b">
        <f>LEN(_xlfn.IFNA(VLOOKUP(AA1374,Konstanta!$AD:$AD,1,FALSE),""))=0</f>
        <v>1</v>
      </c>
      <c r="CY1374" s="67">
        <f t="shared" si="359"/>
        <v>0</v>
      </c>
      <c r="CZ1374" s="67">
        <f t="shared" si="360"/>
        <v>0</v>
      </c>
      <c r="DA1374" s="67">
        <f t="shared" si="361"/>
        <v>0</v>
      </c>
      <c r="DB1374" t="b">
        <f t="shared" ca="1" si="362"/>
        <v>0</v>
      </c>
      <c r="DC1374" s="67" t="b">
        <f>DA1374&lt;=Konstanta!$AH$3</f>
        <v>1</v>
      </c>
      <c r="DD1374" t="b">
        <f>CY1374&lt;=Konstanta!$AH$4</f>
        <v>1</v>
      </c>
      <c r="DE1374" t="b">
        <f>CY1374&lt;=Konstanta!$AH$5</f>
        <v>1</v>
      </c>
      <c r="DF1374" t="b">
        <f>CY1374&lt;=Konstanta!$AH$6</f>
        <v>1</v>
      </c>
      <c r="DG1374" t="b">
        <f ca="1">TEXT(BL1374,"YYYYMMDD")=TEXT(Konstanta!$B$1,"YYYYMMDD")</f>
        <v>0</v>
      </c>
      <c r="DH1374" t="b">
        <f t="shared" si="363"/>
        <v>0</v>
      </c>
      <c r="DI1374" s="67">
        <f ca="1">Konstanta!$C$4-Data!CD1374</f>
        <v>-1096658.666275</v>
      </c>
      <c r="DJ1374">
        <f ca="1">IF(Data!DI1374&gt;=Konstanta!$B$14,Konstanta!$A$14,IF(Data!DI1374&gt;=Konstanta!$B$15,Konstanta!$A$15,IF(Data!DI1374&gt;=Konstanta!$B$16,Konstanta!$A$16,IF(Data!DI1374&gt;=Konstanta!$B$17,Konstanta!$A$17,IF(Data!DI1374&gt;=Konstanta!$B$18,Konstanta!$A$18,Konstanta!$A$19)))))</f>
        <v>6</v>
      </c>
      <c r="DK1374" t="b">
        <f t="shared" si="364"/>
        <v>0</v>
      </c>
      <c r="DL1374" t="b">
        <f>COUNTIFS(A$1:A1373,A1374)=0</f>
        <v>1</v>
      </c>
    </row>
    <row r="1375" spans="1:116">
      <c r="A1375" s="76"/>
      <c r="B1375" s="77"/>
      <c r="C1375" s="76"/>
      <c r="D1375" s="78"/>
      <c r="E1375" s="76"/>
      <c r="F1375" s="76"/>
      <c r="G1375" s="76"/>
      <c r="H1375" s="76"/>
      <c r="I1375" s="76"/>
      <c r="J1375" s="76"/>
      <c r="K1375" s="76"/>
      <c r="L1375" s="78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8"/>
      <c r="AM1375" s="76"/>
      <c r="AN1375" s="76"/>
      <c r="AO1375" s="76"/>
      <c r="AP1375" s="76"/>
      <c r="AQ1375" s="76"/>
      <c r="AR1375" s="76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7"/>
      <c r="BD1375" s="77"/>
      <c r="BE1375" s="77"/>
      <c r="BF1375" s="77"/>
      <c r="BG1375" s="77"/>
      <c r="BH1375" s="77"/>
      <c r="BI1375" s="77"/>
      <c r="BJ1375" s="76"/>
      <c r="BK1375" s="76"/>
      <c r="BL1375" s="78"/>
      <c r="BM1375" s="76"/>
      <c r="BN1375" s="76"/>
      <c r="BO1375" s="76"/>
      <c r="BP1375" s="76"/>
      <c r="BQ1375" s="76"/>
      <c r="BR1375" s="76"/>
      <c r="BS1375" s="76"/>
      <c r="BT1375" s="76"/>
      <c r="BU1375" s="76"/>
      <c r="BV1375" s="76"/>
      <c r="BW1375" s="76"/>
      <c r="BX1375" s="76"/>
      <c r="BY1375" s="76"/>
      <c r="BZ1375" s="70" t="str">
        <f t="shared" si="349"/>
        <v/>
      </c>
      <c r="CA1375" s="71">
        <f t="shared" ca="1" si="350"/>
        <v>1096694.6662277777</v>
      </c>
      <c r="CB1375" s="70" t="b">
        <f ca="1">AND(LEN(BZ1375)&gt;0,TEXT(BZ1375,"YYYY-MM-DD")=TEXT(Konstanta!$B$1,"YYYY-MM-DD"))</f>
        <v>0</v>
      </c>
      <c r="CC1375" s="70" t="str">
        <f t="shared" si="351"/>
        <v/>
      </c>
      <c r="CD1375" s="72">
        <f ca="1">(Konstanta!$B$2-D1375)*24</f>
        <v>1096694.666275</v>
      </c>
      <c r="CE1375" t="b">
        <f t="shared" si="352"/>
        <v>0</v>
      </c>
      <c r="CF1375" t="b">
        <f>LEN(_xlfn.IFNA(VLOOKUP(H1375,Konstanta!$M:$M,1,FALSE),""))&gt;0</f>
        <v>0</v>
      </c>
      <c r="CG1375" t="b">
        <f>LEN(_xlfn.IFNA(VLOOKUP(G1375,Konstanta!$T:$T,1,FALSE),""))&gt;0</f>
        <v>0</v>
      </c>
      <c r="CH1375" t="b">
        <f>_xlfn.IFNA(VLOOKUP(U1375,Konstanta!$O:$O,1,FALSE),"-")&lt;&gt;"-"</f>
        <v>0</v>
      </c>
      <c r="CI1375" t="b">
        <f>LEN(_xlfn.IFNA(VLOOKUP(AX1375,Konstanta!$X:$X,1,FALSE),""))&gt;0</f>
        <v>0</v>
      </c>
      <c r="CJ1375" t="b">
        <f>OR(LEN(_xlfn.IFNA(VLOOKUP(Y1375,Konstanta!$Q:$Q,1,FALSE),""))&gt;0,LEN(Y1375)=0)</f>
        <v>1</v>
      </c>
      <c r="CK1375" t="b">
        <f t="shared" si="353"/>
        <v>1</v>
      </c>
      <c r="CL1375" t="b">
        <f>OR(LEN(_xlfn.IFNA(VLOOKUP(BK1375,Konstanta!$Z:$Z,1,FALSE),""))&gt;0,LEN(BK1375)=0)</f>
        <v>1</v>
      </c>
      <c r="CM1375" t="b">
        <f t="shared" si="354"/>
        <v>1</v>
      </c>
      <c r="CN1375" t="b">
        <f t="shared" si="355"/>
        <v>0</v>
      </c>
      <c r="CO1375" t="b">
        <f>LEN(_xlfn.IFNA(VLOOKUP(Data!K1375,Konstanta!$AB:$AB,1,FALSE),""))&gt;0</f>
        <v>0</v>
      </c>
      <c r="CP1375" s="12" t="b">
        <f t="shared" si="356"/>
        <v>0</v>
      </c>
      <c r="CQ1375" s="12" t="b">
        <f t="shared" si="357"/>
        <v>0</v>
      </c>
      <c r="CR1375" t="b">
        <f>ISNUMBER(SEARCH(Konstanta!$Q$5,Y1375))</f>
        <v>0</v>
      </c>
      <c r="CS1375">
        <f ca="1">IF(CD1375&lt;=Konstanta!$J$5,Konstanta!$I$5,IF(CD1375&lt;=Konstanta!$J$6,Konstanta!$I$6,IF(CD1375&lt;=Konstanta!$J$7,Konstanta!$I$7,Konstanta!$I$8)))</f>
        <v>4</v>
      </c>
      <c r="CT1375" t="b">
        <f>ISNUMBER(SEARCH(Konstanta!$Q$6,Y1375))</f>
        <v>0</v>
      </c>
      <c r="CU1375">
        <f ca="1">IF(CD1375&lt;=Konstanta!$F$5,Konstanta!$E$5,IF(CD1375&lt;=Konstanta!$F$6,Konstanta!$E$6,IF(CD1375&lt;=Konstanta!$F$7,Konstanta!$E$7,IF(CD1375&lt;=Konstanta!$F$8,Konstanta!$E$8,Konstanta!$E$9))))</f>
        <v>5</v>
      </c>
      <c r="CV1375" t="b">
        <f t="shared" si="358"/>
        <v>1</v>
      </c>
      <c r="CW1375" s="74">
        <f ca="1">IF(CD1375&lt;=Konstanta!$B$5,Konstanta!$A$5,IF(CD1375&lt;=Konstanta!$B$6,Konstanta!$A$6,IF(CD1375&lt;=Konstanta!$B$7,Konstanta!$A$7,IF(CD1375&lt;=Konstanta!$B$8,Konstanta!$A$8,IF(CD1375&lt;=Konstanta!$B$9,Konstanta!$A$9,IF(CD1375&lt;=Konstanta!$B$10,Konstanta!$A$10,IF(CD1375&lt;=Konstanta!$B$11,Konstanta!$A$11,Konstanta!$A$12)))))))</f>
        <v>8</v>
      </c>
      <c r="CX1375" t="b">
        <f>LEN(_xlfn.IFNA(VLOOKUP(AA1375,Konstanta!$AD:$AD,1,FALSE),""))=0</f>
        <v>1</v>
      </c>
      <c r="CY1375" s="67">
        <f t="shared" si="359"/>
        <v>0</v>
      </c>
      <c r="CZ1375" s="67">
        <f t="shared" si="360"/>
        <v>0</v>
      </c>
      <c r="DA1375" s="67">
        <f t="shared" si="361"/>
        <v>0</v>
      </c>
      <c r="DB1375" t="b">
        <f t="shared" ca="1" si="362"/>
        <v>0</v>
      </c>
      <c r="DC1375" s="67" t="b">
        <f>DA1375&lt;=Konstanta!$AH$3</f>
        <v>1</v>
      </c>
      <c r="DD1375" t="b">
        <f>CY1375&lt;=Konstanta!$AH$4</f>
        <v>1</v>
      </c>
      <c r="DE1375" t="b">
        <f>CY1375&lt;=Konstanta!$AH$5</f>
        <v>1</v>
      </c>
      <c r="DF1375" t="b">
        <f>CY1375&lt;=Konstanta!$AH$6</f>
        <v>1</v>
      </c>
      <c r="DG1375" t="b">
        <f ca="1">TEXT(BL1375,"YYYYMMDD")=TEXT(Konstanta!$B$1,"YYYYMMDD")</f>
        <v>0</v>
      </c>
      <c r="DH1375" t="b">
        <f t="shared" si="363"/>
        <v>0</v>
      </c>
      <c r="DI1375" s="67">
        <f ca="1">Konstanta!$C$4-Data!CD1375</f>
        <v>-1096658.666275</v>
      </c>
      <c r="DJ1375">
        <f ca="1">IF(Data!DI1375&gt;=Konstanta!$B$14,Konstanta!$A$14,IF(Data!DI1375&gt;=Konstanta!$B$15,Konstanta!$A$15,IF(Data!DI1375&gt;=Konstanta!$B$16,Konstanta!$A$16,IF(Data!DI1375&gt;=Konstanta!$B$17,Konstanta!$A$17,IF(Data!DI1375&gt;=Konstanta!$B$18,Konstanta!$A$18,Konstanta!$A$19)))))</f>
        <v>6</v>
      </c>
      <c r="DK1375" t="b">
        <f t="shared" si="364"/>
        <v>0</v>
      </c>
      <c r="DL1375" t="b">
        <f>COUNTIFS(A$1:A1374,A1375)=0</f>
        <v>1</v>
      </c>
    </row>
    <row r="1376" spans="1:116">
      <c r="A1376" s="76"/>
      <c r="B1376" s="77"/>
      <c r="C1376" s="76"/>
      <c r="D1376" s="78"/>
      <c r="E1376" s="76"/>
      <c r="F1376" s="76"/>
      <c r="G1376" s="76"/>
      <c r="H1376" s="76"/>
      <c r="I1376" s="76"/>
      <c r="J1376" s="76"/>
      <c r="K1376" s="76"/>
      <c r="L1376" s="78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8"/>
      <c r="AM1376" s="76"/>
      <c r="AN1376" s="76"/>
      <c r="AO1376" s="76"/>
      <c r="AP1376" s="76"/>
      <c r="AQ1376" s="76"/>
      <c r="AR1376" s="76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7"/>
      <c r="BD1376" s="77"/>
      <c r="BE1376" s="77"/>
      <c r="BF1376" s="77"/>
      <c r="BG1376" s="77"/>
      <c r="BH1376" s="77"/>
      <c r="BI1376" s="77"/>
      <c r="BJ1376" s="76"/>
      <c r="BK1376" s="76"/>
      <c r="BL1376" s="78"/>
      <c r="BM1376" s="76"/>
      <c r="BN1376" s="76"/>
      <c r="BO1376" s="76"/>
      <c r="BP1376" s="76"/>
      <c r="BQ1376" s="76"/>
      <c r="BR1376" s="76"/>
      <c r="BS1376" s="76"/>
      <c r="BT1376" s="76"/>
      <c r="BU1376" s="76"/>
      <c r="BV1376" s="76"/>
      <c r="BW1376" s="76"/>
      <c r="BX1376" s="76"/>
      <c r="BY1376" s="76"/>
      <c r="BZ1376" s="70" t="str">
        <f t="shared" si="349"/>
        <v/>
      </c>
      <c r="CA1376" s="71">
        <f t="shared" ca="1" si="350"/>
        <v>1096694.6659916667</v>
      </c>
      <c r="CB1376" s="70" t="b">
        <f ca="1">AND(LEN(BZ1376)&gt;0,TEXT(BZ1376,"YYYY-MM-DD")=TEXT(Konstanta!$B$1,"YYYY-MM-DD"))</f>
        <v>0</v>
      </c>
      <c r="CC1376" s="70" t="str">
        <f t="shared" si="351"/>
        <v/>
      </c>
      <c r="CD1376" s="72">
        <f ca="1">(Konstanta!$B$2-D1376)*24</f>
        <v>1096694.666275</v>
      </c>
      <c r="CE1376" t="b">
        <f t="shared" si="352"/>
        <v>0</v>
      </c>
      <c r="CF1376" t="b">
        <f>LEN(_xlfn.IFNA(VLOOKUP(H1376,Konstanta!$M:$M,1,FALSE),""))&gt;0</f>
        <v>0</v>
      </c>
      <c r="CG1376" t="b">
        <f>LEN(_xlfn.IFNA(VLOOKUP(G1376,Konstanta!$T:$T,1,FALSE),""))&gt;0</f>
        <v>0</v>
      </c>
      <c r="CH1376" t="b">
        <f>_xlfn.IFNA(VLOOKUP(U1376,Konstanta!$O:$O,1,FALSE),"-")&lt;&gt;"-"</f>
        <v>0</v>
      </c>
      <c r="CI1376" t="b">
        <f>LEN(_xlfn.IFNA(VLOOKUP(AX1376,Konstanta!$X:$X,1,FALSE),""))&gt;0</f>
        <v>0</v>
      </c>
      <c r="CJ1376" t="b">
        <f>OR(LEN(_xlfn.IFNA(VLOOKUP(Y1376,Konstanta!$Q:$Q,1,FALSE),""))&gt;0,LEN(Y1376)=0)</f>
        <v>1</v>
      </c>
      <c r="CK1376" t="b">
        <f t="shared" si="353"/>
        <v>1</v>
      </c>
      <c r="CL1376" t="b">
        <f>OR(LEN(_xlfn.IFNA(VLOOKUP(BK1376,Konstanta!$Z:$Z,1,FALSE),""))&gt;0,LEN(BK1376)=0)</f>
        <v>1</v>
      </c>
      <c r="CM1376" t="b">
        <f t="shared" si="354"/>
        <v>1</v>
      </c>
      <c r="CN1376" t="b">
        <f t="shared" si="355"/>
        <v>0</v>
      </c>
      <c r="CO1376" t="b">
        <f>LEN(_xlfn.IFNA(VLOOKUP(Data!K1376,Konstanta!$AB:$AB,1,FALSE),""))&gt;0</f>
        <v>0</v>
      </c>
      <c r="CP1376" s="12" t="b">
        <f t="shared" si="356"/>
        <v>0</v>
      </c>
      <c r="CQ1376" s="12" t="b">
        <f t="shared" si="357"/>
        <v>0</v>
      </c>
      <c r="CR1376" t="b">
        <f>ISNUMBER(SEARCH(Konstanta!$Q$5,Y1376))</f>
        <v>0</v>
      </c>
      <c r="CS1376">
        <f ca="1">IF(CD1376&lt;=Konstanta!$J$5,Konstanta!$I$5,IF(CD1376&lt;=Konstanta!$J$6,Konstanta!$I$6,IF(CD1376&lt;=Konstanta!$J$7,Konstanta!$I$7,Konstanta!$I$8)))</f>
        <v>4</v>
      </c>
      <c r="CT1376" t="b">
        <f>ISNUMBER(SEARCH(Konstanta!$Q$6,Y1376))</f>
        <v>0</v>
      </c>
      <c r="CU1376">
        <f ca="1">IF(CD1376&lt;=Konstanta!$F$5,Konstanta!$E$5,IF(CD1376&lt;=Konstanta!$F$6,Konstanta!$E$6,IF(CD1376&lt;=Konstanta!$F$7,Konstanta!$E$7,IF(CD1376&lt;=Konstanta!$F$8,Konstanta!$E$8,Konstanta!$E$9))))</f>
        <v>5</v>
      </c>
      <c r="CV1376" t="b">
        <f t="shared" si="358"/>
        <v>1</v>
      </c>
      <c r="CW1376" s="74">
        <f ca="1">IF(CD1376&lt;=Konstanta!$B$5,Konstanta!$A$5,IF(CD1376&lt;=Konstanta!$B$6,Konstanta!$A$6,IF(CD1376&lt;=Konstanta!$B$7,Konstanta!$A$7,IF(CD1376&lt;=Konstanta!$B$8,Konstanta!$A$8,IF(CD1376&lt;=Konstanta!$B$9,Konstanta!$A$9,IF(CD1376&lt;=Konstanta!$B$10,Konstanta!$A$10,IF(CD1376&lt;=Konstanta!$B$11,Konstanta!$A$11,Konstanta!$A$12)))))))</f>
        <v>8</v>
      </c>
      <c r="CX1376" t="b">
        <f>LEN(_xlfn.IFNA(VLOOKUP(AA1376,Konstanta!$AD:$AD,1,FALSE),""))=0</f>
        <v>1</v>
      </c>
      <c r="CY1376" s="67">
        <f t="shared" si="359"/>
        <v>0</v>
      </c>
      <c r="CZ1376" s="67">
        <f t="shared" si="360"/>
        <v>0</v>
      </c>
      <c r="DA1376" s="67">
        <f t="shared" si="361"/>
        <v>0</v>
      </c>
      <c r="DB1376" t="b">
        <f t="shared" ca="1" si="362"/>
        <v>0</v>
      </c>
      <c r="DC1376" s="67" t="b">
        <f>DA1376&lt;=Konstanta!$AH$3</f>
        <v>1</v>
      </c>
      <c r="DD1376" t="b">
        <f>CY1376&lt;=Konstanta!$AH$4</f>
        <v>1</v>
      </c>
      <c r="DE1376" t="b">
        <f>CY1376&lt;=Konstanta!$AH$5</f>
        <v>1</v>
      </c>
      <c r="DF1376" t="b">
        <f>CY1376&lt;=Konstanta!$AH$6</f>
        <v>1</v>
      </c>
      <c r="DG1376" t="b">
        <f ca="1">TEXT(BL1376,"YYYYMMDD")=TEXT(Konstanta!$B$1,"YYYYMMDD")</f>
        <v>0</v>
      </c>
      <c r="DH1376" t="b">
        <f t="shared" si="363"/>
        <v>0</v>
      </c>
      <c r="DI1376" s="67">
        <f ca="1">Konstanta!$C$4-Data!CD1376</f>
        <v>-1096658.666275</v>
      </c>
      <c r="DJ1376">
        <f ca="1">IF(Data!DI1376&gt;=Konstanta!$B$14,Konstanta!$A$14,IF(Data!DI1376&gt;=Konstanta!$B$15,Konstanta!$A$15,IF(Data!DI1376&gt;=Konstanta!$B$16,Konstanta!$A$16,IF(Data!DI1376&gt;=Konstanta!$B$17,Konstanta!$A$17,IF(Data!DI1376&gt;=Konstanta!$B$18,Konstanta!$A$18,Konstanta!$A$19)))))</f>
        <v>6</v>
      </c>
      <c r="DK1376" t="b">
        <f t="shared" si="364"/>
        <v>0</v>
      </c>
      <c r="DL1376" t="b">
        <f>COUNTIFS(A$1:A1375,A1376)=0</f>
        <v>1</v>
      </c>
    </row>
    <row r="1377" spans="1:116">
      <c r="A1377" s="76"/>
      <c r="B1377" s="77"/>
      <c r="C1377" s="76"/>
      <c r="D1377" s="78"/>
      <c r="E1377" s="76"/>
      <c r="F1377" s="76"/>
      <c r="G1377" s="76"/>
      <c r="H1377" s="76"/>
      <c r="I1377" s="76"/>
      <c r="J1377" s="76"/>
      <c r="K1377" s="76"/>
      <c r="L1377" s="78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8"/>
      <c r="AM1377" s="76"/>
      <c r="AN1377" s="76"/>
      <c r="AO1377" s="76"/>
      <c r="AP1377" s="76"/>
      <c r="AQ1377" s="76"/>
      <c r="AR1377" s="76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7"/>
      <c r="BD1377" s="77"/>
      <c r="BE1377" s="77"/>
      <c r="BF1377" s="77"/>
      <c r="BG1377" s="77"/>
      <c r="BH1377" s="77"/>
      <c r="BI1377" s="77"/>
      <c r="BJ1377" s="76"/>
      <c r="BK1377" s="76"/>
      <c r="BL1377" s="78"/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76"/>
      <c r="BW1377" s="76"/>
      <c r="BX1377" s="76"/>
      <c r="BY1377" s="76"/>
      <c r="BZ1377" s="70" t="str">
        <f t="shared" si="349"/>
        <v/>
      </c>
      <c r="CA1377" s="71">
        <f t="shared" ca="1" si="350"/>
        <v>1096694.6659916667</v>
      </c>
      <c r="CB1377" s="70" t="b">
        <f ca="1">AND(LEN(BZ1377)&gt;0,TEXT(BZ1377,"YYYY-MM-DD")=TEXT(Konstanta!$B$1,"YYYY-MM-DD"))</f>
        <v>0</v>
      </c>
      <c r="CC1377" s="70" t="str">
        <f t="shared" si="351"/>
        <v/>
      </c>
      <c r="CD1377" s="72">
        <f ca="1">(Konstanta!$B$2-D1377)*24</f>
        <v>1096694.666275</v>
      </c>
      <c r="CE1377" t="b">
        <f t="shared" si="352"/>
        <v>0</v>
      </c>
      <c r="CF1377" t="b">
        <f>LEN(_xlfn.IFNA(VLOOKUP(H1377,Konstanta!$M:$M,1,FALSE),""))&gt;0</f>
        <v>0</v>
      </c>
      <c r="CG1377" t="b">
        <f>LEN(_xlfn.IFNA(VLOOKUP(G1377,Konstanta!$T:$T,1,FALSE),""))&gt;0</f>
        <v>0</v>
      </c>
      <c r="CH1377" t="b">
        <f>_xlfn.IFNA(VLOOKUP(U1377,Konstanta!$O:$O,1,FALSE),"-")&lt;&gt;"-"</f>
        <v>0</v>
      </c>
      <c r="CI1377" t="b">
        <f>LEN(_xlfn.IFNA(VLOOKUP(AX1377,Konstanta!$X:$X,1,FALSE),""))&gt;0</f>
        <v>0</v>
      </c>
      <c r="CJ1377" t="b">
        <f>OR(LEN(_xlfn.IFNA(VLOOKUP(Y1377,Konstanta!$Q:$Q,1,FALSE),""))&gt;0,LEN(Y1377)=0)</f>
        <v>1</v>
      </c>
      <c r="CK1377" t="b">
        <f t="shared" si="353"/>
        <v>1</v>
      </c>
      <c r="CL1377" t="b">
        <f>OR(LEN(_xlfn.IFNA(VLOOKUP(BK1377,Konstanta!$Z:$Z,1,FALSE),""))&gt;0,LEN(BK1377)=0)</f>
        <v>1</v>
      </c>
      <c r="CM1377" t="b">
        <f t="shared" si="354"/>
        <v>1</v>
      </c>
      <c r="CN1377" t="b">
        <f t="shared" si="355"/>
        <v>0</v>
      </c>
      <c r="CO1377" t="b">
        <f>LEN(_xlfn.IFNA(VLOOKUP(Data!K1377,Konstanta!$AB:$AB,1,FALSE),""))&gt;0</f>
        <v>0</v>
      </c>
      <c r="CP1377" s="12" t="b">
        <f t="shared" si="356"/>
        <v>0</v>
      </c>
      <c r="CQ1377" s="12" t="b">
        <f t="shared" si="357"/>
        <v>0</v>
      </c>
      <c r="CR1377" t="b">
        <f>ISNUMBER(SEARCH(Konstanta!$Q$5,Y1377))</f>
        <v>0</v>
      </c>
      <c r="CS1377">
        <f ca="1">IF(CD1377&lt;=Konstanta!$J$5,Konstanta!$I$5,IF(CD1377&lt;=Konstanta!$J$6,Konstanta!$I$6,IF(CD1377&lt;=Konstanta!$J$7,Konstanta!$I$7,Konstanta!$I$8)))</f>
        <v>4</v>
      </c>
      <c r="CT1377" t="b">
        <f>ISNUMBER(SEARCH(Konstanta!$Q$6,Y1377))</f>
        <v>0</v>
      </c>
      <c r="CU1377">
        <f ca="1">IF(CD1377&lt;=Konstanta!$F$5,Konstanta!$E$5,IF(CD1377&lt;=Konstanta!$F$6,Konstanta!$E$6,IF(CD1377&lt;=Konstanta!$F$7,Konstanta!$E$7,IF(CD1377&lt;=Konstanta!$F$8,Konstanta!$E$8,Konstanta!$E$9))))</f>
        <v>5</v>
      </c>
      <c r="CV1377" t="b">
        <f t="shared" si="358"/>
        <v>1</v>
      </c>
      <c r="CW1377" s="74">
        <f ca="1">IF(CD1377&lt;=Konstanta!$B$5,Konstanta!$A$5,IF(CD1377&lt;=Konstanta!$B$6,Konstanta!$A$6,IF(CD1377&lt;=Konstanta!$B$7,Konstanta!$A$7,IF(CD1377&lt;=Konstanta!$B$8,Konstanta!$A$8,IF(CD1377&lt;=Konstanta!$B$9,Konstanta!$A$9,IF(CD1377&lt;=Konstanta!$B$10,Konstanta!$A$10,IF(CD1377&lt;=Konstanta!$B$11,Konstanta!$A$11,Konstanta!$A$12)))))))</f>
        <v>8</v>
      </c>
      <c r="CX1377" t="b">
        <f>LEN(_xlfn.IFNA(VLOOKUP(AA1377,Konstanta!$AD:$AD,1,FALSE),""))=0</f>
        <v>1</v>
      </c>
      <c r="CY1377" s="67">
        <f t="shared" si="359"/>
        <v>0</v>
      </c>
      <c r="CZ1377" s="67">
        <f t="shared" si="360"/>
        <v>0</v>
      </c>
      <c r="DA1377" s="67">
        <f t="shared" si="361"/>
        <v>0</v>
      </c>
      <c r="DB1377" t="b">
        <f t="shared" ca="1" si="362"/>
        <v>0</v>
      </c>
      <c r="DC1377" s="67" t="b">
        <f>DA1377&lt;=Konstanta!$AH$3</f>
        <v>1</v>
      </c>
      <c r="DD1377" t="b">
        <f>CY1377&lt;=Konstanta!$AH$4</f>
        <v>1</v>
      </c>
      <c r="DE1377" t="b">
        <f>CY1377&lt;=Konstanta!$AH$5</f>
        <v>1</v>
      </c>
      <c r="DF1377" t="b">
        <f>CY1377&lt;=Konstanta!$AH$6</f>
        <v>1</v>
      </c>
      <c r="DG1377" t="b">
        <f ca="1">TEXT(BL1377,"YYYYMMDD")=TEXT(Konstanta!$B$1,"YYYYMMDD")</f>
        <v>0</v>
      </c>
      <c r="DH1377" t="b">
        <f t="shared" si="363"/>
        <v>0</v>
      </c>
      <c r="DI1377" s="67">
        <f ca="1">Konstanta!$C$4-Data!CD1377</f>
        <v>-1096658.666275</v>
      </c>
      <c r="DJ1377">
        <f ca="1">IF(Data!DI1377&gt;=Konstanta!$B$14,Konstanta!$A$14,IF(Data!DI1377&gt;=Konstanta!$B$15,Konstanta!$A$15,IF(Data!DI1377&gt;=Konstanta!$B$16,Konstanta!$A$16,IF(Data!DI1377&gt;=Konstanta!$B$17,Konstanta!$A$17,IF(Data!DI1377&gt;=Konstanta!$B$18,Konstanta!$A$18,Konstanta!$A$19)))))</f>
        <v>6</v>
      </c>
      <c r="DK1377" t="b">
        <f t="shared" si="364"/>
        <v>0</v>
      </c>
      <c r="DL1377" t="b">
        <f>COUNTIFS(A$1:A1376,A1377)=0</f>
        <v>1</v>
      </c>
    </row>
    <row r="1378" spans="1:116">
      <c r="A1378" s="76"/>
      <c r="B1378" s="77"/>
      <c r="C1378" s="76"/>
      <c r="D1378" s="78"/>
      <c r="E1378" s="76"/>
      <c r="F1378" s="76"/>
      <c r="G1378" s="76"/>
      <c r="H1378" s="76"/>
      <c r="I1378" s="76"/>
      <c r="J1378" s="76"/>
      <c r="K1378" s="76"/>
      <c r="L1378" s="78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8"/>
      <c r="AM1378" s="76"/>
      <c r="AN1378" s="76"/>
      <c r="AO1378" s="76"/>
      <c r="AP1378" s="76"/>
      <c r="AQ1378" s="76"/>
      <c r="AR1378" s="76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7"/>
      <c r="BD1378" s="77"/>
      <c r="BE1378" s="77"/>
      <c r="BF1378" s="77"/>
      <c r="BG1378" s="77"/>
      <c r="BH1378" s="77"/>
      <c r="BI1378" s="77"/>
      <c r="BJ1378" s="76"/>
      <c r="BK1378" s="76"/>
      <c r="BL1378" s="78"/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76"/>
      <c r="BW1378" s="76"/>
      <c r="BX1378" s="76"/>
      <c r="BY1378" s="76"/>
      <c r="BZ1378" s="70" t="str">
        <f t="shared" si="349"/>
        <v/>
      </c>
      <c r="CA1378" s="71">
        <f t="shared" ca="1" si="350"/>
        <v>1096694.666013889</v>
      </c>
      <c r="CB1378" s="70" t="b">
        <f ca="1">AND(LEN(BZ1378)&gt;0,TEXT(BZ1378,"YYYY-MM-DD")=TEXT(Konstanta!$B$1,"YYYY-MM-DD"))</f>
        <v>0</v>
      </c>
      <c r="CC1378" s="70" t="str">
        <f t="shared" si="351"/>
        <v/>
      </c>
      <c r="CD1378" s="72">
        <f ca="1">(Konstanta!$B$2-D1378)*24</f>
        <v>1096694.666275</v>
      </c>
      <c r="CE1378" t="b">
        <f t="shared" si="352"/>
        <v>0</v>
      </c>
      <c r="CF1378" t="b">
        <f>LEN(_xlfn.IFNA(VLOOKUP(H1378,Konstanta!$M:$M,1,FALSE),""))&gt;0</f>
        <v>0</v>
      </c>
      <c r="CG1378" t="b">
        <f>LEN(_xlfn.IFNA(VLOOKUP(G1378,Konstanta!$T:$T,1,FALSE),""))&gt;0</f>
        <v>0</v>
      </c>
      <c r="CH1378" t="b">
        <f>_xlfn.IFNA(VLOOKUP(U1378,Konstanta!$O:$O,1,FALSE),"-")&lt;&gt;"-"</f>
        <v>0</v>
      </c>
      <c r="CI1378" t="b">
        <f>LEN(_xlfn.IFNA(VLOOKUP(AX1378,Konstanta!$X:$X,1,FALSE),""))&gt;0</f>
        <v>0</v>
      </c>
      <c r="CJ1378" t="b">
        <f>OR(LEN(_xlfn.IFNA(VLOOKUP(Y1378,Konstanta!$Q:$Q,1,FALSE),""))&gt;0,LEN(Y1378)=0)</f>
        <v>1</v>
      </c>
      <c r="CK1378" t="b">
        <f t="shared" si="353"/>
        <v>1</v>
      </c>
      <c r="CL1378" t="b">
        <f>OR(LEN(_xlfn.IFNA(VLOOKUP(BK1378,Konstanta!$Z:$Z,1,FALSE),""))&gt;0,LEN(BK1378)=0)</f>
        <v>1</v>
      </c>
      <c r="CM1378" t="b">
        <f t="shared" si="354"/>
        <v>1</v>
      </c>
      <c r="CN1378" t="b">
        <f t="shared" si="355"/>
        <v>0</v>
      </c>
      <c r="CO1378" t="b">
        <f>LEN(_xlfn.IFNA(VLOOKUP(Data!K1378,Konstanta!$AB:$AB,1,FALSE),""))&gt;0</f>
        <v>0</v>
      </c>
      <c r="CP1378" s="12" t="b">
        <f t="shared" si="356"/>
        <v>0</v>
      </c>
      <c r="CQ1378" s="12" t="b">
        <f t="shared" si="357"/>
        <v>0</v>
      </c>
      <c r="CR1378" t="b">
        <f>ISNUMBER(SEARCH(Konstanta!$Q$5,Y1378))</f>
        <v>0</v>
      </c>
      <c r="CS1378">
        <f ca="1">IF(CD1378&lt;=Konstanta!$J$5,Konstanta!$I$5,IF(CD1378&lt;=Konstanta!$J$6,Konstanta!$I$6,IF(CD1378&lt;=Konstanta!$J$7,Konstanta!$I$7,Konstanta!$I$8)))</f>
        <v>4</v>
      </c>
      <c r="CT1378" t="b">
        <f>ISNUMBER(SEARCH(Konstanta!$Q$6,Y1378))</f>
        <v>0</v>
      </c>
      <c r="CU1378">
        <f ca="1">IF(CD1378&lt;=Konstanta!$F$5,Konstanta!$E$5,IF(CD1378&lt;=Konstanta!$F$6,Konstanta!$E$6,IF(CD1378&lt;=Konstanta!$F$7,Konstanta!$E$7,IF(CD1378&lt;=Konstanta!$F$8,Konstanta!$E$8,Konstanta!$E$9))))</f>
        <v>5</v>
      </c>
      <c r="CV1378" t="b">
        <f t="shared" si="358"/>
        <v>1</v>
      </c>
      <c r="CW1378" s="74">
        <f ca="1">IF(CD1378&lt;=Konstanta!$B$5,Konstanta!$A$5,IF(CD1378&lt;=Konstanta!$B$6,Konstanta!$A$6,IF(CD1378&lt;=Konstanta!$B$7,Konstanta!$A$7,IF(CD1378&lt;=Konstanta!$B$8,Konstanta!$A$8,IF(CD1378&lt;=Konstanta!$B$9,Konstanta!$A$9,IF(CD1378&lt;=Konstanta!$B$10,Konstanta!$A$10,IF(CD1378&lt;=Konstanta!$B$11,Konstanta!$A$11,Konstanta!$A$12)))))))</f>
        <v>8</v>
      </c>
      <c r="CX1378" t="b">
        <f>LEN(_xlfn.IFNA(VLOOKUP(AA1378,Konstanta!$AD:$AD,1,FALSE),""))=0</f>
        <v>1</v>
      </c>
      <c r="CY1378" s="67">
        <f t="shared" si="359"/>
        <v>0</v>
      </c>
      <c r="CZ1378" s="67">
        <f t="shared" si="360"/>
        <v>0</v>
      </c>
      <c r="DA1378" s="67">
        <f t="shared" si="361"/>
        <v>0</v>
      </c>
      <c r="DB1378" t="b">
        <f t="shared" ca="1" si="362"/>
        <v>0</v>
      </c>
      <c r="DC1378" s="67" t="b">
        <f>DA1378&lt;=Konstanta!$AH$3</f>
        <v>1</v>
      </c>
      <c r="DD1378" t="b">
        <f>CY1378&lt;=Konstanta!$AH$4</f>
        <v>1</v>
      </c>
      <c r="DE1378" t="b">
        <f>CY1378&lt;=Konstanta!$AH$5</f>
        <v>1</v>
      </c>
      <c r="DF1378" t="b">
        <f>CY1378&lt;=Konstanta!$AH$6</f>
        <v>1</v>
      </c>
      <c r="DG1378" t="b">
        <f ca="1">TEXT(BL1378,"YYYYMMDD")=TEXT(Konstanta!$B$1,"YYYYMMDD")</f>
        <v>0</v>
      </c>
      <c r="DH1378" t="b">
        <f t="shared" si="363"/>
        <v>0</v>
      </c>
      <c r="DI1378" s="67">
        <f ca="1">Konstanta!$C$4-Data!CD1378</f>
        <v>-1096658.666275</v>
      </c>
      <c r="DJ1378">
        <f ca="1">IF(Data!DI1378&gt;=Konstanta!$B$14,Konstanta!$A$14,IF(Data!DI1378&gt;=Konstanta!$B$15,Konstanta!$A$15,IF(Data!DI1378&gt;=Konstanta!$B$16,Konstanta!$A$16,IF(Data!DI1378&gt;=Konstanta!$B$17,Konstanta!$A$17,IF(Data!DI1378&gt;=Konstanta!$B$18,Konstanta!$A$18,Konstanta!$A$19)))))</f>
        <v>6</v>
      </c>
      <c r="DK1378" t="b">
        <f t="shared" si="364"/>
        <v>0</v>
      </c>
      <c r="DL1378" t="b">
        <f>COUNTIFS(A$1:A1377,A1378)=0</f>
        <v>1</v>
      </c>
    </row>
    <row r="1379" spans="1:116">
      <c r="A1379" s="76"/>
      <c r="B1379" s="77"/>
      <c r="C1379" s="76"/>
      <c r="D1379" s="78"/>
      <c r="E1379" s="76"/>
      <c r="F1379" s="76"/>
      <c r="G1379" s="76"/>
      <c r="H1379" s="76"/>
      <c r="I1379" s="76"/>
      <c r="J1379" s="76"/>
      <c r="K1379" s="76"/>
      <c r="L1379" s="78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8"/>
      <c r="AM1379" s="76"/>
      <c r="AN1379" s="76"/>
      <c r="AO1379" s="76"/>
      <c r="AP1379" s="76"/>
      <c r="AQ1379" s="76"/>
      <c r="AR1379" s="76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7"/>
      <c r="BD1379" s="77"/>
      <c r="BE1379" s="77"/>
      <c r="BF1379" s="77"/>
      <c r="BG1379" s="77"/>
      <c r="BH1379" s="77"/>
      <c r="BI1379" s="77"/>
      <c r="BJ1379" s="76"/>
      <c r="BK1379" s="76"/>
      <c r="BL1379" s="78"/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76"/>
      <c r="BW1379" s="76"/>
      <c r="BX1379" s="76"/>
      <c r="BY1379" s="76"/>
      <c r="BZ1379" s="70" t="str">
        <f t="shared" si="349"/>
        <v/>
      </c>
      <c r="CA1379" s="71">
        <f t="shared" ca="1" si="350"/>
        <v>1096694.6659916667</v>
      </c>
      <c r="CB1379" s="70" t="b">
        <f ca="1">AND(LEN(BZ1379)&gt;0,TEXT(BZ1379,"YYYY-MM-DD")=TEXT(Konstanta!$B$1,"YYYY-MM-DD"))</f>
        <v>0</v>
      </c>
      <c r="CC1379" s="70" t="str">
        <f t="shared" si="351"/>
        <v/>
      </c>
      <c r="CD1379" s="72">
        <f ca="1">(Konstanta!$B$2-D1379)*24</f>
        <v>1096694.666275</v>
      </c>
      <c r="CE1379" t="b">
        <f t="shared" si="352"/>
        <v>0</v>
      </c>
      <c r="CF1379" t="b">
        <f>LEN(_xlfn.IFNA(VLOOKUP(H1379,Konstanta!$M:$M,1,FALSE),""))&gt;0</f>
        <v>0</v>
      </c>
      <c r="CG1379" t="b">
        <f>LEN(_xlfn.IFNA(VLOOKUP(G1379,Konstanta!$T:$T,1,FALSE),""))&gt;0</f>
        <v>0</v>
      </c>
      <c r="CH1379" t="b">
        <f>_xlfn.IFNA(VLOOKUP(U1379,Konstanta!$O:$O,1,FALSE),"-")&lt;&gt;"-"</f>
        <v>0</v>
      </c>
      <c r="CI1379" t="b">
        <f>LEN(_xlfn.IFNA(VLOOKUP(AX1379,Konstanta!$X:$X,1,FALSE),""))&gt;0</f>
        <v>0</v>
      </c>
      <c r="CJ1379" t="b">
        <f>OR(LEN(_xlfn.IFNA(VLOOKUP(Y1379,Konstanta!$Q:$Q,1,FALSE),""))&gt;0,LEN(Y1379)=0)</f>
        <v>1</v>
      </c>
      <c r="CK1379" t="b">
        <f t="shared" si="353"/>
        <v>1</v>
      </c>
      <c r="CL1379" t="b">
        <f>OR(LEN(_xlfn.IFNA(VLOOKUP(BK1379,Konstanta!$Z:$Z,1,FALSE),""))&gt;0,LEN(BK1379)=0)</f>
        <v>1</v>
      </c>
      <c r="CM1379" t="b">
        <f t="shared" si="354"/>
        <v>1</v>
      </c>
      <c r="CN1379" t="b">
        <f t="shared" si="355"/>
        <v>0</v>
      </c>
      <c r="CO1379" t="b">
        <f>LEN(_xlfn.IFNA(VLOOKUP(Data!K1379,Konstanta!$AB:$AB,1,FALSE),""))&gt;0</f>
        <v>0</v>
      </c>
      <c r="CP1379" s="12" t="b">
        <f t="shared" si="356"/>
        <v>0</v>
      </c>
      <c r="CQ1379" s="12" t="b">
        <f t="shared" si="357"/>
        <v>0</v>
      </c>
      <c r="CR1379" t="b">
        <f>ISNUMBER(SEARCH(Konstanta!$Q$5,Y1379))</f>
        <v>0</v>
      </c>
      <c r="CS1379">
        <f ca="1">IF(CD1379&lt;=Konstanta!$J$5,Konstanta!$I$5,IF(CD1379&lt;=Konstanta!$J$6,Konstanta!$I$6,IF(CD1379&lt;=Konstanta!$J$7,Konstanta!$I$7,Konstanta!$I$8)))</f>
        <v>4</v>
      </c>
      <c r="CT1379" t="b">
        <f>ISNUMBER(SEARCH(Konstanta!$Q$6,Y1379))</f>
        <v>0</v>
      </c>
      <c r="CU1379">
        <f ca="1">IF(CD1379&lt;=Konstanta!$F$5,Konstanta!$E$5,IF(CD1379&lt;=Konstanta!$F$6,Konstanta!$E$6,IF(CD1379&lt;=Konstanta!$F$7,Konstanta!$E$7,IF(CD1379&lt;=Konstanta!$F$8,Konstanta!$E$8,Konstanta!$E$9))))</f>
        <v>5</v>
      </c>
      <c r="CV1379" t="b">
        <f t="shared" si="358"/>
        <v>1</v>
      </c>
      <c r="CW1379" s="74">
        <f ca="1">IF(CD1379&lt;=Konstanta!$B$5,Konstanta!$A$5,IF(CD1379&lt;=Konstanta!$B$6,Konstanta!$A$6,IF(CD1379&lt;=Konstanta!$B$7,Konstanta!$A$7,IF(CD1379&lt;=Konstanta!$B$8,Konstanta!$A$8,IF(CD1379&lt;=Konstanta!$B$9,Konstanta!$A$9,IF(CD1379&lt;=Konstanta!$B$10,Konstanta!$A$10,IF(CD1379&lt;=Konstanta!$B$11,Konstanta!$A$11,Konstanta!$A$12)))))))</f>
        <v>8</v>
      </c>
      <c r="CX1379" t="b">
        <f>LEN(_xlfn.IFNA(VLOOKUP(AA1379,Konstanta!$AD:$AD,1,FALSE),""))=0</f>
        <v>1</v>
      </c>
      <c r="CY1379" s="67">
        <f t="shared" si="359"/>
        <v>0</v>
      </c>
      <c r="CZ1379" s="67">
        <f t="shared" si="360"/>
        <v>0</v>
      </c>
      <c r="DA1379" s="67">
        <f t="shared" si="361"/>
        <v>0</v>
      </c>
      <c r="DB1379" t="b">
        <f t="shared" ca="1" si="362"/>
        <v>0</v>
      </c>
      <c r="DC1379" s="67" t="b">
        <f>DA1379&lt;=Konstanta!$AH$3</f>
        <v>1</v>
      </c>
      <c r="DD1379" t="b">
        <f>CY1379&lt;=Konstanta!$AH$4</f>
        <v>1</v>
      </c>
      <c r="DE1379" t="b">
        <f>CY1379&lt;=Konstanta!$AH$5</f>
        <v>1</v>
      </c>
      <c r="DF1379" t="b">
        <f>CY1379&lt;=Konstanta!$AH$6</f>
        <v>1</v>
      </c>
      <c r="DG1379" t="b">
        <f ca="1">TEXT(BL1379,"YYYYMMDD")=TEXT(Konstanta!$B$1,"YYYYMMDD")</f>
        <v>0</v>
      </c>
      <c r="DH1379" t="b">
        <f t="shared" si="363"/>
        <v>0</v>
      </c>
      <c r="DI1379" s="67">
        <f ca="1">Konstanta!$C$4-Data!CD1379</f>
        <v>-1096658.666275</v>
      </c>
      <c r="DJ1379">
        <f ca="1">IF(Data!DI1379&gt;=Konstanta!$B$14,Konstanta!$A$14,IF(Data!DI1379&gt;=Konstanta!$B$15,Konstanta!$A$15,IF(Data!DI1379&gt;=Konstanta!$B$16,Konstanta!$A$16,IF(Data!DI1379&gt;=Konstanta!$B$17,Konstanta!$A$17,IF(Data!DI1379&gt;=Konstanta!$B$18,Konstanta!$A$18,Konstanta!$A$19)))))</f>
        <v>6</v>
      </c>
      <c r="DK1379" t="b">
        <f t="shared" si="364"/>
        <v>0</v>
      </c>
      <c r="DL1379" t="b">
        <f>COUNTIFS(A$1:A1378,A1379)=0</f>
        <v>1</v>
      </c>
    </row>
    <row r="1380" spans="1:116">
      <c r="A1380" s="76"/>
      <c r="B1380" s="77"/>
      <c r="C1380" s="76"/>
      <c r="D1380" s="78"/>
      <c r="E1380" s="76"/>
      <c r="F1380" s="76"/>
      <c r="G1380" s="76"/>
      <c r="H1380" s="76"/>
      <c r="I1380" s="76"/>
      <c r="J1380" s="76"/>
      <c r="K1380" s="76"/>
      <c r="L1380" s="78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8"/>
      <c r="AM1380" s="76"/>
      <c r="AN1380" s="76"/>
      <c r="AO1380" s="76"/>
      <c r="AP1380" s="76"/>
      <c r="AQ1380" s="76"/>
      <c r="AR1380" s="76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7"/>
      <c r="BD1380" s="77"/>
      <c r="BE1380" s="77"/>
      <c r="BF1380" s="77"/>
      <c r="BG1380" s="77"/>
      <c r="BH1380" s="77"/>
      <c r="BI1380" s="77"/>
      <c r="BJ1380" s="76"/>
      <c r="BK1380" s="76"/>
      <c r="BL1380" s="78"/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76"/>
      <c r="BW1380" s="76"/>
      <c r="BX1380" s="76"/>
      <c r="BY1380" s="76"/>
      <c r="BZ1380" s="70" t="str">
        <f t="shared" si="349"/>
        <v/>
      </c>
      <c r="CA1380" s="71">
        <f t="shared" ca="1" si="350"/>
        <v>1096694.6664083335</v>
      </c>
      <c r="CB1380" s="70" t="b">
        <f ca="1">AND(LEN(BZ1380)&gt;0,TEXT(BZ1380,"YYYY-MM-DD")=TEXT(Konstanta!$B$1,"YYYY-MM-DD"))</f>
        <v>0</v>
      </c>
      <c r="CC1380" s="70" t="str">
        <f t="shared" si="351"/>
        <v/>
      </c>
      <c r="CD1380" s="72">
        <f ca="1">(Konstanta!$B$2-D1380)*24</f>
        <v>1096694.666275</v>
      </c>
      <c r="CE1380" t="b">
        <f t="shared" si="352"/>
        <v>0</v>
      </c>
      <c r="CF1380" t="b">
        <f>LEN(_xlfn.IFNA(VLOOKUP(H1380,Konstanta!$M:$M,1,FALSE),""))&gt;0</f>
        <v>0</v>
      </c>
      <c r="CG1380" t="b">
        <f>LEN(_xlfn.IFNA(VLOOKUP(G1380,Konstanta!$T:$T,1,FALSE),""))&gt;0</f>
        <v>0</v>
      </c>
      <c r="CH1380" t="b">
        <f>_xlfn.IFNA(VLOOKUP(U1380,Konstanta!$O:$O,1,FALSE),"-")&lt;&gt;"-"</f>
        <v>0</v>
      </c>
      <c r="CI1380" t="b">
        <f>LEN(_xlfn.IFNA(VLOOKUP(AX1380,Konstanta!$X:$X,1,FALSE),""))&gt;0</f>
        <v>0</v>
      </c>
      <c r="CJ1380" t="b">
        <f>OR(LEN(_xlfn.IFNA(VLOOKUP(Y1380,Konstanta!$Q:$Q,1,FALSE),""))&gt;0,LEN(Y1380)=0)</f>
        <v>1</v>
      </c>
      <c r="CK1380" t="b">
        <f t="shared" si="353"/>
        <v>1</v>
      </c>
      <c r="CL1380" t="b">
        <f>OR(LEN(_xlfn.IFNA(VLOOKUP(BK1380,Konstanta!$Z:$Z,1,FALSE),""))&gt;0,LEN(BK1380)=0)</f>
        <v>1</v>
      </c>
      <c r="CM1380" t="b">
        <f t="shared" si="354"/>
        <v>1</v>
      </c>
      <c r="CN1380" t="b">
        <f t="shared" si="355"/>
        <v>0</v>
      </c>
      <c r="CO1380" t="b">
        <f>LEN(_xlfn.IFNA(VLOOKUP(Data!K1380,Konstanta!$AB:$AB,1,FALSE),""))&gt;0</f>
        <v>0</v>
      </c>
      <c r="CP1380" s="12" t="b">
        <f t="shared" si="356"/>
        <v>0</v>
      </c>
      <c r="CQ1380" s="12" t="b">
        <f t="shared" si="357"/>
        <v>0</v>
      </c>
      <c r="CR1380" t="b">
        <f>ISNUMBER(SEARCH(Konstanta!$Q$5,Y1380))</f>
        <v>0</v>
      </c>
      <c r="CS1380">
        <f ca="1">IF(CD1380&lt;=Konstanta!$J$5,Konstanta!$I$5,IF(CD1380&lt;=Konstanta!$J$6,Konstanta!$I$6,IF(CD1380&lt;=Konstanta!$J$7,Konstanta!$I$7,Konstanta!$I$8)))</f>
        <v>4</v>
      </c>
      <c r="CT1380" t="b">
        <f>ISNUMBER(SEARCH(Konstanta!$Q$6,Y1380))</f>
        <v>0</v>
      </c>
      <c r="CU1380">
        <f ca="1">IF(CD1380&lt;=Konstanta!$F$5,Konstanta!$E$5,IF(CD1380&lt;=Konstanta!$F$6,Konstanta!$E$6,IF(CD1380&lt;=Konstanta!$F$7,Konstanta!$E$7,IF(CD1380&lt;=Konstanta!$F$8,Konstanta!$E$8,Konstanta!$E$9))))</f>
        <v>5</v>
      </c>
      <c r="CV1380" t="b">
        <f t="shared" si="358"/>
        <v>1</v>
      </c>
      <c r="CW1380" s="74">
        <f ca="1">IF(CD1380&lt;=Konstanta!$B$5,Konstanta!$A$5,IF(CD1380&lt;=Konstanta!$B$6,Konstanta!$A$6,IF(CD1380&lt;=Konstanta!$B$7,Konstanta!$A$7,IF(CD1380&lt;=Konstanta!$B$8,Konstanta!$A$8,IF(CD1380&lt;=Konstanta!$B$9,Konstanta!$A$9,IF(CD1380&lt;=Konstanta!$B$10,Konstanta!$A$10,IF(CD1380&lt;=Konstanta!$B$11,Konstanta!$A$11,Konstanta!$A$12)))))))</f>
        <v>8</v>
      </c>
      <c r="CX1380" t="b">
        <f>LEN(_xlfn.IFNA(VLOOKUP(AA1380,Konstanta!$AD:$AD,1,FALSE),""))=0</f>
        <v>1</v>
      </c>
      <c r="CY1380" s="67">
        <f t="shared" si="359"/>
        <v>0</v>
      </c>
      <c r="CZ1380" s="67">
        <f t="shared" si="360"/>
        <v>0</v>
      </c>
      <c r="DA1380" s="67">
        <f t="shared" si="361"/>
        <v>0</v>
      </c>
      <c r="DB1380" t="b">
        <f t="shared" ca="1" si="362"/>
        <v>0</v>
      </c>
      <c r="DC1380" s="67" t="b">
        <f>DA1380&lt;=Konstanta!$AH$3</f>
        <v>1</v>
      </c>
      <c r="DD1380" t="b">
        <f>CY1380&lt;=Konstanta!$AH$4</f>
        <v>1</v>
      </c>
      <c r="DE1380" t="b">
        <f>CY1380&lt;=Konstanta!$AH$5</f>
        <v>1</v>
      </c>
      <c r="DF1380" t="b">
        <f>CY1380&lt;=Konstanta!$AH$6</f>
        <v>1</v>
      </c>
      <c r="DG1380" t="b">
        <f ca="1">TEXT(BL1380,"YYYYMMDD")=TEXT(Konstanta!$B$1,"YYYYMMDD")</f>
        <v>0</v>
      </c>
      <c r="DH1380" t="b">
        <f t="shared" si="363"/>
        <v>0</v>
      </c>
      <c r="DI1380" s="67">
        <f ca="1">Konstanta!$C$4-Data!CD1380</f>
        <v>-1096658.666275</v>
      </c>
      <c r="DJ1380">
        <f ca="1">IF(Data!DI1380&gt;=Konstanta!$B$14,Konstanta!$A$14,IF(Data!DI1380&gt;=Konstanta!$B$15,Konstanta!$A$15,IF(Data!DI1380&gt;=Konstanta!$B$16,Konstanta!$A$16,IF(Data!DI1380&gt;=Konstanta!$B$17,Konstanta!$A$17,IF(Data!DI1380&gt;=Konstanta!$B$18,Konstanta!$A$18,Konstanta!$A$19)))))</f>
        <v>6</v>
      </c>
      <c r="DK1380" t="b">
        <f t="shared" si="364"/>
        <v>0</v>
      </c>
      <c r="DL1380" t="b">
        <f>COUNTIFS(A$1:A1379,A1380)=0</f>
        <v>1</v>
      </c>
    </row>
    <row r="1381" spans="1:116">
      <c r="A1381" s="76"/>
      <c r="B1381" s="77"/>
      <c r="C1381" s="76"/>
      <c r="D1381" s="78"/>
      <c r="E1381" s="76"/>
      <c r="F1381" s="76"/>
      <c r="G1381" s="76"/>
      <c r="H1381" s="76"/>
      <c r="I1381" s="76"/>
      <c r="J1381" s="76"/>
      <c r="K1381" s="76"/>
      <c r="L1381" s="78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8"/>
      <c r="AM1381" s="76"/>
      <c r="AN1381" s="76"/>
      <c r="AO1381" s="76"/>
      <c r="AP1381" s="76"/>
      <c r="AQ1381" s="76"/>
      <c r="AR1381" s="76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7"/>
      <c r="BD1381" s="77"/>
      <c r="BE1381" s="77"/>
      <c r="BF1381" s="77"/>
      <c r="BG1381" s="77"/>
      <c r="BH1381" s="77"/>
      <c r="BI1381" s="77"/>
      <c r="BJ1381" s="76"/>
      <c r="BK1381" s="76"/>
      <c r="BL1381" s="78"/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76"/>
      <c r="BW1381" s="76"/>
      <c r="BX1381" s="76"/>
      <c r="BY1381" s="76"/>
      <c r="BZ1381" s="70" t="str">
        <f t="shared" si="349"/>
        <v/>
      </c>
      <c r="CA1381" s="71">
        <f t="shared" ca="1" si="350"/>
        <v>1096694.6664083335</v>
      </c>
      <c r="CB1381" s="70" t="b">
        <f ca="1">AND(LEN(BZ1381)&gt;0,TEXT(BZ1381,"YYYY-MM-DD")=TEXT(Konstanta!$B$1,"YYYY-MM-DD"))</f>
        <v>0</v>
      </c>
      <c r="CC1381" s="70" t="str">
        <f t="shared" si="351"/>
        <v/>
      </c>
      <c r="CD1381" s="72">
        <f ca="1">(Konstanta!$B$2-D1381)*24</f>
        <v>1096694.666275</v>
      </c>
      <c r="CE1381" t="b">
        <f t="shared" si="352"/>
        <v>0</v>
      </c>
      <c r="CF1381" t="b">
        <f>LEN(_xlfn.IFNA(VLOOKUP(H1381,Konstanta!$M:$M,1,FALSE),""))&gt;0</f>
        <v>0</v>
      </c>
      <c r="CG1381" t="b">
        <f>LEN(_xlfn.IFNA(VLOOKUP(G1381,Konstanta!$T:$T,1,FALSE),""))&gt;0</f>
        <v>0</v>
      </c>
      <c r="CH1381" t="b">
        <f>_xlfn.IFNA(VLOOKUP(U1381,Konstanta!$O:$O,1,FALSE),"-")&lt;&gt;"-"</f>
        <v>0</v>
      </c>
      <c r="CI1381" t="b">
        <f>LEN(_xlfn.IFNA(VLOOKUP(AX1381,Konstanta!$X:$X,1,FALSE),""))&gt;0</f>
        <v>0</v>
      </c>
      <c r="CJ1381" t="b">
        <f>OR(LEN(_xlfn.IFNA(VLOOKUP(Y1381,Konstanta!$Q:$Q,1,FALSE),""))&gt;0,LEN(Y1381)=0)</f>
        <v>1</v>
      </c>
      <c r="CK1381" t="b">
        <f t="shared" si="353"/>
        <v>1</v>
      </c>
      <c r="CL1381" t="b">
        <f>OR(LEN(_xlfn.IFNA(VLOOKUP(BK1381,Konstanta!$Z:$Z,1,FALSE),""))&gt;0,LEN(BK1381)=0)</f>
        <v>1</v>
      </c>
      <c r="CM1381" t="b">
        <f t="shared" si="354"/>
        <v>1</v>
      </c>
      <c r="CN1381" t="b">
        <f t="shared" si="355"/>
        <v>0</v>
      </c>
      <c r="CO1381" t="b">
        <f>LEN(_xlfn.IFNA(VLOOKUP(Data!K1381,Konstanta!$AB:$AB,1,FALSE),""))&gt;0</f>
        <v>0</v>
      </c>
      <c r="CP1381" s="12" t="b">
        <f t="shared" si="356"/>
        <v>0</v>
      </c>
      <c r="CQ1381" s="12" t="b">
        <f t="shared" si="357"/>
        <v>0</v>
      </c>
      <c r="CR1381" t="b">
        <f>ISNUMBER(SEARCH(Konstanta!$Q$5,Y1381))</f>
        <v>0</v>
      </c>
      <c r="CS1381">
        <f ca="1">IF(CD1381&lt;=Konstanta!$J$5,Konstanta!$I$5,IF(CD1381&lt;=Konstanta!$J$6,Konstanta!$I$6,IF(CD1381&lt;=Konstanta!$J$7,Konstanta!$I$7,Konstanta!$I$8)))</f>
        <v>4</v>
      </c>
      <c r="CT1381" t="b">
        <f>ISNUMBER(SEARCH(Konstanta!$Q$6,Y1381))</f>
        <v>0</v>
      </c>
      <c r="CU1381">
        <f ca="1">IF(CD1381&lt;=Konstanta!$F$5,Konstanta!$E$5,IF(CD1381&lt;=Konstanta!$F$6,Konstanta!$E$6,IF(CD1381&lt;=Konstanta!$F$7,Konstanta!$E$7,IF(CD1381&lt;=Konstanta!$F$8,Konstanta!$E$8,Konstanta!$E$9))))</f>
        <v>5</v>
      </c>
      <c r="CV1381" t="b">
        <f t="shared" si="358"/>
        <v>1</v>
      </c>
      <c r="CW1381" s="74">
        <f ca="1">IF(CD1381&lt;=Konstanta!$B$5,Konstanta!$A$5,IF(CD1381&lt;=Konstanta!$B$6,Konstanta!$A$6,IF(CD1381&lt;=Konstanta!$B$7,Konstanta!$A$7,IF(CD1381&lt;=Konstanta!$B$8,Konstanta!$A$8,IF(CD1381&lt;=Konstanta!$B$9,Konstanta!$A$9,IF(CD1381&lt;=Konstanta!$B$10,Konstanta!$A$10,IF(CD1381&lt;=Konstanta!$B$11,Konstanta!$A$11,Konstanta!$A$12)))))))</f>
        <v>8</v>
      </c>
      <c r="CX1381" t="b">
        <f>LEN(_xlfn.IFNA(VLOOKUP(AA1381,Konstanta!$AD:$AD,1,FALSE),""))=0</f>
        <v>1</v>
      </c>
      <c r="CY1381" s="67">
        <f t="shared" si="359"/>
        <v>0</v>
      </c>
      <c r="CZ1381" s="67">
        <f t="shared" si="360"/>
        <v>0</v>
      </c>
      <c r="DA1381" s="67">
        <f t="shared" si="361"/>
        <v>0</v>
      </c>
      <c r="DB1381" t="b">
        <f t="shared" ca="1" si="362"/>
        <v>0</v>
      </c>
      <c r="DC1381" s="67" t="b">
        <f>DA1381&lt;=Konstanta!$AH$3</f>
        <v>1</v>
      </c>
      <c r="DD1381" t="b">
        <f>CY1381&lt;=Konstanta!$AH$4</f>
        <v>1</v>
      </c>
      <c r="DE1381" t="b">
        <f>CY1381&lt;=Konstanta!$AH$5</f>
        <v>1</v>
      </c>
      <c r="DF1381" t="b">
        <f>CY1381&lt;=Konstanta!$AH$6</f>
        <v>1</v>
      </c>
      <c r="DG1381" t="b">
        <f ca="1">TEXT(BL1381,"YYYYMMDD")=TEXT(Konstanta!$B$1,"YYYYMMDD")</f>
        <v>0</v>
      </c>
      <c r="DH1381" t="b">
        <f t="shared" si="363"/>
        <v>0</v>
      </c>
      <c r="DI1381" s="67">
        <f ca="1">Konstanta!$C$4-Data!CD1381</f>
        <v>-1096658.666275</v>
      </c>
      <c r="DJ1381">
        <f ca="1">IF(Data!DI1381&gt;=Konstanta!$B$14,Konstanta!$A$14,IF(Data!DI1381&gt;=Konstanta!$B$15,Konstanta!$A$15,IF(Data!DI1381&gt;=Konstanta!$B$16,Konstanta!$A$16,IF(Data!DI1381&gt;=Konstanta!$B$17,Konstanta!$A$17,IF(Data!DI1381&gt;=Konstanta!$B$18,Konstanta!$A$18,Konstanta!$A$19)))))</f>
        <v>6</v>
      </c>
      <c r="DK1381" t="b">
        <f t="shared" si="364"/>
        <v>0</v>
      </c>
      <c r="DL1381" t="b">
        <f>COUNTIFS(A$1:A1380,A1381)=0</f>
        <v>1</v>
      </c>
    </row>
    <row r="1382" spans="1:116">
      <c r="A1382" s="76"/>
      <c r="B1382" s="77"/>
      <c r="C1382" s="76"/>
      <c r="D1382" s="78"/>
      <c r="E1382" s="76"/>
      <c r="F1382" s="76"/>
      <c r="G1382" s="76"/>
      <c r="H1382" s="76"/>
      <c r="I1382" s="76"/>
      <c r="J1382" s="76"/>
      <c r="K1382" s="76"/>
      <c r="L1382" s="78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8"/>
      <c r="AM1382" s="76"/>
      <c r="AN1382" s="76"/>
      <c r="AO1382" s="76"/>
      <c r="AP1382" s="76"/>
      <c r="AQ1382" s="76"/>
      <c r="AR1382" s="76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7"/>
      <c r="BD1382" s="77"/>
      <c r="BE1382" s="77"/>
      <c r="BF1382" s="77"/>
      <c r="BG1382" s="77"/>
      <c r="BH1382" s="77"/>
      <c r="BI1382" s="77"/>
      <c r="BJ1382" s="76"/>
      <c r="BK1382" s="76"/>
      <c r="BL1382" s="78"/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76"/>
      <c r="BW1382" s="76"/>
      <c r="BX1382" s="76"/>
      <c r="BY1382" s="76"/>
      <c r="BZ1382" s="70" t="str">
        <f t="shared" si="349"/>
        <v/>
      </c>
      <c r="CA1382" s="71">
        <f t="shared" ca="1" si="350"/>
        <v>1096694.6660166667</v>
      </c>
      <c r="CB1382" s="70" t="b">
        <f ca="1">AND(LEN(BZ1382)&gt;0,TEXT(BZ1382,"YYYY-MM-DD")=TEXT(Konstanta!$B$1,"YYYY-MM-DD"))</f>
        <v>0</v>
      </c>
      <c r="CC1382" s="70" t="str">
        <f t="shared" si="351"/>
        <v/>
      </c>
      <c r="CD1382" s="72">
        <f ca="1">(Konstanta!$B$2-D1382)*24</f>
        <v>1096694.666275</v>
      </c>
      <c r="CE1382" t="b">
        <f t="shared" si="352"/>
        <v>0</v>
      </c>
      <c r="CF1382" t="b">
        <f>LEN(_xlfn.IFNA(VLOOKUP(H1382,Konstanta!$M:$M,1,FALSE),""))&gt;0</f>
        <v>0</v>
      </c>
      <c r="CG1382" t="b">
        <f>LEN(_xlfn.IFNA(VLOOKUP(G1382,Konstanta!$T:$T,1,FALSE),""))&gt;0</f>
        <v>0</v>
      </c>
      <c r="CH1382" t="b">
        <f>_xlfn.IFNA(VLOOKUP(U1382,Konstanta!$O:$O,1,FALSE),"-")&lt;&gt;"-"</f>
        <v>0</v>
      </c>
      <c r="CI1382" t="b">
        <f>LEN(_xlfn.IFNA(VLOOKUP(AX1382,Konstanta!$X:$X,1,FALSE),""))&gt;0</f>
        <v>0</v>
      </c>
      <c r="CJ1382" t="b">
        <f>OR(LEN(_xlfn.IFNA(VLOOKUP(Y1382,Konstanta!$Q:$Q,1,FALSE),""))&gt;0,LEN(Y1382)=0)</f>
        <v>1</v>
      </c>
      <c r="CK1382" t="b">
        <f t="shared" si="353"/>
        <v>1</v>
      </c>
      <c r="CL1382" t="b">
        <f>OR(LEN(_xlfn.IFNA(VLOOKUP(BK1382,Konstanta!$Z:$Z,1,FALSE),""))&gt;0,LEN(BK1382)=0)</f>
        <v>1</v>
      </c>
      <c r="CM1382" t="b">
        <f t="shared" si="354"/>
        <v>1</v>
      </c>
      <c r="CN1382" t="b">
        <f t="shared" si="355"/>
        <v>0</v>
      </c>
      <c r="CO1382" t="b">
        <f>LEN(_xlfn.IFNA(VLOOKUP(Data!K1382,Konstanta!$AB:$AB,1,FALSE),""))&gt;0</f>
        <v>0</v>
      </c>
      <c r="CP1382" s="12" t="b">
        <f t="shared" si="356"/>
        <v>0</v>
      </c>
      <c r="CQ1382" s="12" t="b">
        <f t="shared" si="357"/>
        <v>0</v>
      </c>
      <c r="CR1382" t="b">
        <f>ISNUMBER(SEARCH(Konstanta!$Q$5,Y1382))</f>
        <v>0</v>
      </c>
      <c r="CS1382">
        <f ca="1">IF(CD1382&lt;=Konstanta!$J$5,Konstanta!$I$5,IF(CD1382&lt;=Konstanta!$J$6,Konstanta!$I$6,IF(CD1382&lt;=Konstanta!$J$7,Konstanta!$I$7,Konstanta!$I$8)))</f>
        <v>4</v>
      </c>
      <c r="CT1382" t="b">
        <f>ISNUMBER(SEARCH(Konstanta!$Q$6,Y1382))</f>
        <v>0</v>
      </c>
      <c r="CU1382">
        <f ca="1">IF(CD1382&lt;=Konstanta!$F$5,Konstanta!$E$5,IF(CD1382&lt;=Konstanta!$F$6,Konstanta!$E$6,IF(CD1382&lt;=Konstanta!$F$7,Konstanta!$E$7,IF(CD1382&lt;=Konstanta!$F$8,Konstanta!$E$8,Konstanta!$E$9))))</f>
        <v>5</v>
      </c>
      <c r="CV1382" t="b">
        <f t="shared" si="358"/>
        <v>1</v>
      </c>
      <c r="CW1382" s="74">
        <f ca="1">IF(CD1382&lt;=Konstanta!$B$5,Konstanta!$A$5,IF(CD1382&lt;=Konstanta!$B$6,Konstanta!$A$6,IF(CD1382&lt;=Konstanta!$B$7,Konstanta!$A$7,IF(CD1382&lt;=Konstanta!$B$8,Konstanta!$A$8,IF(CD1382&lt;=Konstanta!$B$9,Konstanta!$A$9,IF(CD1382&lt;=Konstanta!$B$10,Konstanta!$A$10,IF(CD1382&lt;=Konstanta!$B$11,Konstanta!$A$11,Konstanta!$A$12)))))))</f>
        <v>8</v>
      </c>
      <c r="CX1382" t="b">
        <f>LEN(_xlfn.IFNA(VLOOKUP(AA1382,Konstanta!$AD:$AD,1,FALSE),""))=0</f>
        <v>1</v>
      </c>
      <c r="CY1382" s="67">
        <f t="shared" si="359"/>
        <v>0</v>
      </c>
      <c r="CZ1382" s="67">
        <f t="shared" si="360"/>
        <v>0</v>
      </c>
      <c r="DA1382" s="67">
        <f t="shared" si="361"/>
        <v>0</v>
      </c>
      <c r="DB1382" t="b">
        <f t="shared" ca="1" si="362"/>
        <v>0</v>
      </c>
      <c r="DC1382" s="67" t="b">
        <f>DA1382&lt;=Konstanta!$AH$3</f>
        <v>1</v>
      </c>
      <c r="DD1382" t="b">
        <f>CY1382&lt;=Konstanta!$AH$4</f>
        <v>1</v>
      </c>
      <c r="DE1382" t="b">
        <f>CY1382&lt;=Konstanta!$AH$5</f>
        <v>1</v>
      </c>
      <c r="DF1382" t="b">
        <f>CY1382&lt;=Konstanta!$AH$6</f>
        <v>1</v>
      </c>
      <c r="DG1382" t="b">
        <f ca="1">TEXT(BL1382,"YYYYMMDD")=TEXT(Konstanta!$B$1,"YYYYMMDD")</f>
        <v>0</v>
      </c>
      <c r="DH1382" t="b">
        <f t="shared" si="363"/>
        <v>0</v>
      </c>
      <c r="DI1382" s="67">
        <f ca="1">Konstanta!$C$4-Data!CD1382</f>
        <v>-1096658.666275</v>
      </c>
      <c r="DJ1382">
        <f ca="1">IF(Data!DI1382&gt;=Konstanta!$B$14,Konstanta!$A$14,IF(Data!DI1382&gt;=Konstanta!$B$15,Konstanta!$A$15,IF(Data!DI1382&gt;=Konstanta!$B$16,Konstanta!$A$16,IF(Data!DI1382&gt;=Konstanta!$B$17,Konstanta!$A$17,IF(Data!DI1382&gt;=Konstanta!$B$18,Konstanta!$A$18,Konstanta!$A$19)))))</f>
        <v>6</v>
      </c>
      <c r="DK1382" t="b">
        <f t="shared" si="364"/>
        <v>0</v>
      </c>
      <c r="DL1382" t="b">
        <f>COUNTIFS(A$1:A1381,A1382)=0</f>
        <v>1</v>
      </c>
    </row>
    <row r="1383" spans="1:116">
      <c r="A1383" s="76"/>
      <c r="B1383" s="77"/>
      <c r="C1383" s="76"/>
      <c r="D1383" s="78"/>
      <c r="E1383" s="76"/>
      <c r="F1383" s="76"/>
      <c r="G1383" s="76"/>
      <c r="H1383" s="76"/>
      <c r="I1383" s="76"/>
      <c r="J1383" s="76"/>
      <c r="K1383" s="76"/>
      <c r="L1383" s="78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8"/>
      <c r="AM1383" s="76"/>
      <c r="AN1383" s="76"/>
      <c r="AO1383" s="76"/>
      <c r="AP1383" s="76"/>
      <c r="AQ1383" s="76"/>
      <c r="AR1383" s="76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7"/>
      <c r="BD1383" s="77"/>
      <c r="BE1383" s="77"/>
      <c r="BF1383" s="77"/>
      <c r="BG1383" s="77"/>
      <c r="BH1383" s="77"/>
      <c r="BI1383" s="77"/>
      <c r="BJ1383" s="76"/>
      <c r="BK1383" s="76"/>
      <c r="BL1383" s="78"/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76"/>
      <c r="BW1383" s="76"/>
      <c r="BX1383" s="76"/>
      <c r="BY1383" s="76"/>
      <c r="BZ1383" s="70" t="str">
        <f t="shared" si="349"/>
        <v/>
      </c>
      <c r="CA1383" s="71">
        <f t="shared" ca="1" si="350"/>
        <v>1096694.6659916667</v>
      </c>
      <c r="CB1383" s="70" t="b">
        <f ca="1">AND(LEN(BZ1383)&gt;0,TEXT(BZ1383,"YYYY-MM-DD")=TEXT(Konstanta!$B$1,"YYYY-MM-DD"))</f>
        <v>0</v>
      </c>
      <c r="CC1383" s="70" t="str">
        <f t="shared" si="351"/>
        <v/>
      </c>
      <c r="CD1383" s="72">
        <f ca="1">(Konstanta!$B$2-D1383)*24</f>
        <v>1096694.666275</v>
      </c>
      <c r="CE1383" t="b">
        <f t="shared" si="352"/>
        <v>0</v>
      </c>
      <c r="CF1383" t="b">
        <f>LEN(_xlfn.IFNA(VLOOKUP(H1383,Konstanta!$M:$M,1,FALSE),""))&gt;0</f>
        <v>0</v>
      </c>
      <c r="CG1383" t="b">
        <f>LEN(_xlfn.IFNA(VLOOKUP(G1383,Konstanta!$T:$T,1,FALSE),""))&gt;0</f>
        <v>0</v>
      </c>
      <c r="CH1383" t="b">
        <f>_xlfn.IFNA(VLOOKUP(U1383,Konstanta!$O:$O,1,FALSE),"-")&lt;&gt;"-"</f>
        <v>0</v>
      </c>
      <c r="CI1383" t="b">
        <f>LEN(_xlfn.IFNA(VLOOKUP(AX1383,Konstanta!$X:$X,1,FALSE),""))&gt;0</f>
        <v>0</v>
      </c>
      <c r="CJ1383" t="b">
        <f>OR(LEN(_xlfn.IFNA(VLOOKUP(Y1383,Konstanta!$Q:$Q,1,FALSE),""))&gt;0,LEN(Y1383)=0)</f>
        <v>1</v>
      </c>
      <c r="CK1383" t="b">
        <f t="shared" si="353"/>
        <v>1</v>
      </c>
      <c r="CL1383" t="b">
        <f>OR(LEN(_xlfn.IFNA(VLOOKUP(BK1383,Konstanta!$Z:$Z,1,FALSE),""))&gt;0,LEN(BK1383)=0)</f>
        <v>1</v>
      </c>
      <c r="CM1383" t="b">
        <f t="shared" si="354"/>
        <v>1</v>
      </c>
      <c r="CN1383" t="b">
        <f t="shared" si="355"/>
        <v>0</v>
      </c>
      <c r="CO1383" t="b">
        <f>LEN(_xlfn.IFNA(VLOOKUP(Data!K1383,Konstanta!$AB:$AB,1,FALSE),""))&gt;0</f>
        <v>0</v>
      </c>
      <c r="CP1383" s="12" t="b">
        <f t="shared" si="356"/>
        <v>0</v>
      </c>
      <c r="CQ1383" s="12" t="b">
        <f t="shared" si="357"/>
        <v>0</v>
      </c>
      <c r="CR1383" t="b">
        <f>ISNUMBER(SEARCH(Konstanta!$Q$5,Y1383))</f>
        <v>0</v>
      </c>
      <c r="CS1383">
        <f ca="1">IF(CD1383&lt;=Konstanta!$J$5,Konstanta!$I$5,IF(CD1383&lt;=Konstanta!$J$6,Konstanta!$I$6,IF(CD1383&lt;=Konstanta!$J$7,Konstanta!$I$7,Konstanta!$I$8)))</f>
        <v>4</v>
      </c>
      <c r="CT1383" t="b">
        <f>ISNUMBER(SEARCH(Konstanta!$Q$6,Y1383))</f>
        <v>0</v>
      </c>
      <c r="CU1383">
        <f ca="1">IF(CD1383&lt;=Konstanta!$F$5,Konstanta!$E$5,IF(CD1383&lt;=Konstanta!$F$6,Konstanta!$E$6,IF(CD1383&lt;=Konstanta!$F$7,Konstanta!$E$7,IF(CD1383&lt;=Konstanta!$F$8,Konstanta!$E$8,Konstanta!$E$9))))</f>
        <v>5</v>
      </c>
      <c r="CV1383" t="b">
        <f t="shared" si="358"/>
        <v>1</v>
      </c>
      <c r="CW1383" s="74">
        <f ca="1">IF(CD1383&lt;=Konstanta!$B$5,Konstanta!$A$5,IF(CD1383&lt;=Konstanta!$B$6,Konstanta!$A$6,IF(CD1383&lt;=Konstanta!$B$7,Konstanta!$A$7,IF(CD1383&lt;=Konstanta!$B$8,Konstanta!$A$8,IF(CD1383&lt;=Konstanta!$B$9,Konstanta!$A$9,IF(CD1383&lt;=Konstanta!$B$10,Konstanta!$A$10,IF(CD1383&lt;=Konstanta!$B$11,Konstanta!$A$11,Konstanta!$A$12)))))))</f>
        <v>8</v>
      </c>
      <c r="CX1383" t="b">
        <f>LEN(_xlfn.IFNA(VLOOKUP(AA1383,Konstanta!$AD:$AD,1,FALSE),""))=0</f>
        <v>1</v>
      </c>
      <c r="CY1383" s="67">
        <f t="shared" si="359"/>
        <v>0</v>
      </c>
      <c r="CZ1383" s="67">
        <f t="shared" si="360"/>
        <v>0</v>
      </c>
      <c r="DA1383" s="67">
        <f t="shared" si="361"/>
        <v>0</v>
      </c>
      <c r="DB1383" t="b">
        <f t="shared" ca="1" si="362"/>
        <v>0</v>
      </c>
      <c r="DC1383" s="67" t="b">
        <f>DA1383&lt;=Konstanta!$AH$3</f>
        <v>1</v>
      </c>
      <c r="DD1383" t="b">
        <f>CY1383&lt;=Konstanta!$AH$4</f>
        <v>1</v>
      </c>
      <c r="DE1383" t="b">
        <f>CY1383&lt;=Konstanta!$AH$5</f>
        <v>1</v>
      </c>
      <c r="DF1383" t="b">
        <f>CY1383&lt;=Konstanta!$AH$6</f>
        <v>1</v>
      </c>
      <c r="DG1383" t="b">
        <f ca="1">TEXT(BL1383,"YYYYMMDD")=TEXT(Konstanta!$B$1,"YYYYMMDD")</f>
        <v>0</v>
      </c>
      <c r="DH1383" t="b">
        <f t="shared" si="363"/>
        <v>0</v>
      </c>
      <c r="DI1383" s="67">
        <f ca="1">Konstanta!$C$4-Data!CD1383</f>
        <v>-1096658.666275</v>
      </c>
      <c r="DJ1383">
        <f ca="1">IF(Data!DI1383&gt;=Konstanta!$B$14,Konstanta!$A$14,IF(Data!DI1383&gt;=Konstanta!$B$15,Konstanta!$A$15,IF(Data!DI1383&gt;=Konstanta!$B$16,Konstanta!$A$16,IF(Data!DI1383&gt;=Konstanta!$B$17,Konstanta!$A$17,IF(Data!DI1383&gt;=Konstanta!$B$18,Konstanta!$A$18,Konstanta!$A$19)))))</f>
        <v>6</v>
      </c>
      <c r="DK1383" t="b">
        <f t="shared" si="364"/>
        <v>0</v>
      </c>
      <c r="DL1383" t="b">
        <f>COUNTIFS(A$1:A1382,A1383)=0</f>
        <v>1</v>
      </c>
    </row>
    <row r="1384" spans="1:116">
      <c r="A1384" s="76"/>
      <c r="B1384" s="77"/>
      <c r="C1384" s="76"/>
      <c r="D1384" s="78"/>
      <c r="E1384" s="76"/>
      <c r="F1384" s="76"/>
      <c r="G1384" s="76"/>
      <c r="H1384" s="76"/>
      <c r="I1384" s="76"/>
      <c r="J1384" s="76"/>
      <c r="K1384" s="76"/>
      <c r="L1384" s="78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8"/>
      <c r="AM1384" s="76"/>
      <c r="AN1384" s="76"/>
      <c r="AO1384" s="76"/>
      <c r="AP1384" s="76"/>
      <c r="AQ1384" s="76"/>
      <c r="AR1384" s="76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7"/>
      <c r="BD1384" s="77"/>
      <c r="BE1384" s="77"/>
      <c r="BF1384" s="77"/>
      <c r="BG1384" s="77"/>
      <c r="BH1384" s="77"/>
      <c r="BI1384" s="77"/>
      <c r="BJ1384" s="76"/>
      <c r="BK1384" s="76"/>
      <c r="BL1384" s="78"/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76"/>
      <c r="BW1384" s="76"/>
      <c r="BX1384" s="76"/>
      <c r="BY1384" s="76"/>
      <c r="BZ1384" s="70" t="str">
        <f t="shared" si="349"/>
        <v/>
      </c>
      <c r="CA1384" s="71">
        <f t="shared" ca="1" si="350"/>
        <v>1096694.6662277777</v>
      </c>
      <c r="CB1384" s="70" t="b">
        <f ca="1">AND(LEN(BZ1384)&gt;0,TEXT(BZ1384,"YYYY-MM-DD")=TEXT(Konstanta!$B$1,"YYYY-MM-DD"))</f>
        <v>0</v>
      </c>
      <c r="CC1384" s="70" t="str">
        <f t="shared" si="351"/>
        <v/>
      </c>
      <c r="CD1384" s="72">
        <f ca="1">(Konstanta!$B$2-D1384)*24</f>
        <v>1096694.666275</v>
      </c>
      <c r="CE1384" t="b">
        <f t="shared" si="352"/>
        <v>0</v>
      </c>
      <c r="CF1384" t="b">
        <f>LEN(_xlfn.IFNA(VLOOKUP(H1384,Konstanta!$M:$M,1,FALSE),""))&gt;0</f>
        <v>0</v>
      </c>
      <c r="CG1384" t="b">
        <f>LEN(_xlfn.IFNA(VLOOKUP(G1384,Konstanta!$T:$T,1,FALSE),""))&gt;0</f>
        <v>0</v>
      </c>
      <c r="CH1384" t="b">
        <f>_xlfn.IFNA(VLOOKUP(U1384,Konstanta!$O:$O,1,FALSE),"-")&lt;&gt;"-"</f>
        <v>0</v>
      </c>
      <c r="CI1384" t="b">
        <f>LEN(_xlfn.IFNA(VLOOKUP(AX1384,Konstanta!$X:$X,1,FALSE),""))&gt;0</f>
        <v>0</v>
      </c>
      <c r="CJ1384" t="b">
        <f>OR(LEN(_xlfn.IFNA(VLOOKUP(Y1384,Konstanta!$Q:$Q,1,FALSE),""))&gt;0,LEN(Y1384)=0)</f>
        <v>1</v>
      </c>
      <c r="CK1384" t="b">
        <f t="shared" si="353"/>
        <v>1</v>
      </c>
      <c r="CL1384" t="b">
        <f>OR(LEN(_xlfn.IFNA(VLOOKUP(BK1384,Konstanta!$Z:$Z,1,FALSE),""))&gt;0,LEN(BK1384)=0)</f>
        <v>1</v>
      </c>
      <c r="CM1384" t="b">
        <f t="shared" si="354"/>
        <v>1</v>
      </c>
      <c r="CN1384" t="b">
        <f t="shared" si="355"/>
        <v>0</v>
      </c>
      <c r="CO1384" t="b">
        <f>LEN(_xlfn.IFNA(VLOOKUP(Data!K1384,Konstanta!$AB:$AB,1,FALSE),""))&gt;0</f>
        <v>0</v>
      </c>
      <c r="CP1384" s="12" t="b">
        <f t="shared" si="356"/>
        <v>0</v>
      </c>
      <c r="CQ1384" s="12" t="b">
        <f t="shared" si="357"/>
        <v>0</v>
      </c>
      <c r="CR1384" t="b">
        <f>ISNUMBER(SEARCH(Konstanta!$Q$5,Y1384))</f>
        <v>0</v>
      </c>
      <c r="CS1384">
        <f ca="1">IF(CD1384&lt;=Konstanta!$J$5,Konstanta!$I$5,IF(CD1384&lt;=Konstanta!$J$6,Konstanta!$I$6,IF(CD1384&lt;=Konstanta!$J$7,Konstanta!$I$7,Konstanta!$I$8)))</f>
        <v>4</v>
      </c>
      <c r="CT1384" t="b">
        <f>ISNUMBER(SEARCH(Konstanta!$Q$6,Y1384))</f>
        <v>0</v>
      </c>
      <c r="CU1384">
        <f ca="1">IF(CD1384&lt;=Konstanta!$F$5,Konstanta!$E$5,IF(CD1384&lt;=Konstanta!$F$6,Konstanta!$E$6,IF(CD1384&lt;=Konstanta!$F$7,Konstanta!$E$7,IF(CD1384&lt;=Konstanta!$F$8,Konstanta!$E$8,Konstanta!$E$9))))</f>
        <v>5</v>
      </c>
      <c r="CV1384" t="b">
        <f t="shared" si="358"/>
        <v>1</v>
      </c>
      <c r="CW1384" s="74">
        <f ca="1">IF(CD1384&lt;=Konstanta!$B$5,Konstanta!$A$5,IF(CD1384&lt;=Konstanta!$B$6,Konstanta!$A$6,IF(CD1384&lt;=Konstanta!$B$7,Konstanta!$A$7,IF(CD1384&lt;=Konstanta!$B$8,Konstanta!$A$8,IF(CD1384&lt;=Konstanta!$B$9,Konstanta!$A$9,IF(CD1384&lt;=Konstanta!$B$10,Konstanta!$A$10,IF(CD1384&lt;=Konstanta!$B$11,Konstanta!$A$11,Konstanta!$A$12)))))))</f>
        <v>8</v>
      </c>
      <c r="CX1384" t="b">
        <f>LEN(_xlfn.IFNA(VLOOKUP(AA1384,Konstanta!$AD:$AD,1,FALSE),""))=0</f>
        <v>1</v>
      </c>
      <c r="CY1384" s="67">
        <f t="shared" si="359"/>
        <v>0</v>
      </c>
      <c r="CZ1384" s="67">
        <f t="shared" si="360"/>
        <v>0</v>
      </c>
      <c r="DA1384" s="67">
        <f t="shared" si="361"/>
        <v>0</v>
      </c>
      <c r="DB1384" t="b">
        <f t="shared" ca="1" si="362"/>
        <v>0</v>
      </c>
      <c r="DC1384" s="67" t="b">
        <f>DA1384&lt;=Konstanta!$AH$3</f>
        <v>1</v>
      </c>
      <c r="DD1384" t="b">
        <f>CY1384&lt;=Konstanta!$AH$4</f>
        <v>1</v>
      </c>
      <c r="DE1384" t="b">
        <f>CY1384&lt;=Konstanta!$AH$5</f>
        <v>1</v>
      </c>
      <c r="DF1384" t="b">
        <f>CY1384&lt;=Konstanta!$AH$6</f>
        <v>1</v>
      </c>
      <c r="DG1384" t="b">
        <f ca="1">TEXT(BL1384,"YYYYMMDD")=TEXT(Konstanta!$B$1,"YYYYMMDD")</f>
        <v>0</v>
      </c>
      <c r="DH1384" t="b">
        <f t="shared" si="363"/>
        <v>0</v>
      </c>
      <c r="DI1384" s="67">
        <f ca="1">Konstanta!$C$4-Data!CD1384</f>
        <v>-1096658.666275</v>
      </c>
      <c r="DJ1384">
        <f ca="1">IF(Data!DI1384&gt;=Konstanta!$B$14,Konstanta!$A$14,IF(Data!DI1384&gt;=Konstanta!$B$15,Konstanta!$A$15,IF(Data!DI1384&gt;=Konstanta!$B$16,Konstanta!$A$16,IF(Data!DI1384&gt;=Konstanta!$B$17,Konstanta!$A$17,IF(Data!DI1384&gt;=Konstanta!$B$18,Konstanta!$A$18,Konstanta!$A$19)))))</f>
        <v>6</v>
      </c>
      <c r="DK1384" t="b">
        <f t="shared" si="364"/>
        <v>0</v>
      </c>
      <c r="DL1384" t="b">
        <f>COUNTIFS(A$1:A1383,A1384)=0</f>
        <v>1</v>
      </c>
    </row>
    <row r="1385" spans="1:116">
      <c r="A1385" s="76"/>
      <c r="B1385" s="77"/>
      <c r="C1385" s="76"/>
      <c r="D1385" s="78"/>
      <c r="E1385" s="76"/>
      <c r="F1385" s="76"/>
      <c r="G1385" s="76"/>
      <c r="H1385" s="76"/>
      <c r="I1385" s="76"/>
      <c r="J1385" s="76"/>
      <c r="K1385" s="76"/>
      <c r="L1385" s="78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8"/>
      <c r="AM1385" s="76"/>
      <c r="AN1385" s="76"/>
      <c r="AO1385" s="76"/>
      <c r="AP1385" s="76"/>
      <c r="AQ1385" s="76"/>
      <c r="AR1385" s="76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7"/>
      <c r="BD1385" s="77"/>
      <c r="BE1385" s="77"/>
      <c r="BF1385" s="77"/>
      <c r="BG1385" s="77"/>
      <c r="BH1385" s="77"/>
      <c r="BI1385" s="77"/>
      <c r="BJ1385" s="76"/>
      <c r="BK1385" s="76"/>
      <c r="BL1385" s="78"/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76"/>
      <c r="BW1385" s="76"/>
      <c r="BX1385" s="76"/>
      <c r="BY1385" s="76"/>
      <c r="BZ1385" s="70" t="str">
        <f t="shared" si="349"/>
        <v/>
      </c>
      <c r="CA1385" s="71">
        <f t="shared" ca="1" si="350"/>
        <v>1096694.6660000002</v>
      </c>
      <c r="CB1385" s="70" t="b">
        <f ca="1">AND(LEN(BZ1385)&gt;0,TEXT(BZ1385,"YYYY-MM-DD")=TEXT(Konstanta!$B$1,"YYYY-MM-DD"))</f>
        <v>0</v>
      </c>
      <c r="CC1385" s="70" t="str">
        <f t="shared" si="351"/>
        <v/>
      </c>
      <c r="CD1385" s="72">
        <f ca="1">(Konstanta!$B$2-D1385)*24</f>
        <v>1096694.666275</v>
      </c>
      <c r="CE1385" t="b">
        <f t="shared" si="352"/>
        <v>0</v>
      </c>
      <c r="CF1385" t="b">
        <f>LEN(_xlfn.IFNA(VLOOKUP(H1385,Konstanta!$M:$M,1,FALSE),""))&gt;0</f>
        <v>0</v>
      </c>
      <c r="CG1385" t="b">
        <f>LEN(_xlfn.IFNA(VLOOKUP(G1385,Konstanta!$T:$T,1,FALSE),""))&gt;0</f>
        <v>0</v>
      </c>
      <c r="CH1385" t="b">
        <f>_xlfn.IFNA(VLOOKUP(U1385,Konstanta!$O:$O,1,FALSE),"-")&lt;&gt;"-"</f>
        <v>0</v>
      </c>
      <c r="CI1385" t="b">
        <f>LEN(_xlfn.IFNA(VLOOKUP(AX1385,Konstanta!$X:$X,1,FALSE),""))&gt;0</f>
        <v>0</v>
      </c>
      <c r="CJ1385" t="b">
        <f>OR(LEN(_xlfn.IFNA(VLOOKUP(Y1385,Konstanta!$Q:$Q,1,FALSE),""))&gt;0,LEN(Y1385)=0)</f>
        <v>1</v>
      </c>
      <c r="CK1385" t="b">
        <f t="shared" si="353"/>
        <v>1</v>
      </c>
      <c r="CL1385" t="b">
        <f>OR(LEN(_xlfn.IFNA(VLOOKUP(BK1385,Konstanta!$Z:$Z,1,FALSE),""))&gt;0,LEN(BK1385)=0)</f>
        <v>1</v>
      </c>
      <c r="CM1385" t="b">
        <f t="shared" si="354"/>
        <v>1</v>
      </c>
      <c r="CN1385" t="b">
        <f t="shared" si="355"/>
        <v>0</v>
      </c>
      <c r="CO1385" t="b">
        <f>LEN(_xlfn.IFNA(VLOOKUP(Data!K1385,Konstanta!$AB:$AB,1,FALSE),""))&gt;0</f>
        <v>0</v>
      </c>
      <c r="CP1385" s="12" t="b">
        <f t="shared" si="356"/>
        <v>0</v>
      </c>
      <c r="CQ1385" s="12" t="b">
        <f t="shared" si="357"/>
        <v>0</v>
      </c>
      <c r="CR1385" t="b">
        <f>ISNUMBER(SEARCH(Konstanta!$Q$5,Y1385))</f>
        <v>0</v>
      </c>
      <c r="CS1385">
        <f ca="1">IF(CD1385&lt;=Konstanta!$J$5,Konstanta!$I$5,IF(CD1385&lt;=Konstanta!$J$6,Konstanta!$I$6,IF(CD1385&lt;=Konstanta!$J$7,Konstanta!$I$7,Konstanta!$I$8)))</f>
        <v>4</v>
      </c>
      <c r="CT1385" t="b">
        <f>ISNUMBER(SEARCH(Konstanta!$Q$6,Y1385))</f>
        <v>0</v>
      </c>
      <c r="CU1385">
        <f ca="1">IF(CD1385&lt;=Konstanta!$F$5,Konstanta!$E$5,IF(CD1385&lt;=Konstanta!$F$6,Konstanta!$E$6,IF(CD1385&lt;=Konstanta!$F$7,Konstanta!$E$7,IF(CD1385&lt;=Konstanta!$F$8,Konstanta!$E$8,Konstanta!$E$9))))</f>
        <v>5</v>
      </c>
      <c r="CV1385" t="b">
        <f t="shared" si="358"/>
        <v>1</v>
      </c>
      <c r="CW1385" s="74">
        <f ca="1">IF(CD1385&lt;=Konstanta!$B$5,Konstanta!$A$5,IF(CD1385&lt;=Konstanta!$B$6,Konstanta!$A$6,IF(CD1385&lt;=Konstanta!$B$7,Konstanta!$A$7,IF(CD1385&lt;=Konstanta!$B$8,Konstanta!$A$8,IF(CD1385&lt;=Konstanta!$B$9,Konstanta!$A$9,IF(CD1385&lt;=Konstanta!$B$10,Konstanta!$A$10,IF(CD1385&lt;=Konstanta!$B$11,Konstanta!$A$11,Konstanta!$A$12)))))))</f>
        <v>8</v>
      </c>
      <c r="CX1385" t="b">
        <f>LEN(_xlfn.IFNA(VLOOKUP(AA1385,Konstanta!$AD:$AD,1,FALSE),""))=0</f>
        <v>1</v>
      </c>
      <c r="CY1385" s="67">
        <f t="shared" si="359"/>
        <v>0</v>
      </c>
      <c r="CZ1385" s="67">
        <f t="shared" si="360"/>
        <v>0</v>
      </c>
      <c r="DA1385" s="67">
        <f t="shared" si="361"/>
        <v>0</v>
      </c>
      <c r="DB1385" t="b">
        <f t="shared" ca="1" si="362"/>
        <v>0</v>
      </c>
      <c r="DC1385" s="67" t="b">
        <f>DA1385&lt;=Konstanta!$AH$3</f>
        <v>1</v>
      </c>
      <c r="DD1385" t="b">
        <f>CY1385&lt;=Konstanta!$AH$4</f>
        <v>1</v>
      </c>
      <c r="DE1385" t="b">
        <f>CY1385&lt;=Konstanta!$AH$5</f>
        <v>1</v>
      </c>
      <c r="DF1385" t="b">
        <f>CY1385&lt;=Konstanta!$AH$6</f>
        <v>1</v>
      </c>
      <c r="DG1385" t="b">
        <f ca="1">TEXT(BL1385,"YYYYMMDD")=TEXT(Konstanta!$B$1,"YYYYMMDD")</f>
        <v>0</v>
      </c>
      <c r="DH1385" t="b">
        <f t="shared" si="363"/>
        <v>0</v>
      </c>
      <c r="DI1385" s="67">
        <f ca="1">Konstanta!$C$4-Data!CD1385</f>
        <v>-1096658.666275</v>
      </c>
      <c r="DJ1385">
        <f ca="1">IF(Data!DI1385&gt;=Konstanta!$B$14,Konstanta!$A$14,IF(Data!DI1385&gt;=Konstanta!$B$15,Konstanta!$A$15,IF(Data!DI1385&gt;=Konstanta!$B$16,Konstanta!$A$16,IF(Data!DI1385&gt;=Konstanta!$B$17,Konstanta!$A$17,IF(Data!DI1385&gt;=Konstanta!$B$18,Konstanta!$A$18,Konstanta!$A$19)))))</f>
        <v>6</v>
      </c>
      <c r="DK1385" t="b">
        <f t="shared" si="364"/>
        <v>0</v>
      </c>
      <c r="DL1385" t="b">
        <f>COUNTIFS(A$1:A1384,A1385)=0</f>
        <v>1</v>
      </c>
    </row>
    <row r="1386" spans="1:116">
      <c r="A1386" s="76"/>
      <c r="B1386" s="77"/>
      <c r="C1386" s="76"/>
      <c r="D1386" s="78"/>
      <c r="E1386" s="76"/>
      <c r="F1386" s="76"/>
      <c r="G1386" s="76"/>
      <c r="H1386" s="76"/>
      <c r="I1386" s="76"/>
      <c r="J1386" s="76"/>
      <c r="K1386" s="76"/>
      <c r="L1386" s="78"/>
      <c r="M1386" s="76"/>
      <c r="N1386" s="76"/>
      <c r="O1386" s="76"/>
      <c r="P1386" s="76"/>
      <c r="Q1386" s="76"/>
      <c r="R1386" s="79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8"/>
      <c r="AM1386" s="76"/>
      <c r="AN1386" s="76"/>
      <c r="AO1386" s="76"/>
      <c r="AP1386" s="76"/>
      <c r="AQ1386" s="76"/>
      <c r="AR1386" s="76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7"/>
      <c r="BD1386" s="77"/>
      <c r="BE1386" s="77"/>
      <c r="BF1386" s="77"/>
      <c r="BG1386" s="77"/>
      <c r="BH1386" s="77"/>
      <c r="BI1386" s="77"/>
      <c r="BJ1386" s="76"/>
      <c r="BK1386" s="76"/>
      <c r="BL1386" s="78"/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76"/>
      <c r="BW1386" s="76"/>
      <c r="BX1386" s="76"/>
      <c r="BY1386" s="76"/>
      <c r="BZ1386" s="70" t="str">
        <f t="shared" si="349"/>
        <v/>
      </c>
      <c r="CA1386" s="71">
        <f t="shared" ca="1" si="350"/>
        <v>1096694.6662277777</v>
      </c>
      <c r="CB1386" s="70" t="b">
        <f ca="1">AND(LEN(BZ1386)&gt;0,TEXT(BZ1386,"YYYY-MM-DD")=TEXT(Konstanta!$B$1,"YYYY-MM-DD"))</f>
        <v>0</v>
      </c>
      <c r="CC1386" s="70" t="str">
        <f t="shared" si="351"/>
        <v/>
      </c>
      <c r="CD1386" s="72">
        <f ca="1">(Konstanta!$B$2-D1386)*24</f>
        <v>1096694.666275</v>
      </c>
      <c r="CE1386" t="b">
        <f t="shared" si="352"/>
        <v>0</v>
      </c>
      <c r="CF1386" t="b">
        <f>LEN(_xlfn.IFNA(VLOOKUP(H1386,Konstanta!$M:$M,1,FALSE),""))&gt;0</f>
        <v>0</v>
      </c>
      <c r="CG1386" t="b">
        <f>LEN(_xlfn.IFNA(VLOOKUP(G1386,Konstanta!$T:$T,1,FALSE),""))&gt;0</f>
        <v>0</v>
      </c>
      <c r="CH1386" t="b">
        <f>_xlfn.IFNA(VLOOKUP(U1386,Konstanta!$O:$O,1,FALSE),"-")&lt;&gt;"-"</f>
        <v>0</v>
      </c>
      <c r="CI1386" t="b">
        <f>LEN(_xlfn.IFNA(VLOOKUP(AX1386,Konstanta!$X:$X,1,FALSE),""))&gt;0</f>
        <v>0</v>
      </c>
      <c r="CJ1386" t="b">
        <f>OR(LEN(_xlfn.IFNA(VLOOKUP(Y1386,Konstanta!$Q:$Q,1,FALSE),""))&gt;0,LEN(Y1386)=0)</f>
        <v>1</v>
      </c>
      <c r="CK1386" t="b">
        <f t="shared" si="353"/>
        <v>1</v>
      </c>
      <c r="CL1386" t="b">
        <f>OR(LEN(_xlfn.IFNA(VLOOKUP(BK1386,Konstanta!$Z:$Z,1,FALSE),""))&gt;0,LEN(BK1386)=0)</f>
        <v>1</v>
      </c>
      <c r="CM1386" t="b">
        <f t="shared" si="354"/>
        <v>1</v>
      </c>
      <c r="CN1386" t="b">
        <f t="shared" si="355"/>
        <v>0</v>
      </c>
      <c r="CO1386" t="b">
        <f>LEN(_xlfn.IFNA(VLOOKUP(Data!K1386,Konstanta!$AB:$AB,1,FALSE),""))&gt;0</f>
        <v>0</v>
      </c>
      <c r="CP1386" s="12" t="b">
        <f t="shared" si="356"/>
        <v>0</v>
      </c>
      <c r="CQ1386" s="12" t="b">
        <f t="shared" si="357"/>
        <v>0</v>
      </c>
      <c r="CR1386" t="b">
        <f>ISNUMBER(SEARCH(Konstanta!$Q$5,Y1386))</f>
        <v>0</v>
      </c>
      <c r="CS1386">
        <f ca="1">IF(CD1386&lt;=Konstanta!$J$5,Konstanta!$I$5,IF(CD1386&lt;=Konstanta!$J$6,Konstanta!$I$6,IF(CD1386&lt;=Konstanta!$J$7,Konstanta!$I$7,Konstanta!$I$8)))</f>
        <v>4</v>
      </c>
      <c r="CT1386" t="b">
        <f>ISNUMBER(SEARCH(Konstanta!$Q$6,Y1386))</f>
        <v>0</v>
      </c>
      <c r="CU1386">
        <f ca="1">IF(CD1386&lt;=Konstanta!$F$5,Konstanta!$E$5,IF(CD1386&lt;=Konstanta!$F$6,Konstanta!$E$6,IF(CD1386&lt;=Konstanta!$F$7,Konstanta!$E$7,IF(CD1386&lt;=Konstanta!$F$8,Konstanta!$E$8,Konstanta!$E$9))))</f>
        <v>5</v>
      </c>
      <c r="CV1386" t="b">
        <f t="shared" si="358"/>
        <v>1</v>
      </c>
      <c r="CW1386" s="74">
        <f ca="1">IF(CD1386&lt;=Konstanta!$B$5,Konstanta!$A$5,IF(CD1386&lt;=Konstanta!$B$6,Konstanta!$A$6,IF(CD1386&lt;=Konstanta!$B$7,Konstanta!$A$7,IF(CD1386&lt;=Konstanta!$B$8,Konstanta!$A$8,IF(CD1386&lt;=Konstanta!$B$9,Konstanta!$A$9,IF(CD1386&lt;=Konstanta!$B$10,Konstanta!$A$10,IF(CD1386&lt;=Konstanta!$B$11,Konstanta!$A$11,Konstanta!$A$12)))))))</f>
        <v>8</v>
      </c>
      <c r="CX1386" t="b">
        <f>LEN(_xlfn.IFNA(VLOOKUP(AA1386,Konstanta!$AD:$AD,1,FALSE),""))=0</f>
        <v>1</v>
      </c>
      <c r="CY1386" s="67">
        <f t="shared" si="359"/>
        <v>0</v>
      </c>
      <c r="CZ1386" s="67">
        <f t="shared" si="360"/>
        <v>0</v>
      </c>
      <c r="DA1386" s="67">
        <f t="shared" si="361"/>
        <v>0</v>
      </c>
      <c r="DB1386" t="b">
        <f t="shared" ca="1" si="362"/>
        <v>0</v>
      </c>
      <c r="DC1386" s="67" t="b">
        <f>DA1386&lt;=Konstanta!$AH$3</f>
        <v>1</v>
      </c>
      <c r="DD1386" t="b">
        <f>CY1386&lt;=Konstanta!$AH$4</f>
        <v>1</v>
      </c>
      <c r="DE1386" t="b">
        <f>CY1386&lt;=Konstanta!$AH$5</f>
        <v>1</v>
      </c>
      <c r="DF1386" t="b">
        <f>CY1386&lt;=Konstanta!$AH$6</f>
        <v>1</v>
      </c>
      <c r="DG1386" t="b">
        <f ca="1">TEXT(BL1386,"YYYYMMDD")=TEXT(Konstanta!$B$1,"YYYYMMDD")</f>
        <v>0</v>
      </c>
      <c r="DH1386" t="b">
        <f t="shared" si="363"/>
        <v>0</v>
      </c>
      <c r="DI1386" s="67">
        <f ca="1">Konstanta!$C$4-Data!CD1386</f>
        <v>-1096658.666275</v>
      </c>
      <c r="DJ1386">
        <f ca="1">IF(Data!DI1386&gt;=Konstanta!$B$14,Konstanta!$A$14,IF(Data!DI1386&gt;=Konstanta!$B$15,Konstanta!$A$15,IF(Data!DI1386&gt;=Konstanta!$B$16,Konstanta!$A$16,IF(Data!DI1386&gt;=Konstanta!$B$17,Konstanta!$A$17,IF(Data!DI1386&gt;=Konstanta!$B$18,Konstanta!$A$18,Konstanta!$A$19)))))</f>
        <v>6</v>
      </c>
      <c r="DK1386" t="b">
        <f t="shared" si="364"/>
        <v>0</v>
      </c>
      <c r="DL1386" t="b">
        <f>COUNTIFS(A$1:A1385,A1386)=0</f>
        <v>1</v>
      </c>
    </row>
    <row r="1387" spans="1:116">
      <c r="A1387" s="76"/>
      <c r="B1387" s="77"/>
      <c r="C1387" s="76"/>
      <c r="D1387" s="78"/>
      <c r="E1387" s="76"/>
      <c r="F1387" s="76"/>
      <c r="G1387" s="76"/>
      <c r="H1387" s="76"/>
      <c r="I1387" s="76"/>
      <c r="J1387" s="76"/>
      <c r="K1387" s="76"/>
      <c r="L1387" s="78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8"/>
      <c r="AM1387" s="76"/>
      <c r="AN1387" s="76"/>
      <c r="AO1387" s="76"/>
      <c r="AP1387" s="76"/>
      <c r="AQ1387" s="76"/>
      <c r="AR1387" s="76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7"/>
      <c r="BD1387" s="77"/>
      <c r="BE1387" s="77"/>
      <c r="BF1387" s="77"/>
      <c r="BG1387" s="77"/>
      <c r="BH1387" s="77"/>
      <c r="BI1387" s="77"/>
      <c r="BJ1387" s="76"/>
      <c r="BK1387" s="76"/>
      <c r="BL1387" s="78"/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76"/>
      <c r="BW1387" s="76"/>
      <c r="BX1387" s="76"/>
      <c r="BY1387" s="76"/>
      <c r="BZ1387" s="70" t="str">
        <f t="shared" si="349"/>
        <v/>
      </c>
      <c r="CA1387" s="71">
        <f t="shared" ca="1" si="350"/>
        <v>1096694.6662277777</v>
      </c>
      <c r="CB1387" s="70" t="b">
        <f ca="1">AND(LEN(BZ1387)&gt;0,TEXT(BZ1387,"YYYY-MM-DD")=TEXT(Konstanta!$B$1,"YYYY-MM-DD"))</f>
        <v>0</v>
      </c>
      <c r="CC1387" s="70" t="str">
        <f t="shared" si="351"/>
        <v/>
      </c>
      <c r="CD1387" s="72">
        <f ca="1">(Konstanta!$B$2-D1387)*24</f>
        <v>1096694.666275</v>
      </c>
      <c r="CE1387" t="b">
        <f t="shared" si="352"/>
        <v>0</v>
      </c>
      <c r="CF1387" t="b">
        <f>LEN(_xlfn.IFNA(VLOOKUP(H1387,Konstanta!$M:$M,1,FALSE),""))&gt;0</f>
        <v>0</v>
      </c>
      <c r="CG1387" t="b">
        <f>LEN(_xlfn.IFNA(VLOOKUP(G1387,Konstanta!$T:$T,1,FALSE),""))&gt;0</f>
        <v>0</v>
      </c>
      <c r="CH1387" t="b">
        <f>_xlfn.IFNA(VLOOKUP(U1387,Konstanta!$O:$O,1,FALSE),"-")&lt;&gt;"-"</f>
        <v>0</v>
      </c>
      <c r="CI1387" t="b">
        <f>LEN(_xlfn.IFNA(VLOOKUP(AX1387,Konstanta!$X:$X,1,FALSE),""))&gt;0</f>
        <v>0</v>
      </c>
      <c r="CJ1387" t="b">
        <f>OR(LEN(_xlfn.IFNA(VLOOKUP(Y1387,Konstanta!$Q:$Q,1,FALSE),""))&gt;0,LEN(Y1387)=0)</f>
        <v>1</v>
      </c>
      <c r="CK1387" t="b">
        <f t="shared" si="353"/>
        <v>1</v>
      </c>
      <c r="CL1387" t="b">
        <f>OR(LEN(_xlfn.IFNA(VLOOKUP(BK1387,Konstanta!$Z:$Z,1,FALSE),""))&gt;0,LEN(BK1387)=0)</f>
        <v>1</v>
      </c>
      <c r="CM1387" t="b">
        <f t="shared" si="354"/>
        <v>1</v>
      </c>
      <c r="CN1387" t="b">
        <f t="shared" si="355"/>
        <v>0</v>
      </c>
      <c r="CO1387" t="b">
        <f>LEN(_xlfn.IFNA(VLOOKUP(Data!K1387,Konstanta!$AB:$AB,1,FALSE),""))&gt;0</f>
        <v>0</v>
      </c>
      <c r="CP1387" s="12" t="b">
        <f t="shared" si="356"/>
        <v>0</v>
      </c>
      <c r="CQ1387" s="12" t="b">
        <f t="shared" si="357"/>
        <v>0</v>
      </c>
      <c r="CR1387" t="b">
        <f>ISNUMBER(SEARCH(Konstanta!$Q$5,Y1387))</f>
        <v>0</v>
      </c>
      <c r="CS1387">
        <f ca="1">IF(CD1387&lt;=Konstanta!$J$5,Konstanta!$I$5,IF(CD1387&lt;=Konstanta!$J$6,Konstanta!$I$6,IF(CD1387&lt;=Konstanta!$J$7,Konstanta!$I$7,Konstanta!$I$8)))</f>
        <v>4</v>
      </c>
      <c r="CT1387" t="b">
        <f>ISNUMBER(SEARCH(Konstanta!$Q$6,Y1387))</f>
        <v>0</v>
      </c>
      <c r="CU1387">
        <f ca="1">IF(CD1387&lt;=Konstanta!$F$5,Konstanta!$E$5,IF(CD1387&lt;=Konstanta!$F$6,Konstanta!$E$6,IF(CD1387&lt;=Konstanta!$F$7,Konstanta!$E$7,IF(CD1387&lt;=Konstanta!$F$8,Konstanta!$E$8,Konstanta!$E$9))))</f>
        <v>5</v>
      </c>
      <c r="CV1387" t="b">
        <f t="shared" si="358"/>
        <v>1</v>
      </c>
      <c r="CW1387" s="74">
        <f ca="1">IF(CD1387&lt;=Konstanta!$B$5,Konstanta!$A$5,IF(CD1387&lt;=Konstanta!$B$6,Konstanta!$A$6,IF(CD1387&lt;=Konstanta!$B$7,Konstanta!$A$7,IF(CD1387&lt;=Konstanta!$B$8,Konstanta!$A$8,IF(CD1387&lt;=Konstanta!$B$9,Konstanta!$A$9,IF(CD1387&lt;=Konstanta!$B$10,Konstanta!$A$10,IF(CD1387&lt;=Konstanta!$B$11,Konstanta!$A$11,Konstanta!$A$12)))))))</f>
        <v>8</v>
      </c>
      <c r="CX1387" t="b">
        <f>LEN(_xlfn.IFNA(VLOOKUP(AA1387,Konstanta!$AD:$AD,1,FALSE),""))=0</f>
        <v>1</v>
      </c>
      <c r="CY1387" s="67">
        <f t="shared" si="359"/>
        <v>0</v>
      </c>
      <c r="CZ1387" s="67">
        <f t="shared" si="360"/>
        <v>0</v>
      </c>
      <c r="DA1387" s="67">
        <f t="shared" si="361"/>
        <v>0</v>
      </c>
      <c r="DB1387" t="b">
        <f t="shared" ca="1" si="362"/>
        <v>0</v>
      </c>
      <c r="DC1387" s="67" t="b">
        <f>DA1387&lt;=Konstanta!$AH$3</f>
        <v>1</v>
      </c>
      <c r="DD1387" t="b">
        <f>CY1387&lt;=Konstanta!$AH$4</f>
        <v>1</v>
      </c>
      <c r="DE1387" t="b">
        <f>CY1387&lt;=Konstanta!$AH$5</f>
        <v>1</v>
      </c>
      <c r="DF1387" t="b">
        <f>CY1387&lt;=Konstanta!$AH$6</f>
        <v>1</v>
      </c>
      <c r="DG1387" t="b">
        <f ca="1">TEXT(BL1387,"YYYYMMDD")=TEXT(Konstanta!$B$1,"YYYYMMDD")</f>
        <v>0</v>
      </c>
      <c r="DH1387" t="b">
        <f t="shared" si="363"/>
        <v>0</v>
      </c>
      <c r="DI1387" s="67">
        <f ca="1">Konstanta!$C$4-Data!CD1387</f>
        <v>-1096658.666275</v>
      </c>
      <c r="DJ1387">
        <f ca="1">IF(Data!DI1387&gt;=Konstanta!$B$14,Konstanta!$A$14,IF(Data!DI1387&gt;=Konstanta!$B$15,Konstanta!$A$15,IF(Data!DI1387&gt;=Konstanta!$B$16,Konstanta!$A$16,IF(Data!DI1387&gt;=Konstanta!$B$17,Konstanta!$A$17,IF(Data!DI1387&gt;=Konstanta!$B$18,Konstanta!$A$18,Konstanta!$A$19)))))</f>
        <v>6</v>
      </c>
      <c r="DK1387" t="b">
        <f t="shared" si="364"/>
        <v>0</v>
      </c>
      <c r="DL1387" t="b">
        <f>COUNTIFS(A$1:A1386,A1387)=0</f>
        <v>1</v>
      </c>
    </row>
    <row r="1388" spans="1:116">
      <c r="A1388" s="76"/>
      <c r="B1388" s="77"/>
      <c r="C1388" s="76"/>
      <c r="D1388" s="78"/>
      <c r="E1388" s="76"/>
      <c r="F1388" s="76"/>
      <c r="G1388" s="76"/>
      <c r="H1388" s="76"/>
      <c r="I1388" s="76"/>
      <c r="J1388" s="76"/>
      <c r="K1388" s="76"/>
      <c r="L1388" s="78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8"/>
      <c r="AM1388" s="76"/>
      <c r="AN1388" s="76"/>
      <c r="AO1388" s="76"/>
      <c r="AP1388" s="76"/>
      <c r="AQ1388" s="76"/>
      <c r="AR1388" s="76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7"/>
      <c r="BD1388" s="77"/>
      <c r="BE1388" s="77"/>
      <c r="BF1388" s="77"/>
      <c r="BG1388" s="77"/>
      <c r="BH1388" s="77"/>
      <c r="BI1388" s="77"/>
      <c r="BJ1388" s="76"/>
      <c r="BK1388" s="76"/>
      <c r="BL1388" s="78"/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76"/>
      <c r="BW1388" s="76"/>
      <c r="BX1388" s="76"/>
      <c r="BY1388" s="76"/>
      <c r="BZ1388" s="70" t="str">
        <f t="shared" si="349"/>
        <v/>
      </c>
      <c r="CA1388" s="71">
        <f t="shared" ca="1" si="350"/>
        <v>1096694.6659916667</v>
      </c>
      <c r="CB1388" s="70" t="b">
        <f ca="1">AND(LEN(BZ1388)&gt;0,TEXT(BZ1388,"YYYY-MM-DD")=TEXT(Konstanta!$B$1,"YYYY-MM-DD"))</f>
        <v>0</v>
      </c>
      <c r="CC1388" s="70" t="str">
        <f t="shared" si="351"/>
        <v/>
      </c>
      <c r="CD1388" s="72">
        <f ca="1">(Konstanta!$B$2-D1388)*24</f>
        <v>1096694.666275</v>
      </c>
      <c r="CE1388" t="b">
        <f t="shared" si="352"/>
        <v>0</v>
      </c>
      <c r="CF1388" t="b">
        <f>LEN(_xlfn.IFNA(VLOOKUP(H1388,Konstanta!$M:$M,1,FALSE),""))&gt;0</f>
        <v>0</v>
      </c>
      <c r="CG1388" t="b">
        <f>LEN(_xlfn.IFNA(VLOOKUP(G1388,Konstanta!$T:$T,1,FALSE),""))&gt;0</f>
        <v>0</v>
      </c>
      <c r="CH1388" t="b">
        <f>_xlfn.IFNA(VLOOKUP(U1388,Konstanta!$O:$O,1,FALSE),"-")&lt;&gt;"-"</f>
        <v>0</v>
      </c>
      <c r="CI1388" t="b">
        <f>LEN(_xlfn.IFNA(VLOOKUP(AX1388,Konstanta!$X:$X,1,FALSE),""))&gt;0</f>
        <v>0</v>
      </c>
      <c r="CJ1388" t="b">
        <f>OR(LEN(_xlfn.IFNA(VLOOKUP(Y1388,Konstanta!$Q:$Q,1,FALSE),""))&gt;0,LEN(Y1388)=0)</f>
        <v>1</v>
      </c>
      <c r="CK1388" t="b">
        <f t="shared" si="353"/>
        <v>1</v>
      </c>
      <c r="CL1388" t="b">
        <f>OR(LEN(_xlfn.IFNA(VLOOKUP(BK1388,Konstanta!$Z:$Z,1,FALSE),""))&gt;0,LEN(BK1388)=0)</f>
        <v>1</v>
      </c>
      <c r="CM1388" t="b">
        <f t="shared" si="354"/>
        <v>1</v>
      </c>
      <c r="CN1388" t="b">
        <f t="shared" si="355"/>
        <v>0</v>
      </c>
      <c r="CO1388" t="b">
        <f>LEN(_xlfn.IFNA(VLOOKUP(Data!K1388,Konstanta!$AB:$AB,1,FALSE),""))&gt;0</f>
        <v>0</v>
      </c>
      <c r="CP1388" s="12" t="b">
        <f t="shared" si="356"/>
        <v>0</v>
      </c>
      <c r="CQ1388" s="12" t="b">
        <f t="shared" si="357"/>
        <v>0</v>
      </c>
      <c r="CR1388" t="b">
        <f>ISNUMBER(SEARCH(Konstanta!$Q$5,Y1388))</f>
        <v>0</v>
      </c>
      <c r="CS1388">
        <f ca="1">IF(CD1388&lt;=Konstanta!$J$5,Konstanta!$I$5,IF(CD1388&lt;=Konstanta!$J$6,Konstanta!$I$6,IF(CD1388&lt;=Konstanta!$J$7,Konstanta!$I$7,Konstanta!$I$8)))</f>
        <v>4</v>
      </c>
      <c r="CT1388" t="b">
        <f>ISNUMBER(SEARCH(Konstanta!$Q$6,Y1388))</f>
        <v>0</v>
      </c>
      <c r="CU1388">
        <f ca="1">IF(CD1388&lt;=Konstanta!$F$5,Konstanta!$E$5,IF(CD1388&lt;=Konstanta!$F$6,Konstanta!$E$6,IF(CD1388&lt;=Konstanta!$F$7,Konstanta!$E$7,IF(CD1388&lt;=Konstanta!$F$8,Konstanta!$E$8,Konstanta!$E$9))))</f>
        <v>5</v>
      </c>
      <c r="CV1388" t="b">
        <f t="shared" si="358"/>
        <v>1</v>
      </c>
      <c r="CW1388" s="74">
        <f ca="1">IF(CD1388&lt;=Konstanta!$B$5,Konstanta!$A$5,IF(CD1388&lt;=Konstanta!$B$6,Konstanta!$A$6,IF(CD1388&lt;=Konstanta!$B$7,Konstanta!$A$7,IF(CD1388&lt;=Konstanta!$B$8,Konstanta!$A$8,IF(CD1388&lt;=Konstanta!$B$9,Konstanta!$A$9,IF(CD1388&lt;=Konstanta!$B$10,Konstanta!$A$10,IF(CD1388&lt;=Konstanta!$B$11,Konstanta!$A$11,Konstanta!$A$12)))))))</f>
        <v>8</v>
      </c>
      <c r="CX1388" t="b">
        <f>LEN(_xlfn.IFNA(VLOOKUP(AA1388,Konstanta!$AD:$AD,1,FALSE),""))=0</f>
        <v>1</v>
      </c>
      <c r="CY1388" s="67">
        <f t="shared" si="359"/>
        <v>0</v>
      </c>
      <c r="CZ1388" s="67">
        <f t="shared" si="360"/>
        <v>0</v>
      </c>
      <c r="DA1388" s="67">
        <f t="shared" si="361"/>
        <v>0</v>
      </c>
      <c r="DB1388" t="b">
        <f t="shared" ca="1" si="362"/>
        <v>0</v>
      </c>
      <c r="DC1388" s="67" t="b">
        <f>DA1388&lt;=Konstanta!$AH$3</f>
        <v>1</v>
      </c>
      <c r="DD1388" t="b">
        <f>CY1388&lt;=Konstanta!$AH$4</f>
        <v>1</v>
      </c>
      <c r="DE1388" t="b">
        <f>CY1388&lt;=Konstanta!$AH$5</f>
        <v>1</v>
      </c>
      <c r="DF1388" t="b">
        <f>CY1388&lt;=Konstanta!$AH$6</f>
        <v>1</v>
      </c>
      <c r="DG1388" t="b">
        <f ca="1">TEXT(BL1388,"YYYYMMDD")=TEXT(Konstanta!$B$1,"YYYYMMDD")</f>
        <v>0</v>
      </c>
      <c r="DH1388" t="b">
        <f t="shared" si="363"/>
        <v>0</v>
      </c>
      <c r="DI1388" s="67">
        <f ca="1">Konstanta!$C$4-Data!CD1388</f>
        <v>-1096658.666275</v>
      </c>
      <c r="DJ1388">
        <f ca="1">IF(Data!DI1388&gt;=Konstanta!$B$14,Konstanta!$A$14,IF(Data!DI1388&gt;=Konstanta!$B$15,Konstanta!$A$15,IF(Data!DI1388&gt;=Konstanta!$B$16,Konstanta!$A$16,IF(Data!DI1388&gt;=Konstanta!$B$17,Konstanta!$A$17,IF(Data!DI1388&gt;=Konstanta!$B$18,Konstanta!$A$18,Konstanta!$A$19)))))</f>
        <v>6</v>
      </c>
      <c r="DK1388" t="b">
        <f t="shared" si="364"/>
        <v>0</v>
      </c>
      <c r="DL1388" t="b">
        <f>COUNTIFS(A$1:A1387,A1388)=0</f>
        <v>1</v>
      </c>
    </row>
    <row r="1389" spans="1:116">
      <c r="A1389" s="76"/>
      <c r="B1389" s="77"/>
      <c r="C1389" s="76"/>
      <c r="D1389" s="78"/>
      <c r="E1389" s="76"/>
      <c r="F1389" s="76"/>
      <c r="G1389" s="76"/>
      <c r="H1389" s="76"/>
      <c r="I1389" s="76"/>
      <c r="J1389" s="76"/>
      <c r="K1389" s="76"/>
      <c r="L1389" s="78"/>
      <c r="M1389" s="76"/>
      <c r="N1389" s="76"/>
      <c r="O1389" s="76"/>
      <c r="P1389" s="76"/>
      <c r="Q1389" s="76"/>
      <c r="R1389" s="79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8"/>
      <c r="AM1389" s="76"/>
      <c r="AN1389" s="76"/>
      <c r="AO1389" s="76"/>
      <c r="AP1389" s="76"/>
      <c r="AQ1389" s="76"/>
      <c r="AR1389" s="76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7"/>
      <c r="BD1389" s="77"/>
      <c r="BE1389" s="77"/>
      <c r="BF1389" s="77"/>
      <c r="BG1389" s="77"/>
      <c r="BH1389" s="77"/>
      <c r="BI1389" s="77"/>
      <c r="BJ1389" s="76"/>
      <c r="BK1389" s="76"/>
      <c r="BL1389" s="78"/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76"/>
      <c r="BW1389" s="76"/>
      <c r="BX1389" s="76"/>
      <c r="BY1389" s="76"/>
      <c r="BZ1389" s="70" t="str">
        <f t="shared" si="349"/>
        <v/>
      </c>
      <c r="CA1389" s="71">
        <f t="shared" ca="1" si="350"/>
        <v>1096694.6664305555</v>
      </c>
      <c r="CB1389" s="70" t="b">
        <f ca="1">AND(LEN(BZ1389)&gt;0,TEXT(BZ1389,"YYYY-MM-DD")=TEXT(Konstanta!$B$1,"YYYY-MM-DD"))</f>
        <v>0</v>
      </c>
      <c r="CC1389" s="70" t="str">
        <f t="shared" si="351"/>
        <v/>
      </c>
      <c r="CD1389" s="72">
        <f ca="1">(Konstanta!$B$2-D1389)*24</f>
        <v>1096694.666275</v>
      </c>
      <c r="CE1389" t="b">
        <f t="shared" si="352"/>
        <v>0</v>
      </c>
      <c r="CF1389" t="b">
        <f>LEN(_xlfn.IFNA(VLOOKUP(H1389,Konstanta!$M:$M,1,FALSE),""))&gt;0</f>
        <v>0</v>
      </c>
      <c r="CG1389" t="b">
        <f>LEN(_xlfn.IFNA(VLOOKUP(G1389,Konstanta!$T:$T,1,FALSE),""))&gt;0</f>
        <v>0</v>
      </c>
      <c r="CH1389" t="b">
        <f>_xlfn.IFNA(VLOOKUP(U1389,Konstanta!$O:$O,1,FALSE),"-")&lt;&gt;"-"</f>
        <v>0</v>
      </c>
      <c r="CI1389" t="b">
        <f>LEN(_xlfn.IFNA(VLOOKUP(AX1389,Konstanta!$X:$X,1,FALSE),""))&gt;0</f>
        <v>0</v>
      </c>
      <c r="CJ1389" t="b">
        <f>OR(LEN(_xlfn.IFNA(VLOOKUP(Y1389,Konstanta!$Q:$Q,1,FALSE),""))&gt;0,LEN(Y1389)=0)</f>
        <v>1</v>
      </c>
      <c r="CK1389" t="b">
        <f t="shared" si="353"/>
        <v>1</v>
      </c>
      <c r="CL1389" t="b">
        <f>OR(LEN(_xlfn.IFNA(VLOOKUP(BK1389,Konstanta!$Z:$Z,1,FALSE),""))&gt;0,LEN(BK1389)=0)</f>
        <v>1</v>
      </c>
      <c r="CM1389" t="b">
        <f t="shared" si="354"/>
        <v>1</v>
      </c>
      <c r="CN1389" t="b">
        <f t="shared" si="355"/>
        <v>0</v>
      </c>
      <c r="CO1389" t="b">
        <f>LEN(_xlfn.IFNA(VLOOKUP(Data!K1389,Konstanta!$AB:$AB,1,FALSE),""))&gt;0</f>
        <v>0</v>
      </c>
      <c r="CP1389" s="12" t="b">
        <f t="shared" si="356"/>
        <v>0</v>
      </c>
      <c r="CQ1389" s="12" t="b">
        <f t="shared" si="357"/>
        <v>0</v>
      </c>
      <c r="CR1389" t="b">
        <f>ISNUMBER(SEARCH(Konstanta!$Q$5,Y1389))</f>
        <v>0</v>
      </c>
      <c r="CS1389">
        <f ca="1">IF(CD1389&lt;=Konstanta!$J$5,Konstanta!$I$5,IF(CD1389&lt;=Konstanta!$J$6,Konstanta!$I$6,IF(CD1389&lt;=Konstanta!$J$7,Konstanta!$I$7,Konstanta!$I$8)))</f>
        <v>4</v>
      </c>
      <c r="CT1389" t="b">
        <f>ISNUMBER(SEARCH(Konstanta!$Q$6,Y1389))</f>
        <v>0</v>
      </c>
      <c r="CU1389">
        <f ca="1">IF(CD1389&lt;=Konstanta!$F$5,Konstanta!$E$5,IF(CD1389&lt;=Konstanta!$F$6,Konstanta!$E$6,IF(CD1389&lt;=Konstanta!$F$7,Konstanta!$E$7,IF(CD1389&lt;=Konstanta!$F$8,Konstanta!$E$8,Konstanta!$E$9))))</f>
        <v>5</v>
      </c>
      <c r="CV1389" t="b">
        <f t="shared" si="358"/>
        <v>1</v>
      </c>
      <c r="CW1389" s="74">
        <f ca="1">IF(CD1389&lt;=Konstanta!$B$5,Konstanta!$A$5,IF(CD1389&lt;=Konstanta!$B$6,Konstanta!$A$6,IF(CD1389&lt;=Konstanta!$B$7,Konstanta!$A$7,IF(CD1389&lt;=Konstanta!$B$8,Konstanta!$A$8,IF(CD1389&lt;=Konstanta!$B$9,Konstanta!$A$9,IF(CD1389&lt;=Konstanta!$B$10,Konstanta!$A$10,IF(CD1389&lt;=Konstanta!$B$11,Konstanta!$A$11,Konstanta!$A$12)))))))</f>
        <v>8</v>
      </c>
      <c r="CX1389" t="b">
        <f>LEN(_xlfn.IFNA(VLOOKUP(AA1389,Konstanta!$AD:$AD,1,FALSE),""))=0</f>
        <v>1</v>
      </c>
      <c r="CY1389" s="67">
        <f t="shared" si="359"/>
        <v>0</v>
      </c>
      <c r="CZ1389" s="67">
        <f t="shared" si="360"/>
        <v>0</v>
      </c>
      <c r="DA1389" s="67">
        <f t="shared" si="361"/>
        <v>0</v>
      </c>
      <c r="DB1389" t="b">
        <f t="shared" ca="1" si="362"/>
        <v>0</v>
      </c>
      <c r="DC1389" s="67" t="b">
        <f>DA1389&lt;=Konstanta!$AH$3</f>
        <v>1</v>
      </c>
      <c r="DD1389" t="b">
        <f>CY1389&lt;=Konstanta!$AH$4</f>
        <v>1</v>
      </c>
      <c r="DE1389" t="b">
        <f>CY1389&lt;=Konstanta!$AH$5</f>
        <v>1</v>
      </c>
      <c r="DF1389" t="b">
        <f>CY1389&lt;=Konstanta!$AH$6</f>
        <v>1</v>
      </c>
      <c r="DG1389" t="b">
        <f ca="1">TEXT(BL1389,"YYYYMMDD")=TEXT(Konstanta!$B$1,"YYYYMMDD")</f>
        <v>0</v>
      </c>
      <c r="DH1389" t="b">
        <f t="shared" si="363"/>
        <v>0</v>
      </c>
      <c r="DI1389" s="67">
        <f ca="1">Konstanta!$C$4-Data!CD1389</f>
        <v>-1096658.666275</v>
      </c>
      <c r="DJ1389">
        <f ca="1">IF(Data!DI1389&gt;=Konstanta!$B$14,Konstanta!$A$14,IF(Data!DI1389&gt;=Konstanta!$B$15,Konstanta!$A$15,IF(Data!DI1389&gt;=Konstanta!$B$16,Konstanta!$A$16,IF(Data!DI1389&gt;=Konstanta!$B$17,Konstanta!$A$17,IF(Data!DI1389&gt;=Konstanta!$B$18,Konstanta!$A$18,Konstanta!$A$19)))))</f>
        <v>6</v>
      </c>
      <c r="DK1389" t="b">
        <f t="shared" si="364"/>
        <v>0</v>
      </c>
      <c r="DL1389" t="b">
        <f>COUNTIFS(A$1:A1388,A1389)=0</f>
        <v>1</v>
      </c>
    </row>
    <row r="1390" spans="1:116">
      <c r="A1390" s="76"/>
      <c r="B1390" s="77"/>
      <c r="C1390" s="76"/>
      <c r="D1390" s="78"/>
      <c r="E1390" s="76"/>
      <c r="F1390" s="76"/>
      <c r="G1390" s="76"/>
      <c r="H1390" s="76"/>
      <c r="I1390" s="76"/>
      <c r="J1390" s="76"/>
      <c r="K1390" s="76"/>
      <c r="L1390" s="78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8"/>
      <c r="AM1390" s="76"/>
      <c r="AN1390" s="76"/>
      <c r="AO1390" s="76"/>
      <c r="AP1390" s="76"/>
      <c r="AQ1390" s="76"/>
      <c r="AR1390" s="76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7"/>
      <c r="BD1390" s="77"/>
      <c r="BE1390" s="77"/>
      <c r="BF1390" s="77"/>
      <c r="BG1390" s="77"/>
      <c r="BH1390" s="77"/>
      <c r="BI1390" s="77"/>
      <c r="BJ1390" s="76"/>
      <c r="BK1390" s="76"/>
      <c r="BL1390" s="78"/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76"/>
      <c r="BW1390" s="76"/>
      <c r="BX1390" s="76"/>
      <c r="BY1390" s="76"/>
      <c r="BZ1390" s="70" t="str">
        <f t="shared" si="349"/>
        <v/>
      </c>
      <c r="CA1390" s="71">
        <f t="shared" ca="1" si="350"/>
        <v>1096694.6664083335</v>
      </c>
      <c r="CB1390" s="70" t="b">
        <f ca="1">AND(LEN(BZ1390)&gt;0,TEXT(BZ1390,"YYYY-MM-DD")=TEXT(Konstanta!$B$1,"YYYY-MM-DD"))</f>
        <v>0</v>
      </c>
      <c r="CC1390" s="70" t="str">
        <f t="shared" si="351"/>
        <v/>
      </c>
      <c r="CD1390" s="72">
        <f ca="1">(Konstanta!$B$2-D1390)*24</f>
        <v>1096694.666275</v>
      </c>
      <c r="CE1390" t="b">
        <f t="shared" si="352"/>
        <v>0</v>
      </c>
      <c r="CF1390" t="b">
        <f>LEN(_xlfn.IFNA(VLOOKUP(H1390,Konstanta!$M:$M,1,FALSE),""))&gt;0</f>
        <v>0</v>
      </c>
      <c r="CG1390" t="b">
        <f>LEN(_xlfn.IFNA(VLOOKUP(G1390,Konstanta!$T:$T,1,FALSE),""))&gt;0</f>
        <v>0</v>
      </c>
      <c r="CH1390" t="b">
        <f>_xlfn.IFNA(VLOOKUP(U1390,Konstanta!$O:$O,1,FALSE),"-")&lt;&gt;"-"</f>
        <v>0</v>
      </c>
      <c r="CI1390" t="b">
        <f>LEN(_xlfn.IFNA(VLOOKUP(AX1390,Konstanta!$X:$X,1,FALSE),""))&gt;0</f>
        <v>0</v>
      </c>
      <c r="CJ1390" t="b">
        <f>OR(LEN(_xlfn.IFNA(VLOOKUP(Y1390,Konstanta!$Q:$Q,1,FALSE),""))&gt;0,LEN(Y1390)=0)</f>
        <v>1</v>
      </c>
      <c r="CK1390" t="b">
        <f t="shared" si="353"/>
        <v>1</v>
      </c>
      <c r="CL1390" t="b">
        <f>OR(LEN(_xlfn.IFNA(VLOOKUP(BK1390,Konstanta!$Z:$Z,1,FALSE),""))&gt;0,LEN(BK1390)=0)</f>
        <v>1</v>
      </c>
      <c r="CM1390" t="b">
        <f t="shared" si="354"/>
        <v>1</v>
      </c>
      <c r="CN1390" t="b">
        <f t="shared" si="355"/>
        <v>0</v>
      </c>
      <c r="CO1390" t="b">
        <f>LEN(_xlfn.IFNA(VLOOKUP(Data!K1390,Konstanta!$AB:$AB,1,FALSE),""))&gt;0</f>
        <v>0</v>
      </c>
      <c r="CP1390" s="12" t="b">
        <f t="shared" si="356"/>
        <v>0</v>
      </c>
      <c r="CQ1390" s="12" t="b">
        <f t="shared" si="357"/>
        <v>0</v>
      </c>
      <c r="CR1390" t="b">
        <f>ISNUMBER(SEARCH(Konstanta!$Q$5,Y1390))</f>
        <v>0</v>
      </c>
      <c r="CS1390">
        <f ca="1">IF(CD1390&lt;=Konstanta!$J$5,Konstanta!$I$5,IF(CD1390&lt;=Konstanta!$J$6,Konstanta!$I$6,IF(CD1390&lt;=Konstanta!$J$7,Konstanta!$I$7,Konstanta!$I$8)))</f>
        <v>4</v>
      </c>
      <c r="CT1390" t="b">
        <f>ISNUMBER(SEARCH(Konstanta!$Q$6,Y1390))</f>
        <v>0</v>
      </c>
      <c r="CU1390">
        <f ca="1">IF(CD1390&lt;=Konstanta!$F$5,Konstanta!$E$5,IF(CD1390&lt;=Konstanta!$F$6,Konstanta!$E$6,IF(CD1390&lt;=Konstanta!$F$7,Konstanta!$E$7,IF(CD1390&lt;=Konstanta!$F$8,Konstanta!$E$8,Konstanta!$E$9))))</f>
        <v>5</v>
      </c>
      <c r="CV1390" t="b">
        <f t="shared" si="358"/>
        <v>1</v>
      </c>
      <c r="CW1390" s="74">
        <f ca="1">IF(CD1390&lt;=Konstanta!$B$5,Konstanta!$A$5,IF(CD1390&lt;=Konstanta!$B$6,Konstanta!$A$6,IF(CD1390&lt;=Konstanta!$B$7,Konstanta!$A$7,IF(CD1390&lt;=Konstanta!$B$8,Konstanta!$A$8,IF(CD1390&lt;=Konstanta!$B$9,Konstanta!$A$9,IF(CD1390&lt;=Konstanta!$B$10,Konstanta!$A$10,IF(CD1390&lt;=Konstanta!$B$11,Konstanta!$A$11,Konstanta!$A$12)))))))</f>
        <v>8</v>
      </c>
      <c r="CX1390" t="b">
        <f>LEN(_xlfn.IFNA(VLOOKUP(AA1390,Konstanta!$AD:$AD,1,FALSE),""))=0</f>
        <v>1</v>
      </c>
      <c r="CY1390" s="67">
        <f t="shared" si="359"/>
        <v>0</v>
      </c>
      <c r="CZ1390" s="67">
        <f t="shared" si="360"/>
        <v>0</v>
      </c>
      <c r="DA1390" s="67">
        <f t="shared" si="361"/>
        <v>0</v>
      </c>
      <c r="DB1390" t="b">
        <f t="shared" ca="1" si="362"/>
        <v>0</v>
      </c>
      <c r="DC1390" s="67" t="b">
        <f>DA1390&lt;=Konstanta!$AH$3</f>
        <v>1</v>
      </c>
      <c r="DD1390" t="b">
        <f>CY1390&lt;=Konstanta!$AH$4</f>
        <v>1</v>
      </c>
      <c r="DE1390" t="b">
        <f>CY1390&lt;=Konstanta!$AH$5</f>
        <v>1</v>
      </c>
      <c r="DF1390" t="b">
        <f>CY1390&lt;=Konstanta!$AH$6</f>
        <v>1</v>
      </c>
      <c r="DG1390" t="b">
        <f ca="1">TEXT(BL1390,"YYYYMMDD")=TEXT(Konstanta!$B$1,"YYYYMMDD")</f>
        <v>0</v>
      </c>
      <c r="DH1390" t="b">
        <f t="shared" si="363"/>
        <v>0</v>
      </c>
      <c r="DI1390" s="67">
        <f ca="1">Konstanta!$C$4-Data!CD1390</f>
        <v>-1096658.666275</v>
      </c>
      <c r="DJ1390">
        <f ca="1">IF(Data!DI1390&gt;=Konstanta!$B$14,Konstanta!$A$14,IF(Data!DI1390&gt;=Konstanta!$B$15,Konstanta!$A$15,IF(Data!DI1390&gt;=Konstanta!$B$16,Konstanta!$A$16,IF(Data!DI1390&gt;=Konstanta!$B$17,Konstanta!$A$17,IF(Data!DI1390&gt;=Konstanta!$B$18,Konstanta!$A$18,Konstanta!$A$19)))))</f>
        <v>6</v>
      </c>
      <c r="DK1390" t="b">
        <f t="shared" si="364"/>
        <v>0</v>
      </c>
      <c r="DL1390" t="b">
        <f>COUNTIFS(A$1:A1389,A1390)=0</f>
        <v>1</v>
      </c>
    </row>
    <row r="1391" spans="1:116">
      <c r="A1391" s="76"/>
      <c r="B1391" s="77"/>
      <c r="C1391" s="76"/>
      <c r="D1391" s="78"/>
      <c r="E1391" s="76"/>
      <c r="F1391" s="76"/>
      <c r="G1391" s="76"/>
      <c r="H1391" s="76"/>
      <c r="I1391" s="76"/>
      <c r="J1391" s="76"/>
      <c r="K1391" s="76"/>
      <c r="L1391" s="78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8"/>
      <c r="AM1391" s="76"/>
      <c r="AN1391" s="76"/>
      <c r="AO1391" s="76"/>
      <c r="AP1391" s="76"/>
      <c r="AQ1391" s="76"/>
      <c r="AR1391" s="76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7"/>
      <c r="BD1391" s="77"/>
      <c r="BE1391" s="77"/>
      <c r="BF1391" s="77"/>
      <c r="BG1391" s="77"/>
      <c r="BH1391" s="77"/>
      <c r="BI1391" s="77"/>
      <c r="BJ1391" s="76"/>
      <c r="BK1391" s="76"/>
      <c r="BL1391" s="78"/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76"/>
      <c r="BW1391" s="76"/>
      <c r="BX1391" s="76"/>
      <c r="BY1391" s="76"/>
      <c r="BZ1391" s="70" t="str">
        <f t="shared" si="349"/>
        <v/>
      </c>
      <c r="CA1391" s="71">
        <f t="shared" ca="1" si="350"/>
        <v>1096694.6664083335</v>
      </c>
      <c r="CB1391" s="70" t="b">
        <f ca="1">AND(LEN(BZ1391)&gt;0,TEXT(BZ1391,"YYYY-MM-DD")=TEXT(Konstanta!$B$1,"YYYY-MM-DD"))</f>
        <v>0</v>
      </c>
      <c r="CC1391" s="70" t="str">
        <f t="shared" si="351"/>
        <v/>
      </c>
      <c r="CD1391" s="72">
        <f ca="1">(Konstanta!$B$2-D1391)*24</f>
        <v>1096694.666275</v>
      </c>
      <c r="CE1391" t="b">
        <f t="shared" si="352"/>
        <v>0</v>
      </c>
      <c r="CF1391" t="b">
        <f>LEN(_xlfn.IFNA(VLOOKUP(H1391,Konstanta!$M:$M,1,FALSE),""))&gt;0</f>
        <v>0</v>
      </c>
      <c r="CG1391" t="b">
        <f>LEN(_xlfn.IFNA(VLOOKUP(G1391,Konstanta!$T:$T,1,FALSE),""))&gt;0</f>
        <v>0</v>
      </c>
      <c r="CH1391" t="b">
        <f>_xlfn.IFNA(VLOOKUP(U1391,Konstanta!$O:$O,1,FALSE),"-")&lt;&gt;"-"</f>
        <v>0</v>
      </c>
      <c r="CI1391" t="b">
        <f>LEN(_xlfn.IFNA(VLOOKUP(AX1391,Konstanta!$X:$X,1,FALSE),""))&gt;0</f>
        <v>0</v>
      </c>
      <c r="CJ1391" t="b">
        <f>OR(LEN(_xlfn.IFNA(VLOOKUP(Y1391,Konstanta!$Q:$Q,1,FALSE),""))&gt;0,LEN(Y1391)=0)</f>
        <v>1</v>
      </c>
      <c r="CK1391" t="b">
        <f t="shared" si="353"/>
        <v>1</v>
      </c>
      <c r="CL1391" t="b">
        <f>OR(LEN(_xlfn.IFNA(VLOOKUP(BK1391,Konstanta!$Z:$Z,1,FALSE),""))&gt;0,LEN(BK1391)=0)</f>
        <v>1</v>
      </c>
      <c r="CM1391" t="b">
        <f t="shared" si="354"/>
        <v>1</v>
      </c>
      <c r="CN1391" t="b">
        <f t="shared" si="355"/>
        <v>0</v>
      </c>
      <c r="CO1391" t="b">
        <f>LEN(_xlfn.IFNA(VLOOKUP(Data!K1391,Konstanta!$AB:$AB,1,FALSE),""))&gt;0</f>
        <v>0</v>
      </c>
      <c r="CP1391" s="12" t="b">
        <f t="shared" si="356"/>
        <v>0</v>
      </c>
      <c r="CQ1391" s="12" t="b">
        <f t="shared" si="357"/>
        <v>0</v>
      </c>
      <c r="CR1391" t="b">
        <f>ISNUMBER(SEARCH(Konstanta!$Q$5,Y1391))</f>
        <v>0</v>
      </c>
      <c r="CS1391">
        <f ca="1">IF(CD1391&lt;=Konstanta!$J$5,Konstanta!$I$5,IF(CD1391&lt;=Konstanta!$J$6,Konstanta!$I$6,IF(CD1391&lt;=Konstanta!$J$7,Konstanta!$I$7,Konstanta!$I$8)))</f>
        <v>4</v>
      </c>
      <c r="CT1391" t="b">
        <f>ISNUMBER(SEARCH(Konstanta!$Q$6,Y1391))</f>
        <v>0</v>
      </c>
      <c r="CU1391">
        <f ca="1">IF(CD1391&lt;=Konstanta!$F$5,Konstanta!$E$5,IF(CD1391&lt;=Konstanta!$F$6,Konstanta!$E$6,IF(CD1391&lt;=Konstanta!$F$7,Konstanta!$E$7,IF(CD1391&lt;=Konstanta!$F$8,Konstanta!$E$8,Konstanta!$E$9))))</f>
        <v>5</v>
      </c>
      <c r="CV1391" t="b">
        <f t="shared" si="358"/>
        <v>1</v>
      </c>
      <c r="CW1391" s="74">
        <f ca="1">IF(CD1391&lt;=Konstanta!$B$5,Konstanta!$A$5,IF(CD1391&lt;=Konstanta!$B$6,Konstanta!$A$6,IF(CD1391&lt;=Konstanta!$B$7,Konstanta!$A$7,IF(CD1391&lt;=Konstanta!$B$8,Konstanta!$A$8,IF(CD1391&lt;=Konstanta!$B$9,Konstanta!$A$9,IF(CD1391&lt;=Konstanta!$B$10,Konstanta!$A$10,IF(CD1391&lt;=Konstanta!$B$11,Konstanta!$A$11,Konstanta!$A$12)))))))</f>
        <v>8</v>
      </c>
      <c r="CX1391" t="b">
        <f>LEN(_xlfn.IFNA(VLOOKUP(AA1391,Konstanta!$AD:$AD,1,FALSE),""))=0</f>
        <v>1</v>
      </c>
      <c r="CY1391" s="67">
        <f t="shared" si="359"/>
        <v>0</v>
      </c>
      <c r="CZ1391" s="67">
        <f t="shared" si="360"/>
        <v>0</v>
      </c>
      <c r="DA1391" s="67">
        <f t="shared" si="361"/>
        <v>0</v>
      </c>
      <c r="DB1391" t="b">
        <f t="shared" ca="1" si="362"/>
        <v>0</v>
      </c>
      <c r="DC1391" s="67" t="b">
        <f>DA1391&lt;=Konstanta!$AH$3</f>
        <v>1</v>
      </c>
      <c r="DD1391" t="b">
        <f>CY1391&lt;=Konstanta!$AH$4</f>
        <v>1</v>
      </c>
      <c r="DE1391" t="b">
        <f>CY1391&lt;=Konstanta!$AH$5</f>
        <v>1</v>
      </c>
      <c r="DF1391" t="b">
        <f>CY1391&lt;=Konstanta!$AH$6</f>
        <v>1</v>
      </c>
      <c r="DG1391" t="b">
        <f ca="1">TEXT(BL1391,"YYYYMMDD")=TEXT(Konstanta!$B$1,"YYYYMMDD")</f>
        <v>0</v>
      </c>
      <c r="DH1391" t="b">
        <f t="shared" si="363"/>
        <v>0</v>
      </c>
      <c r="DI1391" s="67">
        <f ca="1">Konstanta!$C$4-Data!CD1391</f>
        <v>-1096658.666275</v>
      </c>
      <c r="DJ1391">
        <f ca="1">IF(Data!DI1391&gt;=Konstanta!$B$14,Konstanta!$A$14,IF(Data!DI1391&gt;=Konstanta!$B$15,Konstanta!$A$15,IF(Data!DI1391&gt;=Konstanta!$B$16,Konstanta!$A$16,IF(Data!DI1391&gt;=Konstanta!$B$17,Konstanta!$A$17,IF(Data!DI1391&gt;=Konstanta!$B$18,Konstanta!$A$18,Konstanta!$A$19)))))</f>
        <v>6</v>
      </c>
      <c r="DK1391" t="b">
        <f t="shared" si="364"/>
        <v>0</v>
      </c>
      <c r="DL1391" t="b">
        <f>COUNTIFS(A$1:A1390,A1391)=0</f>
        <v>1</v>
      </c>
    </row>
    <row r="1392" spans="1:116">
      <c r="A1392" s="76"/>
      <c r="B1392" s="77"/>
      <c r="C1392" s="76"/>
      <c r="D1392" s="78"/>
      <c r="E1392" s="76"/>
      <c r="F1392" s="76"/>
      <c r="G1392" s="76"/>
      <c r="H1392" s="76"/>
      <c r="I1392" s="76"/>
      <c r="J1392" s="76"/>
      <c r="K1392" s="76"/>
      <c r="L1392" s="78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8"/>
      <c r="AM1392" s="76"/>
      <c r="AN1392" s="76"/>
      <c r="AO1392" s="76"/>
      <c r="AP1392" s="76"/>
      <c r="AQ1392" s="76"/>
      <c r="AR1392" s="76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7"/>
      <c r="BD1392" s="77"/>
      <c r="BE1392" s="77"/>
      <c r="BF1392" s="77"/>
      <c r="BG1392" s="77"/>
      <c r="BH1392" s="77"/>
      <c r="BI1392" s="77"/>
      <c r="BJ1392" s="76"/>
      <c r="BK1392" s="76"/>
      <c r="BL1392" s="78"/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76"/>
      <c r="BW1392" s="76"/>
      <c r="BX1392" s="76"/>
      <c r="BY1392" s="76"/>
      <c r="BZ1392" s="70" t="str">
        <f t="shared" si="349"/>
        <v/>
      </c>
      <c r="CA1392" s="71">
        <f t="shared" ca="1" si="350"/>
        <v>1096694.6659916667</v>
      </c>
      <c r="CB1392" s="70" t="b">
        <f ca="1">AND(LEN(BZ1392)&gt;0,TEXT(BZ1392,"YYYY-MM-DD")=TEXT(Konstanta!$B$1,"YYYY-MM-DD"))</f>
        <v>0</v>
      </c>
      <c r="CC1392" s="70" t="str">
        <f t="shared" si="351"/>
        <v/>
      </c>
      <c r="CD1392" s="72">
        <f ca="1">(Konstanta!$B$2-D1392)*24</f>
        <v>1096694.666275</v>
      </c>
      <c r="CE1392" t="b">
        <f t="shared" si="352"/>
        <v>0</v>
      </c>
      <c r="CF1392" t="b">
        <f>LEN(_xlfn.IFNA(VLOOKUP(H1392,Konstanta!$M:$M,1,FALSE),""))&gt;0</f>
        <v>0</v>
      </c>
      <c r="CG1392" t="b">
        <f>LEN(_xlfn.IFNA(VLOOKUP(G1392,Konstanta!$T:$T,1,FALSE),""))&gt;0</f>
        <v>0</v>
      </c>
      <c r="CH1392" t="b">
        <f>_xlfn.IFNA(VLOOKUP(U1392,Konstanta!$O:$O,1,FALSE),"-")&lt;&gt;"-"</f>
        <v>0</v>
      </c>
      <c r="CI1392" t="b">
        <f>LEN(_xlfn.IFNA(VLOOKUP(AX1392,Konstanta!$X:$X,1,FALSE),""))&gt;0</f>
        <v>0</v>
      </c>
      <c r="CJ1392" t="b">
        <f>OR(LEN(_xlfn.IFNA(VLOOKUP(Y1392,Konstanta!$Q:$Q,1,FALSE),""))&gt;0,LEN(Y1392)=0)</f>
        <v>1</v>
      </c>
      <c r="CK1392" t="b">
        <f t="shared" si="353"/>
        <v>1</v>
      </c>
      <c r="CL1392" t="b">
        <f>OR(LEN(_xlfn.IFNA(VLOOKUP(BK1392,Konstanta!$Z:$Z,1,FALSE),""))&gt;0,LEN(BK1392)=0)</f>
        <v>1</v>
      </c>
      <c r="CM1392" t="b">
        <f t="shared" si="354"/>
        <v>1</v>
      </c>
      <c r="CN1392" t="b">
        <f t="shared" si="355"/>
        <v>0</v>
      </c>
      <c r="CO1392" t="b">
        <f>LEN(_xlfn.IFNA(VLOOKUP(Data!K1392,Konstanta!$AB:$AB,1,FALSE),""))&gt;0</f>
        <v>0</v>
      </c>
      <c r="CP1392" s="12" t="b">
        <f t="shared" si="356"/>
        <v>0</v>
      </c>
      <c r="CQ1392" s="12" t="b">
        <f t="shared" si="357"/>
        <v>0</v>
      </c>
      <c r="CR1392" t="b">
        <f>ISNUMBER(SEARCH(Konstanta!$Q$5,Y1392))</f>
        <v>0</v>
      </c>
      <c r="CS1392">
        <f ca="1">IF(CD1392&lt;=Konstanta!$J$5,Konstanta!$I$5,IF(CD1392&lt;=Konstanta!$J$6,Konstanta!$I$6,IF(CD1392&lt;=Konstanta!$J$7,Konstanta!$I$7,Konstanta!$I$8)))</f>
        <v>4</v>
      </c>
      <c r="CT1392" t="b">
        <f>ISNUMBER(SEARCH(Konstanta!$Q$6,Y1392))</f>
        <v>0</v>
      </c>
      <c r="CU1392">
        <f ca="1">IF(CD1392&lt;=Konstanta!$F$5,Konstanta!$E$5,IF(CD1392&lt;=Konstanta!$F$6,Konstanta!$E$6,IF(CD1392&lt;=Konstanta!$F$7,Konstanta!$E$7,IF(CD1392&lt;=Konstanta!$F$8,Konstanta!$E$8,Konstanta!$E$9))))</f>
        <v>5</v>
      </c>
      <c r="CV1392" t="b">
        <f t="shared" si="358"/>
        <v>1</v>
      </c>
      <c r="CW1392" s="74">
        <f ca="1">IF(CD1392&lt;=Konstanta!$B$5,Konstanta!$A$5,IF(CD1392&lt;=Konstanta!$B$6,Konstanta!$A$6,IF(CD1392&lt;=Konstanta!$B$7,Konstanta!$A$7,IF(CD1392&lt;=Konstanta!$B$8,Konstanta!$A$8,IF(CD1392&lt;=Konstanta!$B$9,Konstanta!$A$9,IF(CD1392&lt;=Konstanta!$B$10,Konstanta!$A$10,IF(CD1392&lt;=Konstanta!$B$11,Konstanta!$A$11,Konstanta!$A$12)))))))</f>
        <v>8</v>
      </c>
      <c r="CX1392" t="b">
        <f>LEN(_xlfn.IFNA(VLOOKUP(AA1392,Konstanta!$AD:$AD,1,FALSE),""))=0</f>
        <v>1</v>
      </c>
      <c r="CY1392" s="67">
        <f t="shared" si="359"/>
        <v>0</v>
      </c>
      <c r="CZ1392" s="67">
        <f t="shared" si="360"/>
        <v>0</v>
      </c>
      <c r="DA1392" s="67">
        <f t="shared" si="361"/>
        <v>0</v>
      </c>
      <c r="DB1392" t="b">
        <f t="shared" ca="1" si="362"/>
        <v>0</v>
      </c>
      <c r="DC1392" s="67" t="b">
        <f>DA1392&lt;=Konstanta!$AH$3</f>
        <v>1</v>
      </c>
      <c r="DD1392" t="b">
        <f>CY1392&lt;=Konstanta!$AH$4</f>
        <v>1</v>
      </c>
      <c r="DE1392" t="b">
        <f>CY1392&lt;=Konstanta!$AH$5</f>
        <v>1</v>
      </c>
      <c r="DF1392" t="b">
        <f>CY1392&lt;=Konstanta!$AH$6</f>
        <v>1</v>
      </c>
      <c r="DG1392" t="b">
        <f ca="1">TEXT(BL1392,"YYYYMMDD")=TEXT(Konstanta!$B$1,"YYYYMMDD")</f>
        <v>0</v>
      </c>
      <c r="DH1392" t="b">
        <f t="shared" si="363"/>
        <v>0</v>
      </c>
      <c r="DI1392" s="67">
        <f ca="1">Konstanta!$C$4-Data!CD1392</f>
        <v>-1096658.666275</v>
      </c>
      <c r="DJ1392">
        <f ca="1">IF(Data!DI1392&gt;=Konstanta!$B$14,Konstanta!$A$14,IF(Data!DI1392&gt;=Konstanta!$B$15,Konstanta!$A$15,IF(Data!DI1392&gt;=Konstanta!$B$16,Konstanta!$A$16,IF(Data!DI1392&gt;=Konstanta!$B$17,Konstanta!$A$17,IF(Data!DI1392&gt;=Konstanta!$B$18,Konstanta!$A$18,Konstanta!$A$19)))))</f>
        <v>6</v>
      </c>
      <c r="DK1392" t="b">
        <f t="shared" si="364"/>
        <v>0</v>
      </c>
      <c r="DL1392" t="b">
        <f>COUNTIFS(A$1:A1391,A1392)=0</f>
        <v>1</v>
      </c>
    </row>
    <row r="1393" spans="1:116">
      <c r="A1393" s="76"/>
      <c r="B1393" s="77"/>
      <c r="C1393" s="76"/>
      <c r="D1393" s="78"/>
      <c r="E1393" s="76"/>
      <c r="F1393" s="76"/>
      <c r="G1393" s="76"/>
      <c r="H1393" s="76"/>
      <c r="I1393" s="76"/>
      <c r="J1393" s="76"/>
      <c r="K1393" s="76"/>
      <c r="L1393" s="78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8"/>
      <c r="AM1393" s="76"/>
      <c r="AN1393" s="76"/>
      <c r="AO1393" s="76"/>
      <c r="AP1393" s="76"/>
      <c r="AQ1393" s="76"/>
      <c r="AR1393" s="76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7"/>
      <c r="BD1393" s="77"/>
      <c r="BE1393" s="77"/>
      <c r="BF1393" s="77"/>
      <c r="BG1393" s="77"/>
      <c r="BH1393" s="77"/>
      <c r="BI1393" s="77"/>
      <c r="BJ1393" s="76"/>
      <c r="BK1393" s="76"/>
      <c r="BL1393" s="78"/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76"/>
      <c r="BW1393" s="76"/>
      <c r="BX1393" s="76"/>
      <c r="BY1393" s="76"/>
      <c r="BZ1393" s="70" t="str">
        <f t="shared" si="349"/>
        <v/>
      </c>
      <c r="CA1393" s="71">
        <f t="shared" ca="1" si="350"/>
        <v>1096694.6662277777</v>
      </c>
      <c r="CB1393" s="70" t="b">
        <f ca="1">AND(LEN(BZ1393)&gt;0,TEXT(BZ1393,"YYYY-MM-DD")=TEXT(Konstanta!$B$1,"YYYY-MM-DD"))</f>
        <v>0</v>
      </c>
      <c r="CC1393" s="70" t="str">
        <f t="shared" si="351"/>
        <v/>
      </c>
      <c r="CD1393" s="72">
        <f ca="1">(Konstanta!$B$2-D1393)*24</f>
        <v>1096694.666275</v>
      </c>
      <c r="CE1393" t="b">
        <f t="shared" si="352"/>
        <v>0</v>
      </c>
      <c r="CF1393" t="b">
        <f>LEN(_xlfn.IFNA(VLOOKUP(H1393,Konstanta!$M:$M,1,FALSE),""))&gt;0</f>
        <v>0</v>
      </c>
      <c r="CG1393" t="b">
        <f>LEN(_xlfn.IFNA(VLOOKUP(G1393,Konstanta!$T:$T,1,FALSE),""))&gt;0</f>
        <v>0</v>
      </c>
      <c r="CH1393" t="b">
        <f>_xlfn.IFNA(VLOOKUP(U1393,Konstanta!$O:$O,1,FALSE),"-")&lt;&gt;"-"</f>
        <v>0</v>
      </c>
      <c r="CI1393" t="b">
        <f>LEN(_xlfn.IFNA(VLOOKUP(AX1393,Konstanta!$X:$X,1,FALSE),""))&gt;0</f>
        <v>0</v>
      </c>
      <c r="CJ1393" t="b">
        <f>OR(LEN(_xlfn.IFNA(VLOOKUP(Y1393,Konstanta!$Q:$Q,1,FALSE),""))&gt;0,LEN(Y1393)=0)</f>
        <v>1</v>
      </c>
      <c r="CK1393" t="b">
        <f t="shared" si="353"/>
        <v>1</v>
      </c>
      <c r="CL1393" t="b">
        <f>OR(LEN(_xlfn.IFNA(VLOOKUP(BK1393,Konstanta!$Z:$Z,1,FALSE),""))&gt;0,LEN(BK1393)=0)</f>
        <v>1</v>
      </c>
      <c r="CM1393" t="b">
        <f t="shared" si="354"/>
        <v>1</v>
      </c>
      <c r="CN1393" t="b">
        <f t="shared" si="355"/>
        <v>0</v>
      </c>
      <c r="CO1393" t="b">
        <f>LEN(_xlfn.IFNA(VLOOKUP(Data!K1393,Konstanta!$AB:$AB,1,FALSE),""))&gt;0</f>
        <v>0</v>
      </c>
      <c r="CP1393" s="12" t="b">
        <f t="shared" si="356"/>
        <v>0</v>
      </c>
      <c r="CQ1393" s="12" t="b">
        <f t="shared" si="357"/>
        <v>0</v>
      </c>
      <c r="CR1393" t="b">
        <f>ISNUMBER(SEARCH(Konstanta!$Q$5,Y1393))</f>
        <v>0</v>
      </c>
      <c r="CS1393">
        <f ca="1">IF(CD1393&lt;=Konstanta!$J$5,Konstanta!$I$5,IF(CD1393&lt;=Konstanta!$J$6,Konstanta!$I$6,IF(CD1393&lt;=Konstanta!$J$7,Konstanta!$I$7,Konstanta!$I$8)))</f>
        <v>4</v>
      </c>
      <c r="CT1393" t="b">
        <f>ISNUMBER(SEARCH(Konstanta!$Q$6,Y1393))</f>
        <v>0</v>
      </c>
      <c r="CU1393">
        <f ca="1">IF(CD1393&lt;=Konstanta!$F$5,Konstanta!$E$5,IF(CD1393&lt;=Konstanta!$F$6,Konstanta!$E$6,IF(CD1393&lt;=Konstanta!$F$7,Konstanta!$E$7,IF(CD1393&lt;=Konstanta!$F$8,Konstanta!$E$8,Konstanta!$E$9))))</f>
        <v>5</v>
      </c>
      <c r="CV1393" t="b">
        <f t="shared" si="358"/>
        <v>1</v>
      </c>
      <c r="CW1393" s="74">
        <f ca="1">IF(CD1393&lt;=Konstanta!$B$5,Konstanta!$A$5,IF(CD1393&lt;=Konstanta!$B$6,Konstanta!$A$6,IF(CD1393&lt;=Konstanta!$B$7,Konstanta!$A$7,IF(CD1393&lt;=Konstanta!$B$8,Konstanta!$A$8,IF(CD1393&lt;=Konstanta!$B$9,Konstanta!$A$9,IF(CD1393&lt;=Konstanta!$B$10,Konstanta!$A$10,IF(CD1393&lt;=Konstanta!$B$11,Konstanta!$A$11,Konstanta!$A$12)))))))</f>
        <v>8</v>
      </c>
      <c r="CX1393" t="b">
        <f>LEN(_xlfn.IFNA(VLOOKUP(AA1393,Konstanta!$AD:$AD,1,FALSE),""))=0</f>
        <v>1</v>
      </c>
      <c r="CY1393" s="67">
        <f t="shared" si="359"/>
        <v>0</v>
      </c>
      <c r="CZ1393" s="67">
        <f t="shared" si="360"/>
        <v>0</v>
      </c>
      <c r="DA1393" s="67">
        <f t="shared" si="361"/>
        <v>0</v>
      </c>
      <c r="DB1393" t="b">
        <f t="shared" ca="1" si="362"/>
        <v>0</v>
      </c>
      <c r="DC1393" s="67" t="b">
        <f>DA1393&lt;=Konstanta!$AH$3</f>
        <v>1</v>
      </c>
      <c r="DD1393" t="b">
        <f>CY1393&lt;=Konstanta!$AH$4</f>
        <v>1</v>
      </c>
      <c r="DE1393" t="b">
        <f>CY1393&lt;=Konstanta!$AH$5</f>
        <v>1</v>
      </c>
      <c r="DF1393" t="b">
        <f>CY1393&lt;=Konstanta!$AH$6</f>
        <v>1</v>
      </c>
      <c r="DG1393" t="b">
        <f ca="1">TEXT(BL1393,"YYYYMMDD")=TEXT(Konstanta!$B$1,"YYYYMMDD")</f>
        <v>0</v>
      </c>
      <c r="DH1393" t="b">
        <f t="shared" si="363"/>
        <v>0</v>
      </c>
      <c r="DI1393" s="67">
        <f ca="1">Konstanta!$C$4-Data!CD1393</f>
        <v>-1096658.666275</v>
      </c>
      <c r="DJ1393">
        <f ca="1">IF(Data!DI1393&gt;=Konstanta!$B$14,Konstanta!$A$14,IF(Data!DI1393&gt;=Konstanta!$B$15,Konstanta!$A$15,IF(Data!DI1393&gt;=Konstanta!$B$16,Konstanta!$A$16,IF(Data!DI1393&gt;=Konstanta!$B$17,Konstanta!$A$17,IF(Data!DI1393&gt;=Konstanta!$B$18,Konstanta!$A$18,Konstanta!$A$19)))))</f>
        <v>6</v>
      </c>
      <c r="DK1393" t="b">
        <f t="shared" si="364"/>
        <v>0</v>
      </c>
      <c r="DL1393" t="b">
        <f>COUNTIFS(A$1:A1392,A1393)=0</f>
        <v>1</v>
      </c>
    </row>
    <row r="1394" spans="1:116">
      <c r="A1394" s="76"/>
      <c r="B1394" s="77"/>
      <c r="C1394" s="76"/>
      <c r="D1394" s="78"/>
      <c r="E1394" s="76"/>
      <c r="F1394" s="76"/>
      <c r="G1394" s="76"/>
      <c r="H1394" s="76"/>
      <c r="I1394" s="76"/>
      <c r="J1394" s="76"/>
      <c r="K1394" s="76"/>
      <c r="L1394" s="78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8"/>
      <c r="AM1394" s="76"/>
      <c r="AN1394" s="76"/>
      <c r="AO1394" s="76"/>
      <c r="AP1394" s="76"/>
      <c r="AQ1394" s="76"/>
      <c r="AR1394" s="76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7"/>
      <c r="BD1394" s="77"/>
      <c r="BE1394" s="77"/>
      <c r="BF1394" s="77"/>
      <c r="BG1394" s="77"/>
      <c r="BH1394" s="77"/>
      <c r="BI1394" s="77"/>
      <c r="BJ1394" s="76"/>
      <c r="BK1394" s="76"/>
      <c r="BL1394" s="78"/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76"/>
      <c r="BW1394" s="76"/>
      <c r="BX1394" s="76"/>
      <c r="BY1394" s="76"/>
      <c r="BZ1394" s="70" t="str">
        <f t="shared" si="349"/>
        <v/>
      </c>
      <c r="CA1394" s="71">
        <f t="shared" ca="1" si="350"/>
        <v>1096694.6659944444</v>
      </c>
      <c r="CB1394" s="70" t="b">
        <f ca="1">AND(LEN(BZ1394)&gt;0,TEXT(BZ1394,"YYYY-MM-DD")=TEXT(Konstanta!$B$1,"YYYY-MM-DD"))</f>
        <v>0</v>
      </c>
      <c r="CC1394" s="70" t="str">
        <f t="shared" si="351"/>
        <v/>
      </c>
      <c r="CD1394" s="72">
        <f ca="1">(Konstanta!$B$2-D1394)*24</f>
        <v>1096694.666275</v>
      </c>
      <c r="CE1394" t="b">
        <f t="shared" si="352"/>
        <v>0</v>
      </c>
      <c r="CF1394" t="b">
        <f>LEN(_xlfn.IFNA(VLOOKUP(H1394,Konstanta!$M:$M,1,FALSE),""))&gt;0</f>
        <v>0</v>
      </c>
      <c r="CG1394" t="b">
        <f>LEN(_xlfn.IFNA(VLOOKUP(G1394,Konstanta!$T:$T,1,FALSE),""))&gt;0</f>
        <v>0</v>
      </c>
      <c r="CH1394" t="b">
        <f>_xlfn.IFNA(VLOOKUP(U1394,Konstanta!$O:$O,1,FALSE),"-")&lt;&gt;"-"</f>
        <v>0</v>
      </c>
      <c r="CI1394" t="b">
        <f>LEN(_xlfn.IFNA(VLOOKUP(AX1394,Konstanta!$X:$X,1,FALSE),""))&gt;0</f>
        <v>0</v>
      </c>
      <c r="CJ1394" t="b">
        <f>OR(LEN(_xlfn.IFNA(VLOOKUP(Y1394,Konstanta!$Q:$Q,1,FALSE),""))&gt;0,LEN(Y1394)=0)</f>
        <v>1</v>
      </c>
      <c r="CK1394" t="b">
        <f t="shared" si="353"/>
        <v>1</v>
      </c>
      <c r="CL1394" t="b">
        <f>OR(LEN(_xlfn.IFNA(VLOOKUP(BK1394,Konstanta!$Z:$Z,1,FALSE),""))&gt;0,LEN(BK1394)=0)</f>
        <v>1</v>
      </c>
      <c r="CM1394" t="b">
        <f t="shared" si="354"/>
        <v>1</v>
      </c>
      <c r="CN1394" t="b">
        <f t="shared" si="355"/>
        <v>0</v>
      </c>
      <c r="CO1394" t="b">
        <f>LEN(_xlfn.IFNA(VLOOKUP(Data!K1394,Konstanta!$AB:$AB,1,FALSE),""))&gt;0</f>
        <v>0</v>
      </c>
      <c r="CP1394" s="12" t="b">
        <f t="shared" si="356"/>
        <v>0</v>
      </c>
      <c r="CQ1394" s="12" t="b">
        <f t="shared" si="357"/>
        <v>0</v>
      </c>
      <c r="CR1394" t="b">
        <f>ISNUMBER(SEARCH(Konstanta!$Q$5,Y1394))</f>
        <v>0</v>
      </c>
      <c r="CS1394">
        <f ca="1">IF(CD1394&lt;=Konstanta!$J$5,Konstanta!$I$5,IF(CD1394&lt;=Konstanta!$J$6,Konstanta!$I$6,IF(CD1394&lt;=Konstanta!$J$7,Konstanta!$I$7,Konstanta!$I$8)))</f>
        <v>4</v>
      </c>
      <c r="CT1394" t="b">
        <f>ISNUMBER(SEARCH(Konstanta!$Q$6,Y1394))</f>
        <v>0</v>
      </c>
      <c r="CU1394">
        <f ca="1">IF(CD1394&lt;=Konstanta!$F$5,Konstanta!$E$5,IF(CD1394&lt;=Konstanta!$F$6,Konstanta!$E$6,IF(CD1394&lt;=Konstanta!$F$7,Konstanta!$E$7,IF(CD1394&lt;=Konstanta!$F$8,Konstanta!$E$8,Konstanta!$E$9))))</f>
        <v>5</v>
      </c>
      <c r="CV1394" t="b">
        <f t="shared" si="358"/>
        <v>1</v>
      </c>
      <c r="CW1394" s="74">
        <f ca="1">IF(CD1394&lt;=Konstanta!$B$5,Konstanta!$A$5,IF(CD1394&lt;=Konstanta!$B$6,Konstanta!$A$6,IF(CD1394&lt;=Konstanta!$B$7,Konstanta!$A$7,IF(CD1394&lt;=Konstanta!$B$8,Konstanta!$A$8,IF(CD1394&lt;=Konstanta!$B$9,Konstanta!$A$9,IF(CD1394&lt;=Konstanta!$B$10,Konstanta!$A$10,IF(CD1394&lt;=Konstanta!$B$11,Konstanta!$A$11,Konstanta!$A$12)))))))</f>
        <v>8</v>
      </c>
      <c r="CX1394" t="b">
        <f>LEN(_xlfn.IFNA(VLOOKUP(AA1394,Konstanta!$AD:$AD,1,FALSE),""))=0</f>
        <v>1</v>
      </c>
      <c r="CY1394" s="67">
        <f t="shared" si="359"/>
        <v>0</v>
      </c>
      <c r="CZ1394" s="67">
        <f t="shared" si="360"/>
        <v>0</v>
      </c>
      <c r="DA1394" s="67">
        <f t="shared" si="361"/>
        <v>0</v>
      </c>
      <c r="DB1394" t="b">
        <f t="shared" ca="1" si="362"/>
        <v>0</v>
      </c>
      <c r="DC1394" s="67" t="b">
        <f>DA1394&lt;=Konstanta!$AH$3</f>
        <v>1</v>
      </c>
      <c r="DD1394" t="b">
        <f>CY1394&lt;=Konstanta!$AH$4</f>
        <v>1</v>
      </c>
      <c r="DE1394" t="b">
        <f>CY1394&lt;=Konstanta!$AH$5</f>
        <v>1</v>
      </c>
      <c r="DF1394" t="b">
        <f>CY1394&lt;=Konstanta!$AH$6</f>
        <v>1</v>
      </c>
      <c r="DG1394" t="b">
        <f ca="1">TEXT(BL1394,"YYYYMMDD")=TEXT(Konstanta!$B$1,"YYYYMMDD")</f>
        <v>0</v>
      </c>
      <c r="DH1394" t="b">
        <f t="shared" si="363"/>
        <v>0</v>
      </c>
      <c r="DI1394" s="67">
        <f ca="1">Konstanta!$C$4-Data!CD1394</f>
        <v>-1096658.666275</v>
      </c>
      <c r="DJ1394">
        <f ca="1">IF(Data!DI1394&gt;=Konstanta!$B$14,Konstanta!$A$14,IF(Data!DI1394&gt;=Konstanta!$B$15,Konstanta!$A$15,IF(Data!DI1394&gt;=Konstanta!$B$16,Konstanta!$A$16,IF(Data!DI1394&gt;=Konstanta!$B$17,Konstanta!$A$17,IF(Data!DI1394&gt;=Konstanta!$B$18,Konstanta!$A$18,Konstanta!$A$19)))))</f>
        <v>6</v>
      </c>
      <c r="DK1394" t="b">
        <f t="shared" si="364"/>
        <v>0</v>
      </c>
      <c r="DL1394" t="b">
        <f>COUNTIFS(A$1:A1393,A1394)=0</f>
        <v>1</v>
      </c>
    </row>
    <row r="1395" spans="1:116">
      <c r="A1395" s="76"/>
      <c r="B1395" s="77"/>
      <c r="C1395" s="76"/>
      <c r="D1395" s="78"/>
      <c r="E1395" s="76"/>
      <c r="F1395" s="76"/>
      <c r="G1395" s="76"/>
      <c r="H1395" s="76"/>
      <c r="I1395" s="76"/>
      <c r="J1395" s="76"/>
      <c r="K1395" s="76"/>
      <c r="L1395" s="78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8"/>
      <c r="AM1395" s="76"/>
      <c r="AN1395" s="76"/>
      <c r="AO1395" s="76"/>
      <c r="AP1395" s="76"/>
      <c r="AQ1395" s="76"/>
      <c r="AR1395" s="76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7"/>
      <c r="BD1395" s="77"/>
      <c r="BE1395" s="77"/>
      <c r="BF1395" s="77"/>
      <c r="BG1395" s="77"/>
      <c r="BH1395" s="77"/>
      <c r="BI1395" s="77"/>
      <c r="BJ1395" s="76"/>
      <c r="BK1395" s="76"/>
      <c r="BL1395" s="78"/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76"/>
      <c r="BW1395" s="76"/>
      <c r="BX1395" s="76"/>
      <c r="BY1395" s="76"/>
      <c r="BZ1395" s="70" t="str">
        <f t="shared" si="349"/>
        <v/>
      </c>
      <c r="CA1395" s="71">
        <f t="shared" ca="1" si="350"/>
        <v>1096694.666275</v>
      </c>
      <c r="CB1395" s="70" t="b">
        <f ca="1">AND(LEN(BZ1395)&gt;0,TEXT(BZ1395,"YYYY-MM-DD")=TEXT(Konstanta!$B$1,"YYYY-MM-DD"))</f>
        <v>0</v>
      </c>
      <c r="CC1395" s="70" t="str">
        <f t="shared" si="351"/>
        <v/>
      </c>
      <c r="CD1395" s="72">
        <f ca="1">(Konstanta!$B$2-D1395)*24</f>
        <v>1096694.666275</v>
      </c>
      <c r="CE1395" t="b">
        <f t="shared" si="352"/>
        <v>0</v>
      </c>
      <c r="CF1395" t="b">
        <f>LEN(_xlfn.IFNA(VLOOKUP(H1395,Konstanta!$M:$M,1,FALSE),""))&gt;0</f>
        <v>0</v>
      </c>
      <c r="CG1395" t="b">
        <f>LEN(_xlfn.IFNA(VLOOKUP(G1395,Konstanta!$T:$T,1,FALSE),""))&gt;0</f>
        <v>0</v>
      </c>
      <c r="CH1395" t="b">
        <f>_xlfn.IFNA(VLOOKUP(U1395,Konstanta!$O:$O,1,FALSE),"-")&lt;&gt;"-"</f>
        <v>0</v>
      </c>
      <c r="CI1395" t="b">
        <f>LEN(_xlfn.IFNA(VLOOKUP(AX1395,Konstanta!$X:$X,1,FALSE),""))&gt;0</f>
        <v>0</v>
      </c>
      <c r="CJ1395" t="b">
        <f>OR(LEN(_xlfn.IFNA(VLOOKUP(Y1395,Konstanta!$Q:$Q,1,FALSE),""))&gt;0,LEN(Y1395)=0)</f>
        <v>1</v>
      </c>
      <c r="CK1395" t="b">
        <f t="shared" si="353"/>
        <v>1</v>
      </c>
      <c r="CL1395" t="b">
        <f>OR(LEN(_xlfn.IFNA(VLOOKUP(BK1395,Konstanta!$Z:$Z,1,FALSE),""))&gt;0,LEN(BK1395)=0)</f>
        <v>1</v>
      </c>
      <c r="CM1395" t="b">
        <f t="shared" si="354"/>
        <v>1</v>
      </c>
      <c r="CN1395" t="b">
        <f t="shared" si="355"/>
        <v>0</v>
      </c>
      <c r="CO1395" t="b">
        <f>LEN(_xlfn.IFNA(VLOOKUP(Data!K1395,Konstanta!$AB:$AB,1,FALSE),""))&gt;0</f>
        <v>0</v>
      </c>
      <c r="CP1395" s="12" t="b">
        <f t="shared" si="356"/>
        <v>0</v>
      </c>
      <c r="CQ1395" s="12" t="b">
        <f t="shared" si="357"/>
        <v>0</v>
      </c>
      <c r="CR1395" t="b">
        <f>ISNUMBER(SEARCH(Konstanta!$Q$5,Y1395))</f>
        <v>0</v>
      </c>
      <c r="CS1395">
        <f ca="1">IF(CD1395&lt;=Konstanta!$J$5,Konstanta!$I$5,IF(CD1395&lt;=Konstanta!$J$6,Konstanta!$I$6,IF(CD1395&lt;=Konstanta!$J$7,Konstanta!$I$7,Konstanta!$I$8)))</f>
        <v>4</v>
      </c>
      <c r="CT1395" t="b">
        <f>ISNUMBER(SEARCH(Konstanta!$Q$6,Y1395))</f>
        <v>0</v>
      </c>
      <c r="CU1395">
        <f ca="1">IF(CD1395&lt;=Konstanta!$F$5,Konstanta!$E$5,IF(CD1395&lt;=Konstanta!$F$6,Konstanta!$E$6,IF(CD1395&lt;=Konstanta!$F$7,Konstanta!$E$7,IF(CD1395&lt;=Konstanta!$F$8,Konstanta!$E$8,Konstanta!$E$9))))</f>
        <v>5</v>
      </c>
      <c r="CV1395" t="b">
        <f t="shared" si="358"/>
        <v>1</v>
      </c>
      <c r="CW1395" s="74">
        <f ca="1">IF(CD1395&lt;=Konstanta!$B$5,Konstanta!$A$5,IF(CD1395&lt;=Konstanta!$B$6,Konstanta!$A$6,IF(CD1395&lt;=Konstanta!$B$7,Konstanta!$A$7,IF(CD1395&lt;=Konstanta!$B$8,Konstanta!$A$8,IF(CD1395&lt;=Konstanta!$B$9,Konstanta!$A$9,IF(CD1395&lt;=Konstanta!$B$10,Konstanta!$A$10,IF(CD1395&lt;=Konstanta!$B$11,Konstanta!$A$11,Konstanta!$A$12)))))))</f>
        <v>8</v>
      </c>
      <c r="CX1395" t="b">
        <f>LEN(_xlfn.IFNA(VLOOKUP(AA1395,Konstanta!$AD:$AD,1,FALSE),""))=0</f>
        <v>1</v>
      </c>
      <c r="CY1395" s="67">
        <f t="shared" si="359"/>
        <v>0</v>
      </c>
      <c r="CZ1395" s="67">
        <f t="shared" si="360"/>
        <v>0</v>
      </c>
      <c r="DA1395" s="67">
        <f t="shared" si="361"/>
        <v>0</v>
      </c>
      <c r="DB1395" t="b">
        <f t="shared" ca="1" si="362"/>
        <v>0</v>
      </c>
      <c r="DC1395" s="67" t="b">
        <f>DA1395&lt;=Konstanta!$AH$3</f>
        <v>1</v>
      </c>
      <c r="DD1395" t="b">
        <f>CY1395&lt;=Konstanta!$AH$4</f>
        <v>1</v>
      </c>
      <c r="DE1395" t="b">
        <f>CY1395&lt;=Konstanta!$AH$5</f>
        <v>1</v>
      </c>
      <c r="DF1395" t="b">
        <f>CY1395&lt;=Konstanta!$AH$6</f>
        <v>1</v>
      </c>
      <c r="DG1395" t="b">
        <f ca="1">TEXT(BL1395,"YYYYMMDD")=TEXT(Konstanta!$B$1,"YYYYMMDD")</f>
        <v>0</v>
      </c>
      <c r="DH1395" t="b">
        <f t="shared" si="363"/>
        <v>0</v>
      </c>
      <c r="DI1395" s="67">
        <f ca="1">Konstanta!$C$4-Data!CD1395</f>
        <v>-1096658.666275</v>
      </c>
      <c r="DJ1395">
        <f ca="1">IF(Data!DI1395&gt;=Konstanta!$B$14,Konstanta!$A$14,IF(Data!DI1395&gt;=Konstanta!$B$15,Konstanta!$A$15,IF(Data!DI1395&gt;=Konstanta!$B$16,Konstanta!$A$16,IF(Data!DI1395&gt;=Konstanta!$B$17,Konstanta!$A$17,IF(Data!DI1395&gt;=Konstanta!$B$18,Konstanta!$A$18,Konstanta!$A$19)))))</f>
        <v>6</v>
      </c>
      <c r="DK1395" t="b">
        <f t="shared" si="364"/>
        <v>0</v>
      </c>
      <c r="DL1395" t="b">
        <f>COUNTIFS(A$1:A1394,A1395)=0</f>
        <v>1</v>
      </c>
    </row>
    <row r="1396" spans="1:116">
      <c r="A1396" s="76"/>
      <c r="B1396" s="77"/>
      <c r="C1396" s="76"/>
      <c r="D1396" s="78"/>
      <c r="E1396" s="76"/>
      <c r="F1396" s="76"/>
      <c r="G1396" s="76"/>
      <c r="H1396" s="76"/>
      <c r="I1396" s="76"/>
      <c r="J1396" s="76"/>
      <c r="K1396" s="76"/>
      <c r="L1396" s="78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8"/>
      <c r="AM1396" s="76"/>
      <c r="AN1396" s="76"/>
      <c r="AO1396" s="76"/>
      <c r="AP1396" s="76"/>
      <c r="AQ1396" s="76"/>
      <c r="AR1396" s="76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7"/>
      <c r="BD1396" s="77"/>
      <c r="BE1396" s="77"/>
      <c r="BF1396" s="77"/>
      <c r="BG1396" s="77"/>
      <c r="BH1396" s="77"/>
      <c r="BI1396" s="77"/>
      <c r="BJ1396" s="76"/>
      <c r="BK1396" s="76"/>
      <c r="BL1396" s="78"/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76"/>
      <c r="BW1396" s="76"/>
      <c r="BX1396" s="76"/>
      <c r="BY1396" s="76"/>
      <c r="BZ1396" s="70" t="str">
        <f t="shared" si="349"/>
        <v/>
      </c>
      <c r="CA1396" s="71">
        <f t="shared" ca="1" si="350"/>
        <v>1096694.6662277777</v>
      </c>
      <c r="CB1396" s="70" t="b">
        <f ca="1">AND(LEN(BZ1396)&gt;0,TEXT(BZ1396,"YYYY-MM-DD")=TEXT(Konstanta!$B$1,"YYYY-MM-DD"))</f>
        <v>0</v>
      </c>
      <c r="CC1396" s="70" t="str">
        <f t="shared" si="351"/>
        <v/>
      </c>
      <c r="CD1396" s="72">
        <f ca="1">(Konstanta!$B$2-D1396)*24</f>
        <v>1096694.666275</v>
      </c>
      <c r="CE1396" t="b">
        <f t="shared" si="352"/>
        <v>0</v>
      </c>
      <c r="CF1396" t="b">
        <f>LEN(_xlfn.IFNA(VLOOKUP(H1396,Konstanta!$M:$M,1,FALSE),""))&gt;0</f>
        <v>0</v>
      </c>
      <c r="CG1396" t="b">
        <f>LEN(_xlfn.IFNA(VLOOKUP(G1396,Konstanta!$T:$T,1,FALSE),""))&gt;0</f>
        <v>0</v>
      </c>
      <c r="CH1396" t="b">
        <f>_xlfn.IFNA(VLOOKUP(U1396,Konstanta!$O:$O,1,FALSE),"-")&lt;&gt;"-"</f>
        <v>0</v>
      </c>
      <c r="CI1396" t="b">
        <f>LEN(_xlfn.IFNA(VLOOKUP(AX1396,Konstanta!$X:$X,1,FALSE),""))&gt;0</f>
        <v>0</v>
      </c>
      <c r="CJ1396" t="b">
        <f>OR(LEN(_xlfn.IFNA(VLOOKUP(Y1396,Konstanta!$Q:$Q,1,FALSE),""))&gt;0,LEN(Y1396)=0)</f>
        <v>1</v>
      </c>
      <c r="CK1396" t="b">
        <f t="shared" si="353"/>
        <v>1</v>
      </c>
      <c r="CL1396" t="b">
        <f>OR(LEN(_xlfn.IFNA(VLOOKUP(BK1396,Konstanta!$Z:$Z,1,FALSE),""))&gt;0,LEN(BK1396)=0)</f>
        <v>1</v>
      </c>
      <c r="CM1396" t="b">
        <f t="shared" si="354"/>
        <v>1</v>
      </c>
      <c r="CN1396" t="b">
        <f t="shared" si="355"/>
        <v>0</v>
      </c>
      <c r="CO1396" t="b">
        <f>LEN(_xlfn.IFNA(VLOOKUP(Data!K1396,Konstanta!$AB:$AB,1,FALSE),""))&gt;0</f>
        <v>0</v>
      </c>
      <c r="CP1396" s="12" t="b">
        <f t="shared" si="356"/>
        <v>0</v>
      </c>
      <c r="CQ1396" s="12" t="b">
        <f t="shared" si="357"/>
        <v>0</v>
      </c>
      <c r="CR1396" t="b">
        <f>ISNUMBER(SEARCH(Konstanta!$Q$5,Y1396))</f>
        <v>0</v>
      </c>
      <c r="CS1396">
        <f ca="1">IF(CD1396&lt;=Konstanta!$J$5,Konstanta!$I$5,IF(CD1396&lt;=Konstanta!$J$6,Konstanta!$I$6,IF(CD1396&lt;=Konstanta!$J$7,Konstanta!$I$7,Konstanta!$I$8)))</f>
        <v>4</v>
      </c>
      <c r="CT1396" t="b">
        <f>ISNUMBER(SEARCH(Konstanta!$Q$6,Y1396))</f>
        <v>0</v>
      </c>
      <c r="CU1396">
        <f ca="1">IF(CD1396&lt;=Konstanta!$F$5,Konstanta!$E$5,IF(CD1396&lt;=Konstanta!$F$6,Konstanta!$E$6,IF(CD1396&lt;=Konstanta!$F$7,Konstanta!$E$7,IF(CD1396&lt;=Konstanta!$F$8,Konstanta!$E$8,Konstanta!$E$9))))</f>
        <v>5</v>
      </c>
      <c r="CV1396" t="b">
        <f t="shared" si="358"/>
        <v>1</v>
      </c>
      <c r="CW1396" s="74">
        <f ca="1">IF(CD1396&lt;=Konstanta!$B$5,Konstanta!$A$5,IF(CD1396&lt;=Konstanta!$B$6,Konstanta!$A$6,IF(CD1396&lt;=Konstanta!$B$7,Konstanta!$A$7,IF(CD1396&lt;=Konstanta!$B$8,Konstanta!$A$8,IF(CD1396&lt;=Konstanta!$B$9,Konstanta!$A$9,IF(CD1396&lt;=Konstanta!$B$10,Konstanta!$A$10,IF(CD1396&lt;=Konstanta!$B$11,Konstanta!$A$11,Konstanta!$A$12)))))))</f>
        <v>8</v>
      </c>
      <c r="CX1396" t="b">
        <f>LEN(_xlfn.IFNA(VLOOKUP(AA1396,Konstanta!$AD:$AD,1,FALSE),""))=0</f>
        <v>1</v>
      </c>
      <c r="CY1396" s="67">
        <f t="shared" si="359"/>
        <v>0</v>
      </c>
      <c r="CZ1396" s="67">
        <f t="shared" si="360"/>
        <v>0</v>
      </c>
      <c r="DA1396" s="67">
        <f t="shared" si="361"/>
        <v>0</v>
      </c>
      <c r="DB1396" t="b">
        <f t="shared" ca="1" si="362"/>
        <v>0</v>
      </c>
      <c r="DC1396" s="67" t="b">
        <f>DA1396&lt;=Konstanta!$AH$3</f>
        <v>1</v>
      </c>
      <c r="DD1396" t="b">
        <f>CY1396&lt;=Konstanta!$AH$4</f>
        <v>1</v>
      </c>
      <c r="DE1396" t="b">
        <f>CY1396&lt;=Konstanta!$AH$5</f>
        <v>1</v>
      </c>
      <c r="DF1396" t="b">
        <f>CY1396&lt;=Konstanta!$AH$6</f>
        <v>1</v>
      </c>
      <c r="DG1396" t="b">
        <f ca="1">TEXT(BL1396,"YYYYMMDD")=TEXT(Konstanta!$B$1,"YYYYMMDD")</f>
        <v>0</v>
      </c>
      <c r="DH1396" t="b">
        <f t="shared" si="363"/>
        <v>0</v>
      </c>
      <c r="DI1396" s="67">
        <f ca="1">Konstanta!$C$4-Data!CD1396</f>
        <v>-1096658.666275</v>
      </c>
      <c r="DJ1396">
        <f ca="1">IF(Data!DI1396&gt;=Konstanta!$B$14,Konstanta!$A$14,IF(Data!DI1396&gt;=Konstanta!$B$15,Konstanta!$A$15,IF(Data!DI1396&gt;=Konstanta!$B$16,Konstanta!$A$16,IF(Data!DI1396&gt;=Konstanta!$B$17,Konstanta!$A$17,IF(Data!DI1396&gt;=Konstanta!$B$18,Konstanta!$A$18,Konstanta!$A$19)))))</f>
        <v>6</v>
      </c>
      <c r="DK1396" t="b">
        <f t="shared" si="364"/>
        <v>0</v>
      </c>
      <c r="DL1396" t="b">
        <f>COUNTIFS(A$1:A1395,A1396)=0</f>
        <v>1</v>
      </c>
    </row>
    <row r="1397" spans="1:116">
      <c r="A1397" s="76"/>
      <c r="B1397" s="77"/>
      <c r="C1397" s="76"/>
      <c r="D1397" s="78"/>
      <c r="E1397" s="76"/>
      <c r="F1397" s="76"/>
      <c r="G1397" s="76"/>
      <c r="H1397" s="76"/>
      <c r="I1397" s="76"/>
      <c r="J1397" s="76"/>
      <c r="K1397" s="76"/>
      <c r="L1397" s="78"/>
      <c r="M1397" s="76"/>
      <c r="N1397" s="76"/>
      <c r="O1397" s="76"/>
      <c r="P1397" s="76"/>
      <c r="Q1397" s="76"/>
      <c r="R1397" s="79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8"/>
      <c r="AM1397" s="76"/>
      <c r="AN1397" s="76"/>
      <c r="AO1397" s="76"/>
      <c r="AP1397" s="76"/>
      <c r="AQ1397" s="76"/>
      <c r="AR1397" s="76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7"/>
      <c r="BD1397" s="77"/>
      <c r="BE1397" s="77"/>
      <c r="BF1397" s="77"/>
      <c r="BG1397" s="77"/>
      <c r="BH1397" s="77"/>
      <c r="BI1397" s="77"/>
      <c r="BJ1397" s="76"/>
      <c r="BK1397" s="76"/>
      <c r="BL1397" s="78"/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76"/>
      <c r="BW1397" s="76"/>
      <c r="BX1397" s="76"/>
      <c r="BY1397" s="76"/>
      <c r="BZ1397" s="70" t="str">
        <f t="shared" si="349"/>
        <v/>
      </c>
      <c r="CA1397" s="71">
        <f t="shared" ca="1" si="350"/>
        <v>1096694.6662277777</v>
      </c>
      <c r="CB1397" s="70" t="b">
        <f ca="1">AND(LEN(BZ1397)&gt;0,TEXT(BZ1397,"YYYY-MM-DD")=TEXT(Konstanta!$B$1,"YYYY-MM-DD"))</f>
        <v>0</v>
      </c>
      <c r="CC1397" s="70" t="str">
        <f t="shared" si="351"/>
        <v/>
      </c>
      <c r="CD1397" s="72">
        <f ca="1">(Konstanta!$B$2-D1397)*24</f>
        <v>1096694.666275</v>
      </c>
      <c r="CE1397" t="b">
        <f t="shared" si="352"/>
        <v>0</v>
      </c>
      <c r="CF1397" t="b">
        <f>LEN(_xlfn.IFNA(VLOOKUP(H1397,Konstanta!$M:$M,1,FALSE),""))&gt;0</f>
        <v>0</v>
      </c>
      <c r="CG1397" t="b">
        <f>LEN(_xlfn.IFNA(VLOOKUP(G1397,Konstanta!$T:$T,1,FALSE),""))&gt;0</f>
        <v>0</v>
      </c>
      <c r="CH1397" t="b">
        <f>_xlfn.IFNA(VLOOKUP(U1397,Konstanta!$O:$O,1,FALSE),"-")&lt;&gt;"-"</f>
        <v>0</v>
      </c>
      <c r="CI1397" t="b">
        <f>LEN(_xlfn.IFNA(VLOOKUP(AX1397,Konstanta!$X:$X,1,FALSE),""))&gt;0</f>
        <v>0</v>
      </c>
      <c r="CJ1397" t="b">
        <f>OR(LEN(_xlfn.IFNA(VLOOKUP(Y1397,Konstanta!$Q:$Q,1,FALSE),""))&gt;0,LEN(Y1397)=0)</f>
        <v>1</v>
      </c>
      <c r="CK1397" t="b">
        <f t="shared" si="353"/>
        <v>1</v>
      </c>
      <c r="CL1397" t="b">
        <f>OR(LEN(_xlfn.IFNA(VLOOKUP(BK1397,Konstanta!$Z:$Z,1,FALSE),""))&gt;0,LEN(BK1397)=0)</f>
        <v>1</v>
      </c>
      <c r="CM1397" t="b">
        <f t="shared" si="354"/>
        <v>1</v>
      </c>
      <c r="CN1397" t="b">
        <f t="shared" si="355"/>
        <v>0</v>
      </c>
      <c r="CO1397" t="b">
        <f>LEN(_xlfn.IFNA(VLOOKUP(Data!K1397,Konstanta!$AB:$AB,1,FALSE),""))&gt;0</f>
        <v>0</v>
      </c>
      <c r="CP1397" s="12" t="b">
        <f t="shared" si="356"/>
        <v>0</v>
      </c>
      <c r="CQ1397" s="12" t="b">
        <f t="shared" si="357"/>
        <v>0</v>
      </c>
      <c r="CR1397" t="b">
        <f>ISNUMBER(SEARCH(Konstanta!$Q$5,Y1397))</f>
        <v>0</v>
      </c>
      <c r="CS1397">
        <f ca="1">IF(CD1397&lt;=Konstanta!$J$5,Konstanta!$I$5,IF(CD1397&lt;=Konstanta!$J$6,Konstanta!$I$6,IF(CD1397&lt;=Konstanta!$J$7,Konstanta!$I$7,Konstanta!$I$8)))</f>
        <v>4</v>
      </c>
      <c r="CT1397" t="b">
        <f>ISNUMBER(SEARCH(Konstanta!$Q$6,Y1397))</f>
        <v>0</v>
      </c>
      <c r="CU1397">
        <f ca="1">IF(CD1397&lt;=Konstanta!$F$5,Konstanta!$E$5,IF(CD1397&lt;=Konstanta!$F$6,Konstanta!$E$6,IF(CD1397&lt;=Konstanta!$F$7,Konstanta!$E$7,IF(CD1397&lt;=Konstanta!$F$8,Konstanta!$E$8,Konstanta!$E$9))))</f>
        <v>5</v>
      </c>
      <c r="CV1397" t="b">
        <f t="shared" si="358"/>
        <v>1</v>
      </c>
      <c r="CW1397" s="74">
        <f ca="1">IF(CD1397&lt;=Konstanta!$B$5,Konstanta!$A$5,IF(CD1397&lt;=Konstanta!$B$6,Konstanta!$A$6,IF(CD1397&lt;=Konstanta!$B$7,Konstanta!$A$7,IF(CD1397&lt;=Konstanta!$B$8,Konstanta!$A$8,IF(CD1397&lt;=Konstanta!$B$9,Konstanta!$A$9,IF(CD1397&lt;=Konstanta!$B$10,Konstanta!$A$10,IF(CD1397&lt;=Konstanta!$B$11,Konstanta!$A$11,Konstanta!$A$12)))))))</f>
        <v>8</v>
      </c>
      <c r="CX1397" t="b">
        <f>LEN(_xlfn.IFNA(VLOOKUP(AA1397,Konstanta!$AD:$AD,1,FALSE),""))=0</f>
        <v>1</v>
      </c>
      <c r="CY1397" s="67">
        <f t="shared" si="359"/>
        <v>0</v>
      </c>
      <c r="CZ1397" s="67">
        <f t="shared" si="360"/>
        <v>0</v>
      </c>
      <c r="DA1397" s="67">
        <f t="shared" si="361"/>
        <v>0</v>
      </c>
      <c r="DB1397" t="b">
        <f t="shared" ca="1" si="362"/>
        <v>0</v>
      </c>
      <c r="DC1397" s="67" t="b">
        <f>DA1397&lt;=Konstanta!$AH$3</f>
        <v>1</v>
      </c>
      <c r="DD1397" t="b">
        <f>CY1397&lt;=Konstanta!$AH$4</f>
        <v>1</v>
      </c>
      <c r="DE1397" t="b">
        <f>CY1397&lt;=Konstanta!$AH$5</f>
        <v>1</v>
      </c>
      <c r="DF1397" t="b">
        <f>CY1397&lt;=Konstanta!$AH$6</f>
        <v>1</v>
      </c>
      <c r="DG1397" t="b">
        <f ca="1">TEXT(BL1397,"YYYYMMDD")=TEXT(Konstanta!$B$1,"YYYYMMDD")</f>
        <v>0</v>
      </c>
      <c r="DH1397" t="b">
        <f t="shared" si="363"/>
        <v>0</v>
      </c>
      <c r="DI1397" s="67">
        <f ca="1">Konstanta!$C$4-Data!CD1397</f>
        <v>-1096658.666275</v>
      </c>
      <c r="DJ1397">
        <f ca="1">IF(Data!DI1397&gt;=Konstanta!$B$14,Konstanta!$A$14,IF(Data!DI1397&gt;=Konstanta!$B$15,Konstanta!$A$15,IF(Data!DI1397&gt;=Konstanta!$B$16,Konstanta!$A$16,IF(Data!DI1397&gt;=Konstanta!$B$17,Konstanta!$A$17,IF(Data!DI1397&gt;=Konstanta!$B$18,Konstanta!$A$18,Konstanta!$A$19)))))</f>
        <v>6</v>
      </c>
      <c r="DK1397" t="b">
        <f t="shared" si="364"/>
        <v>0</v>
      </c>
      <c r="DL1397" t="b">
        <f>COUNTIFS(A$1:A1396,A1397)=0</f>
        <v>1</v>
      </c>
    </row>
    <row r="1398" spans="1:116">
      <c r="A1398" s="76"/>
      <c r="B1398" s="77"/>
      <c r="C1398" s="76"/>
      <c r="D1398" s="78"/>
      <c r="E1398" s="76"/>
      <c r="F1398" s="76"/>
      <c r="G1398" s="76"/>
      <c r="H1398" s="76"/>
      <c r="I1398" s="76"/>
      <c r="J1398" s="76"/>
      <c r="K1398" s="76"/>
      <c r="L1398" s="78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8"/>
      <c r="AM1398" s="76"/>
      <c r="AN1398" s="76"/>
      <c r="AO1398" s="76"/>
      <c r="AP1398" s="76"/>
      <c r="AQ1398" s="76"/>
      <c r="AR1398" s="76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7"/>
      <c r="BD1398" s="77"/>
      <c r="BE1398" s="77"/>
      <c r="BF1398" s="77"/>
      <c r="BG1398" s="77"/>
      <c r="BH1398" s="77"/>
      <c r="BI1398" s="77"/>
      <c r="BJ1398" s="76"/>
      <c r="BK1398" s="76"/>
      <c r="BL1398" s="78"/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76"/>
      <c r="BW1398" s="76"/>
      <c r="BX1398" s="76"/>
      <c r="BY1398" s="76"/>
      <c r="BZ1398" s="70" t="str">
        <f t="shared" si="349"/>
        <v/>
      </c>
      <c r="CA1398" s="71">
        <f t="shared" ca="1" si="350"/>
        <v>1096694.6659916667</v>
      </c>
      <c r="CB1398" s="70" t="b">
        <f ca="1">AND(LEN(BZ1398)&gt;0,TEXT(BZ1398,"YYYY-MM-DD")=TEXT(Konstanta!$B$1,"YYYY-MM-DD"))</f>
        <v>0</v>
      </c>
      <c r="CC1398" s="70" t="str">
        <f t="shared" si="351"/>
        <v/>
      </c>
      <c r="CD1398" s="72">
        <f ca="1">(Konstanta!$B$2-D1398)*24</f>
        <v>1096694.666275</v>
      </c>
      <c r="CE1398" t="b">
        <f t="shared" si="352"/>
        <v>0</v>
      </c>
      <c r="CF1398" t="b">
        <f>LEN(_xlfn.IFNA(VLOOKUP(H1398,Konstanta!$M:$M,1,FALSE),""))&gt;0</f>
        <v>0</v>
      </c>
      <c r="CG1398" t="b">
        <f>LEN(_xlfn.IFNA(VLOOKUP(G1398,Konstanta!$T:$T,1,FALSE),""))&gt;0</f>
        <v>0</v>
      </c>
      <c r="CH1398" t="b">
        <f>_xlfn.IFNA(VLOOKUP(U1398,Konstanta!$O:$O,1,FALSE),"-")&lt;&gt;"-"</f>
        <v>0</v>
      </c>
      <c r="CI1398" t="b">
        <f>LEN(_xlfn.IFNA(VLOOKUP(AX1398,Konstanta!$X:$X,1,FALSE),""))&gt;0</f>
        <v>0</v>
      </c>
      <c r="CJ1398" t="b">
        <f>OR(LEN(_xlfn.IFNA(VLOOKUP(Y1398,Konstanta!$Q:$Q,1,FALSE),""))&gt;0,LEN(Y1398)=0)</f>
        <v>1</v>
      </c>
      <c r="CK1398" t="b">
        <f t="shared" si="353"/>
        <v>1</v>
      </c>
      <c r="CL1398" t="b">
        <f>OR(LEN(_xlfn.IFNA(VLOOKUP(BK1398,Konstanta!$Z:$Z,1,FALSE),""))&gt;0,LEN(BK1398)=0)</f>
        <v>1</v>
      </c>
      <c r="CM1398" t="b">
        <f t="shared" si="354"/>
        <v>1</v>
      </c>
      <c r="CN1398" t="b">
        <f t="shared" si="355"/>
        <v>0</v>
      </c>
      <c r="CO1398" t="b">
        <f>LEN(_xlfn.IFNA(VLOOKUP(Data!K1398,Konstanta!$AB:$AB,1,FALSE),""))&gt;0</f>
        <v>0</v>
      </c>
      <c r="CP1398" s="12" t="b">
        <f t="shared" si="356"/>
        <v>0</v>
      </c>
      <c r="CQ1398" s="12" t="b">
        <f t="shared" si="357"/>
        <v>0</v>
      </c>
      <c r="CR1398" t="b">
        <f>ISNUMBER(SEARCH(Konstanta!$Q$5,Y1398))</f>
        <v>0</v>
      </c>
      <c r="CS1398">
        <f ca="1">IF(CD1398&lt;=Konstanta!$J$5,Konstanta!$I$5,IF(CD1398&lt;=Konstanta!$J$6,Konstanta!$I$6,IF(CD1398&lt;=Konstanta!$J$7,Konstanta!$I$7,Konstanta!$I$8)))</f>
        <v>4</v>
      </c>
      <c r="CT1398" t="b">
        <f>ISNUMBER(SEARCH(Konstanta!$Q$6,Y1398))</f>
        <v>0</v>
      </c>
      <c r="CU1398">
        <f ca="1">IF(CD1398&lt;=Konstanta!$F$5,Konstanta!$E$5,IF(CD1398&lt;=Konstanta!$F$6,Konstanta!$E$6,IF(CD1398&lt;=Konstanta!$F$7,Konstanta!$E$7,IF(CD1398&lt;=Konstanta!$F$8,Konstanta!$E$8,Konstanta!$E$9))))</f>
        <v>5</v>
      </c>
      <c r="CV1398" t="b">
        <f t="shared" si="358"/>
        <v>1</v>
      </c>
      <c r="CW1398" s="74">
        <f ca="1">IF(CD1398&lt;=Konstanta!$B$5,Konstanta!$A$5,IF(CD1398&lt;=Konstanta!$B$6,Konstanta!$A$6,IF(CD1398&lt;=Konstanta!$B$7,Konstanta!$A$7,IF(CD1398&lt;=Konstanta!$B$8,Konstanta!$A$8,IF(CD1398&lt;=Konstanta!$B$9,Konstanta!$A$9,IF(CD1398&lt;=Konstanta!$B$10,Konstanta!$A$10,IF(CD1398&lt;=Konstanta!$B$11,Konstanta!$A$11,Konstanta!$A$12)))))))</f>
        <v>8</v>
      </c>
      <c r="CX1398" t="b">
        <f>LEN(_xlfn.IFNA(VLOOKUP(AA1398,Konstanta!$AD:$AD,1,FALSE),""))=0</f>
        <v>1</v>
      </c>
      <c r="CY1398" s="67">
        <f t="shared" si="359"/>
        <v>0</v>
      </c>
      <c r="CZ1398" s="67">
        <f t="shared" si="360"/>
        <v>0</v>
      </c>
      <c r="DA1398" s="67">
        <f t="shared" si="361"/>
        <v>0</v>
      </c>
      <c r="DB1398" t="b">
        <f t="shared" ca="1" si="362"/>
        <v>0</v>
      </c>
      <c r="DC1398" s="67" t="b">
        <f>DA1398&lt;=Konstanta!$AH$3</f>
        <v>1</v>
      </c>
      <c r="DD1398" t="b">
        <f>CY1398&lt;=Konstanta!$AH$4</f>
        <v>1</v>
      </c>
      <c r="DE1398" t="b">
        <f>CY1398&lt;=Konstanta!$AH$5</f>
        <v>1</v>
      </c>
      <c r="DF1398" t="b">
        <f>CY1398&lt;=Konstanta!$AH$6</f>
        <v>1</v>
      </c>
      <c r="DG1398" t="b">
        <f ca="1">TEXT(BL1398,"YYYYMMDD")=TEXT(Konstanta!$B$1,"YYYYMMDD")</f>
        <v>0</v>
      </c>
      <c r="DH1398" t="b">
        <f t="shared" si="363"/>
        <v>0</v>
      </c>
      <c r="DI1398" s="67">
        <f ca="1">Konstanta!$C$4-Data!CD1398</f>
        <v>-1096658.666275</v>
      </c>
      <c r="DJ1398">
        <f ca="1">IF(Data!DI1398&gt;=Konstanta!$B$14,Konstanta!$A$14,IF(Data!DI1398&gt;=Konstanta!$B$15,Konstanta!$A$15,IF(Data!DI1398&gt;=Konstanta!$B$16,Konstanta!$A$16,IF(Data!DI1398&gt;=Konstanta!$B$17,Konstanta!$A$17,IF(Data!DI1398&gt;=Konstanta!$B$18,Konstanta!$A$18,Konstanta!$A$19)))))</f>
        <v>6</v>
      </c>
      <c r="DK1398" t="b">
        <f t="shared" si="364"/>
        <v>0</v>
      </c>
      <c r="DL1398" t="b">
        <f>COUNTIFS(A$1:A1397,A1398)=0</f>
        <v>1</v>
      </c>
    </row>
    <row r="1399" spans="1:116">
      <c r="A1399" s="76"/>
      <c r="B1399" s="77"/>
      <c r="C1399" s="76"/>
      <c r="D1399" s="78"/>
      <c r="E1399" s="76"/>
      <c r="F1399" s="76"/>
      <c r="G1399" s="76"/>
      <c r="H1399" s="76"/>
      <c r="I1399" s="76"/>
      <c r="J1399" s="76"/>
      <c r="K1399" s="76"/>
      <c r="L1399" s="78"/>
      <c r="M1399" s="76"/>
      <c r="N1399" s="76"/>
      <c r="O1399" s="76"/>
      <c r="P1399" s="76"/>
      <c r="Q1399" s="76"/>
      <c r="R1399" s="79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8"/>
      <c r="AM1399" s="76"/>
      <c r="AN1399" s="76"/>
      <c r="AO1399" s="76"/>
      <c r="AP1399" s="76"/>
      <c r="AQ1399" s="76"/>
      <c r="AR1399" s="76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7"/>
      <c r="BD1399" s="77"/>
      <c r="BE1399" s="77"/>
      <c r="BF1399" s="77"/>
      <c r="BG1399" s="77"/>
      <c r="BH1399" s="77"/>
      <c r="BI1399" s="77"/>
      <c r="BJ1399" s="76"/>
      <c r="BK1399" s="76"/>
      <c r="BL1399" s="78"/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76"/>
      <c r="BW1399" s="76"/>
      <c r="BX1399" s="76"/>
      <c r="BY1399" s="76"/>
      <c r="BZ1399" s="70" t="str">
        <f t="shared" si="349"/>
        <v/>
      </c>
      <c r="CA1399" s="71">
        <f t="shared" ca="1" si="350"/>
        <v>1096694.6664305555</v>
      </c>
      <c r="CB1399" s="70" t="b">
        <f ca="1">AND(LEN(BZ1399)&gt;0,TEXT(BZ1399,"YYYY-MM-DD")=TEXT(Konstanta!$B$1,"YYYY-MM-DD"))</f>
        <v>0</v>
      </c>
      <c r="CC1399" s="70" t="str">
        <f t="shared" si="351"/>
        <v/>
      </c>
      <c r="CD1399" s="72">
        <f ca="1">(Konstanta!$B$2-D1399)*24</f>
        <v>1096694.666275</v>
      </c>
      <c r="CE1399" t="b">
        <f t="shared" si="352"/>
        <v>0</v>
      </c>
      <c r="CF1399" t="b">
        <f>LEN(_xlfn.IFNA(VLOOKUP(H1399,Konstanta!$M:$M,1,FALSE),""))&gt;0</f>
        <v>0</v>
      </c>
      <c r="CG1399" t="b">
        <f>LEN(_xlfn.IFNA(VLOOKUP(G1399,Konstanta!$T:$T,1,FALSE),""))&gt;0</f>
        <v>0</v>
      </c>
      <c r="CH1399" t="b">
        <f>_xlfn.IFNA(VLOOKUP(U1399,Konstanta!$O:$O,1,FALSE),"-")&lt;&gt;"-"</f>
        <v>0</v>
      </c>
      <c r="CI1399" t="b">
        <f>LEN(_xlfn.IFNA(VLOOKUP(AX1399,Konstanta!$X:$X,1,FALSE),""))&gt;0</f>
        <v>0</v>
      </c>
      <c r="CJ1399" t="b">
        <f>OR(LEN(_xlfn.IFNA(VLOOKUP(Y1399,Konstanta!$Q:$Q,1,FALSE),""))&gt;0,LEN(Y1399)=0)</f>
        <v>1</v>
      </c>
      <c r="CK1399" t="b">
        <f t="shared" si="353"/>
        <v>1</v>
      </c>
      <c r="CL1399" t="b">
        <f>OR(LEN(_xlfn.IFNA(VLOOKUP(BK1399,Konstanta!$Z:$Z,1,FALSE),""))&gt;0,LEN(BK1399)=0)</f>
        <v>1</v>
      </c>
      <c r="CM1399" t="b">
        <f t="shared" si="354"/>
        <v>1</v>
      </c>
      <c r="CN1399" t="b">
        <f t="shared" si="355"/>
        <v>0</v>
      </c>
      <c r="CO1399" t="b">
        <f>LEN(_xlfn.IFNA(VLOOKUP(Data!K1399,Konstanta!$AB:$AB,1,FALSE),""))&gt;0</f>
        <v>0</v>
      </c>
      <c r="CP1399" s="12" t="b">
        <f t="shared" si="356"/>
        <v>0</v>
      </c>
      <c r="CQ1399" s="12" t="b">
        <f t="shared" si="357"/>
        <v>0</v>
      </c>
      <c r="CR1399" t="b">
        <f>ISNUMBER(SEARCH(Konstanta!$Q$5,Y1399))</f>
        <v>0</v>
      </c>
      <c r="CS1399">
        <f ca="1">IF(CD1399&lt;=Konstanta!$J$5,Konstanta!$I$5,IF(CD1399&lt;=Konstanta!$J$6,Konstanta!$I$6,IF(CD1399&lt;=Konstanta!$J$7,Konstanta!$I$7,Konstanta!$I$8)))</f>
        <v>4</v>
      </c>
      <c r="CT1399" t="b">
        <f>ISNUMBER(SEARCH(Konstanta!$Q$6,Y1399))</f>
        <v>0</v>
      </c>
      <c r="CU1399">
        <f ca="1">IF(CD1399&lt;=Konstanta!$F$5,Konstanta!$E$5,IF(CD1399&lt;=Konstanta!$F$6,Konstanta!$E$6,IF(CD1399&lt;=Konstanta!$F$7,Konstanta!$E$7,IF(CD1399&lt;=Konstanta!$F$8,Konstanta!$E$8,Konstanta!$E$9))))</f>
        <v>5</v>
      </c>
      <c r="CV1399" t="b">
        <f t="shared" si="358"/>
        <v>1</v>
      </c>
      <c r="CW1399" s="74">
        <f ca="1">IF(CD1399&lt;=Konstanta!$B$5,Konstanta!$A$5,IF(CD1399&lt;=Konstanta!$B$6,Konstanta!$A$6,IF(CD1399&lt;=Konstanta!$B$7,Konstanta!$A$7,IF(CD1399&lt;=Konstanta!$B$8,Konstanta!$A$8,IF(CD1399&lt;=Konstanta!$B$9,Konstanta!$A$9,IF(CD1399&lt;=Konstanta!$B$10,Konstanta!$A$10,IF(CD1399&lt;=Konstanta!$B$11,Konstanta!$A$11,Konstanta!$A$12)))))))</f>
        <v>8</v>
      </c>
      <c r="CX1399" t="b">
        <f>LEN(_xlfn.IFNA(VLOOKUP(AA1399,Konstanta!$AD:$AD,1,FALSE),""))=0</f>
        <v>1</v>
      </c>
      <c r="CY1399" s="67">
        <f t="shared" si="359"/>
        <v>0</v>
      </c>
      <c r="CZ1399" s="67">
        <f t="shared" si="360"/>
        <v>0</v>
      </c>
      <c r="DA1399" s="67">
        <f t="shared" si="361"/>
        <v>0</v>
      </c>
      <c r="DB1399" t="b">
        <f t="shared" ca="1" si="362"/>
        <v>0</v>
      </c>
      <c r="DC1399" s="67" t="b">
        <f>DA1399&lt;=Konstanta!$AH$3</f>
        <v>1</v>
      </c>
      <c r="DD1399" t="b">
        <f>CY1399&lt;=Konstanta!$AH$4</f>
        <v>1</v>
      </c>
      <c r="DE1399" t="b">
        <f>CY1399&lt;=Konstanta!$AH$5</f>
        <v>1</v>
      </c>
      <c r="DF1399" t="b">
        <f>CY1399&lt;=Konstanta!$AH$6</f>
        <v>1</v>
      </c>
      <c r="DG1399" t="b">
        <f ca="1">TEXT(BL1399,"YYYYMMDD")=TEXT(Konstanta!$B$1,"YYYYMMDD")</f>
        <v>0</v>
      </c>
      <c r="DH1399" t="b">
        <f t="shared" si="363"/>
        <v>0</v>
      </c>
      <c r="DI1399" s="67">
        <f ca="1">Konstanta!$C$4-Data!CD1399</f>
        <v>-1096658.666275</v>
      </c>
      <c r="DJ1399">
        <f ca="1">IF(Data!DI1399&gt;=Konstanta!$B$14,Konstanta!$A$14,IF(Data!DI1399&gt;=Konstanta!$B$15,Konstanta!$A$15,IF(Data!DI1399&gt;=Konstanta!$B$16,Konstanta!$A$16,IF(Data!DI1399&gt;=Konstanta!$B$17,Konstanta!$A$17,IF(Data!DI1399&gt;=Konstanta!$B$18,Konstanta!$A$18,Konstanta!$A$19)))))</f>
        <v>6</v>
      </c>
      <c r="DK1399" t="b">
        <f t="shared" si="364"/>
        <v>0</v>
      </c>
      <c r="DL1399" t="b">
        <f>COUNTIFS(A$1:A1398,A1399)=0</f>
        <v>1</v>
      </c>
    </row>
    <row r="1400" spans="1:116">
      <c r="A1400" s="76"/>
      <c r="B1400" s="77"/>
      <c r="C1400" s="76"/>
      <c r="D1400" s="78"/>
      <c r="E1400" s="76"/>
      <c r="F1400" s="76"/>
      <c r="G1400" s="76"/>
      <c r="H1400" s="76"/>
      <c r="I1400" s="76"/>
      <c r="J1400" s="76"/>
      <c r="K1400" s="76"/>
      <c r="L1400" s="78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8"/>
      <c r="AM1400" s="76"/>
      <c r="AN1400" s="76"/>
      <c r="AO1400" s="76"/>
      <c r="AP1400" s="76"/>
      <c r="AQ1400" s="76"/>
      <c r="AR1400" s="76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7"/>
      <c r="BD1400" s="77"/>
      <c r="BE1400" s="77"/>
      <c r="BF1400" s="77"/>
      <c r="BG1400" s="77"/>
      <c r="BH1400" s="77"/>
      <c r="BI1400" s="77"/>
      <c r="BJ1400" s="76"/>
      <c r="BK1400" s="76"/>
      <c r="BL1400" s="78"/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76"/>
      <c r="BW1400" s="76"/>
      <c r="BX1400" s="76"/>
      <c r="BY1400" s="76"/>
      <c r="BZ1400" s="70" t="str">
        <f t="shared" si="349"/>
        <v/>
      </c>
      <c r="CA1400" s="71">
        <f t="shared" ca="1" si="350"/>
        <v>1096694.6659916667</v>
      </c>
      <c r="CB1400" s="70" t="b">
        <f ca="1">AND(LEN(BZ1400)&gt;0,TEXT(BZ1400,"YYYY-MM-DD")=TEXT(Konstanta!$B$1,"YYYY-MM-DD"))</f>
        <v>0</v>
      </c>
      <c r="CC1400" s="70" t="str">
        <f t="shared" si="351"/>
        <v/>
      </c>
      <c r="CD1400" s="72">
        <f ca="1">(Konstanta!$B$2-D1400)*24</f>
        <v>1096694.666275</v>
      </c>
      <c r="CE1400" t="b">
        <f t="shared" si="352"/>
        <v>0</v>
      </c>
      <c r="CF1400" t="b">
        <f>LEN(_xlfn.IFNA(VLOOKUP(H1400,Konstanta!$M:$M,1,FALSE),""))&gt;0</f>
        <v>0</v>
      </c>
      <c r="CG1400" t="b">
        <f>LEN(_xlfn.IFNA(VLOOKUP(G1400,Konstanta!$T:$T,1,FALSE),""))&gt;0</f>
        <v>0</v>
      </c>
      <c r="CH1400" t="b">
        <f>_xlfn.IFNA(VLOOKUP(U1400,Konstanta!$O:$O,1,FALSE),"-")&lt;&gt;"-"</f>
        <v>0</v>
      </c>
      <c r="CI1400" t="b">
        <f>LEN(_xlfn.IFNA(VLOOKUP(AX1400,Konstanta!$X:$X,1,FALSE),""))&gt;0</f>
        <v>0</v>
      </c>
      <c r="CJ1400" t="b">
        <f>OR(LEN(_xlfn.IFNA(VLOOKUP(Y1400,Konstanta!$Q:$Q,1,FALSE),""))&gt;0,LEN(Y1400)=0)</f>
        <v>1</v>
      </c>
      <c r="CK1400" t="b">
        <f t="shared" si="353"/>
        <v>1</v>
      </c>
      <c r="CL1400" t="b">
        <f>OR(LEN(_xlfn.IFNA(VLOOKUP(BK1400,Konstanta!$Z:$Z,1,FALSE),""))&gt;0,LEN(BK1400)=0)</f>
        <v>1</v>
      </c>
      <c r="CM1400" t="b">
        <f t="shared" si="354"/>
        <v>1</v>
      </c>
      <c r="CN1400" t="b">
        <f t="shared" si="355"/>
        <v>0</v>
      </c>
      <c r="CO1400" t="b">
        <f>LEN(_xlfn.IFNA(VLOOKUP(Data!K1400,Konstanta!$AB:$AB,1,FALSE),""))&gt;0</f>
        <v>0</v>
      </c>
      <c r="CP1400" s="12" t="b">
        <f t="shared" si="356"/>
        <v>0</v>
      </c>
      <c r="CQ1400" s="12" t="b">
        <f t="shared" si="357"/>
        <v>0</v>
      </c>
      <c r="CR1400" t="b">
        <f>ISNUMBER(SEARCH(Konstanta!$Q$5,Y1400))</f>
        <v>0</v>
      </c>
      <c r="CS1400">
        <f ca="1">IF(CD1400&lt;=Konstanta!$J$5,Konstanta!$I$5,IF(CD1400&lt;=Konstanta!$J$6,Konstanta!$I$6,IF(CD1400&lt;=Konstanta!$J$7,Konstanta!$I$7,Konstanta!$I$8)))</f>
        <v>4</v>
      </c>
      <c r="CT1400" t="b">
        <f>ISNUMBER(SEARCH(Konstanta!$Q$6,Y1400))</f>
        <v>0</v>
      </c>
      <c r="CU1400">
        <f ca="1">IF(CD1400&lt;=Konstanta!$F$5,Konstanta!$E$5,IF(CD1400&lt;=Konstanta!$F$6,Konstanta!$E$6,IF(CD1400&lt;=Konstanta!$F$7,Konstanta!$E$7,IF(CD1400&lt;=Konstanta!$F$8,Konstanta!$E$8,Konstanta!$E$9))))</f>
        <v>5</v>
      </c>
      <c r="CV1400" t="b">
        <f t="shared" si="358"/>
        <v>1</v>
      </c>
      <c r="CW1400" s="74">
        <f ca="1">IF(CD1400&lt;=Konstanta!$B$5,Konstanta!$A$5,IF(CD1400&lt;=Konstanta!$B$6,Konstanta!$A$6,IF(CD1400&lt;=Konstanta!$B$7,Konstanta!$A$7,IF(CD1400&lt;=Konstanta!$B$8,Konstanta!$A$8,IF(CD1400&lt;=Konstanta!$B$9,Konstanta!$A$9,IF(CD1400&lt;=Konstanta!$B$10,Konstanta!$A$10,IF(CD1400&lt;=Konstanta!$B$11,Konstanta!$A$11,Konstanta!$A$12)))))))</f>
        <v>8</v>
      </c>
      <c r="CX1400" t="b">
        <f>LEN(_xlfn.IFNA(VLOOKUP(AA1400,Konstanta!$AD:$AD,1,FALSE),""))=0</f>
        <v>1</v>
      </c>
      <c r="CY1400" s="67">
        <f t="shared" si="359"/>
        <v>0</v>
      </c>
      <c r="CZ1400" s="67">
        <f t="shared" si="360"/>
        <v>0</v>
      </c>
      <c r="DA1400" s="67">
        <f t="shared" si="361"/>
        <v>0</v>
      </c>
      <c r="DB1400" t="b">
        <f t="shared" ca="1" si="362"/>
        <v>0</v>
      </c>
      <c r="DC1400" s="67" t="b">
        <f>DA1400&lt;=Konstanta!$AH$3</f>
        <v>1</v>
      </c>
      <c r="DD1400" t="b">
        <f>CY1400&lt;=Konstanta!$AH$4</f>
        <v>1</v>
      </c>
      <c r="DE1400" t="b">
        <f>CY1400&lt;=Konstanta!$AH$5</f>
        <v>1</v>
      </c>
      <c r="DF1400" t="b">
        <f>CY1400&lt;=Konstanta!$AH$6</f>
        <v>1</v>
      </c>
      <c r="DG1400" t="b">
        <f ca="1">TEXT(BL1400,"YYYYMMDD")=TEXT(Konstanta!$B$1,"YYYYMMDD")</f>
        <v>0</v>
      </c>
      <c r="DH1400" t="b">
        <f t="shared" si="363"/>
        <v>0</v>
      </c>
      <c r="DI1400" s="67">
        <f ca="1">Konstanta!$C$4-Data!CD1400</f>
        <v>-1096658.666275</v>
      </c>
      <c r="DJ1400">
        <f ca="1">IF(Data!DI1400&gt;=Konstanta!$B$14,Konstanta!$A$14,IF(Data!DI1400&gt;=Konstanta!$B$15,Konstanta!$A$15,IF(Data!DI1400&gt;=Konstanta!$B$16,Konstanta!$A$16,IF(Data!DI1400&gt;=Konstanta!$B$17,Konstanta!$A$17,IF(Data!DI1400&gt;=Konstanta!$B$18,Konstanta!$A$18,Konstanta!$A$19)))))</f>
        <v>6</v>
      </c>
      <c r="DK1400" t="b">
        <f t="shared" si="364"/>
        <v>0</v>
      </c>
      <c r="DL1400" t="b">
        <f>COUNTIFS(A$1:A1399,A1400)=0</f>
        <v>1</v>
      </c>
    </row>
    <row r="1401" spans="1:116">
      <c r="A1401" s="76"/>
      <c r="B1401" s="77"/>
      <c r="C1401" s="76"/>
      <c r="D1401" s="78"/>
      <c r="E1401" s="76"/>
      <c r="F1401" s="76"/>
      <c r="G1401" s="76"/>
      <c r="H1401" s="76"/>
      <c r="I1401" s="76"/>
      <c r="J1401" s="76"/>
      <c r="K1401" s="76"/>
      <c r="L1401" s="78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8"/>
      <c r="AM1401" s="76"/>
      <c r="AN1401" s="76"/>
      <c r="AO1401" s="76"/>
      <c r="AP1401" s="76"/>
      <c r="AQ1401" s="76"/>
      <c r="AR1401" s="76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7"/>
      <c r="BD1401" s="77"/>
      <c r="BE1401" s="77"/>
      <c r="BF1401" s="77"/>
      <c r="BG1401" s="77"/>
      <c r="BH1401" s="77"/>
      <c r="BI1401" s="77"/>
      <c r="BJ1401" s="76"/>
      <c r="BK1401" s="76"/>
      <c r="BL1401" s="78"/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76"/>
      <c r="BW1401" s="76"/>
      <c r="BX1401" s="76"/>
      <c r="BY1401" s="76"/>
      <c r="BZ1401" s="70" t="str">
        <f t="shared" si="349"/>
        <v/>
      </c>
      <c r="CA1401" s="71">
        <f t="shared" ca="1" si="350"/>
        <v>1096694.6664</v>
      </c>
      <c r="CB1401" s="70" t="b">
        <f ca="1">AND(LEN(BZ1401)&gt;0,TEXT(BZ1401,"YYYY-MM-DD")=TEXT(Konstanta!$B$1,"YYYY-MM-DD"))</f>
        <v>0</v>
      </c>
      <c r="CC1401" s="70" t="str">
        <f t="shared" si="351"/>
        <v/>
      </c>
      <c r="CD1401" s="72">
        <f ca="1">(Konstanta!$B$2-D1401)*24</f>
        <v>1096694.666275</v>
      </c>
      <c r="CE1401" t="b">
        <f t="shared" si="352"/>
        <v>0</v>
      </c>
      <c r="CF1401" t="b">
        <f>LEN(_xlfn.IFNA(VLOOKUP(H1401,Konstanta!$M:$M,1,FALSE),""))&gt;0</f>
        <v>0</v>
      </c>
      <c r="CG1401" t="b">
        <f>LEN(_xlfn.IFNA(VLOOKUP(G1401,Konstanta!$T:$T,1,FALSE),""))&gt;0</f>
        <v>0</v>
      </c>
      <c r="CH1401" t="b">
        <f>_xlfn.IFNA(VLOOKUP(U1401,Konstanta!$O:$O,1,FALSE),"-")&lt;&gt;"-"</f>
        <v>0</v>
      </c>
      <c r="CI1401" t="b">
        <f>LEN(_xlfn.IFNA(VLOOKUP(AX1401,Konstanta!$X:$X,1,FALSE),""))&gt;0</f>
        <v>0</v>
      </c>
      <c r="CJ1401" t="b">
        <f>OR(LEN(_xlfn.IFNA(VLOOKUP(Y1401,Konstanta!$Q:$Q,1,FALSE),""))&gt;0,LEN(Y1401)=0)</f>
        <v>1</v>
      </c>
      <c r="CK1401" t="b">
        <f t="shared" si="353"/>
        <v>1</v>
      </c>
      <c r="CL1401" t="b">
        <f>OR(LEN(_xlfn.IFNA(VLOOKUP(BK1401,Konstanta!$Z:$Z,1,FALSE),""))&gt;0,LEN(BK1401)=0)</f>
        <v>1</v>
      </c>
      <c r="CM1401" t="b">
        <f t="shared" si="354"/>
        <v>1</v>
      </c>
      <c r="CN1401" t="b">
        <f t="shared" si="355"/>
        <v>0</v>
      </c>
      <c r="CO1401" t="b">
        <f>LEN(_xlfn.IFNA(VLOOKUP(Data!K1401,Konstanta!$AB:$AB,1,FALSE),""))&gt;0</f>
        <v>0</v>
      </c>
      <c r="CP1401" s="12" t="b">
        <f t="shared" si="356"/>
        <v>0</v>
      </c>
      <c r="CQ1401" s="12" t="b">
        <f t="shared" si="357"/>
        <v>0</v>
      </c>
      <c r="CR1401" t="b">
        <f>ISNUMBER(SEARCH(Konstanta!$Q$5,Y1401))</f>
        <v>0</v>
      </c>
      <c r="CS1401">
        <f ca="1">IF(CD1401&lt;=Konstanta!$J$5,Konstanta!$I$5,IF(CD1401&lt;=Konstanta!$J$6,Konstanta!$I$6,IF(CD1401&lt;=Konstanta!$J$7,Konstanta!$I$7,Konstanta!$I$8)))</f>
        <v>4</v>
      </c>
      <c r="CT1401" t="b">
        <f>ISNUMBER(SEARCH(Konstanta!$Q$6,Y1401))</f>
        <v>0</v>
      </c>
      <c r="CU1401">
        <f ca="1">IF(CD1401&lt;=Konstanta!$F$5,Konstanta!$E$5,IF(CD1401&lt;=Konstanta!$F$6,Konstanta!$E$6,IF(CD1401&lt;=Konstanta!$F$7,Konstanta!$E$7,IF(CD1401&lt;=Konstanta!$F$8,Konstanta!$E$8,Konstanta!$E$9))))</f>
        <v>5</v>
      </c>
      <c r="CV1401" t="b">
        <f t="shared" si="358"/>
        <v>1</v>
      </c>
      <c r="CW1401" s="74">
        <f ca="1">IF(CD1401&lt;=Konstanta!$B$5,Konstanta!$A$5,IF(CD1401&lt;=Konstanta!$B$6,Konstanta!$A$6,IF(CD1401&lt;=Konstanta!$B$7,Konstanta!$A$7,IF(CD1401&lt;=Konstanta!$B$8,Konstanta!$A$8,IF(CD1401&lt;=Konstanta!$B$9,Konstanta!$A$9,IF(CD1401&lt;=Konstanta!$B$10,Konstanta!$A$10,IF(CD1401&lt;=Konstanta!$B$11,Konstanta!$A$11,Konstanta!$A$12)))))))</f>
        <v>8</v>
      </c>
      <c r="CX1401" t="b">
        <f>LEN(_xlfn.IFNA(VLOOKUP(AA1401,Konstanta!$AD:$AD,1,FALSE),""))=0</f>
        <v>1</v>
      </c>
      <c r="CY1401" s="67">
        <f t="shared" si="359"/>
        <v>0</v>
      </c>
      <c r="CZ1401" s="67">
        <f t="shared" si="360"/>
        <v>0</v>
      </c>
      <c r="DA1401" s="67">
        <f t="shared" si="361"/>
        <v>0</v>
      </c>
      <c r="DB1401" t="b">
        <f t="shared" ca="1" si="362"/>
        <v>0</v>
      </c>
      <c r="DC1401" s="67" t="b">
        <f>DA1401&lt;=Konstanta!$AH$3</f>
        <v>1</v>
      </c>
      <c r="DD1401" t="b">
        <f>CY1401&lt;=Konstanta!$AH$4</f>
        <v>1</v>
      </c>
      <c r="DE1401" t="b">
        <f>CY1401&lt;=Konstanta!$AH$5</f>
        <v>1</v>
      </c>
      <c r="DF1401" t="b">
        <f>CY1401&lt;=Konstanta!$AH$6</f>
        <v>1</v>
      </c>
      <c r="DG1401" t="b">
        <f ca="1">TEXT(BL1401,"YYYYMMDD")=TEXT(Konstanta!$B$1,"YYYYMMDD")</f>
        <v>0</v>
      </c>
      <c r="DH1401" t="b">
        <f t="shared" si="363"/>
        <v>0</v>
      </c>
      <c r="DI1401" s="67">
        <f ca="1">Konstanta!$C$4-Data!CD1401</f>
        <v>-1096658.666275</v>
      </c>
      <c r="DJ1401">
        <f ca="1">IF(Data!DI1401&gt;=Konstanta!$B$14,Konstanta!$A$14,IF(Data!DI1401&gt;=Konstanta!$B$15,Konstanta!$A$15,IF(Data!DI1401&gt;=Konstanta!$B$16,Konstanta!$A$16,IF(Data!DI1401&gt;=Konstanta!$B$17,Konstanta!$A$17,IF(Data!DI1401&gt;=Konstanta!$B$18,Konstanta!$A$18,Konstanta!$A$19)))))</f>
        <v>6</v>
      </c>
      <c r="DK1401" t="b">
        <f t="shared" si="364"/>
        <v>0</v>
      </c>
      <c r="DL1401" t="b">
        <f>COUNTIFS(A$1:A1400,A1401)=0</f>
        <v>1</v>
      </c>
    </row>
    <row r="1402" spans="1:116">
      <c r="A1402" s="76"/>
      <c r="B1402" s="77"/>
      <c r="C1402" s="76"/>
      <c r="D1402" s="78"/>
      <c r="E1402" s="76"/>
      <c r="F1402" s="76"/>
      <c r="G1402" s="76"/>
      <c r="H1402" s="76"/>
      <c r="I1402" s="76"/>
      <c r="J1402" s="76"/>
      <c r="K1402" s="76"/>
      <c r="L1402" s="78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8"/>
      <c r="AM1402" s="76"/>
      <c r="AN1402" s="76"/>
      <c r="AO1402" s="76"/>
      <c r="AP1402" s="76"/>
      <c r="AQ1402" s="76"/>
      <c r="AR1402" s="76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7"/>
      <c r="BD1402" s="77"/>
      <c r="BE1402" s="77"/>
      <c r="BF1402" s="77"/>
      <c r="BG1402" s="77"/>
      <c r="BH1402" s="77"/>
      <c r="BI1402" s="77"/>
      <c r="BJ1402" s="76"/>
      <c r="BK1402" s="76"/>
      <c r="BL1402" s="78"/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76"/>
      <c r="BW1402" s="76"/>
      <c r="BX1402" s="76"/>
      <c r="BY1402" s="76"/>
      <c r="BZ1402" s="70" t="str">
        <f t="shared" si="349"/>
        <v/>
      </c>
      <c r="CA1402" s="71">
        <f t="shared" ca="1" si="350"/>
        <v>1096694.666275</v>
      </c>
      <c r="CB1402" s="70" t="b">
        <f ca="1">AND(LEN(BZ1402)&gt;0,TEXT(BZ1402,"YYYY-MM-DD")=TEXT(Konstanta!$B$1,"YYYY-MM-DD"))</f>
        <v>0</v>
      </c>
      <c r="CC1402" s="70" t="str">
        <f t="shared" si="351"/>
        <v/>
      </c>
      <c r="CD1402" s="72">
        <f ca="1">(Konstanta!$B$2-D1402)*24</f>
        <v>1096694.666275</v>
      </c>
      <c r="CE1402" t="b">
        <f t="shared" si="352"/>
        <v>0</v>
      </c>
      <c r="CF1402" t="b">
        <f>LEN(_xlfn.IFNA(VLOOKUP(H1402,Konstanta!$M:$M,1,FALSE),""))&gt;0</f>
        <v>0</v>
      </c>
      <c r="CG1402" t="b">
        <f>LEN(_xlfn.IFNA(VLOOKUP(G1402,Konstanta!$T:$T,1,FALSE),""))&gt;0</f>
        <v>0</v>
      </c>
      <c r="CH1402" t="b">
        <f>_xlfn.IFNA(VLOOKUP(U1402,Konstanta!$O:$O,1,FALSE),"-")&lt;&gt;"-"</f>
        <v>0</v>
      </c>
      <c r="CI1402" t="b">
        <f>LEN(_xlfn.IFNA(VLOOKUP(AX1402,Konstanta!$X:$X,1,FALSE),""))&gt;0</f>
        <v>0</v>
      </c>
      <c r="CJ1402" t="b">
        <f>OR(LEN(_xlfn.IFNA(VLOOKUP(Y1402,Konstanta!$Q:$Q,1,FALSE),""))&gt;0,LEN(Y1402)=0)</f>
        <v>1</v>
      </c>
      <c r="CK1402" t="b">
        <f t="shared" si="353"/>
        <v>1</v>
      </c>
      <c r="CL1402" t="b">
        <f>OR(LEN(_xlfn.IFNA(VLOOKUP(BK1402,Konstanta!$Z:$Z,1,FALSE),""))&gt;0,LEN(BK1402)=0)</f>
        <v>1</v>
      </c>
      <c r="CM1402" t="b">
        <f t="shared" si="354"/>
        <v>1</v>
      </c>
      <c r="CN1402" t="b">
        <f t="shared" si="355"/>
        <v>0</v>
      </c>
      <c r="CO1402" t="b">
        <f>LEN(_xlfn.IFNA(VLOOKUP(Data!K1402,Konstanta!$AB:$AB,1,FALSE),""))&gt;0</f>
        <v>0</v>
      </c>
      <c r="CP1402" s="12" t="b">
        <f t="shared" si="356"/>
        <v>0</v>
      </c>
      <c r="CQ1402" s="12" t="b">
        <f t="shared" si="357"/>
        <v>0</v>
      </c>
      <c r="CR1402" t="b">
        <f>ISNUMBER(SEARCH(Konstanta!$Q$5,Y1402))</f>
        <v>0</v>
      </c>
      <c r="CS1402">
        <f ca="1">IF(CD1402&lt;=Konstanta!$J$5,Konstanta!$I$5,IF(CD1402&lt;=Konstanta!$J$6,Konstanta!$I$6,IF(CD1402&lt;=Konstanta!$J$7,Konstanta!$I$7,Konstanta!$I$8)))</f>
        <v>4</v>
      </c>
      <c r="CT1402" t="b">
        <f>ISNUMBER(SEARCH(Konstanta!$Q$6,Y1402))</f>
        <v>0</v>
      </c>
      <c r="CU1402">
        <f ca="1">IF(CD1402&lt;=Konstanta!$F$5,Konstanta!$E$5,IF(CD1402&lt;=Konstanta!$F$6,Konstanta!$E$6,IF(CD1402&lt;=Konstanta!$F$7,Konstanta!$E$7,IF(CD1402&lt;=Konstanta!$F$8,Konstanta!$E$8,Konstanta!$E$9))))</f>
        <v>5</v>
      </c>
      <c r="CV1402" t="b">
        <f t="shared" si="358"/>
        <v>1</v>
      </c>
      <c r="CW1402" s="74">
        <f ca="1">IF(CD1402&lt;=Konstanta!$B$5,Konstanta!$A$5,IF(CD1402&lt;=Konstanta!$B$6,Konstanta!$A$6,IF(CD1402&lt;=Konstanta!$B$7,Konstanta!$A$7,IF(CD1402&lt;=Konstanta!$B$8,Konstanta!$A$8,IF(CD1402&lt;=Konstanta!$B$9,Konstanta!$A$9,IF(CD1402&lt;=Konstanta!$B$10,Konstanta!$A$10,IF(CD1402&lt;=Konstanta!$B$11,Konstanta!$A$11,Konstanta!$A$12)))))))</f>
        <v>8</v>
      </c>
      <c r="CX1402" t="b">
        <f>LEN(_xlfn.IFNA(VLOOKUP(AA1402,Konstanta!$AD:$AD,1,FALSE),""))=0</f>
        <v>1</v>
      </c>
      <c r="CY1402" s="67">
        <f t="shared" si="359"/>
        <v>0</v>
      </c>
      <c r="CZ1402" s="67">
        <f t="shared" si="360"/>
        <v>0</v>
      </c>
      <c r="DA1402" s="67">
        <f t="shared" si="361"/>
        <v>0</v>
      </c>
      <c r="DB1402" t="b">
        <f t="shared" ca="1" si="362"/>
        <v>0</v>
      </c>
      <c r="DC1402" s="67" t="b">
        <f>DA1402&lt;=Konstanta!$AH$3</f>
        <v>1</v>
      </c>
      <c r="DD1402" t="b">
        <f>CY1402&lt;=Konstanta!$AH$4</f>
        <v>1</v>
      </c>
      <c r="DE1402" t="b">
        <f>CY1402&lt;=Konstanta!$AH$5</f>
        <v>1</v>
      </c>
      <c r="DF1402" t="b">
        <f>CY1402&lt;=Konstanta!$AH$6</f>
        <v>1</v>
      </c>
      <c r="DG1402" t="b">
        <f ca="1">TEXT(BL1402,"YYYYMMDD")=TEXT(Konstanta!$B$1,"YYYYMMDD")</f>
        <v>0</v>
      </c>
      <c r="DH1402" t="b">
        <f t="shared" si="363"/>
        <v>0</v>
      </c>
      <c r="DI1402" s="67">
        <f ca="1">Konstanta!$C$4-Data!CD1402</f>
        <v>-1096658.666275</v>
      </c>
      <c r="DJ1402">
        <f ca="1">IF(Data!DI1402&gt;=Konstanta!$B$14,Konstanta!$A$14,IF(Data!DI1402&gt;=Konstanta!$B$15,Konstanta!$A$15,IF(Data!DI1402&gt;=Konstanta!$B$16,Konstanta!$A$16,IF(Data!DI1402&gt;=Konstanta!$B$17,Konstanta!$A$17,IF(Data!DI1402&gt;=Konstanta!$B$18,Konstanta!$A$18,Konstanta!$A$19)))))</f>
        <v>6</v>
      </c>
      <c r="DK1402" t="b">
        <f t="shared" si="364"/>
        <v>0</v>
      </c>
      <c r="DL1402" t="b">
        <f>COUNTIFS(A$1:A1401,A1402)=0</f>
        <v>1</v>
      </c>
    </row>
    <row r="1403" spans="1:116">
      <c r="A1403" s="76"/>
      <c r="B1403" s="77"/>
      <c r="C1403" s="76"/>
      <c r="D1403" s="78"/>
      <c r="E1403" s="76"/>
      <c r="F1403" s="76"/>
      <c r="G1403" s="76"/>
      <c r="H1403" s="76"/>
      <c r="I1403" s="76"/>
      <c r="J1403" s="76"/>
      <c r="K1403" s="76"/>
      <c r="L1403" s="78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8"/>
      <c r="AM1403" s="76"/>
      <c r="AN1403" s="76"/>
      <c r="AO1403" s="76"/>
      <c r="AP1403" s="76"/>
      <c r="AQ1403" s="76"/>
      <c r="AR1403" s="76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7"/>
      <c r="BD1403" s="77"/>
      <c r="BE1403" s="77"/>
      <c r="BF1403" s="77"/>
      <c r="BG1403" s="77"/>
      <c r="BH1403" s="77"/>
      <c r="BI1403" s="77"/>
      <c r="BJ1403" s="76"/>
      <c r="BK1403" s="76"/>
      <c r="BL1403" s="78"/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76"/>
      <c r="BW1403" s="76"/>
      <c r="BX1403" s="76"/>
      <c r="BY1403" s="76"/>
      <c r="BZ1403" s="70" t="str">
        <f t="shared" si="349"/>
        <v/>
      </c>
      <c r="CA1403" s="71">
        <f t="shared" ca="1" si="350"/>
        <v>1096694.6659944444</v>
      </c>
      <c r="CB1403" s="70" t="b">
        <f ca="1">AND(LEN(BZ1403)&gt;0,TEXT(BZ1403,"YYYY-MM-DD")=TEXT(Konstanta!$B$1,"YYYY-MM-DD"))</f>
        <v>0</v>
      </c>
      <c r="CC1403" s="70" t="str">
        <f t="shared" si="351"/>
        <v/>
      </c>
      <c r="CD1403" s="72">
        <f ca="1">(Konstanta!$B$2-D1403)*24</f>
        <v>1096694.666275</v>
      </c>
      <c r="CE1403" t="b">
        <f t="shared" si="352"/>
        <v>0</v>
      </c>
      <c r="CF1403" t="b">
        <f>LEN(_xlfn.IFNA(VLOOKUP(H1403,Konstanta!$M:$M,1,FALSE),""))&gt;0</f>
        <v>0</v>
      </c>
      <c r="CG1403" t="b">
        <f>LEN(_xlfn.IFNA(VLOOKUP(G1403,Konstanta!$T:$T,1,FALSE),""))&gt;0</f>
        <v>0</v>
      </c>
      <c r="CH1403" t="b">
        <f>_xlfn.IFNA(VLOOKUP(U1403,Konstanta!$O:$O,1,FALSE),"-")&lt;&gt;"-"</f>
        <v>0</v>
      </c>
      <c r="CI1403" t="b">
        <f>LEN(_xlfn.IFNA(VLOOKUP(AX1403,Konstanta!$X:$X,1,FALSE),""))&gt;0</f>
        <v>0</v>
      </c>
      <c r="CJ1403" t="b">
        <f>OR(LEN(_xlfn.IFNA(VLOOKUP(Y1403,Konstanta!$Q:$Q,1,FALSE),""))&gt;0,LEN(Y1403)=0)</f>
        <v>1</v>
      </c>
      <c r="CK1403" t="b">
        <f t="shared" si="353"/>
        <v>1</v>
      </c>
      <c r="CL1403" t="b">
        <f>OR(LEN(_xlfn.IFNA(VLOOKUP(BK1403,Konstanta!$Z:$Z,1,FALSE),""))&gt;0,LEN(BK1403)=0)</f>
        <v>1</v>
      </c>
      <c r="CM1403" t="b">
        <f t="shared" si="354"/>
        <v>1</v>
      </c>
      <c r="CN1403" t="b">
        <f t="shared" si="355"/>
        <v>0</v>
      </c>
      <c r="CO1403" t="b">
        <f>LEN(_xlfn.IFNA(VLOOKUP(Data!K1403,Konstanta!$AB:$AB,1,FALSE),""))&gt;0</f>
        <v>0</v>
      </c>
      <c r="CP1403" s="12" t="b">
        <f t="shared" si="356"/>
        <v>0</v>
      </c>
      <c r="CQ1403" s="12" t="b">
        <f t="shared" si="357"/>
        <v>0</v>
      </c>
      <c r="CR1403" t="b">
        <f>ISNUMBER(SEARCH(Konstanta!$Q$5,Y1403))</f>
        <v>0</v>
      </c>
      <c r="CS1403">
        <f ca="1">IF(CD1403&lt;=Konstanta!$J$5,Konstanta!$I$5,IF(CD1403&lt;=Konstanta!$J$6,Konstanta!$I$6,IF(CD1403&lt;=Konstanta!$J$7,Konstanta!$I$7,Konstanta!$I$8)))</f>
        <v>4</v>
      </c>
      <c r="CT1403" t="b">
        <f>ISNUMBER(SEARCH(Konstanta!$Q$6,Y1403))</f>
        <v>0</v>
      </c>
      <c r="CU1403">
        <f ca="1">IF(CD1403&lt;=Konstanta!$F$5,Konstanta!$E$5,IF(CD1403&lt;=Konstanta!$F$6,Konstanta!$E$6,IF(CD1403&lt;=Konstanta!$F$7,Konstanta!$E$7,IF(CD1403&lt;=Konstanta!$F$8,Konstanta!$E$8,Konstanta!$E$9))))</f>
        <v>5</v>
      </c>
      <c r="CV1403" t="b">
        <f t="shared" si="358"/>
        <v>1</v>
      </c>
      <c r="CW1403" s="74">
        <f ca="1">IF(CD1403&lt;=Konstanta!$B$5,Konstanta!$A$5,IF(CD1403&lt;=Konstanta!$B$6,Konstanta!$A$6,IF(CD1403&lt;=Konstanta!$B$7,Konstanta!$A$7,IF(CD1403&lt;=Konstanta!$B$8,Konstanta!$A$8,IF(CD1403&lt;=Konstanta!$B$9,Konstanta!$A$9,IF(CD1403&lt;=Konstanta!$B$10,Konstanta!$A$10,IF(CD1403&lt;=Konstanta!$B$11,Konstanta!$A$11,Konstanta!$A$12)))))))</f>
        <v>8</v>
      </c>
      <c r="CX1403" t="b">
        <f>LEN(_xlfn.IFNA(VLOOKUP(AA1403,Konstanta!$AD:$AD,1,FALSE),""))=0</f>
        <v>1</v>
      </c>
      <c r="CY1403" s="67">
        <f t="shared" si="359"/>
        <v>0</v>
      </c>
      <c r="CZ1403" s="67">
        <f t="shared" si="360"/>
        <v>0</v>
      </c>
      <c r="DA1403" s="67">
        <f t="shared" si="361"/>
        <v>0</v>
      </c>
      <c r="DB1403" t="b">
        <f t="shared" ca="1" si="362"/>
        <v>0</v>
      </c>
      <c r="DC1403" s="67" t="b">
        <f>DA1403&lt;=Konstanta!$AH$3</f>
        <v>1</v>
      </c>
      <c r="DD1403" t="b">
        <f>CY1403&lt;=Konstanta!$AH$4</f>
        <v>1</v>
      </c>
      <c r="DE1403" t="b">
        <f>CY1403&lt;=Konstanta!$AH$5</f>
        <v>1</v>
      </c>
      <c r="DF1403" t="b">
        <f>CY1403&lt;=Konstanta!$AH$6</f>
        <v>1</v>
      </c>
      <c r="DG1403" t="b">
        <f ca="1">TEXT(BL1403,"YYYYMMDD")=TEXT(Konstanta!$B$1,"YYYYMMDD")</f>
        <v>0</v>
      </c>
      <c r="DH1403" t="b">
        <f t="shared" si="363"/>
        <v>0</v>
      </c>
      <c r="DI1403" s="67">
        <f ca="1">Konstanta!$C$4-Data!CD1403</f>
        <v>-1096658.666275</v>
      </c>
      <c r="DJ1403">
        <f ca="1">IF(Data!DI1403&gt;=Konstanta!$B$14,Konstanta!$A$14,IF(Data!DI1403&gt;=Konstanta!$B$15,Konstanta!$A$15,IF(Data!DI1403&gt;=Konstanta!$B$16,Konstanta!$A$16,IF(Data!DI1403&gt;=Konstanta!$B$17,Konstanta!$A$17,IF(Data!DI1403&gt;=Konstanta!$B$18,Konstanta!$A$18,Konstanta!$A$19)))))</f>
        <v>6</v>
      </c>
      <c r="DK1403" t="b">
        <f t="shared" si="364"/>
        <v>0</v>
      </c>
      <c r="DL1403" t="b">
        <f>COUNTIFS(A$1:A1402,A1403)=0</f>
        <v>1</v>
      </c>
    </row>
    <row r="1404" spans="1:116">
      <c r="A1404" s="76"/>
      <c r="B1404" s="77"/>
      <c r="C1404" s="76"/>
      <c r="D1404" s="78"/>
      <c r="E1404" s="76"/>
      <c r="F1404" s="76"/>
      <c r="G1404" s="76"/>
      <c r="H1404" s="76"/>
      <c r="I1404" s="76"/>
      <c r="J1404" s="76"/>
      <c r="K1404" s="76"/>
      <c r="L1404" s="78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8"/>
      <c r="AM1404" s="76"/>
      <c r="AN1404" s="76"/>
      <c r="AO1404" s="76"/>
      <c r="AP1404" s="76"/>
      <c r="AQ1404" s="76"/>
      <c r="AR1404" s="76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7"/>
      <c r="BD1404" s="77"/>
      <c r="BE1404" s="77"/>
      <c r="BF1404" s="77"/>
      <c r="BG1404" s="77"/>
      <c r="BH1404" s="77"/>
      <c r="BI1404" s="77"/>
      <c r="BJ1404" s="76"/>
      <c r="BK1404" s="76"/>
      <c r="BL1404" s="78"/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76"/>
      <c r="BW1404" s="76"/>
      <c r="BX1404" s="76"/>
      <c r="BY1404" s="76"/>
      <c r="BZ1404" s="70" t="str">
        <f t="shared" si="349"/>
        <v/>
      </c>
      <c r="CA1404" s="71">
        <f t="shared" ca="1" si="350"/>
        <v>1096694.6660000002</v>
      </c>
      <c r="CB1404" s="70" t="b">
        <f ca="1">AND(LEN(BZ1404)&gt;0,TEXT(BZ1404,"YYYY-MM-DD")=TEXT(Konstanta!$B$1,"YYYY-MM-DD"))</f>
        <v>0</v>
      </c>
      <c r="CC1404" s="70" t="str">
        <f t="shared" si="351"/>
        <v/>
      </c>
      <c r="CD1404" s="72">
        <f ca="1">(Konstanta!$B$2-D1404)*24</f>
        <v>1096694.666275</v>
      </c>
      <c r="CE1404" t="b">
        <f t="shared" si="352"/>
        <v>0</v>
      </c>
      <c r="CF1404" t="b">
        <f>LEN(_xlfn.IFNA(VLOOKUP(H1404,Konstanta!$M:$M,1,FALSE),""))&gt;0</f>
        <v>0</v>
      </c>
      <c r="CG1404" t="b">
        <f>LEN(_xlfn.IFNA(VLOOKUP(G1404,Konstanta!$T:$T,1,FALSE),""))&gt;0</f>
        <v>0</v>
      </c>
      <c r="CH1404" t="b">
        <f>_xlfn.IFNA(VLOOKUP(U1404,Konstanta!$O:$O,1,FALSE),"-")&lt;&gt;"-"</f>
        <v>0</v>
      </c>
      <c r="CI1404" t="b">
        <f>LEN(_xlfn.IFNA(VLOOKUP(AX1404,Konstanta!$X:$X,1,FALSE),""))&gt;0</f>
        <v>0</v>
      </c>
      <c r="CJ1404" t="b">
        <f>OR(LEN(_xlfn.IFNA(VLOOKUP(Y1404,Konstanta!$Q:$Q,1,FALSE),""))&gt;0,LEN(Y1404)=0)</f>
        <v>1</v>
      </c>
      <c r="CK1404" t="b">
        <f t="shared" si="353"/>
        <v>1</v>
      </c>
      <c r="CL1404" t="b">
        <f>OR(LEN(_xlfn.IFNA(VLOOKUP(BK1404,Konstanta!$Z:$Z,1,FALSE),""))&gt;0,LEN(BK1404)=0)</f>
        <v>1</v>
      </c>
      <c r="CM1404" t="b">
        <f t="shared" si="354"/>
        <v>1</v>
      </c>
      <c r="CN1404" t="b">
        <f t="shared" si="355"/>
        <v>0</v>
      </c>
      <c r="CO1404" t="b">
        <f>LEN(_xlfn.IFNA(VLOOKUP(Data!K1404,Konstanta!$AB:$AB,1,FALSE),""))&gt;0</f>
        <v>0</v>
      </c>
      <c r="CP1404" s="12" t="b">
        <f t="shared" si="356"/>
        <v>0</v>
      </c>
      <c r="CQ1404" s="12" t="b">
        <f t="shared" si="357"/>
        <v>0</v>
      </c>
      <c r="CR1404" t="b">
        <f>ISNUMBER(SEARCH(Konstanta!$Q$5,Y1404))</f>
        <v>0</v>
      </c>
      <c r="CS1404">
        <f ca="1">IF(CD1404&lt;=Konstanta!$J$5,Konstanta!$I$5,IF(CD1404&lt;=Konstanta!$J$6,Konstanta!$I$6,IF(CD1404&lt;=Konstanta!$J$7,Konstanta!$I$7,Konstanta!$I$8)))</f>
        <v>4</v>
      </c>
      <c r="CT1404" t="b">
        <f>ISNUMBER(SEARCH(Konstanta!$Q$6,Y1404))</f>
        <v>0</v>
      </c>
      <c r="CU1404">
        <f ca="1">IF(CD1404&lt;=Konstanta!$F$5,Konstanta!$E$5,IF(CD1404&lt;=Konstanta!$F$6,Konstanta!$E$6,IF(CD1404&lt;=Konstanta!$F$7,Konstanta!$E$7,IF(CD1404&lt;=Konstanta!$F$8,Konstanta!$E$8,Konstanta!$E$9))))</f>
        <v>5</v>
      </c>
      <c r="CV1404" t="b">
        <f t="shared" si="358"/>
        <v>1</v>
      </c>
      <c r="CW1404" s="74">
        <f ca="1">IF(CD1404&lt;=Konstanta!$B$5,Konstanta!$A$5,IF(CD1404&lt;=Konstanta!$B$6,Konstanta!$A$6,IF(CD1404&lt;=Konstanta!$B$7,Konstanta!$A$7,IF(CD1404&lt;=Konstanta!$B$8,Konstanta!$A$8,IF(CD1404&lt;=Konstanta!$B$9,Konstanta!$A$9,IF(CD1404&lt;=Konstanta!$B$10,Konstanta!$A$10,IF(CD1404&lt;=Konstanta!$B$11,Konstanta!$A$11,Konstanta!$A$12)))))))</f>
        <v>8</v>
      </c>
      <c r="CX1404" t="b">
        <f>LEN(_xlfn.IFNA(VLOOKUP(AA1404,Konstanta!$AD:$AD,1,FALSE),""))=0</f>
        <v>1</v>
      </c>
      <c r="CY1404" s="67">
        <f t="shared" si="359"/>
        <v>0</v>
      </c>
      <c r="CZ1404" s="67">
        <f t="shared" si="360"/>
        <v>0</v>
      </c>
      <c r="DA1404" s="67">
        <f t="shared" si="361"/>
        <v>0</v>
      </c>
      <c r="DB1404" t="b">
        <f t="shared" ca="1" si="362"/>
        <v>0</v>
      </c>
      <c r="DC1404" s="67" t="b">
        <f>DA1404&lt;=Konstanta!$AH$3</f>
        <v>1</v>
      </c>
      <c r="DD1404" t="b">
        <f>CY1404&lt;=Konstanta!$AH$4</f>
        <v>1</v>
      </c>
      <c r="DE1404" t="b">
        <f>CY1404&lt;=Konstanta!$AH$5</f>
        <v>1</v>
      </c>
      <c r="DF1404" t="b">
        <f>CY1404&lt;=Konstanta!$AH$6</f>
        <v>1</v>
      </c>
      <c r="DG1404" t="b">
        <f ca="1">TEXT(BL1404,"YYYYMMDD")=TEXT(Konstanta!$B$1,"YYYYMMDD")</f>
        <v>0</v>
      </c>
      <c r="DH1404" t="b">
        <f t="shared" si="363"/>
        <v>0</v>
      </c>
      <c r="DI1404" s="67">
        <f ca="1">Konstanta!$C$4-Data!CD1404</f>
        <v>-1096658.666275</v>
      </c>
      <c r="DJ1404">
        <f ca="1">IF(Data!DI1404&gt;=Konstanta!$B$14,Konstanta!$A$14,IF(Data!DI1404&gt;=Konstanta!$B$15,Konstanta!$A$15,IF(Data!DI1404&gt;=Konstanta!$B$16,Konstanta!$A$16,IF(Data!DI1404&gt;=Konstanta!$B$17,Konstanta!$A$17,IF(Data!DI1404&gt;=Konstanta!$B$18,Konstanta!$A$18,Konstanta!$A$19)))))</f>
        <v>6</v>
      </c>
      <c r="DK1404" t="b">
        <f t="shared" si="364"/>
        <v>0</v>
      </c>
      <c r="DL1404" t="b">
        <f>COUNTIFS(A$1:A1403,A1404)=0</f>
        <v>1</v>
      </c>
    </row>
    <row r="1405" spans="1:116">
      <c r="A1405" s="76"/>
      <c r="B1405" s="77"/>
      <c r="C1405" s="76"/>
      <c r="D1405" s="78"/>
      <c r="E1405" s="76"/>
      <c r="F1405" s="76"/>
      <c r="G1405" s="76"/>
      <c r="H1405" s="76"/>
      <c r="I1405" s="76"/>
      <c r="J1405" s="76"/>
      <c r="K1405" s="76"/>
      <c r="L1405" s="78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8"/>
      <c r="AM1405" s="76"/>
      <c r="AN1405" s="76"/>
      <c r="AO1405" s="76"/>
      <c r="AP1405" s="76"/>
      <c r="AQ1405" s="76"/>
      <c r="AR1405" s="76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7"/>
      <c r="BD1405" s="77"/>
      <c r="BE1405" s="77"/>
      <c r="BF1405" s="77"/>
      <c r="BG1405" s="77"/>
      <c r="BH1405" s="77"/>
      <c r="BI1405" s="77"/>
      <c r="BJ1405" s="76"/>
      <c r="BK1405" s="76"/>
      <c r="BL1405" s="78"/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76"/>
      <c r="BW1405" s="76"/>
      <c r="BX1405" s="76"/>
      <c r="BY1405" s="76"/>
      <c r="BZ1405" s="70" t="str">
        <f t="shared" si="349"/>
        <v/>
      </c>
      <c r="CA1405" s="71">
        <f t="shared" ca="1" si="350"/>
        <v>1096694.6660055555</v>
      </c>
      <c r="CB1405" s="70" t="b">
        <f ca="1">AND(LEN(BZ1405)&gt;0,TEXT(BZ1405,"YYYY-MM-DD")=TEXT(Konstanta!$B$1,"YYYY-MM-DD"))</f>
        <v>0</v>
      </c>
      <c r="CC1405" s="70" t="str">
        <f t="shared" si="351"/>
        <v/>
      </c>
      <c r="CD1405" s="72">
        <f ca="1">(Konstanta!$B$2-D1405)*24</f>
        <v>1096694.666275</v>
      </c>
      <c r="CE1405" t="b">
        <f t="shared" si="352"/>
        <v>0</v>
      </c>
      <c r="CF1405" t="b">
        <f>LEN(_xlfn.IFNA(VLOOKUP(H1405,Konstanta!$M:$M,1,FALSE),""))&gt;0</f>
        <v>0</v>
      </c>
      <c r="CG1405" t="b">
        <f>LEN(_xlfn.IFNA(VLOOKUP(G1405,Konstanta!$T:$T,1,FALSE),""))&gt;0</f>
        <v>0</v>
      </c>
      <c r="CH1405" t="b">
        <f>_xlfn.IFNA(VLOOKUP(U1405,Konstanta!$O:$O,1,FALSE),"-")&lt;&gt;"-"</f>
        <v>0</v>
      </c>
      <c r="CI1405" t="b">
        <f>LEN(_xlfn.IFNA(VLOOKUP(AX1405,Konstanta!$X:$X,1,FALSE),""))&gt;0</f>
        <v>0</v>
      </c>
      <c r="CJ1405" t="b">
        <f>OR(LEN(_xlfn.IFNA(VLOOKUP(Y1405,Konstanta!$Q:$Q,1,FALSE),""))&gt;0,LEN(Y1405)=0)</f>
        <v>1</v>
      </c>
      <c r="CK1405" t="b">
        <f t="shared" si="353"/>
        <v>1</v>
      </c>
      <c r="CL1405" t="b">
        <f>OR(LEN(_xlfn.IFNA(VLOOKUP(BK1405,Konstanta!$Z:$Z,1,FALSE),""))&gt;0,LEN(BK1405)=0)</f>
        <v>1</v>
      </c>
      <c r="CM1405" t="b">
        <f t="shared" si="354"/>
        <v>1</v>
      </c>
      <c r="CN1405" t="b">
        <f t="shared" si="355"/>
        <v>0</v>
      </c>
      <c r="CO1405" t="b">
        <f>LEN(_xlfn.IFNA(VLOOKUP(Data!K1405,Konstanta!$AB:$AB,1,FALSE),""))&gt;0</f>
        <v>0</v>
      </c>
      <c r="CP1405" s="12" t="b">
        <f t="shared" si="356"/>
        <v>0</v>
      </c>
      <c r="CQ1405" s="12" t="b">
        <f t="shared" si="357"/>
        <v>0</v>
      </c>
      <c r="CR1405" t="b">
        <f>ISNUMBER(SEARCH(Konstanta!$Q$5,Y1405))</f>
        <v>0</v>
      </c>
      <c r="CS1405">
        <f ca="1">IF(CD1405&lt;=Konstanta!$J$5,Konstanta!$I$5,IF(CD1405&lt;=Konstanta!$J$6,Konstanta!$I$6,IF(CD1405&lt;=Konstanta!$J$7,Konstanta!$I$7,Konstanta!$I$8)))</f>
        <v>4</v>
      </c>
      <c r="CT1405" t="b">
        <f>ISNUMBER(SEARCH(Konstanta!$Q$6,Y1405))</f>
        <v>0</v>
      </c>
      <c r="CU1405">
        <f ca="1">IF(CD1405&lt;=Konstanta!$F$5,Konstanta!$E$5,IF(CD1405&lt;=Konstanta!$F$6,Konstanta!$E$6,IF(CD1405&lt;=Konstanta!$F$7,Konstanta!$E$7,IF(CD1405&lt;=Konstanta!$F$8,Konstanta!$E$8,Konstanta!$E$9))))</f>
        <v>5</v>
      </c>
      <c r="CV1405" t="b">
        <f t="shared" si="358"/>
        <v>1</v>
      </c>
      <c r="CW1405" s="74">
        <f ca="1">IF(CD1405&lt;=Konstanta!$B$5,Konstanta!$A$5,IF(CD1405&lt;=Konstanta!$B$6,Konstanta!$A$6,IF(CD1405&lt;=Konstanta!$B$7,Konstanta!$A$7,IF(CD1405&lt;=Konstanta!$B$8,Konstanta!$A$8,IF(CD1405&lt;=Konstanta!$B$9,Konstanta!$A$9,IF(CD1405&lt;=Konstanta!$B$10,Konstanta!$A$10,IF(CD1405&lt;=Konstanta!$B$11,Konstanta!$A$11,Konstanta!$A$12)))))))</f>
        <v>8</v>
      </c>
      <c r="CX1405" t="b">
        <f>LEN(_xlfn.IFNA(VLOOKUP(AA1405,Konstanta!$AD:$AD,1,FALSE),""))=0</f>
        <v>1</v>
      </c>
      <c r="CY1405" s="67">
        <f t="shared" si="359"/>
        <v>0</v>
      </c>
      <c r="CZ1405" s="67">
        <f t="shared" si="360"/>
        <v>0</v>
      </c>
      <c r="DA1405" s="67">
        <f t="shared" si="361"/>
        <v>0</v>
      </c>
      <c r="DB1405" t="b">
        <f t="shared" ca="1" si="362"/>
        <v>0</v>
      </c>
      <c r="DC1405" s="67" t="b">
        <f>DA1405&lt;=Konstanta!$AH$3</f>
        <v>1</v>
      </c>
      <c r="DD1405" t="b">
        <f>CY1405&lt;=Konstanta!$AH$4</f>
        <v>1</v>
      </c>
      <c r="DE1405" t="b">
        <f>CY1405&lt;=Konstanta!$AH$5</f>
        <v>1</v>
      </c>
      <c r="DF1405" t="b">
        <f>CY1405&lt;=Konstanta!$AH$6</f>
        <v>1</v>
      </c>
      <c r="DG1405" t="b">
        <f ca="1">TEXT(BL1405,"YYYYMMDD")=TEXT(Konstanta!$B$1,"YYYYMMDD")</f>
        <v>0</v>
      </c>
      <c r="DH1405" t="b">
        <f t="shared" si="363"/>
        <v>0</v>
      </c>
      <c r="DI1405" s="67">
        <f ca="1">Konstanta!$C$4-Data!CD1405</f>
        <v>-1096658.666275</v>
      </c>
      <c r="DJ1405">
        <f ca="1">IF(Data!DI1405&gt;=Konstanta!$B$14,Konstanta!$A$14,IF(Data!DI1405&gt;=Konstanta!$B$15,Konstanta!$A$15,IF(Data!DI1405&gt;=Konstanta!$B$16,Konstanta!$A$16,IF(Data!DI1405&gt;=Konstanta!$B$17,Konstanta!$A$17,IF(Data!DI1405&gt;=Konstanta!$B$18,Konstanta!$A$18,Konstanta!$A$19)))))</f>
        <v>6</v>
      </c>
      <c r="DK1405" t="b">
        <f t="shared" si="364"/>
        <v>0</v>
      </c>
      <c r="DL1405" t="b">
        <f>COUNTIFS(A$1:A1404,A1405)=0</f>
        <v>1</v>
      </c>
    </row>
    <row r="1406" spans="1:116">
      <c r="A1406" s="76"/>
      <c r="B1406" s="77"/>
      <c r="C1406" s="76"/>
      <c r="D1406" s="78"/>
      <c r="E1406" s="76"/>
      <c r="F1406" s="76"/>
      <c r="G1406" s="76"/>
      <c r="H1406" s="76"/>
      <c r="I1406" s="76"/>
      <c r="J1406" s="76"/>
      <c r="K1406" s="76"/>
      <c r="L1406" s="78"/>
      <c r="M1406" s="76"/>
      <c r="N1406" s="76"/>
      <c r="O1406" s="76"/>
      <c r="P1406" s="76"/>
      <c r="Q1406" s="76"/>
      <c r="R1406" s="79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8"/>
      <c r="AM1406" s="76"/>
      <c r="AN1406" s="76"/>
      <c r="AO1406" s="76"/>
      <c r="AP1406" s="76"/>
      <c r="AQ1406" s="76"/>
      <c r="AR1406" s="76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7"/>
      <c r="BD1406" s="77"/>
      <c r="BE1406" s="77"/>
      <c r="BF1406" s="77"/>
      <c r="BG1406" s="77"/>
      <c r="BH1406" s="77"/>
      <c r="BI1406" s="77"/>
      <c r="BJ1406" s="76"/>
      <c r="BK1406" s="76"/>
      <c r="BL1406" s="78"/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76"/>
      <c r="BW1406" s="76"/>
      <c r="BX1406" s="76"/>
      <c r="BY1406" s="76"/>
      <c r="BZ1406" s="70" t="str">
        <f t="shared" si="349"/>
        <v/>
      </c>
      <c r="CA1406" s="71">
        <f t="shared" ca="1" si="350"/>
        <v>1096694.6659916667</v>
      </c>
      <c r="CB1406" s="70" t="b">
        <f ca="1">AND(LEN(BZ1406)&gt;0,TEXT(BZ1406,"YYYY-MM-DD")=TEXT(Konstanta!$B$1,"YYYY-MM-DD"))</f>
        <v>0</v>
      </c>
      <c r="CC1406" s="70" t="str">
        <f t="shared" si="351"/>
        <v/>
      </c>
      <c r="CD1406" s="72">
        <f ca="1">(Konstanta!$B$2-D1406)*24</f>
        <v>1096694.666275</v>
      </c>
      <c r="CE1406" t="b">
        <f t="shared" si="352"/>
        <v>0</v>
      </c>
      <c r="CF1406" t="b">
        <f>LEN(_xlfn.IFNA(VLOOKUP(H1406,Konstanta!$M:$M,1,FALSE),""))&gt;0</f>
        <v>0</v>
      </c>
      <c r="CG1406" t="b">
        <f>LEN(_xlfn.IFNA(VLOOKUP(G1406,Konstanta!$T:$T,1,FALSE),""))&gt;0</f>
        <v>0</v>
      </c>
      <c r="CH1406" t="b">
        <f>_xlfn.IFNA(VLOOKUP(U1406,Konstanta!$O:$O,1,FALSE),"-")&lt;&gt;"-"</f>
        <v>0</v>
      </c>
      <c r="CI1406" t="b">
        <f>LEN(_xlfn.IFNA(VLOOKUP(AX1406,Konstanta!$X:$X,1,FALSE),""))&gt;0</f>
        <v>0</v>
      </c>
      <c r="CJ1406" t="b">
        <f>OR(LEN(_xlfn.IFNA(VLOOKUP(Y1406,Konstanta!$Q:$Q,1,FALSE),""))&gt;0,LEN(Y1406)=0)</f>
        <v>1</v>
      </c>
      <c r="CK1406" t="b">
        <f t="shared" si="353"/>
        <v>1</v>
      </c>
      <c r="CL1406" t="b">
        <f>OR(LEN(_xlfn.IFNA(VLOOKUP(BK1406,Konstanta!$Z:$Z,1,FALSE),""))&gt;0,LEN(BK1406)=0)</f>
        <v>1</v>
      </c>
      <c r="CM1406" t="b">
        <f t="shared" si="354"/>
        <v>1</v>
      </c>
      <c r="CN1406" t="b">
        <f t="shared" si="355"/>
        <v>0</v>
      </c>
      <c r="CO1406" t="b">
        <f>LEN(_xlfn.IFNA(VLOOKUP(Data!K1406,Konstanta!$AB:$AB,1,FALSE),""))&gt;0</f>
        <v>0</v>
      </c>
      <c r="CP1406" s="12" t="b">
        <f t="shared" si="356"/>
        <v>0</v>
      </c>
      <c r="CQ1406" s="12" t="b">
        <f t="shared" si="357"/>
        <v>0</v>
      </c>
      <c r="CR1406" t="b">
        <f>ISNUMBER(SEARCH(Konstanta!$Q$5,Y1406))</f>
        <v>0</v>
      </c>
      <c r="CS1406">
        <f ca="1">IF(CD1406&lt;=Konstanta!$J$5,Konstanta!$I$5,IF(CD1406&lt;=Konstanta!$J$6,Konstanta!$I$6,IF(CD1406&lt;=Konstanta!$J$7,Konstanta!$I$7,Konstanta!$I$8)))</f>
        <v>4</v>
      </c>
      <c r="CT1406" t="b">
        <f>ISNUMBER(SEARCH(Konstanta!$Q$6,Y1406))</f>
        <v>0</v>
      </c>
      <c r="CU1406">
        <f ca="1">IF(CD1406&lt;=Konstanta!$F$5,Konstanta!$E$5,IF(CD1406&lt;=Konstanta!$F$6,Konstanta!$E$6,IF(CD1406&lt;=Konstanta!$F$7,Konstanta!$E$7,IF(CD1406&lt;=Konstanta!$F$8,Konstanta!$E$8,Konstanta!$E$9))))</f>
        <v>5</v>
      </c>
      <c r="CV1406" t="b">
        <f t="shared" si="358"/>
        <v>1</v>
      </c>
      <c r="CW1406" s="74">
        <f ca="1">IF(CD1406&lt;=Konstanta!$B$5,Konstanta!$A$5,IF(CD1406&lt;=Konstanta!$B$6,Konstanta!$A$6,IF(CD1406&lt;=Konstanta!$B$7,Konstanta!$A$7,IF(CD1406&lt;=Konstanta!$B$8,Konstanta!$A$8,IF(CD1406&lt;=Konstanta!$B$9,Konstanta!$A$9,IF(CD1406&lt;=Konstanta!$B$10,Konstanta!$A$10,IF(CD1406&lt;=Konstanta!$B$11,Konstanta!$A$11,Konstanta!$A$12)))))))</f>
        <v>8</v>
      </c>
      <c r="CX1406" t="b">
        <f>LEN(_xlfn.IFNA(VLOOKUP(AA1406,Konstanta!$AD:$AD,1,FALSE),""))=0</f>
        <v>1</v>
      </c>
      <c r="CY1406" s="67">
        <f t="shared" si="359"/>
        <v>0</v>
      </c>
      <c r="CZ1406" s="67">
        <f t="shared" si="360"/>
        <v>0</v>
      </c>
      <c r="DA1406" s="67">
        <f t="shared" si="361"/>
        <v>0</v>
      </c>
      <c r="DB1406" t="b">
        <f t="shared" ca="1" si="362"/>
        <v>0</v>
      </c>
      <c r="DC1406" s="67" t="b">
        <f>DA1406&lt;=Konstanta!$AH$3</f>
        <v>1</v>
      </c>
      <c r="DD1406" t="b">
        <f>CY1406&lt;=Konstanta!$AH$4</f>
        <v>1</v>
      </c>
      <c r="DE1406" t="b">
        <f>CY1406&lt;=Konstanta!$AH$5</f>
        <v>1</v>
      </c>
      <c r="DF1406" t="b">
        <f>CY1406&lt;=Konstanta!$AH$6</f>
        <v>1</v>
      </c>
      <c r="DG1406" t="b">
        <f ca="1">TEXT(BL1406,"YYYYMMDD")=TEXT(Konstanta!$B$1,"YYYYMMDD")</f>
        <v>0</v>
      </c>
      <c r="DH1406" t="b">
        <f t="shared" si="363"/>
        <v>0</v>
      </c>
      <c r="DI1406" s="67">
        <f ca="1">Konstanta!$C$4-Data!CD1406</f>
        <v>-1096658.666275</v>
      </c>
      <c r="DJ1406">
        <f ca="1">IF(Data!DI1406&gt;=Konstanta!$B$14,Konstanta!$A$14,IF(Data!DI1406&gt;=Konstanta!$B$15,Konstanta!$A$15,IF(Data!DI1406&gt;=Konstanta!$B$16,Konstanta!$A$16,IF(Data!DI1406&gt;=Konstanta!$B$17,Konstanta!$A$17,IF(Data!DI1406&gt;=Konstanta!$B$18,Konstanta!$A$18,Konstanta!$A$19)))))</f>
        <v>6</v>
      </c>
      <c r="DK1406" t="b">
        <f t="shared" si="364"/>
        <v>0</v>
      </c>
      <c r="DL1406" t="b">
        <f>COUNTIFS(A$1:A1405,A1406)=0</f>
        <v>1</v>
      </c>
    </row>
    <row r="1407" spans="1:116">
      <c r="A1407" s="76"/>
      <c r="B1407" s="77"/>
      <c r="C1407" s="76"/>
      <c r="D1407" s="78"/>
      <c r="E1407" s="76"/>
      <c r="F1407" s="76"/>
      <c r="G1407" s="76"/>
      <c r="H1407" s="76"/>
      <c r="I1407" s="76"/>
      <c r="J1407" s="76"/>
      <c r="K1407" s="76"/>
      <c r="L1407" s="78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8"/>
      <c r="AM1407" s="76"/>
      <c r="AN1407" s="76"/>
      <c r="AO1407" s="76"/>
      <c r="AP1407" s="76"/>
      <c r="AQ1407" s="76"/>
      <c r="AR1407" s="76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7"/>
      <c r="BD1407" s="77"/>
      <c r="BE1407" s="77"/>
      <c r="BF1407" s="77"/>
      <c r="BG1407" s="77"/>
      <c r="BH1407" s="77"/>
      <c r="BI1407" s="77"/>
      <c r="BJ1407" s="76"/>
      <c r="BK1407" s="76"/>
      <c r="BL1407" s="78"/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76"/>
      <c r="BW1407" s="76"/>
      <c r="BX1407" s="76"/>
      <c r="BY1407" s="76"/>
      <c r="BZ1407" s="70" t="str">
        <f t="shared" si="349"/>
        <v/>
      </c>
      <c r="CA1407" s="71">
        <f t="shared" ca="1" si="350"/>
        <v>1096694.6662277777</v>
      </c>
      <c r="CB1407" s="70" t="b">
        <f ca="1">AND(LEN(BZ1407)&gt;0,TEXT(BZ1407,"YYYY-MM-DD")=TEXT(Konstanta!$B$1,"YYYY-MM-DD"))</f>
        <v>0</v>
      </c>
      <c r="CC1407" s="70" t="str">
        <f t="shared" si="351"/>
        <v/>
      </c>
      <c r="CD1407" s="72">
        <f ca="1">(Konstanta!$B$2-D1407)*24</f>
        <v>1096694.666275</v>
      </c>
      <c r="CE1407" t="b">
        <f t="shared" si="352"/>
        <v>0</v>
      </c>
      <c r="CF1407" t="b">
        <f>LEN(_xlfn.IFNA(VLOOKUP(H1407,Konstanta!$M:$M,1,FALSE),""))&gt;0</f>
        <v>0</v>
      </c>
      <c r="CG1407" t="b">
        <f>LEN(_xlfn.IFNA(VLOOKUP(G1407,Konstanta!$T:$T,1,FALSE),""))&gt;0</f>
        <v>0</v>
      </c>
      <c r="CH1407" t="b">
        <f>_xlfn.IFNA(VLOOKUP(U1407,Konstanta!$O:$O,1,FALSE),"-")&lt;&gt;"-"</f>
        <v>0</v>
      </c>
      <c r="CI1407" t="b">
        <f>LEN(_xlfn.IFNA(VLOOKUP(AX1407,Konstanta!$X:$X,1,FALSE),""))&gt;0</f>
        <v>0</v>
      </c>
      <c r="CJ1407" t="b">
        <f>OR(LEN(_xlfn.IFNA(VLOOKUP(Y1407,Konstanta!$Q:$Q,1,FALSE),""))&gt;0,LEN(Y1407)=0)</f>
        <v>1</v>
      </c>
      <c r="CK1407" t="b">
        <f t="shared" si="353"/>
        <v>1</v>
      </c>
      <c r="CL1407" t="b">
        <f>OR(LEN(_xlfn.IFNA(VLOOKUP(BK1407,Konstanta!$Z:$Z,1,FALSE),""))&gt;0,LEN(BK1407)=0)</f>
        <v>1</v>
      </c>
      <c r="CM1407" t="b">
        <f t="shared" si="354"/>
        <v>1</v>
      </c>
      <c r="CN1407" t="b">
        <f t="shared" si="355"/>
        <v>0</v>
      </c>
      <c r="CO1407" t="b">
        <f>LEN(_xlfn.IFNA(VLOOKUP(Data!K1407,Konstanta!$AB:$AB,1,FALSE),""))&gt;0</f>
        <v>0</v>
      </c>
      <c r="CP1407" s="12" t="b">
        <f t="shared" si="356"/>
        <v>0</v>
      </c>
      <c r="CQ1407" s="12" t="b">
        <f t="shared" si="357"/>
        <v>0</v>
      </c>
      <c r="CR1407" t="b">
        <f>ISNUMBER(SEARCH(Konstanta!$Q$5,Y1407))</f>
        <v>0</v>
      </c>
      <c r="CS1407">
        <f ca="1">IF(CD1407&lt;=Konstanta!$J$5,Konstanta!$I$5,IF(CD1407&lt;=Konstanta!$J$6,Konstanta!$I$6,IF(CD1407&lt;=Konstanta!$J$7,Konstanta!$I$7,Konstanta!$I$8)))</f>
        <v>4</v>
      </c>
      <c r="CT1407" t="b">
        <f>ISNUMBER(SEARCH(Konstanta!$Q$6,Y1407))</f>
        <v>0</v>
      </c>
      <c r="CU1407">
        <f ca="1">IF(CD1407&lt;=Konstanta!$F$5,Konstanta!$E$5,IF(CD1407&lt;=Konstanta!$F$6,Konstanta!$E$6,IF(CD1407&lt;=Konstanta!$F$7,Konstanta!$E$7,IF(CD1407&lt;=Konstanta!$F$8,Konstanta!$E$8,Konstanta!$E$9))))</f>
        <v>5</v>
      </c>
      <c r="CV1407" t="b">
        <f t="shared" si="358"/>
        <v>1</v>
      </c>
      <c r="CW1407" s="74">
        <f ca="1">IF(CD1407&lt;=Konstanta!$B$5,Konstanta!$A$5,IF(CD1407&lt;=Konstanta!$B$6,Konstanta!$A$6,IF(CD1407&lt;=Konstanta!$B$7,Konstanta!$A$7,IF(CD1407&lt;=Konstanta!$B$8,Konstanta!$A$8,IF(CD1407&lt;=Konstanta!$B$9,Konstanta!$A$9,IF(CD1407&lt;=Konstanta!$B$10,Konstanta!$A$10,IF(CD1407&lt;=Konstanta!$B$11,Konstanta!$A$11,Konstanta!$A$12)))))))</f>
        <v>8</v>
      </c>
      <c r="CX1407" t="b">
        <f>LEN(_xlfn.IFNA(VLOOKUP(AA1407,Konstanta!$AD:$AD,1,FALSE),""))=0</f>
        <v>1</v>
      </c>
      <c r="CY1407" s="67">
        <f t="shared" si="359"/>
        <v>0</v>
      </c>
      <c r="CZ1407" s="67">
        <f t="shared" si="360"/>
        <v>0</v>
      </c>
      <c r="DA1407" s="67">
        <f t="shared" si="361"/>
        <v>0</v>
      </c>
      <c r="DB1407" t="b">
        <f t="shared" ca="1" si="362"/>
        <v>0</v>
      </c>
      <c r="DC1407" s="67" t="b">
        <f>DA1407&lt;=Konstanta!$AH$3</f>
        <v>1</v>
      </c>
      <c r="DD1407" t="b">
        <f>CY1407&lt;=Konstanta!$AH$4</f>
        <v>1</v>
      </c>
      <c r="DE1407" t="b">
        <f>CY1407&lt;=Konstanta!$AH$5</f>
        <v>1</v>
      </c>
      <c r="DF1407" t="b">
        <f>CY1407&lt;=Konstanta!$AH$6</f>
        <v>1</v>
      </c>
      <c r="DG1407" t="b">
        <f ca="1">TEXT(BL1407,"YYYYMMDD")=TEXT(Konstanta!$B$1,"YYYYMMDD")</f>
        <v>0</v>
      </c>
      <c r="DH1407" t="b">
        <f t="shared" si="363"/>
        <v>0</v>
      </c>
      <c r="DI1407" s="67">
        <f ca="1">Konstanta!$C$4-Data!CD1407</f>
        <v>-1096658.666275</v>
      </c>
      <c r="DJ1407">
        <f ca="1">IF(Data!DI1407&gt;=Konstanta!$B$14,Konstanta!$A$14,IF(Data!DI1407&gt;=Konstanta!$B$15,Konstanta!$A$15,IF(Data!DI1407&gt;=Konstanta!$B$16,Konstanta!$A$16,IF(Data!DI1407&gt;=Konstanta!$B$17,Konstanta!$A$17,IF(Data!DI1407&gt;=Konstanta!$B$18,Konstanta!$A$18,Konstanta!$A$19)))))</f>
        <v>6</v>
      </c>
      <c r="DK1407" t="b">
        <f t="shared" si="364"/>
        <v>0</v>
      </c>
      <c r="DL1407" t="b">
        <f>COUNTIFS(A$1:A1406,A1407)=0</f>
        <v>1</v>
      </c>
    </row>
    <row r="1408" spans="1:116">
      <c r="A1408" s="76"/>
      <c r="B1408" s="77"/>
      <c r="C1408" s="76"/>
      <c r="D1408" s="78"/>
      <c r="E1408" s="76"/>
      <c r="F1408" s="76"/>
      <c r="G1408" s="76"/>
      <c r="H1408" s="76"/>
      <c r="I1408" s="76"/>
      <c r="J1408" s="76"/>
      <c r="K1408" s="76"/>
      <c r="L1408" s="78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8"/>
      <c r="AM1408" s="76"/>
      <c r="AN1408" s="76"/>
      <c r="AO1408" s="76"/>
      <c r="AP1408" s="76"/>
      <c r="AQ1408" s="76"/>
      <c r="AR1408" s="76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7"/>
      <c r="BD1408" s="77"/>
      <c r="BE1408" s="77"/>
      <c r="BF1408" s="77"/>
      <c r="BG1408" s="77"/>
      <c r="BH1408" s="77"/>
      <c r="BI1408" s="77"/>
      <c r="BJ1408" s="76"/>
      <c r="BK1408" s="76"/>
      <c r="BL1408" s="78"/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76"/>
      <c r="BW1408" s="76"/>
      <c r="BX1408" s="76"/>
      <c r="BY1408" s="76"/>
      <c r="BZ1408" s="70" t="str">
        <f t="shared" si="349"/>
        <v/>
      </c>
      <c r="CA1408" s="71">
        <f t="shared" ca="1" si="350"/>
        <v>1096694.6659916667</v>
      </c>
      <c r="CB1408" s="70" t="b">
        <f ca="1">AND(LEN(BZ1408)&gt;0,TEXT(BZ1408,"YYYY-MM-DD")=TEXT(Konstanta!$B$1,"YYYY-MM-DD"))</f>
        <v>0</v>
      </c>
      <c r="CC1408" s="70" t="str">
        <f t="shared" si="351"/>
        <v/>
      </c>
      <c r="CD1408" s="72">
        <f ca="1">(Konstanta!$B$2-D1408)*24</f>
        <v>1096694.666275</v>
      </c>
      <c r="CE1408" t="b">
        <f t="shared" si="352"/>
        <v>0</v>
      </c>
      <c r="CF1408" t="b">
        <f>LEN(_xlfn.IFNA(VLOOKUP(H1408,Konstanta!$M:$M,1,FALSE),""))&gt;0</f>
        <v>0</v>
      </c>
      <c r="CG1408" t="b">
        <f>LEN(_xlfn.IFNA(VLOOKUP(G1408,Konstanta!$T:$T,1,FALSE),""))&gt;0</f>
        <v>0</v>
      </c>
      <c r="CH1408" t="b">
        <f>_xlfn.IFNA(VLOOKUP(U1408,Konstanta!$O:$O,1,FALSE),"-")&lt;&gt;"-"</f>
        <v>0</v>
      </c>
      <c r="CI1408" t="b">
        <f>LEN(_xlfn.IFNA(VLOOKUP(AX1408,Konstanta!$X:$X,1,FALSE),""))&gt;0</f>
        <v>0</v>
      </c>
      <c r="CJ1408" t="b">
        <f>OR(LEN(_xlfn.IFNA(VLOOKUP(Y1408,Konstanta!$Q:$Q,1,FALSE),""))&gt;0,LEN(Y1408)=0)</f>
        <v>1</v>
      </c>
      <c r="CK1408" t="b">
        <f t="shared" si="353"/>
        <v>1</v>
      </c>
      <c r="CL1408" t="b">
        <f>OR(LEN(_xlfn.IFNA(VLOOKUP(BK1408,Konstanta!$Z:$Z,1,FALSE),""))&gt;0,LEN(BK1408)=0)</f>
        <v>1</v>
      </c>
      <c r="CM1408" t="b">
        <f t="shared" si="354"/>
        <v>1</v>
      </c>
      <c r="CN1408" t="b">
        <f t="shared" si="355"/>
        <v>0</v>
      </c>
      <c r="CO1408" t="b">
        <f>LEN(_xlfn.IFNA(VLOOKUP(Data!K1408,Konstanta!$AB:$AB,1,FALSE),""))&gt;0</f>
        <v>0</v>
      </c>
      <c r="CP1408" s="12" t="b">
        <f t="shared" si="356"/>
        <v>0</v>
      </c>
      <c r="CQ1408" s="12" t="b">
        <f t="shared" si="357"/>
        <v>0</v>
      </c>
      <c r="CR1408" t="b">
        <f>ISNUMBER(SEARCH(Konstanta!$Q$5,Y1408))</f>
        <v>0</v>
      </c>
      <c r="CS1408">
        <f ca="1">IF(CD1408&lt;=Konstanta!$J$5,Konstanta!$I$5,IF(CD1408&lt;=Konstanta!$J$6,Konstanta!$I$6,IF(CD1408&lt;=Konstanta!$J$7,Konstanta!$I$7,Konstanta!$I$8)))</f>
        <v>4</v>
      </c>
      <c r="CT1408" t="b">
        <f>ISNUMBER(SEARCH(Konstanta!$Q$6,Y1408))</f>
        <v>0</v>
      </c>
      <c r="CU1408">
        <f ca="1">IF(CD1408&lt;=Konstanta!$F$5,Konstanta!$E$5,IF(CD1408&lt;=Konstanta!$F$6,Konstanta!$E$6,IF(CD1408&lt;=Konstanta!$F$7,Konstanta!$E$7,IF(CD1408&lt;=Konstanta!$F$8,Konstanta!$E$8,Konstanta!$E$9))))</f>
        <v>5</v>
      </c>
      <c r="CV1408" t="b">
        <f t="shared" si="358"/>
        <v>1</v>
      </c>
      <c r="CW1408" s="74">
        <f ca="1">IF(CD1408&lt;=Konstanta!$B$5,Konstanta!$A$5,IF(CD1408&lt;=Konstanta!$B$6,Konstanta!$A$6,IF(CD1408&lt;=Konstanta!$B$7,Konstanta!$A$7,IF(CD1408&lt;=Konstanta!$B$8,Konstanta!$A$8,IF(CD1408&lt;=Konstanta!$B$9,Konstanta!$A$9,IF(CD1408&lt;=Konstanta!$B$10,Konstanta!$A$10,IF(CD1408&lt;=Konstanta!$B$11,Konstanta!$A$11,Konstanta!$A$12)))))))</f>
        <v>8</v>
      </c>
      <c r="CX1408" t="b">
        <f>LEN(_xlfn.IFNA(VLOOKUP(AA1408,Konstanta!$AD:$AD,1,FALSE),""))=0</f>
        <v>1</v>
      </c>
      <c r="CY1408" s="67">
        <f t="shared" si="359"/>
        <v>0</v>
      </c>
      <c r="CZ1408" s="67">
        <f t="shared" si="360"/>
        <v>0</v>
      </c>
      <c r="DA1408" s="67">
        <f t="shared" si="361"/>
        <v>0</v>
      </c>
      <c r="DB1408" t="b">
        <f t="shared" ca="1" si="362"/>
        <v>0</v>
      </c>
      <c r="DC1408" s="67" t="b">
        <f>DA1408&lt;=Konstanta!$AH$3</f>
        <v>1</v>
      </c>
      <c r="DD1408" t="b">
        <f>CY1408&lt;=Konstanta!$AH$4</f>
        <v>1</v>
      </c>
      <c r="DE1408" t="b">
        <f>CY1408&lt;=Konstanta!$AH$5</f>
        <v>1</v>
      </c>
      <c r="DF1408" t="b">
        <f>CY1408&lt;=Konstanta!$AH$6</f>
        <v>1</v>
      </c>
      <c r="DG1408" t="b">
        <f ca="1">TEXT(BL1408,"YYYYMMDD")=TEXT(Konstanta!$B$1,"YYYYMMDD")</f>
        <v>0</v>
      </c>
      <c r="DH1408" t="b">
        <f t="shared" si="363"/>
        <v>0</v>
      </c>
      <c r="DI1408" s="67">
        <f ca="1">Konstanta!$C$4-Data!CD1408</f>
        <v>-1096658.666275</v>
      </c>
      <c r="DJ1408">
        <f ca="1">IF(Data!DI1408&gt;=Konstanta!$B$14,Konstanta!$A$14,IF(Data!DI1408&gt;=Konstanta!$B$15,Konstanta!$A$15,IF(Data!DI1408&gt;=Konstanta!$B$16,Konstanta!$A$16,IF(Data!DI1408&gt;=Konstanta!$B$17,Konstanta!$A$17,IF(Data!DI1408&gt;=Konstanta!$B$18,Konstanta!$A$18,Konstanta!$A$19)))))</f>
        <v>6</v>
      </c>
      <c r="DK1408" t="b">
        <f t="shared" si="364"/>
        <v>0</v>
      </c>
      <c r="DL1408" t="b">
        <f>COUNTIFS(A$1:A1407,A1408)=0</f>
        <v>1</v>
      </c>
    </row>
    <row r="1409" spans="1:116">
      <c r="A1409" s="76"/>
      <c r="B1409" s="77"/>
      <c r="C1409" s="76"/>
      <c r="D1409" s="78"/>
      <c r="E1409" s="76"/>
      <c r="F1409" s="76"/>
      <c r="G1409" s="76"/>
      <c r="H1409" s="76"/>
      <c r="I1409" s="76"/>
      <c r="J1409" s="76"/>
      <c r="K1409" s="76"/>
      <c r="L1409" s="78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8"/>
      <c r="AM1409" s="76"/>
      <c r="AN1409" s="76"/>
      <c r="AO1409" s="76"/>
      <c r="AP1409" s="76"/>
      <c r="AQ1409" s="76"/>
      <c r="AR1409" s="76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7"/>
      <c r="BD1409" s="77"/>
      <c r="BE1409" s="77"/>
      <c r="BF1409" s="77"/>
      <c r="BG1409" s="77"/>
      <c r="BH1409" s="77"/>
      <c r="BI1409" s="77"/>
      <c r="BJ1409" s="76"/>
      <c r="BK1409" s="76"/>
      <c r="BL1409" s="78"/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76"/>
      <c r="BW1409" s="76"/>
      <c r="BX1409" s="76"/>
      <c r="BY1409" s="76"/>
      <c r="BZ1409" s="70" t="str">
        <f t="shared" si="349"/>
        <v/>
      </c>
      <c r="CA1409" s="71">
        <f t="shared" ca="1" si="350"/>
        <v>1096694.6659916667</v>
      </c>
      <c r="CB1409" s="70" t="b">
        <f ca="1">AND(LEN(BZ1409)&gt;0,TEXT(BZ1409,"YYYY-MM-DD")=TEXT(Konstanta!$B$1,"YYYY-MM-DD"))</f>
        <v>0</v>
      </c>
      <c r="CC1409" s="70" t="str">
        <f t="shared" si="351"/>
        <v/>
      </c>
      <c r="CD1409" s="72">
        <f ca="1">(Konstanta!$B$2-D1409)*24</f>
        <v>1096694.666275</v>
      </c>
      <c r="CE1409" t="b">
        <f t="shared" si="352"/>
        <v>0</v>
      </c>
      <c r="CF1409" t="b">
        <f>LEN(_xlfn.IFNA(VLOOKUP(H1409,Konstanta!$M:$M,1,FALSE),""))&gt;0</f>
        <v>0</v>
      </c>
      <c r="CG1409" t="b">
        <f>LEN(_xlfn.IFNA(VLOOKUP(G1409,Konstanta!$T:$T,1,FALSE),""))&gt;0</f>
        <v>0</v>
      </c>
      <c r="CH1409" t="b">
        <f>_xlfn.IFNA(VLOOKUP(U1409,Konstanta!$O:$O,1,FALSE),"-")&lt;&gt;"-"</f>
        <v>0</v>
      </c>
      <c r="CI1409" t="b">
        <f>LEN(_xlfn.IFNA(VLOOKUP(AX1409,Konstanta!$X:$X,1,FALSE),""))&gt;0</f>
        <v>0</v>
      </c>
      <c r="CJ1409" t="b">
        <f>OR(LEN(_xlfn.IFNA(VLOOKUP(Y1409,Konstanta!$Q:$Q,1,FALSE),""))&gt;0,LEN(Y1409)=0)</f>
        <v>1</v>
      </c>
      <c r="CK1409" t="b">
        <f t="shared" si="353"/>
        <v>1</v>
      </c>
      <c r="CL1409" t="b">
        <f>OR(LEN(_xlfn.IFNA(VLOOKUP(BK1409,Konstanta!$Z:$Z,1,FALSE),""))&gt;0,LEN(BK1409)=0)</f>
        <v>1</v>
      </c>
      <c r="CM1409" t="b">
        <f t="shared" si="354"/>
        <v>1</v>
      </c>
      <c r="CN1409" t="b">
        <f t="shared" si="355"/>
        <v>0</v>
      </c>
      <c r="CO1409" t="b">
        <f>LEN(_xlfn.IFNA(VLOOKUP(Data!K1409,Konstanta!$AB:$AB,1,FALSE),""))&gt;0</f>
        <v>0</v>
      </c>
      <c r="CP1409" s="12" t="b">
        <f t="shared" si="356"/>
        <v>0</v>
      </c>
      <c r="CQ1409" s="12" t="b">
        <f t="shared" si="357"/>
        <v>0</v>
      </c>
      <c r="CR1409" t="b">
        <f>ISNUMBER(SEARCH(Konstanta!$Q$5,Y1409))</f>
        <v>0</v>
      </c>
      <c r="CS1409">
        <f ca="1">IF(CD1409&lt;=Konstanta!$J$5,Konstanta!$I$5,IF(CD1409&lt;=Konstanta!$J$6,Konstanta!$I$6,IF(CD1409&lt;=Konstanta!$J$7,Konstanta!$I$7,Konstanta!$I$8)))</f>
        <v>4</v>
      </c>
      <c r="CT1409" t="b">
        <f>ISNUMBER(SEARCH(Konstanta!$Q$6,Y1409))</f>
        <v>0</v>
      </c>
      <c r="CU1409">
        <f ca="1">IF(CD1409&lt;=Konstanta!$F$5,Konstanta!$E$5,IF(CD1409&lt;=Konstanta!$F$6,Konstanta!$E$6,IF(CD1409&lt;=Konstanta!$F$7,Konstanta!$E$7,IF(CD1409&lt;=Konstanta!$F$8,Konstanta!$E$8,Konstanta!$E$9))))</f>
        <v>5</v>
      </c>
      <c r="CV1409" t="b">
        <f t="shared" si="358"/>
        <v>1</v>
      </c>
      <c r="CW1409" s="74">
        <f ca="1">IF(CD1409&lt;=Konstanta!$B$5,Konstanta!$A$5,IF(CD1409&lt;=Konstanta!$B$6,Konstanta!$A$6,IF(CD1409&lt;=Konstanta!$B$7,Konstanta!$A$7,IF(CD1409&lt;=Konstanta!$B$8,Konstanta!$A$8,IF(CD1409&lt;=Konstanta!$B$9,Konstanta!$A$9,IF(CD1409&lt;=Konstanta!$B$10,Konstanta!$A$10,IF(CD1409&lt;=Konstanta!$B$11,Konstanta!$A$11,Konstanta!$A$12)))))))</f>
        <v>8</v>
      </c>
      <c r="CX1409" t="b">
        <f>LEN(_xlfn.IFNA(VLOOKUP(AA1409,Konstanta!$AD:$AD,1,FALSE),""))=0</f>
        <v>1</v>
      </c>
      <c r="CY1409" s="67">
        <f t="shared" si="359"/>
        <v>0</v>
      </c>
      <c r="CZ1409" s="67">
        <f t="shared" si="360"/>
        <v>0</v>
      </c>
      <c r="DA1409" s="67">
        <f t="shared" si="361"/>
        <v>0</v>
      </c>
      <c r="DB1409" t="b">
        <f t="shared" ca="1" si="362"/>
        <v>0</v>
      </c>
      <c r="DC1409" s="67" t="b">
        <f>DA1409&lt;=Konstanta!$AH$3</f>
        <v>1</v>
      </c>
      <c r="DD1409" t="b">
        <f>CY1409&lt;=Konstanta!$AH$4</f>
        <v>1</v>
      </c>
      <c r="DE1409" t="b">
        <f>CY1409&lt;=Konstanta!$AH$5</f>
        <v>1</v>
      </c>
      <c r="DF1409" t="b">
        <f>CY1409&lt;=Konstanta!$AH$6</f>
        <v>1</v>
      </c>
      <c r="DG1409" t="b">
        <f ca="1">TEXT(BL1409,"YYYYMMDD")=TEXT(Konstanta!$B$1,"YYYYMMDD")</f>
        <v>0</v>
      </c>
      <c r="DH1409" t="b">
        <f t="shared" si="363"/>
        <v>0</v>
      </c>
      <c r="DI1409" s="67">
        <f ca="1">Konstanta!$C$4-Data!CD1409</f>
        <v>-1096658.666275</v>
      </c>
      <c r="DJ1409">
        <f ca="1">IF(Data!DI1409&gt;=Konstanta!$B$14,Konstanta!$A$14,IF(Data!DI1409&gt;=Konstanta!$B$15,Konstanta!$A$15,IF(Data!DI1409&gt;=Konstanta!$B$16,Konstanta!$A$16,IF(Data!DI1409&gt;=Konstanta!$B$17,Konstanta!$A$17,IF(Data!DI1409&gt;=Konstanta!$B$18,Konstanta!$A$18,Konstanta!$A$19)))))</f>
        <v>6</v>
      </c>
      <c r="DK1409" t="b">
        <f t="shared" si="364"/>
        <v>0</v>
      </c>
      <c r="DL1409" t="b">
        <f>COUNTIFS(A$1:A1408,A1409)=0</f>
        <v>1</v>
      </c>
    </row>
    <row r="1410" spans="1:116">
      <c r="A1410" s="76"/>
      <c r="B1410" s="77"/>
      <c r="C1410" s="76"/>
      <c r="D1410" s="78"/>
      <c r="E1410" s="76"/>
      <c r="F1410" s="76"/>
      <c r="G1410" s="76"/>
      <c r="H1410" s="76"/>
      <c r="I1410" s="76"/>
      <c r="J1410" s="76"/>
      <c r="K1410" s="76"/>
      <c r="L1410" s="78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8"/>
      <c r="AM1410" s="76"/>
      <c r="AN1410" s="76"/>
      <c r="AO1410" s="76"/>
      <c r="AP1410" s="76"/>
      <c r="AQ1410" s="76"/>
      <c r="AR1410" s="76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7"/>
      <c r="BD1410" s="77"/>
      <c r="BE1410" s="77"/>
      <c r="BF1410" s="77"/>
      <c r="BG1410" s="77"/>
      <c r="BH1410" s="77"/>
      <c r="BI1410" s="77"/>
      <c r="BJ1410" s="76"/>
      <c r="BK1410" s="76"/>
      <c r="BL1410" s="78"/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76"/>
      <c r="BW1410" s="76"/>
      <c r="BX1410" s="76"/>
      <c r="BY1410" s="76"/>
      <c r="BZ1410" s="70" t="str">
        <f t="shared" si="349"/>
        <v/>
      </c>
      <c r="CA1410" s="71">
        <f t="shared" ca="1" si="350"/>
        <v>1096694.6659916667</v>
      </c>
      <c r="CB1410" s="70" t="b">
        <f ca="1">AND(LEN(BZ1410)&gt;0,TEXT(BZ1410,"YYYY-MM-DD")=TEXT(Konstanta!$B$1,"YYYY-MM-DD"))</f>
        <v>0</v>
      </c>
      <c r="CC1410" s="70" t="str">
        <f t="shared" si="351"/>
        <v/>
      </c>
      <c r="CD1410" s="72">
        <f ca="1">(Konstanta!$B$2-D1410)*24</f>
        <v>1096694.666275</v>
      </c>
      <c r="CE1410" t="b">
        <f t="shared" si="352"/>
        <v>0</v>
      </c>
      <c r="CF1410" t="b">
        <f>LEN(_xlfn.IFNA(VLOOKUP(H1410,Konstanta!$M:$M,1,FALSE),""))&gt;0</f>
        <v>0</v>
      </c>
      <c r="CG1410" t="b">
        <f>LEN(_xlfn.IFNA(VLOOKUP(G1410,Konstanta!$T:$T,1,FALSE),""))&gt;0</f>
        <v>0</v>
      </c>
      <c r="CH1410" t="b">
        <f>_xlfn.IFNA(VLOOKUP(U1410,Konstanta!$O:$O,1,FALSE),"-")&lt;&gt;"-"</f>
        <v>0</v>
      </c>
      <c r="CI1410" t="b">
        <f>LEN(_xlfn.IFNA(VLOOKUP(AX1410,Konstanta!$X:$X,1,FALSE),""))&gt;0</f>
        <v>0</v>
      </c>
      <c r="CJ1410" t="b">
        <f>OR(LEN(_xlfn.IFNA(VLOOKUP(Y1410,Konstanta!$Q:$Q,1,FALSE),""))&gt;0,LEN(Y1410)=0)</f>
        <v>1</v>
      </c>
      <c r="CK1410" t="b">
        <f t="shared" si="353"/>
        <v>1</v>
      </c>
      <c r="CL1410" t="b">
        <f>OR(LEN(_xlfn.IFNA(VLOOKUP(BK1410,Konstanta!$Z:$Z,1,FALSE),""))&gt;0,LEN(BK1410)=0)</f>
        <v>1</v>
      </c>
      <c r="CM1410" t="b">
        <f t="shared" si="354"/>
        <v>1</v>
      </c>
      <c r="CN1410" t="b">
        <f t="shared" si="355"/>
        <v>0</v>
      </c>
      <c r="CO1410" t="b">
        <f>LEN(_xlfn.IFNA(VLOOKUP(Data!K1410,Konstanta!$AB:$AB,1,FALSE),""))&gt;0</f>
        <v>0</v>
      </c>
      <c r="CP1410" s="12" t="b">
        <f t="shared" si="356"/>
        <v>0</v>
      </c>
      <c r="CQ1410" s="12" t="b">
        <f t="shared" si="357"/>
        <v>0</v>
      </c>
      <c r="CR1410" t="b">
        <f>ISNUMBER(SEARCH(Konstanta!$Q$5,Y1410))</f>
        <v>0</v>
      </c>
      <c r="CS1410">
        <f ca="1">IF(CD1410&lt;=Konstanta!$J$5,Konstanta!$I$5,IF(CD1410&lt;=Konstanta!$J$6,Konstanta!$I$6,IF(CD1410&lt;=Konstanta!$J$7,Konstanta!$I$7,Konstanta!$I$8)))</f>
        <v>4</v>
      </c>
      <c r="CT1410" t="b">
        <f>ISNUMBER(SEARCH(Konstanta!$Q$6,Y1410))</f>
        <v>0</v>
      </c>
      <c r="CU1410">
        <f ca="1">IF(CD1410&lt;=Konstanta!$F$5,Konstanta!$E$5,IF(CD1410&lt;=Konstanta!$F$6,Konstanta!$E$6,IF(CD1410&lt;=Konstanta!$F$7,Konstanta!$E$7,IF(CD1410&lt;=Konstanta!$F$8,Konstanta!$E$8,Konstanta!$E$9))))</f>
        <v>5</v>
      </c>
      <c r="CV1410" t="b">
        <f t="shared" si="358"/>
        <v>1</v>
      </c>
      <c r="CW1410" s="74">
        <f ca="1">IF(CD1410&lt;=Konstanta!$B$5,Konstanta!$A$5,IF(CD1410&lt;=Konstanta!$B$6,Konstanta!$A$6,IF(CD1410&lt;=Konstanta!$B$7,Konstanta!$A$7,IF(CD1410&lt;=Konstanta!$B$8,Konstanta!$A$8,IF(CD1410&lt;=Konstanta!$B$9,Konstanta!$A$9,IF(CD1410&lt;=Konstanta!$B$10,Konstanta!$A$10,IF(CD1410&lt;=Konstanta!$B$11,Konstanta!$A$11,Konstanta!$A$12)))))))</f>
        <v>8</v>
      </c>
      <c r="CX1410" t="b">
        <f>LEN(_xlfn.IFNA(VLOOKUP(AA1410,Konstanta!$AD:$AD,1,FALSE),""))=0</f>
        <v>1</v>
      </c>
      <c r="CY1410" s="67">
        <f t="shared" si="359"/>
        <v>0</v>
      </c>
      <c r="CZ1410" s="67">
        <f t="shared" si="360"/>
        <v>0</v>
      </c>
      <c r="DA1410" s="67">
        <f t="shared" si="361"/>
        <v>0</v>
      </c>
      <c r="DB1410" t="b">
        <f t="shared" ca="1" si="362"/>
        <v>0</v>
      </c>
      <c r="DC1410" s="67" t="b">
        <f>DA1410&lt;=Konstanta!$AH$3</f>
        <v>1</v>
      </c>
      <c r="DD1410" t="b">
        <f>CY1410&lt;=Konstanta!$AH$4</f>
        <v>1</v>
      </c>
      <c r="DE1410" t="b">
        <f>CY1410&lt;=Konstanta!$AH$5</f>
        <v>1</v>
      </c>
      <c r="DF1410" t="b">
        <f>CY1410&lt;=Konstanta!$AH$6</f>
        <v>1</v>
      </c>
      <c r="DG1410" t="b">
        <f ca="1">TEXT(BL1410,"YYYYMMDD")=TEXT(Konstanta!$B$1,"YYYYMMDD")</f>
        <v>0</v>
      </c>
      <c r="DH1410" t="b">
        <f t="shared" si="363"/>
        <v>0</v>
      </c>
      <c r="DI1410" s="67">
        <f ca="1">Konstanta!$C$4-Data!CD1410</f>
        <v>-1096658.666275</v>
      </c>
      <c r="DJ1410">
        <f ca="1">IF(Data!DI1410&gt;=Konstanta!$B$14,Konstanta!$A$14,IF(Data!DI1410&gt;=Konstanta!$B$15,Konstanta!$A$15,IF(Data!DI1410&gt;=Konstanta!$B$16,Konstanta!$A$16,IF(Data!DI1410&gt;=Konstanta!$B$17,Konstanta!$A$17,IF(Data!DI1410&gt;=Konstanta!$B$18,Konstanta!$A$18,Konstanta!$A$19)))))</f>
        <v>6</v>
      </c>
      <c r="DK1410" t="b">
        <f t="shared" si="364"/>
        <v>0</v>
      </c>
      <c r="DL1410" t="b">
        <f>COUNTIFS(A$1:A1409,A1410)=0</f>
        <v>1</v>
      </c>
    </row>
    <row r="1411" spans="1:116">
      <c r="A1411" s="76"/>
      <c r="B1411" s="77"/>
      <c r="C1411" s="76"/>
      <c r="D1411" s="78"/>
      <c r="E1411" s="76"/>
      <c r="F1411" s="76"/>
      <c r="G1411" s="76"/>
      <c r="H1411" s="76"/>
      <c r="I1411" s="76"/>
      <c r="J1411" s="76"/>
      <c r="K1411" s="76"/>
      <c r="L1411" s="78"/>
      <c r="M1411" s="76"/>
      <c r="N1411" s="76"/>
      <c r="O1411" s="76"/>
      <c r="P1411" s="76"/>
      <c r="Q1411" s="76"/>
      <c r="R1411" s="79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8"/>
      <c r="AM1411" s="76"/>
      <c r="AN1411" s="76"/>
      <c r="AO1411" s="76"/>
      <c r="AP1411" s="76"/>
      <c r="AQ1411" s="76"/>
      <c r="AR1411" s="76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7"/>
      <c r="BD1411" s="77"/>
      <c r="BE1411" s="77"/>
      <c r="BF1411" s="77"/>
      <c r="BG1411" s="77"/>
      <c r="BH1411" s="77"/>
      <c r="BI1411" s="77"/>
      <c r="BJ1411" s="76"/>
      <c r="BK1411" s="76"/>
      <c r="BL1411" s="78"/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76"/>
      <c r="BW1411" s="76"/>
      <c r="BX1411" s="76"/>
      <c r="BY1411" s="76"/>
      <c r="BZ1411" s="70" t="str">
        <f t="shared" ref="BZ1411:BZ1424" si="365">LEFT(R1411,19)</f>
        <v/>
      </c>
      <c r="CA1411" s="71">
        <f t="shared" ref="CA1411:CA1424" ca="1" si="366">(NOW()-R1411)*24</f>
        <v>1096694.666013889</v>
      </c>
      <c r="CB1411" s="70" t="b">
        <f ca="1">AND(LEN(BZ1411)&gt;0,TEXT(BZ1411,"YYYY-MM-DD")=TEXT(Konstanta!$B$1,"YYYY-MM-DD"))</f>
        <v>0</v>
      </c>
      <c r="CC1411" s="70" t="str">
        <f t="shared" ref="CC1411:CC1424" si="367">TEXT(BZ1411,"HH")</f>
        <v/>
      </c>
      <c r="CD1411" s="72">
        <f ca="1">(Konstanta!$B$2-D1411)*24</f>
        <v>1096694.666275</v>
      </c>
      <c r="CE1411" t="b">
        <f t="shared" ref="CE1411:CE1424" si="368">AN1411=$CE$1</f>
        <v>0</v>
      </c>
      <c r="CF1411" t="b">
        <f>LEN(_xlfn.IFNA(VLOOKUP(H1411,Konstanta!$M:$M,1,FALSE),""))&gt;0</f>
        <v>0</v>
      </c>
      <c r="CG1411" t="b">
        <f>LEN(_xlfn.IFNA(VLOOKUP(G1411,Konstanta!$T:$T,1,FALSE),""))&gt;0</f>
        <v>0</v>
      </c>
      <c r="CH1411" t="b">
        <f>_xlfn.IFNA(VLOOKUP(U1411,Konstanta!$O:$O,1,FALSE),"-")&lt;&gt;"-"</f>
        <v>0</v>
      </c>
      <c r="CI1411" t="b">
        <f>LEN(_xlfn.IFNA(VLOOKUP(AX1411,Konstanta!$X:$X,1,FALSE),""))&gt;0</f>
        <v>0</v>
      </c>
      <c r="CJ1411" t="b">
        <f>OR(LEN(_xlfn.IFNA(VLOOKUP(Y1411,Konstanta!$Q:$Q,1,FALSE),""))&gt;0,LEN(Y1411)=0)</f>
        <v>1</v>
      </c>
      <c r="CK1411" t="b">
        <f t="shared" ref="CK1411:CK1424" si="369">NOT(ISNUMBER(SEARCH($CK$1,AO1411)))</f>
        <v>1</v>
      </c>
      <c r="CL1411" t="b">
        <f>OR(LEN(_xlfn.IFNA(VLOOKUP(BK1411,Konstanta!$Z:$Z,1,FALSE),""))&gt;0,LEN(BK1411)=0)</f>
        <v>1</v>
      </c>
      <c r="CM1411" t="b">
        <f t="shared" ref="CM1411:CM1424" si="370">NOT(CO1411)</f>
        <v>1</v>
      </c>
      <c r="CN1411" t="b">
        <f t="shared" ref="CN1411:CN1424" si="371">BK1411=$CN$1</f>
        <v>0</v>
      </c>
      <c r="CO1411" t="b">
        <f>LEN(_xlfn.IFNA(VLOOKUP(Data!K1411,Konstanta!$AB:$AB,1,FALSE),""))&gt;0</f>
        <v>0</v>
      </c>
      <c r="CP1411" s="12" t="b">
        <f t="shared" ref="CP1411:CP1424" si="372">AND(CE1411:CK1411,CL1411,CM1411)</f>
        <v>0</v>
      </c>
      <c r="CQ1411" s="12" t="b">
        <f t="shared" ref="CQ1411:CQ1424" si="373">AND(CE1411:CL1411,CO1411)</f>
        <v>0</v>
      </c>
      <c r="CR1411" t="b">
        <f>ISNUMBER(SEARCH(Konstanta!$Q$5,Y1411))</f>
        <v>0</v>
      </c>
      <c r="CS1411">
        <f ca="1">IF(CD1411&lt;=Konstanta!$J$5,Konstanta!$I$5,IF(CD1411&lt;=Konstanta!$J$6,Konstanta!$I$6,IF(CD1411&lt;=Konstanta!$J$7,Konstanta!$I$7,Konstanta!$I$8)))</f>
        <v>4</v>
      </c>
      <c r="CT1411" t="b">
        <f>ISNUMBER(SEARCH(Konstanta!$Q$6,Y1411))</f>
        <v>0</v>
      </c>
      <c r="CU1411">
        <f ca="1">IF(CD1411&lt;=Konstanta!$F$5,Konstanta!$E$5,IF(CD1411&lt;=Konstanta!$F$6,Konstanta!$E$6,IF(CD1411&lt;=Konstanta!$F$7,Konstanta!$E$7,IF(CD1411&lt;=Konstanta!$F$8,Konstanta!$E$8,Konstanta!$E$9))))</f>
        <v>5</v>
      </c>
      <c r="CV1411" t="b">
        <f t="shared" ref="CV1411:CV1424" si="374">AND(NOT(CR1411),NOT(CT1411))</f>
        <v>1</v>
      </c>
      <c r="CW1411" s="74">
        <f ca="1">IF(CD1411&lt;=Konstanta!$B$5,Konstanta!$A$5,IF(CD1411&lt;=Konstanta!$B$6,Konstanta!$A$6,IF(CD1411&lt;=Konstanta!$B$7,Konstanta!$A$7,IF(CD1411&lt;=Konstanta!$B$8,Konstanta!$A$8,IF(CD1411&lt;=Konstanta!$B$9,Konstanta!$A$9,IF(CD1411&lt;=Konstanta!$B$10,Konstanta!$A$10,IF(CD1411&lt;=Konstanta!$B$11,Konstanta!$A$11,Konstanta!$A$12)))))))</f>
        <v>8</v>
      </c>
      <c r="CX1411" t="b">
        <f>LEN(_xlfn.IFNA(VLOOKUP(AA1411,Konstanta!$AD:$AD,1,FALSE),""))=0</f>
        <v>1</v>
      </c>
      <c r="CY1411" s="67">
        <f t="shared" ref="CY1411:CY1424" si="375">IF(LEN(BL1411)&gt;0,BL1411-D1411,0)*24</f>
        <v>0</v>
      </c>
      <c r="CZ1411" s="67">
        <f t="shared" ref="CZ1411:CZ1424" si="376">IF(LEN(R1411)&gt;19,VALUE(LEFT(R1411,19)),R1411)</f>
        <v>0</v>
      </c>
      <c r="DA1411" s="67">
        <f t="shared" ref="DA1411:DA1424" si="377">(IF(LEN(BL1411)&gt;0,BL1411,0)-IF(LEN(CZ1411)&gt;0,CZ1411,0))*24</f>
        <v>0</v>
      </c>
      <c r="DB1411" t="b">
        <f t="shared" ref="DB1411:DB1424" ca="1" si="378">AND(CO1411,CQ1411,CX1411,DG1411,DL1411)</f>
        <v>0</v>
      </c>
      <c r="DC1411" s="67" t="b">
        <f>DA1411&lt;=Konstanta!$AH$3</f>
        <v>1</v>
      </c>
      <c r="DD1411" t="b">
        <f>CY1411&lt;=Konstanta!$AH$4</f>
        <v>1</v>
      </c>
      <c r="DE1411" t="b">
        <f>CY1411&lt;=Konstanta!$AH$5</f>
        <v>1</v>
      </c>
      <c r="DF1411" t="b">
        <f>CY1411&lt;=Konstanta!$AH$6</f>
        <v>1</v>
      </c>
      <c r="DG1411" t="b">
        <f ca="1">TEXT(BL1411,"YYYYMMDD")=TEXT(Konstanta!$B$1,"YYYYMMDD")</f>
        <v>0</v>
      </c>
      <c r="DH1411" t="b">
        <f t="shared" ref="DH1411:DH1424" si="379">LEN(R1411)&gt;0</f>
        <v>0</v>
      </c>
      <c r="DI1411" s="67">
        <f ca="1">Konstanta!$C$4-Data!CD1411</f>
        <v>-1096658.666275</v>
      </c>
      <c r="DJ1411">
        <f ca="1">IF(Data!DI1411&gt;=Konstanta!$B$14,Konstanta!$A$14,IF(Data!DI1411&gt;=Konstanta!$B$15,Konstanta!$A$15,IF(Data!DI1411&gt;=Konstanta!$B$16,Konstanta!$A$16,IF(Data!DI1411&gt;=Konstanta!$B$17,Konstanta!$A$17,IF(Data!DI1411&gt;=Konstanta!$B$18,Konstanta!$A$18,Konstanta!$A$19)))))</f>
        <v>6</v>
      </c>
      <c r="DK1411" t="b">
        <f t="shared" ref="DK1411:DK1424" si="380">LEN(M1411)&gt;0</f>
        <v>0</v>
      </c>
      <c r="DL1411" t="b">
        <f>COUNTIFS(A$1:A1410,A1411)=0</f>
        <v>1</v>
      </c>
    </row>
    <row r="1412" spans="1:116">
      <c r="A1412" s="76"/>
      <c r="B1412" s="77"/>
      <c r="C1412" s="76"/>
      <c r="D1412" s="78"/>
      <c r="E1412" s="76"/>
      <c r="F1412" s="76"/>
      <c r="G1412" s="76"/>
      <c r="H1412" s="76"/>
      <c r="I1412" s="76"/>
      <c r="J1412" s="76"/>
      <c r="K1412" s="76"/>
      <c r="L1412" s="78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8"/>
      <c r="AM1412" s="76"/>
      <c r="AN1412" s="76"/>
      <c r="AO1412" s="76"/>
      <c r="AP1412" s="76"/>
      <c r="AQ1412" s="76"/>
      <c r="AR1412" s="76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7"/>
      <c r="BD1412" s="77"/>
      <c r="BE1412" s="77"/>
      <c r="BF1412" s="77"/>
      <c r="BG1412" s="77"/>
      <c r="BH1412" s="77"/>
      <c r="BI1412" s="77"/>
      <c r="BJ1412" s="76"/>
      <c r="BK1412" s="76"/>
      <c r="BL1412" s="78"/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76"/>
      <c r="BW1412" s="76"/>
      <c r="BX1412" s="76"/>
      <c r="BY1412" s="76"/>
      <c r="BZ1412" s="70" t="str">
        <f t="shared" si="365"/>
        <v/>
      </c>
      <c r="CA1412" s="71">
        <f t="shared" ca="1" si="366"/>
        <v>1096694.6664083335</v>
      </c>
      <c r="CB1412" s="70" t="b">
        <f ca="1">AND(LEN(BZ1412)&gt;0,TEXT(BZ1412,"YYYY-MM-DD")=TEXT(Konstanta!$B$1,"YYYY-MM-DD"))</f>
        <v>0</v>
      </c>
      <c r="CC1412" s="70" t="str">
        <f t="shared" si="367"/>
        <v/>
      </c>
      <c r="CD1412" s="72">
        <f ca="1">(Konstanta!$B$2-D1412)*24</f>
        <v>1096694.666275</v>
      </c>
      <c r="CE1412" t="b">
        <f t="shared" si="368"/>
        <v>0</v>
      </c>
      <c r="CF1412" t="b">
        <f>LEN(_xlfn.IFNA(VLOOKUP(H1412,Konstanta!$M:$M,1,FALSE),""))&gt;0</f>
        <v>0</v>
      </c>
      <c r="CG1412" t="b">
        <f>LEN(_xlfn.IFNA(VLOOKUP(G1412,Konstanta!$T:$T,1,FALSE),""))&gt;0</f>
        <v>0</v>
      </c>
      <c r="CH1412" t="b">
        <f>_xlfn.IFNA(VLOOKUP(U1412,Konstanta!$O:$O,1,FALSE),"-")&lt;&gt;"-"</f>
        <v>0</v>
      </c>
      <c r="CI1412" t="b">
        <f>LEN(_xlfn.IFNA(VLOOKUP(AX1412,Konstanta!$X:$X,1,FALSE),""))&gt;0</f>
        <v>0</v>
      </c>
      <c r="CJ1412" t="b">
        <f>OR(LEN(_xlfn.IFNA(VLOOKUP(Y1412,Konstanta!$Q:$Q,1,FALSE),""))&gt;0,LEN(Y1412)=0)</f>
        <v>1</v>
      </c>
      <c r="CK1412" t="b">
        <f t="shared" si="369"/>
        <v>1</v>
      </c>
      <c r="CL1412" t="b">
        <f>OR(LEN(_xlfn.IFNA(VLOOKUP(BK1412,Konstanta!$Z:$Z,1,FALSE),""))&gt;0,LEN(BK1412)=0)</f>
        <v>1</v>
      </c>
      <c r="CM1412" t="b">
        <f t="shared" si="370"/>
        <v>1</v>
      </c>
      <c r="CN1412" t="b">
        <f t="shared" si="371"/>
        <v>0</v>
      </c>
      <c r="CO1412" t="b">
        <f>LEN(_xlfn.IFNA(VLOOKUP(Data!K1412,Konstanta!$AB:$AB,1,FALSE),""))&gt;0</f>
        <v>0</v>
      </c>
      <c r="CP1412" s="12" t="b">
        <f t="shared" si="372"/>
        <v>0</v>
      </c>
      <c r="CQ1412" s="12" t="b">
        <f t="shared" si="373"/>
        <v>0</v>
      </c>
      <c r="CR1412" t="b">
        <f>ISNUMBER(SEARCH(Konstanta!$Q$5,Y1412))</f>
        <v>0</v>
      </c>
      <c r="CS1412">
        <f ca="1">IF(CD1412&lt;=Konstanta!$J$5,Konstanta!$I$5,IF(CD1412&lt;=Konstanta!$J$6,Konstanta!$I$6,IF(CD1412&lt;=Konstanta!$J$7,Konstanta!$I$7,Konstanta!$I$8)))</f>
        <v>4</v>
      </c>
      <c r="CT1412" t="b">
        <f>ISNUMBER(SEARCH(Konstanta!$Q$6,Y1412))</f>
        <v>0</v>
      </c>
      <c r="CU1412">
        <f ca="1">IF(CD1412&lt;=Konstanta!$F$5,Konstanta!$E$5,IF(CD1412&lt;=Konstanta!$F$6,Konstanta!$E$6,IF(CD1412&lt;=Konstanta!$F$7,Konstanta!$E$7,IF(CD1412&lt;=Konstanta!$F$8,Konstanta!$E$8,Konstanta!$E$9))))</f>
        <v>5</v>
      </c>
      <c r="CV1412" t="b">
        <f t="shared" si="374"/>
        <v>1</v>
      </c>
      <c r="CW1412" s="74">
        <f ca="1">IF(CD1412&lt;=Konstanta!$B$5,Konstanta!$A$5,IF(CD1412&lt;=Konstanta!$B$6,Konstanta!$A$6,IF(CD1412&lt;=Konstanta!$B$7,Konstanta!$A$7,IF(CD1412&lt;=Konstanta!$B$8,Konstanta!$A$8,IF(CD1412&lt;=Konstanta!$B$9,Konstanta!$A$9,IF(CD1412&lt;=Konstanta!$B$10,Konstanta!$A$10,IF(CD1412&lt;=Konstanta!$B$11,Konstanta!$A$11,Konstanta!$A$12)))))))</f>
        <v>8</v>
      </c>
      <c r="CX1412" t="b">
        <f>LEN(_xlfn.IFNA(VLOOKUP(AA1412,Konstanta!$AD:$AD,1,FALSE),""))=0</f>
        <v>1</v>
      </c>
      <c r="CY1412" s="67">
        <f t="shared" si="375"/>
        <v>0</v>
      </c>
      <c r="CZ1412" s="67">
        <f t="shared" si="376"/>
        <v>0</v>
      </c>
      <c r="DA1412" s="67">
        <f t="shared" si="377"/>
        <v>0</v>
      </c>
      <c r="DB1412" t="b">
        <f t="shared" ca="1" si="378"/>
        <v>0</v>
      </c>
      <c r="DC1412" s="67" t="b">
        <f>DA1412&lt;=Konstanta!$AH$3</f>
        <v>1</v>
      </c>
      <c r="DD1412" t="b">
        <f>CY1412&lt;=Konstanta!$AH$4</f>
        <v>1</v>
      </c>
      <c r="DE1412" t="b">
        <f>CY1412&lt;=Konstanta!$AH$5</f>
        <v>1</v>
      </c>
      <c r="DF1412" t="b">
        <f>CY1412&lt;=Konstanta!$AH$6</f>
        <v>1</v>
      </c>
      <c r="DG1412" t="b">
        <f ca="1">TEXT(BL1412,"YYYYMMDD")=TEXT(Konstanta!$B$1,"YYYYMMDD")</f>
        <v>0</v>
      </c>
      <c r="DH1412" t="b">
        <f t="shared" si="379"/>
        <v>0</v>
      </c>
      <c r="DI1412" s="67">
        <f ca="1">Konstanta!$C$4-Data!CD1412</f>
        <v>-1096658.666275</v>
      </c>
      <c r="DJ1412">
        <f ca="1">IF(Data!DI1412&gt;=Konstanta!$B$14,Konstanta!$A$14,IF(Data!DI1412&gt;=Konstanta!$B$15,Konstanta!$A$15,IF(Data!DI1412&gt;=Konstanta!$B$16,Konstanta!$A$16,IF(Data!DI1412&gt;=Konstanta!$B$17,Konstanta!$A$17,IF(Data!DI1412&gt;=Konstanta!$B$18,Konstanta!$A$18,Konstanta!$A$19)))))</f>
        <v>6</v>
      </c>
      <c r="DK1412" t="b">
        <f t="shared" si="380"/>
        <v>0</v>
      </c>
      <c r="DL1412" t="b">
        <f>COUNTIFS(A$1:A1411,A1412)=0</f>
        <v>1</v>
      </c>
    </row>
    <row r="1413" spans="1:116">
      <c r="A1413" s="76"/>
      <c r="B1413" s="77"/>
      <c r="C1413" s="76"/>
      <c r="D1413" s="78"/>
      <c r="E1413" s="76"/>
      <c r="F1413" s="76"/>
      <c r="G1413" s="76"/>
      <c r="H1413" s="76"/>
      <c r="I1413" s="76"/>
      <c r="J1413" s="76"/>
      <c r="K1413" s="76"/>
      <c r="L1413" s="78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8"/>
      <c r="AM1413" s="76"/>
      <c r="AN1413" s="76"/>
      <c r="AO1413" s="76"/>
      <c r="AP1413" s="76"/>
      <c r="AQ1413" s="76"/>
      <c r="AR1413" s="76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7"/>
      <c r="BD1413" s="77"/>
      <c r="BE1413" s="77"/>
      <c r="BF1413" s="77"/>
      <c r="BG1413" s="77"/>
      <c r="BH1413" s="77"/>
      <c r="BI1413" s="77"/>
      <c r="BJ1413" s="76"/>
      <c r="BK1413" s="76"/>
      <c r="BL1413" s="78"/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76"/>
      <c r="BW1413" s="76"/>
      <c r="BX1413" s="76"/>
      <c r="BY1413" s="76"/>
      <c r="BZ1413" s="70" t="str">
        <f t="shared" si="365"/>
        <v/>
      </c>
      <c r="CA1413" s="71">
        <f t="shared" ca="1" si="366"/>
        <v>1096694.6664083335</v>
      </c>
      <c r="CB1413" s="70" t="b">
        <f ca="1">AND(LEN(BZ1413)&gt;0,TEXT(BZ1413,"YYYY-MM-DD")=TEXT(Konstanta!$B$1,"YYYY-MM-DD"))</f>
        <v>0</v>
      </c>
      <c r="CC1413" s="70" t="str">
        <f t="shared" si="367"/>
        <v/>
      </c>
      <c r="CD1413" s="72">
        <f ca="1">(Konstanta!$B$2-D1413)*24</f>
        <v>1096694.666275</v>
      </c>
      <c r="CE1413" t="b">
        <f t="shared" si="368"/>
        <v>0</v>
      </c>
      <c r="CF1413" t="b">
        <f>LEN(_xlfn.IFNA(VLOOKUP(H1413,Konstanta!$M:$M,1,FALSE),""))&gt;0</f>
        <v>0</v>
      </c>
      <c r="CG1413" t="b">
        <f>LEN(_xlfn.IFNA(VLOOKUP(G1413,Konstanta!$T:$T,1,FALSE),""))&gt;0</f>
        <v>0</v>
      </c>
      <c r="CH1413" t="b">
        <f>_xlfn.IFNA(VLOOKUP(U1413,Konstanta!$O:$O,1,FALSE),"-")&lt;&gt;"-"</f>
        <v>0</v>
      </c>
      <c r="CI1413" t="b">
        <f>LEN(_xlfn.IFNA(VLOOKUP(AX1413,Konstanta!$X:$X,1,FALSE),""))&gt;0</f>
        <v>0</v>
      </c>
      <c r="CJ1413" t="b">
        <f>OR(LEN(_xlfn.IFNA(VLOOKUP(Y1413,Konstanta!$Q:$Q,1,FALSE),""))&gt;0,LEN(Y1413)=0)</f>
        <v>1</v>
      </c>
      <c r="CK1413" t="b">
        <f t="shared" si="369"/>
        <v>1</v>
      </c>
      <c r="CL1413" t="b">
        <f>OR(LEN(_xlfn.IFNA(VLOOKUP(BK1413,Konstanta!$Z:$Z,1,FALSE),""))&gt;0,LEN(BK1413)=0)</f>
        <v>1</v>
      </c>
      <c r="CM1413" t="b">
        <f t="shared" si="370"/>
        <v>1</v>
      </c>
      <c r="CN1413" t="b">
        <f t="shared" si="371"/>
        <v>0</v>
      </c>
      <c r="CO1413" t="b">
        <f>LEN(_xlfn.IFNA(VLOOKUP(Data!K1413,Konstanta!$AB:$AB,1,FALSE),""))&gt;0</f>
        <v>0</v>
      </c>
      <c r="CP1413" s="12" t="b">
        <f t="shared" si="372"/>
        <v>0</v>
      </c>
      <c r="CQ1413" s="12" t="b">
        <f t="shared" si="373"/>
        <v>0</v>
      </c>
      <c r="CR1413" t="b">
        <f>ISNUMBER(SEARCH(Konstanta!$Q$5,Y1413))</f>
        <v>0</v>
      </c>
      <c r="CS1413">
        <f ca="1">IF(CD1413&lt;=Konstanta!$J$5,Konstanta!$I$5,IF(CD1413&lt;=Konstanta!$J$6,Konstanta!$I$6,IF(CD1413&lt;=Konstanta!$J$7,Konstanta!$I$7,Konstanta!$I$8)))</f>
        <v>4</v>
      </c>
      <c r="CT1413" t="b">
        <f>ISNUMBER(SEARCH(Konstanta!$Q$6,Y1413))</f>
        <v>0</v>
      </c>
      <c r="CU1413">
        <f ca="1">IF(CD1413&lt;=Konstanta!$F$5,Konstanta!$E$5,IF(CD1413&lt;=Konstanta!$F$6,Konstanta!$E$6,IF(CD1413&lt;=Konstanta!$F$7,Konstanta!$E$7,IF(CD1413&lt;=Konstanta!$F$8,Konstanta!$E$8,Konstanta!$E$9))))</f>
        <v>5</v>
      </c>
      <c r="CV1413" t="b">
        <f t="shared" si="374"/>
        <v>1</v>
      </c>
      <c r="CW1413" s="74">
        <f ca="1">IF(CD1413&lt;=Konstanta!$B$5,Konstanta!$A$5,IF(CD1413&lt;=Konstanta!$B$6,Konstanta!$A$6,IF(CD1413&lt;=Konstanta!$B$7,Konstanta!$A$7,IF(CD1413&lt;=Konstanta!$B$8,Konstanta!$A$8,IF(CD1413&lt;=Konstanta!$B$9,Konstanta!$A$9,IF(CD1413&lt;=Konstanta!$B$10,Konstanta!$A$10,IF(CD1413&lt;=Konstanta!$B$11,Konstanta!$A$11,Konstanta!$A$12)))))))</f>
        <v>8</v>
      </c>
      <c r="CX1413" t="b">
        <f>LEN(_xlfn.IFNA(VLOOKUP(AA1413,Konstanta!$AD:$AD,1,FALSE),""))=0</f>
        <v>1</v>
      </c>
      <c r="CY1413" s="67">
        <f t="shared" si="375"/>
        <v>0</v>
      </c>
      <c r="CZ1413" s="67">
        <f t="shared" si="376"/>
        <v>0</v>
      </c>
      <c r="DA1413" s="67">
        <f t="shared" si="377"/>
        <v>0</v>
      </c>
      <c r="DB1413" t="b">
        <f t="shared" ca="1" si="378"/>
        <v>0</v>
      </c>
      <c r="DC1413" s="67" t="b">
        <f>DA1413&lt;=Konstanta!$AH$3</f>
        <v>1</v>
      </c>
      <c r="DD1413" t="b">
        <f>CY1413&lt;=Konstanta!$AH$4</f>
        <v>1</v>
      </c>
      <c r="DE1413" t="b">
        <f>CY1413&lt;=Konstanta!$AH$5</f>
        <v>1</v>
      </c>
      <c r="DF1413" t="b">
        <f>CY1413&lt;=Konstanta!$AH$6</f>
        <v>1</v>
      </c>
      <c r="DG1413" t="b">
        <f ca="1">TEXT(BL1413,"YYYYMMDD")=TEXT(Konstanta!$B$1,"YYYYMMDD")</f>
        <v>0</v>
      </c>
      <c r="DH1413" t="b">
        <f t="shared" si="379"/>
        <v>0</v>
      </c>
      <c r="DI1413" s="67">
        <f ca="1">Konstanta!$C$4-Data!CD1413</f>
        <v>-1096658.666275</v>
      </c>
      <c r="DJ1413">
        <f ca="1">IF(Data!DI1413&gt;=Konstanta!$B$14,Konstanta!$A$14,IF(Data!DI1413&gt;=Konstanta!$B$15,Konstanta!$A$15,IF(Data!DI1413&gt;=Konstanta!$B$16,Konstanta!$A$16,IF(Data!DI1413&gt;=Konstanta!$B$17,Konstanta!$A$17,IF(Data!DI1413&gt;=Konstanta!$B$18,Konstanta!$A$18,Konstanta!$A$19)))))</f>
        <v>6</v>
      </c>
      <c r="DK1413" t="b">
        <f t="shared" si="380"/>
        <v>0</v>
      </c>
      <c r="DL1413" t="b">
        <f>COUNTIFS(A$1:A1412,A1413)=0</f>
        <v>1</v>
      </c>
    </row>
    <row r="1414" spans="1:116">
      <c r="A1414" s="76"/>
      <c r="B1414" s="77"/>
      <c r="C1414" s="76"/>
      <c r="D1414" s="78"/>
      <c r="E1414" s="76"/>
      <c r="F1414" s="76"/>
      <c r="G1414" s="76"/>
      <c r="H1414" s="76"/>
      <c r="I1414" s="76"/>
      <c r="J1414" s="76"/>
      <c r="K1414" s="76"/>
      <c r="L1414" s="78"/>
      <c r="M1414" s="76"/>
      <c r="N1414" s="76"/>
      <c r="O1414" s="76"/>
      <c r="P1414" s="76"/>
      <c r="Q1414" s="76"/>
      <c r="R1414" s="79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8"/>
      <c r="AM1414" s="76"/>
      <c r="AN1414" s="76"/>
      <c r="AO1414" s="76"/>
      <c r="AP1414" s="76"/>
      <c r="AQ1414" s="76"/>
      <c r="AR1414" s="76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7"/>
      <c r="BD1414" s="77"/>
      <c r="BE1414" s="77"/>
      <c r="BF1414" s="77"/>
      <c r="BG1414" s="77"/>
      <c r="BH1414" s="77"/>
      <c r="BI1414" s="77"/>
      <c r="BJ1414" s="76"/>
      <c r="BK1414" s="76"/>
      <c r="BL1414" s="78"/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76"/>
      <c r="BW1414" s="76"/>
      <c r="BX1414" s="76"/>
      <c r="BY1414" s="76"/>
      <c r="BZ1414" s="70" t="str">
        <f t="shared" si="365"/>
        <v/>
      </c>
      <c r="CA1414" s="71">
        <f t="shared" ca="1" si="366"/>
        <v>1096694.6659916667</v>
      </c>
      <c r="CB1414" s="70" t="b">
        <f ca="1">AND(LEN(BZ1414)&gt;0,TEXT(BZ1414,"YYYY-MM-DD")=TEXT(Konstanta!$B$1,"YYYY-MM-DD"))</f>
        <v>0</v>
      </c>
      <c r="CC1414" s="70" t="str">
        <f t="shared" si="367"/>
        <v/>
      </c>
      <c r="CD1414" s="72">
        <f ca="1">(Konstanta!$B$2-D1414)*24</f>
        <v>1096694.666275</v>
      </c>
      <c r="CE1414" t="b">
        <f t="shared" si="368"/>
        <v>0</v>
      </c>
      <c r="CF1414" t="b">
        <f>LEN(_xlfn.IFNA(VLOOKUP(H1414,Konstanta!$M:$M,1,FALSE),""))&gt;0</f>
        <v>0</v>
      </c>
      <c r="CG1414" t="b">
        <f>LEN(_xlfn.IFNA(VLOOKUP(G1414,Konstanta!$T:$T,1,FALSE),""))&gt;0</f>
        <v>0</v>
      </c>
      <c r="CH1414" t="b">
        <f>_xlfn.IFNA(VLOOKUP(U1414,Konstanta!$O:$O,1,FALSE),"-")&lt;&gt;"-"</f>
        <v>0</v>
      </c>
      <c r="CI1414" t="b">
        <f>LEN(_xlfn.IFNA(VLOOKUP(AX1414,Konstanta!$X:$X,1,FALSE),""))&gt;0</f>
        <v>0</v>
      </c>
      <c r="CJ1414" t="b">
        <f>OR(LEN(_xlfn.IFNA(VLOOKUP(Y1414,Konstanta!$Q:$Q,1,FALSE),""))&gt;0,LEN(Y1414)=0)</f>
        <v>1</v>
      </c>
      <c r="CK1414" t="b">
        <f t="shared" si="369"/>
        <v>1</v>
      </c>
      <c r="CL1414" t="b">
        <f>OR(LEN(_xlfn.IFNA(VLOOKUP(BK1414,Konstanta!$Z:$Z,1,FALSE),""))&gt;0,LEN(BK1414)=0)</f>
        <v>1</v>
      </c>
      <c r="CM1414" t="b">
        <f t="shared" si="370"/>
        <v>1</v>
      </c>
      <c r="CN1414" t="b">
        <f t="shared" si="371"/>
        <v>0</v>
      </c>
      <c r="CO1414" t="b">
        <f>LEN(_xlfn.IFNA(VLOOKUP(Data!K1414,Konstanta!$AB:$AB,1,FALSE),""))&gt;0</f>
        <v>0</v>
      </c>
      <c r="CP1414" s="12" t="b">
        <f t="shared" si="372"/>
        <v>0</v>
      </c>
      <c r="CQ1414" s="12" t="b">
        <f t="shared" si="373"/>
        <v>0</v>
      </c>
      <c r="CR1414" t="b">
        <f>ISNUMBER(SEARCH(Konstanta!$Q$5,Y1414))</f>
        <v>0</v>
      </c>
      <c r="CS1414">
        <f ca="1">IF(CD1414&lt;=Konstanta!$J$5,Konstanta!$I$5,IF(CD1414&lt;=Konstanta!$J$6,Konstanta!$I$6,IF(CD1414&lt;=Konstanta!$J$7,Konstanta!$I$7,Konstanta!$I$8)))</f>
        <v>4</v>
      </c>
      <c r="CT1414" t="b">
        <f>ISNUMBER(SEARCH(Konstanta!$Q$6,Y1414))</f>
        <v>0</v>
      </c>
      <c r="CU1414">
        <f ca="1">IF(CD1414&lt;=Konstanta!$F$5,Konstanta!$E$5,IF(CD1414&lt;=Konstanta!$F$6,Konstanta!$E$6,IF(CD1414&lt;=Konstanta!$F$7,Konstanta!$E$7,IF(CD1414&lt;=Konstanta!$F$8,Konstanta!$E$8,Konstanta!$E$9))))</f>
        <v>5</v>
      </c>
      <c r="CV1414" t="b">
        <f t="shared" si="374"/>
        <v>1</v>
      </c>
      <c r="CW1414" s="74">
        <f ca="1">IF(CD1414&lt;=Konstanta!$B$5,Konstanta!$A$5,IF(CD1414&lt;=Konstanta!$B$6,Konstanta!$A$6,IF(CD1414&lt;=Konstanta!$B$7,Konstanta!$A$7,IF(CD1414&lt;=Konstanta!$B$8,Konstanta!$A$8,IF(CD1414&lt;=Konstanta!$B$9,Konstanta!$A$9,IF(CD1414&lt;=Konstanta!$B$10,Konstanta!$A$10,IF(CD1414&lt;=Konstanta!$B$11,Konstanta!$A$11,Konstanta!$A$12)))))))</f>
        <v>8</v>
      </c>
      <c r="CX1414" t="b">
        <f>LEN(_xlfn.IFNA(VLOOKUP(AA1414,Konstanta!$AD:$AD,1,FALSE),""))=0</f>
        <v>1</v>
      </c>
      <c r="CY1414" s="67">
        <f t="shared" si="375"/>
        <v>0</v>
      </c>
      <c r="CZ1414" s="67">
        <f t="shared" si="376"/>
        <v>0</v>
      </c>
      <c r="DA1414" s="67">
        <f t="shared" si="377"/>
        <v>0</v>
      </c>
      <c r="DB1414" t="b">
        <f t="shared" ca="1" si="378"/>
        <v>0</v>
      </c>
      <c r="DC1414" s="67" t="b">
        <f>DA1414&lt;=Konstanta!$AH$3</f>
        <v>1</v>
      </c>
      <c r="DD1414" t="b">
        <f>CY1414&lt;=Konstanta!$AH$4</f>
        <v>1</v>
      </c>
      <c r="DE1414" t="b">
        <f>CY1414&lt;=Konstanta!$AH$5</f>
        <v>1</v>
      </c>
      <c r="DF1414" t="b">
        <f>CY1414&lt;=Konstanta!$AH$6</f>
        <v>1</v>
      </c>
      <c r="DG1414" t="b">
        <f ca="1">TEXT(BL1414,"YYYYMMDD")=TEXT(Konstanta!$B$1,"YYYYMMDD")</f>
        <v>0</v>
      </c>
      <c r="DH1414" t="b">
        <f t="shared" si="379"/>
        <v>0</v>
      </c>
      <c r="DI1414" s="67">
        <f ca="1">Konstanta!$C$4-Data!CD1414</f>
        <v>-1096658.666275</v>
      </c>
      <c r="DJ1414">
        <f ca="1">IF(Data!DI1414&gt;=Konstanta!$B$14,Konstanta!$A$14,IF(Data!DI1414&gt;=Konstanta!$B$15,Konstanta!$A$15,IF(Data!DI1414&gt;=Konstanta!$B$16,Konstanta!$A$16,IF(Data!DI1414&gt;=Konstanta!$B$17,Konstanta!$A$17,IF(Data!DI1414&gt;=Konstanta!$B$18,Konstanta!$A$18,Konstanta!$A$19)))))</f>
        <v>6</v>
      </c>
      <c r="DK1414" t="b">
        <f t="shared" si="380"/>
        <v>0</v>
      </c>
      <c r="DL1414" t="b">
        <f>COUNTIFS(A$1:A1413,A1414)=0</f>
        <v>1</v>
      </c>
    </row>
    <row r="1415" spans="1:116">
      <c r="A1415" s="76"/>
      <c r="B1415" s="77"/>
      <c r="C1415" s="76"/>
      <c r="D1415" s="78"/>
      <c r="E1415" s="76"/>
      <c r="F1415" s="76"/>
      <c r="G1415" s="76"/>
      <c r="H1415" s="76"/>
      <c r="I1415" s="76"/>
      <c r="J1415" s="76"/>
      <c r="K1415" s="76"/>
      <c r="L1415" s="78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8"/>
      <c r="AM1415" s="76"/>
      <c r="AN1415" s="76"/>
      <c r="AO1415" s="76"/>
      <c r="AP1415" s="76"/>
      <c r="AQ1415" s="76"/>
      <c r="AR1415" s="76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7"/>
      <c r="BD1415" s="77"/>
      <c r="BE1415" s="77"/>
      <c r="BF1415" s="77"/>
      <c r="BG1415" s="77"/>
      <c r="BH1415" s="77"/>
      <c r="BI1415" s="77"/>
      <c r="BJ1415" s="76"/>
      <c r="BK1415" s="76"/>
      <c r="BL1415" s="78"/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76"/>
      <c r="BW1415" s="76"/>
      <c r="BX1415" s="76"/>
      <c r="BY1415" s="76"/>
      <c r="BZ1415" s="70" t="str">
        <f t="shared" si="365"/>
        <v/>
      </c>
      <c r="CA1415" s="71">
        <f t="shared" ca="1" si="366"/>
        <v>1096694.6664083335</v>
      </c>
      <c r="CB1415" s="70" t="b">
        <f ca="1">AND(LEN(BZ1415)&gt;0,TEXT(BZ1415,"YYYY-MM-DD")=TEXT(Konstanta!$B$1,"YYYY-MM-DD"))</f>
        <v>0</v>
      </c>
      <c r="CC1415" s="70" t="str">
        <f t="shared" si="367"/>
        <v/>
      </c>
      <c r="CD1415" s="72">
        <f ca="1">(Konstanta!$B$2-D1415)*24</f>
        <v>1096694.666275</v>
      </c>
      <c r="CE1415" t="b">
        <f t="shared" si="368"/>
        <v>0</v>
      </c>
      <c r="CF1415" t="b">
        <f>LEN(_xlfn.IFNA(VLOOKUP(H1415,Konstanta!$M:$M,1,FALSE),""))&gt;0</f>
        <v>0</v>
      </c>
      <c r="CG1415" t="b">
        <f>LEN(_xlfn.IFNA(VLOOKUP(G1415,Konstanta!$T:$T,1,FALSE),""))&gt;0</f>
        <v>0</v>
      </c>
      <c r="CH1415" t="b">
        <f>_xlfn.IFNA(VLOOKUP(U1415,Konstanta!$O:$O,1,FALSE),"-")&lt;&gt;"-"</f>
        <v>0</v>
      </c>
      <c r="CI1415" t="b">
        <f>LEN(_xlfn.IFNA(VLOOKUP(AX1415,Konstanta!$X:$X,1,FALSE),""))&gt;0</f>
        <v>0</v>
      </c>
      <c r="CJ1415" t="b">
        <f>OR(LEN(_xlfn.IFNA(VLOOKUP(Y1415,Konstanta!$Q:$Q,1,FALSE),""))&gt;0,LEN(Y1415)=0)</f>
        <v>1</v>
      </c>
      <c r="CK1415" t="b">
        <f t="shared" si="369"/>
        <v>1</v>
      </c>
      <c r="CL1415" t="b">
        <f>OR(LEN(_xlfn.IFNA(VLOOKUP(BK1415,Konstanta!$Z:$Z,1,FALSE),""))&gt;0,LEN(BK1415)=0)</f>
        <v>1</v>
      </c>
      <c r="CM1415" t="b">
        <f t="shared" si="370"/>
        <v>1</v>
      </c>
      <c r="CN1415" t="b">
        <f t="shared" si="371"/>
        <v>0</v>
      </c>
      <c r="CO1415" t="b">
        <f>LEN(_xlfn.IFNA(VLOOKUP(Data!K1415,Konstanta!$AB:$AB,1,FALSE),""))&gt;0</f>
        <v>0</v>
      </c>
      <c r="CP1415" s="12" t="b">
        <f t="shared" si="372"/>
        <v>0</v>
      </c>
      <c r="CQ1415" s="12" t="b">
        <f t="shared" si="373"/>
        <v>0</v>
      </c>
      <c r="CR1415" t="b">
        <f>ISNUMBER(SEARCH(Konstanta!$Q$5,Y1415))</f>
        <v>0</v>
      </c>
      <c r="CS1415">
        <f ca="1">IF(CD1415&lt;=Konstanta!$J$5,Konstanta!$I$5,IF(CD1415&lt;=Konstanta!$J$6,Konstanta!$I$6,IF(CD1415&lt;=Konstanta!$J$7,Konstanta!$I$7,Konstanta!$I$8)))</f>
        <v>4</v>
      </c>
      <c r="CT1415" t="b">
        <f>ISNUMBER(SEARCH(Konstanta!$Q$6,Y1415))</f>
        <v>0</v>
      </c>
      <c r="CU1415">
        <f ca="1">IF(CD1415&lt;=Konstanta!$F$5,Konstanta!$E$5,IF(CD1415&lt;=Konstanta!$F$6,Konstanta!$E$6,IF(CD1415&lt;=Konstanta!$F$7,Konstanta!$E$7,IF(CD1415&lt;=Konstanta!$F$8,Konstanta!$E$8,Konstanta!$E$9))))</f>
        <v>5</v>
      </c>
      <c r="CV1415" t="b">
        <f t="shared" si="374"/>
        <v>1</v>
      </c>
      <c r="CW1415" s="74">
        <f ca="1">IF(CD1415&lt;=Konstanta!$B$5,Konstanta!$A$5,IF(CD1415&lt;=Konstanta!$B$6,Konstanta!$A$6,IF(CD1415&lt;=Konstanta!$B$7,Konstanta!$A$7,IF(CD1415&lt;=Konstanta!$B$8,Konstanta!$A$8,IF(CD1415&lt;=Konstanta!$B$9,Konstanta!$A$9,IF(CD1415&lt;=Konstanta!$B$10,Konstanta!$A$10,IF(CD1415&lt;=Konstanta!$B$11,Konstanta!$A$11,Konstanta!$A$12)))))))</f>
        <v>8</v>
      </c>
      <c r="CX1415" t="b">
        <f>LEN(_xlfn.IFNA(VLOOKUP(AA1415,Konstanta!$AD:$AD,1,FALSE),""))=0</f>
        <v>1</v>
      </c>
      <c r="CY1415" s="67">
        <f t="shared" si="375"/>
        <v>0</v>
      </c>
      <c r="CZ1415" s="67">
        <f t="shared" si="376"/>
        <v>0</v>
      </c>
      <c r="DA1415" s="67">
        <f t="shared" si="377"/>
        <v>0</v>
      </c>
      <c r="DB1415" t="b">
        <f t="shared" ca="1" si="378"/>
        <v>0</v>
      </c>
      <c r="DC1415" s="67" t="b">
        <f>DA1415&lt;=Konstanta!$AH$3</f>
        <v>1</v>
      </c>
      <c r="DD1415" t="b">
        <f>CY1415&lt;=Konstanta!$AH$4</f>
        <v>1</v>
      </c>
      <c r="DE1415" t="b">
        <f>CY1415&lt;=Konstanta!$AH$5</f>
        <v>1</v>
      </c>
      <c r="DF1415" t="b">
        <f>CY1415&lt;=Konstanta!$AH$6</f>
        <v>1</v>
      </c>
      <c r="DG1415" t="b">
        <f ca="1">TEXT(BL1415,"YYYYMMDD")=TEXT(Konstanta!$B$1,"YYYYMMDD")</f>
        <v>0</v>
      </c>
      <c r="DH1415" t="b">
        <f t="shared" si="379"/>
        <v>0</v>
      </c>
      <c r="DI1415" s="67">
        <f ca="1">Konstanta!$C$4-Data!CD1415</f>
        <v>-1096658.666275</v>
      </c>
      <c r="DJ1415">
        <f ca="1">IF(Data!DI1415&gt;=Konstanta!$B$14,Konstanta!$A$14,IF(Data!DI1415&gt;=Konstanta!$B$15,Konstanta!$A$15,IF(Data!DI1415&gt;=Konstanta!$B$16,Konstanta!$A$16,IF(Data!DI1415&gt;=Konstanta!$B$17,Konstanta!$A$17,IF(Data!DI1415&gt;=Konstanta!$B$18,Konstanta!$A$18,Konstanta!$A$19)))))</f>
        <v>6</v>
      </c>
      <c r="DK1415" t="b">
        <f t="shared" si="380"/>
        <v>0</v>
      </c>
      <c r="DL1415" t="b">
        <f>COUNTIFS(A$1:A1414,A1415)=0</f>
        <v>1</v>
      </c>
    </row>
    <row r="1416" spans="1:116">
      <c r="A1416" s="76"/>
      <c r="B1416" s="77"/>
      <c r="C1416" s="76"/>
      <c r="D1416" s="78"/>
      <c r="E1416" s="76"/>
      <c r="F1416" s="76"/>
      <c r="G1416" s="76"/>
      <c r="H1416" s="76"/>
      <c r="I1416" s="76"/>
      <c r="J1416" s="76"/>
      <c r="K1416" s="76"/>
      <c r="L1416" s="78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8"/>
      <c r="AM1416" s="76"/>
      <c r="AN1416" s="76"/>
      <c r="AO1416" s="76"/>
      <c r="AP1416" s="76"/>
      <c r="AQ1416" s="76"/>
      <c r="AR1416" s="76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7"/>
      <c r="BD1416" s="77"/>
      <c r="BE1416" s="77"/>
      <c r="BF1416" s="77"/>
      <c r="BG1416" s="77"/>
      <c r="BH1416" s="77"/>
      <c r="BI1416" s="77"/>
      <c r="BJ1416" s="76"/>
      <c r="BK1416" s="76"/>
      <c r="BL1416" s="78"/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76"/>
      <c r="BW1416" s="76"/>
      <c r="BX1416" s="76"/>
      <c r="BY1416" s="76"/>
      <c r="BZ1416" s="70" t="str">
        <f t="shared" si="365"/>
        <v/>
      </c>
      <c r="CA1416" s="71">
        <f t="shared" ca="1" si="366"/>
        <v>1096694.6664083335</v>
      </c>
      <c r="CB1416" s="70" t="b">
        <f ca="1">AND(LEN(BZ1416)&gt;0,TEXT(BZ1416,"YYYY-MM-DD")=TEXT(Konstanta!$B$1,"YYYY-MM-DD"))</f>
        <v>0</v>
      </c>
      <c r="CC1416" s="70" t="str">
        <f t="shared" si="367"/>
        <v/>
      </c>
      <c r="CD1416" s="72">
        <f ca="1">(Konstanta!$B$2-D1416)*24</f>
        <v>1096694.666275</v>
      </c>
      <c r="CE1416" t="b">
        <f t="shared" si="368"/>
        <v>0</v>
      </c>
      <c r="CF1416" t="b">
        <f>LEN(_xlfn.IFNA(VLOOKUP(H1416,Konstanta!$M:$M,1,FALSE),""))&gt;0</f>
        <v>0</v>
      </c>
      <c r="CG1416" t="b">
        <f>LEN(_xlfn.IFNA(VLOOKUP(G1416,Konstanta!$T:$T,1,FALSE),""))&gt;0</f>
        <v>0</v>
      </c>
      <c r="CH1416" t="b">
        <f>_xlfn.IFNA(VLOOKUP(U1416,Konstanta!$O:$O,1,FALSE),"-")&lt;&gt;"-"</f>
        <v>0</v>
      </c>
      <c r="CI1416" t="b">
        <f>LEN(_xlfn.IFNA(VLOOKUP(AX1416,Konstanta!$X:$X,1,FALSE),""))&gt;0</f>
        <v>0</v>
      </c>
      <c r="CJ1416" t="b">
        <f>OR(LEN(_xlfn.IFNA(VLOOKUP(Y1416,Konstanta!$Q:$Q,1,FALSE),""))&gt;0,LEN(Y1416)=0)</f>
        <v>1</v>
      </c>
      <c r="CK1416" t="b">
        <f t="shared" si="369"/>
        <v>1</v>
      </c>
      <c r="CL1416" t="b">
        <f>OR(LEN(_xlfn.IFNA(VLOOKUP(BK1416,Konstanta!$Z:$Z,1,FALSE),""))&gt;0,LEN(BK1416)=0)</f>
        <v>1</v>
      </c>
      <c r="CM1416" t="b">
        <f t="shared" si="370"/>
        <v>1</v>
      </c>
      <c r="CN1416" t="b">
        <f t="shared" si="371"/>
        <v>0</v>
      </c>
      <c r="CO1416" t="b">
        <f>LEN(_xlfn.IFNA(VLOOKUP(Data!K1416,Konstanta!$AB:$AB,1,FALSE),""))&gt;0</f>
        <v>0</v>
      </c>
      <c r="CP1416" s="12" t="b">
        <f t="shared" si="372"/>
        <v>0</v>
      </c>
      <c r="CQ1416" s="12" t="b">
        <f t="shared" si="373"/>
        <v>0</v>
      </c>
      <c r="CR1416" t="b">
        <f>ISNUMBER(SEARCH(Konstanta!$Q$5,Y1416))</f>
        <v>0</v>
      </c>
      <c r="CS1416">
        <f ca="1">IF(CD1416&lt;=Konstanta!$J$5,Konstanta!$I$5,IF(CD1416&lt;=Konstanta!$J$6,Konstanta!$I$6,IF(CD1416&lt;=Konstanta!$J$7,Konstanta!$I$7,Konstanta!$I$8)))</f>
        <v>4</v>
      </c>
      <c r="CT1416" t="b">
        <f>ISNUMBER(SEARCH(Konstanta!$Q$6,Y1416))</f>
        <v>0</v>
      </c>
      <c r="CU1416">
        <f ca="1">IF(CD1416&lt;=Konstanta!$F$5,Konstanta!$E$5,IF(CD1416&lt;=Konstanta!$F$6,Konstanta!$E$6,IF(CD1416&lt;=Konstanta!$F$7,Konstanta!$E$7,IF(CD1416&lt;=Konstanta!$F$8,Konstanta!$E$8,Konstanta!$E$9))))</f>
        <v>5</v>
      </c>
      <c r="CV1416" t="b">
        <f t="shared" si="374"/>
        <v>1</v>
      </c>
      <c r="CW1416" s="74">
        <f ca="1">IF(CD1416&lt;=Konstanta!$B$5,Konstanta!$A$5,IF(CD1416&lt;=Konstanta!$B$6,Konstanta!$A$6,IF(CD1416&lt;=Konstanta!$B$7,Konstanta!$A$7,IF(CD1416&lt;=Konstanta!$B$8,Konstanta!$A$8,IF(CD1416&lt;=Konstanta!$B$9,Konstanta!$A$9,IF(CD1416&lt;=Konstanta!$B$10,Konstanta!$A$10,IF(CD1416&lt;=Konstanta!$B$11,Konstanta!$A$11,Konstanta!$A$12)))))))</f>
        <v>8</v>
      </c>
      <c r="CX1416" t="b">
        <f>LEN(_xlfn.IFNA(VLOOKUP(AA1416,Konstanta!$AD:$AD,1,FALSE),""))=0</f>
        <v>1</v>
      </c>
      <c r="CY1416" s="67">
        <f t="shared" si="375"/>
        <v>0</v>
      </c>
      <c r="CZ1416" s="67">
        <f t="shared" si="376"/>
        <v>0</v>
      </c>
      <c r="DA1416" s="67">
        <f t="shared" si="377"/>
        <v>0</v>
      </c>
      <c r="DB1416" t="b">
        <f t="shared" ca="1" si="378"/>
        <v>0</v>
      </c>
      <c r="DC1416" s="67" t="b">
        <f>DA1416&lt;=Konstanta!$AH$3</f>
        <v>1</v>
      </c>
      <c r="DD1416" t="b">
        <f>CY1416&lt;=Konstanta!$AH$4</f>
        <v>1</v>
      </c>
      <c r="DE1416" t="b">
        <f>CY1416&lt;=Konstanta!$AH$5</f>
        <v>1</v>
      </c>
      <c r="DF1416" t="b">
        <f>CY1416&lt;=Konstanta!$AH$6</f>
        <v>1</v>
      </c>
      <c r="DG1416" t="b">
        <f ca="1">TEXT(BL1416,"YYYYMMDD")=TEXT(Konstanta!$B$1,"YYYYMMDD")</f>
        <v>0</v>
      </c>
      <c r="DH1416" t="b">
        <f t="shared" si="379"/>
        <v>0</v>
      </c>
      <c r="DI1416" s="67">
        <f ca="1">Konstanta!$C$4-Data!CD1416</f>
        <v>-1096658.666275</v>
      </c>
      <c r="DJ1416">
        <f ca="1">IF(Data!DI1416&gt;=Konstanta!$B$14,Konstanta!$A$14,IF(Data!DI1416&gt;=Konstanta!$B$15,Konstanta!$A$15,IF(Data!DI1416&gt;=Konstanta!$B$16,Konstanta!$A$16,IF(Data!DI1416&gt;=Konstanta!$B$17,Konstanta!$A$17,IF(Data!DI1416&gt;=Konstanta!$B$18,Konstanta!$A$18,Konstanta!$A$19)))))</f>
        <v>6</v>
      </c>
      <c r="DK1416" t="b">
        <f t="shared" si="380"/>
        <v>0</v>
      </c>
      <c r="DL1416" t="b">
        <f>COUNTIFS(A$1:A1415,A1416)=0</f>
        <v>1</v>
      </c>
    </row>
    <row r="1417" spans="1:116">
      <c r="A1417" s="76"/>
      <c r="B1417" s="77"/>
      <c r="C1417" s="76"/>
      <c r="D1417" s="78"/>
      <c r="E1417" s="76"/>
      <c r="F1417" s="76"/>
      <c r="G1417" s="76"/>
      <c r="H1417" s="76"/>
      <c r="I1417" s="76"/>
      <c r="J1417" s="76"/>
      <c r="K1417" s="76"/>
      <c r="L1417" s="78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8"/>
      <c r="AM1417" s="76"/>
      <c r="AN1417" s="76"/>
      <c r="AO1417" s="76"/>
      <c r="AP1417" s="76"/>
      <c r="AQ1417" s="76"/>
      <c r="AR1417" s="76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7"/>
      <c r="BD1417" s="77"/>
      <c r="BE1417" s="77"/>
      <c r="BF1417" s="77"/>
      <c r="BG1417" s="77"/>
      <c r="BH1417" s="77"/>
      <c r="BI1417" s="77"/>
      <c r="BJ1417" s="76"/>
      <c r="BK1417" s="76"/>
      <c r="BL1417" s="78"/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76"/>
      <c r="BW1417" s="76"/>
      <c r="BX1417" s="76"/>
      <c r="BY1417" s="76"/>
      <c r="BZ1417" s="70" t="str">
        <f t="shared" si="365"/>
        <v/>
      </c>
      <c r="CA1417" s="71">
        <f t="shared" ca="1" si="366"/>
        <v>1096694.6660166667</v>
      </c>
      <c r="CB1417" s="70" t="b">
        <f ca="1">AND(LEN(BZ1417)&gt;0,TEXT(BZ1417,"YYYY-MM-DD")=TEXT(Konstanta!$B$1,"YYYY-MM-DD"))</f>
        <v>0</v>
      </c>
      <c r="CC1417" s="70" t="str">
        <f t="shared" si="367"/>
        <v/>
      </c>
      <c r="CD1417" s="72">
        <f ca="1">(Konstanta!$B$2-D1417)*24</f>
        <v>1096694.666275</v>
      </c>
      <c r="CE1417" t="b">
        <f t="shared" si="368"/>
        <v>0</v>
      </c>
      <c r="CF1417" t="b">
        <f>LEN(_xlfn.IFNA(VLOOKUP(H1417,Konstanta!$M:$M,1,FALSE),""))&gt;0</f>
        <v>0</v>
      </c>
      <c r="CG1417" t="b">
        <f>LEN(_xlfn.IFNA(VLOOKUP(G1417,Konstanta!$T:$T,1,FALSE),""))&gt;0</f>
        <v>0</v>
      </c>
      <c r="CH1417" t="b">
        <f>_xlfn.IFNA(VLOOKUP(U1417,Konstanta!$O:$O,1,FALSE),"-")&lt;&gt;"-"</f>
        <v>0</v>
      </c>
      <c r="CI1417" t="b">
        <f>LEN(_xlfn.IFNA(VLOOKUP(AX1417,Konstanta!$X:$X,1,FALSE),""))&gt;0</f>
        <v>0</v>
      </c>
      <c r="CJ1417" t="b">
        <f>OR(LEN(_xlfn.IFNA(VLOOKUP(Y1417,Konstanta!$Q:$Q,1,FALSE),""))&gt;0,LEN(Y1417)=0)</f>
        <v>1</v>
      </c>
      <c r="CK1417" t="b">
        <f t="shared" si="369"/>
        <v>1</v>
      </c>
      <c r="CL1417" t="b">
        <f>OR(LEN(_xlfn.IFNA(VLOOKUP(BK1417,Konstanta!$Z:$Z,1,FALSE),""))&gt;0,LEN(BK1417)=0)</f>
        <v>1</v>
      </c>
      <c r="CM1417" t="b">
        <f t="shared" si="370"/>
        <v>1</v>
      </c>
      <c r="CN1417" t="b">
        <f t="shared" si="371"/>
        <v>0</v>
      </c>
      <c r="CO1417" t="b">
        <f>LEN(_xlfn.IFNA(VLOOKUP(Data!K1417,Konstanta!$AB:$AB,1,FALSE),""))&gt;0</f>
        <v>0</v>
      </c>
      <c r="CP1417" s="12" t="b">
        <f t="shared" si="372"/>
        <v>0</v>
      </c>
      <c r="CQ1417" s="12" t="b">
        <f t="shared" si="373"/>
        <v>0</v>
      </c>
      <c r="CR1417" t="b">
        <f>ISNUMBER(SEARCH(Konstanta!$Q$5,Y1417))</f>
        <v>0</v>
      </c>
      <c r="CS1417">
        <f ca="1">IF(CD1417&lt;=Konstanta!$J$5,Konstanta!$I$5,IF(CD1417&lt;=Konstanta!$J$6,Konstanta!$I$6,IF(CD1417&lt;=Konstanta!$J$7,Konstanta!$I$7,Konstanta!$I$8)))</f>
        <v>4</v>
      </c>
      <c r="CT1417" t="b">
        <f>ISNUMBER(SEARCH(Konstanta!$Q$6,Y1417))</f>
        <v>0</v>
      </c>
      <c r="CU1417">
        <f ca="1">IF(CD1417&lt;=Konstanta!$F$5,Konstanta!$E$5,IF(CD1417&lt;=Konstanta!$F$6,Konstanta!$E$6,IF(CD1417&lt;=Konstanta!$F$7,Konstanta!$E$7,IF(CD1417&lt;=Konstanta!$F$8,Konstanta!$E$8,Konstanta!$E$9))))</f>
        <v>5</v>
      </c>
      <c r="CV1417" t="b">
        <f t="shared" si="374"/>
        <v>1</v>
      </c>
      <c r="CW1417" s="74">
        <f ca="1">IF(CD1417&lt;=Konstanta!$B$5,Konstanta!$A$5,IF(CD1417&lt;=Konstanta!$B$6,Konstanta!$A$6,IF(CD1417&lt;=Konstanta!$B$7,Konstanta!$A$7,IF(CD1417&lt;=Konstanta!$B$8,Konstanta!$A$8,IF(CD1417&lt;=Konstanta!$B$9,Konstanta!$A$9,IF(CD1417&lt;=Konstanta!$B$10,Konstanta!$A$10,IF(CD1417&lt;=Konstanta!$B$11,Konstanta!$A$11,Konstanta!$A$12)))))))</f>
        <v>8</v>
      </c>
      <c r="CX1417" t="b">
        <f>LEN(_xlfn.IFNA(VLOOKUP(AA1417,Konstanta!$AD:$AD,1,FALSE),""))=0</f>
        <v>1</v>
      </c>
      <c r="CY1417" s="67">
        <f t="shared" si="375"/>
        <v>0</v>
      </c>
      <c r="CZ1417" s="67">
        <f t="shared" si="376"/>
        <v>0</v>
      </c>
      <c r="DA1417" s="67">
        <f t="shared" si="377"/>
        <v>0</v>
      </c>
      <c r="DB1417" t="b">
        <f t="shared" ca="1" si="378"/>
        <v>0</v>
      </c>
      <c r="DC1417" s="67" t="b">
        <f>DA1417&lt;=Konstanta!$AH$3</f>
        <v>1</v>
      </c>
      <c r="DD1417" t="b">
        <f>CY1417&lt;=Konstanta!$AH$4</f>
        <v>1</v>
      </c>
      <c r="DE1417" t="b">
        <f>CY1417&lt;=Konstanta!$AH$5</f>
        <v>1</v>
      </c>
      <c r="DF1417" t="b">
        <f>CY1417&lt;=Konstanta!$AH$6</f>
        <v>1</v>
      </c>
      <c r="DG1417" t="b">
        <f ca="1">TEXT(BL1417,"YYYYMMDD")=TEXT(Konstanta!$B$1,"YYYYMMDD")</f>
        <v>0</v>
      </c>
      <c r="DH1417" t="b">
        <f t="shared" si="379"/>
        <v>0</v>
      </c>
      <c r="DI1417" s="67">
        <f ca="1">Konstanta!$C$4-Data!CD1417</f>
        <v>-1096658.666275</v>
      </c>
      <c r="DJ1417">
        <f ca="1">IF(Data!DI1417&gt;=Konstanta!$B$14,Konstanta!$A$14,IF(Data!DI1417&gt;=Konstanta!$B$15,Konstanta!$A$15,IF(Data!DI1417&gt;=Konstanta!$B$16,Konstanta!$A$16,IF(Data!DI1417&gt;=Konstanta!$B$17,Konstanta!$A$17,IF(Data!DI1417&gt;=Konstanta!$B$18,Konstanta!$A$18,Konstanta!$A$19)))))</f>
        <v>6</v>
      </c>
      <c r="DK1417" t="b">
        <f t="shared" si="380"/>
        <v>0</v>
      </c>
      <c r="DL1417" t="b">
        <f>COUNTIFS(A$1:A1416,A1417)=0</f>
        <v>1</v>
      </c>
    </row>
    <row r="1418" spans="1:116">
      <c r="A1418" s="76"/>
      <c r="B1418" s="77"/>
      <c r="C1418" s="76"/>
      <c r="D1418" s="78"/>
      <c r="E1418" s="76"/>
      <c r="F1418" s="76"/>
      <c r="G1418" s="76"/>
      <c r="H1418" s="76"/>
      <c r="I1418" s="76"/>
      <c r="J1418" s="76"/>
      <c r="K1418" s="76"/>
      <c r="L1418" s="78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8"/>
      <c r="AM1418" s="76"/>
      <c r="AN1418" s="76"/>
      <c r="AO1418" s="76"/>
      <c r="AP1418" s="76"/>
      <c r="AQ1418" s="76"/>
      <c r="AR1418" s="76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7"/>
      <c r="BD1418" s="77"/>
      <c r="BE1418" s="77"/>
      <c r="BF1418" s="77"/>
      <c r="BG1418" s="77"/>
      <c r="BH1418" s="77"/>
      <c r="BI1418" s="77"/>
      <c r="BJ1418" s="76"/>
      <c r="BK1418" s="76"/>
      <c r="BL1418" s="78"/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76"/>
      <c r="BW1418" s="76"/>
      <c r="BX1418" s="76"/>
      <c r="BY1418" s="76"/>
      <c r="BZ1418" s="70" t="str">
        <f t="shared" si="365"/>
        <v/>
      </c>
      <c r="CA1418" s="71">
        <f t="shared" ca="1" si="366"/>
        <v>1096694.6664</v>
      </c>
      <c r="CB1418" s="70" t="b">
        <f ca="1">AND(LEN(BZ1418)&gt;0,TEXT(BZ1418,"YYYY-MM-DD")=TEXT(Konstanta!$B$1,"YYYY-MM-DD"))</f>
        <v>0</v>
      </c>
      <c r="CC1418" s="70" t="str">
        <f t="shared" si="367"/>
        <v/>
      </c>
      <c r="CD1418" s="72">
        <f ca="1">(Konstanta!$B$2-D1418)*24</f>
        <v>1096694.666275</v>
      </c>
      <c r="CE1418" t="b">
        <f t="shared" si="368"/>
        <v>0</v>
      </c>
      <c r="CF1418" t="b">
        <f>LEN(_xlfn.IFNA(VLOOKUP(H1418,Konstanta!$M:$M,1,FALSE),""))&gt;0</f>
        <v>0</v>
      </c>
      <c r="CG1418" t="b">
        <f>LEN(_xlfn.IFNA(VLOOKUP(G1418,Konstanta!$T:$T,1,FALSE),""))&gt;0</f>
        <v>0</v>
      </c>
      <c r="CH1418" t="b">
        <f>_xlfn.IFNA(VLOOKUP(U1418,Konstanta!$O:$O,1,FALSE),"-")&lt;&gt;"-"</f>
        <v>0</v>
      </c>
      <c r="CI1418" t="b">
        <f>LEN(_xlfn.IFNA(VLOOKUP(AX1418,Konstanta!$X:$X,1,FALSE),""))&gt;0</f>
        <v>0</v>
      </c>
      <c r="CJ1418" t="b">
        <f>OR(LEN(_xlfn.IFNA(VLOOKUP(Y1418,Konstanta!$Q:$Q,1,FALSE),""))&gt;0,LEN(Y1418)=0)</f>
        <v>1</v>
      </c>
      <c r="CK1418" t="b">
        <f t="shared" si="369"/>
        <v>1</v>
      </c>
      <c r="CL1418" t="b">
        <f>OR(LEN(_xlfn.IFNA(VLOOKUP(BK1418,Konstanta!$Z:$Z,1,FALSE),""))&gt;0,LEN(BK1418)=0)</f>
        <v>1</v>
      </c>
      <c r="CM1418" t="b">
        <f t="shared" si="370"/>
        <v>1</v>
      </c>
      <c r="CN1418" t="b">
        <f t="shared" si="371"/>
        <v>0</v>
      </c>
      <c r="CO1418" t="b">
        <f>LEN(_xlfn.IFNA(VLOOKUP(Data!K1418,Konstanta!$AB:$AB,1,FALSE),""))&gt;0</f>
        <v>0</v>
      </c>
      <c r="CP1418" s="12" t="b">
        <f t="shared" si="372"/>
        <v>0</v>
      </c>
      <c r="CQ1418" s="12" t="b">
        <f t="shared" si="373"/>
        <v>0</v>
      </c>
      <c r="CR1418" t="b">
        <f>ISNUMBER(SEARCH(Konstanta!$Q$5,Y1418))</f>
        <v>0</v>
      </c>
      <c r="CS1418">
        <f ca="1">IF(CD1418&lt;=Konstanta!$J$5,Konstanta!$I$5,IF(CD1418&lt;=Konstanta!$J$6,Konstanta!$I$6,IF(CD1418&lt;=Konstanta!$J$7,Konstanta!$I$7,Konstanta!$I$8)))</f>
        <v>4</v>
      </c>
      <c r="CT1418" t="b">
        <f>ISNUMBER(SEARCH(Konstanta!$Q$6,Y1418))</f>
        <v>0</v>
      </c>
      <c r="CU1418">
        <f ca="1">IF(CD1418&lt;=Konstanta!$F$5,Konstanta!$E$5,IF(CD1418&lt;=Konstanta!$F$6,Konstanta!$E$6,IF(CD1418&lt;=Konstanta!$F$7,Konstanta!$E$7,IF(CD1418&lt;=Konstanta!$F$8,Konstanta!$E$8,Konstanta!$E$9))))</f>
        <v>5</v>
      </c>
      <c r="CV1418" t="b">
        <f t="shared" si="374"/>
        <v>1</v>
      </c>
      <c r="CW1418" s="74">
        <f ca="1">IF(CD1418&lt;=Konstanta!$B$5,Konstanta!$A$5,IF(CD1418&lt;=Konstanta!$B$6,Konstanta!$A$6,IF(CD1418&lt;=Konstanta!$B$7,Konstanta!$A$7,IF(CD1418&lt;=Konstanta!$B$8,Konstanta!$A$8,IF(CD1418&lt;=Konstanta!$B$9,Konstanta!$A$9,IF(CD1418&lt;=Konstanta!$B$10,Konstanta!$A$10,IF(CD1418&lt;=Konstanta!$B$11,Konstanta!$A$11,Konstanta!$A$12)))))))</f>
        <v>8</v>
      </c>
      <c r="CX1418" t="b">
        <f>LEN(_xlfn.IFNA(VLOOKUP(AA1418,Konstanta!$AD:$AD,1,FALSE),""))=0</f>
        <v>1</v>
      </c>
      <c r="CY1418" s="67">
        <f t="shared" si="375"/>
        <v>0</v>
      </c>
      <c r="CZ1418" s="67">
        <f t="shared" si="376"/>
        <v>0</v>
      </c>
      <c r="DA1418" s="67">
        <f t="shared" si="377"/>
        <v>0</v>
      </c>
      <c r="DB1418" t="b">
        <f t="shared" ca="1" si="378"/>
        <v>0</v>
      </c>
      <c r="DC1418" s="67" t="b">
        <f>DA1418&lt;=Konstanta!$AH$3</f>
        <v>1</v>
      </c>
      <c r="DD1418" t="b">
        <f>CY1418&lt;=Konstanta!$AH$4</f>
        <v>1</v>
      </c>
      <c r="DE1418" t="b">
        <f>CY1418&lt;=Konstanta!$AH$5</f>
        <v>1</v>
      </c>
      <c r="DF1418" t="b">
        <f>CY1418&lt;=Konstanta!$AH$6</f>
        <v>1</v>
      </c>
      <c r="DG1418" t="b">
        <f ca="1">TEXT(BL1418,"YYYYMMDD")=TEXT(Konstanta!$B$1,"YYYYMMDD")</f>
        <v>0</v>
      </c>
      <c r="DH1418" t="b">
        <f t="shared" si="379"/>
        <v>0</v>
      </c>
      <c r="DI1418" s="67">
        <f ca="1">Konstanta!$C$4-Data!CD1418</f>
        <v>-1096658.666275</v>
      </c>
      <c r="DJ1418">
        <f ca="1">IF(Data!DI1418&gt;=Konstanta!$B$14,Konstanta!$A$14,IF(Data!DI1418&gt;=Konstanta!$B$15,Konstanta!$A$15,IF(Data!DI1418&gt;=Konstanta!$B$16,Konstanta!$A$16,IF(Data!DI1418&gt;=Konstanta!$B$17,Konstanta!$A$17,IF(Data!DI1418&gt;=Konstanta!$B$18,Konstanta!$A$18,Konstanta!$A$19)))))</f>
        <v>6</v>
      </c>
      <c r="DK1418" t="b">
        <f t="shared" si="380"/>
        <v>0</v>
      </c>
      <c r="DL1418" t="b">
        <f>COUNTIFS(A$1:A1417,A1418)=0</f>
        <v>1</v>
      </c>
    </row>
    <row r="1419" spans="1:116">
      <c r="A1419" s="76"/>
      <c r="B1419" s="77"/>
      <c r="C1419" s="76"/>
      <c r="D1419" s="78"/>
      <c r="E1419" s="76"/>
      <c r="F1419" s="76"/>
      <c r="G1419" s="76"/>
      <c r="H1419" s="76"/>
      <c r="I1419" s="76"/>
      <c r="J1419" s="76"/>
      <c r="K1419" s="76"/>
      <c r="L1419" s="78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8"/>
      <c r="AM1419" s="76"/>
      <c r="AN1419" s="76"/>
      <c r="AO1419" s="76"/>
      <c r="AP1419" s="76"/>
      <c r="AQ1419" s="76"/>
      <c r="AR1419" s="76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7"/>
      <c r="BD1419" s="77"/>
      <c r="BE1419" s="77"/>
      <c r="BF1419" s="77"/>
      <c r="BG1419" s="77"/>
      <c r="BH1419" s="77"/>
      <c r="BI1419" s="77"/>
      <c r="BJ1419" s="76"/>
      <c r="BK1419" s="76"/>
      <c r="BL1419" s="78"/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76"/>
      <c r="BW1419" s="76"/>
      <c r="BX1419" s="76"/>
      <c r="BY1419" s="76"/>
      <c r="BZ1419" s="70" t="str">
        <f t="shared" si="365"/>
        <v/>
      </c>
      <c r="CA1419" s="71">
        <f t="shared" ca="1" si="366"/>
        <v>1096694.666275</v>
      </c>
      <c r="CB1419" s="70" t="b">
        <f ca="1">AND(LEN(BZ1419)&gt;0,TEXT(BZ1419,"YYYY-MM-DD")=TEXT(Konstanta!$B$1,"YYYY-MM-DD"))</f>
        <v>0</v>
      </c>
      <c r="CC1419" s="70" t="str">
        <f t="shared" si="367"/>
        <v/>
      </c>
      <c r="CD1419" s="72">
        <f ca="1">(Konstanta!$B$2-D1419)*24</f>
        <v>1096694.666275</v>
      </c>
      <c r="CE1419" t="b">
        <f t="shared" si="368"/>
        <v>0</v>
      </c>
      <c r="CF1419" t="b">
        <f>LEN(_xlfn.IFNA(VLOOKUP(H1419,Konstanta!$M:$M,1,FALSE),""))&gt;0</f>
        <v>0</v>
      </c>
      <c r="CG1419" t="b">
        <f>LEN(_xlfn.IFNA(VLOOKUP(G1419,Konstanta!$T:$T,1,FALSE),""))&gt;0</f>
        <v>0</v>
      </c>
      <c r="CH1419" t="b">
        <f>_xlfn.IFNA(VLOOKUP(U1419,Konstanta!$O:$O,1,FALSE),"-")&lt;&gt;"-"</f>
        <v>0</v>
      </c>
      <c r="CI1419" t="b">
        <f>LEN(_xlfn.IFNA(VLOOKUP(AX1419,Konstanta!$X:$X,1,FALSE),""))&gt;0</f>
        <v>0</v>
      </c>
      <c r="CJ1419" t="b">
        <f>OR(LEN(_xlfn.IFNA(VLOOKUP(Y1419,Konstanta!$Q:$Q,1,FALSE),""))&gt;0,LEN(Y1419)=0)</f>
        <v>1</v>
      </c>
      <c r="CK1419" t="b">
        <f t="shared" si="369"/>
        <v>1</v>
      </c>
      <c r="CL1419" t="b">
        <f>OR(LEN(_xlfn.IFNA(VLOOKUP(BK1419,Konstanta!$Z:$Z,1,FALSE),""))&gt;0,LEN(BK1419)=0)</f>
        <v>1</v>
      </c>
      <c r="CM1419" t="b">
        <f t="shared" si="370"/>
        <v>1</v>
      </c>
      <c r="CN1419" t="b">
        <f t="shared" si="371"/>
        <v>0</v>
      </c>
      <c r="CO1419" t="b">
        <f>LEN(_xlfn.IFNA(VLOOKUP(Data!K1419,Konstanta!$AB:$AB,1,FALSE),""))&gt;0</f>
        <v>0</v>
      </c>
      <c r="CP1419" s="12" t="b">
        <f t="shared" si="372"/>
        <v>0</v>
      </c>
      <c r="CQ1419" s="12" t="b">
        <f t="shared" si="373"/>
        <v>0</v>
      </c>
      <c r="CR1419" t="b">
        <f>ISNUMBER(SEARCH(Konstanta!$Q$5,Y1419))</f>
        <v>0</v>
      </c>
      <c r="CS1419">
        <f ca="1">IF(CD1419&lt;=Konstanta!$J$5,Konstanta!$I$5,IF(CD1419&lt;=Konstanta!$J$6,Konstanta!$I$6,IF(CD1419&lt;=Konstanta!$J$7,Konstanta!$I$7,Konstanta!$I$8)))</f>
        <v>4</v>
      </c>
      <c r="CT1419" t="b">
        <f>ISNUMBER(SEARCH(Konstanta!$Q$6,Y1419))</f>
        <v>0</v>
      </c>
      <c r="CU1419">
        <f ca="1">IF(CD1419&lt;=Konstanta!$F$5,Konstanta!$E$5,IF(CD1419&lt;=Konstanta!$F$6,Konstanta!$E$6,IF(CD1419&lt;=Konstanta!$F$7,Konstanta!$E$7,IF(CD1419&lt;=Konstanta!$F$8,Konstanta!$E$8,Konstanta!$E$9))))</f>
        <v>5</v>
      </c>
      <c r="CV1419" t="b">
        <f t="shared" si="374"/>
        <v>1</v>
      </c>
      <c r="CW1419" s="74">
        <f ca="1">IF(CD1419&lt;=Konstanta!$B$5,Konstanta!$A$5,IF(CD1419&lt;=Konstanta!$B$6,Konstanta!$A$6,IF(CD1419&lt;=Konstanta!$B$7,Konstanta!$A$7,IF(CD1419&lt;=Konstanta!$B$8,Konstanta!$A$8,IF(CD1419&lt;=Konstanta!$B$9,Konstanta!$A$9,IF(CD1419&lt;=Konstanta!$B$10,Konstanta!$A$10,IF(CD1419&lt;=Konstanta!$B$11,Konstanta!$A$11,Konstanta!$A$12)))))))</f>
        <v>8</v>
      </c>
      <c r="CX1419" t="b">
        <f>LEN(_xlfn.IFNA(VLOOKUP(AA1419,Konstanta!$AD:$AD,1,FALSE),""))=0</f>
        <v>1</v>
      </c>
      <c r="CY1419" s="67">
        <f t="shared" si="375"/>
        <v>0</v>
      </c>
      <c r="CZ1419" s="67">
        <f t="shared" si="376"/>
        <v>0</v>
      </c>
      <c r="DA1419" s="67">
        <f t="shared" si="377"/>
        <v>0</v>
      </c>
      <c r="DB1419" t="b">
        <f t="shared" ca="1" si="378"/>
        <v>0</v>
      </c>
      <c r="DC1419" s="67" t="b">
        <f>DA1419&lt;=Konstanta!$AH$3</f>
        <v>1</v>
      </c>
      <c r="DD1419" t="b">
        <f>CY1419&lt;=Konstanta!$AH$4</f>
        <v>1</v>
      </c>
      <c r="DE1419" t="b">
        <f>CY1419&lt;=Konstanta!$AH$5</f>
        <v>1</v>
      </c>
      <c r="DF1419" t="b">
        <f>CY1419&lt;=Konstanta!$AH$6</f>
        <v>1</v>
      </c>
      <c r="DG1419" t="b">
        <f ca="1">TEXT(BL1419,"YYYYMMDD")=TEXT(Konstanta!$B$1,"YYYYMMDD")</f>
        <v>0</v>
      </c>
      <c r="DH1419" t="b">
        <f t="shared" si="379"/>
        <v>0</v>
      </c>
      <c r="DI1419" s="67">
        <f ca="1">Konstanta!$C$4-Data!CD1419</f>
        <v>-1096658.666275</v>
      </c>
      <c r="DJ1419">
        <f ca="1">IF(Data!DI1419&gt;=Konstanta!$B$14,Konstanta!$A$14,IF(Data!DI1419&gt;=Konstanta!$B$15,Konstanta!$A$15,IF(Data!DI1419&gt;=Konstanta!$B$16,Konstanta!$A$16,IF(Data!DI1419&gt;=Konstanta!$B$17,Konstanta!$A$17,IF(Data!DI1419&gt;=Konstanta!$B$18,Konstanta!$A$18,Konstanta!$A$19)))))</f>
        <v>6</v>
      </c>
      <c r="DK1419" t="b">
        <f t="shared" si="380"/>
        <v>0</v>
      </c>
      <c r="DL1419" t="b">
        <f>COUNTIFS(A$1:A1418,A1419)=0</f>
        <v>1</v>
      </c>
    </row>
    <row r="1420" spans="1:116">
      <c r="A1420" s="76"/>
      <c r="B1420" s="77"/>
      <c r="C1420" s="76"/>
      <c r="D1420" s="78"/>
      <c r="E1420" s="76"/>
      <c r="F1420" s="76"/>
      <c r="G1420" s="76"/>
      <c r="H1420" s="76"/>
      <c r="I1420" s="76"/>
      <c r="J1420" s="76"/>
      <c r="K1420" s="76"/>
      <c r="L1420" s="78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8"/>
      <c r="AM1420" s="76"/>
      <c r="AN1420" s="76"/>
      <c r="AO1420" s="76"/>
      <c r="AP1420" s="76"/>
      <c r="AQ1420" s="76"/>
      <c r="AR1420" s="76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7"/>
      <c r="BD1420" s="77"/>
      <c r="BE1420" s="77"/>
      <c r="BF1420" s="77"/>
      <c r="BG1420" s="77"/>
      <c r="BH1420" s="77"/>
      <c r="BI1420" s="77"/>
      <c r="BJ1420" s="76"/>
      <c r="BK1420" s="76"/>
      <c r="BL1420" s="78"/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76"/>
      <c r="BW1420" s="76"/>
      <c r="BX1420" s="76"/>
      <c r="BY1420" s="76"/>
      <c r="BZ1420" s="70" t="str">
        <f t="shared" si="365"/>
        <v/>
      </c>
      <c r="CA1420" s="71">
        <f t="shared" ca="1" si="366"/>
        <v>1096694.6662277777</v>
      </c>
      <c r="CB1420" s="70" t="b">
        <f ca="1">AND(LEN(BZ1420)&gt;0,TEXT(BZ1420,"YYYY-MM-DD")=TEXT(Konstanta!$B$1,"YYYY-MM-DD"))</f>
        <v>0</v>
      </c>
      <c r="CC1420" s="70" t="str">
        <f t="shared" si="367"/>
        <v/>
      </c>
      <c r="CD1420" s="72">
        <f ca="1">(Konstanta!$B$2-D1420)*24</f>
        <v>1096694.666275</v>
      </c>
      <c r="CE1420" t="b">
        <f t="shared" si="368"/>
        <v>0</v>
      </c>
      <c r="CF1420" t="b">
        <f>LEN(_xlfn.IFNA(VLOOKUP(H1420,Konstanta!$M:$M,1,FALSE),""))&gt;0</f>
        <v>0</v>
      </c>
      <c r="CG1420" t="b">
        <f>LEN(_xlfn.IFNA(VLOOKUP(G1420,Konstanta!$T:$T,1,FALSE),""))&gt;0</f>
        <v>0</v>
      </c>
      <c r="CH1420" t="b">
        <f>_xlfn.IFNA(VLOOKUP(U1420,Konstanta!$O:$O,1,FALSE),"-")&lt;&gt;"-"</f>
        <v>0</v>
      </c>
      <c r="CI1420" t="b">
        <f>LEN(_xlfn.IFNA(VLOOKUP(AX1420,Konstanta!$X:$X,1,FALSE),""))&gt;0</f>
        <v>0</v>
      </c>
      <c r="CJ1420" t="b">
        <f>OR(LEN(_xlfn.IFNA(VLOOKUP(Y1420,Konstanta!$Q:$Q,1,FALSE),""))&gt;0,LEN(Y1420)=0)</f>
        <v>1</v>
      </c>
      <c r="CK1420" t="b">
        <f t="shared" si="369"/>
        <v>1</v>
      </c>
      <c r="CL1420" t="b">
        <f>OR(LEN(_xlfn.IFNA(VLOOKUP(BK1420,Konstanta!$Z:$Z,1,FALSE),""))&gt;0,LEN(BK1420)=0)</f>
        <v>1</v>
      </c>
      <c r="CM1420" t="b">
        <f t="shared" si="370"/>
        <v>1</v>
      </c>
      <c r="CN1420" t="b">
        <f t="shared" si="371"/>
        <v>0</v>
      </c>
      <c r="CO1420" t="b">
        <f>LEN(_xlfn.IFNA(VLOOKUP(Data!K1420,Konstanta!$AB:$AB,1,FALSE),""))&gt;0</f>
        <v>0</v>
      </c>
      <c r="CP1420" s="12" t="b">
        <f t="shared" si="372"/>
        <v>0</v>
      </c>
      <c r="CQ1420" s="12" t="b">
        <f t="shared" si="373"/>
        <v>0</v>
      </c>
      <c r="CR1420" t="b">
        <f>ISNUMBER(SEARCH(Konstanta!$Q$5,Y1420))</f>
        <v>0</v>
      </c>
      <c r="CS1420">
        <f ca="1">IF(CD1420&lt;=Konstanta!$J$5,Konstanta!$I$5,IF(CD1420&lt;=Konstanta!$J$6,Konstanta!$I$6,IF(CD1420&lt;=Konstanta!$J$7,Konstanta!$I$7,Konstanta!$I$8)))</f>
        <v>4</v>
      </c>
      <c r="CT1420" t="b">
        <f>ISNUMBER(SEARCH(Konstanta!$Q$6,Y1420))</f>
        <v>0</v>
      </c>
      <c r="CU1420">
        <f ca="1">IF(CD1420&lt;=Konstanta!$F$5,Konstanta!$E$5,IF(CD1420&lt;=Konstanta!$F$6,Konstanta!$E$6,IF(CD1420&lt;=Konstanta!$F$7,Konstanta!$E$7,IF(CD1420&lt;=Konstanta!$F$8,Konstanta!$E$8,Konstanta!$E$9))))</f>
        <v>5</v>
      </c>
      <c r="CV1420" t="b">
        <f t="shared" si="374"/>
        <v>1</v>
      </c>
      <c r="CW1420" s="74">
        <f ca="1">IF(CD1420&lt;=Konstanta!$B$5,Konstanta!$A$5,IF(CD1420&lt;=Konstanta!$B$6,Konstanta!$A$6,IF(CD1420&lt;=Konstanta!$B$7,Konstanta!$A$7,IF(CD1420&lt;=Konstanta!$B$8,Konstanta!$A$8,IF(CD1420&lt;=Konstanta!$B$9,Konstanta!$A$9,IF(CD1420&lt;=Konstanta!$B$10,Konstanta!$A$10,IF(CD1420&lt;=Konstanta!$B$11,Konstanta!$A$11,Konstanta!$A$12)))))))</f>
        <v>8</v>
      </c>
      <c r="CX1420" t="b">
        <f>LEN(_xlfn.IFNA(VLOOKUP(AA1420,Konstanta!$AD:$AD,1,FALSE),""))=0</f>
        <v>1</v>
      </c>
      <c r="CY1420" s="67">
        <f t="shared" si="375"/>
        <v>0</v>
      </c>
      <c r="CZ1420" s="67">
        <f t="shared" si="376"/>
        <v>0</v>
      </c>
      <c r="DA1420" s="67">
        <f t="shared" si="377"/>
        <v>0</v>
      </c>
      <c r="DB1420" t="b">
        <f t="shared" ca="1" si="378"/>
        <v>0</v>
      </c>
      <c r="DC1420" s="67" t="b">
        <f>DA1420&lt;=Konstanta!$AH$3</f>
        <v>1</v>
      </c>
      <c r="DD1420" t="b">
        <f>CY1420&lt;=Konstanta!$AH$4</f>
        <v>1</v>
      </c>
      <c r="DE1420" t="b">
        <f>CY1420&lt;=Konstanta!$AH$5</f>
        <v>1</v>
      </c>
      <c r="DF1420" t="b">
        <f>CY1420&lt;=Konstanta!$AH$6</f>
        <v>1</v>
      </c>
      <c r="DG1420" t="b">
        <f ca="1">TEXT(BL1420,"YYYYMMDD")=TEXT(Konstanta!$B$1,"YYYYMMDD")</f>
        <v>0</v>
      </c>
      <c r="DH1420" t="b">
        <f t="shared" si="379"/>
        <v>0</v>
      </c>
      <c r="DI1420" s="67">
        <f ca="1">Konstanta!$C$4-Data!CD1420</f>
        <v>-1096658.666275</v>
      </c>
      <c r="DJ1420">
        <f ca="1">IF(Data!DI1420&gt;=Konstanta!$B$14,Konstanta!$A$14,IF(Data!DI1420&gt;=Konstanta!$B$15,Konstanta!$A$15,IF(Data!DI1420&gt;=Konstanta!$B$16,Konstanta!$A$16,IF(Data!DI1420&gt;=Konstanta!$B$17,Konstanta!$A$17,IF(Data!DI1420&gt;=Konstanta!$B$18,Konstanta!$A$18,Konstanta!$A$19)))))</f>
        <v>6</v>
      </c>
      <c r="DK1420" t="b">
        <f t="shared" si="380"/>
        <v>0</v>
      </c>
      <c r="DL1420" t="b">
        <f>COUNTIFS(A$1:A1419,A1420)=0</f>
        <v>1</v>
      </c>
    </row>
    <row r="1421" spans="1:116">
      <c r="A1421" s="76"/>
      <c r="B1421" s="77"/>
      <c r="C1421" s="76"/>
      <c r="D1421" s="78"/>
      <c r="E1421" s="76"/>
      <c r="F1421" s="76"/>
      <c r="G1421" s="76"/>
      <c r="H1421" s="76"/>
      <c r="I1421" s="76"/>
      <c r="J1421" s="76"/>
      <c r="K1421" s="76"/>
      <c r="L1421" s="78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8"/>
      <c r="AM1421" s="76"/>
      <c r="AN1421" s="76"/>
      <c r="AO1421" s="76"/>
      <c r="AP1421" s="76"/>
      <c r="AQ1421" s="76"/>
      <c r="AR1421" s="76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7"/>
      <c r="BD1421" s="77"/>
      <c r="BE1421" s="77"/>
      <c r="BF1421" s="77"/>
      <c r="BG1421" s="77"/>
      <c r="BH1421" s="77"/>
      <c r="BI1421" s="77"/>
      <c r="BJ1421" s="76"/>
      <c r="BK1421" s="76"/>
      <c r="BL1421" s="78"/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76"/>
      <c r="BW1421" s="76"/>
      <c r="BX1421" s="76"/>
      <c r="BY1421" s="76"/>
      <c r="BZ1421" s="70" t="str">
        <f t="shared" si="365"/>
        <v/>
      </c>
      <c r="CA1421" s="71">
        <f t="shared" ca="1" si="366"/>
        <v>1096694.6662138889</v>
      </c>
      <c r="CB1421" s="70" t="b">
        <f ca="1">AND(LEN(BZ1421)&gt;0,TEXT(BZ1421,"YYYY-MM-DD")=TEXT(Konstanta!$B$1,"YYYY-MM-DD"))</f>
        <v>0</v>
      </c>
      <c r="CC1421" s="70" t="str">
        <f t="shared" si="367"/>
        <v/>
      </c>
      <c r="CD1421" s="72">
        <f ca="1">(Konstanta!$B$2-D1421)*24</f>
        <v>1096694.666275</v>
      </c>
      <c r="CE1421" t="b">
        <f t="shared" si="368"/>
        <v>0</v>
      </c>
      <c r="CF1421" t="b">
        <f>LEN(_xlfn.IFNA(VLOOKUP(H1421,Konstanta!$M:$M,1,FALSE),""))&gt;0</f>
        <v>0</v>
      </c>
      <c r="CG1421" t="b">
        <f>LEN(_xlfn.IFNA(VLOOKUP(G1421,Konstanta!$T:$T,1,FALSE),""))&gt;0</f>
        <v>0</v>
      </c>
      <c r="CH1421" t="b">
        <f>_xlfn.IFNA(VLOOKUP(U1421,Konstanta!$O:$O,1,FALSE),"-")&lt;&gt;"-"</f>
        <v>0</v>
      </c>
      <c r="CI1421" t="b">
        <f>LEN(_xlfn.IFNA(VLOOKUP(AX1421,Konstanta!$X:$X,1,FALSE),""))&gt;0</f>
        <v>0</v>
      </c>
      <c r="CJ1421" t="b">
        <f>OR(LEN(_xlfn.IFNA(VLOOKUP(Y1421,Konstanta!$Q:$Q,1,FALSE),""))&gt;0,LEN(Y1421)=0)</f>
        <v>1</v>
      </c>
      <c r="CK1421" t="b">
        <f t="shared" si="369"/>
        <v>1</v>
      </c>
      <c r="CL1421" t="b">
        <f>OR(LEN(_xlfn.IFNA(VLOOKUP(BK1421,Konstanta!$Z:$Z,1,FALSE),""))&gt;0,LEN(BK1421)=0)</f>
        <v>1</v>
      </c>
      <c r="CM1421" t="b">
        <f t="shared" si="370"/>
        <v>1</v>
      </c>
      <c r="CN1421" t="b">
        <f t="shared" si="371"/>
        <v>0</v>
      </c>
      <c r="CO1421" t="b">
        <f>LEN(_xlfn.IFNA(VLOOKUP(Data!K1421,Konstanta!$AB:$AB,1,FALSE),""))&gt;0</f>
        <v>0</v>
      </c>
      <c r="CP1421" s="12" t="b">
        <f t="shared" si="372"/>
        <v>0</v>
      </c>
      <c r="CQ1421" s="12" t="b">
        <f t="shared" si="373"/>
        <v>0</v>
      </c>
      <c r="CR1421" t="b">
        <f>ISNUMBER(SEARCH(Konstanta!$Q$5,Y1421))</f>
        <v>0</v>
      </c>
      <c r="CS1421">
        <f ca="1">IF(CD1421&lt;=Konstanta!$J$5,Konstanta!$I$5,IF(CD1421&lt;=Konstanta!$J$6,Konstanta!$I$6,IF(CD1421&lt;=Konstanta!$J$7,Konstanta!$I$7,Konstanta!$I$8)))</f>
        <v>4</v>
      </c>
      <c r="CT1421" t="b">
        <f>ISNUMBER(SEARCH(Konstanta!$Q$6,Y1421))</f>
        <v>0</v>
      </c>
      <c r="CU1421">
        <f ca="1">IF(CD1421&lt;=Konstanta!$F$5,Konstanta!$E$5,IF(CD1421&lt;=Konstanta!$F$6,Konstanta!$E$6,IF(CD1421&lt;=Konstanta!$F$7,Konstanta!$E$7,IF(CD1421&lt;=Konstanta!$F$8,Konstanta!$E$8,Konstanta!$E$9))))</f>
        <v>5</v>
      </c>
      <c r="CV1421" t="b">
        <f t="shared" si="374"/>
        <v>1</v>
      </c>
      <c r="CW1421" s="74">
        <f ca="1">IF(CD1421&lt;=Konstanta!$B$5,Konstanta!$A$5,IF(CD1421&lt;=Konstanta!$B$6,Konstanta!$A$6,IF(CD1421&lt;=Konstanta!$B$7,Konstanta!$A$7,IF(CD1421&lt;=Konstanta!$B$8,Konstanta!$A$8,IF(CD1421&lt;=Konstanta!$B$9,Konstanta!$A$9,IF(CD1421&lt;=Konstanta!$B$10,Konstanta!$A$10,IF(CD1421&lt;=Konstanta!$B$11,Konstanta!$A$11,Konstanta!$A$12)))))))</f>
        <v>8</v>
      </c>
      <c r="CX1421" t="b">
        <f>LEN(_xlfn.IFNA(VLOOKUP(AA1421,Konstanta!$AD:$AD,1,FALSE),""))=0</f>
        <v>1</v>
      </c>
      <c r="CY1421" s="67">
        <f t="shared" si="375"/>
        <v>0</v>
      </c>
      <c r="CZ1421" s="67">
        <f t="shared" si="376"/>
        <v>0</v>
      </c>
      <c r="DA1421" s="67">
        <f t="shared" si="377"/>
        <v>0</v>
      </c>
      <c r="DB1421" t="b">
        <f t="shared" ca="1" si="378"/>
        <v>0</v>
      </c>
      <c r="DC1421" s="67" t="b">
        <f>DA1421&lt;=Konstanta!$AH$3</f>
        <v>1</v>
      </c>
      <c r="DD1421" t="b">
        <f>CY1421&lt;=Konstanta!$AH$4</f>
        <v>1</v>
      </c>
      <c r="DE1421" t="b">
        <f>CY1421&lt;=Konstanta!$AH$5</f>
        <v>1</v>
      </c>
      <c r="DF1421" t="b">
        <f>CY1421&lt;=Konstanta!$AH$6</f>
        <v>1</v>
      </c>
      <c r="DG1421" t="b">
        <f ca="1">TEXT(BL1421,"YYYYMMDD")=TEXT(Konstanta!$B$1,"YYYYMMDD")</f>
        <v>0</v>
      </c>
      <c r="DH1421" t="b">
        <f t="shared" si="379"/>
        <v>0</v>
      </c>
      <c r="DI1421" s="67">
        <f ca="1">Konstanta!$C$4-Data!CD1421</f>
        <v>-1096658.666275</v>
      </c>
      <c r="DJ1421">
        <f ca="1">IF(Data!DI1421&gt;=Konstanta!$B$14,Konstanta!$A$14,IF(Data!DI1421&gt;=Konstanta!$B$15,Konstanta!$A$15,IF(Data!DI1421&gt;=Konstanta!$B$16,Konstanta!$A$16,IF(Data!DI1421&gt;=Konstanta!$B$17,Konstanta!$A$17,IF(Data!DI1421&gt;=Konstanta!$B$18,Konstanta!$A$18,Konstanta!$A$19)))))</f>
        <v>6</v>
      </c>
      <c r="DK1421" t="b">
        <f t="shared" si="380"/>
        <v>0</v>
      </c>
      <c r="DL1421" t="b">
        <f>COUNTIFS(A$1:A1420,A1421)=0</f>
        <v>1</v>
      </c>
    </row>
    <row r="1422" spans="1:116">
      <c r="A1422" s="76"/>
      <c r="B1422" s="77"/>
      <c r="C1422" s="76"/>
      <c r="D1422" s="78"/>
      <c r="E1422" s="76"/>
      <c r="F1422" s="76"/>
      <c r="G1422" s="76"/>
      <c r="H1422" s="76"/>
      <c r="I1422" s="76"/>
      <c r="J1422" s="76"/>
      <c r="K1422" s="76"/>
      <c r="L1422" s="78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8"/>
      <c r="AM1422" s="76"/>
      <c r="AN1422" s="76"/>
      <c r="AO1422" s="76"/>
      <c r="AP1422" s="76"/>
      <c r="AQ1422" s="76"/>
      <c r="AR1422" s="76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7"/>
      <c r="BD1422" s="77"/>
      <c r="BE1422" s="77"/>
      <c r="BF1422" s="77"/>
      <c r="BG1422" s="77"/>
      <c r="BH1422" s="77"/>
      <c r="BI1422" s="77"/>
      <c r="BJ1422" s="76"/>
      <c r="BK1422" s="76"/>
      <c r="BL1422" s="78"/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76"/>
      <c r="BW1422" s="76"/>
      <c r="BX1422" s="76"/>
      <c r="BY1422" s="76"/>
      <c r="BZ1422" s="70" t="str">
        <f t="shared" si="365"/>
        <v/>
      </c>
      <c r="CA1422" s="71">
        <f t="shared" ca="1" si="366"/>
        <v>1096694.6660055555</v>
      </c>
      <c r="CB1422" s="70" t="b">
        <f ca="1">AND(LEN(BZ1422)&gt;0,TEXT(BZ1422,"YYYY-MM-DD")=TEXT(Konstanta!$B$1,"YYYY-MM-DD"))</f>
        <v>0</v>
      </c>
      <c r="CC1422" s="70" t="str">
        <f t="shared" si="367"/>
        <v/>
      </c>
      <c r="CD1422" s="72">
        <f ca="1">(Konstanta!$B$2-D1422)*24</f>
        <v>1096694.666275</v>
      </c>
      <c r="CE1422" t="b">
        <f t="shared" si="368"/>
        <v>0</v>
      </c>
      <c r="CF1422" t="b">
        <f>LEN(_xlfn.IFNA(VLOOKUP(H1422,Konstanta!$M:$M,1,FALSE),""))&gt;0</f>
        <v>0</v>
      </c>
      <c r="CG1422" t="b">
        <f>LEN(_xlfn.IFNA(VLOOKUP(G1422,Konstanta!$T:$T,1,FALSE),""))&gt;0</f>
        <v>0</v>
      </c>
      <c r="CH1422" t="b">
        <f>_xlfn.IFNA(VLOOKUP(U1422,Konstanta!$O:$O,1,FALSE),"-")&lt;&gt;"-"</f>
        <v>0</v>
      </c>
      <c r="CI1422" t="b">
        <f>LEN(_xlfn.IFNA(VLOOKUP(AX1422,Konstanta!$X:$X,1,FALSE),""))&gt;0</f>
        <v>0</v>
      </c>
      <c r="CJ1422" t="b">
        <f>OR(LEN(_xlfn.IFNA(VLOOKUP(Y1422,Konstanta!$Q:$Q,1,FALSE),""))&gt;0,LEN(Y1422)=0)</f>
        <v>1</v>
      </c>
      <c r="CK1422" t="b">
        <f t="shared" si="369"/>
        <v>1</v>
      </c>
      <c r="CL1422" t="b">
        <f>OR(LEN(_xlfn.IFNA(VLOOKUP(BK1422,Konstanta!$Z:$Z,1,FALSE),""))&gt;0,LEN(BK1422)=0)</f>
        <v>1</v>
      </c>
      <c r="CM1422" t="b">
        <f t="shared" si="370"/>
        <v>1</v>
      </c>
      <c r="CN1422" t="b">
        <f t="shared" si="371"/>
        <v>0</v>
      </c>
      <c r="CO1422" t="b">
        <f>LEN(_xlfn.IFNA(VLOOKUP(Data!K1422,Konstanta!$AB:$AB,1,FALSE),""))&gt;0</f>
        <v>0</v>
      </c>
      <c r="CP1422" s="12" t="b">
        <f t="shared" si="372"/>
        <v>0</v>
      </c>
      <c r="CQ1422" s="12" t="b">
        <f t="shared" si="373"/>
        <v>0</v>
      </c>
      <c r="CR1422" t="b">
        <f>ISNUMBER(SEARCH(Konstanta!$Q$5,Y1422))</f>
        <v>0</v>
      </c>
      <c r="CS1422">
        <f ca="1">IF(CD1422&lt;=Konstanta!$J$5,Konstanta!$I$5,IF(CD1422&lt;=Konstanta!$J$6,Konstanta!$I$6,IF(CD1422&lt;=Konstanta!$J$7,Konstanta!$I$7,Konstanta!$I$8)))</f>
        <v>4</v>
      </c>
      <c r="CT1422" t="b">
        <f>ISNUMBER(SEARCH(Konstanta!$Q$6,Y1422))</f>
        <v>0</v>
      </c>
      <c r="CU1422">
        <f ca="1">IF(CD1422&lt;=Konstanta!$F$5,Konstanta!$E$5,IF(CD1422&lt;=Konstanta!$F$6,Konstanta!$E$6,IF(CD1422&lt;=Konstanta!$F$7,Konstanta!$E$7,IF(CD1422&lt;=Konstanta!$F$8,Konstanta!$E$8,Konstanta!$E$9))))</f>
        <v>5</v>
      </c>
      <c r="CV1422" t="b">
        <f t="shared" si="374"/>
        <v>1</v>
      </c>
      <c r="CW1422" s="74">
        <f ca="1">IF(CD1422&lt;=Konstanta!$B$5,Konstanta!$A$5,IF(CD1422&lt;=Konstanta!$B$6,Konstanta!$A$6,IF(CD1422&lt;=Konstanta!$B$7,Konstanta!$A$7,IF(CD1422&lt;=Konstanta!$B$8,Konstanta!$A$8,IF(CD1422&lt;=Konstanta!$B$9,Konstanta!$A$9,IF(CD1422&lt;=Konstanta!$B$10,Konstanta!$A$10,IF(CD1422&lt;=Konstanta!$B$11,Konstanta!$A$11,Konstanta!$A$12)))))))</f>
        <v>8</v>
      </c>
      <c r="CX1422" t="b">
        <f>LEN(_xlfn.IFNA(VLOOKUP(AA1422,Konstanta!$AD:$AD,1,FALSE),""))=0</f>
        <v>1</v>
      </c>
      <c r="CY1422" s="67">
        <f t="shared" si="375"/>
        <v>0</v>
      </c>
      <c r="CZ1422" s="67">
        <f t="shared" si="376"/>
        <v>0</v>
      </c>
      <c r="DA1422" s="67">
        <f t="shared" si="377"/>
        <v>0</v>
      </c>
      <c r="DB1422" t="b">
        <f t="shared" ca="1" si="378"/>
        <v>0</v>
      </c>
      <c r="DC1422" s="67" t="b">
        <f>DA1422&lt;=Konstanta!$AH$3</f>
        <v>1</v>
      </c>
      <c r="DD1422" t="b">
        <f>CY1422&lt;=Konstanta!$AH$4</f>
        <v>1</v>
      </c>
      <c r="DE1422" t="b">
        <f>CY1422&lt;=Konstanta!$AH$5</f>
        <v>1</v>
      </c>
      <c r="DF1422" t="b">
        <f>CY1422&lt;=Konstanta!$AH$6</f>
        <v>1</v>
      </c>
      <c r="DG1422" t="b">
        <f ca="1">TEXT(BL1422,"YYYYMMDD")=TEXT(Konstanta!$B$1,"YYYYMMDD")</f>
        <v>0</v>
      </c>
      <c r="DH1422" t="b">
        <f t="shared" si="379"/>
        <v>0</v>
      </c>
      <c r="DI1422" s="67">
        <f ca="1">Konstanta!$C$4-Data!CD1422</f>
        <v>-1096658.666275</v>
      </c>
      <c r="DJ1422">
        <f ca="1">IF(Data!DI1422&gt;=Konstanta!$B$14,Konstanta!$A$14,IF(Data!DI1422&gt;=Konstanta!$B$15,Konstanta!$A$15,IF(Data!DI1422&gt;=Konstanta!$B$16,Konstanta!$A$16,IF(Data!DI1422&gt;=Konstanta!$B$17,Konstanta!$A$17,IF(Data!DI1422&gt;=Konstanta!$B$18,Konstanta!$A$18,Konstanta!$A$19)))))</f>
        <v>6</v>
      </c>
      <c r="DK1422" t="b">
        <f t="shared" si="380"/>
        <v>0</v>
      </c>
      <c r="DL1422" t="b">
        <f>COUNTIFS(A$1:A1421,A1422)=0</f>
        <v>1</v>
      </c>
    </row>
    <row r="1423" spans="1:116">
      <c r="A1423" s="76"/>
      <c r="B1423" s="77"/>
      <c r="C1423" s="76"/>
      <c r="D1423" s="78"/>
      <c r="E1423" s="76"/>
      <c r="F1423" s="76"/>
      <c r="G1423" s="76"/>
      <c r="H1423" s="76"/>
      <c r="I1423" s="76"/>
      <c r="J1423" s="76"/>
      <c r="K1423" s="76"/>
      <c r="L1423" s="78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8"/>
      <c r="AM1423" s="76"/>
      <c r="AN1423" s="76"/>
      <c r="AO1423" s="76"/>
      <c r="AP1423" s="76"/>
      <c r="AQ1423" s="76"/>
      <c r="AR1423" s="76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7"/>
      <c r="BD1423" s="77"/>
      <c r="BE1423" s="77"/>
      <c r="BF1423" s="77"/>
      <c r="BG1423" s="77"/>
      <c r="BH1423" s="77"/>
      <c r="BI1423" s="77"/>
      <c r="BJ1423" s="76"/>
      <c r="BK1423" s="76"/>
      <c r="BL1423" s="78"/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76"/>
      <c r="BW1423" s="76"/>
      <c r="BX1423" s="76"/>
      <c r="BY1423" s="76"/>
      <c r="BZ1423" s="70" t="str">
        <f t="shared" si="365"/>
        <v/>
      </c>
      <c r="CA1423" s="71">
        <f t="shared" ca="1" si="366"/>
        <v>1096694.6660055555</v>
      </c>
      <c r="CB1423" s="70" t="b">
        <f ca="1">AND(LEN(BZ1423)&gt;0,TEXT(BZ1423,"YYYY-MM-DD")=TEXT(Konstanta!$B$1,"YYYY-MM-DD"))</f>
        <v>0</v>
      </c>
      <c r="CC1423" s="70" t="str">
        <f t="shared" si="367"/>
        <v/>
      </c>
      <c r="CD1423" s="72">
        <f ca="1">(Konstanta!$B$2-D1423)*24</f>
        <v>1096694.666275</v>
      </c>
      <c r="CE1423" t="b">
        <f t="shared" si="368"/>
        <v>0</v>
      </c>
      <c r="CF1423" t="b">
        <f>LEN(_xlfn.IFNA(VLOOKUP(H1423,Konstanta!$M:$M,1,FALSE),""))&gt;0</f>
        <v>0</v>
      </c>
      <c r="CG1423" t="b">
        <f>LEN(_xlfn.IFNA(VLOOKUP(G1423,Konstanta!$T:$T,1,FALSE),""))&gt;0</f>
        <v>0</v>
      </c>
      <c r="CH1423" t="b">
        <f>_xlfn.IFNA(VLOOKUP(U1423,Konstanta!$O:$O,1,FALSE),"-")&lt;&gt;"-"</f>
        <v>0</v>
      </c>
      <c r="CI1423" t="b">
        <f>LEN(_xlfn.IFNA(VLOOKUP(AX1423,Konstanta!$X:$X,1,FALSE),""))&gt;0</f>
        <v>0</v>
      </c>
      <c r="CJ1423" t="b">
        <f>OR(LEN(_xlfn.IFNA(VLOOKUP(Y1423,Konstanta!$Q:$Q,1,FALSE),""))&gt;0,LEN(Y1423)=0)</f>
        <v>1</v>
      </c>
      <c r="CK1423" t="b">
        <f t="shared" si="369"/>
        <v>1</v>
      </c>
      <c r="CL1423" t="b">
        <f>OR(LEN(_xlfn.IFNA(VLOOKUP(BK1423,Konstanta!$Z:$Z,1,FALSE),""))&gt;0,LEN(BK1423)=0)</f>
        <v>1</v>
      </c>
      <c r="CM1423" t="b">
        <f t="shared" si="370"/>
        <v>1</v>
      </c>
      <c r="CN1423" t="b">
        <f t="shared" si="371"/>
        <v>0</v>
      </c>
      <c r="CO1423" t="b">
        <f>LEN(_xlfn.IFNA(VLOOKUP(Data!K1423,Konstanta!$AB:$AB,1,FALSE),""))&gt;0</f>
        <v>0</v>
      </c>
      <c r="CP1423" s="12" t="b">
        <f t="shared" si="372"/>
        <v>0</v>
      </c>
      <c r="CQ1423" s="12" t="b">
        <f t="shared" si="373"/>
        <v>0</v>
      </c>
      <c r="CR1423" t="b">
        <f>ISNUMBER(SEARCH(Konstanta!$Q$5,Y1423))</f>
        <v>0</v>
      </c>
      <c r="CS1423">
        <f ca="1">IF(CD1423&lt;=Konstanta!$J$5,Konstanta!$I$5,IF(CD1423&lt;=Konstanta!$J$6,Konstanta!$I$6,IF(CD1423&lt;=Konstanta!$J$7,Konstanta!$I$7,Konstanta!$I$8)))</f>
        <v>4</v>
      </c>
      <c r="CT1423" t="b">
        <f>ISNUMBER(SEARCH(Konstanta!$Q$6,Y1423))</f>
        <v>0</v>
      </c>
      <c r="CU1423">
        <f ca="1">IF(CD1423&lt;=Konstanta!$F$5,Konstanta!$E$5,IF(CD1423&lt;=Konstanta!$F$6,Konstanta!$E$6,IF(CD1423&lt;=Konstanta!$F$7,Konstanta!$E$7,IF(CD1423&lt;=Konstanta!$F$8,Konstanta!$E$8,Konstanta!$E$9))))</f>
        <v>5</v>
      </c>
      <c r="CV1423" t="b">
        <f t="shared" si="374"/>
        <v>1</v>
      </c>
      <c r="CW1423" s="74">
        <f ca="1">IF(CD1423&lt;=Konstanta!$B$5,Konstanta!$A$5,IF(CD1423&lt;=Konstanta!$B$6,Konstanta!$A$6,IF(CD1423&lt;=Konstanta!$B$7,Konstanta!$A$7,IF(CD1423&lt;=Konstanta!$B$8,Konstanta!$A$8,IF(CD1423&lt;=Konstanta!$B$9,Konstanta!$A$9,IF(CD1423&lt;=Konstanta!$B$10,Konstanta!$A$10,IF(CD1423&lt;=Konstanta!$B$11,Konstanta!$A$11,Konstanta!$A$12)))))))</f>
        <v>8</v>
      </c>
      <c r="CX1423" t="b">
        <f>LEN(_xlfn.IFNA(VLOOKUP(AA1423,Konstanta!$AD:$AD,1,FALSE),""))=0</f>
        <v>1</v>
      </c>
      <c r="CY1423" s="67">
        <f t="shared" si="375"/>
        <v>0</v>
      </c>
      <c r="CZ1423" s="67">
        <f t="shared" si="376"/>
        <v>0</v>
      </c>
      <c r="DA1423" s="67">
        <f t="shared" si="377"/>
        <v>0</v>
      </c>
      <c r="DB1423" t="b">
        <f t="shared" ca="1" si="378"/>
        <v>0</v>
      </c>
      <c r="DC1423" s="67" t="b">
        <f>DA1423&lt;=Konstanta!$AH$3</f>
        <v>1</v>
      </c>
      <c r="DD1423" t="b">
        <f>CY1423&lt;=Konstanta!$AH$4</f>
        <v>1</v>
      </c>
      <c r="DE1423" t="b">
        <f>CY1423&lt;=Konstanta!$AH$5</f>
        <v>1</v>
      </c>
      <c r="DF1423" t="b">
        <f>CY1423&lt;=Konstanta!$AH$6</f>
        <v>1</v>
      </c>
      <c r="DG1423" t="b">
        <f ca="1">TEXT(BL1423,"YYYYMMDD")=TEXT(Konstanta!$B$1,"YYYYMMDD")</f>
        <v>0</v>
      </c>
      <c r="DH1423" t="b">
        <f t="shared" si="379"/>
        <v>0</v>
      </c>
      <c r="DI1423" s="67">
        <f ca="1">Konstanta!$C$4-Data!CD1423</f>
        <v>-1096658.666275</v>
      </c>
      <c r="DJ1423">
        <f ca="1">IF(Data!DI1423&gt;=Konstanta!$B$14,Konstanta!$A$14,IF(Data!DI1423&gt;=Konstanta!$B$15,Konstanta!$A$15,IF(Data!DI1423&gt;=Konstanta!$B$16,Konstanta!$A$16,IF(Data!DI1423&gt;=Konstanta!$B$17,Konstanta!$A$17,IF(Data!DI1423&gt;=Konstanta!$B$18,Konstanta!$A$18,Konstanta!$A$19)))))</f>
        <v>6</v>
      </c>
      <c r="DK1423" t="b">
        <f t="shared" si="380"/>
        <v>0</v>
      </c>
      <c r="DL1423" t="b">
        <f>COUNTIFS(A$1:A1422,A1423)=0</f>
        <v>1</v>
      </c>
    </row>
    <row r="1424" spans="1:116">
      <c r="A1424" s="76"/>
      <c r="B1424" s="77"/>
      <c r="C1424" s="76"/>
      <c r="D1424" s="78"/>
      <c r="E1424" s="76"/>
      <c r="F1424" s="76"/>
      <c r="G1424" s="76"/>
      <c r="H1424" s="76"/>
      <c r="I1424" s="76"/>
      <c r="J1424" s="76"/>
      <c r="K1424" s="76"/>
      <c r="L1424" s="78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8"/>
      <c r="AM1424" s="76"/>
      <c r="AN1424" s="76"/>
      <c r="AO1424" s="76"/>
      <c r="AP1424" s="76"/>
      <c r="AQ1424" s="76"/>
      <c r="AR1424" s="76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7"/>
      <c r="BD1424" s="77"/>
      <c r="BE1424" s="77"/>
      <c r="BF1424" s="77"/>
      <c r="BG1424" s="77"/>
      <c r="BH1424" s="77"/>
      <c r="BI1424" s="77"/>
      <c r="BJ1424" s="76"/>
      <c r="BK1424" s="76"/>
      <c r="BL1424" s="78"/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76"/>
      <c r="BW1424" s="76"/>
      <c r="BX1424" s="76"/>
      <c r="BY1424" s="76"/>
      <c r="BZ1424" s="70" t="str">
        <f t="shared" si="365"/>
        <v/>
      </c>
      <c r="CA1424" s="71">
        <f t="shared" ca="1" si="366"/>
        <v>1096694.6659916667</v>
      </c>
      <c r="CB1424" s="70" t="b">
        <f ca="1">AND(LEN(BZ1424)&gt;0,TEXT(BZ1424,"YYYY-MM-DD")=TEXT(Konstanta!$B$1,"YYYY-MM-DD"))</f>
        <v>0</v>
      </c>
      <c r="CC1424" s="70" t="str">
        <f t="shared" si="367"/>
        <v/>
      </c>
      <c r="CD1424" s="72">
        <f ca="1">(Konstanta!$B$2-D1424)*24</f>
        <v>1096694.666275</v>
      </c>
      <c r="CE1424" t="b">
        <f t="shared" si="368"/>
        <v>0</v>
      </c>
      <c r="CF1424" t="b">
        <f>LEN(_xlfn.IFNA(VLOOKUP(H1424,Konstanta!$M:$M,1,FALSE),""))&gt;0</f>
        <v>0</v>
      </c>
      <c r="CG1424" t="b">
        <f>LEN(_xlfn.IFNA(VLOOKUP(G1424,Konstanta!$T:$T,1,FALSE),""))&gt;0</f>
        <v>0</v>
      </c>
      <c r="CH1424" t="b">
        <f>_xlfn.IFNA(VLOOKUP(U1424,Konstanta!$O:$O,1,FALSE),"-")&lt;&gt;"-"</f>
        <v>0</v>
      </c>
      <c r="CI1424" t="b">
        <f>LEN(_xlfn.IFNA(VLOOKUP(AX1424,Konstanta!$X:$X,1,FALSE),""))&gt;0</f>
        <v>0</v>
      </c>
      <c r="CJ1424" t="b">
        <f>OR(LEN(_xlfn.IFNA(VLOOKUP(Y1424,Konstanta!$Q:$Q,1,FALSE),""))&gt;0,LEN(Y1424)=0)</f>
        <v>1</v>
      </c>
      <c r="CK1424" t="b">
        <f t="shared" si="369"/>
        <v>1</v>
      </c>
      <c r="CL1424" t="b">
        <f>OR(LEN(_xlfn.IFNA(VLOOKUP(BK1424,Konstanta!$Z:$Z,1,FALSE),""))&gt;0,LEN(BK1424)=0)</f>
        <v>1</v>
      </c>
      <c r="CM1424" t="b">
        <f t="shared" si="370"/>
        <v>1</v>
      </c>
      <c r="CN1424" t="b">
        <f t="shared" si="371"/>
        <v>0</v>
      </c>
      <c r="CO1424" t="b">
        <f>LEN(_xlfn.IFNA(VLOOKUP(Data!K1424,Konstanta!$AB:$AB,1,FALSE),""))&gt;0</f>
        <v>0</v>
      </c>
      <c r="CP1424" s="12" t="b">
        <f t="shared" si="372"/>
        <v>0</v>
      </c>
      <c r="CQ1424" s="12" t="b">
        <f t="shared" si="373"/>
        <v>0</v>
      </c>
      <c r="CR1424" t="b">
        <f>ISNUMBER(SEARCH(Konstanta!$Q$5,Y1424))</f>
        <v>0</v>
      </c>
      <c r="CS1424">
        <f ca="1">IF(CD1424&lt;=Konstanta!$J$5,Konstanta!$I$5,IF(CD1424&lt;=Konstanta!$J$6,Konstanta!$I$6,IF(CD1424&lt;=Konstanta!$J$7,Konstanta!$I$7,Konstanta!$I$8)))</f>
        <v>4</v>
      </c>
      <c r="CT1424" t="b">
        <f>ISNUMBER(SEARCH(Konstanta!$Q$6,Y1424))</f>
        <v>0</v>
      </c>
      <c r="CU1424">
        <f ca="1">IF(CD1424&lt;=Konstanta!$F$5,Konstanta!$E$5,IF(CD1424&lt;=Konstanta!$F$6,Konstanta!$E$6,IF(CD1424&lt;=Konstanta!$F$7,Konstanta!$E$7,IF(CD1424&lt;=Konstanta!$F$8,Konstanta!$E$8,Konstanta!$E$9))))</f>
        <v>5</v>
      </c>
      <c r="CV1424" t="b">
        <f t="shared" si="374"/>
        <v>1</v>
      </c>
      <c r="CW1424" s="74">
        <f ca="1">IF(CD1424&lt;=Konstanta!$B$5,Konstanta!$A$5,IF(CD1424&lt;=Konstanta!$B$6,Konstanta!$A$6,IF(CD1424&lt;=Konstanta!$B$7,Konstanta!$A$7,IF(CD1424&lt;=Konstanta!$B$8,Konstanta!$A$8,IF(CD1424&lt;=Konstanta!$B$9,Konstanta!$A$9,IF(CD1424&lt;=Konstanta!$B$10,Konstanta!$A$10,IF(CD1424&lt;=Konstanta!$B$11,Konstanta!$A$11,Konstanta!$A$12)))))))</f>
        <v>8</v>
      </c>
      <c r="CX1424" t="b">
        <f>LEN(_xlfn.IFNA(VLOOKUP(AA1424,Konstanta!$AD:$AD,1,FALSE),""))=0</f>
        <v>1</v>
      </c>
      <c r="CY1424" s="67">
        <f t="shared" si="375"/>
        <v>0</v>
      </c>
      <c r="CZ1424" s="67">
        <f t="shared" si="376"/>
        <v>0</v>
      </c>
      <c r="DA1424" s="67">
        <f t="shared" si="377"/>
        <v>0</v>
      </c>
      <c r="DB1424" t="b">
        <f t="shared" ca="1" si="378"/>
        <v>0</v>
      </c>
      <c r="DC1424" s="67" t="b">
        <f>DA1424&lt;=Konstanta!$AH$3</f>
        <v>1</v>
      </c>
      <c r="DD1424" t="b">
        <f>CY1424&lt;=Konstanta!$AH$4</f>
        <v>1</v>
      </c>
      <c r="DE1424" t="b">
        <f>CY1424&lt;=Konstanta!$AH$5</f>
        <v>1</v>
      </c>
      <c r="DF1424" t="b">
        <f>CY1424&lt;=Konstanta!$AH$6</f>
        <v>1</v>
      </c>
      <c r="DG1424" t="b">
        <f ca="1">TEXT(BL1424,"YYYYMMDD")=TEXT(Konstanta!$B$1,"YYYYMMDD")</f>
        <v>0</v>
      </c>
      <c r="DH1424" t="b">
        <f t="shared" si="379"/>
        <v>0</v>
      </c>
      <c r="DI1424" s="67">
        <f ca="1">Konstanta!$C$4-Data!CD1424</f>
        <v>-1096658.666275</v>
      </c>
      <c r="DJ1424">
        <f ca="1">IF(Data!DI1424&gt;=Konstanta!$B$14,Konstanta!$A$14,IF(Data!DI1424&gt;=Konstanta!$B$15,Konstanta!$A$15,IF(Data!DI1424&gt;=Konstanta!$B$16,Konstanta!$A$16,IF(Data!DI1424&gt;=Konstanta!$B$17,Konstanta!$A$17,IF(Data!DI1424&gt;=Konstanta!$B$18,Konstanta!$A$18,Konstanta!$A$19)))))</f>
        <v>6</v>
      </c>
      <c r="DK1424" t="b">
        <f t="shared" si="380"/>
        <v>0</v>
      </c>
      <c r="DL1424" t="b">
        <f>COUNTIFS(A$1:A1423,A1424)=0</f>
        <v>1</v>
      </c>
    </row>
    <row r="1425" spans="1:113">
      <c r="A1425" s="76"/>
      <c r="B1425" s="77"/>
      <c r="C1425" s="76"/>
      <c r="D1425" s="78"/>
      <c r="E1425" s="76"/>
      <c r="F1425" s="76"/>
      <c r="G1425" s="76"/>
      <c r="H1425" s="76"/>
      <c r="I1425" s="76"/>
      <c r="J1425" s="76"/>
      <c r="K1425" s="76"/>
      <c r="L1425" s="78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8"/>
      <c r="AM1425" s="76"/>
      <c r="AN1425" s="76"/>
      <c r="AO1425" s="76"/>
      <c r="AP1425" s="76"/>
      <c r="AQ1425" s="76"/>
      <c r="AR1425" s="76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7"/>
      <c r="BD1425" s="77"/>
      <c r="BE1425" s="77"/>
      <c r="BF1425" s="77"/>
      <c r="BG1425" s="77"/>
      <c r="BH1425" s="77"/>
      <c r="BI1425" s="77"/>
      <c r="BJ1425" s="76"/>
      <c r="BK1425" s="76"/>
      <c r="BL1425" s="78"/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76"/>
      <c r="BW1425" s="76"/>
      <c r="BX1425" s="76"/>
      <c r="BY1425" s="76"/>
      <c r="BZ1425" s="70"/>
      <c r="CA1425" s="71"/>
      <c r="CB1425" s="70"/>
      <c r="CC1425" s="70"/>
      <c r="CD1425" s="72"/>
      <c r="CJ1425"/>
      <c r="CW1425" s="74"/>
      <c r="DC1425" s="67"/>
      <c r="DI1425" s="67"/>
    </row>
    <row r="1426" spans="1:113">
      <c r="A1426" s="76"/>
      <c r="B1426" s="77"/>
      <c r="C1426" s="76"/>
      <c r="D1426" s="78"/>
      <c r="E1426" s="76"/>
      <c r="F1426" s="76"/>
      <c r="G1426" s="76"/>
      <c r="H1426" s="76"/>
      <c r="I1426" s="76"/>
      <c r="J1426" s="76"/>
      <c r="K1426" s="76"/>
      <c r="L1426" s="78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8"/>
      <c r="AM1426" s="76"/>
      <c r="AN1426" s="76"/>
      <c r="AO1426" s="76"/>
      <c r="AP1426" s="76"/>
      <c r="AQ1426" s="76"/>
      <c r="AR1426" s="76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7"/>
      <c r="BD1426" s="77"/>
      <c r="BE1426" s="77"/>
      <c r="BF1426" s="77"/>
      <c r="BG1426" s="77"/>
      <c r="BH1426" s="77"/>
      <c r="BI1426" s="77"/>
      <c r="BJ1426" s="76"/>
      <c r="BK1426" s="76"/>
      <c r="BL1426" s="78"/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76"/>
      <c r="BW1426" s="76"/>
      <c r="BX1426" s="76"/>
      <c r="BY1426" s="76"/>
      <c r="BZ1426" s="70"/>
      <c r="CA1426" s="71"/>
      <c r="CB1426" s="70"/>
      <c r="CC1426" s="70"/>
      <c r="CD1426" s="72"/>
      <c r="CJ1426"/>
      <c r="CW1426" s="74"/>
      <c r="DC1426" s="67"/>
      <c r="DI1426" s="67"/>
    </row>
    <row r="1427" spans="1:113">
      <c r="A1427" s="76"/>
      <c r="B1427" s="77"/>
      <c r="C1427" s="76"/>
      <c r="D1427" s="78"/>
      <c r="E1427" s="76"/>
      <c r="F1427" s="76"/>
      <c r="G1427" s="76"/>
      <c r="H1427" s="76"/>
      <c r="I1427" s="76"/>
      <c r="J1427" s="76"/>
      <c r="K1427" s="76"/>
      <c r="L1427" s="78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8"/>
      <c r="AM1427" s="76"/>
      <c r="AN1427" s="76"/>
      <c r="AO1427" s="76"/>
      <c r="AP1427" s="76"/>
      <c r="AQ1427" s="76"/>
      <c r="AR1427" s="76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7"/>
      <c r="BD1427" s="77"/>
      <c r="BE1427" s="77"/>
      <c r="BF1427" s="77"/>
      <c r="BG1427" s="77"/>
      <c r="BH1427" s="77"/>
      <c r="BI1427" s="77"/>
      <c r="BJ1427" s="76"/>
      <c r="BK1427" s="76"/>
      <c r="BL1427" s="78"/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76"/>
      <c r="BW1427" s="76"/>
      <c r="BX1427" s="76"/>
      <c r="BY1427" s="76"/>
      <c r="BZ1427" s="70"/>
      <c r="CA1427" s="71"/>
      <c r="CB1427" s="70"/>
      <c r="CC1427" s="70"/>
      <c r="CD1427" s="72"/>
      <c r="CJ1427"/>
      <c r="CW1427" s="74"/>
      <c r="DC1427" s="67"/>
      <c r="DI1427" s="67"/>
    </row>
    <row r="1428" spans="1:113">
      <c r="A1428" s="76"/>
      <c r="B1428" s="77"/>
      <c r="C1428" s="76"/>
      <c r="D1428" s="78"/>
      <c r="E1428" s="76"/>
      <c r="F1428" s="76"/>
      <c r="G1428" s="76"/>
      <c r="H1428" s="76"/>
      <c r="I1428" s="76"/>
      <c r="J1428" s="76"/>
      <c r="K1428" s="76"/>
      <c r="L1428" s="78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8"/>
      <c r="AM1428" s="76"/>
      <c r="AN1428" s="76"/>
      <c r="AO1428" s="76"/>
      <c r="AP1428" s="76"/>
      <c r="AQ1428" s="76"/>
      <c r="AR1428" s="76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7"/>
      <c r="BD1428" s="77"/>
      <c r="BE1428" s="77"/>
      <c r="BF1428" s="77"/>
      <c r="BG1428" s="77"/>
      <c r="BH1428" s="77"/>
      <c r="BI1428" s="77"/>
      <c r="BJ1428" s="76"/>
      <c r="BK1428" s="76"/>
      <c r="BL1428" s="78"/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76"/>
      <c r="BW1428" s="76"/>
      <c r="BX1428" s="76"/>
      <c r="BY1428" s="76"/>
      <c r="BZ1428" s="70"/>
      <c r="CA1428" s="71"/>
      <c r="CB1428" s="70"/>
      <c r="CC1428" s="70"/>
      <c r="CD1428" s="72"/>
      <c r="CJ1428"/>
      <c r="CW1428" s="74"/>
      <c r="DC1428" s="67"/>
      <c r="DI1428" s="67"/>
    </row>
    <row r="1429" spans="1:113">
      <c r="A1429" s="76"/>
      <c r="B1429" s="77"/>
      <c r="C1429" s="76"/>
      <c r="D1429" s="78"/>
      <c r="E1429" s="76"/>
      <c r="F1429" s="76"/>
      <c r="G1429" s="76"/>
      <c r="H1429" s="76"/>
      <c r="I1429" s="76"/>
      <c r="J1429" s="76"/>
      <c r="K1429" s="76"/>
      <c r="L1429" s="78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8"/>
      <c r="AM1429" s="76"/>
      <c r="AN1429" s="76"/>
      <c r="AO1429" s="76"/>
      <c r="AP1429" s="76"/>
      <c r="AQ1429" s="76"/>
      <c r="AR1429" s="76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7"/>
      <c r="BD1429" s="77"/>
      <c r="BE1429" s="77"/>
      <c r="BF1429" s="77"/>
      <c r="BG1429" s="77"/>
      <c r="BH1429" s="77"/>
      <c r="BI1429" s="77"/>
      <c r="BJ1429" s="76"/>
      <c r="BK1429" s="76"/>
      <c r="BL1429" s="78"/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76"/>
      <c r="BW1429" s="76"/>
      <c r="BX1429" s="76"/>
      <c r="BY1429" s="76"/>
      <c r="BZ1429" s="70"/>
      <c r="CA1429" s="71"/>
      <c r="CB1429" s="70"/>
      <c r="CC1429" s="70"/>
      <c r="CD1429" s="72"/>
      <c r="CJ1429"/>
      <c r="CW1429" s="74"/>
      <c r="DC1429" s="67"/>
      <c r="DI1429" s="67"/>
    </row>
    <row r="1430" spans="1:113">
      <c r="A1430" s="76"/>
      <c r="B1430" s="77"/>
      <c r="C1430" s="76"/>
      <c r="D1430" s="78"/>
      <c r="E1430" s="76"/>
      <c r="F1430" s="76"/>
      <c r="G1430" s="76"/>
      <c r="H1430" s="76"/>
      <c r="I1430" s="76"/>
      <c r="J1430" s="76"/>
      <c r="K1430" s="76"/>
      <c r="L1430" s="78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8"/>
      <c r="AM1430" s="76"/>
      <c r="AN1430" s="76"/>
      <c r="AO1430" s="76"/>
      <c r="AP1430" s="76"/>
      <c r="AQ1430" s="76"/>
      <c r="AR1430" s="76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7"/>
      <c r="BD1430" s="77"/>
      <c r="BE1430" s="77"/>
      <c r="BF1430" s="77"/>
      <c r="BG1430" s="77"/>
      <c r="BH1430" s="77"/>
      <c r="BI1430" s="77"/>
      <c r="BJ1430" s="76"/>
      <c r="BK1430" s="76"/>
      <c r="BL1430" s="78"/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76"/>
      <c r="BW1430" s="76"/>
      <c r="BX1430" s="76"/>
      <c r="BY1430" s="76"/>
      <c r="BZ1430" s="70"/>
      <c r="CA1430" s="71"/>
      <c r="CB1430" s="70"/>
      <c r="CC1430" s="70"/>
      <c r="CD1430" s="72"/>
      <c r="CJ1430"/>
      <c r="CW1430" s="74"/>
      <c r="DC1430" s="67"/>
      <c r="DI1430" s="67"/>
    </row>
    <row r="1431" spans="1:113">
      <c r="A1431" s="76"/>
      <c r="B1431" s="77"/>
      <c r="C1431" s="76"/>
      <c r="D1431" s="78"/>
      <c r="E1431" s="76"/>
      <c r="F1431" s="76"/>
      <c r="G1431" s="76"/>
      <c r="H1431" s="76"/>
      <c r="I1431" s="76"/>
      <c r="J1431" s="76"/>
      <c r="K1431" s="76"/>
      <c r="L1431" s="78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8"/>
      <c r="AM1431" s="76"/>
      <c r="AN1431" s="76"/>
      <c r="AO1431" s="76"/>
      <c r="AP1431" s="76"/>
      <c r="AQ1431" s="76"/>
      <c r="AR1431" s="76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7"/>
      <c r="BD1431" s="77"/>
      <c r="BE1431" s="77"/>
      <c r="BF1431" s="77"/>
      <c r="BG1431" s="77"/>
      <c r="BH1431" s="77"/>
      <c r="BI1431" s="77"/>
      <c r="BJ1431" s="76"/>
      <c r="BK1431" s="76"/>
      <c r="BL1431" s="78"/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76"/>
      <c r="BW1431" s="76"/>
      <c r="BX1431" s="76"/>
      <c r="BY1431" s="76"/>
      <c r="BZ1431" s="70"/>
      <c r="CA1431" s="71"/>
      <c r="CB1431" s="70"/>
      <c r="CC1431" s="70"/>
      <c r="CD1431" s="72"/>
      <c r="CJ1431"/>
      <c r="CW1431" s="74"/>
      <c r="DC1431" s="67"/>
      <c r="DI1431" s="67"/>
    </row>
    <row r="1432" spans="1:113">
      <c r="A1432" s="76"/>
      <c r="B1432" s="77"/>
      <c r="C1432" s="76"/>
      <c r="D1432" s="78"/>
      <c r="E1432" s="76"/>
      <c r="F1432" s="76"/>
      <c r="G1432" s="76"/>
      <c r="H1432" s="76"/>
      <c r="I1432" s="76"/>
      <c r="J1432" s="76"/>
      <c r="K1432" s="76"/>
      <c r="L1432" s="78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8"/>
      <c r="AM1432" s="76"/>
      <c r="AN1432" s="76"/>
      <c r="AO1432" s="76"/>
      <c r="AP1432" s="76"/>
      <c r="AQ1432" s="76"/>
      <c r="AR1432" s="76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7"/>
      <c r="BD1432" s="77"/>
      <c r="BE1432" s="77"/>
      <c r="BF1432" s="77"/>
      <c r="BG1432" s="77"/>
      <c r="BH1432" s="77"/>
      <c r="BI1432" s="77"/>
      <c r="BJ1432" s="76"/>
      <c r="BK1432" s="76"/>
      <c r="BL1432" s="78"/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76"/>
      <c r="BW1432" s="76"/>
      <c r="BX1432" s="76"/>
      <c r="BY1432" s="76"/>
      <c r="BZ1432" s="70"/>
      <c r="CA1432" s="71"/>
      <c r="CB1432" s="70"/>
      <c r="CC1432" s="70"/>
      <c r="CD1432" s="72"/>
      <c r="CJ1432"/>
      <c r="CW1432" s="74"/>
      <c r="DC1432" s="67"/>
      <c r="DI1432" s="67"/>
    </row>
    <row r="1433" spans="1:113">
      <c r="A1433" s="76"/>
      <c r="B1433" s="77"/>
      <c r="C1433" s="76"/>
      <c r="D1433" s="78"/>
      <c r="E1433" s="76"/>
      <c r="F1433" s="76"/>
      <c r="G1433" s="76"/>
      <c r="H1433" s="76"/>
      <c r="I1433" s="76"/>
      <c r="J1433" s="76"/>
      <c r="K1433" s="76"/>
      <c r="L1433" s="78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8"/>
      <c r="AM1433" s="76"/>
      <c r="AN1433" s="76"/>
      <c r="AO1433" s="76"/>
      <c r="AP1433" s="76"/>
      <c r="AQ1433" s="76"/>
      <c r="AR1433" s="76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7"/>
      <c r="BD1433" s="77"/>
      <c r="BE1433" s="77"/>
      <c r="BF1433" s="77"/>
      <c r="BG1433" s="77"/>
      <c r="BH1433" s="77"/>
      <c r="BI1433" s="77"/>
      <c r="BJ1433" s="76"/>
      <c r="BK1433" s="76"/>
      <c r="BL1433" s="78"/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76"/>
      <c r="BW1433" s="76"/>
      <c r="BX1433" s="76"/>
      <c r="BY1433" s="76"/>
      <c r="BZ1433" s="70"/>
      <c r="CA1433" s="71"/>
      <c r="CB1433" s="70"/>
      <c r="CC1433" s="70"/>
      <c r="CD1433" s="72"/>
      <c r="CJ1433"/>
      <c r="CW1433" s="74"/>
      <c r="DC1433" s="67"/>
      <c r="DI1433" s="67"/>
    </row>
    <row r="1434" spans="1:113">
      <c r="A1434" s="76"/>
      <c r="B1434" s="77"/>
      <c r="C1434" s="76"/>
      <c r="D1434" s="78"/>
      <c r="E1434" s="76"/>
      <c r="F1434" s="76"/>
      <c r="G1434" s="76"/>
      <c r="H1434" s="76"/>
      <c r="I1434" s="76"/>
      <c r="J1434" s="76"/>
      <c r="K1434" s="76"/>
      <c r="L1434" s="78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8"/>
      <c r="AM1434" s="76"/>
      <c r="AN1434" s="76"/>
      <c r="AO1434" s="76"/>
      <c r="AP1434" s="76"/>
      <c r="AQ1434" s="76"/>
      <c r="AR1434" s="76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7"/>
      <c r="BD1434" s="77"/>
      <c r="BE1434" s="77"/>
      <c r="BF1434" s="77"/>
      <c r="BG1434" s="77"/>
      <c r="BH1434" s="77"/>
      <c r="BI1434" s="77"/>
      <c r="BJ1434" s="76"/>
      <c r="BK1434" s="76"/>
      <c r="BL1434" s="78"/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76"/>
      <c r="BW1434" s="76"/>
      <c r="BX1434" s="76"/>
      <c r="BY1434" s="76"/>
      <c r="BZ1434" s="70"/>
      <c r="CA1434" s="71"/>
      <c r="CB1434" s="70"/>
      <c r="CC1434" s="70"/>
      <c r="CD1434" s="72"/>
      <c r="CJ1434"/>
      <c r="CW1434" s="74"/>
      <c r="DC1434" s="67"/>
      <c r="DI1434" s="67"/>
    </row>
    <row r="1435" spans="1:113">
      <c r="A1435" s="76"/>
      <c r="B1435" s="77"/>
      <c r="C1435" s="76"/>
      <c r="D1435" s="78"/>
      <c r="E1435" s="76"/>
      <c r="F1435" s="76"/>
      <c r="G1435" s="76"/>
      <c r="H1435" s="76"/>
      <c r="I1435" s="76"/>
      <c r="J1435" s="76"/>
      <c r="K1435" s="76"/>
      <c r="L1435" s="78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8"/>
      <c r="AM1435" s="76"/>
      <c r="AN1435" s="76"/>
      <c r="AO1435" s="76"/>
      <c r="AP1435" s="76"/>
      <c r="AQ1435" s="76"/>
      <c r="AR1435" s="76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7"/>
      <c r="BD1435" s="77"/>
      <c r="BE1435" s="77"/>
      <c r="BF1435" s="77"/>
      <c r="BG1435" s="77"/>
      <c r="BH1435" s="77"/>
      <c r="BI1435" s="77"/>
      <c r="BJ1435" s="76"/>
      <c r="BK1435" s="76"/>
      <c r="BL1435" s="78"/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76"/>
      <c r="BW1435" s="76"/>
      <c r="BX1435" s="76"/>
      <c r="BY1435" s="76"/>
      <c r="BZ1435" s="70"/>
      <c r="CA1435" s="71"/>
      <c r="CB1435" s="70"/>
      <c r="CC1435" s="70"/>
      <c r="CD1435" s="72"/>
      <c r="CJ1435"/>
      <c r="CW1435" s="74"/>
      <c r="DC1435" s="67"/>
      <c r="DI1435" s="67"/>
    </row>
    <row r="1436" spans="1:113">
      <c r="A1436" s="76"/>
      <c r="B1436" s="77"/>
      <c r="C1436" s="76"/>
      <c r="D1436" s="78"/>
      <c r="E1436" s="76"/>
      <c r="F1436" s="76"/>
      <c r="G1436" s="76"/>
      <c r="H1436" s="76"/>
      <c r="I1436" s="76"/>
      <c r="J1436" s="76"/>
      <c r="K1436" s="76"/>
      <c r="L1436" s="78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8"/>
      <c r="AM1436" s="76"/>
      <c r="AN1436" s="76"/>
      <c r="AO1436" s="76"/>
      <c r="AP1436" s="76"/>
      <c r="AQ1436" s="76"/>
      <c r="AR1436" s="76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7"/>
      <c r="BD1436" s="77"/>
      <c r="BE1436" s="77"/>
      <c r="BF1436" s="77"/>
      <c r="BG1436" s="77"/>
      <c r="BH1436" s="77"/>
      <c r="BI1436" s="77"/>
      <c r="BJ1436" s="76"/>
      <c r="BK1436" s="76"/>
      <c r="BL1436" s="78"/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76"/>
      <c r="BW1436" s="76"/>
      <c r="BX1436" s="76"/>
      <c r="BY1436" s="76"/>
      <c r="BZ1436" s="70"/>
      <c r="CA1436" s="71"/>
      <c r="CB1436" s="70"/>
      <c r="CC1436" s="70"/>
      <c r="CD1436" s="72"/>
      <c r="CJ1436"/>
      <c r="CW1436" s="74"/>
      <c r="DC1436" s="67"/>
      <c r="DI1436" s="67"/>
    </row>
    <row r="1437" spans="1:113">
      <c r="A1437" s="76"/>
      <c r="B1437" s="77"/>
      <c r="C1437" s="76"/>
      <c r="D1437" s="78"/>
      <c r="E1437" s="76"/>
      <c r="F1437" s="76"/>
      <c r="G1437" s="76"/>
      <c r="H1437" s="76"/>
      <c r="I1437" s="76"/>
      <c r="J1437" s="76"/>
      <c r="K1437" s="76"/>
      <c r="L1437" s="78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8"/>
      <c r="AM1437" s="76"/>
      <c r="AN1437" s="76"/>
      <c r="AO1437" s="76"/>
      <c r="AP1437" s="76"/>
      <c r="AQ1437" s="76"/>
      <c r="AR1437" s="76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7"/>
      <c r="BD1437" s="77"/>
      <c r="BE1437" s="77"/>
      <c r="BF1437" s="77"/>
      <c r="BG1437" s="77"/>
      <c r="BH1437" s="77"/>
      <c r="BI1437" s="77"/>
      <c r="BJ1437" s="76"/>
      <c r="BK1437" s="76"/>
      <c r="BL1437" s="78"/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76"/>
      <c r="BW1437" s="76"/>
      <c r="BX1437" s="76"/>
      <c r="BY1437" s="76"/>
      <c r="BZ1437" s="70"/>
      <c r="CA1437" s="71"/>
      <c r="CB1437" s="70"/>
      <c r="CC1437" s="70"/>
      <c r="CD1437" s="72"/>
      <c r="CJ1437"/>
      <c r="CW1437" s="74"/>
      <c r="DC1437" s="67"/>
      <c r="DI1437" s="67"/>
    </row>
    <row r="1438" spans="1:113">
      <c r="A1438" s="76"/>
      <c r="B1438" s="77"/>
      <c r="C1438" s="76"/>
      <c r="D1438" s="78"/>
      <c r="E1438" s="76"/>
      <c r="F1438" s="76"/>
      <c r="G1438" s="76"/>
      <c r="H1438" s="76"/>
      <c r="I1438" s="76"/>
      <c r="J1438" s="76"/>
      <c r="K1438" s="76"/>
      <c r="L1438" s="78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8"/>
      <c r="AM1438" s="76"/>
      <c r="AN1438" s="76"/>
      <c r="AO1438" s="76"/>
      <c r="AP1438" s="76"/>
      <c r="AQ1438" s="76"/>
      <c r="AR1438" s="76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7"/>
      <c r="BD1438" s="77"/>
      <c r="BE1438" s="77"/>
      <c r="BF1438" s="77"/>
      <c r="BG1438" s="77"/>
      <c r="BH1438" s="77"/>
      <c r="BI1438" s="77"/>
      <c r="BJ1438" s="76"/>
      <c r="BK1438" s="76"/>
      <c r="BL1438" s="78"/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76"/>
      <c r="BW1438" s="76"/>
      <c r="BX1438" s="76"/>
      <c r="BY1438" s="76"/>
      <c r="BZ1438" s="70"/>
      <c r="CA1438" s="71"/>
      <c r="CB1438" s="70"/>
      <c r="CC1438" s="70"/>
      <c r="CD1438" s="72"/>
      <c r="CJ1438"/>
      <c r="CW1438" s="74"/>
      <c r="DC1438" s="67"/>
      <c r="DI1438" s="67"/>
    </row>
    <row r="1439" spans="1:113">
      <c r="A1439" s="76"/>
      <c r="B1439" s="77"/>
      <c r="C1439" s="76"/>
      <c r="D1439" s="78"/>
      <c r="E1439" s="76"/>
      <c r="F1439" s="76"/>
      <c r="G1439" s="76"/>
      <c r="H1439" s="76"/>
      <c r="I1439" s="76"/>
      <c r="J1439" s="76"/>
      <c r="K1439" s="76"/>
      <c r="L1439" s="78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8"/>
      <c r="AM1439" s="76"/>
      <c r="AN1439" s="76"/>
      <c r="AO1439" s="76"/>
      <c r="AP1439" s="76"/>
      <c r="AQ1439" s="76"/>
      <c r="AR1439" s="76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7"/>
      <c r="BD1439" s="77"/>
      <c r="BE1439" s="77"/>
      <c r="BF1439" s="77"/>
      <c r="BG1439" s="77"/>
      <c r="BH1439" s="77"/>
      <c r="BI1439" s="77"/>
      <c r="BJ1439" s="76"/>
      <c r="BK1439" s="76"/>
      <c r="BL1439" s="78"/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76"/>
      <c r="BW1439" s="76"/>
      <c r="BX1439" s="76"/>
      <c r="BY1439" s="76"/>
      <c r="BZ1439" s="70"/>
      <c r="CA1439" s="71"/>
      <c r="CB1439" s="70"/>
      <c r="CC1439" s="70"/>
      <c r="CD1439" s="72"/>
      <c r="CJ1439"/>
      <c r="CW1439" s="74"/>
      <c r="DC1439" s="67"/>
      <c r="DI1439" s="67"/>
    </row>
    <row r="1440" spans="1:113">
      <c r="A1440" s="76"/>
      <c r="B1440" s="77"/>
      <c r="C1440" s="76"/>
      <c r="D1440" s="78"/>
      <c r="E1440" s="76"/>
      <c r="F1440" s="76"/>
      <c r="G1440" s="76"/>
      <c r="H1440" s="76"/>
      <c r="I1440" s="76"/>
      <c r="J1440" s="76"/>
      <c r="K1440" s="76"/>
      <c r="L1440" s="78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8"/>
      <c r="AM1440" s="76"/>
      <c r="AN1440" s="76"/>
      <c r="AO1440" s="76"/>
      <c r="AP1440" s="76"/>
      <c r="AQ1440" s="76"/>
      <c r="AR1440" s="76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7"/>
      <c r="BD1440" s="77"/>
      <c r="BE1440" s="77"/>
      <c r="BF1440" s="77"/>
      <c r="BG1440" s="77"/>
      <c r="BH1440" s="77"/>
      <c r="BI1440" s="77"/>
      <c r="BJ1440" s="76"/>
      <c r="BK1440" s="76"/>
      <c r="BL1440" s="78"/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76"/>
      <c r="BW1440" s="76"/>
      <c r="BX1440" s="76"/>
      <c r="BY1440" s="76"/>
      <c r="BZ1440" s="70"/>
      <c r="CA1440" s="71"/>
      <c r="CB1440" s="70"/>
      <c r="CC1440" s="70"/>
      <c r="CD1440" s="72"/>
      <c r="CJ1440"/>
      <c r="CW1440" s="74"/>
      <c r="DC1440" s="67"/>
      <c r="DI1440" s="67"/>
    </row>
    <row r="1441" spans="1:113">
      <c r="A1441" s="76"/>
      <c r="B1441" s="77"/>
      <c r="C1441" s="76"/>
      <c r="D1441" s="78"/>
      <c r="E1441" s="76"/>
      <c r="F1441" s="76"/>
      <c r="G1441" s="76"/>
      <c r="H1441" s="76"/>
      <c r="I1441" s="76"/>
      <c r="J1441" s="76"/>
      <c r="K1441" s="76"/>
      <c r="L1441" s="78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8"/>
      <c r="AM1441" s="76"/>
      <c r="AN1441" s="76"/>
      <c r="AO1441" s="76"/>
      <c r="AP1441" s="76"/>
      <c r="AQ1441" s="76"/>
      <c r="AR1441" s="76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7"/>
      <c r="BD1441" s="77"/>
      <c r="BE1441" s="77"/>
      <c r="BF1441" s="77"/>
      <c r="BG1441" s="77"/>
      <c r="BH1441" s="77"/>
      <c r="BI1441" s="77"/>
      <c r="BJ1441" s="76"/>
      <c r="BK1441" s="76"/>
      <c r="BL1441" s="78"/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76"/>
      <c r="BW1441" s="76"/>
      <c r="BX1441" s="76"/>
      <c r="BY1441" s="76"/>
      <c r="BZ1441" s="70"/>
      <c r="CA1441" s="71"/>
      <c r="CB1441" s="70"/>
      <c r="CC1441" s="70"/>
      <c r="CD1441" s="72"/>
      <c r="CJ1441"/>
      <c r="CW1441" s="74"/>
      <c r="DC1441" s="67"/>
      <c r="DI1441" s="67"/>
    </row>
    <row r="1442" spans="1:113">
      <c r="A1442" s="76"/>
      <c r="B1442" s="77"/>
      <c r="C1442" s="76"/>
      <c r="D1442" s="78"/>
      <c r="E1442" s="76"/>
      <c r="F1442" s="76"/>
      <c r="G1442" s="76"/>
      <c r="H1442" s="76"/>
      <c r="I1442" s="76"/>
      <c r="J1442" s="76"/>
      <c r="K1442" s="76"/>
      <c r="L1442" s="78"/>
      <c r="M1442" s="76"/>
      <c r="N1442" s="76"/>
      <c r="O1442" s="76"/>
      <c r="P1442" s="76"/>
      <c r="Q1442" s="76"/>
      <c r="R1442" s="76"/>
      <c r="S1442" s="76"/>
      <c r="T1442" s="76"/>
      <c r="U1442" s="76"/>
      <c r="V1442" s="76"/>
      <c r="W1442" s="76"/>
      <c r="X1442" s="76"/>
      <c r="Y1442" s="76"/>
      <c r="Z1442" s="76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8"/>
      <c r="AM1442" s="76"/>
      <c r="AN1442" s="76"/>
      <c r="AO1442" s="76"/>
      <c r="AP1442" s="76"/>
      <c r="AQ1442" s="76"/>
      <c r="AR1442" s="76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7"/>
      <c r="BD1442" s="77"/>
      <c r="BE1442" s="77"/>
      <c r="BF1442" s="77"/>
      <c r="BG1442" s="77"/>
      <c r="BH1442" s="77"/>
      <c r="BI1442" s="77"/>
      <c r="BJ1442" s="76"/>
      <c r="BK1442" s="76"/>
      <c r="BL1442" s="78"/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76"/>
      <c r="BW1442" s="76"/>
      <c r="BX1442" s="76"/>
      <c r="BY1442" s="76"/>
      <c r="BZ1442" s="70"/>
      <c r="CA1442" s="71"/>
      <c r="CB1442" s="70"/>
      <c r="CC1442" s="70"/>
      <c r="CD1442" s="72"/>
      <c r="CJ1442"/>
      <c r="CW1442" s="74"/>
      <c r="DC1442" s="67"/>
      <c r="DI1442" s="67"/>
    </row>
    <row r="1443" spans="1:113">
      <c r="A1443" s="76"/>
      <c r="B1443" s="77"/>
      <c r="C1443" s="76"/>
      <c r="D1443" s="78"/>
      <c r="E1443" s="76"/>
      <c r="F1443" s="76"/>
      <c r="G1443" s="76"/>
      <c r="H1443" s="76"/>
      <c r="I1443" s="76"/>
      <c r="J1443" s="76"/>
      <c r="K1443" s="76"/>
      <c r="L1443" s="78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8"/>
      <c r="AM1443" s="76"/>
      <c r="AN1443" s="76"/>
      <c r="AO1443" s="76"/>
      <c r="AP1443" s="76"/>
      <c r="AQ1443" s="76"/>
      <c r="AR1443" s="76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7"/>
      <c r="BD1443" s="77"/>
      <c r="BE1443" s="77"/>
      <c r="BF1443" s="77"/>
      <c r="BG1443" s="77"/>
      <c r="BH1443" s="77"/>
      <c r="BI1443" s="77"/>
      <c r="BJ1443" s="76"/>
      <c r="BK1443" s="76"/>
      <c r="BL1443" s="78"/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76"/>
      <c r="BW1443" s="76"/>
      <c r="BX1443" s="76"/>
      <c r="BY1443" s="76"/>
      <c r="BZ1443" s="70"/>
      <c r="CA1443" s="71"/>
      <c r="CB1443" s="70"/>
      <c r="CC1443" s="70"/>
      <c r="CD1443" s="72"/>
      <c r="CJ1443"/>
      <c r="CW1443" s="74"/>
      <c r="DC1443" s="67"/>
      <c r="DI1443" s="67"/>
    </row>
    <row r="1444" spans="1:113">
      <c r="A1444" s="76"/>
      <c r="B1444" s="77"/>
      <c r="C1444" s="76"/>
      <c r="D1444" s="78"/>
      <c r="E1444" s="76"/>
      <c r="F1444" s="76"/>
      <c r="G1444" s="76"/>
      <c r="H1444" s="76"/>
      <c r="I1444" s="76"/>
      <c r="J1444" s="76"/>
      <c r="K1444" s="76"/>
      <c r="L1444" s="78"/>
      <c r="M1444" s="76"/>
      <c r="N1444" s="76"/>
      <c r="O1444" s="76"/>
      <c r="P1444" s="76"/>
      <c r="Q1444" s="76"/>
      <c r="R1444" s="79"/>
      <c r="S1444" s="76"/>
      <c r="T1444" s="76"/>
      <c r="U1444" s="76"/>
      <c r="V1444" s="76"/>
      <c r="W1444" s="76"/>
      <c r="X1444" s="76"/>
      <c r="Y1444" s="76"/>
      <c r="Z1444" s="76"/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8"/>
      <c r="AM1444" s="76"/>
      <c r="AN1444" s="76"/>
      <c r="AO1444" s="76"/>
      <c r="AP1444" s="76"/>
      <c r="AQ1444" s="76"/>
      <c r="AR1444" s="76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7"/>
      <c r="BD1444" s="77"/>
      <c r="BE1444" s="77"/>
      <c r="BF1444" s="77"/>
      <c r="BG1444" s="77"/>
      <c r="BH1444" s="77"/>
      <c r="BI1444" s="77"/>
      <c r="BJ1444" s="76"/>
      <c r="BK1444" s="76"/>
      <c r="BL1444" s="78"/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76"/>
      <c r="BW1444" s="76"/>
      <c r="BX1444" s="76"/>
      <c r="BY1444" s="76"/>
      <c r="BZ1444" s="70"/>
      <c r="CA1444" s="71"/>
      <c r="CB1444" s="70"/>
      <c r="CC1444" s="70"/>
      <c r="CD1444" s="72"/>
      <c r="CJ1444"/>
      <c r="CW1444" s="74"/>
      <c r="DC1444" s="67"/>
      <c r="DI1444" s="67"/>
    </row>
    <row r="1445" spans="1:113">
      <c r="A1445" s="76"/>
      <c r="B1445" s="77"/>
      <c r="C1445" s="76"/>
      <c r="D1445" s="78"/>
      <c r="E1445" s="76"/>
      <c r="F1445" s="76"/>
      <c r="G1445" s="76"/>
      <c r="H1445" s="76"/>
      <c r="I1445" s="76"/>
      <c r="J1445" s="76"/>
      <c r="K1445" s="76"/>
      <c r="L1445" s="78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8"/>
      <c r="AM1445" s="76"/>
      <c r="AN1445" s="76"/>
      <c r="AO1445" s="76"/>
      <c r="AP1445" s="76"/>
      <c r="AQ1445" s="76"/>
      <c r="AR1445" s="76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7"/>
      <c r="BD1445" s="77"/>
      <c r="BE1445" s="77"/>
      <c r="BF1445" s="77"/>
      <c r="BG1445" s="77"/>
      <c r="BH1445" s="77"/>
      <c r="BI1445" s="77"/>
      <c r="BJ1445" s="76"/>
      <c r="BK1445" s="76"/>
      <c r="BL1445" s="78"/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76"/>
      <c r="BW1445" s="76"/>
      <c r="BX1445" s="76"/>
      <c r="BY1445" s="76"/>
      <c r="BZ1445" s="70"/>
      <c r="CA1445" s="71"/>
      <c r="CB1445" s="70"/>
      <c r="CC1445" s="70"/>
      <c r="CD1445" s="72"/>
      <c r="CJ1445"/>
      <c r="CW1445" s="74"/>
      <c r="DC1445" s="67"/>
      <c r="DI1445" s="67"/>
    </row>
    <row r="1446" spans="1:113">
      <c r="A1446" s="76"/>
      <c r="B1446" s="77"/>
      <c r="C1446" s="76"/>
      <c r="D1446" s="78"/>
      <c r="E1446" s="76"/>
      <c r="F1446" s="76"/>
      <c r="G1446" s="76"/>
      <c r="H1446" s="76"/>
      <c r="I1446" s="76"/>
      <c r="J1446" s="76"/>
      <c r="K1446" s="76"/>
      <c r="L1446" s="78"/>
      <c r="M1446" s="76"/>
      <c r="N1446" s="76"/>
      <c r="O1446" s="76"/>
      <c r="P1446" s="76"/>
      <c r="Q1446" s="76"/>
      <c r="R1446" s="76"/>
      <c r="S1446" s="76"/>
      <c r="T1446" s="76"/>
      <c r="U1446" s="76"/>
      <c r="V1446" s="76"/>
      <c r="W1446" s="76"/>
      <c r="X1446" s="76"/>
      <c r="Y1446" s="76"/>
      <c r="Z1446" s="76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8"/>
      <c r="AM1446" s="76"/>
      <c r="AN1446" s="76"/>
      <c r="AO1446" s="76"/>
      <c r="AP1446" s="76"/>
      <c r="AQ1446" s="76"/>
      <c r="AR1446" s="76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7"/>
      <c r="BD1446" s="77"/>
      <c r="BE1446" s="77"/>
      <c r="BF1446" s="77"/>
      <c r="BG1446" s="77"/>
      <c r="BH1446" s="77"/>
      <c r="BI1446" s="77"/>
      <c r="BJ1446" s="76"/>
      <c r="BK1446" s="76"/>
      <c r="BL1446" s="78"/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76"/>
      <c r="BW1446" s="76"/>
      <c r="BX1446" s="76"/>
      <c r="BY1446" s="76"/>
      <c r="BZ1446" s="70"/>
      <c r="CA1446" s="71"/>
      <c r="CB1446" s="70"/>
      <c r="CC1446" s="70"/>
      <c r="CD1446" s="72"/>
      <c r="CJ1446"/>
      <c r="CW1446" s="74"/>
      <c r="DC1446" s="67"/>
      <c r="DI1446" s="67"/>
    </row>
    <row r="1447" spans="1:113">
      <c r="A1447" s="76"/>
      <c r="B1447" s="77"/>
      <c r="C1447" s="76"/>
      <c r="D1447" s="78"/>
      <c r="E1447" s="76"/>
      <c r="F1447" s="76"/>
      <c r="G1447" s="76"/>
      <c r="H1447" s="76"/>
      <c r="I1447" s="76"/>
      <c r="J1447" s="76"/>
      <c r="K1447" s="76"/>
      <c r="L1447" s="78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8"/>
      <c r="AM1447" s="76"/>
      <c r="AN1447" s="76"/>
      <c r="AO1447" s="76"/>
      <c r="AP1447" s="76"/>
      <c r="AQ1447" s="76"/>
      <c r="AR1447" s="76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7"/>
      <c r="BD1447" s="77"/>
      <c r="BE1447" s="77"/>
      <c r="BF1447" s="77"/>
      <c r="BG1447" s="77"/>
      <c r="BH1447" s="77"/>
      <c r="BI1447" s="77"/>
      <c r="BJ1447" s="76"/>
      <c r="BK1447" s="76"/>
      <c r="BL1447" s="78"/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76"/>
      <c r="BW1447" s="76"/>
      <c r="BX1447" s="76"/>
      <c r="BY1447" s="76"/>
      <c r="BZ1447" s="70"/>
      <c r="CA1447" s="71"/>
      <c r="CB1447" s="70"/>
      <c r="CC1447" s="70"/>
      <c r="CD1447" s="72"/>
      <c r="CJ1447"/>
      <c r="CW1447" s="74"/>
      <c r="DC1447" s="67"/>
      <c r="DI1447" s="67"/>
    </row>
    <row r="1448" spans="1:113">
      <c r="A1448" s="76"/>
      <c r="B1448" s="77"/>
      <c r="C1448" s="76"/>
      <c r="D1448" s="78"/>
      <c r="E1448" s="76"/>
      <c r="F1448" s="76"/>
      <c r="G1448" s="76"/>
      <c r="H1448" s="76"/>
      <c r="I1448" s="76"/>
      <c r="J1448" s="76"/>
      <c r="K1448" s="76"/>
      <c r="L1448" s="78"/>
      <c r="M1448" s="76"/>
      <c r="N1448" s="76"/>
      <c r="O1448" s="76"/>
      <c r="P1448" s="76"/>
      <c r="Q1448" s="76"/>
      <c r="R1448" s="76"/>
      <c r="S1448" s="76"/>
      <c r="T1448" s="76"/>
      <c r="U1448" s="76"/>
      <c r="V1448" s="76"/>
      <c r="W1448" s="76"/>
      <c r="X1448" s="76"/>
      <c r="Y1448" s="76"/>
      <c r="Z1448" s="76"/>
      <c r="AA1448" s="76"/>
      <c r="AB1448" s="76"/>
      <c r="AC1448" s="76"/>
      <c r="AD1448" s="76"/>
      <c r="AE1448" s="76"/>
      <c r="AF1448" s="76"/>
      <c r="AG1448" s="76"/>
      <c r="AH1448" s="76"/>
      <c r="AI1448" s="76"/>
      <c r="AJ1448" s="76"/>
      <c r="AK1448" s="76"/>
      <c r="AL1448" s="78"/>
      <c r="AM1448" s="76"/>
      <c r="AN1448" s="76"/>
      <c r="AO1448" s="76"/>
      <c r="AP1448" s="76"/>
      <c r="AQ1448" s="76"/>
      <c r="AR1448" s="76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7"/>
      <c r="BD1448" s="77"/>
      <c r="BE1448" s="77"/>
      <c r="BF1448" s="77"/>
      <c r="BG1448" s="77"/>
      <c r="BH1448" s="77"/>
      <c r="BI1448" s="77"/>
      <c r="BJ1448" s="76"/>
      <c r="BK1448" s="76"/>
      <c r="BL1448" s="78"/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76"/>
      <c r="BW1448" s="76"/>
      <c r="BX1448" s="76"/>
      <c r="BY1448" s="76"/>
      <c r="BZ1448" s="70"/>
      <c r="CA1448" s="71"/>
      <c r="CB1448" s="70"/>
      <c r="CC1448" s="70"/>
      <c r="CD1448" s="72"/>
      <c r="CJ1448"/>
      <c r="CW1448" s="74"/>
      <c r="DC1448" s="67"/>
      <c r="DI1448" s="67"/>
    </row>
    <row r="1449" spans="1:113">
      <c r="A1449" s="76"/>
      <c r="B1449" s="77"/>
      <c r="C1449" s="76"/>
      <c r="D1449" s="78"/>
      <c r="E1449" s="76"/>
      <c r="F1449" s="76"/>
      <c r="G1449" s="76"/>
      <c r="H1449" s="76"/>
      <c r="I1449" s="76"/>
      <c r="J1449" s="76"/>
      <c r="K1449" s="76"/>
      <c r="L1449" s="78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76"/>
      <c r="AE1449" s="76"/>
      <c r="AF1449" s="76"/>
      <c r="AG1449" s="76"/>
      <c r="AH1449" s="76"/>
      <c r="AI1449" s="76"/>
      <c r="AJ1449" s="76"/>
      <c r="AK1449" s="76"/>
      <c r="AL1449" s="78"/>
      <c r="AM1449" s="76"/>
      <c r="AN1449" s="76"/>
      <c r="AO1449" s="76"/>
      <c r="AP1449" s="76"/>
      <c r="AQ1449" s="76"/>
      <c r="AR1449" s="76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7"/>
      <c r="BD1449" s="77"/>
      <c r="BE1449" s="77"/>
      <c r="BF1449" s="77"/>
      <c r="BG1449" s="77"/>
      <c r="BH1449" s="77"/>
      <c r="BI1449" s="77"/>
      <c r="BJ1449" s="76"/>
      <c r="BK1449" s="76"/>
      <c r="BL1449" s="78"/>
      <c r="BM1449" s="76"/>
      <c r="BN1449" s="76"/>
      <c r="BO1449" s="76"/>
      <c r="BP1449" s="76"/>
      <c r="BQ1449" s="76"/>
      <c r="BR1449" s="76"/>
      <c r="BS1449" s="76"/>
      <c r="BT1449" s="76"/>
      <c r="BU1449" s="76"/>
      <c r="BV1449" s="76"/>
      <c r="BW1449" s="76"/>
      <c r="BX1449" s="76"/>
      <c r="BY1449" s="76"/>
      <c r="BZ1449" s="70"/>
      <c r="CA1449" s="71"/>
      <c r="CB1449" s="70"/>
      <c r="CC1449" s="70"/>
      <c r="CD1449" s="72"/>
      <c r="CJ1449"/>
      <c r="CW1449" s="74"/>
      <c r="DC1449" s="67"/>
      <c r="DI1449" s="67"/>
    </row>
    <row r="1450" spans="1:113">
      <c r="A1450" s="76"/>
      <c r="B1450" s="77"/>
      <c r="C1450" s="76"/>
      <c r="D1450" s="78"/>
      <c r="E1450" s="76"/>
      <c r="F1450" s="76"/>
      <c r="G1450" s="76"/>
      <c r="H1450" s="76"/>
      <c r="I1450" s="76"/>
      <c r="J1450" s="76"/>
      <c r="K1450" s="76"/>
      <c r="L1450" s="78"/>
      <c r="M1450" s="76"/>
      <c r="N1450" s="76"/>
      <c r="O1450" s="76"/>
      <c r="P1450" s="76"/>
      <c r="Q1450" s="76"/>
      <c r="R1450" s="76"/>
      <c r="S1450" s="76"/>
      <c r="T1450" s="76"/>
      <c r="U1450" s="76"/>
      <c r="V1450" s="76"/>
      <c r="W1450" s="76"/>
      <c r="X1450" s="76"/>
      <c r="Y1450" s="76"/>
      <c r="Z1450" s="76"/>
      <c r="AA1450" s="76"/>
      <c r="AB1450" s="76"/>
      <c r="AC1450" s="76"/>
      <c r="AD1450" s="76"/>
      <c r="AE1450" s="76"/>
      <c r="AF1450" s="76"/>
      <c r="AG1450" s="76"/>
      <c r="AH1450" s="76"/>
      <c r="AI1450" s="76"/>
      <c r="AJ1450" s="76"/>
      <c r="AK1450" s="76"/>
      <c r="AL1450" s="78"/>
      <c r="AM1450" s="76"/>
      <c r="AN1450" s="76"/>
      <c r="AO1450" s="76"/>
      <c r="AP1450" s="76"/>
      <c r="AQ1450" s="76"/>
      <c r="AR1450" s="76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7"/>
      <c r="BD1450" s="77"/>
      <c r="BE1450" s="77"/>
      <c r="BF1450" s="77"/>
      <c r="BG1450" s="77"/>
      <c r="BH1450" s="77"/>
      <c r="BI1450" s="77"/>
      <c r="BJ1450" s="76"/>
      <c r="BK1450" s="76"/>
      <c r="BL1450" s="78"/>
      <c r="BM1450" s="76"/>
      <c r="BN1450" s="76"/>
      <c r="BO1450" s="76"/>
      <c r="BP1450" s="76"/>
      <c r="BQ1450" s="76"/>
      <c r="BR1450" s="76"/>
      <c r="BS1450" s="76"/>
      <c r="BT1450" s="76"/>
      <c r="BU1450" s="76"/>
      <c r="BV1450" s="76"/>
      <c r="BW1450" s="76"/>
      <c r="BX1450" s="76"/>
      <c r="BY1450" s="76"/>
      <c r="BZ1450" s="70"/>
      <c r="CA1450" s="71"/>
      <c r="CB1450" s="70"/>
      <c r="CC1450" s="70"/>
      <c r="CD1450" s="72"/>
      <c r="CJ1450"/>
      <c r="CW1450" s="74"/>
      <c r="DC1450" s="67"/>
      <c r="DI1450" s="67"/>
    </row>
    <row r="1451" spans="1:113">
      <c r="A1451" s="76"/>
      <c r="B1451" s="77"/>
      <c r="C1451" s="76"/>
      <c r="D1451" s="78"/>
      <c r="E1451" s="76"/>
      <c r="F1451" s="76"/>
      <c r="G1451" s="76"/>
      <c r="H1451" s="76"/>
      <c r="I1451" s="76"/>
      <c r="J1451" s="76"/>
      <c r="K1451" s="76"/>
      <c r="L1451" s="78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  <c r="AH1451" s="76"/>
      <c r="AI1451" s="76"/>
      <c r="AJ1451" s="76"/>
      <c r="AK1451" s="76"/>
      <c r="AL1451" s="78"/>
      <c r="AM1451" s="76"/>
      <c r="AN1451" s="76"/>
      <c r="AO1451" s="76"/>
      <c r="AP1451" s="76"/>
      <c r="AQ1451" s="76"/>
      <c r="AR1451" s="76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7"/>
      <c r="BD1451" s="77"/>
      <c r="BE1451" s="77"/>
      <c r="BF1451" s="77"/>
      <c r="BG1451" s="77"/>
      <c r="BH1451" s="77"/>
      <c r="BI1451" s="77"/>
      <c r="BJ1451" s="76"/>
      <c r="BK1451" s="76"/>
      <c r="BL1451" s="78"/>
      <c r="BM1451" s="76"/>
      <c r="BN1451" s="76"/>
      <c r="BO1451" s="76"/>
      <c r="BP1451" s="76"/>
      <c r="BQ1451" s="76"/>
      <c r="BR1451" s="76"/>
      <c r="BS1451" s="76"/>
      <c r="BT1451" s="76"/>
      <c r="BU1451" s="76"/>
      <c r="BV1451" s="76"/>
      <c r="BW1451" s="76"/>
      <c r="BX1451" s="76"/>
      <c r="BY1451" s="76"/>
      <c r="BZ1451" s="70"/>
      <c r="CA1451" s="71"/>
      <c r="CB1451" s="70"/>
      <c r="CC1451" s="70"/>
      <c r="CD1451" s="72"/>
      <c r="CJ1451"/>
      <c r="CW1451" s="74"/>
      <c r="DC1451" s="67"/>
      <c r="DI1451" s="67"/>
    </row>
    <row r="1452" spans="1:113">
      <c r="A1452" s="76"/>
      <c r="B1452" s="77"/>
      <c r="C1452" s="76"/>
      <c r="D1452" s="78"/>
      <c r="E1452" s="76"/>
      <c r="F1452" s="76"/>
      <c r="G1452" s="76"/>
      <c r="H1452" s="76"/>
      <c r="I1452" s="76"/>
      <c r="J1452" s="76"/>
      <c r="K1452" s="76"/>
      <c r="L1452" s="78"/>
      <c r="M1452" s="76"/>
      <c r="N1452" s="76"/>
      <c r="O1452" s="76"/>
      <c r="P1452" s="76"/>
      <c r="Q1452" s="76"/>
      <c r="R1452" s="76"/>
      <c r="S1452" s="76"/>
      <c r="T1452" s="76"/>
      <c r="U1452" s="76"/>
      <c r="V1452" s="76"/>
      <c r="W1452" s="76"/>
      <c r="X1452" s="76"/>
      <c r="Y1452" s="76"/>
      <c r="Z1452" s="76"/>
      <c r="AA1452" s="76"/>
      <c r="AB1452" s="76"/>
      <c r="AC1452" s="76"/>
      <c r="AD1452" s="76"/>
      <c r="AE1452" s="76"/>
      <c r="AF1452" s="76"/>
      <c r="AG1452" s="76"/>
      <c r="AH1452" s="76"/>
      <c r="AI1452" s="76"/>
      <c r="AJ1452" s="76"/>
      <c r="AK1452" s="76"/>
      <c r="AL1452" s="78"/>
      <c r="AM1452" s="76"/>
      <c r="AN1452" s="76"/>
      <c r="AO1452" s="76"/>
      <c r="AP1452" s="76"/>
      <c r="AQ1452" s="76"/>
      <c r="AR1452" s="76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7"/>
      <c r="BD1452" s="77"/>
      <c r="BE1452" s="77"/>
      <c r="BF1452" s="77"/>
      <c r="BG1452" s="77"/>
      <c r="BH1452" s="77"/>
      <c r="BI1452" s="77"/>
      <c r="BJ1452" s="76"/>
      <c r="BK1452" s="76"/>
      <c r="BL1452" s="78"/>
      <c r="BM1452" s="76"/>
      <c r="BN1452" s="76"/>
      <c r="BO1452" s="76"/>
      <c r="BP1452" s="76"/>
      <c r="BQ1452" s="76"/>
      <c r="BR1452" s="76"/>
      <c r="BS1452" s="76"/>
      <c r="BT1452" s="76"/>
      <c r="BU1452" s="76"/>
      <c r="BV1452" s="76"/>
      <c r="BW1452" s="76"/>
      <c r="BX1452" s="76"/>
      <c r="BY1452" s="76"/>
      <c r="BZ1452" s="70"/>
      <c r="CA1452" s="71"/>
      <c r="CB1452" s="70"/>
      <c r="CC1452" s="70"/>
      <c r="CD1452" s="72"/>
      <c r="CJ1452"/>
      <c r="CW1452" s="74"/>
      <c r="DC1452" s="67"/>
      <c r="DI1452" s="67"/>
    </row>
    <row r="1453" spans="1:113">
      <c r="A1453" s="76"/>
      <c r="B1453" s="77"/>
      <c r="C1453" s="76"/>
      <c r="D1453" s="78"/>
      <c r="E1453" s="76"/>
      <c r="F1453" s="76"/>
      <c r="G1453" s="76"/>
      <c r="H1453" s="76"/>
      <c r="I1453" s="76"/>
      <c r="J1453" s="76"/>
      <c r="K1453" s="76"/>
      <c r="L1453" s="78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  <c r="AH1453" s="76"/>
      <c r="AI1453" s="76"/>
      <c r="AJ1453" s="76"/>
      <c r="AK1453" s="76"/>
      <c r="AL1453" s="78"/>
      <c r="AM1453" s="76"/>
      <c r="AN1453" s="76"/>
      <c r="AO1453" s="76"/>
      <c r="AP1453" s="76"/>
      <c r="AQ1453" s="76"/>
      <c r="AR1453" s="76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7"/>
      <c r="BD1453" s="77"/>
      <c r="BE1453" s="77"/>
      <c r="BF1453" s="77"/>
      <c r="BG1453" s="77"/>
      <c r="BH1453" s="77"/>
      <c r="BI1453" s="77"/>
      <c r="BJ1453" s="76"/>
      <c r="BK1453" s="76"/>
      <c r="BL1453" s="78"/>
      <c r="BM1453" s="76"/>
      <c r="BN1453" s="76"/>
      <c r="BO1453" s="76"/>
      <c r="BP1453" s="76"/>
      <c r="BQ1453" s="76"/>
      <c r="BR1453" s="76"/>
      <c r="BS1453" s="76"/>
      <c r="BT1453" s="76"/>
      <c r="BU1453" s="76"/>
      <c r="BV1453" s="76"/>
      <c r="BW1453" s="76"/>
      <c r="BX1453" s="76"/>
      <c r="BY1453" s="76"/>
      <c r="BZ1453" s="70"/>
      <c r="CA1453" s="71"/>
      <c r="CB1453" s="70"/>
      <c r="CC1453" s="70"/>
      <c r="CD1453" s="72"/>
      <c r="CJ1453"/>
      <c r="CW1453" s="74"/>
      <c r="DC1453" s="67"/>
      <c r="DI1453" s="67"/>
    </row>
    <row r="1454" spans="1:113">
      <c r="A1454" s="76"/>
      <c r="B1454" s="77"/>
      <c r="C1454" s="76"/>
      <c r="D1454" s="78"/>
      <c r="E1454" s="76"/>
      <c r="F1454" s="76"/>
      <c r="G1454" s="76"/>
      <c r="H1454" s="76"/>
      <c r="I1454" s="76"/>
      <c r="J1454" s="76"/>
      <c r="K1454" s="76"/>
      <c r="L1454" s="78"/>
      <c r="M1454" s="76"/>
      <c r="N1454" s="76"/>
      <c r="O1454" s="76"/>
      <c r="P1454" s="76"/>
      <c r="Q1454" s="76"/>
      <c r="R1454" s="76"/>
      <c r="S1454" s="76"/>
      <c r="T1454" s="76"/>
      <c r="U1454" s="76"/>
      <c r="V1454" s="76"/>
      <c r="W1454" s="76"/>
      <c r="X1454" s="76"/>
      <c r="Y1454" s="76"/>
      <c r="Z1454" s="76"/>
      <c r="AA1454" s="76"/>
      <c r="AB1454" s="76"/>
      <c r="AC1454" s="76"/>
      <c r="AD1454" s="76"/>
      <c r="AE1454" s="76"/>
      <c r="AF1454" s="76"/>
      <c r="AG1454" s="76"/>
      <c r="AH1454" s="76"/>
      <c r="AI1454" s="76"/>
      <c r="AJ1454" s="76"/>
      <c r="AK1454" s="76"/>
      <c r="AL1454" s="78"/>
      <c r="AM1454" s="76"/>
      <c r="AN1454" s="76"/>
      <c r="AO1454" s="76"/>
      <c r="AP1454" s="76"/>
      <c r="AQ1454" s="76"/>
      <c r="AR1454" s="76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7"/>
      <c r="BD1454" s="77"/>
      <c r="BE1454" s="77"/>
      <c r="BF1454" s="77"/>
      <c r="BG1454" s="77"/>
      <c r="BH1454" s="77"/>
      <c r="BI1454" s="77"/>
      <c r="BJ1454" s="76"/>
      <c r="BK1454" s="76"/>
      <c r="BL1454" s="78"/>
      <c r="BM1454" s="76"/>
      <c r="BN1454" s="76"/>
      <c r="BO1454" s="76"/>
      <c r="BP1454" s="76"/>
      <c r="BQ1454" s="76"/>
      <c r="BR1454" s="76"/>
      <c r="BS1454" s="76"/>
      <c r="BT1454" s="76"/>
      <c r="BU1454" s="76"/>
      <c r="BV1454" s="76"/>
      <c r="BW1454" s="76"/>
      <c r="BX1454" s="76"/>
      <c r="BY1454" s="76"/>
      <c r="BZ1454" s="70"/>
      <c r="CA1454" s="71"/>
      <c r="CB1454" s="70"/>
      <c r="CC1454" s="70"/>
      <c r="CD1454" s="72"/>
      <c r="CJ1454"/>
      <c r="CW1454" s="74"/>
      <c r="DC1454" s="67"/>
      <c r="DI1454" s="67"/>
    </row>
    <row r="1455" spans="1:113">
      <c r="A1455" s="76"/>
      <c r="B1455" s="77"/>
      <c r="C1455" s="76"/>
      <c r="D1455" s="78"/>
      <c r="E1455" s="76"/>
      <c r="F1455" s="76"/>
      <c r="G1455" s="76"/>
      <c r="H1455" s="76"/>
      <c r="I1455" s="76"/>
      <c r="J1455" s="76"/>
      <c r="K1455" s="76"/>
      <c r="L1455" s="78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76"/>
      <c r="AE1455" s="76"/>
      <c r="AF1455" s="76"/>
      <c r="AG1455" s="76"/>
      <c r="AH1455" s="76"/>
      <c r="AI1455" s="76"/>
      <c r="AJ1455" s="76"/>
      <c r="AK1455" s="76"/>
      <c r="AL1455" s="78"/>
      <c r="AM1455" s="76"/>
      <c r="AN1455" s="76"/>
      <c r="AO1455" s="76"/>
      <c r="AP1455" s="76"/>
      <c r="AQ1455" s="76"/>
      <c r="AR1455" s="76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7"/>
      <c r="BD1455" s="77"/>
      <c r="BE1455" s="77"/>
      <c r="BF1455" s="77"/>
      <c r="BG1455" s="77"/>
      <c r="BH1455" s="77"/>
      <c r="BI1455" s="77"/>
      <c r="BJ1455" s="76"/>
      <c r="BK1455" s="76"/>
      <c r="BL1455" s="78"/>
      <c r="BM1455" s="76"/>
      <c r="BN1455" s="76"/>
      <c r="BO1455" s="76"/>
      <c r="BP1455" s="76"/>
      <c r="BQ1455" s="76"/>
      <c r="BR1455" s="76"/>
      <c r="BS1455" s="76"/>
      <c r="BT1455" s="76"/>
      <c r="BU1455" s="76"/>
      <c r="BV1455" s="76"/>
      <c r="BW1455" s="76"/>
      <c r="BX1455" s="76"/>
      <c r="BY1455" s="76"/>
      <c r="BZ1455" s="70"/>
      <c r="CA1455" s="71"/>
      <c r="CB1455" s="70"/>
      <c r="CC1455" s="70"/>
      <c r="CD1455" s="72"/>
      <c r="CJ1455"/>
      <c r="CW1455" s="74"/>
      <c r="DC1455" s="67"/>
      <c r="DI1455" s="67"/>
    </row>
    <row r="1456" spans="1:113">
      <c r="A1456" s="76"/>
      <c r="B1456" s="77"/>
      <c r="C1456" s="76"/>
      <c r="D1456" s="78"/>
      <c r="E1456" s="76"/>
      <c r="F1456" s="76"/>
      <c r="G1456" s="76"/>
      <c r="H1456" s="76"/>
      <c r="I1456" s="76"/>
      <c r="J1456" s="76"/>
      <c r="K1456" s="76"/>
      <c r="L1456" s="78"/>
      <c r="M1456" s="76"/>
      <c r="N1456" s="76"/>
      <c r="O1456" s="76"/>
      <c r="P1456" s="76"/>
      <c r="Q1456" s="76"/>
      <c r="R1456" s="76"/>
      <c r="S1456" s="76"/>
      <c r="T1456" s="76"/>
      <c r="U1456" s="76"/>
      <c r="V1456" s="76"/>
      <c r="W1456" s="76"/>
      <c r="X1456" s="76"/>
      <c r="Y1456" s="76"/>
      <c r="Z1456" s="76"/>
      <c r="AA1456" s="76"/>
      <c r="AB1456" s="76"/>
      <c r="AC1456" s="76"/>
      <c r="AD1456" s="76"/>
      <c r="AE1456" s="76"/>
      <c r="AF1456" s="76"/>
      <c r="AG1456" s="76"/>
      <c r="AH1456" s="76"/>
      <c r="AI1456" s="76"/>
      <c r="AJ1456" s="76"/>
      <c r="AK1456" s="76"/>
      <c r="AL1456" s="78"/>
      <c r="AM1456" s="76"/>
      <c r="AN1456" s="76"/>
      <c r="AO1456" s="76"/>
      <c r="AP1456" s="76"/>
      <c r="AQ1456" s="76"/>
      <c r="AR1456" s="76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7"/>
      <c r="BD1456" s="77"/>
      <c r="BE1456" s="77"/>
      <c r="BF1456" s="77"/>
      <c r="BG1456" s="77"/>
      <c r="BH1456" s="77"/>
      <c r="BI1456" s="77"/>
      <c r="BJ1456" s="76"/>
      <c r="BK1456" s="76"/>
      <c r="BL1456" s="78"/>
      <c r="BM1456" s="76"/>
      <c r="BN1456" s="76"/>
      <c r="BO1456" s="76"/>
      <c r="BP1456" s="76"/>
      <c r="BQ1456" s="76"/>
      <c r="BR1456" s="76"/>
      <c r="BS1456" s="76"/>
      <c r="BT1456" s="76"/>
      <c r="BU1456" s="76"/>
      <c r="BV1456" s="76"/>
      <c r="BW1456" s="76"/>
      <c r="BX1456" s="76"/>
      <c r="BY1456" s="76"/>
      <c r="BZ1456" s="70"/>
      <c r="CA1456" s="71"/>
      <c r="CB1456" s="70"/>
      <c r="CC1456" s="70"/>
      <c r="CD1456" s="72"/>
      <c r="CJ1456"/>
      <c r="CW1456" s="74"/>
      <c r="DC1456" s="67"/>
      <c r="DI1456" s="67"/>
    </row>
    <row r="1457" spans="1:113">
      <c r="A1457" s="76"/>
      <c r="B1457" s="77"/>
      <c r="C1457" s="76"/>
      <c r="D1457" s="78"/>
      <c r="E1457" s="76"/>
      <c r="F1457" s="76"/>
      <c r="G1457" s="76"/>
      <c r="H1457" s="76"/>
      <c r="I1457" s="76"/>
      <c r="J1457" s="76"/>
      <c r="K1457" s="76"/>
      <c r="L1457" s="78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76"/>
      <c r="AE1457" s="76"/>
      <c r="AF1457" s="76"/>
      <c r="AG1457" s="76"/>
      <c r="AH1457" s="76"/>
      <c r="AI1457" s="76"/>
      <c r="AJ1457" s="76"/>
      <c r="AK1457" s="76"/>
      <c r="AL1457" s="78"/>
      <c r="AM1457" s="76"/>
      <c r="AN1457" s="76"/>
      <c r="AO1457" s="76"/>
      <c r="AP1457" s="76"/>
      <c r="AQ1457" s="76"/>
      <c r="AR1457" s="76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7"/>
      <c r="BD1457" s="77"/>
      <c r="BE1457" s="77"/>
      <c r="BF1457" s="77"/>
      <c r="BG1457" s="77"/>
      <c r="BH1457" s="77"/>
      <c r="BI1457" s="77"/>
      <c r="BJ1457" s="76"/>
      <c r="BK1457" s="76"/>
      <c r="BL1457" s="78"/>
      <c r="BM1457" s="76"/>
      <c r="BN1457" s="76"/>
      <c r="BO1457" s="76"/>
      <c r="BP1457" s="76"/>
      <c r="BQ1457" s="76"/>
      <c r="BR1457" s="76"/>
      <c r="BS1457" s="76"/>
      <c r="BT1457" s="76"/>
      <c r="BU1457" s="76"/>
      <c r="BV1457" s="76"/>
      <c r="BW1457" s="76"/>
      <c r="BX1457" s="76"/>
      <c r="BY1457" s="76"/>
      <c r="BZ1457" s="70"/>
      <c r="CA1457" s="71"/>
      <c r="CB1457" s="70"/>
      <c r="CC1457" s="70"/>
      <c r="CD1457" s="72"/>
      <c r="CJ1457"/>
      <c r="CW1457" s="74"/>
      <c r="DC1457" s="67"/>
      <c r="DI1457" s="67"/>
    </row>
    <row r="1458" spans="1:113">
      <c r="A1458" s="76"/>
      <c r="B1458" s="77"/>
      <c r="C1458" s="76"/>
      <c r="D1458" s="78"/>
      <c r="E1458" s="76"/>
      <c r="F1458" s="76"/>
      <c r="G1458" s="76"/>
      <c r="H1458" s="76"/>
      <c r="I1458" s="76"/>
      <c r="J1458" s="76"/>
      <c r="K1458" s="76"/>
      <c r="L1458" s="78"/>
      <c r="M1458" s="76"/>
      <c r="N1458" s="76"/>
      <c r="O1458" s="76"/>
      <c r="P1458" s="76"/>
      <c r="Q1458" s="76"/>
      <c r="R1458" s="76"/>
      <c r="S1458" s="76"/>
      <c r="T1458" s="76"/>
      <c r="U1458" s="76"/>
      <c r="V1458" s="76"/>
      <c r="W1458" s="76"/>
      <c r="X1458" s="76"/>
      <c r="Y1458" s="76"/>
      <c r="Z1458" s="76"/>
      <c r="AA1458" s="76"/>
      <c r="AB1458" s="76"/>
      <c r="AC1458" s="76"/>
      <c r="AD1458" s="76"/>
      <c r="AE1458" s="76"/>
      <c r="AF1458" s="76"/>
      <c r="AG1458" s="76"/>
      <c r="AH1458" s="76"/>
      <c r="AI1458" s="76"/>
      <c r="AJ1458" s="76"/>
      <c r="AK1458" s="76"/>
      <c r="AL1458" s="78"/>
      <c r="AM1458" s="76"/>
      <c r="AN1458" s="76"/>
      <c r="AO1458" s="76"/>
      <c r="AP1458" s="76"/>
      <c r="AQ1458" s="76"/>
      <c r="AR1458" s="76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7"/>
      <c r="BD1458" s="77"/>
      <c r="BE1458" s="77"/>
      <c r="BF1458" s="77"/>
      <c r="BG1458" s="77"/>
      <c r="BH1458" s="77"/>
      <c r="BI1458" s="77"/>
      <c r="BJ1458" s="76"/>
      <c r="BK1458" s="76"/>
      <c r="BL1458" s="78"/>
      <c r="BM1458" s="76"/>
      <c r="BN1458" s="76"/>
      <c r="BO1458" s="76"/>
      <c r="BP1458" s="76"/>
      <c r="BQ1458" s="76"/>
      <c r="BR1458" s="76"/>
      <c r="BS1458" s="76"/>
      <c r="BT1458" s="76"/>
      <c r="BU1458" s="76"/>
      <c r="BV1458" s="76"/>
      <c r="BW1458" s="76"/>
      <c r="BX1458" s="76"/>
      <c r="BY1458" s="76"/>
      <c r="BZ1458" s="70"/>
      <c r="CA1458" s="71"/>
      <c r="CB1458" s="70"/>
      <c r="CC1458" s="70"/>
      <c r="CD1458" s="72"/>
      <c r="CJ1458"/>
      <c r="CW1458" s="74"/>
      <c r="DC1458" s="67"/>
      <c r="DI1458" s="67"/>
    </row>
    <row r="1459" spans="1:113">
      <c r="A1459" s="76"/>
      <c r="B1459" s="77"/>
      <c r="C1459" s="76"/>
      <c r="D1459" s="78"/>
      <c r="E1459" s="76"/>
      <c r="F1459" s="76"/>
      <c r="G1459" s="76"/>
      <c r="H1459" s="76"/>
      <c r="I1459" s="76"/>
      <c r="J1459" s="76"/>
      <c r="K1459" s="76"/>
      <c r="L1459" s="78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76"/>
      <c r="AE1459" s="76"/>
      <c r="AF1459" s="76"/>
      <c r="AG1459" s="76"/>
      <c r="AH1459" s="76"/>
      <c r="AI1459" s="76"/>
      <c r="AJ1459" s="76"/>
      <c r="AK1459" s="76"/>
      <c r="AL1459" s="78"/>
      <c r="AM1459" s="76"/>
      <c r="AN1459" s="76"/>
      <c r="AO1459" s="76"/>
      <c r="AP1459" s="76"/>
      <c r="AQ1459" s="76"/>
      <c r="AR1459" s="76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7"/>
      <c r="BD1459" s="77"/>
      <c r="BE1459" s="77"/>
      <c r="BF1459" s="77"/>
      <c r="BG1459" s="77"/>
      <c r="BH1459" s="77"/>
      <c r="BI1459" s="77"/>
      <c r="BJ1459" s="76"/>
      <c r="BK1459" s="76"/>
      <c r="BL1459" s="78"/>
      <c r="BM1459" s="76"/>
      <c r="BN1459" s="76"/>
      <c r="BO1459" s="76"/>
      <c r="BP1459" s="76"/>
      <c r="BQ1459" s="76"/>
      <c r="BR1459" s="76"/>
      <c r="BS1459" s="76"/>
      <c r="BT1459" s="76"/>
      <c r="BU1459" s="76"/>
      <c r="BV1459" s="76"/>
      <c r="BW1459" s="76"/>
      <c r="BX1459" s="76"/>
      <c r="BY1459" s="76"/>
      <c r="BZ1459" s="70"/>
      <c r="CA1459" s="71"/>
      <c r="CB1459" s="70"/>
      <c r="CC1459" s="70"/>
      <c r="CD1459" s="72"/>
      <c r="CJ1459"/>
      <c r="CW1459" s="74"/>
      <c r="DC1459" s="67"/>
      <c r="DI1459" s="67"/>
    </row>
    <row r="1460" spans="1:113">
      <c r="A1460" s="76"/>
      <c r="B1460" s="77"/>
      <c r="C1460" s="76"/>
      <c r="D1460" s="78"/>
      <c r="E1460" s="76"/>
      <c r="F1460" s="76"/>
      <c r="G1460" s="76"/>
      <c r="H1460" s="76"/>
      <c r="I1460" s="76"/>
      <c r="J1460" s="76"/>
      <c r="K1460" s="76"/>
      <c r="L1460" s="78"/>
      <c r="M1460" s="76"/>
      <c r="N1460" s="76"/>
      <c r="O1460" s="76"/>
      <c r="P1460" s="76"/>
      <c r="Q1460" s="76"/>
      <c r="R1460" s="76"/>
      <c r="S1460" s="76"/>
      <c r="T1460" s="76"/>
      <c r="U1460" s="76"/>
      <c r="V1460" s="76"/>
      <c r="W1460" s="76"/>
      <c r="X1460" s="76"/>
      <c r="Y1460" s="76"/>
      <c r="Z1460" s="76"/>
      <c r="AA1460" s="76"/>
      <c r="AB1460" s="76"/>
      <c r="AC1460" s="76"/>
      <c r="AD1460" s="76"/>
      <c r="AE1460" s="76"/>
      <c r="AF1460" s="76"/>
      <c r="AG1460" s="76"/>
      <c r="AH1460" s="76"/>
      <c r="AI1460" s="76"/>
      <c r="AJ1460" s="76"/>
      <c r="AK1460" s="76"/>
      <c r="AL1460" s="78"/>
      <c r="AM1460" s="76"/>
      <c r="AN1460" s="76"/>
      <c r="AO1460" s="76"/>
      <c r="AP1460" s="76"/>
      <c r="AQ1460" s="76"/>
      <c r="AR1460" s="76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7"/>
      <c r="BD1460" s="77"/>
      <c r="BE1460" s="77"/>
      <c r="BF1460" s="77"/>
      <c r="BG1460" s="77"/>
      <c r="BH1460" s="77"/>
      <c r="BI1460" s="77"/>
      <c r="BJ1460" s="76"/>
      <c r="BK1460" s="76"/>
      <c r="BL1460" s="78"/>
      <c r="BM1460" s="76"/>
      <c r="BN1460" s="76"/>
      <c r="BO1460" s="76"/>
      <c r="BP1460" s="76"/>
      <c r="BQ1460" s="76"/>
      <c r="BR1460" s="76"/>
      <c r="BS1460" s="76"/>
      <c r="BT1460" s="76"/>
      <c r="BU1460" s="76"/>
      <c r="BV1460" s="76"/>
      <c r="BW1460" s="76"/>
      <c r="BX1460" s="76"/>
      <c r="BY1460" s="76"/>
      <c r="BZ1460" s="70"/>
      <c r="CA1460" s="71"/>
      <c r="CB1460" s="70"/>
      <c r="CC1460" s="70"/>
      <c r="CD1460" s="72"/>
      <c r="CJ1460"/>
      <c r="CW1460" s="74"/>
      <c r="DC1460" s="67"/>
      <c r="DI1460" s="67"/>
    </row>
    <row r="1461" spans="1:113">
      <c r="A1461" s="76"/>
      <c r="B1461" s="77"/>
      <c r="C1461" s="76"/>
      <c r="D1461" s="78"/>
      <c r="E1461" s="76"/>
      <c r="F1461" s="76"/>
      <c r="G1461" s="76"/>
      <c r="H1461" s="76"/>
      <c r="I1461" s="76"/>
      <c r="J1461" s="76"/>
      <c r="K1461" s="76"/>
      <c r="L1461" s="78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76"/>
      <c r="AE1461" s="76"/>
      <c r="AF1461" s="76"/>
      <c r="AG1461" s="76"/>
      <c r="AH1461" s="76"/>
      <c r="AI1461" s="76"/>
      <c r="AJ1461" s="76"/>
      <c r="AK1461" s="76"/>
      <c r="AL1461" s="78"/>
      <c r="AM1461" s="76"/>
      <c r="AN1461" s="76"/>
      <c r="AO1461" s="76"/>
      <c r="AP1461" s="76"/>
      <c r="AQ1461" s="76"/>
      <c r="AR1461" s="76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7"/>
      <c r="BD1461" s="77"/>
      <c r="BE1461" s="77"/>
      <c r="BF1461" s="77"/>
      <c r="BG1461" s="77"/>
      <c r="BH1461" s="77"/>
      <c r="BI1461" s="77"/>
      <c r="BJ1461" s="76"/>
      <c r="BK1461" s="76"/>
      <c r="BL1461" s="78"/>
      <c r="BM1461" s="76"/>
      <c r="BN1461" s="76"/>
      <c r="BO1461" s="76"/>
      <c r="BP1461" s="76"/>
      <c r="BQ1461" s="76"/>
      <c r="BR1461" s="76"/>
      <c r="BS1461" s="76"/>
      <c r="BT1461" s="76"/>
      <c r="BU1461" s="76"/>
      <c r="BV1461" s="76"/>
      <c r="BW1461" s="76"/>
      <c r="BX1461" s="76"/>
      <c r="BY1461" s="76"/>
      <c r="BZ1461" s="70"/>
      <c r="CA1461" s="71"/>
      <c r="CB1461" s="70"/>
      <c r="CC1461" s="70"/>
      <c r="CD1461" s="72"/>
      <c r="CJ1461"/>
      <c r="CW1461" s="74"/>
      <c r="DC1461" s="67"/>
      <c r="DI1461" s="67"/>
    </row>
    <row r="1462" spans="1:113">
      <c r="A1462" s="76"/>
      <c r="B1462" s="77"/>
      <c r="C1462" s="76"/>
      <c r="D1462" s="78"/>
      <c r="E1462" s="76"/>
      <c r="F1462" s="76"/>
      <c r="G1462" s="76"/>
      <c r="H1462" s="76"/>
      <c r="I1462" s="76"/>
      <c r="J1462" s="76"/>
      <c r="K1462" s="76"/>
      <c r="L1462" s="78"/>
      <c r="M1462" s="76"/>
      <c r="N1462" s="76"/>
      <c r="O1462" s="76"/>
      <c r="P1462" s="76"/>
      <c r="Q1462" s="76"/>
      <c r="R1462" s="76"/>
      <c r="S1462" s="76"/>
      <c r="T1462" s="76"/>
      <c r="U1462" s="76"/>
      <c r="V1462" s="76"/>
      <c r="W1462" s="76"/>
      <c r="X1462" s="76"/>
      <c r="Y1462" s="76"/>
      <c r="Z1462" s="76"/>
      <c r="AA1462" s="76"/>
      <c r="AB1462" s="76"/>
      <c r="AC1462" s="76"/>
      <c r="AD1462" s="76"/>
      <c r="AE1462" s="76"/>
      <c r="AF1462" s="76"/>
      <c r="AG1462" s="76"/>
      <c r="AH1462" s="76"/>
      <c r="AI1462" s="76"/>
      <c r="AJ1462" s="76"/>
      <c r="AK1462" s="76"/>
      <c r="AL1462" s="78"/>
      <c r="AM1462" s="76"/>
      <c r="AN1462" s="76"/>
      <c r="AO1462" s="76"/>
      <c r="AP1462" s="76"/>
      <c r="AQ1462" s="76"/>
      <c r="AR1462" s="76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7"/>
      <c r="BD1462" s="77"/>
      <c r="BE1462" s="77"/>
      <c r="BF1462" s="77"/>
      <c r="BG1462" s="77"/>
      <c r="BH1462" s="77"/>
      <c r="BI1462" s="77"/>
      <c r="BJ1462" s="76"/>
      <c r="BK1462" s="76"/>
      <c r="BL1462" s="78"/>
      <c r="BM1462" s="76"/>
      <c r="BN1462" s="76"/>
      <c r="BO1462" s="76"/>
      <c r="BP1462" s="76"/>
      <c r="BQ1462" s="76"/>
      <c r="BR1462" s="76"/>
      <c r="BS1462" s="76"/>
      <c r="BT1462" s="76"/>
      <c r="BU1462" s="76"/>
      <c r="BV1462" s="76"/>
      <c r="BW1462" s="76"/>
      <c r="BX1462" s="76"/>
      <c r="BY1462" s="76"/>
      <c r="BZ1462" s="70"/>
      <c r="CA1462" s="71"/>
      <c r="CB1462" s="70"/>
      <c r="CC1462" s="70"/>
      <c r="CD1462" s="72"/>
      <c r="CJ1462"/>
      <c r="CW1462" s="74"/>
      <c r="DC1462" s="67"/>
      <c r="DI1462" s="67"/>
    </row>
    <row r="1463" spans="1:113">
      <c r="A1463" s="76"/>
      <c r="B1463" s="77"/>
      <c r="C1463" s="76"/>
      <c r="D1463" s="78"/>
      <c r="E1463" s="76"/>
      <c r="F1463" s="76"/>
      <c r="G1463" s="76"/>
      <c r="H1463" s="76"/>
      <c r="I1463" s="76"/>
      <c r="J1463" s="76"/>
      <c r="K1463" s="76"/>
      <c r="L1463" s="78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76"/>
      <c r="AE1463" s="76"/>
      <c r="AF1463" s="76"/>
      <c r="AG1463" s="76"/>
      <c r="AH1463" s="76"/>
      <c r="AI1463" s="76"/>
      <c r="AJ1463" s="76"/>
      <c r="AK1463" s="76"/>
      <c r="AL1463" s="78"/>
      <c r="AM1463" s="76"/>
      <c r="AN1463" s="76"/>
      <c r="AO1463" s="76"/>
      <c r="AP1463" s="76"/>
      <c r="AQ1463" s="76"/>
      <c r="AR1463" s="76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7"/>
      <c r="BD1463" s="77"/>
      <c r="BE1463" s="77"/>
      <c r="BF1463" s="77"/>
      <c r="BG1463" s="77"/>
      <c r="BH1463" s="77"/>
      <c r="BI1463" s="77"/>
      <c r="BJ1463" s="76"/>
      <c r="BK1463" s="76"/>
      <c r="BL1463" s="78"/>
      <c r="BM1463" s="76"/>
      <c r="BN1463" s="76"/>
      <c r="BO1463" s="76"/>
      <c r="BP1463" s="76"/>
      <c r="BQ1463" s="76"/>
      <c r="BR1463" s="76"/>
      <c r="BS1463" s="76"/>
      <c r="BT1463" s="76"/>
      <c r="BU1463" s="76"/>
      <c r="BV1463" s="76"/>
      <c r="BW1463" s="76"/>
      <c r="BX1463" s="76"/>
      <c r="BY1463" s="76"/>
      <c r="BZ1463" s="70"/>
      <c r="CA1463" s="71"/>
      <c r="CB1463" s="70"/>
      <c r="CC1463" s="70"/>
      <c r="CD1463" s="72"/>
      <c r="CJ1463"/>
      <c r="CW1463" s="74"/>
      <c r="DC1463" s="67"/>
      <c r="DI1463" s="67"/>
    </row>
    <row r="1464" spans="1:113">
      <c r="A1464" s="76"/>
      <c r="B1464" s="77"/>
      <c r="C1464" s="76"/>
      <c r="D1464" s="78"/>
      <c r="E1464" s="76"/>
      <c r="F1464" s="76"/>
      <c r="G1464" s="76"/>
      <c r="H1464" s="76"/>
      <c r="I1464" s="76"/>
      <c r="J1464" s="76"/>
      <c r="K1464" s="76"/>
      <c r="L1464" s="78"/>
      <c r="M1464" s="76"/>
      <c r="N1464" s="76"/>
      <c r="O1464" s="76"/>
      <c r="P1464" s="76"/>
      <c r="Q1464" s="76"/>
      <c r="R1464" s="76"/>
      <c r="S1464" s="76"/>
      <c r="T1464" s="76"/>
      <c r="U1464" s="76"/>
      <c r="V1464" s="76"/>
      <c r="W1464" s="76"/>
      <c r="X1464" s="76"/>
      <c r="Y1464" s="76"/>
      <c r="Z1464" s="76"/>
      <c r="AA1464" s="76"/>
      <c r="AB1464" s="76"/>
      <c r="AC1464" s="76"/>
      <c r="AD1464" s="76"/>
      <c r="AE1464" s="76"/>
      <c r="AF1464" s="76"/>
      <c r="AG1464" s="76"/>
      <c r="AH1464" s="76"/>
      <c r="AI1464" s="76"/>
      <c r="AJ1464" s="76"/>
      <c r="AK1464" s="76"/>
      <c r="AL1464" s="78"/>
      <c r="AM1464" s="76"/>
      <c r="AN1464" s="76"/>
      <c r="AO1464" s="76"/>
      <c r="AP1464" s="76"/>
      <c r="AQ1464" s="76"/>
      <c r="AR1464" s="76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7"/>
      <c r="BD1464" s="77"/>
      <c r="BE1464" s="77"/>
      <c r="BF1464" s="77"/>
      <c r="BG1464" s="77"/>
      <c r="BH1464" s="77"/>
      <c r="BI1464" s="77"/>
      <c r="BJ1464" s="76"/>
      <c r="BK1464" s="76"/>
      <c r="BL1464" s="78"/>
      <c r="BM1464" s="76"/>
      <c r="BN1464" s="76"/>
      <c r="BO1464" s="76"/>
      <c r="BP1464" s="76"/>
      <c r="BQ1464" s="76"/>
      <c r="BR1464" s="76"/>
      <c r="BS1464" s="76"/>
      <c r="BT1464" s="76"/>
      <c r="BU1464" s="76"/>
      <c r="BV1464" s="76"/>
      <c r="BW1464" s="76"/>
      <c r="BX1464" s="76"/>
      <c r="BY1464" s="76"/>
      <c r="BZ1464" s="70"/>
      <c r="CA1464" s="71"/>
      <c r="CB1464" s="70"/>
      <c r="CC1464" s="70"/>
      <c r="CD1464" s="72"/>
      <c r="CJ1464"/>
      <c r="CW1464" s="74"/>
      <c r="DC1464" s="67"/>
      <c r="DI1464" s="67"/>
    </row>
    <row r="1465" spans="1:113">
      <c r="A1465" s="76"/>
      <c r="B1465" s="77"/>
      <c r="C1465" s="76"/>
      <c r="D1465" s="78"/>
      <c r="E1465" s="76"/>
      <c r="F1465" s="76"/>
      <c r="G1465" s="76"/>
      <c r="H1465" s="76"/>
      <c r="I1465" s="76"/>
      <c r="J1465" s="76"/>
      <c r="K1465" s="76"/>
      <c r="L1465" s="78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  <c r="AH1465" s="76"/>
      <c r="AI1465" s="76"/>
      <c r="AJ1465" s="76"/>
      <c r="AK1465" s="76"/>
      <c r="AL1465" s="78"/>
      <c r="AM1465" s="76"/>
      <c r="AN1465" s="76"/>
      <c r="AO1465" s="76"/>
      <c r="AP1465" s="76"/>
      <c r="AQ1465" s="76"/>
      <c r="AR1465" s="76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7"/>
      <c r="BD1465" s="77"/>
      <c r="BE1465" s="77"/>
      <c r="BF1465" s="77"/>
      <c r="BG1465" s="77"/>
      <c r="BH1465" s="77"/>
      <c r="BI1465" s="77"/>
      <c r="BJ1465" s="76"/>
      <c r="BK1465" s="76"/>
      <c r="BL1465" s="78"/>
      <c r="BM1465" s="76"/>
      <c r="BN1465" s="76"/>
      <c r="BO1465" s="76"/>
      <c r="BP1465" s="76"/>
      <c r="BQ1465" s="76"/>
      <c r="BR1465" s="76"/>
      <c r="BS1465" s="76"/>
      <c r="BT1465" s="76"/>
      <c r="BU1465" s="76"/>
      <c r="BV1465" s="76"/>
      <c r="BW1465" s="76"/>
      <c r="BX1465" s="76"/>
      <c r="BY1465" s="76"/>
      <c r="BZ1465" s="70"/>
      <c r="CA1465" s="71"/>
      <c r="CB1465" s="70"/>
      <c r="CC1465" s="70"/>
      <c r="CD1465" s="72"/>
      <c r="CJ1465"/>
      <c r="CW1465" s="74"/>
      <c r="DC1465" s="67"/>
      <c r="DI1465" s="67"/>
    </row>
    <row r="1466" spans="1:113">
      <c r="A1466" s="76"/>
      <c r="B1466" s="77"/>
      <c r="C1466" s="76"/>
      <c r="D1466" s="78"/>
      <c r="E1466" s="76"/>
      <c r="F1466" s="76"/>
      <c r="G1466" s="76"/>
      <c r="H1466" s="76"/>
      <c r="I1466" s="76"/>
      <c r="J1466" s="76"/>
      <c r="K1466" s="76"/>
      <c r="L1466" s="78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  <c r="AH1466" s="76"/>
      <c r="AI1466" s="76"/>
      <c r="AJ1466" s="76"/>
      <c r="AK1466" s="76"/>
      <c r="AL1466" s="78"/>
      <c r="AM1466" s="76"/>
      <c r="AN1466" s="76"/>
      <c r="AO1466" s="76"/>
      <c r="AP1466" s="76"/>
      <c r="AQ1466" s="76"/>
      <c r="AR1466" s="76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7"/>
      <c r="BD1466" s="77"/>
      <c r="BE1466" s="77"/>
      <c r="BF1466" s="77"/>
      <c r="BG1466" s="77"/>
      <c r="BH1466" s="77"/>
      <c r="BI1466" s="77"/>
      <c r="BJ1466" s="76"/>
      <c r="BK1466" s="76"/>
      <c r="BL1466" s="78"/>
      <c r="BM1466" s="76"/>
      <c r="BN1466" s="76"/>
      <c r="BO1466" s="76"/>
      <c r="BP1466" s="76"/>
      <c r="BQ1466" s="76"/>
      <c r="BR1466" s="76"/>
      <c r="BS1466" s="76"/>
      <c r="BT1466" s="76"/>
      <c r="BU1466" s="76"/>
      <c r="BV1466" s="76"/>
      <c r="BW1466" s="76"/>
      <c r="BX1466" s="76"/>
      <c r="BY1466" s="76"/>
      <c r="BZ1466" s="70"/>
      <c r="CA1466" s="71"/>
      <c r="CB1466" s="70"/>
      <c r="CC1466" s="70"/>
      <c r="CD1466" s="72"/>
      <c r="CJ1466"/>
      <c r="CW1466" s="74"/>
      <c r="DC1466" s="67"/>
      <c r="DI1466" s="67"/>
    </row>
    <row r="1467" spans="1:113">
      <c r="A1467" s="76"/>
      <c r="B1467" s="77"/>
      <c r="C1467" s="76"/>
      <c r="D1467" s="78"/>
      <c r="E1467" s="76"/>
      <c r="F1467" s="76"/>
      <c r="G1467" s="76"/>
      <c r="H1467" s="76"/>
      <c r="I1467" s="76"/>
      <c r="J1467" s="76"/>
      <c r="K1467" s="76"/>
      <c r="L1467" s="78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76"/>
      <c r="AE1467" s="76"/>
      <c r="AF1467" s="76"/>
      <c r="AG1467" s="76"/>
      <c r="AH1467" s="76"/>
      <c r="AI1467" s="76"/>
      <c r="AJ1467" s="76"/>
      <c r="AK1467" s="76"/>
      <c r="AL1467" s="78"/>
      <c r="AM1467" s="76"/>
      <c r="AN1467" s="76"/>
      <c r="AO1467" s="76"/>
      <c r="AP1467" s="76"/>
      <c r="AQ1467" s="76"/>
      <c r="AR1467" s="76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7"/>
      <c r="BD1467" s="77"/>
      <c r="BE1467" s="77"/>
      <c r="BF1467" s="77"/>
      <c r="BG1467" s="77"/>
      <c r="BH1467" s="77"/>
      <c r="BI1467" s="77"/>
      <c r="BJ1467" s="76"/>
      <c r="BK1467" s="76"/>
      <c r="BL1467" s="78"/>
      <c r="BM1467" s="76"/>
      <c r="BN1467" s="76"/>
      <c r="BO1467" s="76"/>
      <c r="BP1467" s="76"/>
      <c r="BQ1467" s="76"/>
      <c r="BR1467" s="76"/>
      <c r="BS1467" s="76"/>
      <c r="BT1467" s="76"/>
      <c r="BU1467" s="76"/>
      <c r="BV1467" s="76"/>
      <c r="BW1467" s="76"/>
      <c r="BX1467" s="76"/>
      <c r="BY1467" s="76"/>
      <c r="BZ1467" s="70"/>
      <c r="CA1467" s="71"/>
      <c r="CB1467" s="70"/>
      <c r="CC1467" s="70"/>
      <c r="CD1467" s="72"/>
      <c r="CJ1467"/>
      <c r="CW1467" s="74"/>
      <c r="DC1467" s="67"/>
      <c r="DI1467" s="67"/>
    </row>
    <row r="1468" spans="1:113">
      <c r="A1468" s="76"/>
      <c r="B1468" s="77"/>
      <c r="C1468" s="76"/>
      <c r="D1468" s="78"/>
      <c r="E1468" s="76"/>
      <c r="F1468" s="76"/>
      <c r="G1468" s="76"/>
      <c r="H1468" s="76"/>
      <c r="I1468" s="76"/>
      <c r="J1468" s="76"/>
      <c r="K1468" s="76"/>
      <c r="L1468" s="78"/>
      <c r="M1468" s="76"/>
      <c r="N1468" s="76"/>
      <c r="O1468" s="76"/>
      <c r="P1468" s="76"/>
      <c r="Q1468" s="76"/>
      <c r="R1468" s="76"/>
      <c r="S1468" s="76"/>
      <c r="T1468" s="76"/>
      <c r="U1468" s="76"/>
      <c r="V1468" s="76"/>
      <c r="W1468" s="76"/>
      <c r="X1468" s="76"/>
      <c r="Y1468" s="76"/>
      <c r="Z1468" s="76"/>
      <c r="AA1468" s="76"/>
      <c r="AB1468" s="76"/>
      <c r="AC1468" s="76"/>
      <c r="AD1468" s="76"/>
      <c r="AE1468" s="76"/>
      <c r="AF1468" s="76"/>
      <c r="AG1468" s="76"/>
      <c r="AH1468" s="76"/>
      <c r="AI1468" s="76"/>
      <c r="AJ1468" s="76"/>
      <c r="AK1468" s="76"/>
      <c r="AL1468" s="78"/>
      <c r="AM1468" s="76"/>
      <c r="AN1468" s="76"/>
      <c r="AO1468" s="76"/>
      <c r="AP1468" s="76"/>
      <c r="AQ1468" s="76"/>
      <c r="AR1468" s="76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7"/>
      <c r="BD1468" s="77"/>
      <c r="BE1468" s="77"/>
      <c r="BF1468" s="77"/>
      <c r="BG1468" s="77"/>
      <c r="BH1468" s="77"/>
      <c r="BI1468" s="77"/>
      <c r="BJ1468" s="76"/>
      <c r="BK1468" s="76"/>
      <c r="BL1468" s="78"/>
      <c r="BM1468" s="76"/>
      <c r="BN1468" s="76"/>
      <c r="BO1468" s="76"/>
      <c r="BP1468" s="76"/>
      <c r="BQ1468" s="76"/>
      <c r="BR1468" s="76"/>
      <c r="BS1468" s="76"/>
      <c r="BT1468" s="76"/>
      <c r="BU1468" s="76"/>
      <c r="BV1468" s="76"/>
      <c r="BW1468" s="76"/>
      <c r="BX1468" s="76"/>
      <c r="BY1468" s="76"/>
      <c r="BZ1468" s="70"/>
      <c r="CA1468" s="71"/>
      <c r="CB1468" s="70"/>
      <c r="CC1468" s="70"/>
      <c r="CD1468" s="72"/>
      <c r="CJ1468"/>
      <c r="CW1468" s="74"/>
      <c r="DC1468" s="67"/>
      <c r="DI1468" s="67"/>
    </row>
    <row r="1469" spans="1:113">
      <c r="A1469" s="76"/>
      <c r="B1469" s="77"/>
      <c r="C1469" s="76"/>
      <c r="D1469" s="78"/>
      <c r="E1469" s="76"/>
      <c r="F1469" s="76"/>
      <c r="G1469" s="76"/>
      <c r="H1469" s="76"/>
      <c r="I1469" s="76"/>
      <c r="J1469" s="76"/>
      <c r="K1469" s="76"/>
      <c r="L1469" s="78"/>
      <c r="M1469" s="76"/>
      <c r="N1469" s="76"/>
      <c r="O1469" s="76"/>
      <c r="P1469" s="76"/>
      <c r="Q1469" s="76"/>
      <c r="R1469" s="79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76"/>
      <c r="AE1469" s="76"/>
      <c r="AF1469" s="76"/>
      <c r="AG1469" s="76"/>
      <c r="AH1469" s="76"/>
      <c r="AI1469" s="76"/>
      <c r="AJ1469" s="76"/>
      <c r="AK1469" s="76"/>
      <c r="AL1469" s="78"/>
      <c r="AM1469" s="76"/>
      <c r="AN1469" s="76"/>
      <c r="AO1469" s="76"/>
      <c r="AP1469" s="76"/>
      <c r="AQ1469" s="76"/>
      <c r="AR1469" s="76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7"/>
      <c r="BD1469" s="77"/>
      <c r="BE1469" s="77"/>
      <c r="BF1469" s="77"/>
      <c r="BG1469" s="77"/>
      <c r="BH1469" s="77"/>
      <c r="BI1469" s="77"/>
      <c r="BJ1469" s="76"/>
      <c r="BK1469" s="76"/>
      <c r="BL1469" s="78"/>
      <c r="BM1469" s="76"/>
      <c r="BN1469" s="76"/>
      <c r="BO1469" s="76"/>
      <c r="BP1469" s="76"/>
      <c r="BQ1469" s="76"/>
      <c r="BR1469" s="76"/>
      <c r="BS1469" s="76"/>
      <c r="BT1469" s="76"/>
      <c r="BU1469" s="76"/>
      <c r="BV1469" s="76"/>
      <c r="BW1469" s="76"/>
      <c r="BX1469" s="76"/>
      <c r="BY1469" s="76"/>
      <c r="BZ1469" s="70"/>
      <c r="CA1469" s="71"/>
      <c r="CB1469" s="70"/>
      <c r="CC1469" s="70"/>
      <c r="CD1469" s="72"/>
      <c r="CJ1469"/>
      <c r="CW1469" s="74"/>
      <c r="DC1469" s="67"/>
      <c r="DI1469" s="67"/>
    </row>
    <row r="1470" spans="1:113">
      <c r="A1470" s="76"/>
      <c r="B1470" s="77"/>
      <c r="C1470" s="76"/>
      <c r="D1470" s="78"/>
      <c r="E1470" s="76"/>
      <c r="F1470" s="76"/>
      <c r="G1470" s="76"/>
      <c r="H1470" s="76"/>
      <c r="I1470" s="76"/>
      <c r="J1470" s="76"/>
      <c r="K1470" s="76"/>
      <c r="L1470" s="78"/>
      <c r="M1470" s="76"/>
      <c r="N1470" s="76"/>
      <c r="O1470" s="76"/>
      <c r="P1470" s="76"/>
      <c r="Q1470" s="76"/>
      <c r="R1470" s="76"/>
      <c r="S1470" s="76"/>
      <c r="T1470" s="76"/>
      <c r="U1470" s="76"/>
      <c r="V1470" s="76"/>
      <c r="W1470" s="76"/>
      <c r="X1470" s="76"/>
      <c r="Y1470" s="76"/>
      <c r="Z1470" s="76"/>
      <c r="AA1470" s="76"/>
      <c r="AB1470" s="76"/>
      <c r="AC1470" s="76"/>
      <c r="AD1470" s="76"/>
      <c r="AE1470" s="76"/>
      <c r="AF1470" s="76"/>
      <c r="AG1470" s="76"/>
      <c r="AH1470" s="76"/>
      <c r="AI1470" s="76"/>
      <c r="AJ1470" s="76"/>
      <c r="AK1470" s="76"/>
      <c r="AL1470" s="78"/>
      <c r="AM1470" s="76"/>
      <c r="AN1470" s="76"/>
      <c r="AO1470" s="76"/>
      <c r="AP1470" s="76"/>
      <c r="AQ1470" s="76"/>
      <c r="AR1470" s="76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7"/>
      <c r="BD1470" s="77"/>
      <c r="BE1470" s="77"/>
      <c r="BF1470" s="77"/>
      <c r="BG1470" s="77"/>
      <c r="BH1470" s="77"/>
      <c r="BI1470" s="77"/>
      <c r="BJ1470" s="76"/>
      <c r="BK1470" s="76"/>
      <c r="BL1470" s="78"/>
      <c r="BM1470" s="76"/>
      <c r="BN1470" s="76"/>
      <c r="BO1470" s="76"/>
      <c r="BP1470" s="76"/>
      <c r="BQ1470" s="76"/>
      <c r="BR1470" s="76"/>
      <c r="BS1470" s="76"/>
      <c r="BT1470" s="76"/>
      <c r="BU1470" s="76"/>
      <c r="BV1470" s="76"/>
      <c r="BW1470" s="76"/>
      <c r="BX1470" s="76"/>
      <c r="BY1470" s="76"/>
      <c r="BZ1470" s="70"/>
      <c r="CA1470" s="71"/>
      <c r="CB1470" s="70"/>
      <c r="CC1470" s="70"/>
      <c r="CD1470" s="72"/>
      <c r="CJ1470"/>
      <c r="CW1470" s="74"/>
      <c r="DC1470" s="67"/>
      <c r="DI1470" s="67"/>
    </row>
    <row r="1471" spans="1:113">
      <c r="A1471" s="76"/>
      <c r="B1471" s="77"/>
      <c r="C1471" s="76"/>
      <c r="D1471" s="78"/>
      <c r="E1471" s="76"/>
      <c r="F1471" s="76"/>
      <c r="G1471" s="76"/>
      <c r="H1471" s="76"/>
      <c r="I1471" s="76"/>
      <c r="J1471" s="76"/>
      <c r="K1471" s="76"/>
      <c r="L1471" s="78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76"/>
      <c r="AE1471" s="76"/>
      <c r="AF1471" s="76"/>
      <c r="AG1471" s="76"/>
      <c r="AH1471" s="76"/>
      <c r="AI1471" s="76"/>
      <c r="AJ1471" s="76"/>
      <c r="AK1471" s="76"/>
      <c r="AL1471" s="78"/>
      <c r="AM1471" s="76"/>
      <c r="AN1471" s="76"/>
      <c r="AO1471" s="76"/>
      <c r="AP1471" s="76"/>
      <c r="AQ1471" s="76"/>
      <c r="AR1471" s="76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7"/>
      <c r="BD1471" s="77"/>
      <c r="BE1471" s="77"/>
      <c r="BF1471" s="77"/>
      <c r="BG1471" s="77"/>
      <c r="BH1471" s="77"/>
      <c r="BI1471" s="77"/>
      <c r="BJ1471" s="76"/>
      <c r="BK1471" s="76"/>
      <c r="BL1471" s="78"/>
      <c r="BM1471" s="76"/>
      <c r="BN1471" s="76"/>
      <c r="BO1471" s="76"/>
      <c r="BP1471" s="76"/>
      <c r="BQ1471" s="76"/>
      <c r="BR1471" s="76"/>
      <c r="BS1471" s="76"/>
      <c r="BT1471" s="76"/>
      <c r="BU1471" s="76"/>
      <c r="BV1471" s="76"/>
      <c r="BW1471" s="76"/>
      <c r="BX1471" s="76"/>
      <c r="BY1471" s="76"/>
      <c r="BZ1471" s="70"/>
      <c r="CA1471" s="71"/>
      <c r="CB1471" s="70"/>
      <c r="CC1471" s="70"/>
      <c r="CD1471" s="72"/>
      <c r="CJ1471"/>
      <c r="CW1471" s="74"/>
      <c r="DC1471" s="67"/>
      <c r="DI1471" s="67"/>
    </row>
    <row r="1472" spans="1:113">
      <c r="A1472" s="76"/>
      <c r="B1472" s="77"/>
      <c r="C1472" s="76"/>
      <c r="D1472" s="78"/>
      <c r="E1472" s="76"/>
      <c r="F1472" s="76"/>
      <c r="G1472" s="76"/>
      <c r="H1472" s="76"/>
      <c r="I1472" s="76"/>
      <c r="J1472" s="76"/>
      <c r="K1472" s="76"/>
      <c r="L1472" s="78"/>
      <c r="M1472" s="76"/>
      <c r="N1472" s="76"/>
      <c r="O1472" s="76"/>
      <c r="P1472" s="76"/>
      <c r="Q1472" s="76"/>
      <c r="R1472" s="76"/>
      <c r="S1472" s="76"/>
      <c r="T1472" s="76"/>
      <c r="U1472" s="76"/>
      <c r="V1472" s="76"/>
      <c r="W1472" s="76"/>
      <c r="X1472" s="76"/>
      <c r="Y1472" s="76"/>
      <c r="Z1472" s="76"/>
      <c r="AA1472" s="76"/>
      <c r="AB1472" s="76"/>
      <c r="AC1472" s="76"/>
      <c r="AD1472" s="76"/>
      <c r="AE1472" s="76"/>
      <c r="AF1472" s="76"/>
      <c r="AG1472" s="76"/>
      <c r="AH1472" s="76"/>
      <c r="AI1472" s="76"/>
      <c r="AJ1472" s="76"/>
      <c r="AK1472" s="76"/>
      <c r="AL1472" s="78"/>
      <c r="AM1472" s="76"/>
      <c r="AN1472" s="76"/>
      <c r="AO1472" s="76"/>
      <c r="AP1472" s="76"/>
      <c r="AQ1472" s="76"/>
      <c r="AR1472" s="76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7"/>
      <c r="BD1472" s="77"/>
      <c r="BE1472" s="77"/>
      <c r="BF1472" s="77"/>
      <c r="BG1472" s="77"/>
      <c r="BH1472" s="77"/>
      <c r="BI1472" s="77"/>
      <c r="BJ1472" s="76"/>
      <c r="BK1472" s="76"/>
      <c r="BL1472" s="78"/>
      <c r="BM1472" s="76"/>
      <c r="BN1472" s="76"/>
      <c r="BO1472" s="76"/>
      <c r="BP1472" s="76"/>
      <c r="BQ1472" s="76"/>
      <c r="BR1472" s="76"/>
      <c r="BS1472" s="76"/>
      <c r="BT1472" s="76"/>
      <c r="BU1472" s="76"/>
      <c r="BV1472" s="76"/>
      <c r="BW1472" s="76"/>
      <c r="BX1472" s="76"/>
      <c r="BY1472" s="76"/>
      <c r="BZ1472" s="70"/>
      <c r="CA1472" s="71"/>
      <c r="CB1472" s="70"/>
      <c r="CC1472" s="70"/>
      <c r="CD1472" s="72"/>
      <c r="CJ1472"/>
      <c r="CW1472" s="74"/>
      <c r="DC1472" s="67"/>
      <c r="DI1472" s="67"/>
    </row>
    <row r="1473" spans="1:113">
      <c r="A1473" s="76"/>
      <c r="B1473" s="77"/>
      <c r="C1473" s="76"/>
      <c r="D1473" s="78"/>
      <c r="E1473" s="76"/>
      <c r="F1473" s="76"/>
      <c r="G1473" s="76"/>
      <c r="H1473" s="76"/>
      <c r="I1473" s="76"/>
      <c r="J1473" s="76"/>
      <c r="K1473" s="76"/>
      <c r="L1473" s="78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8"/>
      <c r="AM1473" s="76"/>
      <c r="AN1473" s="76"/>
      <c r="AO1473" s="76"/>
      <c r="AP1473" s="76"/>
      <c r="AQ1473" s="76"/>
      <c r="AR1473" s="76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7"/>
      <c r="BD1473" s="77"/>
      <c r="BE1473" s="77"/>
      <c r="BF1473" s="77"/>
      <c r="BG1473" s="77"/>
      <c r="BH1473" s="77"/>
      <c r="BI1473" s="77"/>
      <c r="BJ1473" s="76"/>
      <c r="BK1473" s="76"/>
      <c r="BL1473" s="78"/>
      <c r="BM1473" s="76"/>
      <c r="BN1473" s="76"/>
      <c r="BO1473" s="76"/>
      <c r="BP1473" s="76"/>
      <c r="BQ1473" s="76"/>
      <c r="BR1473" s="76"/>
      <c r="BS1473" s="76"/>
      <c r="BT1473" s="76"/>
      <c r="BU1473" s="76"/>
      <c r="BV1473" s="76"/>
      <c r="BW1473" s="76"/>
      <c r="BX1473" s="76"/>
      <c r="BY1473" s="76"/>
      <c r="BZ1473" s="70"/>
      <c r="CA1473" s="71"/>
      <c r="CB1473" s="70"/>
      <c r="CC1473" s="70"/>
      <c r="CD1473" s="72"/>
      <c r="CJ1473"/>
      <c r="CW1473" s="74"/>
      <c r="DC1473" s="67"/>
      <c r="DI1473" s="67"/>
    </row>
    <row r="1474" spans="1:113">
      <c r="A1474" s="76"/>
      <c r="B1474" s="77"/>
      <c r="C1474" s="76"/>
      <c r="D1474" s="78"/>
      <c r="E1474" s="76"/>
      <c r="F1474" s="76"/>
      <c r="G1474" s="76"/>
      <c r="H1474" s="76"/>
      <c r="I1474" s="76"/>
      <c r="J1474" s="76"/>
      <c r="K1474" s="76"/>
      <c r="L1474" s="78"/>
      <c r="M1474" s="76"/>
      <c r="N1474" s="76"/>
      <c r="O1474" s="76"/>
      <c r="P1474" s="76"/>
      <c r="Q1474" s="76"/>
      <c r="R1474" s="76"/>
      <c r="S1474" s="76"/>
      <c r="T1474" s="76"/>
      <c r="U1474" s="76"/>
      <c r="V1474" s="76"/>
      <c r="W1474" s="76"/>
      <c r="X1474" s="76"/>
      <c r="Y1474" s="76"/>
      <c r="Z1474" s="76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8"/>
      <c r="AM1474" s="76"/>
      <c r="AN1474" s="76"/>
      <c r="AO1474" s="76"/>
      <c r="AP1474" s="76"/>
      <c r="AQ1474" s="76"/>
      <c r="AR1474" s="76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7"/>
      <c r="BD1474" s="77"/>
      <c r="BE1474" s="77"/>
      <c r="BF1474" s="77"/>
      <c r="BG1474" s="77"/>
      <c r="BH1474" s="77"/>
      <c r="BI1474" s="77"/>
      <c r="BJ1474" s="76"/>
      <c r="BK1474" s="76"/>
      <c r="BL1474" s="78"/>
      <c r="BM1474" s="76"/>
      <c r="BN1474" s="76"/>
      <c r="BO1474" s="76"/>
      <c r="BP1474" s="76"/>
      <c r="BQ1474" s="76"/>
      <c r="BR1474" s="76"/>
      <c r="BS1474" s="76"/>
      <c r="BT1474" s="76"/>
      <c r="BU1474" s="76"/>
      <c r="BV1474" s="76"/>
      <c r="BW1474" s="76"/>
      <c r="BX1474" s="76"/>
      <c r="BY1474" s="76"/>
      <c r="BZ1474" s="70"/>
      <c r="CA1474" s="71"/>
      <c r="CB1474" s="70"/>
      <c r="CC1474" s="70"/>
      <c r="CD1474" s="72"/>
      <c r="CJ1474"/>
      <c r="CW1474" s="74"/>
      <c r="DC1474" s="67"/>
      <c r="DI1474" s="67"/>
    </row>
    <row r="1475" spans="1:113">
      <c r="A1475" s="76"/>
      <c r="B1475" s="77"/>
      <c r="C1475" s="76"/>
      <c r="D1475" s="78"/>
      <c r="E1475" s="76"/>
      <c r="F1475" s="76"/>
      <c r="G1475" s="76"/>
      <c r="H1475" s="76"/>
      <c r="I1475" s="76"/>
      <c r="J1475" s="76"/>
      <c r="K1475" s="76"/>
      <c r="L1475" s="78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8"/>
      <c r="AM1475" s="76"/>
      <c r="AN1475" s="76"/>
      <c r="AO1475" s="76"/>
      <c r="AP1475" s="76"/>
      <c r="AQ1475" s="76"/>
      <c r="AR1475" s="76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7"/>
      <c r="BD1475" s="77"/>
      <c r="BE1475" s="77"/>
      <c r="BF1475" s="77"/>
      <c r="BG1475" s="77"/>
      <c r="BH1475" s="77"/>
      <c r="BI1475" s="77"/>
      <c r="BJ1475" s="76"/>
      <c r="BK1475" s="76"/>
      <c r="BL1475" s="78"/>
      <c r="BM1475" s="76"/>
      <c r="BN1475" s="76"/>
      <c r="BO1475" s="76"/>
      <c r="BP1475" s="76"/>
      <c r="BQ1475" s="76"/>
      <c r="BR1475" s="76"/>
      <c r="BS1475" s="76"/>
      <c r="BT1475" s="76"/>
      <c r="BU1475" s="76"/>
      <c r="BV1475" s="76"/>
      <c r="BW1475" s="76"/>
      <c r="BX1475" s="76"/>
      <c r="BY1475" s="76"/>
      <c r="BZ1475" s="70"/>
      <c r="CA1475" s="71"/>
      <c r="CB1475" s="70"/>
      <c r="CC1475" s="70"/>
      <c r="CD1475" s="72"/>
      <c r="CJ1475"/>
      <c r="CW1475" s="74"/>
      <c r="DC1475" s="67"/>
      <c r="DI1475" s="67"/>
    </row>
    <row r="1476" spans="1:113">
      <c r="A1476" s="76"/>
      <c r="B1476" s="77"/>
      <c r="C1476" s="76"/>
      <c r="D1476" s="78"/>
      <c r="E1476" s="76"/>
      <c r="F1476" s="76"/>
      <c r="G1476" s="76"/>
      <c r="H1476" s="76"/>
      <c r="I1476" s="76"/>
      <c r="J1476" s="76"/>
      <c r="K1476" s="76"/>
      <c r="L1476" s="78"/>
      <c r="M1476" s="76"/>
      <c r="N1476" s="76"/>
      <c r="O1476" s="76"/>
      <c r="P1476" s="76"/>
      <c r="Q1476" s="76"/>
      <c r="R1476" s="76"/>
      <c r="S1476" s="76"/>
      <c r="T1476" s="76"/>
      <c r="U1476" s="76"/>
      <c r="V1476" s="76"/>
      <c r="W1476" s="76"/>
      <c r="X1476" s="76"/>
      <c r="Y1476" s="76"/>
      <c r="Z1476" s="76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8"/>
      <c r="AM1476" s="76"/>
      <c r="AN1476" s="76"/>
      <c r="AO1476" s="76"/>
      <c r="AP1476" s="76"/>
      <c r="AQ1476" s="76"/>
      <c r="AR1476" s="76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7"/>
      <c r="BD1476" s="77"/>
      <c r="BE1476" s="77"/>
      <c r="BF1476" s="77"/>
      <c r="BG1476" s="77"/>
      <c r="BH1476" s="77"/>
      <c r="BI1476" s="77"/>
      <c r="BJ1476" s="76"/>
      <c r="BK1476" s="76"/>
      <c r="BL1476" s="78"/>
      <c r="BM1476" s="76"/>
      <c r="BN1476" s="76"/>
      <c r="BO1476" s="76"/>
      <c r="BP1476" s="76"/>
      <c r="BQ1476" s="76"/>
      <c r="BR1476" s="76"/>
      <c r="BS1476" s="76"/>
      <c r="BT1476" s="76"/>
      <c r="BU1476" s="76"/>
      <c r="BV1476" s="76"/>
      <c r="BW1476" s="76"/>
      <c r="BX1476" s="76"/>
      <c r="BY1476" s="76"/>
      <c r="BZ1476" s="70"/>
      <c r="CA1476" s="71"/>
      <c r="CB1476" s="70"/>
      <c r="CC1476" s="70"/>
      <c r="CD1476" s="72"/>
      <c r="CJ1476"/>
      <c r="CW1476" s="74"/>
      <c r="DC1476" s="67"/>
      <c r="DI1476" s="67"/>
    </row>
    <row r="1477" spans="1:113">
      <c r="A1477" s="76"/>
      <c r="B1477" s="77"/>
      <c r="C1477" s="76"/>
      <c r="D1477" s="78"/>
      <c r="E1477" s="76"/>
      <c r="F1477" s="76"/>
      <c r="G1477" s="76"/>
      <c r="H1477" s="76"/>
      <c r="I1477" s="76"/>
      <c r="J1477" s="76"/>
      <c r="K1477" s="76"/>
      <c r="L1477" s="78"/>
      <c r="M1477" s="76"/>
      <c r="N1477" s="76"/>
      <c r="O1477" s="76"/>
      <c r="P1477" s="76"/>
      <c r="Q1477" s="76"/>
      <c r="R1477" s="79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8"/>
      <c r="AM1477" s="76"/>
      <c r="AN1477" s="76"/>
      <c r="AO1477" s="76"/>
      <c r="AP1477" s="76"/>
      <c r="AQ1477" s="76"/>
      <c r="AR1477" s="76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7"/>
      <c r="BD1477" s="77"/>
      <c r="BE1477" s="77"/>
      <c r="BF1477" s="77"/>
      <c r="BG1477" s="77"/>
      <c r="BH1477" s="77"/>
      <c r="BI1477" s="77"/>
      <c r="BJ1477" s="76"/>
      <c r="BK1477" s="76"/>
      <c r="BL1477" s="78"/>
      <c r="BM1477" s="76"/>
      <c r="BN1477" s="76"/>
      <c r="BO1477" s="76"/>
      <c r="BP1477" s="76"/>
      <c r="BQ1477" s="76"/>
      <c r="BR1477" s="76"/>
      <c r="BS1477" s="76"/>
      <c r="BT1477" s="76"/>
      <c r="BU1477" s="76"/>
      <c r="BV1477" s="76"/>
      <c r="BW1477" s="76"/>
      <c r="BX1477" s="76"/>
      <c r="BY1477" s="76"/>
      <c r="BZ1477" s="70"/>
      <c r="CA1477" s="71"/>
      <c r="CB1477" s="70"/>
      <c r="CC1477" s="70"/>
      <c r="CD1477" s="72"/>
      <c r="CJ1477"/>
      <c r="CW1477" s="74"/>
      <c r="DC1477" s="67"/>
      <c r="DI1477" s="67"/>
    </row>
    <row r="1478" spans="1:113">
      <c r="A1478" s="76"/>
      <c r="B1478" s="77"/>
      <c r="C1478" s="76"/>
      <c r="D1478" s="78"/>
      <c r="E1478" s="76"/>
      <c r="F1478" s="76"/>
      <c r="G1478" s="76"/>
      <c r="H1478" s="76"/>
      <c r="I1478" s="76"/>
      <c r="J1478" s="76"/>
      <c r="K1478" s="76"/>
      <c r="L1478" s="78"/>
      <c r="M1478" s="76"/>
      <c r="N1478" s="76"/>
      <c r="O1478" s="76"/>
      <c r="P1478" s="76"/>
      <c r="Q1478" s="76"/>
      <c r="R1478" s="76"/>
      <c r="S1478" s="76"/>
      <c r="T1478" s="76"/>
      <c r="U1478" s="76"/>
      <c r="V1478" s="76"/>
      <c r="W1478" s="76"/>
      <c r="X1478" s="76"/>
      <c r="Y1478" s="76"/>
      <c r="Z1478" s="76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8"/>
      <c r="AM1478" s="76"/>
      <c r="AN1478" s="76"/>
      <c r="AO1478" s="76"/>
      <c r="AP1478" s="76"/>
      <c r="AQ1478" s="76"/>
      <c r="AR1478" s="76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7"/>
      <c r="BD1478" s="77"/>
      <c r="BE1478" s="77"/>
      <c r="BF1478" s="77"/>
      <c r="BG1478" s="77"/>
      <c r="BH1478" s="77"/>
      <c r="BI1478" s="77"/>
      <c r="BJ1478" s="76"/>
      <c r="BK1478" s="76"/>
      <c r="BL1478" s="78"/>
      <c r="BM1478" s="76"/>
      <c r="BN1478" s="76"/>
      <c r="BO1478" s="76"/>
      <c r="BP1478" s="76"/>
      <c r="BQ1478" s="76"/>
      <c r="BR1478" s="76"/>
      <c r="BS1478" s="76"/>
      <c r="BT1478" s="76"/>
      <c r="BU1478" s="76"/>
      <c r="BV1478" s="76"/>
      <c r="BW1478" s="76"/>
      <c r="BX1478" s="76"/>
      <c r="BY1478" s="76"/>
      <c r="BZ1478" s="70"/>
      <c r="CA1478" s="71"/>
      <c r="CB1478" s="70"/>
      <c r="CC1478" s="70"/>
      <c r="CD1478" s="72"/>
      <c r="CJ1478"/>
      <c r="CW1478" s="74"/>
      <c r="DC1478" s="67"/>
      <c r="DI1478" s="67"/>
    </row>
    <row r="1479" spans="1:113">
      <c r="A1479" s="76"/>
      <c r="B1479" s="77"/>
      <c r="C1479" s="76"/>
      <c r="D1479" s="78"/>
      <c r="E1479" s="76"/>
      <c r="F1479" s="76"/>
      <c r="G1479" s="76"/>
      <c r="H1479" s="76"/>
      <c r="I1479" s="76"/>
      <c r="J1479" s="76"/>
      <c r="K1479" s="76"/>
      <c r="L1479" s="78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8"/>
      <c r="AM1479" s="76"/>
      <c r="AN1479" s="76"/>
      <c r="AO1479" s="76"/>
      <c r="AP1479" s="76"/>
      <c r="AQ1479" s="76"/>
      <c r="AR1479" s="76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7"/>
      <c r="BD1479" s="77"/>
      <c r="BE1479" s="77"/>
      <c r="BF1479" s="77"/>
      <c r="BG1479" s="77"/>
      <c r="BH1479" s="77"/>
      <c r="BI1479" s="77"/>
      <c r="BJ1479" s="76"/>
      <c r="BK1479" s="76"/>
      <c r="BL1479" s="78"/>
      <c r="BM1479" s="76"/>
      <c r="BN1479" s="76"/>
      <c r="BO1479" s="76"/>
      <c r="BP1479" s="76"/>
      <c r="BQ1479" s="76"/>
      <c r="BR1479" s="76"/>
      <c r="BS1479" s="76"/>
      <c r="BT1479" s="76"/>
      <c r="BU1479" s="76"/>
      <c r="BV1479" s="76"/>
      <c r="BW1479" s="76"/>
      <c r="BX1479" s="76"/>
      <c r="BY1479" s="76"/>
      <c r="BZ1479" s="70"/>
      <c r="CA1479" s="71"/>
      <c r="CB1479" s="70"/>
      <c r="CC1479" s="70"/>
      <c r="CD1479" s="72"/>
      <c r="CJ1479"/>
      <c r="CW1479" s="74"/>
      <c r="DC1479" s="67"/>
      <c r="DI1479" s="67"/>
    </row>
    <row r="1480" spans="1:113">
      <c r="A1480" s="76"/>
      <c r="B1480" s="77"/>
      <c r="C1480" s="76"/>
      <c r="D1480" s="78"/>
      <c r="E1480" s="76"/>
      <c r="F1480" s="76"/>
      <c r="G1480" s="76"/>
      <c r="H1480" s="76"/>
      <c r="I1480" s="76"/>
      <c r="J1480" s="76"/>
      <c r="K1480" s="76"/>
      <c r="L1480" s="78"/>
      <c r="M1480" s="76"/>
      <c r="N1480" s="76"/>
      <c r="O1480" s="76"/>
      <c r="P1480" s="76"/>
      <c r="Q1480" s="76"/>
      <c r="R1480" s="76"/>
      <c r="S1480" s="76"/>
      <c r="T1480" s="76"/>
      <c r="U1480" s="76"/>
      <c r="V1480" s="76"/>
      <c r="W1480" s="76"/>
      <c r="X1480" s="76"/>
      <c r="Y1480" s="76"/>
      <c r="Z1480" s="76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8"/>
      <c r="AM1480" s="76"/>
      <c r="AN1480" s="76"/>
      <c r="AO1480" s="76"/>
      <c r="AP1480" s="76"/>
      <c r="AQ1480" s="76"/>
      <c r="AR1480" s="76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7"/>
      <c r="BD1480" s="77"/>
      <c r="BE1480" s="77"/>
      <c r="BF1480" s="77"/>
      <c r="BG1480" s="77"/>
      <c r="BH1480" s="77"/>
      <c r="BI1480" s="77"/>
      <c r="BJ1480" s="76"/>
      <c r="BK1480" s="76"/>
      <c r="BL1480" s="78"/>
      <c r="BM1480" s="76"/>
      <c r="BN1480" s="76"/>
      <c r="BO1480" s="76"/>
      <c r="BP1480" s="76"/>
      <c r="BQ1480" s="76"/>
      <c r="BR1480" s="76"/>
      <c r="BS1480" s="76"/>
      <c r="BT1480" s="76"/>
      <c r="BU1480" s="76"/>
      <c r="BV1480" s="76"/>
      <c r="BW1480" s="76"/>
      <c r="BX1480" s="76"/>
      <c r="BY1480" s="76"/>
      <c r="BZ1480" s="70"/>
      <c r="CA1480" s="71"/>
      <c r="CB1480" s="70"/>
      <c r="CC1480" s="70"/>
      <c r="CD1480" s="72"/>
      <c r="CJ1480"/>
      <c r="CW1480" s="74"/>
      <c r="DC1480" s="67"/>
      <c r="DI1480" s="67"/>
    </row>
    <row r="1481" spans="1:113">
      <c r="A1481" s="76"/>
      <c r="B1481" s="77"/>
      <c r="C1481" s="76"/>
      <c r="D1481" s="78"/>
      <c r="E1481" s="76"/>
      <c r="F1481" s="76"/>
      <c r="G1481" s="76"/>
      <c r="H1481" s="76"/>
      <c r="I1481" s="76"/>
      <c r="J1481" s="76"/>
      <c r="K1481" s="76"/>
      <c r="L1481" s="78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8"/>
      <c r="AM1481" s="76"/>
      <c r="AN1481" s="76"/>
      <c r="AO1481" s="76"/>
      <c r="AP1481" s="76"/>
      <c r="AQ1481" s="76"/>
      <c r="AR1481" s="76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7"/>
      <c r="BD1481" s="77"/>
      <c r="BE1481" s="77"/>
      <c r="BF1481" s="77"/>
      <c r="BG1481" s="77"/>
      <c r="BH1481" s="77"/>
      <c r="BI1481" s="77"/>
      <c r="BJ1481" s="76"/>
      <c r="BK1481" s="76"/>
      <c r="BL1481" s="78"/>
      <c r="BM1481" s="76"/>
      <c r="BN1481" s="76"/>
      <c r="BO1481" s="76"/>
      <c r="BP1481" s="76"/>
      <c r="BQ1481" s="76"/>
      <c r="BR1481" s="76"/>
      <c r="BS1481" s="76"/>
      <c r="BT1481" s="76"/>
      <c r="BU1481" s="76"/>
      <c r="BV1481" s="76"/>
      <c r="BW1481" s="76"/>
      <c r="BX1481" s="76"/>
      <c r="BY1481" s="76"/>
      <c r="BZ1481" s="70"/>
      <c r="CA1481" s="71"/>
      <c r="CB1481" s="70"/>
      <c r="CC1481" s="70"/>
      <c r="CD1481" s="72"/>
      <c r="CJ1481"/>
      <c r="CW1481" s="74"/>
      <c r="DC1481" s="67"/>
      <c r="DI1481" s="67"/>
    </row>
    <row r="1482" spans="1:113">
      <c r="A1482" s="76"/>
      <c r="B1482" s="77"/>
      <c r="C1482" s="76"/>
      <c r="D1482" s="78"/>
      <c r="E1482" s="76"/>
      <c r="F1482" s="76"/>
      <c r="G1482" s="76"/>
      <c r="H1482" s="76"/>
      <c r="I1482" s="76"/>
      <c r="J1482" s="76"/>
      <c r="K1482" s="76"/>
      <c r="L1482" s="78"/>
      <c r="M1482" s="76"/>
      <c r="N1482" s="76"/>
      <c r="O1482" s="76"/>
      <c r="P1482" s="76"/>
      <c r="Q1482" s="76"/>
      <c r="R1482" s="76"/>
      <c r="S1482" s="76"/>
      <c r="T1482" s="76"/>
      <c r="U1482" s="76"/>
      <c r="V1482" s="76"/>
      <c r="W1482" s="76"/>
      <c r="X1482" s="76"/>
      <c r="Y1482" s="76"/>
      <c r="Z1482" s="76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8"/>
      <c r="AM1482" s="76"/>
      <c r="AN1482" s="76"/>
      <c r="AO1482" s="76"/>
      <c r="AP1482" s="76"/>
      <c r="AQ1482" s="76"/>
      <c r="AR1482" s="76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7"/>
      <c r="BD1482" s="77"/>
      <c r="BE1482" s="77"/>
      <c r="BF1482" s="77"/>
      <c r="BG1482" s="77"/>
      <c r="BH1482" s="77"/>
      <c r="BI1482" s="77"/>
      <c r="BJ1482" s="76"/>
      <c r="BK1482" s="76"/>
      <c r="BL1482" s="78"/>
      <c r="BM1482" s="76"/>
      <c r="BN1482" s="76"/>
      <c r="BO1482" s="76"/>
      <c r="BP1482" s="76"/>
      <c r="BQ1482" s="76"/>
      <c r="BR1482" s="76"/>
      <c r="BS1482" s="76"/>
      <c r="BT1482" s="76"/>
      <c r="BU1482" s="76"/>
      <c r="BV1482" s="76"/>
      <c r="BW1482" s="76"/>
      <c r="BX1482" s="76"/>
      <c r="BY1482" s="76"/>
      <c r="BZ1482" s="70"/>
      <c r="CA1482" s="71"/>
      <c r="CB1482" s="70"/>
      <c r="CC1482" s="70"/>
      <c r="CD1482" s="72"/>
      <c r="CJ1482"/>
      <c r="CW1482" s="74"/>
      <c r="DC1482" s="67"/>
      <c r="DI1482" s="67"/>
    </row>
    <row r="1483" spans="1:113">
      <c r="A1483" s="76"/>
      <c r="B1483" s="77"/>
      <c r="C1483" s="76"/>
      <c r="D1483" s="78"/>
      <c r="E1483" s="76"/>
      <c r="F1483" s="76"/>
      <c r="G1483" s="76"/>
      <c r="H1483" s="76"/>
      <c r="I1483" s="76"/>
      <c r="J1483" s="76"/>
      <c r="K1483" s="76"/>
      <c r="L1483" s="78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8"/>
      <c r="AM1483" s="76"/>
      <c r="AN1483" s="76"/>
      <c r="AO1483" s="76"/>
      <c r="AP1483" s="76"/>
      <c r="AQ1483" s="76"/>
      <c r="AR1483" s="76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7"/>
      <c r="BD1483" s="77"/>
      <c r="BE1483" s="77"/>
      <c r="BF1483" s="77"/>
      <c r="BG1483" s="77"/>
      <c r="BH1483" s="77"/>
      <c r="BI1483" s="77"/>
      <c r="BJ1483" s="76"/>
      <c r="BK1483" s="76"/>
      <c r="BL1483" s="78"/>
      <c r="BM1483" s="76"/>
      <c r="BN1483" s="76"/>
      <c r="BO1483" s="76"/>
      <c r="BP1483" s="76"/>
      <c r="BQ1483" s="76"/>
      <c r="BR1483" s="76"/>
      <c r="BS1483" s="76"/>
      <c r="BT1483" s="76"/>
      <c r="BU1483" s="76"/>
      <c r="BV1483" s="76"/>
      <c r="BW1483" s="76"/>
      <c r="BX1483" s="76"/>
      <c r="BY1483" s="76"/>
      <c r="BZ1483" s="70"/>
      <c r="CA1483" s="71"/>
      <c r="CB1483" s="70"/>
      <c r="CC1483" s="70"/>
      <c r="CD1483" s="72"/>
      <c r="CJ1483"/>
      <c r="CW1483" s="74"/>
      <c r="DC1483" s="67"/>
      <c r="DI1483" s="67"/>
    </row>
    <row r="1484" spans="1:113">
      <c r="A1484" s="76"/>
      <c r="B1484" s="77"/>
      <c r="C1484" s="76"/>
      <c r="D1484" s="78"/>
      <c r="E1484" s="76"/>
      <c r="F1484" s="76"/>
      <c r="G1484" s="76"/>
      <c r="H1484" s="76"/>
      <c r="I1484" s="76"/>
      <c r="J1484" s="76"/>
      <c r="K1484" s="76"/>
      <c r="L1484" s="78"/>
      <c r="M1484" s="76"/>
      <c r="N1484" s="76"/>
      <c r="O1484" s="76"/>
      <c r="P1484" s="76"/>
      <c r="Q1484" s="76"/>
      <c r="R1484" s="76"/>
      <c r="S1484" s="76"/>
      <c r="T1484" s="76"/>
      <c r="U1484" s="76"/>
      <c r="V1484" s="76"/>
      <c r="W1484" s="76"/>
      <c r="X1484" s="76"/>
      <c r="Y1484" s="76"/>
      <c r="Z1484" s="76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8"/>
      <c r="AM1484" s="76"/>
      <c r="AN1484" s="76"/>
      <c r="AO1484" s="76"/>
      <c r="AP1484" s="76"/>
      <c r="AQ1484" s="76"/>
      <c r="AR1484" s="76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7"/>
      <c r="BD1484" s="77"/>
      <c r="BE1484" s="77"/>
      <c r="BF1484" s="77"/>
      <c r="BG1484" s="77"/>
      <c r="BH1484" s="77"/>
      <c r="BI1484" s="77"/>
      <c r="BJ1484" s="76"/>
      <c r="BK1484" s="76"/>
      <c r="BL1484" s="78"/>
      <c r="BM1484" s="76"/>
      <c r="BN1484" s="76"/>
      <c r="BO1484" s="76"/>
      <c r="BP1484" s="76"/>
      <c r="BQ1484" s="76"/>
      <c r="BR1484" s="76"/>
      <c r="BS1484" s="76"/>
      <c r="BT1484" s="76"/>
      <c r="BU1484" s="76"/>
      <c r="BV1484" s="76"/>
      <c r="BW1484" s="76"/>
      <c r="BX1484" s="76"/>
      <c r="BY1484" s="76"/>
      <c r="BZ1484" s="70"/>
      <c r="CA1484" s="71"/>
      <c r="CB1484" s="70"/>
      <c r="CC1484" s="70"/>
      <c r="CD1484" s="72"/>
      <c r="CJ1484"/>
      <c r="CW1484" s="74"/>
      <c r="DC1484" s="67"/>
      <c r="DI1484" s="67"/>
    </row>
    <row r="1485" spans="1:113">
      <c r="A1485" s="76"/>
      <c r="B1485" s="77"/>
      <c r="C1485" s="76"/>
      <c r="D1485" s="78"/>
      <c r="E1485" s="76"/>
      <c r="F1485" s="76"/>
      <c r="G1485" s="76"/>
      <c r="H1485" s="76"/>
      <c r="I1485" s="76"/>
      <c r="J1485" s="76"/>
      <c r="K1485" s="76"/>
      <c r="L1485" s="78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8"/>
      <c r="AM1485" s="76"/>
      <c r="AN1485" s="76"/>
      <c r="AO1485" s="76"/>
      <c r="AP1485" s="76"/>
      <c r="AQ1485" s="76"/>
      <c r="AR1485" s="76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7"/>
      <c r="BD1485" s="77"/>
      <c r="BE1485" s="77"/>
      <c r="BF1485" s="77"/>
      <c r="BG1485" s="77"/>
      <c r="BH1485" s="77"/>
      <c r="BI1485" s="77"/>
      <c r="BJ1485" s="76"/>
      <c r="BK1485" s="76"/>
      <c r="BL1485" s="78"/>
      <c r="BM1485" s="76"/>
      <c r="BN1485" s="76"/>
      <c r="BO1485" s="76"/>
      <c r="BP1485" s="76"/>
      <c r="BQ1485" s="76"/>
      <c r="BR1485" s="76"/>
      <c r="BS1485" s="76"/>
      <c r="BT1485" s="76"/>
      <c r="BU1485" s="76"/>
      <c r="BV1485" s="76"/>
      <c r="BW1485" s="76"/>
      <c r="BX1485" s="76"/>
      <c r="BY1485" s="76"/>
      <c r="BZ1485" s="70"/>
      <c r="CA1485" s="71"/>
      <c r="CB1485" s="70"/>
      <c r="CC1485" s="70"/>
      <c r="CD1485" s="72"/>
      <c r="CJ1485"/>
      <c r="CW1485" s="74"/>
      <c r="DC1485" s="67"/>
      <c r="DI1485" s="67"/>
    </row>
    <row r="1486" spans="1:113">
      <c r="A1486" s="76"/>
      <c r="B1486" s="77"/>
      <c r="C1486" s="76"/>
      <c r="D1486" s="78"/>
      <c r="E1486" s="76"/>
      <c r="F1486" s="76"/>
      <c r="G1486" s="76"/>
      <c r="H1486" s="76"/>
      <c r="I1486" s="76"/>
      <c r="J1486" s="76"/>
      <c r="K1486" s="76"/>
      <c r="L1486" s="78"/>
      <c r="M1486" s="76"/>
      <c r="N1486" s="76"/>
      <c r="O1486" s="76"/>
      <c r="P1486" s="76"/>
      <c r="Q1486" s="76"/>
      <c r="R1486" s="79"/>
      <c r="S1486" s="76"/>
      <c r="T1486" s="76"/>
      <c r="U1486" s="76"/>
      <c r="V1486" s="76"/>
      <c r="W1486" s="76"/>
      <c r="X1486" s="76"/>
      <c r="Y1486" s="76"/>
      <c r="Z1486" s="76"/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8"/>
      <c r="AM1486" s="76"/>
      <c r="AN1486" s="76"/>
      <c r="AO1486" s="76"/>
      <c r="AP1486" s="76"/>
      <c r="AQ1486" s="76"/>
      <c r="AR1486" s="76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7"/>
      <c r="BD1486" s="77"/>
      <c r="BE1486" s="77"/>
      <c r="BF1486" s="77"/>
      <c r="BG1486" s="77"/>
      <c r="BH1486" s="77"/>
      <c r="BI1486" s="77"/>
      <c r="BJ1486" s="76"/>
      <c r="BK1486" s="76"/>
      <c r="BL1486" s="78"/>
      <c r="BM1486" s="76"/>
      <c r="BN1486" s="76"/>
      <c r="BO1486" s="76"/>
      <c r="BP1486" s="76"/>
      <c r="BQ1486" s="76"/>
      <c r="BR1486" s="76"/>
      <c r="BS1486" s="76"/>
      <c r="BT1486" s="76"/>
      <c r="BU1486" s="76"/>
      <c r="BV1486" s="76"/>
      <c r="BW1486" s="76"/>
      <c r="BX1486" s="76"/>
      <c r="BY1486" s="76"/>
      <c r="BZ1486" s="70"/>
      <c r="CA1486" s="71"/>
      <c r="CB1486" s="70"/>
      <c r="CC1486" s="70"/>
      <c r="CD1486" s="72"/>
      <c r="CJ1486"/>
      <c r="CW1486" s="74"/>
      <c r="DC1486" s="67"/>
      <c r="DI1486" s="67"/>
    </row>
    <row r="1487" spans="1:113">
      <c r="A1487" s="76"/>
      <c r="B1487" s="77"/>
      <c r="C1487" s="76"/>
      <c r="D1487" s="78"/>
      <c r="E1487" s="76"/>
      <c r="F1487" s="76"/>
      <c r="G1487" s="76"/>
      <c r="H1487" s="76"/>
      <c r="I1487" s="76"/>
      <c r="J1487" s="76"/>
      <c r="K1487" s="76"/>
      <c r="L1487" s="78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8"/>
      <c r="AM1487" s="76"/>
      <c r="AN1487" s="76"/>
      <c r="AO1487" s="76"/>
      <c r="AP1487" s="76"/>
      <c r="AQ1487" s="76"/>
      <c r="AR1487" s="76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7"/>
      <c r="BD1487" s="77"/>
      <c r="BE1487" s="77"/>
      <c r="BF1487" s="77"/>
      <c r="BG1487" s="77"/>
      <c r="BH1487" s="77"/>
      <c r="BI1487" s="77"/>
      <c r="BJ1487" s="76"/>
      <c r="BK1487" s="76"/>
      <c r="BL1487" s="78"/>
      <c r="BM1487" s="76"/>
      <c r="BN1487" s="76"/>
      <c r="BO1487" s="76"/>
      <c r="BP1487" s="76"/>
      <c r="BQ1487" s="76"/>
      <c r="BR1487" s="76"/>
      <c r="BS1487" s="76"/>
      <c r="BT1487" s="76"/>
      <c r="BU1487" s="76"/>
      <c r="BV1487" s="76"/>
      <c r="BW1487" s="76"/>
      <c r="BX1487" s="76"/>
      <c r="BY1487" s="76"/>
      <c r="BZ1487" s="70"/>
      <c r="CA1487" s="71"/>
      <c r="CB1487" s="70"/>
      <c r="CC1487" s="70"/>
      <c r="CD1487" s="72"/>
      <c r="CJ1487"/>
      <c r="CW1487" s="74"/>
      <c r="DC1487" s="67"/>
      <c r="DI1487" s="67"/>
    </row>
    <row r="1488" spans="1:113">
      <c r="A1488" s="76"/>
      <c r="B1488" s="77"/>
      <c r="C1488" s="76"/>
      <c r="D1488" s="78"/>
      <c r="E1488" s="76"/>
      <c r="F1488" s="76"/>
      <c r="G1488" s="76"/>
      <c r="H1488" s="76"/>
      <c r="I1488" s="76"/>
      <c r="J1488" s="76"/>
      <c r="K1488" s="76"/>
      <c r="L1488" s="78"/>
      <c r="M1488" s="76"/>
      <c r="N1488" s="76"/>
      <c r="O1488" s="76"/>
      <c r="P1488" s="76"/>
      <c r="Q1488" s="76"/>
      <c r="R1488" s="79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8"/>
      <c r="AM1488" s="76"/>
      <c r="AN1488" s="76"/>
      <c r="AO1488" s="76"/>
      <c r="AP1488" s="76"/>
      <c r="AQ1488" s="76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7"/>
      <c r="BD1488" s="77"/>
      <c r="BE1488" s="77"/>
      <c r="BF1488" s="77"/>
      <c r="BG1488" s="77"/>
      <c r="BH1488" s="77"/>
      <c r="BI1488" s="77"/>
      <c r="BJ1488" s="76"/>
      <c r="BK1488" s="76"/>
      <c r="BL1488" s="78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0"/>
      <c r="CA1488" s="71"/>
      <c r="CB1488" s="70"/>
      <c r="CC1488" s="70"/>
      <c r="CD1488" s="72"/>
      <c r="CJ1488"/>
      <c r="CW1488" s="74"/>
      <c r="DC1488" s="67"/>
      <c r="DI1488" s="67"/>
    </row>
    <row r="1489" spans="1:113">
      <c r="A1489" s="76"/>
      <c r="B1489" s="77"/>
      <c r="C1489" s="76"/>
      <c r="D1489" s="78"/>
      <c r="E1489" s="76"/>
      <c r="F1489" s="76"/>
      <c r="G1489" s="76"/>
      <c r="H1489" s="76"/>
      <c r="I1489" s="76"/>
      <c r="J1489" s="76"/>
      <c r="K1489" s="76"/>
      <c r="L1489" s="78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8"/>
      <c r="AM1489" s="76"/>
      <c r="AN1489" s="76"/>
      <c r="AO1489" s="76"/>
      <c r="AP1489" s="76"/>
      <c r="AQ1489" s="76"/>
      <c r="AR1489" s="76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7"/>
      <c r="BD1489" s="77"/>
      <c r="BE1489" s="77"/>
      <c r="BF1489" s="77"/>
      <c r="BG1489" s="77"/>
      <c r="BH1489" s="77"/>
      <c r="BI1489" s="77"/>
      <c r="BJ1489" s="76"/>
      <c r="BK1489" s="76"/>
      <c r="BL1489" s="78"/>
      <c r="BM1489" s="76"/>
      <c r="BN1489" s="76"/>
      <c r="BO1489" s="76"/>
      <c r="BP1489" s="76"/>
      <c r="BQ1489" s="76"/>
      <c r="BR1489" s="76"/>
      <c r="BS1489" s="76"/>
      <c r="BT1489" s="76"/>
      <c r="BU1489" s="76"/>
      <c r="BV1489" s="76"/>
      <c r="BW1489" s="76"/>
      <c r="BX1489" s="76"/>
      <c r="BY1489" s="76"/>
      <c r="BZ1489" s="70"/>
      <c r="CA1489" s="71"/>
      <c r="CB1489" s="70"/>
      <c r="CC1489" s="70"/>
      <c r="CD1489" s="72"/>
      <c r="CJ1489"/>
      <c r="CW1489" s="74"/>
      <c r="DC1489" s="67"/>
      <c r="DI1489" s="67"/>
    </row>
    <row r="1490" spans="1:113">
      <c r="A1490" s="76"/>
      <c r="B1490" s="77"/>
      <c r="C1490" s="76"/>
      <c r="D1490" s="78"/>
      <c r="E1490" s="76"/>
      <c r="F1490" s="76"/>
      <c r="G1490" s="76"/>
      <c r="H1490" s="76"/>
      <c r="I1490" s="76"/>
      <c r="J1490" s="76"/>
      <c r="K1490" s="76"/>
      <c r="L1490" s="78"/>
      <c r="M1490" s="76"/>
      <c r="N1490" s="76"/>
      <c r="O1490" s="76"/>
      <c r="P1490" s="76"/>
      <c r="Q1490" s="76"/>
      <c r="R1490" s="79"/>
      <c r="S1490" s="76"/>
      <c r="T1490" s="76"/>
      <c r="U1490" s="76"/>
      <c r="V1490" s="76"/>
      <c r="W1490" s="76"/>
      <c r="X1490" s="76"/>
      <c r="Y1490" s="76"/>
      <c r="Z1490" s="76"/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8"/>
      <c r="AM1490" s="76"/>
      <c r="AN1490" s="76"/>
      <c r="AO1490" s="76"/>
      <c r="AP1490" s="76"/>
      <c r="AQ1490" s="76"/>
      <c r="AR1490" s="76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7"/>
      <c r="BD1490" s="77"/>
      <c r="BE1490" s="77"/>
      <c r="BF1490" s="77"/>
      <c r="BG1490" s="77"/>
      <c r="BH1490" s="77"/>
      <c r="BI1490" s="77"/>
      <c r="BJ1490" s="76"/>
      <c r="BK1490" s="76"/>
      <c r="BL1490" s="78"/>
      <c r="BM1490" s="76"/>
      <c r="BN1490" s="76"/>
      <c r="BO1490" s="76"/>
      <c r="BP1490" s="76"/>
      <c r="BQ1490" s="76"/>
      <c r="BR1490" s="76"/>
      <c r="BS1490" s="76"/>
      <c r="BT1490" s="76"/>
      <c r="BU1490" s="76"/>
      <c r="BV1490" s="76"/>
      <c r="BW1490" s="76"/>
      <c r="BX1490" s="76"/>
      <c r="BY1490" s="76"/>
      <c r="BZ1490" s="70"/>
      <c r="CA1490" s="71"/>
      <c r="CB1490" s="70"/>
      <c r="CC1490" s="70"/>
      <c r="CD1490" s="72"/>
      <c r="CJ1490"/>
      <c r="CW1490" s="74"/>
      <c r="DC1490" s="67"/>
      <c r="DI1490" s="67"/>
    </row>
    <row r="1491" spans="1:113">
      <c r="A1491" s="76"/>
      <c r="B1491" s="77"/>
      <c r="C1491" s="76"/>
      <c r="D1491" s="78"/>
      <c r="E1491" s="76"/>
      <c r="F1491" s="76"/>
      <c r="G1491" s="76"/>
      <c r="H1491" s="76"/>
      <c r="I1491" s="76"/>
      <c r="J1491" s="76"/>
      <c r="K1491" s="76"/>
      <c r="L1491" s="78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8"/>
      <c r="AM1491" s="76"/>
      <c r="AN1491" s="76"/>
      <c r="AO1491" s="76"/>
      <c r="AP1491" s="76"/>
      <c r="AQ1491" s="76"/>
      <c r="AR1491" s="76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7"/>
      <c r="BD1491" s="77"/>
      <c r="BE1491" s="77"/>
      <c r="BF1491" s="77"/>
      <c r="BG1491" s="77"/>
      <c r="BH1491" s="77"/>
      <c r="BI1491" s="77"/>
      <c r="BJ1491" s="76"/>
      <c r="BK1491" s="76"/>
      <c r="BL1491" s="78"/>
      <c r="BM1491" s="76"/>
      <c r="BN1491" s="76"/>
      <c r="BO1491" s="76"/>
      <c r="BP1491" s="76"/>
      <c r="BQ1491" s="76"/>
      <c r="BR1491" s="76"/>
      <c r="BS1491" s="76"/>
      <c r="BT1491" s="76"/>
      <c r="BU1491" s="76"/>
      <c r="BV1491" s="76"/>
      <c r="BW1491" s="76"/>
      <c r="BX1491" s="76"/>
      <c r="BY1491" s="76"/>
      <c r="BZ1491" s="70"/>
      <c r="CA1491" s="71"/>
      <c r="CB1491" s="70"/>
      <c r="CC1491" s="70"/>
      <c r="CD1491" s="72"/>
      <c r="CJ1491"/>
      <c r="CW1491" s="74"/>
      <c r="DC1491" s="67"/>
      <c r="DI1491" s="67"/>
    </row>
    <row r="1492" spans="1:113">
      <c r="A1492" s="76"/>
      <c r="B1492" s="77"/>
      <c r="C1492" s="76"/>
      <c r="D1492" s="78"/>
      <c r="E1492" s="76"/>
      <c r="F1492" s="76"/>
      <c r="G1492" s="76"/>
      <c r="H1492" s="76"/>
      <c r="I1492" s="76"/>
      <c r="J1492" s="76"/>
      <c r="K1492" s="76"/>
      <c r="L1492" s="78"/>
      <c r="M1492" s="76"/>
      <c r="N1492" s="76"/>
      <c r="O1492" s="76"/>
      <c r="P1492" s="76"/>
      <c r="Q1492" s="76"/>
      <c r="R1492" s="76"/>
      <c r="S1492" s="76"/>
      <c r="T1492" s="76"/>
      <c r="U1492" s="76"/>
      <c r="V1492" s="76"/>
      <c r="W1492" s="76"/>
      <c r="X1492" s="76"/>
      <c r="Y1492" s="76"/>
      <c r="Z1492" s="76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8"/>
      <c r="AM1492" s="76"/>
      <c r="AN1492" s="76"/>
      <c r="AO1492" s="76"/>
      <c r="AP1492" s="76"/>
      <c r="AQ1492" s="76"/>
      <c r="AR1492" s="76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7"/>
      <c r="BD1492" s="77"/>
      <c r="BE1492" s="77"/>
      <c r="BF1492" s="77"/>
      <c r="BG1492" s="77"/>
      <c r="BH1492" s="77"/>
      <c r="BI1492" s="77"/>
      <c r="BJ1492" s="76"/>
      <c r="BK1492" s="76"/>
      <c r="BL1492" s="78"/>
      <c r="BM1492" s="76"/>
      <c r="BN1492" s="76"/>
      <c r="BO1492" s="76"/>
      <c r="BP1492" s="76"/>
      <c r="BQ1492" s="76"/>
      <c r="BR1492" s="76"/>
      <c r="BS1492" s="76"/>
      <c r="BT1492" s="76"/>
      <c r="BU1492" s="76"/>
      <c r="BV1492" s="76"/>
      <c r="BW1492" s="76"/>
      <c r="BX1492" s="76"/>
      <c r="BY1492" s="76"/>
      <c r="BZ1492" s="70"/>
      <c r="CA1492" s="71"/>
      <c r="CB1492" s="70"/>
      <c r="CC1492" s="70"/>
      <c r="CD1492" s="72"/>
      <c r="CJ1492"/>
      <c r="CW1492" s="74"/>
      <c r="DC1492" s="67"/>
      <c r="DI1492" s="67"/>
    </row>
    <row r="1493" spans="1:113">
      <c r="A1493" s="76"/>
      <c r="B1493" s="77"/>
      <c r="C1493" s="76"/>
      <c r="D1493" s="78"/>
      <c r="E1493" s="76"/>
      <c r="F1493" s="76"/>
      <c r="G1493" s="76"/>
      <c r="H1493" s="76"/>
      <c r="I1493" s="76"/>
      <c r="J1493" s="76"/>
      <c r="K1493" s="76"/>
      <c r="L1493" s="78"/>
      <c r="M1493" s="76"/>
      <c r="N1493" s="76"/>
      <c r="O1493" s="76"/>
      <c r="P1493" s="76"/>
      <c r="Q1493" s="76"/>
      <c r="R1493" s="79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76"/>
      <c r="AE1493" s="76"/>
      <c r="AF1493" s="76"/>
      <c r="AG1493" s="76"/>
      <c r="AH1493" s="76"/>
      <c r="AI1493" s="76"/>
      <c r="AJ1493" s="76"/>
      <c r="AK1493" s="76"/>
      <c r="AL1493" s="78"/>
      <c r="AM1493" s="76"/>
      <c r="AN1493" s="76"/>
      <c r="AO1493" s="76"/>
      <c r="AP1493" s="76"/>
      <c r="AQ1493" s="76"/>
      <c r="AR1493" s="76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7"/>
      <c r="BD1493" s="77"/>
      <c r="BE1493" s="77"/>
      <c r="BF1493" s="77"/>
      <c r="BG1493" s="77"/>
      <c r="BH1493" s="77"/>
      <c r="BI1493" s="77"/>
      <c r="BJ1493" s="76"/>
      <c r="BK1493" s="76"/>
      <c r="BL1493" s="78"/>
      <c r="BM1493" s="76"/>
      <c r="BN1493" s="76"/>
      <c r="BO1493" s="76"/>
      <c r="BP1493" s="76"/>
      <c r="BQ1493" s="76"/>
      <c r="BR1493" s="76"/>
      <c r="BS1493" s="76"/>
      <c r="BT1493" s="76"/>
      <c r="BU1493" s="76"/>
      <c r="BV1493" s="76"/>
      <c r="BW1493" s="76"/>
      <c r="BX1493" s="76"/>
      <c r="BY1493" s="76"/>
      <c r="BZ1493" s="70"/>
      <c r="CA1493" s="71"/>
      <c r="CB1493" s="70"/>
      <c r="CC1493" s="70"/>
      <c r="CD1493" s="72"/>
      <c r="CJ1493"/>
      <c r="CW1493" s="74"/>
      <c r="DC1493" s="67"/>
      <c r="DI1493" s="67"/>
    </row>
    <row r="1494" spans="1:113">
      <c r="A1494" s="76"/>
      <c r="B1494" s="77"/>
      <c r="C1494" s="76"/>
      <c r="D1494" s="78"/>
      <c r="E1494" s="76"/>
      <c r="F1494" s="76"/>
      <c r="G1494" s="76"/>
      <c r="H1494" s="76"/>
      <c r="I1494" s="76"/>
      <c r="J1494" s="76"/>
      <c r="K1494" s="76"/>
      <c r="L1494" s="78"/>
      <c r="M1494" s="76"/>
      <c r="N1494" s="76"/>
      <c r="O1494" s="76"/>
      <c r="P1494" s="76"/>
      <c r="Q1494" s="76"/>
      <c r="R1494" s="76"/>
      <c r="S1494" s="76"/>
      <c r="T1494" s="76"/>
      <c r="U1494" s="76"/>
      <c r="V1494" s="76"/>
      <c r="W1494" s="76"/>
      <c r="X1494" s="76"/>
      <c r="Y1494" s="76"/>
      <c r="Z1494" s="76"/>
      <c r="AA1494" s="76"/>
      <c r="AB1494" s="76"/>
      <c r="AC1494" s="76"/>
      <c r="AD1494" s="76"/>
      <c r="AE1494" s="76"/>
      <c r="AF1494" s="76"/>
      <c r="AG1494" s="76"/>
      <c r="AH1494" s="76"/>
      <c r="AI1494" s="76"/>
      <c r="AJ1494" s="76"/>
      <c r="AK1494" s="76"/>
      <c r="AL1494" s="78"/>
      <c r="AM1494" s="76"/>
      <c r="AN1494" s="76"/>
      <c r="AO1494" s="76"/>
      <c r="AP1494" s="76"/>
      <c r="AQ1494" s="76"/>
      <c r="AR1494" s="76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7"/>
      <c r="BD1494" s="77"/>
      <c r="BE1494" s="77"/>
      <c r="BF1494" s="77"/>
      <c r="BG1494" s="77"/>
      <c r="BH1494" s="77"/>
      <c r="BI1494" s="77"/>
      <c r="BJ1494" s="76"/>
      <c r="BK1494" s="76"/>
      <c r="BL1494" s="78"/>
      <c r="BM1494" s="76"/>
      <c r="BN1494" s="76"/>
      <c r="BO1494" s="76"/>
      <c r="BP1494" s="76"/>
      <c r="BQ1494" s="76"/>
      <c r="BR1494" s="76"/>
      <c r="BS1494" s="76"/>
      <c r="BT1494" s="76"/>
      <c r="BU1494" s="76"/>
      <c r="BV1494" s="76"/>
      <c r="BW1494" s="76"/>
      <c r="BX1494" s="76"/>
      <c r="BY1494" s="76"/>
      <c r="BZ1494" s="70"/>
      <c r="CA1494" s="71"/>
      <c r="CB1494" s="70"/>
      <c r="CC1494" s="70"/>
      <c r="CD1494" s="72"/>
      <c r="CJ1494"/>
      <c r="CW1494" s="74"/>
      <c r="DC1494" s="67"/>
      <c r="DI1494" s="67"/>
    </row>
    <row r="1495" spans="1:113">
      <c r="A1495" s="76"/>
      <c r="B1495" s="77"/>
      <c r="C1495" s="76"/>
      <c r="D1495" s="78"/>
      <c r="E1495" s="76"/>
      <c r="F1495" s="76"/>
      <c r="G1495" s="76"/>
      <c r="H1495" s="76"/>
      <c r="I1495" s="76"/>
      <c r="J1495" s="76"/>
      <c r="K1495" s="76"/>
      <c r="L1495" s="78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76"/>
      <c r="AE1495" s="76"/>
      <c r="AF1495" s="76"/>
      <c r="AG1495" s="76"/>
      <c r="AH1495" s="76"/>
      <c r="AI1495" s="76"/>
      <c r="AJ1495" s="76"/>
      <c r="AK1495" s="76"/>
      <c r="AL1495" s="78"/>
      <c r="AM1495" s="76"/>
      <c r="AN1495" s="76"/>
      <c r="AO1495" s="76"/>
      <c r="AP1495" s="76"/>
      <c r="AQ1495" s="76"/>
      <c r="AR1495" s="76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7"/>
      <c r="BD1495" s="77"/>
      <c r="BE1495" s="77"/>
      <c r="BF1495" s="77"/>
      <c r="BG1495" s="77"/>
      <c r="BH1495" s="77"/>
      <c r="BI1495" s="77"/>
      <c r="BJ1495" s="76"/>
      <c r="BK1495" s="76"/>
      <c r="BL1495" s="78"/>
      <c r="BM1495" s="76"/>
      <c r="BN1495" s="76"/>
      <c r="BO1495" s="76"/>
      <c r="BP1495" s="76"/>
      <c r="BQ1495" s="76"/>
      <c r="BR1495" s="76"/>
      <c r="BS1495" s="76"/>
      <c r="BT1495" s="76"/>
      <c r="BU1495" s="76"/>
      <c r="BV1495" s="76"/>
      <c r="BW1495" s="76"/>
      <c r="BX1495" s="76"/>
      <c r="BY1495" s="76"/>
      <c r="BZ1495" s="70"/>
      <c r="CA1495" s="71"/>
      <c r="CB1495" s="70"/>
      <c r="CC1495" s="70"/>
      <c r="CD1495" s="72"/>
      <c r="CJ1495"/>
      <c r="CW1495" s="74"/>
      <c r="DC1495" s="67"/>
      <c r="DI1495" s="67"/>
    </row>
    <row r="1496" spans="1:113">
      <c r="A1496" s="76"/>
      <c r="B1496" s="77"/>
      <c r="C1496" s="76"/>
      <c r="D1496" s="78"/>
      <c r="E1496" s="76"/>
      <c r="F1496" s="76"/>
      <c r="G1496" s="76"/>
      <c r="H1496" s="76"/>
      <c r="I1496" s="76"/>
      <c r="J1496" s="76"/>
      <c r="K1496" s="76"/>
      <c r="L1496" s="78"/>
      <c r="M1496" s="76"/>
      <c r="N1496" s="76"/>
      <c r="O1496" s="76"/>
      <c r="P1496" s="76"/>
      <c r="Q1496" s="76"/>
      <c r="R1496" s="76"/>
      <c r="S1496" s="76"/>
      <c r="T1496" s="76"/>
      <c r="U1496" s="76"/>
      <c r="V1496" s="76"/>
      <c r="W1496" s="76"/>
      <c r="X1496" s="76"/>
      <c r="Y1496" s="76"/>
      <c r="Z1496" s="76"/>
      <c r="AA1496" s="76"/>
      <c r="AB1496" s="76"/>
      <c r="AC1496" s="76"/>
      <c r="AD1496" s="76"/>
      <c r="AE1496" s="76"/>
      <c r="AF1496" s="76"/>
      <c r="AG1496" s="76"/>
      <c r="AH1496" s="76"/>
      <c r="AI1496" s="76"/>
      <c r="AJ1496" s="76"/>
      <c r="AK1496" s="76"/>
      <c r="AL1496" s="78"/>
      <c r="AM1496" s="76"/>
      <c r="AN1496" s="76"/>
      <c r="AO1496" s="76"/>
      <c r="AP1496" s="76"/>
      <c r="AQ1496" s="76"/>
      <c r="AR1496" s="76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7"/>
      <c r="BD1496" s="77"/>
      <c r="BE1496" s="77"/>
      <c r="BF1496" s="77"/>
      <c r="BG1496" s="77"/>
      <c r="BH1496" s="77"/>
      <c r="BI1496" s="77"/>
      <c r="BJ1496" s="76"/>
      <c r="BK1496" s="76"/>
      <c r="BL1496" s="78"/>
      <c r="BM1496" s="76"/>
      <c r="BN1496" s="76"/>
      <c r="BO1496" s="76"/>
      <c r="BP1496" s="76"/>
      <c r="BQ1496" s="76"/>
      <c r="BR1496" s="76"/>
      <c r="BS1496" s="76"/>
      <c r="BT1496" s="76"/>
      <c r="BU1496" s="76"/>
      <c r="BV1496" s="76"/>
      <c r="BW1496" s="76"/>
      <c r="BX1496" s="76"/>
      <c r="BY1496" s="76"/>
      <c r="BZ1496" s="70"/>
      <c r="CA1496" s="71"/>
      <c r="CB1496" s="70"/>
      <c r="CC1496" s="70"/>
      <c r="CD1496" s="72"/>
      <c r="CJ1496"/>
      <c r="CW1496" s="74"/>
      <c r="DC1496" s="67"/>
      <c r="DI1496" s="67"/>
    </row>
    <row r="1497" spans="1:113">
      <c r="A1497" s="76"/>
      <c r="B1497" s="77"/>
      <c r="C1497" s="76"/>
      <c r="D1497" s="78"/>
      <c r="E1497" s="76"/>
      <c r="F1497" s="76"/>
      <c r="G1497" s="76"/>
      <c r="H1497" s="76"/>
      <c r="I1497" s="76"/>
      <c r="J1497" s="76"/>
      <c r="K1497" s="76"/>
      <c r="L1497" s="78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76"/>
      <c r="AE1497" s="76"/>
      <c r="AF1497" s="76"/>
      <c r="AG1497" s="76"/>
      <c r="AH1497" s="76"/>
      <c r="AI1497" s="76"/>
      <c r="AJ1497" s="76"/>
      <c r="AK1497" s="76"/>
      <c r="AL1497" s="78"/>
      <c r="AM1497" s="76"/>
      <c r="AN1497" s="76"/>
      <c r="AO1497" s="76"/>
      <c r="AP1497" s="76"/>
      <c r="AQ1497" s="76"/>
      <c r="AR1497" s="76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7"/>
      <c r="BD1497" s="77"/>
      <c r="BE1497" s="77"/>
      <c r="BF1497" s="77"/>
      <c r="BG1497" s="77"/>
      <c r="BH1497" s="77"/>
      <c r="BI1497" s="77"/>
      <c r="BJ1497" s="76"/>
      <c r="BK1497" s="76"/>
      <c r="BL1497" s="78"/>
      <c r="BM1497" s="76"/>
      <c r="BN1497" s="76"/>
      <c r="BO1497" s="76"/>
      <c r="BP1497" s="76"/>
      <c r="BQ1497" s="76"/>
      <c r="BR1497" s="76"/>
      <c r="BS1497" s="76"/>
      <c r="BT1497" s="76"/>
      <c r="BU1497" s="76"/>
      <c r="BV1497" s="76"/>
      <c r="BW1497" s="76"/>
      <c r="BX1497" s="76"/>
      <c r="BY1497" s="76"/>
      <c r="BZ1497" s="70"/>
      <c r="CA1497" s="71"/>
      <c r="CB1497" s="70"/>
      <c r="CC1497" s="70"/>
      <c r="CD1497" s="72"/>
      <c r="CJ1497"/>
      <c r="CW1497" s="74"/>
      <c r="DC1497" s="67"/>
      <c r="DI1497" s="67"/>
    </row>
    <row r="1498" spans="1:113">
      <c r="A1498" s="76"/>
      <c r="B1498" s="77"/>
      <c r="C1498" s="76"/>
      <c r="D1498" s="78"/>
      <c r="E1498" s="76"/>
      <c r="F1498" s="76"/>
      <c r="G1498" s="76"/>
      <c r="H1498" s="76"/>
      <c r="I1498" s="76"/>
      <c r="J1498" s="76"/>
      <c r="K1498" s="76"/>
      <c r="L1498" s="78"/>
      <c r="M1498" s="76"/>
      <c r="N1498" s="76"/>
      <c r="O1498" s="76"/>
      <c r="P1498" s="76"/>
      <c r="Q1498" s="76"/>
      <c r="R1498" s="76"/>
      <c r="S1498" s="76"/>
      <c r="T1498" s="76"/>
      <c r="U1498" s="76"/>
      <c r="V1498" s="76"/>
      <c r="W1498" s="76"/>
      <c r="X1498" s="76"/>
      <c r="Y1498" s="76"/>
      <c r="Z1498" s="76"/>
      <c r="AA1498" s="76"/>
      <c r="AB1498" s="76"/>
      <c r="AC1498" s="76"/>
      <c r="AD1498" s="76"/>
      <c r="AE1498" s="76"/>
      <c r="AF1498" s="76"/>
      <c r="AG1498" s="76"/>
      <c r="AH1498" s="76"/>
      <c r="AI1498" s="76"/>
      <c r="AJ1498" s="76"/>
      <c r="AK1498" s="76"/>
      <c r="AL1498" s="78"/>
      <c r="AM1498" s="76"/>
      <c r="AN1498" s="76"/>
      <c r="AO1498" s="76"/>
      <c r="AP1498" s="76"/>
      <c r="AQ1498" s="76"/>
      <c r="AR1498" s="76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7"/>
      <c r="BD1498" s="77"/>
      <c r="BE1498" s="77"/>
      <c r="BF1498" s="77"/>
      <c r="BG1498" s="77"/>
      <c r="BH1498" s="77"/>
      <c r="BI1498" s="77"/>
      <c r="BJ1498" s="76"/>
      <c r="BK1498" s="76"/>
      <c r="BL1498" s="78"/>
      <c r="BM1498" s="76"/>
      <c r="BN1498" s="76"/>
      <c r="BO1498" s="76"/>
      <c r="BP1498" s="76"/>
      <c r="BQ1498" s="76"/>
      <c r="BR1498" s="76"/>
      <c r="BS1498" s="76"/>
      <c r="BT1498" s="76"/>
      <c r="BU1498" s="76"/>
      <c r="BV1498" s="76"/>
      <c r="BW1498" s="76"/>
      <c r="BX1498" s="76"/>
      <c r="BY1498" s="76"/>
      <c r="BZ1498" s="70"/>
      <c r="CA1498" s="71"/>
      <c r="CB1498" s="70"/>
      <c r="CC1498" s="70"/>
      <c r="CD1498" s="72"/>
      <c r="CJ1498"/>
      <c r="CW1498" s="74"/>
      <c r="DC1498" s="67"/>
      <c r="DI1498" s="67"/>
    </row>
    <row r="1499" spans="1:113">
      <c r="A1499" s="76"/>
      <c r="B1499" s="77"/>
      <c r="C1499" s="76"/>
      <c r="D1499" s="78"/>
      <c r="E1499" s="76"/>
      <c r="F1499" s="76"/>
      <c r="G1499" s="76"/>
      <c r="H1499" s="76"/>
      <c r="I1499" s="76"/>
      <c r="J1499" s="76"/>
      <c r="K1499" s="76"/>
      <c r="L1499" s="78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76"/>
      <c r="AE1499" s="76"/>
      <c r="AF1499" s="76"/>
      <c r="AG1499" s="76"/>
      <c r="AH1499" s="76"/>
      <c r="AI1499" s="76"/>
      <c r="AJ1499" s="76"/>
      <c r="AK1499" s="76"/>
      <c r="AL1499" s="78"/>
      <c r="AM1499" s="76"/>
      <c r="AN1499" s="76"/>
      <c r="AO1499" s="76"/>
      <c r="AP1499" s="76"/>
      <c r="AQ1499" s="76"/>
      <c r="AR1499" s="76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7"/>
      <c r="BD1499" s="77"/>
      <c r="BE1499" s="77"/>
      <c r="BF1499" s="77"/>
      <c r="BG1499" s="77"/>
      <c r="BH1499" s="77"/>
      <c r="BI1499" s="77"/>
      <c r="BJ1499" s="76"/>
      <c r="BK1499" s="76"/>
      <c r="BL1499" s="78"/>
      <c r="BM1499" s="76"/>
      <c r="BN1499" s="76"/>
      <c r="BO1499" s="76"/>
      <c r="BP1499" s="76"/>
      <c r="BQ1499" s="76"/>
      <c r="BR1499" s="76"/>
      <c r="BS1499" s="76"/>
      <c r="BT1499" s="76"/>
      <c r="BU1499" s="76"/>
      <c r="BV1499" s="76"/>
      <c r="BW1499" s="76"/>
      <c r="BX1499" s="76"/>
      <c r="BY1499" s="76"/>
      <c r="BZ1499" s="70"/>
      <c r="CA1499" s="71"/>
      <c r="CB1499" s="70"/>
      <c r="CC1499" s="70"/>
      <c r="CD1499" s="72"/>
      <c r="CJ1499"/>
      <c r="CW1499" s="74"/>
      <c r="DC1499" s="67"/>
      <c r="DI1499" s="67"/>
    </row>
    <row r="1500" spans="1:113">
      <c r="A1500" s="76"/>
      <c r="B1500" s="77"/>
      <c r="C1500" s="76"/>
      <c r="D1500" s="78"/>
      <c r="E1500" s="76"/>
      <c r="F1500" s="76"/>
      <c r="G1500" s="76"/>
      <c r="H1500" s="76"/>
      <c r="I1500" s="76"/>
      <c r="J1500" s="76"/>
      <c r="K1500" s="76"/>
      <c r="L1500" s="78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  <c r="AH1500" s="76"/>
      <c r="AI1500" s="76"/>
      <c r="AJ1500" s="76"/>
      <c r="AK1500" s="76"/>
      <c r="AL1500" s="78"/>
      <c r="AM1500" s="76"/>
      <c r="AN1500" s="76"/>
      <c r="AO1500" s="76"/>
      <c r="AP1500" s="76"/>
      <c r="AQ1500" s="76"/>
      <c r="AR1500" s="76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7"/>
      <c r="BD1500" s="77"/>
      <c r="BE1500" s="77"/>
      <c r="BF1500" s="77"/>
      <c r="BG1500" s="77"/>
      <c r="BH1500" s="77"/>
      <c r="BI1500" s="77"/>
      <c r="BJ1500" s="76"/>
      <c r="BK1500" s="76"/>
      <c r="BL1500" s="78"/>
      <c r="BM1500" s="76"/>
      <c r="BN1500" s="76"/>
      <c r="BO1500" s="76"/>
      <c r="BP1500" s="76"/>
      <c r="BQ1500" s="76"/>
      <c r="BR1500" s="76"/>
      <c r="BS1500" s="76"/>
      <c r="BT1500" s="76"/>
      <c r="BU1500" s="76"/>
      <c r="BV1500" s="76"/>
      <c r="BW1500" s="76"/>
      <c r="BX1500" s="76"/>
      <c r="BY1500" s="76"/>
      <c r="BZ1500" s="70"/>
      <c r="CA1500" s="71"/>
      <c r="CB1500" s="70"/>
      <c r="CC1500" s="70"/>
      <c r="CD1500" s="72"/>
      <c r="CJ1500"/>
      <c r="CW1500" s="74"/>
      <c r="DC1500" s="67"/>
      <c r="DI1500" s="67"/>
    </row>
    <row r="1501" spans="1:113">
      <c r="A1501" s="76"/>
      <c r="B1501" s="77"/>
      <c r="C1501" s="76"/>
      <c r="D1501" s="78"/>
      <c r="E1501" s="76"/>
      <c r="F1501" s="76"/>
      <c r="G1501" s="76"/>
      <c r="H1501" s="76"/>
      <c r="I1501" s="76"/>
      <c r="J1501" s="76"/>
      <c r="K1501" s="76"/>
      <c r="L1501" s="78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76"/>
      <c r="AE1501" s="76"/>
      <c r="AF1501" s="76"/>
      <c r="AG1501" s="76"/>
      <c r="AH1501" s="76"/>
      <c r="AI1501" s="76"/>
      <c r="AJ1501" s="76"/>
      <c r="AK1501" s="76"/>
      <c r="AL1501" s="78"/>
      <c r="AM1501" s="76"/>
      <c r="AN1501" s="76"/>
      <c r="AO1501" s="76"/>
      <c r="AP1501" s="76"/>
      <c r="AQ1501" s="76"/>
      <c r="AR1501" s="76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7"/>
      <c r="BD1501" s="77"/>
      <c r="BE1501" s="77"/>
      <c r="BF1501" s="77"/>
      <c r="BG1501" s="77"/>
      <c r="BH1501" s="77"/>
      <c r="BI1501" s="77"/>
      <c r="BJ1501" s="76"/>
      <c r="BK1501" s="76"/>
      <c r="BL1501" s="78"/>
      <c r="BM1501" s="76"/>
      <c r="BN1501" s="76"/>
      <c r="BO1501" s="76"/>
      <c r="BP1501" s="76"/>
      <c r="BQ1501" s="76"/>
      <c r="BR1501" s="76"/>
      <c r="BS1501" s="76"/>
      <c r="BT1501" s="76"/>
      <c r="BU1501" s="76"/>
      <c r="BV1501" s="76"/>
      <c r="BW1501" s="76"/>
      <c r="BX1501" s="76"/>
      <c r="BY1501" s="76"/>
      <c r="BZ1501" s="70"/>
      <c r="CA1501" s="71"/>
      <c r="CB1501" s="70"/>
      <c r="CC1501" s="70"/>
      <c r="CD1501" s="72"/>
      <c r="CJ1501"/>
      <c r="CW1501" s="74"/>
      <c r="DC1501" s="67"/>
      <c r="DI1501" s="67"/>
    </row>
    <row r="1502" spans="1:113">
      <c r="A1502" s="76"/>
      <c r="B1502" s="80"/>
      <c r="C1502" s="76"/>
      <c r="D1502" s="78"/>
      <c r="E1502" s="76"/>
      <c r="F1502" s="76"/>
      <c r="G1502" s="76"/>
      <c r="H1502" s="76"/>
      <c r="I1502" s="76"/>
      <c r="J1502" s="76"/>
      <c r="K1502" s="76"/>
      <c r="L1502" s="78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  <c r="AH1502" s="76"/>
      <c r="AI1502" s="76"/>
      <c r="AJ1502" s="76"/>
      <c r="AK1502" s="76"/>
      <c r="AL1502" s="78"/>
      <c r="AM1502" s="76"/>
      <c r="AN1502" s="76"/>
      <c r="AO1502" s="76"/>
      <c r="AP1502" s="76"/>
      <c r="AQ1502" s="76"/>
      <c r="AR1502" s="76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7"/>
      <c r="BD1502" s="77"/>
      <c r="BE1502" s="80"/>
      <c r="BF1502" s="77"/>
      <c r="BG1502" s="80"/>
      <c r="BH1502" s="80"/>
      <c r="BI1502" s="80"/>
      <c r="BJ1502" s="76"/>
      <c r="BK1502" s="76"/>
      <c r="BL1502" s="78"/>
      <c r="BM1502" s="76"/>
      <c r="BN1502" s="76"/>
      <c r="BO1502" s="76"/>
      <c r="BP1502" s="76"/>
      <c r="BQ1502" s="76"/>
      <c r="BR1502" s="76"/>
      <c r="BS1502" s="76"/>
      <c r="BT1502" s="76"/>
      <c r="BU1502" s="76"/>
      <c r="BV1502" s="76"/>
      <c r="BW1502" s="76"/>
      <c r="BX1502" s="76"/>
      <c r="BY1502" s="76"/>
      <c r="BZ1502" s="70"/>
      <c r="CA1502" s="71"/>
      <c r="CB1502" s="70"/>
      <c r="CC1502" s="70"/>
      <c r="CD1502" s="72"/>
      <c r="CJ1502"/>
      <c r="CW1502" s="74"/>
      <c r="DC1502" s="67"/>
      <c r="DI1502" s="67"/>
    </row>
    <row r="1503" spans="1:113">
      <c r="A1503" s="76"/>
      <c r="B1503" s="77"/>
      <c r="C1503" s="76"/>
      <c r="D1503" s="78"/>
      <c r="E1503" s="76"/>
      <c r="F1503" s="76"/>
      <c r="G1503" s="76"/>
      <c r="H1503" s="76"/>
      <c r="I1503" s="76"/>
      <c r="J1503" s="76"/>
      <c r="K1503" s="76"/>
      <c r="L1503" s="78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76"/>
      <c r="AE1503" s="76"/>
      <c r="AF1503" s="76"/>
      <c r="AG1503" s="76"/>
      <c r="AH1503" s="76"/>
      <c r="AI1503" s="76"/>
      <c r="AJ1503" s="76"/>
      <c r="AK1503" s="76"/>
      <c r="AL1503" s="78"/>
      <c r="AM1503" s="76"/>
      <c r="AN1503" s="76"/>
      <c r="AO1503" s="76"/>
      <c r="AP1503" s="76"/>
      <c r="AQ1503" s="76"/>
      <c r="AR1503" s="76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7"/>
      <c r="BD1503" s="77"/>
      <c r="BE1503" s="77"/>
      <c r="BF1503" s="77"/>
      <c r="BG1503" s="77"/>
      <c r="BH1503" s="77"/>
      <c r="BI1503" s="77"/>
      <c r="BJ1503" s="76"/>
      <c r="BK1503" s="76"/>
      <c r="BL1503" s="78"/>
      <c r="BM1503" s="76"/>
      <c r="BN1503" s="76"/>
      <c r="BO1503" s="76"/>
      <c r="BP1503" s="76"/>
      <c r="BQ1503" s="76"/>
      <c r="BR1503" s="76"/>
      <c r="BS1503" s="76"/>
      <c r="BT1503" s="76"/>
      <c r="BU1503" s="76"/>
      <c r="BV1503" s="76"/>
      <c r="BW1503" s="76"/>
      <c r="BX1503" s="76"/>
      <c r="BY1503" s="76"/>
      <c r="BZ1503" s="70"/>
      <c r="CA1503" s="71"/>
      <c r="CB1503" s="70"/>
      <c r="CC1503" s="70"/>
      <c r="CD1503" s="72"/>
      <c r="CJ1503"/>
      <c r="CW1503" s="74"/>
      <c r="DC1503" s="67"/>
      <c r="DI1503" s="67"/>
    </row>
    <row r="1504" spans="1:113">
      <c r="A1504" s="76"/>
      <c r="B1504" s="77"/>
      <c r="C1504" s="76"/>
      <c r="D1504" s="78"/>
      <c r="E1504" s="76"/>
      <c r="F1504" s="76"/>
      <c r="G1504" s="76"/>
      <c r="H1504" s="76"/>
      <c r="I1504" s="76"/>
      <c r="J1504" s="76"/>
      <c r="K1504" s="76"/>
      <c r="L1504" s="78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  <c r="AH1504" s="76"/>
      <c r="AI1504" s="76"/>
      <c r="AJ1504" s="76"/>
      <c r="AK1504" s="76"/>
      <c r="AL1504" s="78"/>
      <c r="AM1504" s="76"/>
      <c r="AN1504" s="76"/>
      <c r="AO1504" s="76"/>
      <c r="AP1504" s="76"/>
      <c r="AQ1504" s="76"/>
      <c r="AR1504" s="76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7"/>
      <c r="BD1504" s="77"/>
      <c r="BE1504" s="77"/>
      <c r="BF1504" s="77"/>
      <c r="BG1504" s="77"/>
      <c r="BH1504" s="77"/>
      <c r="BI1504" s="77"/>
      <c r="BJ1504" s="76"/>
      <c r="BK1504" s="76"/>
      <c r="BL1504" s="78"/>
      <c r="BM1504" s="76"/>
      <c r="BN1504" s="76"/>
      <c r="BO1504" s="76"/>
      <c r="BP1504" s="76"/>
      <c r="BQ1504" s="76"/>
      <c r="BR1504" s="76"/>
      <c r="BS1504" s="76"/>
      <c r="BT1504" s="76"/>
      <c r="BU1504" s="76"/>
      <c r="BV1504" s="76"/>
      <c r="BW1504" s="76"/>
      <c r="BX1504" s="76"/>
      <c r="BY1504" s="76"/>
      <c r="BZ1504" s="70"/>
      <c r="CA1504" s="71"/>
      <c r="CB1504" s="70"/>
      <c r="CC1504" s="70"/>
      <c r="CD1504" s="72"/>
      <c r="CJ1504"/>
      <c r="CW1504" s="74"/>
      <c r="DC1504" s="67"/>
      <c r="DI1504" s="67"/>
    </row>
    <row r="1505" spans="1:113">
      <c r="A1505" s="76"/>
      <c r="B1505" s="80"/>
      <c r="C1505" s="76"/>
      <c r="D1505" s="78"/>
      <c r="E1505" s="76"/>
      <c r="F1505" s="76"/>
      <c r="G1505" s="76"/>
      <c r="H1505" s="76"/>
      <c r="I1505" s="76"/>
      <c r="J1505" s="76"/>
      <c r="K1505" s="76"/>
      <c r="L1505" s="78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76"/>
      <c r="AE1505" s="76"/>
      <c r="AF1505" s="76"/>
      <c r="AG1505" s="76"/>
      <c r="AH1505" s="76"/>
      <c r="AI1505" s="76"/>
      <c r="AJ1505" s="76"/>
      <c r="AK1505" s="76"/>
      <c r="AL1505" s="78"/>
      <c r="AM1505" s="76"/>
      <c r="AN1505" s="76"/>
      <c r="AO1505" s="76"/>
      <c r="AP1505" s="76"/>
      <c r="AQ1505" s="76"/>
      <c r="AR1505" s="76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7"/>
      <c r="BD1505" s="77"/>
      <c r="BE1505" s="80"/>
      <c r="BF1505" s="77"/>
      <c r="BG1505" s="80"/>
      <c r="BH1505" s="80"/>
      <c r="BI1505" s="80"/>
      <c r="BJ1505" s="76"/>
      <c r="BK1505" s="76"/>
      <c r="BL1505" s="78"/>
      <c r="BM1505" s="76"/>
      <c r="BN1505" s="76"/>
      <c r="BO1505" s="76"/>
      <c r="BP1505" s="76"/>
      <c r="BQ1505" s="76"/>
      <c r="BR1505" s="76"/>
      <c r="BS1505" s="76"/>
      <c r="BT1505" s="76"/>
      <c r="BU1505" s="76"/>
      <c r="BV1505" s="76"/>
      <c r="BW1505" s="76"/>
      <c r="BX1505" s="76"/>
      <c r="BY1505" s="76"/>
      <c r="BZ1505" s="70"/>
      <c r="CA1505" s="71"/>
      <c r="CB1505" s="70"/>
      <c r="CC1505" s="70"/>
      <c r="CD1505" s="72"/>
      <c r="CJ1505"/>
      <c r="CW1505" s="74"/>
      <c r="DC1505" s="67"/>
      <c r="DI1505" s="67"/>
    </row>
    <row r="1506" spans="1:113">
      <c r="A1506" s="76"/>
      <c r="B1506" s="80"/>
      <c r="C1506" s="76"/>
      <c r="D1506" s="78"/>
      <c r="E1506" s="76"/>
      <c r="F1506" s="76"/>
      <c r="G1506" s="76"/>
      <c r="H1506" s="76"/>
      <c r="I1506" s="76"/>
      <c r="J1506" s="76"/>
      <c r="K1506" s="76"/>
      <c r="L1506" s="78"/>
      <c r="M1506" s="76"/>
      <c r="N1506" s="76"/>
      <c r="O1506" s="76"/>
      <c r="P1506" s="76"/>
      <c r="Q1506" s="76"/>
      <c r="R1506" s="76"/>
      <c r="S1506" s="76"/>
      <c r="T1506" s="76"/>
      <c r="U1506" s="76"/>
      <c r="V1506" s="76"/>
      <c r="W1506" s="76"/>
      <c r="X1506" s="76"/>
      <c r="Y1506" s="76"/>
      <c r="Z1506" s="76"/>
      <c r="AA1506" s="76"/>
      <c r="AB1506" s="76"/>
      <c r="AC1506" s="76"/>
      <c r="AD1506" s="76"/>
      <c r="AE1506" s="76"/>
      <c r="AF1506" s="76"/>
      <c r="AG1506" s="76"/>
      <c r="AH1506" s="76"/>
      <c r="AI1506" s="76"/>
      <c r="AJ1506" s="76"/>
      <c r="AK1506" s="76"/>
      <c r="AL1506" s="78"/>
      <c r="AM1506" s="76"/>
      <c r="AN1506" s="76"/>
      <c r="AO1506" s="76"/>
      <c r="AP1506" s="76"/>
      <c r="AQ1506" s="76"/>
      <c r="AR1506" s="76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7"/>
      <c r="BD1506" s="77"/>
      <c r="BE1506" s="80"/>
      <c r="BF1506" s="77"/>
      <c r="BG1506" s="80"/>
      <c r="BH1506" s="80"/>
      <c r="BI1506" s="80"/>
      <c r="BJ1506" s="76"/>
      <c r="BK1506" s="76"/>
      <c r="BL1506" s="78"/>
      <c r="BM1506" s="76"/>
      <c r="BN1506" s="76"/>
      <c r="BO1506" s="76"/>
      <c r="BP1506" s="76"/>
      <c r="BQ1506" s="76"/>
      <c r="BR1506" s="76"/>
      <c r="BS1506" s="76"/>
      <c r="BT1506" s="76"/>
      <c r="BU1506" s="76"/>
      <c r="BV1506" s="76"/>
      <c r="BW1506" s="76"/>
      <c r="BX1506" s="76"/>
      <c r="BY1506" s="76"/>
      <c r="BZ1506" s="70"/>
      <c r="CA1506" s="71"/>
      <c r="CB1506" s="70"/>
      <c r="CC1506" s="70"/>
      <c r="CD1506" s="72"/>
      <c r="CJ1506"/>
      <c r="CW1506" s="74"/>
      <c r="DC1506" s="67"/>
      <c r="DI1506" s="67"/>
    </row>
    <row r="1507" spans="1:113">
      <c r="A1507" s="76"/>
      <c r="B1507" s="77"/>
      <c r="C1507" s="76"/>
      <c r="D1507" s="78"/>
      <c r="E1507" s="76"/>
      <c r="F1507" s="76"/>
      <c r="G1507" s="76"/>
      <c r="H1507" s="76"/>
      <c r="I1507" s="76"/>
      <c r="J1507" s="76"/>
      <c r="K1507" s="76"/>
      <c r="L1507" s="78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76"/>
      <c r="AE1507" s="76"/>
      <c r="AF1507" s="76"/>
      <c r="AG1507" s="76"/>
      <c r="AH1507" s="76"/>
      <c r="AI1507" s="76"/>
      <c r="AJ1507" s="76"/>
      <c r="AK1507" s="76"/>
      <c r="AL1507" s="78"/>
      <c r="AM1507" s="76"/>
      <c r="AN1507" s="76"/>
      <c r="AO1507" s="76"/>
      <c r="AP1507" s="76"/>
      <c r="AQ1507" s="76"/>
      <c r="AR1507" s="76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7"/>
      <c r="BD1507" s="77"/>
      <c r="BE1507" s="77"/>
      <c r="BF1507" s="77"/>
      <c r="BG1507" s="77"/>
      <c r="BH1507" s="77"/>
      <c r="BI1507" s="77"/>
      <c r="BJ1507" s="76"/>
      <c r="BK1507" s="76"/>
      <c r="BL1507" s="78"/>
      <c r="BM1507" s="76"/>
      <c r="BN1507" s="76"/>
      <c r="BO1507" s="76"/>
      <c r="BP1507" s="76"/>
      <c r="BQ1507" s="76"/>
      <c r="BR1507" s="76"/>
      <c r="BS1507" s="76"/>
      <c r="BT1507" s="76"/>
      <c r="BU1507" s="76"/>
      <c r="BV1507" s="76"/>
      <c r="BW1507" s="76"/>
      <c r="BX1507" s="76"/>
      <c r="BY1507" s="76"/>
      <c r="BZ1507" s="70"/>
      <c r="CA1507" s="71"/>
      <c r="CB1507" s="70"/>
      <c r="CC1507" s="70"/>
      <c r="CD1507" s="72"/>
      <c r="CJ1507"/>
      <c r="CW1507" s="74"/>
      <c r="DC1507" s="67"/>
      <c r="DI1507" s="67"/>
    </row>
    <row r="1508" spans="1:113">
      <c r="A1508" s="76"/>
      <c r="B1508" s="77"/>
      <c r="C1508" s="76"/>
      <c r="D1508" s="78"/>
      <c r="E1508" s="76"/>
      <c r="F1508" s="76"/>
      <c r="G1508" s="76"/>
      <c r="H1508" s="76"/>
      <c r="I1508" s="76"/>
      <c r="J1508" s="76"/>
      <c r="K1508" s="76"/>
      <c r="L1508" s="78"/>
      <c r="M1508" s="76"/>
      <c r="N1508" s="76"/>
      <c r="O1508" s="76"/>
      <c r="P1508" s="76"/>
      <c r="Q1508" s="76"/>
      <c r="R1508" s="76"/>
      <c r="S1508" s="76"/>
      <c r="T1508" s="76"/>
      <c r="U1508" s="76"/>
      <c r="V1508" s="76"/>
      <c r="W1508" s="76"/>
      <c r="X1508" s="76"/>
      <c r="Y1508" s="76"/>
      <c r="Z1508" s="76"/>
      <c r="AA1508" s="76"/>
      <c r="AB1508" s="76"/>
      <c r="AC1508" s="76"/>
      <c r="AD1508" s="76"/>
      <c r="AE1508" s="76"/>
      <c r="AF1508" s="76"/>
      <c r="AG1508" s="76"/>
      <c r="AH1508" s="76"/>
      <c r="AI1508" s="76"/>
      <c r="AJ1508" s="76"/>
      <c r="AK1508" s="76"/>
      <c r="AL1508" s="78"/>
      <c r="AM1508" s="76"/>
      <c r="AN1508" s="76"/>
      <c r="AO1508" s="76"/>
      <c r="AP1508" s="76"/>
      <c r="AQ1508" s="76"/>
      <c r="AR1508" s="76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7"/>
      <c r="BD1508" s="77"/>
      <c r="BE1508" s="77"/>
      <c r="BF1508" s="77"/>
      <c r="BG1508" s="77"/>
      <c r="BH1508" s="77"/>
      <c r="BI1508" s="77"/>
      <c r="BJ1508" s="76"/>
      <c r="BK1508" s="76"/>
      <c r="BL1508" s="78"/>
      <c r="BM1508" s="76"/>
      <c r="BN1508" s="76"/>
      <c r="BO1508" s="76"/>
      <c r="BP1508" s="76"/>
      <c r="BQ1508" s="76"/>
      <c r="BR1508" s="76"/>
      <c r="BS1508" s="76"/>
      <c r="BT1508" s="76"/>
      <c r="BU1508" s="76"/>
      <c r="BV1508" s="76"/>
      <c r="BW1508" s="76"/>
      <c r="BX1508" s="76"/>
      <c r="BY1508" s="76"/>
      <c r="BZ1508" s="70"/>
      <c r="CA1508" s="71"/>
      <c r="CB1508" s="70"/>
      <c r="CC1508" s="70"/>
      <c r="CD1508" s="72"/>
      <c r="CJ1508"/>
      <c r="CW1508" s="74"/>
      <c r="DC1508" s="67"/>
      <c r="DI1508" s="67"/>
    </row>
    <row r="1509" spans="1:113">
      <c r="A1509" s="76"/>
      <c r="B1509" s="77"/>
      <c r="C1509" s="76"/>
      <c r="D1509" s="78"/>
      <c r="E1509" s="76"/>
      <c r="F1509" s="76"/>
      <c r="G1509" s="76"/>
      <c r="H1509" s="76"/>
      <c r="I1509" s="76"/>
      <c r="J1509" s="76"/>
      <c r="K1509" s="76"/>
      <c r="L1509" s="78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  <c r="AH1509" s="76"/>
      <c r="AI1509" s="76"/>
      <c r="AJ1509" s="76"/>
      <c r="AK1509" s="76"/>
      <c r="AL1509" s="78"/>
      <c r="AM1509" s="76"/>
      <c r="AN1509" s="76"/>
      <c r="AO1509" s="76"/>
      <c r="AP1509" s="76"/>
      <c r="AQ1509" s="76"/>
      <c r="AR1509" s="76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7"/>
      <c r="BD1509" s="77"/>
      <c r="BE1509" s="77"/>
      <c r="BF1509" s="77"/>
      <c r="BG1509" s="77"/>
      <c r="BH1509" s="77"/>
      <c r="BI1509" s="77"/>
      <c r="BJ1509" s="76"/>
      <c r="BK1509" s="76"/>
      <c r="BL1509" s="78"/>
      <c r="BM1509" s="76"/>
      <c r="BN1509" s="76"/>
      <c r="BO1509" s="76"/>
      <c r="BP1509" s="76"/>
      <c r="BQ1509" s="76"/>
      <c r="BR1509" s="76"/>
      <c r="BS1509" s="76"/>
      <c r="BT1509" s="76"/>
      <c r="BU1509" s="76"/>
      <c r="BV1509" s="76"/>
      <c r="BW1509" s="76"/>
      <c r="BX1509" s="76"/>
      <c r="BY1509" s="76"/>
      <c r="BZ1509" s="70"/>
      <c r="CA1509" s="71"/>
      <c r="CB1509" s="70"/>
      <c r="CC1509" s="70"/>
      <c r="CD1509" s="72"/>
      <c r="CJ1509"/>
      <c r="CW1509" s="74"/>
      <c r="DC1509" s="67"/>
      <c r="DI1509" s="67"/>
    </row>
    <row r="1510" spans="1:113">
      <c r="A1510" s="76"/>
      <c r="B1510" s="77"/>
      <c r="C1510" s="76"/>
      <c r="D1510" s="78"/>
      <c r="E1510" s="76"/>
      <c r="F1510" s="76"/>
      <c r="G1510" s="76"/>
      <c r="H1510" s="76"/>
      <c r="I1510" s="76"/>
      <c r="J1510" s="76"/>
      <c r="K1510" s="76"/>
      <c r="L1510" s="78"/>
      <c r="M1510" s="76"/>
      <c r="N1510" s="76"/>
      <c r="O1510" s="76"/>
      <c r="P1510" s="76"/>
      <c r="Q1510" s="76"/>
      <c r="R1510" s="76"/>
      <c r="S1510" s="76"/>
      <c r="T1510" s="76"/>
      <c r="U1510" s="76"/>
      <c r="V1510" s="76"/>
      <c r="W1510" s="76"/>
      <c r="X1510" s="76"/>
      <c r="Y1510" s="76"/>
      <c r="Z1510" s="76"/>
      <c r="AA1510" s="76"/>
      <c r="AB1510" s="76"/>
      <c r="AC1510" s="76"/>
      <c r="AD1510" s="76"/>
      <c r="AE1510" s="76"/>
      <c r="AF1510" s="76"/>
      <c r="AG1510" s="76"/>
      <c r="AH1510" s="76"/>
      <c r="AI1510" s="76"/>
      <c r="AJ1510" s="76"/>
      <c r="AK1510" s="76"/>
      <c r="AL1510" s="78"/>
      <c r="AM1510" s="76"/>
      <c r="AN1510" s="76"/>
      <c r="AO1510" s="76"/>
      <c r="AP1510" s="76"/>
      <c r="AQ1510" s="76"/>
      <c r="AR1510" s="76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7"/>
      <c r="BD1510" s="77"/>
      <c r="BE1510" s="77"/>
      <c r="BF1510" s="77"/>
      <c r="BG1510" s="77"/>
      <c r="BH1510" s="77"/>
      <c r="BI1510" s="77"/>
      <c r="BJ1510" s="76"/>
      <c r="BK1510" s="76"/>
      <c r="BL1510" s="78"/>
      <c r="BM1510" s="76"/>
      <c r="BN1510" s="76"/>
      <c r="BO1510" s="76"/>
      <c r="BP1510" s="76"/>
      <c r="BQ1510" s="76"/>
      <c r="BR1510" s="76"/>
      <c r="BS1510" s="76"/>
      <c r="BT1510" s="76"/>
      <c r="BU1510" s="76"/>
      <c r="BV1510" s="76"/>
      <c r="BW1510" s="76"/>
      <c r="BX1510" s="76"/>
      <c r="BY1510" s="76"/>
      <c r="BZ1510" s="70"/>
      <c r="CA1510" s="71"/>
      <c r="CB1510" s="70"/>
      <c r="CC1510" s="70"/>
      <c r="CD1510" s="72"/>
      <c r="CJ1510"/>
      <c r="CW1510" s="74"/>
      <c r="DC1510" s="67"/>
      <c r="DI1510" s="67"/>
    </row>
    <row r="1511" spans="1:113">
      <c r="A1511" s="76"/>
      <c r="B1511" s="77"/>
      <c r="C1511" s="76"/>
      <c r="D1511" s="78"/>
      <c r="E1511" s="76"/>
      <c r="F1511" s="76"/>
      <c r="G1511" s="76"/>
      <c r="H1511" s="76"/>
      <c r="I1511" s="76"/>
      <c r="J1511" s="76"/>
      <c r="K1511" s="76"/>
      <c r="L1511" s="78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76"/>
      <c r="AE1511" s="76"/>
      <c r="AF1511" s="76"/>
      <c r="AG1511" s="76"/>
      <c r="AH1511" s="76"/>
      <c r="AI1511" s="76"/>
      <c r="AJ1511" s="76"/>
      <c r="AK1511" s="76"/>
      <c r="AL1511" s="78"/>
      <c r="AM1511" s="76"/>
      <c r="AN1511" s="76"/>
      <c r="AO1511" s="76"/>
      <c r="AP1511" s="76"/>
      <c r="AQ1511" s="76"/>
      <c r="AR1511" s="76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7"/>
      <c r="BD1511" s="77"/>
      <c r="BE1511" s="77"/>
      <c r="BF1511" s="77"/>
      <c r="BG1511" s="77"/>
      <c r="BH1511" s="77"/>
      <c r="BI1511" s="77"/>
      <c r="BJ1511" s="76"/>
      <c r="BK1511" s="76"/>
      <c r="BL1511" s="78"/>
      <c r="BM1511" s="76"/>
      <c r="BN1511" s="76"/>
      <c r="BO1511" s="76"/>
      <c r="BP1511" s="76"/>
      <c r="BQ1511" s="76"/>
      <c r="BR1511" s="76"/>
      <c r="BS1511" s="76"/>
      <c r="BT1511" s="76"/>
      <c r="BU1511" s="76"/>
      <c r="BV1511" s="76"/>
      <c r="BW1511" s="76"/>
      <c r="BX1511" s="76"/>
      <c r="BY1511" s="76"/>
      <c r="BZ1511" s="70"/>
      <c r="CA1511" s="71"/>
      <c r="CB1511" s="70"/>
      <c r="CC1511" s="70"/>
      <c r="CD1511" s="72"/>
      <c r="CJ1511"/>
      <c r="CW1511" s="74"/>
      <c r="DC1511" s="67"/>
      <c r="DI1511" s="67"/>
    </row>
    <row r="1512" spans="1:113">
      <c r="A1512" s="76"/>
      <c r="B1512" s="77"/>
      <c r="C1512" s="76"/>
      <c r="D1512" s="78"/>
      <c r="E1512" s="76"/>
      <c r="F1512" s="76"/>
      <c r="G1512" s="76"/>
      <c r="H1512" s="76"/>
      <c r="I1512" s="76"/>
      <c r="J1512" s="76"/>
      <c r="K1512" s="76"/>
      <c r="L1512" s="78"/>
      <c r="M1512" s="76"/>
      <c r="N1512" s="76"/>
      <c r="O1512" s="76"/>
      <c r="P1512" s="76"/>
      <c r="Q1512" s="76"/>
      <c r="R1512" s="76"/>
      <c r="S1512" s="76"/>
      <c r="T1512" s="76"/>
      <c r="U1512" s="76"/>
      <c r="V1512" s="76"/>
      <c r="W1512" s="76"/>
      <c r="X1512" s="76"/>
      <c r="Y1512" s="76"/>
      <c r="Z1512" s="76"/>
      <c r="AA1512" s="76"/>
      <c r="AB1512" s="76"/>
      <c r="AC1512" s="76"/>
      <c r="AD1512" s="76"/>
      <c r="AE1512" s="76"/>
      <c r="AF1512" s="76"/>
      <c r="AG1512" s="76"/>
      <c r="AH1512" s="76"/>
      <c r="AI1512" s="76"/>
      <c r="AJ1512" s="76"/>
      <c r="AK1512" s="76"/>
      <c r="AL1512" s="78"/>
      <c r="AM1512" s="76"/>
      <c r="AN1512" s="76"/>
      <c r="AO1512" s="76"/>
      <c r="AP1512" s="76"/>
      <c r="AQ1512" s="76"/>
      <c r="AR1512" s="76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7"/>
      <c r="BD1512" s="77"/>
      <c r="BE1512" s="77"/>
      <c r="BF1512" s="77"/>
      <c r="BG1512" s="77"/>
      <c r="BH1512" s="77"/>
      <c r="BI1512" s="77"/>
      <c r="BJ1512" s="76"/>
      <c r="BK1512" s="76"/>
      <c r="BL1512" s="78"/>
      <c r="BM1512" s="76"/>
      <c r="BN1512" s="76"/>
      <c r="BO1512" s="76"/>
      <c r="BP1512" s="76"/>
      <c r="BQ1512" s="76"/>
      <c r="BR1512" s="76"/>
      <c r="BS1512" s="76"/>
      <c r="BT1512" s="76"/>
      <c r="BU1512" s="76"/>
      <c r="BV1512" s="76"/>
      <c r="BW1512" s="76"/>
      <c r="BX1512" s="76"/>
      <c r="BY1512" s="76"/>
      <c r="BZ1512" s="70"/>
      <c r="CA1512" s="71"/>
      <c r="CB1512" s="70"/>
      <c r="CC1512" s="70"/>
      <c r="CD1512" s="72"/>
      <c r="CJ1512"/>
      <c r="CW1512" s="74"/>
      <c r="DC1512" s="67"/>
      <c r="DI1512" s="67"/>
    </row>
    <row r="1513" spans="1:113">
      <c r="A1513" s="76"/>
      <c r="B1513" s="77"/>
      <c r="C1513" s="76"/>
      <c r="D1513" s="78"/>
      <c r="E1513" s="76"/>
      <c r="F1513" s="76"/>
      <c r="G1513" s="76"/>
      <c r="H1513" s="76"/>
      <c r="I1513" s="76"/>
      <c r="J1513" s="76"/>
      <c r="K1513" s="76"/>
      <c r="L1513" s="78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76"/>
      <c r="AE1513" s="76"/>
      <c r="AF1513" s="76"/>
      <c r="AG1513" s="76"/>
      <c r="AH1513" s="76"/>
      <c r="AI1513" s="76"/>
      <c r="AJ1513" s="76"/>
      <c r="AK1513" s="76"/>
      <c r="AL1513" s="78"/>
      <c r="AM1513" s="76"/>
      <c r="AN1513" s="76"/>
      <c r="AO1513" s="76"/>
      <c r="AP1513" s="76"/>
      <c r="AQ1513" s="76"/>
      <c r="AR1513" s="76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7"/>
      <c r="BD1513" s="77"/>
      <c r="BE1513" s="77"/>
      <c r="BF1513" s="77"/>
      <c r="BG1513" s="77"/>
      <c r="BH1513" s="77"/>
      <c r="BI1513" s="77"/>
      <c r="BJ1513" s="76"/>
      <c r="BK1513" s="76"/>
      <c r="BL1513" s="78"/>
      <c r="BM1513" s="76"/>
      <c r="BN1513" s="76"/>
      <c r="BO1513" s="76"/>
      <c r="BP1513" s="76"/>
      <c r="BQ1513" s="76"/>
      <c r="BR1513" s="76"/>
      <c r="BS1513" s="76"/>
      <c r="BT1513" s="76"/>
      <c r="BU1513" s="76"/>
      <c r="BV1513" s="76"/>
      <c r="BW1513" s="76"/>
      <c r="BX1513" s="76"/>
      <c r="BY1513" s="76"/>
      <c r="BZ1513" s="70"/>
      <c r="CA1513" s="71"/>
      <c r="CB1513" s="70"/>
      <c r="CC1513" s="70"/>
      <c r="CD1513" s="72"/>
      <c r="CJ1513"/>
      <c r="CW1513" s="74"/>
      <c r="DC1513" s="67"/>
      <c r="DI1513" s="67"/>
    </row>
    <row r="1514" spans="1:113">
      <c r="A1514" s="76"/>
      <c r="B1514" s="77"/>
      <c r="C1514" s="76"/>
      <c r="D1514" s="78"/>
      <c r="E1514" s="76"/>
      <c r="F1514" s="76"/>
      <c r="G1514" s="76"/>
      <c r="H1514" s="76"/>
      <c r="I1514" s="76"/>
      <c r="J1514" s="76"/>
      <c r="K1514" s="76"/>
      <c r="L1514" s="78"/>
      <c r="M1514" s="76"/>
      <c r="N1514" s="76"/>
      <c r="O1514" s="76"/>
      <c r="P1514" s="76"/>
      <c r="Q1514" s="76"/>
      <c r="R1514" s="76"/>
      <c r="S1514" s="76"/>
      <c r="T1514" s="76"/>
      <c r="U1514" s="76"/>
      <c r="V1514" s="76"/>
      <c r="W1514" s="76"/>
      <c r="X1514" s="76"/>
      <c r="Y1514" s="76"/>
      <c r="Z1514" s="76"/>
      <c r="AA1514" s="76"/>
      <c r="AB1514" s="76"/>
      <c r="AC1514" s="76"/>
      <c r="AD1514" s="76"/>
      <c r="AE1514" s="76"/>
      <c r="AF1514" s="76"/>
      <c r="AG1514" s="76"/>
      <c r="AH1514" s="76"/>
      <c r="AI1514" s="76"/>
      <c r="AJ1514" s="76"/>
      <c r="AK1514" s="76"/>
      <c r="AL1514" s="78"/>
      <c r="AM1514" s="76"/>
      <c r="AN1514" s="76"/>
      <c r="AO1514" s="76"/>
      <c r="AP1514" s="76"/>
      <c r="AQ1514" s="76"/>
      <c r="AR1514" s="76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7"/>
      <c r="BD1514" s="77"/>
      <c r="BE1514" s="77"/>
      <c r="BF1514" s="77"/>
      <c r="BG1514" s="77"/>
      <c r="BH1514" s="77"/>
      <c r="BI1514" s="77"/>
      <c r="BJ1514" s="76"/>
      <c r="BK1514" s="76"/>
      <c r="BL1514" s="78"/>
      <c r="BM1514" s="76"/>
      <c r="BN1514" s="76"/>
      <c r="BO1514" s="76"/>
      <c r="BP1514" s="76"/>
      <c r="BQ1514" s="76"/>
      <c r="BR1514" s="76"/>
      <c r="BS1514" s="76"/>
      <c r="BT1514" s="76"/>
      <c r="BU1514" s="76"/>
      <c r="BV1514" s="76"/>
      <c r="BW1514" s="76"/>
      <c r="BX1514" s="76"/>
      <c r="BY1514" s="76"/>
      <c r="BZ1514" s="70"/>
      <c r="CA1514" s="71"/>
      <c r="CB1514" s="70"/>
      <c r="CC1514" s="70"/>
      <c r="CD1514" s="72"/>
      <c r="CJ1514"/>
      <c r="CW1514" s="74"/>
      <c r="DC1514" s="67"/>
      <c r="DI1514" s="67"/>
    </row>
    <row r="1515" spans="1:113">
      <c r="A1515" s="76"/>
      <c r="B1515" s="77"/>
      <c r="C1515" s="76"/>
      <c r="D1515" s="78"/>
      <c r="E1515" s="76"/>
      <c r="F1515" s="76"/>
      <c r="G1515" s="76"/>
      <c r="H1515" s="76"/>
      <c r="I1515" s="76"/>
      <c r="J1515" s="76"/>
      <c r="K1515" s="76"/>
      <c r="L1515" s="78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76"/>
      <c r="AE1515" s="76"/>
      <c r="AF1515" s="76"/>
      <c r="AG1515" s="76"/>
      <c r="AH1515" s="76"/>
      <c r="AI1515" s="76"/>
      <c r="AJ1515" s="76"/>
      <c r="AK1515" s="76"/>
      <c r="AL1515" s="78"/>
      <c r="AM1515" s="76"/>
      <c r="AN1515" s="76"/>
      <c r="AO1515" s="76"/>
      <c r="AP1515" s="76"/>
      <c r="AQ1515" s="76"/>
      <c r="AR1515" s="76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7"/>
      <c r="BD1515" s="77"/>
      <c r="BE1515" s="77"/>
      <c r="BF1515" s="77"/>
      <c r="BG1515" s="77"/>
      <c r="BH1515" s="77"/>
      <c r="BI1515" s="77"/>
      <c r="BJ1515" s="76"/>
      <c r="BK1515" s="76"/>
      <c r="BL1515" s="78"/>
      <c r="BM1515" s="76"/>
      <c r="BN1515" s="76"/>
      <c r="BO1515" s="76"/>
      <c r="BP1515" s="76"/>
      <c r="BQ1515" s="76"/>
      <c r="BR1515" s="76"/>
      <c r="BS1515" s="76"/>
      <c r="BT1515" s="76"/>
      <c r="BU1515" s="76"/>
      <c r="BV1515" s="76"/>
      <c r="BW1515" s="76"/>
      <c r="BX1515" s="76"/>
      <c r="BY1515" s="76"/>
      <c r="BZ1515" s="70"/>
      <c r="CA1515" s="71"/>
      <c r="CB1515" s="70"/>
      <c r="CC1515" s="70"/>
      <c r="CD1515" s="72"/>
      <c r="CJ1515"/>
      <c r="CW1515" s="74"/>
      <c r="DC1515" s="67"/>
      <c r="DI1515" s="67"/>
    </row>
    <row r="1516" spans="1:113">
      <c r="A1516" s="76"/>
      <c r="B1516" s="77"/>
      <c r="C1516" s="76"/>
      <c r="D1516" s="78"/>
      <c r="E1516" s="76"/>
      <c r="F1516" s="76"/>
      <c r="G1516" s="76"/>
      <c r="H1516" s="76"/>
      <c r="I1516" s="76"/>
      <c r="J1516" s="76"/>
      <c r="K1516" s="76"/>
      <c r="L1516" s="78"/>
      <c r="M1516" s="76"/>
      <c r="N1516" s="76"/>
      <c r="O1516" s="76"/>
      <c r="P1516" s="76"/>
      <c r="Q1516" s="76"/>
      <c r="R1516" s="76"/>
      <c r="S1516" s="76"/>
      <c r="T1516" s="76"/>
      <c r="U1516" s="76"/>
      <c r="V1516" s="76"/>
      <c r="W1516" s="76"/>
      <c r="X1516" s="76"/>
      <c r="Y1516" s="76"/>
      <c r="Z1516" s="76"/>
      <c r="AA1516" s="76"/>
      <c r="AB1516" s="76"/>
      <c r="AC1516" s="76"/>
      <c r="AD1516" s="76"/>
      <c r="AE1516" s="76"/>
      <c r="AF1516" s="76"/>
      <c r="AG1516" s="76"/>
      <c r="AH1516" s="76"/>
      <c r="AI1516" s="76"/>
      <c r="AJ1516" s="76"/>
      <c r="AK1516" s="76"/>
      <c r="AL1516" s="78"/>
      <c r="AM1516" s="76"/>
      <c r="AN1516" s="76"/>
      <c r="AO1516" s="76"/>
      <c r="AP1516" s="76"/>
      <c r="AQ1516" s="76"/>
      <c r="AR1516" s="76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7"/>
      <c r="BD1516" s="77"/>
      <c r="BE1516" s="77"/>
      <c r="BF1516" s="77"/>
      <c r="BG1516" s="77"/>
      <c r="BH1516" s="77"/>
      <c r="BI1516" s="77"/>
      <c r="BJ1516" s="76"/>
      <c r="BK1516" s="76"/>
      <c r="BL1516" s="78"/>
      <c r="BM1516" s="76"/>
      <c r="BN1516" s="76"/>
      <c r="BO1516" s="76"/>
      <c r="BP1516" s="76"/>
      <c r="BQ1516" s="76"/>
      <c r="BR1516" s="76"/>
      <c r="BS1516" s="76"/>
      <c r="BT1516" s="76"/>
      <c r="BU1516" s="76"/>
      <c r="BV1516" s="76"/>
      <c r="BW1516" s="76"/>
      <c r="BX1516" s="76"/>
      <c r="BY1516" s="76"/>
      <c r="BZ1516" s="70"/>
      <c r="CA1516" s="71"/>
      <c r="CB1516" s="70"/>
      <c r="CC1516" s="70"/>
      <c r="CD1516" s="72"/>
      <c r="CJ1516"/>
      <c r="CW1516" s="74"/>
      <c r="DC1516" s="67"/>
      <c r="DI1516" s="67"/>
    </row>
    <row r="1517" spans="1:113">
      <c r="A1517" s="76"/>
      <c r="B1517" s="80"/>
      <c r="C1517" s="76"/>
      <c r="D1517" s="78"/>
      <c r="E1517" s="76"/>
      <c r="F1517" s="76"/>
      <c r="G1517" s="76"/>
      <c r="H1517" s="76"/>
      <c r="I1517" s="76"/>
      <c r="J1517" s="76"/>
      <c r="K1517" s="76"/>
      <c r="L1517" s="78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76"/>
      <c r="AE1517" s="76"/>
      <c r="AF1517" s="76"/>
      <c r="AG1517" s="76"/>
      <c r="AH1517" s="76"/>
      <c r="AI1517" s="76"/>
      <c r="AJ1517" s="76"/>
      <c r="AK1517" s="76"/>
      <c r="AL1517" s="78"/>
      <c r="AM1517" s="76"/>
      <c r="AN1517" s="76"/>
      <c r="AO1517" s="76"/>
      <c r="AP1517" s="76"/>
      <c r="AQ1517" s="76"/>
      <c r="AR1517" s="76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7"/>
      <c r="BD1517" s="77"/>
      <c r="BE1517" s="80"/>
      <c r="BF1517" s="77"/>
      <c r="BG1517" s="80"/>
      <c r="BH1517" s="80"/>
      <c r="BI1517" s="80"/>
      <c r="BJ1517" s="76"/>
      <c r="BK1517" s="76"/>
      <c r="BL1517" s="78"/>
      <c r="BM1517" s="76"/>
      <c r="BN1517" s="76"/>
      <c r="BO1517" s="76"/>
      <c r="BP1517" s="76"/>
      <c r="BQ1517" s="76"/>
      <c r="BR1517" s="76"/>
      <c r="BS1517" s="76"/>
      <c r="BT1517" s="76"/>
      <c r="BU1517" s="76"/>
      <c r="BV1517" s="76"/>
      <c r="BW1517" s="76"/>
      <c r="BX1517" s="76"/>
      <c r="BY1517" s="76"/>
      <c r="BZ1517" s="70"/>
      <c r="CA1517" s="71"/>
      <c r="CB1517" s="70"/>
      <c r="CC1517" s="70"/>
      <c r="CD1517" s="72"/>
      <c r="CJ1517"/>
      <c r="CW1517" s="74"/>
      <c r="DC1517" s="67"/>
      <c r="DI1517" s="67"/>
    </row>
    <row r="1518" spans="1:113">
      <c r="A1518" s="76"/>
      <c r="B1518" s="77"/>
      <c r="C1518" s="76"/>
      <c r="D1518" s="78"/>
      <c r="E1518" s="76"/>
      <c r="F1518" s="76"/>
      <c r="G1518" s="76"/>
      <c r="H1518" s="76"/>
      <c r="I1518" s="76"/>
      <c r="J1518" s="76"/>
      <c r="K1518" s="76"/>
      <c r="L1518" s="78"/>
      <c r="M1518" s="76"/>
      <c r="N1518" s="76"/>
      <c r="O1518" s="76"/>
      <c r="P1518" s="76"/>
      <c r="Q1518" s="76"/>
      <c r="R1518" s="76"/>
      <c r="S1518" s="76"/>
      <c r="T1518" s="76"/>
      <c r="U1518" s="76"/>
      <c r="V1518" s="76"/>
      <c r="W1518" s="76"/>
      <c r="X1518" s="76"/>
      <c r="Y1518" s="76"/>
      <c r="Z1518" s="76"/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8"/>
      <c r="AM1518" s="76"/>
      <c r="AN1518" s="76"/>
      <c r="AO1518" s="76"/>
      <c r="AP1518" s="76"/>
      <c r="AQ1518" s="76"/>
      <c r="AR1518" s="76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7"/>
      <c r="BD1518" s="77"/>
      <c r="BE1518" s="77"/>
      <c r="BF1518" s="77"/>
      <c r="BG1518" s="77"/>
      <c r="BH1518" s="77"/>
      <c r="BI1518" s="77"/>
      <c r="BJ1518" s="76"/>
      <c r="BK1518" s="76"/>
      <c r="BL1518" s="78"/>
      <c r="BM1518" s="76"/>
      <c r="BN1518" s="76"/>
      <c r="BO1518" s="76"/>
      <c r="BP1518" s="76"/>
      <c r="BQ1518" s="76"/>
      <c r="BR1518" s="76"/>
      <c r="BS1518" s="76"/>
      <c r="BT1518" s="76"/>
      <c r="BU1518" s="76"/>
      <c r="BV1518" s="76"/>
      <c r="BW1518" s="76"/>
      <c r="BX1518" s="76"/>
      <c r="BY1518" s="76"/>
      <c r="BZ1518" s="70"/>
      <c r="CA1518" s="71"/>
      <c r="CB1518" s="70"/>
      <c r="CC1518" s="70"/>
      <c r="CD1518" s="72"/>
      <c r="CJ1518"/>
      <c r="CW1518" s="74"/>
      <c r="DC1518" s="67"/>
      <c r="DI1518" s="67"/>
    </row>
    <row r="1519" spans="1:113">
      <c r="A1519" s="76"/>
      <c r="B1519" s="77"/>
      <c r="C1519" s="76"/>
      <c r="D1519" s="78"/>
      <c r="E1519" s="76"/>
      <c r="F1519" s="76"/>
      <c r="G1519" s="76"/>
      <c r="H1519" s="76"/>
      <c r="I1519" s="76"/>
      <c r="J1519" s="76"/>
      <c r="K1519" s="76"/>
      <c r="L1519" s="78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8"/>
      <c r="AM1519" s="76"/>
      <c r="AN1519" s="76"/>
      <c r="AO1519" s="76"/>
      <c r="AP1519" s="76"/>
      <c r="AQ1519" s="76"/>
      <c r="AR1519" s="76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7"/>
      <c r="BD1519" s="77"/>
      <c r="BE1519" s="77"/>
      <c r="BF1519" s="77"/>
      <c r="BG1519" s="77"/>
      <c r="BH1519" s="77"/>
      <c r="BI1519" s="77"/>
      <c r="BJ1519" s="76"/>
      <c r="BK1519" s="76"/>
      <c r="BL1519" s="78"/>
      <c r="BM1519" s="76"/>
      <c r="BN1519" s="76"/>
      <c r="BO1519" s="76"/>
      <c r="BP1519" s="76"/>
      <c r="BQ1519" s="76"/>
      <c r="BR1519" s="76"/>
      <c r="BS1519" s="76"/>
      <c r="BT1519" s="76"/>
      <c r="BU1519" s="76"/>
      <c r="BV1519" s="76"/>
      <c r="BW1519" s="76"/>
      <c r="BX1519" s="76"/>
      <c r="BY1519" s="76"/>
      <c r="BZ1519" s="70"/>
      <c r="CA1519" s="71"/>
      <c r="CB1519" s="70"/>
      <c r="CC1519" s="70"/>
      <c r="CD1519" s="72"/>
      <c r="CJ1519"/>
      <c r="CW1519" s="74"/>
      <c r="DC1519" s="67"/>
      <c r="DI1519" s="67"/>
    </row>
    <row r="1520" spans="1:113">
      <c r="A1520" s="76"/>
      <c r="B1520" s="77"/>
      <c r="C1520" s="76"/>
      <c r="D1520" s="78"/>
      <c r="E1520" s="76"/>
      <c r="F1520" s="76"/>
      <c r="G1520" s="76"/>
      <c r="H1520" s="76"/>
      <c r="I1520" s="76"/>
      <c r="J1520" s="76"/>
      <c r="K1520" s="76"/>
      <c r="L1520" s="78"/>
      <c r="M1520" s="76"/>
      <c r="N1520" s="76"/>
      <c r="O1520" s="76"/>
      <c r="P1520" s="76"/>
      <c r="Q1520" s="76"/>
      <c r="R1520" s="76"/>
      <c r="S1520" s="76"/>
      <c r="T1520" s="76"/>
      <c r="U1520" s="76"/>
      <c r="V1520" s="76"/>
      <c r="W1520" s="76"/>
      <c r="X1520" s="76"/>
      <c r="Y1520" s="76"/>
      <c r="Z1520" s="76"/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8"/>
      <c r="AM1520" s="76"/>
      <c r="AN1520" s="76"/>
      <c r="AO1520" s="76"/>
      <c r="AP1520" s="76"/>
      <c r="AQ1520" s="76"/>
      <c r="AR1520" s="76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7"/>
      <c r="BD1520" s="77"/>
      <c r="BE1520" s="77"/>
      <c r="BF1520" s="77"/>
      <c r="BG1520" s="77"/>
      <c r="BH1520" s="77"/>
      <c r="BI1520" s="77"/>
      <c r="BJ1520" s="76"/>
      <c r="BK1520" s="76"/>
      <c r="BL1520" s="78"/>
      <c r="BM1520" s="76"/>
      <c r="BN1520" s="76"/>
      <c r="BO1520" s="76"/>
      <c r="BP1520" s="76"/>
      <c r="BQ1520" s="76"/>
      <c r="BR1520" s="76"/>
      <c r="BS1520" s="76"/>
      <c r="BT1520" s="76"/>
      <c r="BU1520" s="76"/>
      <c r="BV1520" s="76"/>
      <c r="BW1520" s="76"/>
      <c r="BX1520" s="76"/>
      <c r="BY1520" s="76"/>
      <c r="BZ1520" s="70"/>
      <c r="CA1520" s="71"/>
      <c r="CB1520" s="70"/>
      <c r="CC1520" s="70"/>
      <c r="CD1520" s="72"/>
      <c r="CJ1520"/>
      <c r="CW1520" s="74"/>
      <c r="DC1520" s="67"/>
      <c r="DI1520" s="67"/>
    </row>
    <row r="1521" spans="1:113">
      <c r="A1521" s="76"/>
      <c r="B1521" s="77"/>
      <c r="C1521" s="76"/>
      <c r="D1521" s="78"/>
      <c r="E1521" s="76"/>
      <c r="F1521" s="76"/>
      <c r="G1521" s="76"/>
      <c r="H1521" s="76"/>
      <c r="I1521" s="76"/>
      <c r="J1521" s="76"/>
      <c r="K1521" s="76"/>
      <c r="L1521" s="78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8"/>
      <c r="AM1521" s="76"/>
      <c r="AN1521" s="76"/>
      <c r="AO1521" s="76"/>
      <c r="AP1521" s="76"/>
      <c r="AQ1521" s="76"/>
      <c r="AR1521" s="76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7"/>
      <c r="BD1521" s="77"/>
      <c r="BE1521" s="77"/>
      <c r="BF1521" s="77"/>
      <c r="BG1521" s="77"/>
      <c r="BH1521" s="77"/>
      <c r="BI1521" s="77"/>
      <c r="BJ1521" s="76"/>
      <c r="BK1521" s="76"/>
      <c r="BL1521" s="78"/>
      <c r="BM1521" s="76"/>
      <c r="BN1521" s="76"/>
      <c r="BO1521" s="76"/>
      <c r="BP1521" s="76"/>
      <c r="BQ1521" s="76"/>
      <c r="BR1521" s="76"/>
      <c r="BS1521" s="76"/>
      <c r="BT1521" s="76"/>
      <c r="BU1521" s="76"/>
      <c r="BV1521" s="76"/>
      <c r="BW1521" s="76"/>
      <c r="BX1521" s="76"/>
      <c r="BY1521" s="76"/>
      <c r="BZ1521" s="70"/>
      <c r="CA1521" s="71"/>
      <c r="CB1521" s="70"/>
      <c r="CC1521" s="70"/>
      <c r="CD1521" s="72"/>
      <c r="CJ1521"/>
      <c r="CW1521" s="74"/>
      <c r="DC1521" s="67"/>
      <c r="DI1521" s="67"/>
    </row>
    <row r="1522" spans="1:113">
      <c r="A1522" s="76"/>
      <c r="B1522" s="80"/>
      <c r="C1522" s="76"/>
      <c r="D1522" s="78"/>
      <c r="E1522" s="76"/>
      <c r="F1522" s="76"/>
      <c r="G1522" s="76"/>
      <c r="H1522" s="76"/>
      <c r="I1522" s="76"/>
      <c r="J1522" s="76"/>
      <c r="K1522" s="76"/>
      <c r="L1522" s="78"/>
      <c r="M1522" s="76"/>
      <c r="N1522" s="76"/>
      <c r="O1522" s="76"/>
      <c r="P1522" s="76"/>
      <c r="Q1522" s="76"/>
      <c r="R1522" s="76"/>
      <c r="S1522" s="76"/>
      <c r="T1522" s="76"/>
      <c r="U1522" s="76"/>
      <c r="V1522" s="76"/>
      <c r="W1522" s="76"/>
      <c r="X1522" s="76"/>
      <c r="Y1522" s="76"/>
      <c r="Z1522" s="76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8"/>
      <c r="AM1522" s="76"/>
      <c r="AN1522" s="76"/>
      <c r="AO1522" s="76"/>
      <c r="AP1522" s="76"/>
      <c r="AQ1522" s="76"/>
      <c r="AR1522" s="76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7"/>
      <c r="BD1522" s="77"/>
      <c r="BE1522" s="80"/>
      <c r="BF1522" s="77"/>
      <c r="BG1522" s="80"/>
      <c r="BH1522" s="80"/>
      <c r="BI1522" s="80"/>
      <c r="BJ1522" s="76"/>
      <c r="BK1522" s="76"/>
      <c r="BL1522" s="78"/>
      <c r="BM1522" s="76"/>
      <c r="BN1522" s="76"/>
      <c r="BO1522" s="76"/>
      <c r="BP1522" s="76"/>
      <c r="BQ1522" s="76"/>
      <c r="BR1522" s="76"/>
      <c r="BS1522" s="76"/>
      <c r="BT1522" s="76"/>
      <c r="BU1522" s="76"/>
      <c r="BV1522" s="76"/>
      <c r="BW1522" s="76"/>
      <c r="BX1522" s="76"/>
      <c r="BY1522" s="76"/>
      <c r="BZ1522" s="70"/>
      <c r="CA1522" s="71"/>
      <c r="CB1522" s="70"/>
      <c r="CC1522" s="70"/>
      <c r="CD1522" s="72"/>
      <c r="CJ1522"/>
      <c r="CW1522" s="74"/>
      <c r="DC1522" s="67"/>
      <c r="DI1522" s="67"/>
    </row>
    <row r="1523" spans="1:113">
      <c r="A1523" s="76"/>
      <c r="B1523" s="77"/>
      <c r="C1523" s="76"/>
      <c r="D1523" s="78"/>
      <c r="E1523" s="76"/>
      <c r="F1523" s="76"/>
      <c r="G1523" s="76"/>
      <c r="H1523" s="76"/>
      <c r="I1523" s="76"/>
      <c r="J1523" s="76"/>
      <c r="K1523" s="76"/>
      <c r="L1523" s="78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8"/>
      <c r="AM1523" s="76"/>
      <c r="AN1523" s="76"/>
      <c r="AO1523" s="76"/>
      <c r="AP1523" s="76"/>
      <c r="AQ1523" s="76"/>
      <c r="AR1523" s="76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7"/>
      <c r="BD1523" s="77"/>
      <c r="BE1523" s="77"/>
      <c r="BF1523" s="77"/>
      <c r="BG1523" s="77"/>
      <c r="BH1523" s="77"/>
      <c r="BI1523" s="77"/>
      <c r="BJ1523" s="76"/>
      <c r="BK1523" s="76"/>
      <c r="BL1523" s="78"/>
      <c r="BM1523" s="76"/>
      <c r="BN1523" s="76"/>
      <c r="BO1523" s="76"/>
      <c r="BP1523" s="76"/>
      <c r="BQ1523" s="76"/>
      <c r="BR1523" s="76"/>
      <c r="BS1523" s="76"/>
      <c r="BT1523" s="76"/>
      <c r="BU1523" s="76"/>
      <c r="BV1523" s="76"/>
      <c r="BW1523" s="76"/>
      <c r="BX1523" s="76"/>
      <c r="BY1523" s="76"/>
      <c r="BZ1523" s="70"/>
      <c r="CA1523" s="71"/>
      <c r="CB1523" s="70"/>
      <c r="CC1523" s="70"/>
      <c r="CD1523" s="72"/>
      <c r="CJ1523"/>
      <c r="CW1523" s="74"/>
      <c r="DC1523" s="67"/>
      <c r="DI1523" s="67"/>
    </row>
    <row r="1524" spans="1:113">
      <c r="A1524" s="76"/>
      <c r="B1524" s="77"/>
      <c r="C1524" s="76"/>
      <c r="D1524" s="78"/>
      <c r="E1524" s="76"/>
      <c r="F1524" s="76"/>
      <c r="G1524" s="76"/>
      <c r="H1524" s="76"/>
      <c r="I1524" s="76"/>
      <c r="J1524" s="76"/>
      <c r="K1524" s="76"/>
      <c r="L1524" s="78"/>
      <c r="M1524" s="76"/>
      <c r="N1524" s="76"/>
      <c r="O1524" s="76"/>
      <c r="P1524" s="76"/>
      <c r="Q1524" s="76"/>
      <c r="R1524" s="76"/>
      <c r="S1524" s="76"/>
      <c r="T1524" s="76"/>
      <c r="U1524" s="76"/>
      <c r="V1524" s="76"/>
      <c r="W1524" s="76"/>
      <c r="X1524" s="76"/>
      <c r="Y1524" s="76"/>
      <c r="Z1524" s="76"/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8"/>
      <c r="AM1524" s="76"/>
      <c r="AN1524" s="76"/>
      <c r="AO1524" s="76"/>
      <c r="AP1524" s="76"/>
      <c r="AQ1524" s="76"/>
      <c r="AR1524" s="76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7"/>
      <c r="BD1524" s="77"/>
      <c r="BE1524" s="77"/>
      <c r="BF1524" s="77"/>
      <c r="BG1524" s="77"/>
      <c r="BH1524" s="77"/>
      <c r="BI1524" s="77"/>
      <c r="BJ1524" s="76"/>
      <c r="BK1524" s="76"/>
      <c r="BL1524" s="78"/>
      <c r="BM1524" s="76"/>
      <c r="BN1524" s="76"/>
      <c r="BO1524" s="76"/>
      <c r="BP1524" s="76"/>
      <c r="BQ1524" s="76"/>
      <c r="BR1524" s="76"/>
      <c r="BS1524" s="76"/>
      <c r="BT1524" s="76"/>
      <c r="BU1524" s="76"/>
      <c r="BV1524" s="76"/>
      <c r="BW1524" s="76"/>
      <c r="BX1524" s="76"/>
      <c r="BY1524" s="76"/>
      <c r="BZ1524" s="70"/>
      <c r="CA1524" s="71"/>
      <c r="CB1524" s="70"/>
      <c r="CC1524" s="70"/>
      <c r="CD1524" s="72"/>
      <c r="CJ1524"/>
      <c r="CW1524" s="74"/>
      <c r="DC1524" s="67"/>
      <c r="DI1524" s="67"/>
    </row>
    <row r="1525" spans="1:113">
      <c r="A1525" s="76"/>
      <c r="B1525" s="77"/>
      <c r="C1525" s="76"/>
      <c r="D1525" s="78"/>
      <c r="E1525" s="76"/>
      <c r="F1525" s="76"/>
      <c r="G1525" s="76"/>
      <c r="H1525" s="76"/>
      <c r="I1525" s="76"/>
      <c r="J1525" s="76"/>
      <c r="K1525" s="76"/>
      <c r="L1525" s="78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8"/>
      <c r="AM1525" s="76"/>
      <c r="AN1525" s="76"/>
      <c r="AO1525" s="76"/>
      <c r="AP1525" s="76"/>
      <c r="AQ1525" s="76"/>
      <c r="AR1525" s="76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7"/>
      <c r="BD1525" s="77"/>
      <c r="BE1525" s="77"/>
      <c r="BF1525" s="77"/>
      <c r="BG1525" s="77"/>
      <c r="BH1525" s="77"/>
      <c r="BI1525" s="77"/>
      <c r="BJ1525" s="76"/>
      <c r="BK1525" s="76"/>
      <c r="BL1525" s="78"/>
      <c r="BM1525" s="76"/>
      <c r="BN1525" s="76"/>
      <c r="BO1525" s="76"/>
      <c r="BP1525" s="76"/>
      <c r="BQ1525" s="76"/>
      <c r="BR1525" s="76"/>
      <c r="BS1525" s="76"/>
      <c r="BT1525" s="76"/>
      <c r="BU1525" s="76"/>
      <c r="BV1525" s="76"/>
      <c r="BW1525" s="76"/>
      <c r="BX1525" s="76"/>
      <c r="BY1525" s="76"/>
      <c r="BZ1525" s="70"/>
      <c r="CA1525" s="71"/>
      <c r="CB1525" s="70"/>
      <c r="CC1525" s="70"/>
      <c r="CD1525" s="72"/>
      <c r="CJ1525"/>
      <c r="CW1525" s="74"/>
      <c r="DC1525" s="67"/>
      <c r="DI1525" s="67"/>
    </row>
    <row r="1526" spans="1:113">
      <c r="A1526" s="76"/>
      <c r="B1526" s="77"/>
      <c r="C1526" s="76"/>
      <c r="D1526" s="78"/>
      <c r="E1526" s="76"/>
      <c r="F1526" s="76"/>
      <c r="G1526" s="76"/>
      <c r="H1526" s="76"/>
      <c r="I1526" s="76"/>
      <c r="J1526" s="76"/>
      <c r="K1526" s="76"/>
      <c r="L1526" s="78"/>
      <c r="M1526" s="76"/>
      <c r="N1526" s="76"/>
      <c r="O1526" s="76"/>
      <c r="P1526" s="76"/>
      <c r="Q1526" s="76"/>
      <c r="R1526" s="76"/>
      <c r="S1526" s="76"/>
      <c r="T1526" s="76"/>
      <c r="U1526" s="76"/>
      <c r="V1526" s="76"/>
      <c r="W1526" s="76"/>
      <c r="X1526" s="76"/>
      <c r="Y1526" s="76"/>
      <c r="Z1526" s="76"/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8"/>
      <c r="AM1526" s="76"/>
      <c r="AN1526" s="76"/>
      <c r="AO1526" s="76"/>
      <c r="AP1526" s="76"/>
      <c r="AQ1526" s="76"/>
      <c r="AR1526" s="76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7"/>
      <c r="BD1526" s="77"/>
      <c r="BE1526" s="77"/>
      <c r="BF1526" s="77"/>
      <c r="BG1526" s="77"/>
      <c r="BH1526" s="77"/>
      <c r="BI1526" s="77"/>
      <c r="BJ1526" s="76"/>
      <c r="BK1526" s="76"/>
      <c r="BL1526" s="78"/>
      <c r="BM1526" s="76"/>
      <c r="BN1526" s="76"/>
      <c r="BO1526" s="76"/>
      <c r="BP1526" s="76"/>
      <c r="BQ1526" s="76"/>
      <c r="BR1526" s="76"/>
      <c r="BS1526" s="76"/>
      <c r="BT1526" s="76"/>
      <c r="BU1526" s="76"/>
      <c r="BV1526" s="76"/>
      <c r="BW1526" s="76"/>
      <c r="BX1526" s="76"/>
      <c r="BY1526" s="76"/>
      <c r="BZ1526" s="70"/>
      <c r="CA1526" s="71"/>
      <c r="CB1526" s="70"/>
      <c r="CC1526" s="70"/>
      <c r="CD1526" s="72"/>
      <c r="CJ1526"/>
      <c r="CW1526" s="74"/>
      <c r="DC1526" s="67"/>
      <c r="DI1526" s="67"/>
    </row>
    <row r="1527" spans="1:113">
      <c r="A1527" s="76"/>
      <c r="B1527" s="77"/>
      <c r="C1527" s="76"/>
      <c r="D1527" s="78"/>
      <c r="E1527" s="76"/>
      <c r="F1527" s="76"/>
      <c r="G1527" s="76"/>
      <c r="H1527" s="76"/>
      <c r="I1527" s="76"/>
      <c r="J1527" s="76"/>
      <c r="K1527" s="76"/>
      <c r="L1527" s="78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8"/>
      <c r="AM1527" s="76"/>
      <c r="AN1527" s="76"/>
      <c r="AO1527" s="76"/>
      <c r="AP1527" s="76"/>
      <c r="AQ1527" s="76"/>
      <c r="AR1527" s="76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7"/>
      <c r="BD1527" s="77"/>
      <c r="BE1527" s="77"/>
      <c r="BF1527" s="77"/>
      <c r="BG1527" s="77"/>
      <c r="BH1527" s="77"/>
      <c r="BI1527" s="77"/>
      <c r="BJ1527" s="76"/>
      <c r="BK1527" s="76"/>
      <c r="BL1527" s="78"/>
      <c r="BM1527" s="76"/>
      <c r="BN1527" s="76"/>
      <c r="BO1527" s="76"/>
      <c r="BP1527" s="76"/>
      <c r="BQ1527" s="76"/>
      <c r="BR1527" s="76"/>
      <c r="BS1527" s="76"/>
      <c r="BT1527" s="76"/>
      <c r="BU1527" s="76"/>
      <c r="BV1527" s="76"/>
      <c r="BW1527" s="76"/>
      <c r="BX1527" s="76"/>
      <c r="BY1527" s="76"/>
      <c r="BZ1527" s="70"/>
      <c r="CA1527" s="71"/>
      <c r="CB1527" s="70"/>
      <c r="CC1527" s="70"/>
      <c r="CD1527" s="72"/>
      <c r="CJ1527"/>
      <c r="CW1527" s="74"/>
      <c r="DC1527" s="67"/>
      <c r="DI1527" s="67"/>
    </row>
    <row r="1528" spans="1:113">
      <c r="A1528" s="76"/>
      <c r="B1528" s="80"/>
      <c r="C1528" s="76"/>
      <c r="D1528" s="78"/>
      <c r="E1528" s="76"/>
      <c r="F1528" s="76"/>
      <c r="G1528" s="76"/>
      <c r="H1528" s="76"/>
      <c r="I1528" s="76"/>
      <c r="J1528" s="76"/>
      <c r="K1528" s="76"/>
      <c r="L1528" s="78"/>
      <c r="M1528" s="76"/>
      <c r="N1528" s="76"/>
      <c r="O1528" s="76"/>
      <c r="P1528" s="76"/>
      <c r="Q1528" s="76"/>
      <c r="R1528" s="76"/>
      <c r="S1528" s="76"/>
      <c r="T1528" s="76"/>
      <c r="U1528" s="76"/>
      <c r="V1528" s="76"/>
      <c r="W1528" s="76"/>
      <c r="X1528" s="76"/>
      <c r="Y1528" s="76"/>
      <c r="Z1528" s="76"/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8"/>
      <c r="AM1528" s="76"/>
      <c r="AN1528" s="76"/>
      <c r="AO1528" s="76"/>
      <c r="AP1528" s="76"/>
      <c r="AQ1528" s="76"/>
      <c r="AR1528" s="76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7"/>
      <c r="BD1528" s="77"/>
      <c r="BE1528" s="80"/>
      <c r="BF1528" s="77"/>
      <c r="BG1528" s="80"/>
      <c r="BH1528" s="80"/>
      <c r="BI1528" s="80"/>
      <c r="BJ1528" s="76"/>
      <c r="BK1528" s="76"/>
      <c r="BL1528" s="78"/>
      <c r="BM1528" s="76"/>
      <c r="BN1528" s="76"/>
      <c r="BO1528" s="76"/>
      <c r="BP1528" s="76"/>
      <c r="BQ1528" s="76"/>
      <c r="BR1528" s="76"/>
      <c r="BS1528" s="76"/>
      <c r="BT1528" s="76"/>
      <c r="BU1528" s="76"/>
      <c r="BV1528" s="76"/>
      <c r="BW1528" s="76"/>
      <c r="BX1528" s="76"/>
      <c r="BY1528" s="76"/>
      <c r="BZ1528" s="70"/>
      <c r="CA1528" s="71"/>
      <c r="CB1528" s="70"/>
      <c r="CC1528" s="70"/>
      <c r="CD1528" s="72"/>
      <c r="CJ1528"/>
      <c r="CW1528" s="74"/>
      <c r="DC1528" s="67"/>
      <c r="DI1528" s="67"/>
    </row>
    <row r="1529" spans="1:113">
      <c r="A1529" s="76"/>
      <c r="B1529" s="77"/>
      <c r="C1529" s="76"/>
      <c r="D1529" s="78"/>
      <c r="E1529" s="76"/>
      <c r="F1529" s="76"/>
      <c r="G1529" s="76"/>
      <c r="H1529" s="76"/>
      <c r="I1529" s="76"/>
      <c r="J1529" s="76"/>
      <c r="K1529" s="76"/>
      <c r="L1529" s="78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8"/>
      <c r="AM1529" s="76"/>
      <c r="AN1529" s="76"/>
      <c r="AO1529" s="76"/>
      <c r="AP1529" s="76"/>
      <c r="AQ1529" s="76"/>
      <c r="AR1529" s="76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7"/>
      <c r="BD1529" s="77"/>
      <c r="BE1529" s="77"/>
      <c r="BF1529" s="77"/>
      <c r="BG1529" s="77"/>
      <c r="BH1529" s="77"/>
      <c r="BI1529" s="77"/>
      <c r="BJ1529" s="76"/>
      <c r="BK1529" s="76"/>
      <c r="BL1529" s="78"/>
      <c r="BM1529" s="76"/>
      <c r="BN1529" s="76"/>
      <c r="BO1529" s="76"/>
      <c r="BP1529" s="76"/>
      <c r="BQ1529" s="76"/>
      <c r="BR1529" s="76"/>
      <c r="BS1529" s="76"/>
      <c r="BT1529" s="76"/>
      <c r="BU1529" s="76"/>
      <c r="BV1529" s="76"/>
      <c r="BW1529" s="76"/>
      <c r="BX1529" s="76"/>
      <c r="BY1529" s="76"/>
      <c r="BZ1529" s="70"/>
      <c r="CA1529" s="71"/>
      <c r="CB1529" s="70"/>
      <c r="CC1529" s="70"/>
      <c r="CD1529" s="72"/>
      <c r="CJ1529"/>
      <c r="CW1529" s="74"/>
      <c r="DC1529" s="67"/>
      <c r="DI1529" s="67"/>
    </row>
    <row r="1530" spans="1:113">
      <c r="A1530" s="76"/>
      <c r="B1530" s="77"/>
      <c r="C1530" s="76"/>
      <c r="D1530" s="78"/>
      <c r="E1530" s="76"/>
      <c r="F1530" s="76"/>
      <c r="G1530" s="76"/>
      <c r="H1530" s="76"/>
      <c r="I1530" s="76"/>
      <c r="J1530" s="76"/>
      <c r="K1530" s="76"/>
      <c r="L1530" s="78"/>
      <c r="M1530" s="76"/>
      <c r="N1530" s="76"/>
      <c r="O1530" s="76"/>
      <c r="P1530" s="76"/>
      <c r="Q1530" s="76"/>
      <c r="R1530" s="79"/>
      <c r="S1530" s="76"/>
      <c r="T1530" s="76"/>
      <c r="U1530" s="76"/>
      <c r="V1530" s="76"/>
      <c r="W1530" s="76"/>
      <c r="X1530" s="76"/>
      <c r="Y1530" s="76"/>
      <c r="Z1530" s="76"/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8"/>
      <c r="AM1530" s="76"/>
      <c r="AN1530" s="76"/>
      <c r="AO1530" s="76"/>
      <c r="AP1530" s="76"/>
      <c r="AQ1530" s="76"/>
      <c r="AR1530" s="76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7"/>
      <c r="BD1530" s="77"/>
      <c r="BE1530" s="77"/>
      <c r="BF1530" s="77"/>
      <c r="BG1530" s="77"/>
      <c r="BH1530" s="77"/>
      <c r="BI1530" s="77"/>
      <c r="BJ1530" s="76"/>
      <c r="BK1530" s="76"/>
      <c r="BL1530" s="78"/>
      <c r="BM1530" s="76"/>
      <c r="BN1530" s="76"/>
      <c r="BO1530" s="76"/>
      <c r="BP1530" s="76"/>
      <c r="BQ1530" s="76"/>
      <c r="BR1530" s="76"/>
      <c r="BS1530" s="76"/>
      <c r="BT1530" s="76"/>
      <c r="BU1530" s="76"/>
      <c r="BV1530" s="76"/>
      <c r="BW1530" s="76"/>
      <c r="BX1530" s="76"/>
      <c r="BY1530" s="76"/>
      <c r="BZ1530" s="70"/>
      <c r="CA1530" s="71"/>
      <c r="CB1530" s="70"/>
      <c r="CC1530" s="70"/>
      <c r="CD1530" s="72"/>
      <c r="CJ1530"/>
      <c r="CW1530" s="74"/>
      <c r="DC1530" s="67"/>
      <c r="DI1530" s="67"/>
    </row>
    <row r="1531" spans="1:113">
      <c r="A1531" s="76"/>
      <c r="B1531" s="77"/>
      <c r="C1531" s="76"/>
      <c r="D1531" s="78"/>
      <c r="E1531" s="76"/>
      <c r="F1531" s="76"/>
      <c r="G1531" s="76"/>
      <c r="H1531" s="76"/>
      <c r="I1531" s="76"/>
      <c r="J1531" s="76"/>
      <c r="K1531" s="76"/>
      <c r="L1531" s="78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8"/>
      <c r="AM1531" s="76"/>
      <c r="AN1531" s="76"/>
      <c r="AO1531" s="76"/>
      <c r="AP1531" s="76"/>
      <c r="AQ1531" s="76"/>
      <c r="AR1531" s="76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7"/>
      <c r="BD1531" s="77"/>
      <c r="BE1531" s="77"/>
      <c r="BF1531" s="77"/>
      <c r="BG1531" s="77"/>
      <c r="BH1531" s="77"/>
      <c r="BI1531" s="77"/>
      <c r="BJ1531" s="76"/>
      <c r="BK1531" s="76"/>
      <c r="BL1531" s="78"/>
      <c r="BM1531" s="76"/>
      <c r="BN1531" s="76"/>
      <c r="BO1531" s="76"/>
      <c r="BP1531" s="76"/>
      <c r="BQ1531" s="76"/>
      <c r="BR1531" s="76"/>
      <c r="BS1531" s="76"/>
      <c r="BT1531" s="76"/>
      <c r="BU1531" s="76"/>
      <c r="BV1531" s="76"/>
      <c r="BW1531" s="76"/>
      <c r="BX1531" s="76"/>
      <c r="BY1531" s="76"/>
      <c r="BZ1531" s="70"/>
      <c r="CA1531" s="71"/>
      <c r="CB1531" s="70"/>
      <c r="CC1531" s="70"/>
      <c r="CD1531" s="72"/>
      <c r="CJ1531"/>
      <c r="CW1531" s="74"/>
      <c r="DC1531" s="67"/>
      <c r="DI1531" s="67"/>
    </row>
    <row r="1532" spans="1:113">
      <c r="A1532" s="76"/>
      <c r="B1532" s="80"/>
      <c r="C1532" s="76"/>
      <c r="D1532" s="78"/>
      <c r="E1532" s="76"/>
      <c r="F1532" s="76"/>
      <c r="G1532" s="76"/>
      <c r="H1532" s="76"/>
      <c r="I1532" s="76"/>
      <c r="J1532" s="76"/>
      <c r="K1532" s="76"/>
      <c r="L1532" s="78"/>
      <c r="M1532" s="76"/>
      <c r="N1532" s="76"/>
      <c r="O1532" s="76"/>
      <c r="P1532" s="76"/>
      <c r="Q1532" s="76"/>
      <c r="R1532" s="76"/>
      <c r="S1532" s="76"/>
      <c r="T1532" s="76"/>
      <c r="U1532" s="76"/>
      <c r="V1532" s="76"/>
      <c r="W1532" s="76"/>
      <c r="X1532" s="76"/>
      <c r="Y1532" s="76"/>
      <c r="Z1532" s="76"/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8"/>
      <c r="AM1532" s="76"/>
      <c r="AN1532" s="76"/>
      <c r="AO1532" s="76"/>
      <c r="AP1532" s="76"/>
      <c r="AQ1532" s="76"/>
      <c r="AR1532" s="76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7"/>
      <c r="BD1532" s="77"/>
      <c r="BE1532" s="80"/>
      <c r="BF1532" s="77"/>
      <c r="BG1532" s="80"/>
      <c r="BH1532" s="80"/>
      <c r="BI1532" s="80"/>
      <c r="BJ1532" s="76"/>
      <c r="BK1532" s="76"/>
      <c r="BL1532" s="78"/>
      <c r="BM1532" s="76"/>
      <c r="BN1532" s="76"/>
      <c r="BO1532" s="76"/>
      <c r="BP1532" s="76"/>
      <c r="BQ1532" s="76"/>
      <c r="BR1532" s="76"/>
      <c r="BS1532" s="76"/>
      <c r="BT1532" s="76"/>
      <c r="BU1532" s="76"/>
      <c r="BV1532" s="76"/>
      <c r="BW1532" s="76"/>
      <c r="BX1532" s="76"/>
      <c r="BY1532" s="76"/>
      <c r="BZ1532" s="70"/>
      <c r="CA1532" s="71"/>
      <c r="CB1532" s="70"/>
      <c r="CC1532" s="70"/>
      <c r="CD1532" s="72"/>
      <c r="CJ1532"/>
      <c r="CW1532" s="74"/>
      <c r="DC1532" s="67"/>
      <c r="DI1532" s="67"/>
    </row>
    <row r="1533" spans="1:113">
      <c r="A1533" s="76"/>
      <c r="B1533" s="80"/>
      <c r="C1533" s="76"/>
      <c r="D1533" s="78"/>
      <c r="E1533" s="76"/>
      <c r="F1533" s="76"/>
      <c r="G1533" s="76"/>
      <c r="H1533" s="76"/>
      <c r="I1533" s="76"/>
      <c r="J1533" s="76"/>
      <c r="K1533" s="76"/>
      <c r="L1533" s="78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8"/>
      <c r="AM1533" s="76"/>
      <c r="AN1533" s="76"/>
      <c r="AO1533" s="76"/>
      <c r="AP1533" s="76"/>
      <c r="AQ1533" s="76"/>
      <c r="AR1533" s="76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7"/>
      <c r="BD1533" s="77"/>
      <c r="BE1533" s="80"/>
      <c r="BF1533" s="77"/>
      <c r="BG1533" s="80"/>
      <c r="BH1533" s="80"/>
      <c r="BI1533" s="80"/>
      <c r="BJ1533" s="76"/>
      <c r="BK1533" s="76"/>
      <c r="BL1533" s="78"/>
      <c r="BM1533" s="76"/>
      <c r="BN1533" s="76"/>
      <c r="BO1533" s="76"/>
      <c r="BP1533" s="76"/>
      <c r="BQ1533" s="76"/>
      <c r="BR1533" s="76"/>
      <c r="BS1533" s="76"/>
      <c r="BT1533" s="76"/>
      <c r="BU1533" s="76"/>
      <c r="BV1533" s="76"/>
      <c r="BW1533" s="76"/>
      <c r="BX1533" s="76"/>
      <c r="BY1533" s="76"/>
      <c r="BZ1533" s="70"/>
      <c r="CA1533" s="71"/>
      <c r="CB1533" s="70"/>
      <c r="CC1533" s="70"/>
      <c r="CD1533" s="72"/>
      <c r="CJ1533"/>
      <c r="CW1533" s="74"/>
      <c r="DC1533" s="67"/>
      <c r="DI1533" s="67"/>
    </row>
    <row r="1534" spans="1:113">
      <c r="A1534" s="76"/>
      <c r="B1534" s="80"/>
      <c r="C1534" s="76"/>
      <c r="D1534" s="78"/>
      <c r="E1534" s="76"/>
      <c r="F1534" s="76"/>
      <c r="G1534" s="76"/>
      <c r="H1534" s="76"/>
      <c r="I1534" s="76"/>
      <c r="J1534" s="76"/>
      <c r="K1534" s="76"/>
      <c r="L1534" s="78"/>
      <c r="M1534" s="76"/>
      <c r="N1534" s="76"/>
      <c r="O1534" s="76"/>
      <c r="P1534" s="76"/>
      <c r="Q1534" s="76"/>
      <c r="R1534" s="76"/>
      <c r="S1534" s="76"/>
      <c r="T1534" s="76"/>
      <c r="U1534" s="76"/>
      <c r="V1534" s="76"/>
      <c r="W1534" s="76"/>
      <c r="X1534" s="76"/>
      <c r="Y1534" s="76"/>
      <c r="Z1534" s="76"/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8"/>
      <c r="AM1534" s="76"/>
      <c r="AN1534" s="76"/>
      <c r="AO1534" s="76"/>
      <c r="AP1534" s="76"/>
      <c r="AQ1534" s="76"/>
      <c r="AR1534" s="76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7"/>
      <c r="BD1534" s="77"/>
      <c r="BE1534" s="80"/>
      <c r="BF1534" s="77"/>
      <c r="BG1534" s="80"/>
      <c r="BH1534" s="80"/>
      <c r="BI1534" s="80"/>
      <c r="BJ1534" s="76"/>
      <c r="BK1534" s="76"/>
      <c r="BL1534" s="78"/>
      <c r="BM1534" s="76"/>
      <c r="BN1534" s="76"/>
      <c r="BO1534" s="76"/>
      <c r="BP1534" s="76"/>
      <c r="BQ1534" s="76"/>
      <c r="BR1534" s="76"/>
      <c r="BS1534" s="76"/>
      <c r="BT1534" s="76"/>
      <c r="BU1534" s="76"/>
      <c r="BV1534" s="76"/>
      <c r="BW1534" s="76"/>
      <c r="BX1534" s="76"/>
      <c r="BY1534" s="76"/>
      <c r="BZ1534" s="70"/>
      <c r="CA1534" s="71"/>
      <c r="CB1534" s="70"/>
      <c r="CC1534" s="70"/>
      <c r="CD1534" s="72"/>
      <c r="CJ1534"/>
      <c r="CW1534" s="74"/>
      <c r="DC1534" s="67"/>
      <c r="DI1534" s="67"/>
    </row>
    <row r="1535" spans="1:113">
      <c r="A1535" s="76"/>
      <c r="B1535" s="77"/>
      <c r="C1535" s="76"/>
      <c r="D1535" s="78"/>
      <c r="E1535" s="76"/>
      <c r="F1535" s="76"/>
      <c r="G1535" s="76"/>
      <c r="H1535" s="76"/>
      <c r="I1535" s="76"/>
      <c r="J1535" s="76"/>
      <c r="K1535" s="76"/>
      <c r="L1535" s="78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8"/>
      <c r="AM1535" s="76"/>
      <c r="AN1535" s="76"/>
      <c r="AO1535" s="76"/>
      <c r="AP1535" s="76"/>
      <c r="AQ1535" s="76"/>
      <c r="AR1535" s="76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7"/>
      <c r="BD1535" s="77"/>
      <c r="BE1535" s="77"/>
      <c r="BF1535" s="77"/>
      <c r="BG1535" s="77"/>
      <c r="BH1535" s="77"/>
      <c r="BI1535" s="77"/>
      <c r="BJ1535" s="76"/>
      <c r="BK1535" s="76"/>
      <c r="BL1535" s="78"/>
      <c r="BM1535" s="76"/>
      <c r="BN1535" s="76"/>
      <c r="BO1535" s="76"/>
      <c r="BP1535" s="76"/>
      <c r="BQ1535" s="76"/>
      <c r="BR1535" s="76"/>
      <c r="BS1535" s="76"/>
      <c r="BT1535" s="76"/>
      <c r="BU1535" s="76"/>
      <c r="BV1535" s="76"/>
      <c r="BW1535" s="76"/>
      <c r="BX1535" s="76"/>
      <c r="BY1535" s="76"/>
      <c r="BZ1535" s="70"/>
      <c r="CA1535" s="71"/>
      <c r="CB1535" s="70"/>
      <c r="CC1535" s="70"/>
      <c r="CD1535" s="72"/>
      <c r="CJ1535"/>
      <c r="CW1535" s="74"/>
      <c r="DC1535" s="67"/>
      <c r="DI1535" s="67"/>
    </row>
    <row r="1536" spans="1:113">
      <c r="A1536" s="76"/>
      <c r="B1536" s="77"/>
      <c r="C1536" s="76"/>
      <c r="D1536" s="78"/>
      <c r="E1536" s="76"/>
      <c r="F1536" s="76"/>
      <c r="G1536" s="76"/>
      <c r="H1536" s="76"/>
      <c r="I1536" s="76"/>
      <c r="J1536" s="76"/>
      <c r="K1536" s="76"/>
      <c r="L1536" s="78"/>
      <c r="M1536" s="76"/>
      <c r="N1536" s="76"/>
      <c r="O1536" s="76"/>
      <c r="P1536" s="76"/>
      <c r="Q1536" s="76"/>
      <c r="R1536" s="76"/>
      <c r="S1536" s="76"/>
      <c r="T1536" s="76"/>
      <c r="U1536" s="76"/>
      <c r="V1536" s="76"/>
      <c r="W1536" s="76"/>
      <c r="X1536" s="76"/>
      <c r="Y1536" s="76"/>
      <c r="Z1536" s="76"/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8"/>
      <c r="AM1536" s="76"/>
      <c r="AN1536" s="76"/>
      <c r="AO1536" s="76"/>
      <c r="AP1536" s="76"/>
      <c r="AQ1536" s="76"/>
      <c r="AR1536" s="76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7"/>
      <c r="BD1536" s="77"/>
      <c r="BE1536" s="77"/>
      <c r="BF1536" s="77"/>
      <c r="BG1536" s="77"/>
      <c r="BH1536" s="77"/>
      <c r="BI1536" s="77"/>
      <c r="BJ1536" s="76"/>
      <c r="BK1536" s="76"/>
      <c r="BL1536" s="78"/>
      <c r="BM1536" s="76"/>
      <c r="BN1536" s="76"/>
      <c r="BO1536" s="76"/>
      <c r="BP1536" s="76"/>
      <c r="BQ1536" s="76"/>
      <c r="BR1536" s="76"/>
      <c r="BS1536" s="76"/>
      <c r="BT1536" s="76"/>
      <c r="BU1536" s="76"/>
      <c r="BV1536" s="76"/>
      <c r="BW1536" s="76"/>
      <c r="BX1536" s="76"/>
      <c r="BY1536" s="76"/>
      <c r="BZ1536" s="70"/>
      <c r="CA1536" s="71"/>
      <c r="CB1536" s="70"/>
      <c r="CC1536" s="70"/>
      <c r="CD1536" s="72"/>
      <c r="CJ1536"/>
      <c r="CW1536" s="74"/>
      <c r="DC1536" s="67"/>
      <c r="DI1536" s="67"/>
    </row>
    <row r="1537" spans="1:113">
      <c r="A1537" s="76"/>
      <c r="B1537" s="77"/>
      <c r="C1537" s="76"/>
      <c r="D1537" s="78"/>
      <c r="E1537" s="76"/>
      <c r="F1537" s="76"/>
      <c r="G1537" s="76"/>
      <c r="H1537" s="76"/>
      <c r="I1537" s="76"/>
      <c r="J1537" s="76"/>
      <c r="K1537" s="76"/>
      <c r="L1537" s="78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8"/>
      <c r="AM1537" s="76"/>
      <c r="AN1537" s="76"/>
      <c r="AO1537" s="76"/>
      <c r="AP1537" s="76"/>
      <c r="AQ1537" s="76"/>
      <c r="AR1537" s="76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7"/>
      <c r="BD1537" s="77"/>
      <c r="BE1537" s="77"/>
      <c r="BF1537" s="77"/>
      <c r="BG1537" s="77"/>
      <c r="BH1537" s="77"/>
      <c r="BI1537" s="77"/>
      <c r="BJ1537" s="76"/>
      <c r="BK1537" s="76"/>
      <c r="BL1537" s="78"/>
      <c r="BM1537" s="76"/>
      <c r="BN1537" s="76"/>
      <c r="BO1537" s="76"/>
      <c r="BP1537" s="76"/>
      <c r="BQ1537" s="76"/>
      <c r="BR1537" s="76"/>
      <c r="BS1537" s="76"/>
      <c r="BT1537" s="76"/>
      <c r="BU1537" s="76"/>
      <c r="BV1537" s="76"/>
      <c r="BW1537" s="76"/>
      <c r="BX1537" s="76"/>
      <c r="BY1537" s="76"/>
      <c r="BZ1537" s="70"/>
      <c r="CA1537" s="71"/>
      <c r="CB1537" s="70"/>
      <c r="CC1537" s="70"/>
      <c r="CD1537" s="72"/>
      <c r="CJ1537"/>
      <c r="CW1537" s="74"/>
      <c r="DC1537" s="67"/>
      <c r="DI1537" s="67"/>
    </row>
    <row r="1538" spans="1:113">
      <c r="A1538" s="76"/>
      <c r="B1538" s="80"/>
      <c r="C1538" s="76"/>
      <c r="D1538" s="78"/>
      <c r="E1538" s="76"/>
      <c r="F1538" s="76"/>
      <c r="G1538" s="76"/>
      <c r="H1538" s="76"/>
      <c r="I1538" s="76"/>
      <c r="J1538" s="76"/>
      <c r="K1538" s="76"/>
      <c r="L1538" s="78"/>
      <c r="M1538" s="76"/>
      <c r="N1538" s="76"/>
      <c r="O1538" s="76"/>
      <c r="P1538" s="76"/>
      <c r="Q1538" s="76"/>
      <c r="R1538" s="76"/>
      <c r="S1538" s="76"/>
      <c r="T1538" s="76"/>
      <c r="U1538" s="76"/>
      <c r="V1538" s="76"/>
      <c r="W1538" s="76"/>
      <c r="X1538" s="76"/>
      <c r="Y1538" s="76"/>
      <c r="Z1538" s="76"/>
      <c r="AA1538" s="76"/>
      <c r="AB1538" s="76"/>
      <c r="AC1538" s="76"/>
      <c r="AD1538" s="76"/>
      <c r="AE1538" s="76"/>
      <c r="AF1538" s="76"/>
      <c r="AG1538" s="76"/>
      <c r="AH1538" s="76"/>
      <c r="AI1538" s="76"/>
      <c r="AJ1538" s="76"/>
      <c r="AK1538" s="76"/>
      <c r="AL1538" s="78"/>
      <c r="AM1538" s="76"/>
      <c r="AN1538" s="76"/>
      <c r="AO1538" s="76"/>
      <c r="AP1538" s="76"/>
      <c r="AQ1538" s="76"/>
      <c r="AR1538" s="76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7"/>
      <c r="BD1538" s="77"/>
      <c r="BE1538" s="80"/>
      <c r="BF1538" s="77"/>
      <c r="BG1538" s="80"/>
      <c r="BH1538" s="80"/>
      <c r="BI1538" s="80"/>
      <c r="BJ1538" s="76"/>
      <c r="BK1538" s="76"/>
      <c r="BL1538" s="78"/>
      <c r="BM1538" s="76"/>
      <c r="BN1538" s="76"/>
      <c r="BO1538" s="76"/>
      <c r="BP1538" s="76"/>
      <c r="BQ1538" s="76"/>
      <c r="BR1538" s="76"/>
      <c r="BS1538" s="76"/>
      <c r="BT1538" s="76"/>
      <c r="BU1538" s="76"/>
      <c r="BV1538" s="76"/>
      <c r="BW1538" s="76"/>
      <c r="BX1538" s="76"/>
      <c r="BY1538" s="76"/>
      <c r="BZ1538" s="70"/>
      <c r="CA1538" s="71"/>
      <c r="CB1538" s="70"/>
      <c r="CC1538" s="70"/>
      <c r="CD1538" s="72"/>
      <c r="CJ1538"/>
      <c r="CW1538" s="74"/>
      <c r="DC1538" s="67"/>
      <c r="DI1538" s="67"/>
    </row>
    <row r="1539" spans="1:113">
      <c r="A1539" s="76"/>
      <c r="B1539" s="80"/>
      <c r="C1539" s="76"/>
      <c r="D1539" s="78"/>
      <c r="E1539" s="76"/>
      <c r="F1539" s="76"/>
      <c r="G1539" s="76"/>
      <c r="H1539" s="76"/>
      <c r="I1539" s="76"/>
      <c r="J1539" s="76"/>
      <c r="K1539" s="76"/>
      <c r="L1539" s="78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76"/>
      <c r="AE1539" s="76"/>
      <c r="AF1539" s="76"/>
      <c r="AG1539" s="76"/>
      <c r="AH1539" s="76"/>
      <c r="AI1539" s="76"/>
      <c r="AJ1539" s="76"/>
      <c r="AK1539" s="76"/>
      <c r="AL1539" s="78"/>
      <c r="AM1539" s="76"/>
      <c r="AN1539" s="76"/>
      <c r="AO1539" s="76"/>
      <c r="AP1539" s="76"/>
      <c r="AQ1539" s="76"/>
      <c r="AR1539" s="76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7"/>
      <c r="BD1539" s="77"/>
      <c r="BE1539" s="80"/>
      <c r="BF1539" s="77"/>
      <c r="BG1539" s="80"/>
      <c r="BH1539" s="80"/>
      <c r="BI1539" s="80"/>
      <c r="BJ1539" s="76"/>
      <c r="BK1539" s="76"/>
      <c r="BL1539" s="78"/>
      <c r="BM1539" s="76"/>
      <c r="BN1539" s="76"/>
      <c r="BO1539" s="76"/>
      <c r="BP1539" s="76"/>
      <c r="BQ1539" s="76"/>
      <c r="BR1539" s="76"/>
      <c r="BS1539" s="76"/>
      <c r="BT1539" s="76"/>
      <c r="BU1539" s="76"/>
      <c r="BV1539" s="76"/>
      <c r="BW1539" s="76"/>
      <c r="BX1539" s="76"/>
      <c r="BY1539" s="76"/>
      <c r="BZ1539" s="70"/>
      <c r="CA1539" s="71"/>
      <c r="CB1539" s="70"/>
      <c r="CC1539" s="70"/>
      <c r="CD1539" s="72"/>
      <c r="CJ1539"/>
      <c r="CW1539" s="74"/>
      <c r="DC1539" s="67"/>
      <c r="DI1539" s="67"/>
    </row>
    <row r="1540" spans="1:113">
      <c r="A1540" s="76"/>
      <c r="B1540" s="80"/>
      <c r="C1540" s="76"/>
      <c r="D1540" s="78"/>
      <c r="E1540" s="76"/>
      <c r="F1540" s="76"/>
      <c r="G1540" s="76"/>
      <c r="H1540" s="76"/>
      <c r="I1540" s="76"/>
      <c r="J1540" s="76"/>
      <c r="K1540" s="76"/>
      <c r="L1540" s="78"/>
      <c r="M1540" s="76"/>
      <c r="N1540" s="76"/>
      <c r="O1540" s="76"/>
      <c r="P1540" s="76"/>
      <c r="Q1540" s="76"/>
      <c r="R1540" s="76"/>
      <c r="S1540" s="76"/>
      <c r="T1540" s="76"/>
      <c r="U1540" s="76"/>
      <c r="V1540" s="76"/>
      <c r="W1540" s="76"/>
      <c r="X1540" s="76"/>
      <c r="Y1540" s="76"/>
      <c r="Z1540" s="76"/>
      <c r="AA1540" s="76"/>
      <c r="AB1540" s="76"/>
      <c r="AC1540" s="76"/>
      <c r="AD1540" s="76"/>
      <c r="AE1540" s="76"/>
      <c r="AF1540" s="76"/>
      <c r="AG1540" s="76"/>
      <c r="AH1540" s="76"/>
      <c r="AI1540" s="76"/>
      <c r="AJ1540" s="76"/>
      <c r="AK1540" s="76"/>
      <c r="AL1540" s="78"/>
      <c r="AM1540" s="76"/>
      <c r="AN1540" s="76"/>
      <c r="AO1540" s="76"/>
      <c r="AP1540" s="76"/>
      <c r="AQ1540" s="76"/>
      <c r="AR1540" s="76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7"/>
      <c r="BD1540" s="77"/>
      <c r="BE1540" s="80"/>
      <c r="BF1540" s="77"/>
      <c r="BG1540" s="80"/>
      <c r="BH1540" s="80"/>
      <c r="BI1540" s="80"/>
      <c r="BJ1540" s="76"/>
      <c r="BK1540" s="76"/>
      <c r="BL1540" s="78"/>
      <c r="BM1540" s="76"/>
      <c r="BN1540" s="76"/>
      <c r="BO1540" s="76"/>
      <c r="BP1540" s="76"/>
      <c r="BQ1540" s="76"/>
      <c r="BR1540" s="76"/>
      <c r="BS1540" s="76"/>
      <c r="BT1540" s="76"/>
      <c r="BU1540" s="76"/>
      <c r="BV1540" s="76"/>
      <c r="BW1540" s="76"/>
      <c r="BX1540" s="76"/>
      <c r="BY1540" s="76"/>
      <c r="BZ1540" s="70"/>
      <c r="CA1540" s="71"/>
      <c r="CB1540" s="70"/>
      <c r="CC1540" s="70"/>
      <c r="CD1540" s="72"/>
      <c r="CJ1540"/>
      <c r="CW1540" s="74"/>
      <c r="DC1540" s="67"/>
      <c r="DI1540" s="67"/>
    </row>
    <row r="1541" spans="1:113">
      <c r="A1541" s="76"/>
      <c r="B1541" s="80"/>
      <c r="C1541" s="76"/>
      <c r="D1541" s="78"/>
      <c r="E1541" s="76"/>
      <c r="F1541" s="76"/>
      <c r="G1541" s="76"/>
      <c r="H1541" s="76"/>
      <c r="I1541" s="76"/>
      <c r="J1541" s="76"/>
      <c r="K1541" s="76"/>
      <c r="L1541" s="78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76"/>
      <c r="AE1541" s="76"/>
      <c r="AF1541" s="76"/>
      <c r="AG1541" s="76"/>
      <c r="AH1541" s="76"/>
      <c r="AI1541" s="76"/>
      <c r="AJ1541" s="76"/>
      <c r="AK1541" s="76"/>
      <c r="AL1541" s="78"/>
      <c r="AM1541" s="76"/>
      <c r="AN1541" s="76"/>
      <c r="AO1541" s="76"/>
      <c r="AP1541" s="76"/>
      <c r="AQ1541" s="76"/>
      <c r="AR1541" s="76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7"/>
      <c r="BD1541" s="77"/>
      <c r="BE1541" s="80"/>
      <c r="BF1541" s="77"/>
      <c r="BG1541" s="80"/>
      <c r="BH1541" s="80"/>
      <c r="BI1541" s="80"/>
      <c r="BJ1541" s="76"/>
      <c r="BK1541" s="76"/>
      <c r="BL1541" s="78"/>
      <c r="BM1541" s="76"/>
      <c r="BN1541" s="76"/>
      <c r="BO1541" s="76"/>
      <c r="BP1541" s="76"/>
      <c r="BQ1541" s="76"/>
      <c r="BR1541" s="76"/>
      <c r="BS1541" s="76"/>
      <c r="BT1541" s="76"/>
      <c r="BU1541" s="76"/>
      <c r="BV1541" s="76"/>
      <c r="BW1541" s="76"/>
      <c r="BX1541" s="76"/>
      <c r="BY1541" s="76"/>
      <c r="BZ1541" s="70"/>
      <c r="CA1541" s="71"/>
      <c r="CB1541" s="70"/>
      <c r="CC1541" s="70"/>
      <c r="CD1541" s="72"/>
      <c r="CJ1541"/>
      <c r="CW1541" s="74"/>
      <c r="DC1541" s="67"/>
      <c r="DI1541" s="67"/>
    </row>
    <row r="1542" spans="1:113">
      <c r="A1542" s="76"/>
      <c r="B1542" s="80"/>
      <c r="C1542" s="76"/>
      <c r="D1542" s="78"/>
      <c r="E1542" s="76"/>
      <c r="F1542" s="76"/>
      <c r="G1542" s="76"/>
      <c r="H1542" s="76"/>
      <c r="I1542" s="76"/>
      <c r="J1542" s="76"/>
      <c r="K1542" s="76"/>
      <c r="L1542" s="78"/>
      <c r="M1542" s="76"/>
      <c r="N1542" s="76"/>
      <c r="O1542" s="76"/>
      <c r="P1542" s="76"/>
      <c r="Q1542" s="76"/>
      <c r="R1542" s="76"/>
      <c r="S1542" s="76"/>
      <c r="T1542" s="76"/>
      <c r="U1542" s="76"/>
      <c r="V1542" s="76"/>
      <c r="W1542" s="76"/>
      <c r="X1542" s="76"/>
      <c r="Y1542" s="76"/>
      <c r="Z1542" s="76"/>
      <c r="AA1542" s="76"/>
      <c r="AB1542" s="76"/>
      <c r="AC1542" s="76"/>
      <c r="AD1542" s="76"/>
      <c r="AE1542" s="76"/>
      <c r="AF1542" s="76"/>
      <c r="AG1542" s="76"/>
      <c r="AH1542" s="76"/>
      <c r="AI1542" s="76"/>
      <c r="AJ1542" s="76"/>
      <c r="AK1542" s="76"/>
      <c r="AL1542" s="78"/>
      <c r="AM1542" s="76"/>
      <c r="AN1542" s="76"/>
      <c r="AO1542" s="76"/>
      <c r="AP1542" s="76"/>
      <c r="AQ1542" s="76"/>
      <c r="AR1542" s="76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7"/>
      <c r="BD1542" s="77"/>
      <c r="BE1542" s="80"/>
      <c r="BF1542" s="77"/>
      <c r="BG1542" s="80"/>
      <c r="BH1542" s="80"/>
      <c r="BI1542" s="80"/>
      <c r="BJ1542" s="76"/>
      <c r="BK1542" s="76"/>
      <c r="BL1542" s="78"/>
      <c r="BM1542" s="76"/>
      <c r="BN1542" s="76"/>
      <c r="BO1542" s="76"/>
      <c r="BP1542" s="76"/>
      <c r="BQ1542" s="76"/>
      <c r="BR1542" s="76"/>
      <c r="BS1542" s="76"/>
      <c r="BT1542" s="76"/>
      <c r="BU1542" s="76"/>
      <c r="BV1542" s="76"/>
      <c r="BW1542" s="76"/>
      <c r="BX1542" s="76"/>
      <c r="BY1542" s="76"/>
      <c r="BZ1542" s="70"/>
      <c r="CA1542" s="71"/>
      <c r="CB1542" s="70"/>
      <c r="CC1542" s="70"/>
      <c r="CD1542" s="72"/>
      <c r="CJ1542"/>
      <c r="CW1542" s="74"/>
      <c r="DC1542" s="67"/>
      <c r="DI1542" s="67"/>
    </row>
    <row r="1543" spans="1:113">
      <c r="A1543" s="76"/>
      <c r="B1543" s="77"/>
      <c r="C1543" s="76"/>
      <c r="D1543" s="78"/>
      <c r="E1543" s="76"/>
      <c r="F1543" s="76"/>
      <c r="G1543" s="76"/>
      <c r="H1543" s="76"/>
      <c r="I1543" s="76"/>
      <c r="J1543" s="76"/>
      <c r="K1543" s="76"/>
      <c r="L1543" s="78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76"/>
      <c r="AE1543" s="76"/>
      <c r="AF1543" s="76"/>
      <c r="AG1543" s="76"/>
      <c r="AH1543" s="76"/>
      <c r="AI1543" s="76"/>
      <c r="AJ1543" s="76"/>
      <c r="AK1543" s="76"/>
      <c r="AL1543" s="78"/>
      <c r="AM1543" s="76"/>
      <c r="AN1543" s="76"/>
      <c r="AO1543" s="76"/>
      <c r="AP1543" s="76"/>
      <c r="AQ1543" s="76"/>
      <c r="AR1543" s="76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7"/>
      <c r="BD1543" s="77"/>
      <c r="BE1543" s="77"/>
      <c r="BF1543" s="77"/>
      <c r="BG1543" s="77"/>
      <c r="BH1543" s="77"/>
      <c r="BI1543" s="77"/>
      <c r="BJ1543" s="76"/>
      <c r="BK1543" s="76"/>
      <c r="BL1543" s="78"/>
      <c r="BM1543" s="76"/>
      <c r="BN1543" s="76"/>
      <c r="BO1543" s="76"/>
      <c r="BP1543" s="76"/>
      <c r="BQ1543" s="76"/>
      <c r="BR1543" s="76"/>
      <c r="BS1543" s="76"/>
      <c r="BT1543" s="76"/>
      <c r="BU1543" s="76"/>
      <c r="BV1543" s="76"/>
      <c r="BW1543" s="76"/>
      <c r="BX1543" s="76"/>
      <c r="BY1543" s="76"/>
      <c r="BZ1543" s="70"/>
      <c r="CA1543" s="71"/>
      <c r="CB1543" s="70"/>
      <c r="CC1543" s="70"/>
      <c r="CD1543" s="72"/>
      <c r="CJ1543"/>
      <c r="CW1543" s="74"/>
      <c r="DC1543" s="67"/>
      <c r="DI1543" s="67"/>
    </row>
    <row r="1544" spans="1:113">
      <c r="A1544" s="76"/>
      <c r="B1544" s="80"/>
      <c r="C1544" s="76"/>
      <c r="D1544" s="78"/>
      <c r="E1544" s="76"/>
      <c r="F1544" s="76"/>
      <c r="G1544" s="76"/>
      <c r="H1544" s="76"/>
      <c r="I1544" s="76"/>
      <c r="J1544" s="76"/>
      <c r="K1544" s="76"/>
      <c r="L1544" s="78"/>
      <c r="M1544" s="76"/>
      <c r="N1544" s="76"/>
      <c r="O1544" s="76"/>
      <c r="P1544" s="76"/>
      <c r="Q1544" s="76"/>
      <c r="R1544" s="76"/>
      <c r="S1544" s="76"/>
      <c r="T1544" s="76"/>
      <c r="U1544" s="76"/>
      <c r="V1544" s="76"/>
      <c r="W1544" s="76"/>
      <c r="X1544" s="76"/>
      <c r="Y1544" s="76"/>
      <c r="Z1544" s="76"/>
      <c r="AA1544" s="76"/>
      <c r="AB1544" s="76"/>
      <c r="AC1544" s="76"/>
      <c r="AD1544" s="76"/>
      <c r="AE1544" s="76"/>
      <c r="AF1544" s="76"/>
      <c r="AG1544" s="76"/>
      <c r="AH1544" s="76"/>
      <c r="AI1544" s="76"/>
      <c r="AJ1544" s="76"/>
      <c r="AK1544" s="76"/>
      <c r="AL1544" s="78"/>
      <c r="AM1544" s="76"/>
      <c r="AN1544" s="76"/>
      <c r="AO1544" s="76"/>
      <c r="AP1544" s="76"/>
      <c r="AQ1544" s="76"/>
      <c r="AR1544" s="76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7"/>
      <c r="BD1544" s="77"/>
      <c r="BE1544" s="80"/>
      <c r="BF1544" s="77"/>
      <c r="BG1544" s="80"/>
      <c r="BH1544" s="80"/>
      <c r="BI1544" s="80"/>
      <c r="BJ1544" s="76"/>
      <c r="BK1544" s="76"/>
      <c r="BL1544" s="78"/>
      <c r="BM1544" s="76"/>
      <c r="BN1544" s="76"/>
      <c r="BO1544" s="76"/>
      <c r="BP1544" s="76"/>
      <c r="BQ1544" s="76"/>
      <c r="BR1544" s="76"/>
      <c r="BS1544" s="76"/>
      <c r="BT1544" s="76"/>
      <c r="BU1544" s="76"/>
      <c r="BV1544" s="76"/>
      <c r="BW1544" s="76"/>
      <c r="BX1544" s="76"/>
      <c r="BY1544" s="76"/>
      <c r="BZ1544" s="70"/>
      <c r="CA1544" s="71"/>
      <c r="CB1544" s="70"/>
      <c r="CC1544" s="70"/>
      <c r="CD1544" s="72"/>
      <c r="CJ1544"/>
      <c r="CW1544" s="74"/>
      <c r="DC1544" s="67"/>
      <c r="DI1544" s="67"/>
    </row>
    <row r="1545" spans="1:113">
      <c r="A1545" s="76"/>
      <c r="B1545" s="77"/>
      <c r="C1545" s="76"/>
      <c r="D1545" s="78"/>
      <c r="E1545" s="76"/>
      <c r="F1545" s="76"/>
      <c r="G1545" s="76"/>
      <c r="H1545" s="76"/>
      <c r="I1545" s="76"/>
      <c r="J1545" s="76"/>
      <c r="K1545" s="76"/>
      <c r="L1545" s="78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76"/>
      <c r="AE1545" s="76"/>
      <c r="AF1545" s="76"/>
      <c r="AG1545" s="76"/>
      <c r="AH1545" s="76"/>
      <c r="AI1545" s="76"/>
      <c r="AJ1545" s="76"/>
      <c r="AK1545" s="76"/>
      <c r="AL1545" s="78"/>
      <c r="AM1545" s="76"/>
      <c r="AN1545" s="76"/>
      <c r="AO1545" s="76"/>
      <c r="AP1545" s="76"/>
      <c r="AQ1545" s="76"/>
      <c r="AR1545" s="76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7"/>
      <c r="BD1545" s="77"/>
      <c r="BE1545" s="77"/>
      <c r="BF1545" s="77"/>
      <c r="BG1545" s="77"/>
      <c r="BH1545" s="77"/>
      <c r="BI1545" s="77"/>
      <c r="BJ1545" s="76"/>
      <c r="BK1545" s="76"/>
      <c r="BL1545" s="78"/>
      <c r="BM1545" s="76"/>
      <c r="BN1545" s="76"/>
      <c r="BO1545" s="76"/>
      <c r="BP1545" s="76"/>
      <c r="BQ1545" s="76"/>
      <c r="BR1545" s="76"/>
      <c r="BS1545" s="76"/>
      <c r="BT1545" s="76"/>
      <c r="BU1545" s="76"/>
      <c r="BV1545" s="76"/>
      <c r="BW1545" s="76"/>
      <c r="BX1545" s="76"/>
      <c r="BY1545" s="76"/>
      <c r="BZ1545" s="70"/>
      <c r="CA1545" s="71"/>
      <c r="CB1545" s="70"/>
      <c r="CC1545" s="70"/>
      <c r="CD1545" s="72"/>
      <c r="CJ1545"/>
      <c r="CW1545" s="74"/>
      <c r="DC1545" s="67"/>
      <c r="DI1545" s="67"/>
    </row>
    <row r="1546" spans="1:113">
      <c r="A1546" s="76"/>
      <c r="B1546" s="80"/>
      <c r="C1546" s="76"/>
      <c r="D1546" s="78"/>
      <c r="E1546" s="76"/>
      <c r="F1546" s="76"/>
      <c r="G1546" s="76"/>
      <c r="H1546" s="76"/>
      <c r="I1546" s="76"/>
      <c r="J1546" s="76"/>
      <c r="K1546" s="76"/>
      <c r="L1546" s="78"/>
      <c r="M1546" s="76"/>
      <c r="N1546" s="76"/>
      <c r="O1546" s="76"/>
      <c r="P1546" s="76"/>
      <c r="Q1546" s="76"/>
      <c r="R1546" s="76"/>
      <c r="S1546" s="76"/>
      <c r="T1546" s="76"/>
      <c r="U1546" s="76"/>
      <c r="V1546" s="76"/>
      <c r="W1546" s="76"/>
      <c r="X1546" s="76"/>
      <c r="Y1546" s="76"/>
      <c r="Z1546" s="76"/>
      <c r="AA1546" s="76"/>
      <c r="AB1546" s="76"/>
      <c r="AC1546" s="76"/>
      <c r="AD1546" s="76"/>
      <c r="AE1546" s="76"/>
      <c r="AF1546" s="76"/>
      <c r="AG1546" s="76"/>
      <c r="AH1546" s="76"/>
      <c r="AI1546" s="76"/>
      <c r="AJ1546" s="76"/>
      <c r="AK1546" s="76"/>
      <c r="AL1546" s="78"/>
      <c r="AM1546" s="76"/>
      <c r="AN1546" s="76"/>
      <c r="AO1546" s="76"/>
      <c r="AP1546" s="76"/>
      <c r="AQ1546" s="76"/>
      <c r="AR1546" s="76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7"/>
      <c r="BD1546" s="77"/>
      <c r="BE1546" s="80"/>
      <c r="BF1546" s="77"/>
      <c r="BG1546" s="80"/>
      <c r="BH1546" s="80"/>
      <c r="BI1546" s="80"/>
      <c r="BJ1546" s="76"/>
      <c r="BK1546" s="76"/>
      <c r="BL1546" s="78"/>
      <c r="BM1546" s="76"/>
      <c r="BN1546" s="76"/>
      <c r="BO1546" s="76"/>
      <c r="BP1546" s="76"/>
      <c r="BQ1546" s="76"/>
      <c r="BR1546" s="76"/>
      <c r="BS1546" s="76"/>
      <c r="BT1546" s="76"/>
      <c r="BU1546" s="76"/>
      <c r="BV1546" s="76"/>
      <c r="BW1546" s="76"/>
      <c r="BX1546" s="76"/>
      <c r="BY1546" s="76"/>
      <c r="BZ1546" s="70"/>
      <c r="CA1546" s="71"/>
      <c r="CB1546" s="70"/>
      <c r="CC1546" s="70"/>
      <c r="CD1546" s="72"/>
      <c r="CJ1546"/>
      <c r="CW1546" s="74"/>
      <c r="DC1546" s="67"/>
      <c r="DI1546" s="67"/>
    </row>
    <row r="1547" spans="1:113">
      <c r="A1547" s="76"/>
      <c r="B1547" s="77"/>
      <c r="C1547" s="76"/>
      <c r="D1547" s="78"/>
      <c r="E1547" s="76"/>
      <c r="F1547" s="76"/>
      <c r="G1547" s="76"/>
      <c r="H1547" s="76"/>
      <c r="I1547" s="76"/>
      <c r="J1547" s="76"/>
      <c r="K1547" s="76"/>
      <c r="L1547" s="78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76"/>
      <c r="AE1547" s="76"/>
      <c r="AF1547" s="76"/>
      <c r="AG1547" s="76"/>
      <c r="AH1547" s="76"/>
      <c r="AI1547" s="76"/>
      <c r="AJ1547" s="76"/>
      <c r="AK1547" s="76"/>
      <c r="AL1547" s="78"/>
      <c r="AM1547" s="76"/>
      <c r="AN1547" s="76"/>
      <c r="AO1547" s="76"/>
      <c r="AP1547" s="76"/>
      <c r="AQ1547" s="76"/>
      <c r="AR1547" s="76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7"/>
      <c r="BD1547" s="77"/>
      <c r="BE1547" s="77"/>
      <c r="BF1547" s="77"/>
      <c r="BG1547" s="77"/>
      <c r="BH1547" s="77"/>
      <c r="BI1547" s="77"/>
      <c r="BJ1547" s="76"/>
      <c r="BK1547" s="76"/>
      <c r="BL1547" s="78"/>
      <c r="BM1547" s="76"/>
      <c r="BN1547" s="76"/>
      <c r="BO1547" s="76"/>
      <c r="BP1547" s="76"/>
      <c r="BQ1547" s="76"/>
      <c r="BR1547" s="76"/>
      <c r="BS1547" s="76"/>
      <c r="BT1547" s="76"/>
      <c r="BU1547" s="76"/>
      <c r="BV1547" s="76"/>
      <c r="BW1547" s="76"/>
      <c r="BX1547" s="76"/>
      <c r="BY1547" s="76"/>
      <c r="BZ1547" s="70"/>
      <c r="CA1547" s="71"/>
      <c r="CB1547" s="70"/>
      <c r="CC1547" s="70"/>
      <c r="CD1547" s="72"/>
      <c r="CJ1547"/>
      <c r="CW1547" s="74"/>
      <c r="DC1547" s="67"/>
      <c r="DI1547" s="67"/>
    </row>
    <row r="1548" spans="1:113">
      <c r="A1548" s="76"/>
      <c r="B1548" s="77"/>
      <c r="C1548" s="76"/>
      <c r="D1548" s="78"/>
      <c r="E1548" s="76"/>
      <c r="F1548" s="76"/>
      <c r="G1548" s="76"/>
      <c r="H1548" s="76"/>
      <c r="I1548" s="76"/>
      <c r="J1548" s="76"/>
      <c r="K1548" s="76"/>
      <c r="L1548" s="78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  <c r="AH1548" s="76"/>
      <c r="AI1548" s="76"/>
      <c r="AJ1548" s="76"/>
      <c r="AK1548" s="76"/>
      <c r="AL1548" s="78"/>
      <c r="AM1548" s="76"/>
      <c r="AN1548" s="76"/>
      <c r="AO1548" s="76"/>
      <c r="AP1548" s="76"/>
      <c r="AQ1548" s="76"/>
      <c r="AR1548" s="76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7"/>
      <c r="BD1548" s="77"/>
      <c r="BE1548" s="77"/>
      <c r="BF1548" s="77"/>
      <c r="BG1548" s="77"/>
      <c r="BH1548" s="77"/>
      <c r="BI1548" s="77"/>
      <c r="BJ1548" s="76"/>
      <c r="BK1548" s="76"/>
      <c r="BL1548" s="78"/>
      <c r="BM1548" s="76"/>
      <c r="BN1548" s="76"/>
      <c r="BO1548" s="76"/>
      <c r="BP1548" s="76"/>
      <c r="BQ1548" s="76"/>
      <c r="BR1548" s="76"/>
      <c r="BS1548" s="76"/>
      <c r="BT1548" s="76"/>
      <c r="BU1548" s="76"/>
      <c r="BV1548" s="76"/>
      <c r="BW1548" s="76"/>
      <c r="BX1548" s="76"/>
      <c r="BY1548" s="76"/>
      <c r="BZ1548" s="70"/>
      <c r="CA1548" s="71"/>
      <c r="CB1548" s="70"/>
      <c r="CC1548" s="70"/>
      <c r="CD1548" s="72"/>
      <c r="CJ1548"/>
      <c r="CW1548" s="74"/>
      <c r="DC1548" s="67"/>
      <c r="DI1548" s="67"/>
    </row>
    <row r="1549" spans="1:113">
      <c r="A1549" s="76"/>
      <c r="B1549" s="77"/>
      <c r="C1549" s="76"/>
      <c r="D1549" s="78"/>
      <c r="E1549" s="76"/>
      <c r="F1549" s="76"/>
      <c r="G1549" s="76"/>
      <c r="H1549" s="76"/>
      <c r="I1549" s="76"/>
      <c r="J1549" s="76"/>
      <c r="K1549" s="76"/>
      <c r="L1549" s="78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76"/>
      <c r="AE1549" s="76"/>
      <c r="AF1549" s="76"/>
      <c r="AG1549" s="76"/>
      <c r="AH1549" s="76"/>
      <c r="AI1549" s="76"/>
      <c r="AJ1549" s="76"/>
      <c r="AK1549" s="76"/>
      <c r="AL1549" s="78"/>
      <c r="AM1549" s="76"/>
      <c r="AN1549" s="76"/>
      <c r="AO1549" s="76"/>
      <c r="AP1549" s="76"/>
      <c r="AQ1549" s="76"/>
      <c r="AR1549" s="76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7"/>
      <c r="BD1549" s="77"/>
      <c r="BE1549" s="77"/>
      <c r="BF1549" s="77"/>
      <c r="BG1549" s="77"/>
      <c r="BH1549" s="77"/>
      <c r="BI1549" s="77"/>
      <c r="BJ1549" s="76"/>
      <c r="BK1549" s="76"/>
      <c r="BL1549" s="78"/>
      <c r="BM1549" s="76"/>
      <c r="BN1549" s="76"/>
      <c r="BO1549" s="76"/>
      <c r="BP1549" s="76"/>
      <c r="BQ1549" s="76"/>
      <c r="BR1549" s="76"/>
      <c r="BS1549" s="76"/>
      <c r="BT1549" s="76"/>
      <c r="BU1549" s="76"/>
      <c r="BV1549" s="76"/>
      <c r="BW1549" s="76"/>
      <c r="BX1549" s="76"/>
      <c r="BY1549" s="76"/>
      <c r="BZ1549" s="70"/>
      <c r="CA1549" s="71"/>
      <c r="CB1549" s="70"/>
      <c r="CC1549" s="70"/>
      <c r="CD1549" s="72"/>
      <c r="CJ1549"/>
      <c r="CW1549" s="74"/>
      <c r="DC1549" s="67"/>
      <c r="DI1549" s="67"/>
    </row>
    <row r="1550" spans="1:113">
      <c r="A1550" s="76"/>
      <c r="B1550" s="77"/>
      <c r="C1550" s="76"/>
      <c r="D1550" s="78"/>
      <c r="E1550" s="76"/>
      <c r="F1550" s="76"/>
      <c r="G1550" s="76"/>
      <c r="H1550" s="76"/>
      <c r="I1550" s="76"/>
      <c r="J1550" s="76"/>
      <c r="K1550" s="76"/>
      <c r="L1550" s="78"/>
      <c r="M1550" s="76"/>
      <c r="N1550" s="76"/>
      <c r="O1550" s="76"/>
      <c r="P1550" s="76"/>
      <c r="Q1550" s="76"/>
      <c r="R1550" s="76"/>
      <c r="S1550" s="76"/>
      <c r="T1550" s="76"/>
      <c r="U1550" s="76"/>
      <c r="V1550" s="76"/>
      <c r="W1550" s="76"/>
      <c r="X1550" s="76"/>
      <c r="Y1550" s="76"/>
      <c r="Z1550" s="76"/>
      <c r="AA1550" s="76"/>
      <c r="AB1550" s="76"/>
      <c r="AC1550" s="76"/>
      <c r="AD1550" s="76"/>
      <c r="AE1550" s="76"/>
      <c r="AF1550" s="76"/>
      <c r="AG1550" s="76"/>
      <c r="AH1550" s="76"/>
      <c r="AI1550" s="76"/>
      <c r="AJ1550" s="76"/>
      <c r="AK1550" s="76"/>
      <c r="AL1550" s="78"/>
      <c r="AM1550" s="76"/>
      <c r="AN1550" s="76"/>
      <c r="AO1550" s="76"/>
      <c r="AP1550" s="76"/>
      <c r="AQ1550" s="76"/>
      <c r="AR1550" s="76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7"/>
      <c r="BD1550" s="77"/>
      <c r="BE1550" s="77"/>
      <c r="BF1550" s="77"/>
      <c r="BG1550" s="77"/>
      <c r="BH1550" s="77"/>
      <c r="BI1550" s="77"/>
      <c r="BJ1550" s="76"/>
      <c r="BK1550" s="76"/>
      <c r="BL1550" s="78"/>
      <c r="BM1550" s="76"/>
      <c r="BN1550" s="76"/>
      <c r="BO1550" s="76"/>
      <c r="BP1550" s="76"/>
      <c r="BQ1550" s="76"/>
      <c r="BR1550" s="76"/>
      <c r="BS1550" s="76"/>
      <c r="BT1550" s="76"/>
      <c r="BU1550" s="76"/>
      <c r="BV1550" s="76"/>
      <c r="BW1550" s="76"/>
      <c r="BX1550" s="76"/>
      <c r="BY1550" s="76"/>
      <c r="BZ1550" s="70"/>
      <c r="CA1550" s="71"/>
      <c r="CB1550" s="70"/>
      <c r="CC1550" s="70"/>
      <c r="CD1550" s="72"/>
      <c r="CJ1550"/>
      <c r="CW1550" s="74"/>
      <c r="DC1550" s="67"/>
      <c r="DI1550" s="67"/>
    </row>
    <row r="1551" spans="1:113">
      <c r="A1551" s="76"/>
      <c r="B1551" s="80"/>
      <c r="C1551" s="76"/>
      <c r="D1551" s="78"/>
      <c r="E1551" s="76"/>
      <c r="F1551" s="76"/>
      <c r="G1551" s="76"/>
      <c r="H1551" s="76"/>
      <c r="I1551" s="76"/>
      <c r="J1551" s="76"/>
      <c r="K1551" s="76"/>
      <c r="L1551" s="78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76"/>
      <c r="AE1551" s="76"/>
      <c r="AF1551" s="76"/>
      <c r="AG1551" s="76"/>
      <c r="AH1551" s="76"/>
      <c r="AI1551" s="76"/>
      <c r="AJ1551" s="76"/>
      <c r="AK1551" s="76"/>
      <c r="AL1551" s="78"/>
      <c r="AM1551" s="76"/>
      <c r="AN1551" s="76"/>
      <c r="AO1551" s="76"/>
      <c r="AP1551" s="76"/>
      <c r="AQ1551" s="76"/>
      <c r="AR1551" s="76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7"/>
      <c r="BD1551" s="77"/>
      <c r="BE1551" s="80"/>
      <c r="BF1551" s="77"/>
      <c r="BG1551" s="80"/>
      <c r="BH1551" s="80"/>
      <c r="BI1551" s="80"/>
      <c r="BJ1551" s="76"/>
      <c r="BK1551" s="76"/>
      <c r="BL1551" s="78"/>
      <c r="BM1551" s="76"/>
      <c r="BN1551" s="76"/>
      <c r="BO1551" s="76"/>
      <c r="BP1551" s="76"/>
      <c r="BQ1551" s="76"/>
      <c r="BR1551" s="76"/>
      <c r="BS1551" s="76"/>
      <c r="BT1551" s="76"/>
      <c r="BU1551" s="76"/>
      <c r="BV1551" s="76"/>
      <c r="BW1551" s="76"/>
      <c r="BX1551" s="76"/>
      <c r="BY1551" s="76"/>
      <c r="BZ1551" s="70"/>
      <c r="CA1551" s="71"/>
      <c r="CB1551" s="70"/>
      <c r="CC1551" s="70"/>
      <c r="CD1551" s="72"/>
      <c r="CJ1551"/>
      <c r="CW1551" s="74"/>
      <c r="DC1551" s="67"/>
      <c r="DI1551" s="67"/>
    </row>
    <row r="1552" spans="1:113">
      <c r="A1552" s="76"/>
      <c r="B1552" s="77"/>
      <c r="C1552" s="76"/>
      <c r="D1552" s="78"/>
      <c r="E1552" s="76"/>
      <c r="F1552" s="76"/>
      <c r="G1552" s="76"/>
      <c r="H1552" s="76"/>
      <c r="I1552" s="76"/>
      <c r="J1552" s="76"/>
      <c r="K1552" s="76"/>
      <c r="L1552" s="78"/>
      <c r="M1552" s="76"/>
      <c r="N1552" s="76"/>
      <c r="O1552" s="76"/>
      <c r="P1552" s="76"/>
      <c r="Q1552" s="76"/>
      <c r="R1552" s="76"/>
      <c r="S1552" s="76"/>
      <c r="T1552" s="76"/>
      <c r="U1552" s="76"/>
      <c r="V1552" s="76"/>
      <c r="W1552" s="76"/>
      <c r="X1552" s="76"/>
      <c r="Y1552" s="76"/>
      <c r="Z1552" s="76"/>
      <c r="AA1552" s="76"/>
      <c r="AB1552" s="76"/>
      <c r="AC1552" s="76"/>
      <c r="AD1552" s="76"/>
      <c r="AE1552" s="76"/>
      <c r="AF1552" s="76"/>
      <c r="AG1552" s="76"/>
      <c r="AH1552" s="76"/>
      <c r="AI1552" s="76"/>
      <c r="AJ1552" s="76"/>
      <c r="AK1552" s="76"/>
      <c r="AL1552" s="78"/>
      <c r="AM1552" s="76"/>
      <c r="AN1552" s="76"/>
      <c r="AO1552" s="76"/>
      <c r="AP1552" s="76"/>
      <c r="AQ1552" s="76"/>
      <c r="AR1552" s="76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7"/>
      <c r="BD1552" s="77"/>
      <c r="BE1552" s="77"/>
      <c r="BF1552" s="77"/>
      <c r="BG1552" s="77"/>
      <c r="BH1552" s="77"/>
      <c r="BI1552" s="77"/>
      <c r="BJ1552" s="76"/>
      <c r="BK1552" s="76"/>
      <c r="BL1552" s="78"/>
      <c r="BM1552" s="76"/>
      <c r="BN1552" s="76"/>
      <c r="BO1552" s="76"/>
      <c r="BP1552" s="76"/>
      <c r="BQ1552" s="76"/>
      <c r="BR1552" s="76"/>
      <c r="BS1552" s="76"/>
      <c r="BT1552" s="76"/>
      <c r="BU1552" s="76"/>
      <c r="BV1552" s="76"/>
      <c r="BW1552" s="76"/>
      <c r="BX1552" s="76"/>
      <c r="BY1552" s="76"/>
      <c r="BZ1552" s="70"/>
      <c r="CA1552" s="71"/>
      <c r="CB1552" s="70"/>
      <c r="CC1552" s="70"/>
      <c r="CD1552" s="72"/>
      <c r="CJ1552"/>
      <c r="CW1552" s="74"/>
      <c r="DC1552" s="67"/>
      <c r="DI1552" s="67"/>
    </row>
    <row r="1553" spans="1:113">
      <c r="A1553" s="76"/>
      <c r="B1553" s="77"/>
      <c r="C1553" s="76"/>
      <c r="D1553" s="78"/>
      <c r="E1553" s="76"/>
      <c r="F1553" s="76"/>
      <c r="G1553" s="76"/>
      <c r="H1553" s="76"/>
      <c r="I1553" s="76"/>
      <c r="J1553" s="76"/>
      <c r="K1553" s="76"/>
      <c r="L1553" s="78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76"/>
      <c r="AE1553" s="76"/>
      <c r="AF1553" s="76"/>
      <c r="AG1553" s="76"/>
      <c r="AH1553" s="76"/>
      <c r="AI1553" s="76"/>
      <c r="AJ1553" s="76"/>
      <c r="AK1553" s="76"/>
      <c r="AL1553" s="78"/>
      <c r="AM1553" s="76"/>
      <c r="AN1553" s="76"/>
      <c r="AO1553" s="76"/>
      <c r="AP1553" s="76"/>
      <c r="AQ1553" s="76"/>
      <c r="AR1553" s="76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7"/>
      <c r="BD1553" s="77"/>
      <c r="BE1553" s="77"/>
      <c r="BF1553" s="77"/>
      <c r="BG1553" s="77"/>
      <c r="BH1553" s="77"/>
      <c r="BI1553" s="77"/>
      <c r="BJ1553" s="76"/>
      <c r="BK1553" s="76"/>
      <c r="BL1553" s="78"/>
      <c r="BM1553" s="76"/>
      <c r="BN1553" s="76"/>
      <c r="BO1553" s="76"/>
      <c r="BP1553" s="76"/>
      <c r="BQ1553" s="76"/>
      <c r="BR1553" s="76"/>
      <c r="BS1553" s="76"/>
      <c r="BT1553" s="76"/>
      <c r="BU1553" s="76"/>
      <c r="BV1553" s="76"/>
      <c r="BW1553" s="76"/>
      <c r="BX1553" s="76"/>
      <c r="BY1553" s="76"/>
      <c r="BZ1553" s="70"/>
      <c r="CA1553" s="71"/>
      <c r="CB1553" s="70"/>
      <c r="CC1553" s="70"/>
      <c r="CD1553" s="72"/>
      <c r="CJ1553"/>
      <c r="CW1553" s="74"/>
      <c r="DC1553" s="67"/>
      <c r="DI1553" s="67"/>
    </row>
    <row r="1554" spans="1:113">
      <c r="A1554" s="76"/>
      <c r="B1554" s="77"/>
      <c r="C1554" s="76"/>
      <c r="D1554" s="78"/>
      <c r="E1554" s="76"/>
      <c r="F1554" s="76"/>
      <c r="G1554" s="76"/>
      <c r="H1554" s="76"/>
      <c r="I1554" s="76"/>
      <c r="J1554" s="76"/>
      <c r="K1554" s="76"/>
      <c r="L1554" s="78"/>
      <c r="M1554" s="76"/>
      <c r="N1554" s="76"/>
      <c r="O1554" s="76"/>
      <c r="P1554" s="76"/>
      <c r="Q1554" s="76"/>
      <c r="R1554" s="76"/>
      <c r="S1554" s="76"/>
      <c r="T1554" s="76"/>
      <c r="U1554" s="76"/>
      <c r="V1554" s="76"/>
      <c r="W1554" s="76"/>
      <c r="X1554" s="76"/>
      <c r="Y1554" s="76"/>
      <c r="Z1554" s="76"/>
      <c r="AA1554" s="76"/>
      <c r="AB1554" s="76"/>
      <c r="AC1554" s="76"/>
      <c r="AD1554" s="76"/>
      <c r="AE1554" s="76"/>
      <c r="AF1554" s="76"/>
      <c r="AG1554" s="76"/>
      <c r="AH1554" s="76"/>
      <c r="AI1554" s="76"/>
      <c r="AJ1554" s="76"/>
      <c r="AK1554" s="76"/>
      <c r="AL1554" s="78"/>
      <c r="AM1554" s="76"/>
      <c r="AN1554" s="76"/>
      <c r="AO1554" s="76"/>
      <c r="AP1554" s="76"/>
      <c r="AQ1554" s="76"/>
      <c r="AR1554" s="76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7"/>
      <c r="BD1554" s="77"/>
      <c r="BE1554" s="77"/>
      <c r="BF1554" s="77"/>
      <c r="BG1554" s="77"/>
      <c r="BH1554" s="77"/>
      <c r="BI1554" s="77"/>
      <c r="BJ1554" s="76"/>
      <c r="BK1554" s="76"/>
      <c r="BL1554" s="78"/>
      <c r="BM1554" s="76"/>
      <c r="BN1554" s="76"/>
      <c r="BO1554" s="76"/>
      <c r="BP1554" s="76"/>
      <c r="BQ1554" s="76"/>
      <c r="BR1554" s="76"/>
      <c r="BS1554" s="76"/>
      <c r="BT1554" s="76"/>
      <c r="BU1554" s="76"/>
      <c r="BV1554" s="76"/>
      <c r="BW1554" s="76"/>
      <c r="BX1554" s="76"/>
      <c r="BY1554" s="76"/>
      <c r="BZ1554" s="70"/>
      <c r="CA1554" s="71"/>
      <c r="CB1554" s="70"/>
      <c r="CC1554" s="70"/>
      <c r="CD1554" s="72"/>
      <c r="CJ1554"/>
      <c r="CW1554" s="74"/>
      <c r="DC1554" s="67"/>
      <c r="DI1554" s="67"/>
    </row>
    <row r="1555" spans="1:113">
      <c r="A1555" s="76"/>
      <c r="B1555" s="80"/>
      <c r="C1555" s="76"/>
      <c r="D1555" s="78"/>
      <c r="E1555" s="76"/>
      <c r="F1555" s="76"/>
      <c r="G1555" s="76"/>
      <c r="H1555" s="76"/>
      <c r="I1555" s="76"/>
      <c r="J1555" s="76"/>
      <c r="K1555" s="76"/>
      <c r="L1555" s="78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76"/>
      <c r="AE1555" s="76"/>
      <c r="AF1555" s="76"/>
      <c r="AG1555" s="76"/>
      <c r="AH1555" s="76"/>
      <c r="AI1555" s="76"/>
      <c r="AJ1555" s="76"/>
      <c r="AK1555" s="76"/>
      <c r="AL1555" s="78"/>
      <c r="AM1555" s="76"/>
      <c r="AN1555" s="76"/>
      <c r="AO1555" s="76"/>
      <c r="AP1555" s="76"/>
      <c r="AQ1555" s="76"/>
      <c r="AR1555" s="76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7"/>
      <c r="BD1555" s="77"/>
      <c r="BE1555" s="80"/>
      <c r="BF1555" s="77"/>
      <c r="BG1555" s="80"/>
      <c r="BH1555" s="80"/>
      <c r="BI1555" s="80"/>
      <c r="BJ1555" s="76"/>
      <c r="BK1555" s="76"/>
      <c r="BL1555" s="78"/>
      <c r="BM1555" s="76"/>
      <c r="BN1555" s="76"/>
      <c r="BO1555" s="76"/>
      <c r="BP1555" s="76"/>
      <c r="BQ1555" s="76"/>
      <c r="BR1555" s="76"/>
      <c r="BS1555" s="76"/>
      <c r="BT1555" s="76"/>
      <c r="BU1555" s="76"/>
      <c r="BV1555" s="76"/>
      <c r="BW1555" s="76"/>
      <c r="BX1555" s="76"/>
      <c r="BY1555" s="76"/>
      <c r="BZ1555" s="70"/>
      <c r="CA1555" s="71"/>
      <c r="CB1555" s="70"/>
      <c r="CC1555" s="70"/>
      <c r="CD1555" s="72"/>
      <c r="CJ1555"/>
      <c r="CW1555" s="74"/>
      <c r="DC1555" s="67"/>
      <c r="DI1555" s="67"/>
    </row>
    <row r="1556" spans="1:113">
      <c r="A1556" s="76"/>
      <c r="B1556" s="80"/>
      <c r="C1556" s="76"/>
      <c r="D1556" s="78"/>
      <c r="E1556" s="76"/>
      <c r="F1556" s="76"/>
      <c r="G1556" s="76"/>
      <c r="H1556" s="76"/>
      <c r="I1556" s="76"/>
      <c r="J1556" s="76"/>
      <c r="K1556" s="76"/>
      <c r="L1556" s="78"/>
      <c r="M1556" s="76"/>
      <c r="N1556" s="76"/>
      <c r="O1556" s="76"/>
      <c r="P1556" s="76"/>
      <c r="Q1556" s="76"/>
      <c r="R1556" s="76"/>
      <c r="S1556" s="76"/>
      <c r="T1556" s="76"/>
      <c r="U1556" s="76"/>
      <c r="V1556" s="76"/>
      <c r="W1556" s="76"/>
      <c r="X1556" s="76"/>
      <c r="Y1556" s="76"/>
      <c r="Z1556" s="76"/>
      <c r="AA1556" s="76"/>
      <c r="AB1556" s="76"/>
      <c r="AC1556" s="76"/>
      <c r="AD1556" s="76"/>
      <c r="AE1556" s="76"/>
      <c r="AF1556" s="76"/>
      <c r="AG1556" s="76"/>
      <c r="AH1556" s="76"/>
      <c r="AI1556" s="76"/>
      <c r="AJ1556" s="76"/>
      <c r="AK1556" s="76"/>
      <c r="AL1556" s="78"/>
      <c r="AM1556" s="76"/>
      <c r="AN1556" s="76"/>
      <c r="AO1556" s="76"/>
      <c r="AP1556" s="76"/>
      <c r="AQ1556" s="76"/>
      <c r="AR1556" s="76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7"/>
      <c r="BD1556" s="77"/>
      <c r="BE1556" s="80"/>
      <c r="BF1556" s="77"/>
      <c r="BG1556" s="80"/>
      <c r="BH1556" s="80"/>
      <c r="BI1556" s="80"/>
      <c r="BJ1556" s="76"/>
      <c r="BK1556" s="76"/>
      <c r="BL1556" s="78"/>
      <c r="BM1556" s="76"/>
      <c r="BN1556" s="76"/>
      <c r="BO1556" s="76"/>
      <c r="BP1556" s="76"/>
      <c r="BQ1556" s="76"/>
      <c r="BR1556" s="76"/>
      <c r="BS1556" s="76"/>
      <c r="BT1556" s="76"/>
      <c r="BU1556" s="76"/>
      <c r="BV1556" s="76"/>
      <c r="BW1556" s="76"/>
      <c r="BX1556" s="76"/>
      <c r="BY1556" s="76"/>
      <c r="BZ1556" s="70"/>
      <c r="CA1556" s="71"/>
      <c r="CB1556" s="70"/>
      <c r="CC1556" s="70"/>
      <c r="CD1556" s="72"/>
      <c r="CJ1556"/>
      <c r="CW1556" s="74"/>
      <c r="DC1556" s="67"/>
      <c r="DI1556" s="67"/>
    </row>
    <row r="1557" spans="1:113">
      <c r="A1557" s="76"/>
      <c r="B1557" s="77"/>
      <c r="C1557" s="76"/>
      <c r="D1557" s="78"/>
      <c r="E1557" s="76"/>
      <c r="F1557" s="76"/>
      <c r="G1557" s="76"/>
      <c r="H1557" s="76"/>
      <c r="I1557" s="76"/>
      <c r="J1557" s="76"/>
      <c r="K1557" s="76"/>
      <c r="L1557" s="78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76"/>
      <c r="AE1557" s="76"/>
      <c r="AF1557" s="76"/>
      <c r="AG1557" s="76"/>
      <c r="AH1557" s="76"/>
      <c r="AI1557" s="76"/>
      <c r="AJ1557" s="76"/>
      <c r="AK1557" s="76"/>
      <c r="AL1557" s="78"/>
      <c r="AM1557" s="76"/>
      <c r="AN1557" s="76"/>
      <c r="AO1557" s="76"/>
      <c r="AP1557" s="76"/>
      <c r="AQ1557" s="76"/>
      <c r="AR1557" s="76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7"/>
      <c r="BD1557" s="77"/>
      <c r="BE1557" s="77"/>
      <c r="BF1557" s="77"/>
      <c r="BG1557" s="77"/>
      <c r="BH1557" s="77"/>
      <c r="BI1557" s="77"/>
      <c r="BJ1557" s="76"/>
      <c r="BK1557" s="76"/>
      <c r="BL1557" s="78"/>
      <c r="BM1557" s="76"/>
      <c r="BN1557" s="76"/>
      <c r="BO1557" s="76"/>
      <c r="BP1557" s="76"/>
      <c r="BQ1557" s="76"/>
      <c r="BR1557" s="76"/>
      <c r="BS1557" s="76"/>
      <c r="BT1557" s="76"/>
      <c r="BU1557" s="76"/>
      <c r="BV1557" s="76"/>
      <c r="BW1557" s="76"/>
      <c r="BX1557" s="76"/>
      <c r="BY1557" s="76"/>
      <c r="BZ1557" s="70"/>
      <c r="CA1557" s="71"/>
      <c r="CB1557" s="70"/>
      <c r="CC1557" s="70"/>
      <c r="CD1557" s="72"/>
      <c r="CJ1557"/>
      <c r="CW1557" s="74"/>
      <c r="DC1557" s="67"/>
      <c r="DI1557" s="67"/>
    </row>
    <row r="1558" spans="1:113">
      <c r="A1558" s="76"/>
      <c r="B1558" s="77"/>
      <c r="C1558" s="76"/>
      <c r="D1558" s="78"/>
      <c r="E1558" s="76"/>
      <c r="F1558" s="76"/>
      <c r="G1558" s="76"/>
      <c r="H1558" s="76"/>
      <c r="I1558" s="76"/>
      <c r="J1558" s="76"/>
      <c r="K1558" s="76"/>
      <c r="L1558" s="78"/>
      <c r="M1558" s="76"/>
      <c r="N1558" s="76"/>
      <c r="O1558" s="76"/>
      <c r="P1558" s="76"/>
      <c r="Q1558" s="76"/>
      <c r="R1558" s="76"/>
      <c r="S1558" s="76"/>
      <c r="T1558" s="76"/>
      <c r="U1558" s="76"/>
      <c r="V1558" s="76"/>
      <c r="W1558" s="76"/>
      <c r="X1558" s="76"/>
      <c r="Y1558" s="76"/>
      <c r="Z1558" s="76"/>
      <c r="AA1558" s="76"/>
      <c r="AB1558" s="76"/>
      <c r="AC1558" s="76"/>
      <c r="AD1558" s="76"/>
      <c r="AE1558" s="76"/>
      <c r="AF1558" s="76"/>
      <c r="AG1558" s="76"/>
      <c r="AH1558" s="76"/>
      <c r="AI1558" s="76"/>
      <c r="AJ1558" s="76"/>
      <c r="AK1558" s="76"/>
      <c r="AL1558" s="78"/>
      <c r="AM1558" s="76"/>
      <c r="AN1558" s="76"/>
      <c r="AO1558" s="76"/>
      <c r="AP1558" s="76"/>
      <c r="AQ1558" s="76"/>
      <c r="AR1558" s="76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7"/>
      <c r="BD1558" s="77"/>
      <c r="BE1558" s="77"/>
      <c r="BF1558" s="77"/>
      <c r="BG1558" s="77"/>
      <c r="BH1558" s="77"/>
      <c r="BI1558" s="77"/>
      <c r="BJ1558" s="76"/>
      <c r="BK1558" s="76"/>
      <c r="BL1558" s="78"/>
      <c r="BM1558" s="76"/>
      <c r="BN1558" s="76"/>
      <c r="BO1558" s="76"/>
      <c r="BP1558" s="76"/>
      <c r="BQ1558" s="76"/>
      <c r="BR1558" s="76"/>
      <c r="BS1558" s="76"/>
      <c r="BT1558" s="76"/>
      <c r="BU1558" s="76"/>
      <c r="BV1558" s="76"/>
      <c r="BW1558" s="76"/>
      <c r="BX1558" s="76"/>
      <c r="BY1558" s="76"/>
      <c r="BZ1558" s="70"/>
      <c r="CA1558" s="71"/>
      <c r="CB1558" s="70"/>
      <c r="CC1558" s="70"/>
      <c r="CD1558" s="72"/>
      <c r="CJ1558"/>
      <c r="CW1558" s="74"/>
      <c r="DC1558" s="67"/>
      <c r="DI1558" s="67"/>
    </row>
    <row r="1559" spans="1:113">
      <c r="A1559" s="76"/>
      <c r="B1559" s="80"/>
      <c r="C1559" s="76"/>
      <c r="D1559" s="78"/>
      <c r="E1559" s="76"/>
      <c r="F1559" s="76"/>
      <c r="G1559" s="76"/>
      <c r="H1559" s="76"/>
      <c r="I1559" s="76"/>
      <c r="J1559" s="76"/>
      <c r="K1559" s="76"/>
      <c r="L1559" s="78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76"/>
      <c r="AE1559" s="76"/>
      <c r="AF1559" s="76"/>
      <c r="AG1559" s="76"/>
      <c r="AH1559" s="76"/>
      <c r="AI1559" s="76"/>
      <c r="AJ1559" s="76"/>
      <c r="AK1559" s="76"/>
      <c r="AL1559" s="78"/>
      <c r="AM1559" s="76"/>
      <c r="AN1559" s="76"/>
      <c r="AO1559" s="76"/>
      <c r="AP1559" s="76"/>
      <c r="AQ1559" s="76"/>
      <c r="AR1559" s="76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7"/>
      <c r="BD1559" s="77"/>
      <c r="BE1559" s="80"/>
      <c r="BF1559" s="77"/>
      <c r="BG1559" s="80"/>
      <c r="BH1559" s="80"/>
      <c r="BI1559" s="80"/>
      <c r="BJ1559" s="76"/>
      <c r="BK1559" s="76"/>
      <c r="BL1559" s="78"/>
      <c r="BM1559" s="76"/>
      <c r="BN1559" s="76"/>
      <c r="BO1559" s="76"/>
      <c r="BP1559" s="76"/>
      <c r="BQ1559" s="76"/>
      <c r="BR1559" s="76"/>
      <c r="BS1559" s="76"/>
      <c r="BT1559" s="76"/>
      <c r="BU1559" s="76"/>
      <c r="BV1559" s="76"/>
      <c r="BW1559" s="76"/>
      <c r="BX1559" s="76"/>
      <c r="BY1559" s="76"/>
      <c r="BZ1559" s="70"/>
      <c r="CA1559" s="71"/>
      <c r="CB1559" s="70"/>
      <c r="CC1559" s="70"/>
      <c r="CD1559" s="72"/>
      <c r="CJ1559"/>
      <c r="CW1559" s="74"/>
      <c r="DC1559" s="67"/>
      <c r="DI1559" s="67"/>
    </row>
    <row r="1560" spans="1:113">
      <c r="A1560" s="76"/>
      <c r="B1560" s="77"/>
      <c r="C1560" s="76"/>
      <c r="D1560" s="78"/>
      <c r="E1560" s="76"/>
      <c r="F1560" s="76"/>
      <c r="G1560" s="76"/>
      <c r="H1560" s="76"/>
      <c r="I1560" s="76"/>
      <c r="J1560" s="76"/>
      <c r="K1560" s="76"/>
      <c r="L1560" s="78"/>
      <c r="M1560" s="76"/>
      <c r="N1560" s="76"/>
      <c r="O1560" s="76"/>
      <c r="P1560" s="76"/>
      <c r="Q1560" s="76"/>
      <c r="R1560" s="76"/>
      <c r="S1560" s="76"/>
      <c r="T1560" s="76"/>
      <c r="U1560" s="76"/>
      <c r="V1560" s="76"/>
      <c r="W1560" s="76"/>
      <c r="X1560" s="76"/>
      <c r="Y1560" s="76"/>
      <c r="Z1560" s="76"/>
      <c r="AA1560" s="76"/>
      <c r="AB1560" s="76"/>
      <c r="AC1560" s="76"/>
      <c r="AD1560" s="76"/>
      <c r="AE1560" s="76"/>
      <c r="AF1560" s="76"/>
      <c r="AG1560" s="76"/>
      <c r="AH1560" s="76"/>
      <c r="AI1560" s="76"/>
      <c r="AJ1560" s="76"/>
      <c r="AK1560" s="76"/>
      <c r="AL1560" s="78"/>
      <c r="AM1560" s="76"/>
      <c r="AN1560" s="76"/>
      <c r="AO1560" s="76"/>
      <c r="AP1560" s="76"/>
      <c r="AQ1560" s="76"/>
      <c r="AR1560" s="76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7"/>
      <c r="BD1560" s="77"/>
      <c r="BE1560" s="77"/>
      <c r="BF1560" s="77"/>
      <c r="BG1560" s="77"/>
      <c r="BH1560" s="77"/>
      <c r="BI1560" s="77"/>
      <c r="BJ1560" s="76"/>
      <c r="BK1560" s="76"/>
      <c r="BL1560" s="78"/>
      <c r="BM1560" s="76"/>
      <c r="BN1560" s="76"/>
      <c r="BO1560" s="76"/>
      <c r="BP1560" s="76"/>
      <c r="BQ1560" s="76"/>
      <c r="BR1560" s="76"/>
      <c r="BS1560" s="76"/>
      <c r="BT1560" s="76"/>
      <c r="BU1560" s="76"/>
      <c r="BV1560" s="76"/>
      <c r="BW1560" s="76"/>
      <c r="BX1560" s="76"/>
      <c r="BY1560" s="76"/>
      <c r="BZ1560" s="70"/>
      <c r="CA1560" s="71"/>
      <c r="CB1560" s="70"/>
      <c r="CC1560" s="70"/>
      <c r="CD1560" s="72"/>
      <c r="CJ1560"/>
      <c r="CW1560" s="74"/>
      <c r="DC1560" s="67"/>
      <c r="DI1560" s="67"/>
    </row>
    <row r="1561" spans="1:113">
      <c r="A1561" s="76"/>
      <c r="B1561" s="77"/>
      <c r="C1561" s="76"/>
      <c r="D1561" s="78"/>
      <c r="E1561" s="76"/>
      <c r="F1561" s="76"/>
      <c r="G1561" s="76"/>
      <c r="H1561" s="76"/>
      <c r="I1561" s="76"/>
      <c r="J1561" s="76"/>
      <c r="K1561" s="76"/>
      <c r="L1561" s="78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8"/>
      <c r="AM1561" s="76"/>
      <c r="AN1561" s="76"/>
      <c r="AO1561" s="76"/>
      <c r="AP1561" s="76"/>
      <c r="AQ1561" s="76"/>
      <c r="AR1561" s="76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7"/>
      <c r="BD1561" s="77"/>
      <c r="BE1561" s="77"/>
      <c r="BF1561" s="77"/>
      <c r="BG1561" s="77"/>
      <c r="BH1561" s="77"/>
      <c r="BI1561" s="77"/>
      <c r="BJ1561" s="76"/>
      <c r="BK1561" s="76"/>
      <c r="BL1561" s="78"/>
      <c r="BM1561" s="76"/>
      <c r="BN1561" s="76"/>
      <c r="BO1561" s="76"/>
      <c r="BP1561" s="76"/>
      <c r="BQ1561" s="76"/>
      <c r="BR1561" s="76"/>
      <c r="BS1561" s="76"/>
      <c r="BT1561" s="76"/>
      <c r="BU1561" s="76"/>
      <c r="BV1561" s="76"/>
      <c r="BW1561" s="76"/>
      <c r="BX1561" s="76"/>
      <c r="BY1561" s="76"/>
      <c r="BZ1561" s="70"/>
      <c r="CA1561" s="71"/>
      <c r="CB1561" s="70"/>
      <c r="CC1561" s="70"/>
      <c r="CD1561" s="72"/>
      <c r="CJ1561"/>
      <c r="CW1561" s="74"/>
      <c r="DC1561" s="67"/>
      <c r="DI1561" s="67"/>
    </row>
    <row r="1562" spans="1:113">
      <c r="A1562" s="76"/>
      <c r="B1562" s="80"/>
      <c r="C1562" s="76"/>
      <c r="D1562" s="78"/>
      <c r="E1562" s="76"/>
      <c r="F1562" s="76"/>
      <c r="G1562" s="76"/>
      <c r="H1562" s="76"/>
      <c r="I1562" s="76"/>
      <c r="J1562" s="76"/>
      <c r="K1562" s="76"/>
      <c r="L1562" s="78"/>
      <c r="M1562" s="76"/>
      <c r="N1562" s="76"/>
      <c r="O1562" s="76"/>
      <c r="P1562" s="76"/>
      <c r="Q1562" s="76"/>
      <c r="R1562" s="76"/>
      <c r="S1562" s="76"/>
      <c r="T1562" s="76"/>
      <c r="U1562" s="76"/>
      <c r="V1562" s="76"/>
      <c r="W1562" s="76"/>
      <c r="X1562" s="76"/>
      <c r="Y1562" s="76"/>
      <c r="Z1562" s="76"/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8"/>
      <c r="AM1562" s="76"/>
      <c r="AN1562" s="76"/>
      <c r="AO1562" s="76"/>
      <c r="AP1562" s="76"/>
      <c r="AQ1562" s="76"/>
      <c r="AR1562" s="76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7"/>
      <c r="BD1562" s="77"/>
      <c r="BE1562" s="80"/>
      <c r="BF1562" s="77"/>
      <c r="BG1562" s="80"/>
      <c r="BH1562" s="80"/>
      <c r="BI1562" s="80"/>
      <c r="BJ1562" s="76"/>
      <c r="BK1562" s="76"/>
      <c r="BL1562" s="78"/>
      <c r="BM1562" s="76"/>
      <c r="BN1562" s="76"/>
      <c r="BO1562" s="76"/>
      <c r="BP1562" s="76"/>
      <c r="BQ1562" s="76"/>
      <c r="BR1562" s="76"/>
      <c r="BS1562" s="76"/>
      <c r="BT1562" s="76"/>
      <c r="BU1562" s="76"/>
      <c r="BV1562" s="76"/>
      <c r="BW1562" s="76"/>
      <c r="BX1562" s="76"/>
      <c r="BY1562" s="76"/>
      <c r="BZ1562" s="70"/>
      <c r="CA1562" s="71"/>
      <c r="CB1562" s="70"/>
      <c r="CC1562" s="70"/>
      <c r="CD1562" s="72"/>
      <c r="CJ1562"/>
      <c r="CW1562" s="74"/>
      <c r="DC1562" s="67"/>
      <c r="DI1562" s="67"/>
    </row>
    <row r="1563" spans="1:113">
      <c r="A1563" s="76"/>
      <c r="B1563" s="77"/>
      <c r="C1563" s="76"/>
      <c r="D1563" s="78"/>
      <c r="E1563" s="76"/>
      <c r="F1563" s="76"/>
      <c r="G1563" s="76"/>
      <c r="H1563" s="76"/>
      <c r="I1563" s="76"/>
      <c r="J1563" s="76"/>
      <c r="K1563" s="76"/>
      <c r="L1563" s="78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8"/>
      <c r="AM1563" s="76"/>
      <c r="AN1563" s="76"/>
      <c r="AO1563" s="76"/>
      <c r="AP1563" s="76"/>
      <c r="AQ1563" s="76"/>
      <c r="AR1563" s="76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7"/>
      <c r="BD1563" s="77"/>
      <c r="BE1563" s="77"/>
      <c r="BF1563" s="77"/>
      <c r="BG1563" s="77"/>
      <c r="BH1563" s="77"/>
      <c r="BI1563" s="77"/>
      <c r="BJ1563" s="76"/>
      <c r="BK1563" s="76"/>
      <c r="BL1563" s="78"/>
      <c r="BM1563" s="76"/>
      <c r="BN1563" s="76"/>
      <c r="BO1563" s="76"/>
      <c r="BP1563" s="76"/>
      <c r="BQ1563" s="76"/>
      <c r="BR1563" s="76"/>
      <c r="BS1563" s="76"/>
      <c r="BT1563" s="76"/>
      <c r="BU1563" s="76"/>
      <c r="BV1563" s="76"/>
      <c r="BW1563" s="76"/>
      <c r="BX1563" s="76"/>
      <c r="BY1563" s="76"/>
      <c r="BZ1563" s="70"/>
      <c r="CA1563" s="71"/>
      <c r="CB1563" s="70"/>
      <c r="CC1563" s="70"/>
      <c r="CD1563" s="72"/>
      <c r="CJ1563"/>
      <c r="CW1563" s="74"/>
      <c r="DC1563" s="67"/>
      <c r="DI1563" s="67"/>
    </row>
    <row r="1564" spans="1:113">
      <c r="A1564" s="76"/>
      <c r="B1564" s="77"/>
      <c r="C1564" s="76"/>
      <c r="D1564" s="78"/>
      <c r="E1564" s="76"/>
      <c r="F1564" s="76"/>
      <c r="G1564" s="76"/>
      <c r="H1564" s="76"/>
      <c r="I1564" s="76"/>
      <c r="J1564" s="76"/>
      <c r="K1564" s="76"/>
      <c r="L1564" s="78"/>
      <c r="M1564" s="76"/>
      <c r="N1564" s="76"/>
      <c r="O1564" s="76"/>
      <c r="P1564" s="76"/>
      <c r="Q1564" s="76"/>
      <c r="R1564" s="76"/>
      <c r="S1564" s="76"/>
      <c r="T1564" s="76"/>
      <c r="U1564" s="76"/>
      <c r="V1564" s="76"/>
      <c r="W1564" s="76"/>
      <c r="X1564" s="76"/>
      <c r="Y1564" s="76"/>
      <c r="Z1564" s="76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8"/>
      <c r="AM1564" s="76"/>
      <c r="AN1564" s="76"/>
      <c r="AO1564" s="76"/>
      <c r="AP1564" s="76"/>
      <c r="AQ1564" s="76"/>
      <c r="AR1564" s="76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7"/>
      <c r="BD1564" s="77"/>
      <c r="BE1564" s="77"/>
      <c r="BF1564" s="77"/>
      <c r="BG1564" s="77"/>
      <c r="BH1564" s="77"/>
      <c r="BI1564" s="77"/>
      <c r="BJ1564" s="76"/>
      <c r="BK1564" s="76"/>
      <c r="BL1564" s="78"/>
      <c r="BM1564" s="76"/>
      <c r="BN1564" s="76"/>
      <c r="BO1564" s="76"/>
      <c r="BP1564" s="76"/>
      <c r="BQ1564" s="76"/>
      <c r="BR1564" s="76"/>
      <c r="BS1564" s="76"/>
      <c r="BT1564" s="76"/>
      <c r="BU1564" s="76"/>
      <c r="BV1564" s="76"/>
      <c r="BW1564" s="76"/>
      <c r="BX1564" s="76"/>
      <c r="BY1564" s="76"/>
      <c r="BZ1564" s="70"/>
      <c r="CA1564" s="71"/>
      <c r="CB1564" s="70"/>
      <c r="CC1564" s="70"/>
      <c r="CD1564" s="72"/>
      <c r="CJ1564"/>
      <c r="CW1564" s="74"/>
      <c r="DC1564" s="67"/>
      <c r="DI1564" s="67"/>
    </row>
    <row r="1565" spans="1:113">
      <c r="A1565" s="76"/>
      <c r="B1565" s="77"/>
      <c r="C1565" s="76"/>
      <c r="D1565" s="78"/>
      <c r="E1565" s="76"/>
      <c r="F1565" s="76"/>
      <c r="G1565" s="76"/>
      <c r="H1565" s="76"/>
      <c r="I1565" s="76"/>
      <c r="J1565" s="76"/>
      <c r="K1565" s="76"/>
      <c r="L1565" s="78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8"/>
      <c r="AM1565" s="76"/>
      <c r="AN1565" s="76"/>
      <c r="AO1565" s="76"/>
      <c r="AP1565" s="76"/>
      <c r="AQ1565" s="76"/>
      <c r="AR1565" s="76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7"/>
      <c r="BD1565" s="77"/>
      <c r="BE1565" s="77"/>
      <c r="BF1565" s="77"/>
      <c r="BG1565" s="77"/>
      <c r="BH1565" s="77"/>
      <c r="BI1565" s="77"/>
      <c r="BJ1565" s="76"/>
      <c r="BK1565" s="76"/>
      <c r="BL1565" s="78"/>
      <c r="BM1565" s="76"/>
      <c r="BN1565" s="76"/>
      <c r="BO1565" s="76"/>
      <c r="BP1565" s="76"/>
      <c r="BQ1565" s="76"/>
      <c r="BR1565" s="76"/>
      <c r="BS1565" s="76"/>
      <c r="BT1565" s="76"/>
      <c r="BU1565" s="76"/>
      <c r="BV1565" s="76"/>
      <c r="BW1565" s="76"/>
      <c r="BX1565" s="76"/>
      <c r="BY1565" s="76"/>
      <c r="BZ1565" s="70"/>
      <c r="CA1565" s="71"/>
      <c r="CB1565" s="70"/>
      <c r="CC1565" s="70"/>
      <c r="CD1565" s="72"/>
      <c r="CJ1565"/>
      <c r="CW1565" s="74"/>
      <c r="DC1565" s="67"/>
      <c r="DI1565" s="67"/>
    </row>
    <row r="1566" spans="1:113">
      <c r="A1566" s="76"/>
      <c r="B1566" s="80"/>
      <c r="C1566" s="76"/>
      <c r="D1566" s="78"/>
      <c r="E1566" s="76"/>
      <c r="F1566" s="76"/>
      <c r="G1566" s="76"/>
      <c r="H1566" s="76"/>
      <c r="I1566" s="76"/>
      <c r="J1566" s="76"/>
      <c r="K1566" s="76"/>
      <c r="L1566" s="78"/>
      <c r="M1566" s="76"/>
      <c r="N1566" s="76"/>
      <c r="O1566" s="76"/>
      <c r="P1566" s="76"/>
      <c r="Q1566" s="76"/>
      <c r="R1566" s="76"/>
      <c r="S1566" s="76"/>
      <c r="T1566" s="76"/>
      <c r="U1566" s="76"/>
      <c r="V1566" s="76"/>
      <c r="W1566" s="76"/>
      <c r="X1566" s="76"/>
      <c r="Y1566" s="76"/>
      <c r="Z1566" s="76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8"/>
      <c r="AM1566" s="76"/>
      <c r="AN1566" s="76"/>
      <c r="AO1566" s="76"/>
      <c r="AP1566" s="76"/>
      <c r="AQ1566" s="76"/>
      <c r="AR1566" s="76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7"/>
      <c r="BD1566" s="77"/>
      <c r="BE1566" s="80"/>
      <c r="BF1566" s="77"/>
      <c r="BG1566" s="80"/>
      <c r="BH1566" s="80"/>
      <c r="BI1566" s="80"/>
      <c r="BJ1566" s="76"/>
      <c r="BK1566" s="76"/>
      <c r="BL1566" s="78"/>
      <c r="BM1566" s="76"/>
      <c r="BN1566" s="76"/>
      <c r="BO1566" s="76"/>
      <c r="BP1566" s="76"/>
      <c r="BQ1566" s="76"/>
      <c r="BR1566" s="76"/>
      <c r="BS1566" s="76"/>
      <c r="BT1566" s="76"/>
      <c r="BU1566" s="76"/>
      <c r="BV1566" s="76"/>
      <c r="BW1566" s="76"/>
      <c r="BX1566" s="76"/>
      <c r="BY1566" s="76"/>
      <c r="BZ1566" s="70"/>
      <c r="CA1566" s="71"/>
      <c r="CB1566" s="70"/>
      <c r="CC1566" s="70"/>
      <c r="CD1566" s="72"/>
      <c r="CJ1566"/>
      <c r="CW1566" s="74"/>
      <c r="DC1566" s="67"/>
      <c r="DI1566" s="67"/>
    </row>
    <row r="1567" spans="1:113">
      <c r="A1567" s="76"/>
      <c r="B1567" s="77"/>
      <c r="C1567" s="76"/>
      <c r="D1567" s="78"/>
      <c r="E1567" s="76"/>
      <c r="F1567" s="76"/>
      <c r="G1567" s="76"/>
      <c r="H1567" s="76"/>
      <c r="I1567" s="76"/>
      <c r="J1567" s="76"/>
      <c r="K1567" s="76"/>
      <c r="L1567" s="78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8"/>
      <c r="AM1567" s="76"/>
      <c r="AN1567" s="76"/>
      <c r="AO1567" s="76"/>
      <c r="AP1567" s="76"/>
      <c r="AQ1567" s="76"/>
      <c r="AR1567" s="76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7"/>
      <c r="BD1567" s="77"/>
      <c r="BE1567" s="77"/>
      <c r="BF1567" s="77"/>
      <c r="BG1567" s="77"/>
      <c r="BH1567" s="77"/>
      <c r="BI1567" s="77"/>
      <c r="BJ1567" s="76"/>
      <c r="BK1567" s="76"/>
      <c r="BL1567" s="78"/>
      <c r="BM1567" s="76"/>
      <c r="BN1567" s="76"/>
      <c r="BO1567" s="76"/>
      <c r="BP1567" s="76"/>
      <c r="BQ1567" s="76"/>
      <c r="BR1567" s="76"/>
      <c r="BS1567" s="76"/>
      <c r="BT1567" s="76"/>
      <c r="BU1567" s="76"/>
      <c r="BV1567" s="76"/>
      <c r="BW1567" s="76"/>
      <c r="BX1567" s="76"/>
      <c r="BY1567" s="76"/>
      <c r="BZ1567" s="70"/>
      <c r="CA1567" s="71"/>
      <c r="CB1567" s="70"/>
      <c r="CC1567" s="70"/>
      <c r="CD1567" s="72"/>
      <c r="CJ1567"/>
      <c r="CW1567" s="74"/>
      <c r="DC1567" s="67"/>
      <c r="DI1567" s="67"/>
    </row>
    <row r="1568" spans="1:113">
      <c r="A1568" s="76"/>
      <c r="B1568" s="77"/>
      <c r="C1568" s="76"/>
      <c r="D1568" s="78"/>
      <c r="E1568" s="76"/>
      <c r="F1568" s="76"/>
      <c r="G1568" s="76"/>
      <c r="H1568" s="76"/>
      <c r="I1568" s="76"/>
      <c r="J1568" s="76"/>
      <c r="K1568" s="76"/>
      <c r="L1568" s="78"/>
      <c r="M1568" s="76"/>
      <c r="N1568" s="76"/>
      <c r="O1568" s="76"/>
      <c r="P1568" s="76"/>
      <c r="Q1568" s="76"/>
      <c r="R1568" s="76"/>
      <c r="S1568" s="76"/>
      <c r="T1568" s="76"/>
      <c r="U1568" s="76"/>
      <c r="V1568" s="76"/>
      <c r="W1568" s="76"/>
      <c r="X1568" s="76"/>
      <c r="Y1568" s="76"/>
      <c r="Z1568" s="76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8"/>
      <c r="AM1568" s="76"/>
      <c r="AN1568" s="76"/>
      <c r="AO1568" s="76"/>
      <c r="AP1568" s="76"/>
      <c r="AQ1568" s="76"/>
      <c r="AR1568" s="76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7"/>
      <c r="BD1568" s="77"/>
      <c r="BE1568" s="77"/>
      <c r="BF1568" s="77"/>
      <c r="BG1568" s="77"/>
      <c r="BH1568" s="77"/>
      <c r="BI1568" s="77"/>
      <c r="BJ1568" s="76"/>
      <c r="BK1568" s="76"/>
      <c r="BL1568" s="78"/>
      <c r="BM1568" s="76"/>
      <c r="BN1568" s="76"/>
      <c r="BO1568" s="76"/>
      <c r="BP1568" s="76"/>
      <c r="BQ1568" s="76"/>
      <c r="BR1568" s="76"/>
      <c r="BS1568" s="76"/>
      <c r="BT1568" s="76"/>
      <c r="BU1568" s="76"/>
      <c r="BV1568" s="76"/>
      <c r="BW1568" s="76"/>
      <c r="BX1568" s="76"/>
      <c r="BY1568" s="76"/>
      <c r="BZ1568" s="70"/>
      <c r="CA1568" s="71"/>
      <c r="CB1568" s="70"/>
      <c r="CC1568" s="70"/>
      <c r="CD1568" s="72"/>
      <c r="CJ1568"/>
      <c r="CW1568" s="74"/>
      <c r="DC1568" s="67"/>
      <c r="DI1568" s="67"/>
    </row>
    <row r="1569" spans="1:113">
      <c r="A1569" s="76"/>
      <c r="B1569" s="80"/>
      <c r="C1569" s="76"/>
      <c r="D1569" s="78"/>
      <c r="E1569" s="76"/>
      <c r="F1569" s="76"/>
      <c r="G1569" s="76"/>
      <c r="H1569" s="76"/>
      <c r="I1569" s="76"/>
      <c r="J1569" s="76"/>
      <c r="K1569" s="76"/>
      <c r="L1569" s="78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8"/>
      <c r="AM1569" s="76"/>
      <c r="AN1569" s="76"/>
      <c r="AO1569" s="76"/>
      <c r="AP1569" s="76"/>
      <c r="AQ1569" s="76"/>
      <c r="AR1569" s="76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7"/>
      <c r="BD1569" s="77"/>
      <c r="BE1569" s="80"/>
      <c r="BF1569" s="77"/>
      <c r="BG1569" s="80"/>
      <c r="BH1569" s="80"/>
      <c r="BI1569" s="80"/>
      <c r="BJ1569" s="76"/>
      <c r="BK1569" s="76"/>
      <c r="BL1569" s="78"/>
      <c r="BM1569" s="76"/>
      <c r="BN1569" s="76"/>
      <c r="BO1569" s="76"/>
      <c r="BP1569" s="76"/>
      <c r="BQ1569" s="76"/>
      <c r="BR1569" s="76"/>
      <c r="BS1569" s="76"/>
      <c r="BT1569" s="76"/>
      <c r="BU1569" s="76"/>
      <c r="BV1569" s="76"/>
      <c r="BW1569" s="76"/>
      <c r="BX1569" s="76"/>
      <c r="BY1569" s="76"/>
      <c r="BZ1569" s="70"/>
      <c r="CA1569" s="71"/>
      <c r="CB1569" s="70"/>
      <c r="CC1569" s="70"/>
      <c r="CD1569" s="72"/>
      <c r="CJ1569"/>
      <c r="CW1569" s="74"/>
      <c r="DC1569" s="67"/>
      <c r="DI1569" s="67"/>
    </row>
    <row r="1570" spans="1:113">
      <c r="A1570" s="76"/>
      <c r="B1570" s="80"/>
      <c r="C1570" s="76"/>
      <c r="D1570" s="78"/>
      <c r="E1570" s="76"/>
      <c r="F1570" s="76"/>
      <c r="G1570" s="76"/>
      <c r="H1570" s="76"/>
      <c r="I1570" s="76"/>
      <c r="J1570" s="76"/>
      <c r="K1570" s="76"/>
      <c r="L1570" s="78"/>
      <c r="M1570" s="76"/>
      <c r="N1570" s="76"/>
      <c r="O1570" s="76"/>
      <c r="P1570" s="76"/>
      <c r="Q1570" s="76"/>
      <c r="R1570" s="76"/>
      <c r="S1570" s="76"/>
      <c r="T1570" s="76"/>
      <c r="U1570" s="76"/>
      <c r="V1570" s="76"/>
      <c r="W1570" s="76"/>
      <c r="X1570" s="76"/>
      <c r="Y1570" s="76"/>
      <c r="Z1570" s="76"/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8"/>
      <c r="AM1570" s="76"/>
      <c r="AN1570" s="76"/>
      <c r="AO1570" s="76"/>
      <c r="AP1570" s="76"/>
      <c r="AQ1570" s="76"/>
      <c r="AR1570" s="76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7"/>
      <c r="BD1570" s="77"/>
      <c r="BE1570" s="80"/>
      <c r="BF1570" s="77"/>
      <c r="BG1570" s="80"/>
      <c r="BH1570" s="80"/>
      <c r="BI1570" s="80"/>
      <c r="BJ1570" s="76"/>
      <c r="BK1570" s="76"/>
      <c r="BL1570" s="78"/>
      <c r="BM1570" s="76"/>
      <c r="BN1570" s="76"/>
      <c r="BO1570" s="76"/>
      <c r="BP1570" s="76"/>
      <c r="BQ1570" s="76"/>
      <c r="BR1570" s="76"/>
      <c r="BS1570" s="76"/>
      <c r="BT1570" s="76"/>
      <c r="BU1570" s="76"/>
      <c r="BV1570" s="76"/>
      <c r="BW1570" s="76"/>
      <c r="BX1570" s="76"/>
      <c r="BY1570" s="76"/>
      <c r="BZ1570" s="70"/>
      <c r="CA1570" s="71"/>
      <c r="CB1570" s="70"/>
      <c r="CC1570" s="70"/>
      <c r="CD1570" s="72"/>
      <c r="CJ1570"/>
      <c r="CW1570" s="74"/>
      <c r="DC1570" s="67"/>
      <c r="DI1570" s="67"/>
    </row>
    <row r="1571" spans="1:113">
      <c r="A1571" s="76"/>
      <c r="B1571" s="80"/>
      <c r="C1571" s="76"/>
      <c r="D1571" s="78"/>
      <c r="E1571" s="76"/>
      <c r="F1571" s="76"/>
      <c r="G1571" s="76"/>
      <c r="H1571" s="76"/>
      <c r="I1571" s="76"/>
      <c r="J1571" s="76"/>
      <c r="K1571" s="76"/>
      <c r="L1571" s="78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8"/>
      <c r="AM1571" s="76"/>
      <c r="AN1571" s="76"/>
      <c r="AO1571" s="76"/>
      <c r="AP1571" s="76"/>
      <c r="AQ1571" s="76"/>
      <c r="AR1571" s="76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7"/>
      <c r="BD1571" s="77"/>
      <c r="BE1571" s="80"/>
      <c r="BF1571" s="77"/>
      <c r="BG1571" s="80"/>
      <c r="BH1571" s="80"/>
      <c r="BI1571" s="80"/>
      <c r="BJ1571" s="76"/>
      <c r="BK1571" s="76"/>
      <c r="BL1571" s="78"/>
      <c r="BM1571" s="76"/>
      <c r="BN1571" s="76"/>
      <c r="BO1571" s="76"/>
      <c r="BP1571" s="76"/>
      <c r="BQ1571" s="76"/>
      <c r="BR1571" s="76"/>
      <c r="BS1571" s="76"/>
      <c r="BT1571" s="76"/>
      <c r="BU1571" s="76"/>
      <c r="BV1571" s="76"/>
      <c r="BW1571" s="76"/>
      <c r="BX1571" s="76"/>
      <c r="BY1571" s="76"/>
      <c r="BZ1571" s="70"/>
      <c r="CA1571" s="71"/>
      <c r="CB1571" s="70"/>
      <c r="CC1571" s="70"/>
      <c r="CD1571" s="72"/>
      <c r="CJ1571"/>
      <c r="CW1571" s="74"/>
      <c r="DC1571" s="67"/>
      <c r="DI1571" s="67"/>
    </row>
    <row r="1572" spans="1:113">
      <c r="A1572" s="76"/>
      <c r="B1572" s="77"/>
      <c r="C1572" s="76"/>
      <c r="D1572" s="78"/>
      <c r="E1572" s="76"/>
      <c r="F1572" s="76"/>
      <c r="G1572" s="76"/>
      <c r="H1572" s="76"/>
      <c r="I1572" s="76"/>
      <c r="J1572" s="76"/>
      <c r="K1572" s="76"/>
      <c r="L1572" s="78"/>
      <c r="M1572" s="76"/>
      <c r="N1572" s="76"/>
      <c r="O1572" s="76"/>
      <c r="P1572" s="76"/>
      <c r="Q1572" s="76"/>
      <c r="R1572" s="76"/>
      <c r="S1572" s="76"/>
      <c r="T1572" s="76"/>
      <c r="U1572" s="76"/>
      <c r="V1572" s="76"/>
      <c r="W1572" s="76"/>
      <c r="X1572" s="76"/>
      <c r="Y1572" s="76"/>
      <c r="Z1572" s="76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8"/>
      <c r="AM1572" s="76"/>
      <c r="AN1572" s="76"/>
      <c r="AO1572" s="76"/>
      <c r="AP1572" s="76"/>
      <c r="AQ1572" s="76"/>
      <c r="AR1572" s="76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7"/>
      <c r="BD1572" s="77"/>
      <c r="BE1572" s="77"/>
      <c r="BF1572" s="77"/>
      <c r="BG1572" s="77"/>
      <c r="BH1572" s="77"/>
      <c r="BI1572" s="77"/>
      <c r="BJ1572" s="76"/>
      <c r="BK1572" s="76"/>
      <c r="BL1572" s="78"/>
      <c r="BM1572" s="76"/>
      <c r="BN1572" s="76"/>
      <c r="BO1572" s="76"/>
      <c r="BP1572" s="76"/>
      <c r="BQ1572" s="76"/>
      <c r="BR1572" s="76"/>
      <c r="BS1572" s="76"/>
      <c r="BT1572" s="76"/>
      <c r="BU1572" s="76"/>
      <c r="BV1572" s="76"/>
      <c r="BW1572" s="76"/>
      <c r="BX1572" s="76"/>
      <c r="BY1572" s="76"/>
      <c r="BZ1572" s="70"/>
      <c r="CA1572" s="71"/>
      <c r="CB1572" s="70"/>
      <c r="CC1572" s="70"/>
      <c r="CD1572" s="72"/>
      <c r="CJ1572"/>
      <c r="CW1572" s="74"/>
      <c r="DC1572" s="67"/>
      <c r="DI1572" s="67"/>
    </row>
    <row r="1573" spans="1:113">
      <c r="A1573" s="76"/>
      <c r="B1573" s="77"/>
      <c r="C1573" s="76"/>
      <c r="D1573" s="78"/>
      <c r="E1573" s="76"/>
      <c r="F1573" s="76"/>
      <c r="G1573" s="76"/>
      <c r="H1573" s="76"/>
      <c r="I1573" s="76"/>
      <c r="J1573" s="76"/>
      <c r="K1573" s="76"/>
      <c r="L1573" s="78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8"/>
      <c r="AM1573" s="76"/>
      <c r="AN1573" s="76"/>
      <c r="AO1573" s="76"/>
      <c r="AP1573" s="76"/>
      <c r="AQ1573" s="76"/>
      <c r="AR1573" s="76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7"/>
      <c r="BD1573" s="77"/>
      <c r="BE1573" s="77"/>
      <c r="BF1573" s="77"/>
      <c r="BG1573" s="77"/>
      <c r="BH1573" s="77"/>
      <c r="BI1573" s="77"/>
      <c r="BJ1573" s="76"/>
      <c r="BK1573" s="76"/>
      <c r="BL1573" s="78"/>
      <c r="BM1573" s="76"/>
      <c r="BN1573" s="76"/>
      <c r="BO1573" s="76"/>
      <c r="BP1573" s="76"/>
      <c r="BQ1573" s="76"/>
      <c r="BR1573" s="76"/>
      <c r="BS1573" s="76"/>
      <c r="BT1573" s="76"/>
      <c r="BU1573" s="76"/>
      <c r="BV1573" s="76"/>
      <c r="BW1573" s="76"/>
      <c r="BX1573" s="76"/>
      <c r="BY1573" s="76"/>
      <c r="BZ1573" s="70"/>
      <c r="CA1573" s="71"/>
      <c r="CB1573" s="70"/>
      <c r="CC1573" s="70"/>
      <c r="CD1573" s="72"/>
      <c r="CJ1573"/>
      <c r="CW1573" s="74"/>
      <c r="DC1573" s="67"/>
      <c r="DI1573" s="67"/>
    </row>
    <row r="1574" spans="1:113">
      <c r="A1574" s="76"/>
      <c r="B1574" s="77"/>
      <c r="C1574" s="76"/>
      <c r="D1574" s="78"/>
      <c r="E1574" s="76"/>
      <c r="F1574" s="76"/>
      <c r="G1574" s="76"/>
      <c r="H1574" s="76"/>
      <c r="I1574" s="76"/>
      <c r="J1574" s="76"/>
      <c r="K1574" s="76"/>
      <c r="L1574" s="78"/>
      <c r="M1574" s="76"/>
      <c r="N1574" s="76"/>
      <c r="O1574" s="76"/>
      <c r="P1574" s="76"/>
      <c r="Q1574" s="76"/>
      <c r="R1574" s="76"/>
      <c r="S1574" s="76"/>
      <c r="T1574" s="76"/>
      <c r="U1574" s="76"/>
      <c r="V1574" s="76"/>
      <c r="W1574" s="76"/>
      <c r="X1574" s="76"/>
      <c r="Y1574" s="76"/>
      <c r="Z1574" s="76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8"/>
      <c r="AM1574" s="76"/>
      <c r="AN1574" s="76"/>
      <c r="AO1574" s="76"/>
      <c r="AP1574" s="76"/>
      <c r="AQ1574" s="76"/>
      <c r="AR1574" s="76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7"/>
      <c r="BD1574" s="77"/>
      <c r="BE1574" s="77"/>
      <c r="BF1574" s="77"/>
      <c r="BG1574" s="77"/>
      <c r="BH1574" s="77"/>
      <c r="BI1574" s="77"/>
      <c r="BJ1574" s="76"/>
      <c r="BK1574" s="76"/>
      <c r="BL1574" s="78"/>
      <c r="BM1574" s="76"/>
      <c r="BN1574" s="76"/>
      <c r="BO1574" s="76"/>
      <c r="BP1574" s="76"/>
      <c r="BQ1574" s="76"/>
      <c r="BR1574" s="76"/>
      <c r="BS1574" s="76"/>
      <c r="BT1574" s="76"/>
      <c r="BU1574" s="76"/>
      <c r="BV1574" s="76"/>
      <c r="BW1574" s="76"/>
      <c r="BX1574" s="76"/>
      <c r="BY1574" s="76"/>
      <c r="BZ1574" s="70"/>
      <c r="CA1574" s="71"/>
      <c r="CB1574" s="70"/>
      <c r="CC1574" s="70"/>
      <c r="CD1574" s="72"/>
      <c r="CJ1574"/>
      <c r="CW1574" s="74"/>
      <c r="DC1574" s="67"/>
      <c r="DI1574" s="67"/>
    </row>
    <row r="1575" spans="1:113">
      <c r="A1575" s="76"/>
      <c r="B1575" s="80"/>
      <c r="C1575" s="76"/>
      <c r="D1575" s="78"/>
      <c r="E1575" s="76"/>
      <c r="F1575" s="76"/>
      <c r="G1575" s="76"/>
      <c r="H1575" s="76"/>
      <c r="I1575" s="76"/>
      <c r="J1575" s="76"/>
      <c r="K1575" s="76"/>
      <c r="L1575" s="78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8"/>
      <c r="AM1575" s="76"/>
      <c r="AN1575" s="76"/>
      <c r="AO1575" s="76"/>
      <c r="AP1575" s="76"/>
      <c r="AQ1575" s="76"/>
      <c r="AR1575" s="76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7"/>
      <c r="BD1575" s="77"/>
      <c r="BE1575" s="80"/>
      <c r="BF1575" s="77"/>
      <c r="BG1575" s="80"/>
      <c r="BH1575" s="80"/>
      <c r="BI1575" s="80"/>
      <c r="BJ1575" s="76"/>
      <c r="BK1575" s="76"/>
      <c r="BL1575" s="78"/>
      <c r="BM1575" s="76"/>
      <c r="BN1575" s="76"/>
      <c r="BO1575" s="76"/>
      <c r="BP1575" s="76"/>
      <c r="BQ1575" s="76"/>
      <c r="BR1575" s="76"/>
      <c r="BS1575" s="76"/>
      <c r="BT1575" s="76"/>
      <c r="BU1575" s="76"/>
      <c r="BV1575" s="76"/>
      <c r="BW1575" s="76"/>
      <c r="BX1575" s="76"/>
      <c r="BY1575" s="76"/>
      <c r="BZ1575" s="70"/>
      <c r="CA1575" s="71"/>
      <c r="CB1575" s="70"/>
      <c r="CC1575" s="70"/>
      <c r="CD1575" s="72"/>
      <c r="CJ1575"/>
      <c r="CW1575" s="74"/>
      <c r="DC1575" s="67"/>
      <c r="DI1575" s="67"/>
    </row>
    <row r="1576" spans="1:113">
      <c r="A1576" s="76"/>
      <c r="B1576" s="80"/>
      <c r="C1576" s="76"/>
      <c r="D1576" s="78"/>
      <c r="E1576" s="76"/>
      <c r="F1576" s="76"/>
      <c r="G1576" s="76"/>
      <c r="H1576" s="76"/>
      <c r="I1576" s="76"/>
      <c r="J1576" s="76"/>
      <c r="K1576" s="76"/>
      <c r="L1576" s="78"/>
      <c r="M1576" s="76"/>
      <c r="N1576" s="76"/>
      <c r="O1576" s="76"/>
      <c r="P1576" s="76"/>
      <c r="Q1576" s="76"/>
      <c r="R1576" s="76"/>
      <c r="S1576" s="76"/>
      <c r="T1576" s="76"/>
      <c r="U1576" s="76"/>
      <c r="V1576" s="76"/>
      <c r="W1576" s="76"/>
      <c r="X1576" s="76"/>
      <c r="Y1576" s="76"/>
      <c r="Z1576" s="76"/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8"/>
      <c r="AM1576" s="76"/>
      <c r="AN1576" s="76"/>
      <c r="AO1576" s="76"/>
      <c r="AP1576" s="76"/>
      <c r="AQ1576" s="76"/>
      <c r="AR1576" s="76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7"/>
      <c r="BD1576" s="77"/>
      <c r="BE1576" s="80"/>
      <c r="BF1576" s="77"/>
      <c r="BG1576" s="80"/>
      <c r="BH1576" s="80"/>
      <c r="BI1576" s="80"/>
      <c r="BJ1576" s="76"/>
      <c r="BK1576" s="76"/>
      <c r="BL1576" s="78"/>
      <c r="BM1576" s="76"/>
      <c r="BN1576" s="76"/>
      <c r="BO1576" s="76"/>
      <c r="BP1576" s="76"/>
      <c r="BQ1576" s="76"/>
      <c r="BR1576" s="76"/>
      <c r="BS1576" s="76"/>
      <c r="BT1576" s="76"/>
      <c r="BU1576" s="76"/>
      <c r="BV1576" s="76"/>
      <c r="BW1576" s="76"/>
      <c r="BX1576" s="76"/>
      <c r="BY1576" s="76"/>
      <c r="BZ1576" s="70"/>
      <c r="CA1576" s="71"/>
      <c r="CB1576" s="70"/>
      <c r="CC1576" s="70"/>
      <c r="CD1576" s="72"/>
      <c r="CJ1576"/>
      <c r="CW1576" s="74"/>
      <c r="DC1576" s="67"/>
      <c r="DI1576" s="67"/>
    </row>
    <row r="1577" spans="1:113">
      <c r="A1577" s="76"/>
      <c r="B1577" s="77"/>
      <c r="C1577" s="76"/>
      <c r="D1577" s="78"/>
      <c r="E1577" s="76"/>
      <c r="F1577" s="76"/>
      <c r="G1577" s="76"/>
      <c r="H1577" s="76"/>
      <c r="I1577" s="76"/>
      <c r="J1577" s="76"/>
      <c r="K1577" s="76"/>
      <c r="L1577" s="78"/>
      <c r="M1577" s="76"/>
      <c r="N1577" s="76"/>
      <c r="O1577" s="76"/>
      <c r="P1577" s="76"/>
      <c r="Q1577" s="76"/>
      <c r="R1577" s="79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8"/>
      <c r="AM1577" s="76"/>
      <c r="AN1577" s="76"/>
      <c r="AO1577" s="76"/>
      <c r="AP1577" s="76"/>
      <c r="AQ1577" s="76"/>
      <c r="AR1577" s="76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7"/>
      <c r="BD1577" s="77"/>
      <c r="BE1577" s="77"/>
      <c r="BF1577" s="77"/>
      <c r="BG1577" s="77"/>
      <c r="BH1577" s="77"/>
      <c r="BI1577" s="77"/>
      <c r="BJ1577" s="76"/>
      <c r="BK1577" s="76"/>
      <c r="BL1577" s="78"/>
      <c r="BM1577" s="76"/>
      <c r="BN1577" s="76"/>
      <c r="BO1577" s="76"/>
      <c r="BP1577" s="76"/>
      <c r="BQ1577" s="76"/>
      <c r="BR1577" s="76"/>
      <c r="BS1577" s="76"/>
      <c r="BT1577" s="76"/>
      <c r="BU1577" s="76"/>
      <c r="BV1577" s="76"/>
      <c r="BW1577" s="76"/>
      <c r="BX1577" s="76"/>
      <c r="BY1577" s="76"/>
      <c r="BZ1577" s="70"/>
      <c r="CA1577" s="71"/>
      <c r="CB1577" s="70"/>
      <c r="CC1577" s="70"/>
      <c r="CD1577" s="72"/>
      <c r="CJ1577"/>
      <c r="CW1577" s="74"/>
      <c r="DC1577" s="67"/>
      <c r="DI1577" s="67"/>
    </row>
    <row r="1578" spans="1:113">
      <c r="A1578" s="76"/>
      <c r="B1578" s="77"/>
      <c r="C1578" s="76"/>
      <c r="D1578" s="78"/>
      <c r="E1578" s="76"/>
      <c r="F1578" s="76"/>
      <c r="G1578" s="76"/>
      <c r="H1578" s="76"/>
      <c r="I1578" s="76"/>
      <c r="J1578" s="76"/>
      <c r="K1578" s="76"/>
      <c r="L1578" s="78"/>
      <c r="M1578" s="76"/>
      <c r="N1578" s="76"/>
      <c r="O1578" s="76"/>
      <c r="P1578" s="76"/>
      <c r="Q1578" s="76"/>
      <c r="R1578" s="79"/>
      <c r="S1578" s="76"/>
      <c r="T1578" s="76"/>
      <c r="U1578" s="76"/>
      <c r="V1578" s="76"/>
      <c r="W1578" s="76"/>
      <c r="X1578" s="76"/>
      <c r="Y1578" s="76"/>
      <c r="Z1578" s="76"/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8"/>
      <c r="AM1578" s="76"/>
      <c r="AN1578" s="76"/>
      <c r="AO1578" s="76"/>
      <c r="AP1578" s="76"/>
      <c r="AQ1578" s="76"/>
      <c r="AR1578" s="76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7"/>
      <c r="BD1578" s="77"/>
      <c r="BE1578" s="77"/>
      <c r="BF1578" s="77"/>
      <c r="BG1578" s="77"/>
      <c r="BH1578" s="77"/>
      <c r="BI1578" s="77"/>
      <c r="BJ1578" s="76"/>
      <c r="BK1578" s="76"/>
      <c r="BL1578" s="78"/>
      <c r="BM1578" s="76"/>
      <c r="BN1578" s="76"/>
      <c r="BO1578" s="76"/>
      <c r="BP1578" s="76"/>
      <c r="BQ1578" s="76"/>
      <c r="BR1578" s="76"/>
      <c r="BS1578" s="76"/>
      <c r="BT1578" s="76"/>
      <c r="BU1578" s="76"/>
      <c r="BV1578" s="76"/>
      <c r="BW1578" s="76"/>
      <c r="BX1578" s="76"/>
      <c r="BY1578" s="76"/>
      <c r="BZ1578" s="70"/>
      <c r="CA1578" s="71"/>
      <c r="CB1578" s="70"/>
      <c r="CC1578" s="70"/>
      <c r="CD1578" s="72"/>
      <c r="CJ1578"/>
      <c r="CW1578" s="74"/>
      <c r="DC1578" s="67"/>
      <c r="DI1578" s="67"/>
    </row>
    <row r="1579" spans="1:113">
      <c r="A1579" s="76"/>
      <c r="B1579" s="80"/>
      <c r="C1579" s="76"/>
      <c r="D1579" s="78"/>
      <c r="E1579" s="76"/>
      <c r="F1579" s="76"/>
      <c r="G1579" s="76"/>
      <c r="H1579" s="76"/>
      <c r="I1579" s="76"/>
      <c r="J1579" s="76"/>
      <c r="K1579" s="76"/>
      <c r="L1579" s="78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8"/>
      <c r="AM1579" s="76"/>
      <c r="AN1579" s="76"/>
      <c r="AO1579" s="76"/>
      <c r="AP1579" s="76"/>
      <c r="AQ1579" s="76"/>
      <c r="AR1579" s="76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7"/>
      <c r="BD1579" s="77"/>
      <c r="BE1579" s="80"/>
      <c r="BF1579" s="77"/>
      <c r="BG1579" s="80"/>
      <c r="BH1579" s="80"/>
      <c r="BI1579" s="80"/>
      <c r="BJ1579" s="76"/>
      <c r="BK1579" s="76"/>
      <c r="BL1579" s="78"/>
      <c r="BM1579" s="76"/>
      <c r="BN1579" s="76"/>
      <c r="BO1579" s="76"/>
      <c r="BP1579" s="76"/>
      <c r="BQ1579" s="76"/>
      <c r="BR1579" s="76"/>
      <c r="BS1579" s="76"/>
      <c r="BT1579" s="76"/>
      <c r="BU1579" s="76"/>
      <c r="BV1579" s="76"/>
      <c r="BW1579" s="76"/>
      <c r="BX1579" s="76"/>
      <c r="BY1579" s="76"/>
      <c r="BZ1579" s="70"/>
      <c r="CA1579" s="71"/>
      <c r="CB1579" s="70"/>
      <c r="CC1579" s="70"/>
      <c r="CD1579" s="72"/>
      <c r="CJ1579"/>
      <c r="CW1579" s="74"/>
      <c r="DC1579" s="67"/>
      <c r="DI1579" s="67"/>
    </row>
    <row r="1580" spans="1:113">
      <c r="A1580" s="76"/>
      <c r="B1580" s="77"/>
      <c r="C1580" s="76"/>
      <c r="D1580" s="78"/>
      <c r="E1580" s="76"/>
      <c r="F1580" s="76"/>
      <c r="G1580" s="76"/>
      <c r="H1580" s="76"/>
      <c r="I1580" s="76"/>
      <c r="J1580" s="76"/>
      <c r="K1580" s="76"/>
      <c r="L1580" s="78"/>
      <c r="M1580" s="76"/>
      <c r="N1580" s="76"/>
      <c r="O1580" s="76"/>
      <c r="P1580" s="76"/>
      <c r="Q1580" s="76"/>
      <c r="R1580" s="76"/>
      <c r="S1580" s="76"/>
      <c r="T1580" s="76"/>
      <c r="U1580" s="76"/>
      <c r="V1580" s="76"/>
      <c r="W1580" s="76"/>
      <c r="X1580" s="76"/>
      <c r="Y1580" s="76"/>
      <c r="Z1580" s="76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8"/>
      <c r="AM1580" s="76"/>
      <c r="AN1580" s="76"/>
      <c r="AO1580" s="76"/>
      <c r="AP1580" s="76"/>
      <c r="AQ1580" s="76"/>
      <c r="AR1580" s="76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7"/>
      <c r="BD1580" s="77"/>
      <c r="BE1580" s="77"/>
      <c r="BF1580" s="77"/>
      <c r="BG1580" s="77"/>
      <c r="BH1580" s="77"/>
      <c r="BI1580" s="77"/>
      <c r="BJ1580" s="76"/>
      <c r="BK1580" s="76"/>
      <c r="BL1580" s="78"/>
      <c r="BM1580" s="76"/>
      <c r="BN1580" s="76"/>
      <c r="BO1580" s="76"/>
      <c r="BP1580" s="76"/>
      <c r="BQ1580" s="76"/>
      <c r="BR1580" s="76"/>
      <c r="BS1580" s="76"/>
      <c r="BT1580" s="76"/>
      <c r="BU1580" s="76"/>
      <c r="BV1580" s="76"/>
      <c r="BW1580" s="76"/>
      <c r="BX1580" s="76"/>
      <c r="BY1580" s="76"/>
      <c r="BZ1580" s="70"/>
      <c r="CA1580" s="71"/>
      <c r="CB1580" s="70"/>
      <c r="CC1580" s="70"/>
      <c r="CD1580" s="72"/>
      <c r="CJ1580"/>
      <c r="CW1580" s="74"/>
      <c r="DC1580" s="67"/>
      <c r="DI1580" s="67"/>
    </row>
    <row r="1581" spans="1:113">
      <c r="A1581" s="76"/>
      <c r="B1581" s="80"/>
      <c r="C1581" s="76"/>
      <c r="D1581" s="78"/>
      <c r="E1581" s="76"/>
      <c r="F1581" s="76"/>
      <c r="G1581" s="76"/>
      <c r="H1581" s="76"/>
      <c r="I1581" s="76"/>
      <c r="J1581" s="76"/>
      <c r="K1581" s="76"/>
      <c r="L1581" s="78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8"/>
      <c r="AM1581" s="76"/>
      <c r="AN1581" s="76"/>
      <c r="AO1581" s="76"/>
      <c r="AP1581" s="76"/>
      <c r="AQ1581" s="76"/>
      <c r="AR1581" s="76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7"/>
      <c r="BD1581" s="77"/>
      <c r="BE1581" s="80"/>
      <c r="BF1581" s="77"/>
      <c r="BG1581" s="80"/>
      <c r="BH1581" s="80"/>
      <c r="BI1581" s="80"/>
      <c r="BJ1581" s="76"/>
      <c r="BK1581" s="76"/>
      <c r="BL1581" s="78"/>
      <c r="BM1581" s="76"/>
      <c r="BN1581" s="76"/>
      <c r="BO1581" s="76"/>
      <c r="BP1581" s="76"/>
      <c r="BQ1581" s="76"/>
      <c r="BR1581" s="76"/>
      <c r="BS1581" s="76"/>
      <c r="BT1581" s="76"/>
      <c r="BU1581" s="76"/>
      <c r="BV1581" s="76"/>
      <c r="BW1581" s="76"/>
      <c r="BX1581" s="76"/>
      <c r="BY1581" s="76"/>
      <c r="BZ1581" s="70"/>
      <c r="CA1581" s="71"/>
      <c r="CB1581" s="70"/>
      <c r="CC1581" s="70"/>
      <c r="CD1581" s="72"/>
      <c r="CJ1581"/>
      <c r="CW1581" s="74"/>
      <c r="DC1581" s="67"/>
      <c r="DI1581" s="67"/>
    </row>
    <row r="1582" spans="1:113">
      <c r="A1582" s="76"/>
      <c r="B1582" s="77"/>
      <c r="C1582" s="76"/>
      <c r="D1582" s="78"/>
      <c r="E1582" s="76"/>
      <c r="F1582" s="76"/>
      <c r="G1582" s="76"/>
      <c r="H1582" s="76"/>
      <c r="I1582" s="76"/>
      <c r="J1582" s="76"/>
      <c r="K1582" s="76"/>
      <c r="L1582" s="78"/>
      <c r="M1582" s="76"/>
      <c r="N1582" s="76"/>
      <c r="O1582" s="76"/>
      <c r="P1582" s="76"/>
      <c r="Q1582" s="76"/>
      <c r="R1582" s="76"/>
      <c r="S1582" s="76"/>
      <c r="T1582" s="76"/>
      <c r="U1582" s="76"/>
      <c r="V1582" s="76"/>
      <c r="W1582" s="76"/>
      <c r="X1582" s="76"/>
      <c r="Y1582" s="76"/>
      <c r="Z1582" s="76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8"/>
      <c r="AM1582" s="76"/>
      <c r="AN1582" s="76"/>
      <c r="AO1582" s="76"/>
      <c r="AP1582" s="76"/>
      <c r="AQ1582" s="76"/>
      <c r="AR1582" s="76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7"/>
      <c r="BD1582" s="77"/>
      <c r="BE1582" s="77"/>
      <c r="BF1582" s="77"/>
      <c r="BG1582" s="77"/>
      <c r="BH1582" s="77"/>
      <c r="BI1582" s="77"/>
      <c r="BJ1582" s="76"/>
      <c r="BK1582" s="76"/>
      <c r="BL1582" s="78"/>
      <c r="BM1582" s="76"/>
      <c r="BN1582" s="76"/>
      <c r="BO1582" s="76"/>
      <c r="BP1582" s="76"/>
      <c r="BQ1582" s="76"/>
      <c r="BR1582" s="76"/>
      <c r="BS1582" s="76"/>
      <c r="BT1582" s="76"/>
      <c r="BU1582" s="76"/>
      <c r="BV1582" s="76"/>
      <c r="BW1582" s="76"/>
      <c r="BX1582" s="76"/>
      <c r="BY1582" s="76"/>
      <c r="BZ1582" s="70"/>
      <c r="CA1582" s="71"/>
      <c r="CB1582" s="70"/>
      <c r="CC1582" s="70"/>
      <c r="CD1582" s="72"/>
      <c r="CJ1582"/>
      <c r="CW1582" s="74"/>
      <c r="DC1582" s="67"/>
      <c r="DI1582" s="67"/>
    </row>
    <row r="1583" spans="1:113">
      <c r="A1583" s="76"/>
      <c r="B1583" s="80"/>
      <c r="C1583" s="76"/>
      <c r="D1583" s="78"/>
      <c r="E1583" s="76"/>
      <c r="F1583" s="76"/>
      <c r="G1583" s="76"/>
      <c r="H1583" s="76"/>
      <c r="I1583" s="76"/>
      <c r="J1583" s="76"/>
      <c r="K1583" s="76"/>
      <c r="L1583" s="78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76"/>
      <c r="AE1583" s="76"/>
      <c r="AF1583" s="76"/>
      <c r="AG1583" s="76"/>
      <c r="AH1583" s="76"/>
      <c r="AI1583" s="76"/>
      <c r="AJ1583" s="76"/>
      <c r="AK1583" s="76"/>
      <c r="AL1583" s="78"/>
      <c r="AM1583" s="76"/>
      <c r="AN1583" s="76"/>
      <c r="AO1583" s="76"/>
      <c r="AP1583" s="76"/>
      <c r="AQ1583" s="76"/>
      <c r="AR1583" s="76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7"/>
      <c r="BD1583" s="77"/>
      <c r="BE1583" s="80"/>
      <c r="BF1583" s="77"/>
      <c r="BG1583" s="80"/>
      <c r="BH1583" s="80"/>
      <c r="BI1583" s="80"/>
      <c r="BJ1583" s="76"/>
      <c r="BK1583" s="76"/>
      <c r="BL1583" s="78"/>
      <c r="BM1583" s="76"/>
      <c r="BN1583" s="76"/>
      <c r="BO1583" s="76"/>
      <c r="BP1583" s="76"/>
      <c r="BQ1583" s="76"/>
      <c r="BR1583" s="76"/>
      <c r="BS1583" s="76"/>
      <c r="BT1583" s="76"/>
      <c r="BU1583" s="76"/>
      <c r="BV1583" s="76"/>
      <c r="BW1583" s="76"/>
      <c r="BX1583" s="76"/>
      <c r="BY1583" s="76"/>
      <c r="BZ1583" s="70"/>
      <c r="CA1583" s="71"/>
      <c r="CB1583" s="70"/>
      <c r="CC1583" s="70"/>
      <c r="CD1583" s="72"/>
      <c r="CJ1583"/>
      <c r="CW1583" s="74"/>
      <c r="DC1583" s="67"/>
      <c r="DI1583" s="67"/>
    </row>
    <row r="1584" spans="1:113">
      <c r="A1584" s="76"/>
      <c r="B1584" s="77"/>
      <c r="C1584" s="76"/>
      <c r="D1584" s="78"/>
      <c r="E1584" s="76"/>
      <c r="F1584" s="76"/>
      <c r="G1584" s="76"/>
      <c r="H1584" s="76"/>
      <c r="I1584" s="76"/>
      <c r="J1584" s="76"/>
      <c r="K1584" s="76"/>
      <c r="L1584" s="78"/>
      <c r="M1584" s="76"/>
      <c r="N1584" s="76"/>
      <c r="O1584" s="76"/>
      <c r="P1584" s="76"/>
      <c r="Q1584" s="76"/>
      <c r="R1584" s="76"/>
      <c r="S1584" s="76"/>
      <c r="T1584" s="76"/>
      <c r="U1584" s="76"/>
      <c r="V1584" s="76"/>
      <c r="W1584" s="76"/>
      <c r="X1584" s="76"/>
      <c r="Y1584" s="76"/>
      <c r="Z1584" s="76"/>
      <c r="AA1584" s="76"/>
      <c r="AB1584" s="76"/>
      <c r="AC1584" s="76"/>
      <c r="AD1584" s="76"/>
      <c r="AE1584" s="76"/>
      <c r="AF1584" s="76"/>
      <c r="AG1584" s="76"/>
      <c r="AH1584" s="76"/>
      <c r="AI1584" s="76"/>
      <c r="AJ1584" s="76"/>
      <c r="AK1584" s="76"/>
      <c r="AL1584" s="78"/>
      <c r="AM1584" s="76"/>
      <c r="AN1584" s="76"/>
      <c r="AO1584" s="76"/>
      <c r="AP1584" s="76"/>
      <c r="AQ1584" s="76"/>
      <c r="AR1584" s="76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7"/>
      <c r="BD1584" s="77"/>
      <c r="BE1584" s="77"/>
      <c r="BF1584" s="77"/>
      <c r="BG1584" s="77"/>
      <c r="BH1584" s="77"/>
      <c r="BI1584" s="77"/>
      <c r="BJ1584" s="76"/>
      <c r="BK1584" s="76"/>
      <c r="BL1584" s="78"/>
      <c r="BM1584" s="76"/>
      <c r="BN1584" s="76"/>
      <c r="BO1584" s="76"/>
      <c r="BP1584" s="76"/>
      <c r="BQ1584" s="76"/>
      <c r="BR1584" s="76"/>
      <c r="BS1584" s="76"/>
      <c r="BT1584" s="76"/>
      <c r="BU1584" s="76"/>
      <c r="BV1584" s="76"/>
      <c r="BW1584" s="76"/>
      <c r="BX1584" s="76"/>
      <c r="BY1584" s="76"/>
      <c r="BZ1584" s="70"/>
      <c r="CA1584" s="71"/>
      <c r="CB1584" s="70"/>
      <c r="CC1584" s="70"/>
      <c r="CD1584" s="72"/>
      <c r="CJ1584"/>
      <c r="CW1584" s="74"/>
      <c r="DC1584" s="67"/>
      <c r="DI1584" s="67"/>
    </row>
    <row r="1585" spans="1:113">
      <c r="A1585" s="76"/>
      <c r="B1585" s="80"/>
      <c r="C1585" s="76"/>
      <c r="D1585" s="78"/>
      <c r="E1585" s="76"/>
      <c r="F1585" s="76"/>
      <c r="G1585" s="76"/>
      <c r="H1585" s="76"/>
      <c r="I1585" s="76"/>
      <c r="J1585" s="76"/>
      <c r="K1585" s="76"/>
      <c r="L1585" s="78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76"/>
      <c r="AE1585" s="76"/>
      <c r="AF1585" s="76"/>
      <c r="AG1585" s="76"/>
      <c r="AH1585" s="76"/>
      <c r="AI1585" s="76"/>
      <c r="AJ1585" s="76"/>
      <c r="AK1585" s="76"/>
      <c r="AL1585" s="78"/>
      <c r="AM1585" s="76"/>
      <c r="AN1585" s="76"/>
      <c r="AO1585" s="76"/>
      <c r="AP1585" s="76"/>
      <c r="AQ1585" s="76"/>
      <c r="AR1585" s="76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7"/>
      <c r="BD1585" s="77"/>
      <c r="BE1585" s="80"/>
      <c r="BF1585" s="77"/>
      <c r="BG1585" s="80"/>
      <c r="BH1585" s="80"/>
      <c r="BI1585" s="80"/>
      <c r="BJ1585" s="76"/>
      <c r="BK1585" s="76"/>
      <c r="BL1585" s="78"/>
      <c r="BM1585" s="76"/>
      <c r="BN1585" s="76"/>
      <c r="BO1585" s="76"/>
      <c r="BP1585" s="76"/>
      <c r="BQ1585" s="76"/>
      <c r="BR1585" s="76"/>
      <c r="BS1585" s="76"/>
      <c r="BT1585" s="76"/>
      <c r="BU1585" s="76"/>
      <c r="BV1585" s="76"/>
      <c r="BW1585" s="76"/>
      <c r="BX1585" s="76"/>
      <c r="BY1585" s="76"/>
      <c r="BZ1585" s="70"/>
      <c r="CA1585" s="71"/>
      <c r="CB1585" s="70"/>
      <c r="CC1585" s="70"/>
      <c r="CD1585" s="72"/>
      <c r="CJ1585"/>
      <c r="CW1585" s="74"/>
      <c r="DC1585" s="67"/>
      <c r="DI1585" s="67"/>
    </row>
    <row r="1586" spans="1:113">
      <c r="A1586" s="76"/>
      <c r="B1586" s="80"/>
      <c r="C1586" s="76"/>
      <c r="D1586" s="78"/>
      <c r="E1586" s="76"/>
      <c r="F1586" s="76"/>
      <c r="G1586" s="76"/>
      <c r="H1586" s="76"/>
      <c r="I1586" s="76"/>
      <c r="J1586" s="76"/>
      <c r="K1586" s="76"/>
      <c r="L1586" s="78"/>
      <c r="M1586" s="76"/>
      <c r="N1586" s="76"/>
      <c r="O1586" s="76"/>
      <c r="P1586" s="76"/>
      <c r="Q1586" s="76"/>
      <c r="R1586" s="76"/>
      <c r="S1586" s="76"/>
      <c r="T1586" s="76"/>
      <c r="U1586" s="76"/>
      <c r="V1586" s="76"/>
      <c r="W1586" s="76"/>
      <c r="X1586" s="76"/>
      <c r="Y1586" s="76"/>
      <c r="Z1586" s="76"/>
      <c r="AA1586" s="76"/>
      <c r="AB1586" s="76"/>
      <c r="AC1586" s="76"/>
      <c r="AD1586" s="76"/>
      <c r="AE1586" s="76"/>
      <c r="AF1586" s="76"/>
      <c r="AG1586" s="76"/>
      <c r="AH1586" s="76"/>
      <c r="AI1586" s="76"/>
      <c r="AJ1586" s="76"/>
      <c r="AK1586" s="76"/>
      <c r="AL1586" s="78"/>
      <c r="AM1586" s="76"/>
      <c r="AN1586" s="76"/>
      <c r="AO1586" s="76"/>
      <c r="AP1586" s="76"/>
      <c r="AQ1586" s="76"/>
      <c r="AR1586" s="76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7"/>
      <c r="BD1586" s="77"/>
      <c r="BE1586" s="80"/>
      <c r="BF1586" s="77"/>
      <c r="BG1586" s="80"/>
      <c r="BH1586" s="80"/>
      <c r="BI1586" s="80"/>
      <c r="BJ1586" s="76"/>
      <c r="BK1586" s="76"/>
      <c r="BL1586" s="78"/>
      <c r="BM1586" s="76"/>
      <c r="BN1586" s="76"/>
      <c r="BO1586" s="76"/>
      <c r="BP1586" s="76"/>
      <c r="BQ1586" s="76"/>
      <c r="BR1586" s="76"/>
      <c r="BS1586" s="76"/>
      <c r="BT1586" s="76"/>
      <c r="BU1586" s="76"/>
      <c r="BV1586" s="76"/>
      <c r="BW1586" s="76"/>
      <c r="BX1586" s="76"/>
      <c r="BY1586" s="76"/>
      <c r="BZ1586" s="70"/>
      <c r="CA1586" s="71"/>
      <c r="CB1586" s="70"/>
      <c r="CC1586" s="70"/>
      <c r="CD1586" s="72"/>
      <c r="CJ1586"/>
      <c r="CW1586" s="74"/>
      <c r="DC1586" s="67"/>
      <c r="DI1586" s="67"/>
    </row>
    <row r="1587" spans="1:113">
      <c r="A1587" s="76"/>
      <c r="B1587" s="77"/>
      <c r="C1587" s="76"/>
      <c r="D1587" s="78"/>
      <c r="E1587" s="76"/>
      <c r="F1587" s="76"/>
      <c r="G1587" s="76"/>
      <c r="H1587" s="76"/>
      <c r="I1587" s="76"/>
      <c r="J1587" s="76"/>
      <c r="K1587" s="76"/>
      <c r="L1587" s="78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76"/>
      <c r="AE1587" s="76"/>
      <c r="AF1587" s="76"/>
      <c r="AG1587" s="76"/>
      <c r="AH1587" s="76"/>
      <c r="AI1587" s="76"/>
      <c r="AJ1587" s="76"/>
      <c r="AK1587" s="76"/>
      <c r="AL1587" s="78"/>
      <c r="AM1587" s="76"/>
      <c r="AN1587" s="76"/>
      <c r="AO1587" s="76"/>
      <c r="AP1587" s="76"/>
      <c r="AQ1587" s="76"/>
      <c r="AR1587" s="76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7"/>
      <c r="BD1587" s="77"/>
      <c r="BE1587" s="77"/>
      <c r="BF1587" s="77"/>
      <c r="BG1587" s="77"/>
      <c r="BH1587" s="77"/>
      <c r="BI1587" s="77"/>
      <c r="BJ1587" s="76"/>
      <c r="BK1587" s="76"/>
      <c r="BL1587" s="78"/>
      <c r="BM1587" s="76"/>
      <c r="BN1587" s="76"/>
      <c r="BO1587" s="76"/>
      <c r="BP1587" s="76"/>
      <c r="BQ1587" s="76"/>
      <c r="BR1587" s="76"/>
      <c r="BS1587" s="76"/>
      <c r="BT1587" s="76"/>
      <c r="BU1587" s="76"/>
      <c r="BV1587" s="76"/>
      <c r="BW1587" s="76"/>
      <c r="BX1587" s="76"/>
      <c r="BY1587" s="76"/>
      <c r="BZ1587" s="70"/>
      <c r="CA1587" s="71"/>
      <c r="CB1587" s="70"/>
      <c r="CC1587" s="70"/>
      <c r="CD1587" s="72"/>
      <c r="CJ1587"/>
      <c r="CW1587" s="74"/>
      <c r="DC1587" s="67"/>
      <c r="DI1587" s="67"/>
    </row>
    <row r="1588" spans="1:113">
      <c r="A1588" s="76"/>
      <c r="B1588" s="80"/>
      <c r="C1588" s="76"/>
      <c r="D1588" s="78"/>
      <c r="E1588" s="76"/>
      <c r="F1588" s="76"/>
      <c r="G1588" s="76"/>
      <c r="H1588" s="76"/>
      <c r="I1588" s="76"/>
      <c r="J1588" s="76"/>
      <c r="K1588" s="76"/>
      <c r="L1588" s="78"/>
      <c r="M1588" s="76"/>
      <c r="N1588" s="76"/>
      <c r="O1588" s="76"/>
      <c r="P1588" s="76"/>
      <c r="Q1588" s="76"/>
      <c r="R1588" s="76"/>
      <c r="S1588" s="76"/>
      <c r="T1588" s="76"/>
      <c r="U1588" s="76"/>
      <c r="V1588" s="76"/>
      <c r="W1588" s="76"/>
      <c r="X1588" s="76"/>
      <c r="Y1588" s="76"/>
      <c r="Z1588" s="76"/>
      <c r="AA1588" s="76"/>
      <c r="AB1588" s="76"/>
      <c r="AC1588" s="76"/>
      <c r="AD1588" s="76"/>
      <c r="AE1588" s="76"/>
      <c r="AF1588" s="76"/>
      <c r="AG1588" s="76"/>
      <c r="AH1588" s="76"/>
      <c r="AI1588" s="76"/>
      <c r="AJ1588" s="76"/>
      <c r="AK1588" s="76"/>
      <c r="AL1588" s="78"/>
      <c r="AM1588" s="76"/>
      <c r="AN1588" s="76"/>
      <c r="AO1588" s="76"/>
      <c r="AP1588" s="76"/>
      <c r="AQ1588" s="76"/>
      <c r="AR1588" s="76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7"/>
      <c r="BD1588" s="77"/>
      <c r="BE1588" s="80"/>
      <c r="BF1588" s="77"/>
      <c r="BG1588" s="80"/>
      <c r="BH1588" s="80"/>
      <c r="BI1588" s="80"/>
      <c r="BJ1588" s="76"/>
      <c r="BK1588" s="76"/>
      <c r="BL1588" s="78"/>
      <c r="BM1588" s="76"/>
      <c r="BN1588" s="76"/>
      <c r="BO1588" s="76"/>
      <c r="BP1588" s="76"/>
      <c r="BQ1588" s="76"/>
      <c r="BR1588" s="76"/>
      <c r="BS1588" s="76"/>
      <c r="BT1588" s="76"/>
      <c r="BU1588" s="76"/>
      <c r="BV1588" s="76"/>
      <c r="BW1588" s="76"/>
      <c r="BX1588" s="76"/>
      <c r="BY1588" s="76"/>
      <c r="BZ1588" s="70"/>
      <c r="CA1588" s="71"/>
      <c r="CB1588" s="70"/>
      <c r="CC1588" s="70"/>
      <c r="CD1588" s="72"/>
      <c r="CJ1588"/>
      <c r="CW1588" s="74"/>
      <c r="DC1588" s="67"/>
      <c r="DI1588" s="67"/>
    </row>
    <row r="1589" spans="1:113">
      <c r="A1589" s="76"/>
      <c r="B1589" s="77"/>
      <c r="C1589" s="76"/>
      <c r="D1589" s="78"/>
      <c r="E1589" s="76"/>
      <c r="F1589" s="76"/>
      <c r="G1589" s="76"/>
      <c r="H1589" s="76"/>
      <c r="I1589" s="76"/>
      <c r="J1589" s="76"/>
      <c r="K1589" s="76"/>
      <c r="L1589" s="78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76"/>
      <c r="AE1589" s="76"/>
      <c r="AF1589" s="76"/>
      <c r="AG1589" s="76"/>
      <c r="AH1589" s="76"/>
      <c r="AI1589" s="76"/>
      <c r="AJ1589" s="76"/>
      <c r="AK1589" s="76"/>
      <c r="AL1589" s="78"/>
      <c r="AM1589" s="76"/>
      <c r="AN1589" s="76"/>
      <c r="AO1589" s="76"/>
      <c r="AP1589" s="76"/>
      <c r="AQ1589" s="76"/>
      <c r="AR1589" s="76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7"/>
      <c r="BD1589" s="77"/>
      <c r="BE1589" s="77"/>
      <c r="BF1589" s="77"/>
      <c r="BG1589" s="77"/>
      <c r="BH1589" s="77"/>
      <c r="BI1589" s="77"/>
      <c r="BJ1589" s="76"/>
      <c r="BK1589" s="76"/>
      <c r="BL1589" s="78"/>
      <c r="BM1589" s="76"/>
      <c r="BN1589" s="76"/>
      <c r="BO1589" s="76"/>
      <c r="BP1589" s="76"/>
      <c r="BQ1589" s="76"/>
      <c r="BR1589" s="76"/>
      <c r="BS1589" s="76"/>
      <c r="BT1589" s="76"/>
      <c r="BU1589" s="76"/>
      <c r="BV1589" s="76"/>
      <c r="BW1589" s="76"/>
      <c r="BX1589" s="76"/>
      <c r="BY1589" s="76"/>
      <c r="BZ1589" s="70"/>
      <c r="CA1589" s="71"/>
      <c r="CB1589" s="70"/>
      <c r="CC1589" s="70"/>
      <c r="CD1589" s="72"/>
      <c r="CJ1589"/>
      <c r="CW1589" s="74"/>
      <c r="DC1589" s="67"/>
      <c r="DI1589" s="67"/>
    </row>
    <row r="1590" spans="1:113">
      <c r="A1590" s="76"/>
      <c r="B1590" s="77"/>
      <c r="C1590" s="76"/>
      <c r="D1590" s="78"/>
      <c r="E1590" s="76"/>
      <c r="F1590" s="76"/>
      <c r="G1590" s="76"/>
      <c r="H1590" s="76"/>
      <c r="I1590" s="76"/>
      <c r="J1590" s="76"/>
      <c r="K1590" s="76"/>
      <c r="L1590" s="78"/>
      <c r="M1590" s="76"/>
      <c r="N1590" s="76"/>
      <c r="O1590" s="76"/>
      <c r="P1590" s="76"/>
      <c r="Q1590" s="76"/>
      <c r="R1590" s="76"/>
      <c r="S1590" s="76"/>
      <c r="T1590" s="76"/>
      <c r="U1590" s="76"/>
      <c r="V1590" s="76"/>
      <c r="W1590" s="76"/>
      <c r="X1590" s="76"/>
      <c r="Y1590" s="76"/>
      <c r="Z1590" s="76"/>
      <c r="AA1590" s="76"/>
      <c r="AB1590" s="76"/>
      <c r="AC1590" s="76"/>
      <c r="AD1590" s="76"/>
      <c r="AE1590" s="76"/>
      <c r="AF1590" s="76"/>
      <c r="AG1590" s="76"/>
      <c r="AH1590" s="76"/>
      <c r="AI1590" s="76"/>
      <c r="AJ1590" s="76"/>
      <c r="AK1590" s="76"/>
      <c r="AL1590" s="78"/>
      <c r="AM1590" s="76"/>
      <c r="AN1590" s="76"/>
      <c r="AO1590" s="76"/>
      <c r="AP1590" s="76"/>
      <c r="AQ1590" s="76"/>
      <c r="AR1590" s="76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7"/>
      <c r="BD1590" s="77"/>
      <c r="BE1590" s="77"/>
      <c r="BF1590" s="77"/>
      <c r="BG1590" s="77"/>
      <c r="BH1590" s="77"/>
      <c r="BI1590" s="77"/>
      <c r="BJ1590" s="76"/>
      <c r="BK1590" s="76"/>
      <c r="BL1590" s="78"/>
      <c r="BM1590" s="76"/>
      <c r="BN1590" s="76"/>
      <c r="BO1590" s="76"/>
      <c r="BP1590" s="76"/>
      <c r="BQ1590" s="76"/>
      <c r="BR1590" s="76"/>
      <c r="BS1590" s="76"/>
      <c r="BT1590" s="76"/>
      <c r="BU1590" s="76"/>
      <c r="BV1590" s="76"/>
      <c r="BW1590" s="76"/>
      <c r="BX1590" s="76"/>
      <c r="BY1590" s="76"/>
      <c r="BZ1590" s="70"/>
      <c r="CA1590" s="71"/>
      <c r="CB1590" s="70"/>
      <c r="CC1590" s="70"/>
      <c r="CD1590" s="72"/>
      <c r="CJ1590"/>
      <c r="CW1590" s="74"/>
      <c r="DC1590" s="67"/>
      <c r="DI1590" s="67"/>
    </row>
    <row r="1591" spans="1:113">
      <c r="A1591" s="76"/>
      <c r="B1591" s="77"/>
      <c r="C1591" s="76"/>
      <c r="D1591" s="78"/>
      <c r="E1591" s="76"/>
      <c r="F1591" s="76"/>
      <c r="G1591" s="76"/>
      <c r="H1591" s="76"/>
      <c r="I1591" s="76"/>
      <c r="J1591" s="76"/>
      <c r="K1591" s="76"/>
      <c r="L1591" s="78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76"/>
      <c r="AE1591" s="76"/>
      <c r="AF1591" s="76"/>
      <c r="AG1591" s="76"/>
      <c r="AH1591" s="76"/>
      <c r="AI1591" s="76"/>
      <c r="AJ1591" s="76"/>
      <c r="AK1591" s="76"/>
      <c r="AL1591" s="78"/>
      <c r="AM1591" s="76"/>
      <c r="AN1591" s="76"/>
      <c r="AO1591" s="76"/>
      <c r="AP1591" s="76"/>
      <c r="AQ1591" s="76"/>
      <c r="AR1591" s="76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7"/>
      <c r="BD1591" s="77"/>
      <c r="BE1591" s="77"/>
      <c r="BF1591" s="77"/>
      <c r="BG1591" s="77"/>
      <c r="BH1591" s="77"/>
      <c r="BI1591" s="77"/>
      <c r="BJ1591" s="76"/>
      <c r="BK1591" s="76"/>
      <c r="BL1591" s="78"/>
      <c r="BM1591" s="76"/>
      <c r="BN1591" s="76"/>
      <c r="BO1591" s="76"/>
      <c r="BP1591" s="76"/>
      <c r="BQ1591" s="76"/>
      <c r="BR1591" s="76"/>
      <c r="BS1591" s="76"/>
      <c r="BT1591" s="76"/>
      <c r="BU1591" s="76"/>
      <c r="BV1591" s="76"/>
      <c r="BW1591" s="76"/>
      <c r="BX1591" s="76"/>
      <c r="BY1591" s="76"/>
      <c r="BZ1591" s="70"/>
      <c r="CA1591" s="71"/>
      <c r="CB1591" s="70"/>
      <c r="CC1591" s="70"/>
      <c r="CD1591" s="72"/>
      <c r="CJ1591"/>
      <c r="CW1591" s="74"/>
      <c r="DC1591" s="67"/>
      <c r="DI1591" s="67"/>
    </row>
    <row r="1592" spans="1:113">
      <c r="A1592" s="76"/>
      <c r="B1592" s="77"/>
      <c r="C1592" s="76"/>
      <c r="D1592" s="78"/>
      <c r="E1592" s="76"/>
      <c r="F1592" s="76"/>
      <c r="G1592" s="76"/>
      <c r="H1592" s="76"/>
      <c r="I1592" s="76"/>
      <c r="J1592" s="76"/>
      <c r="K1592" s="76"/>
      <c r="L1592" s="78"/>
      <c r="M1592" s="76"/>
      <c r="N1592" s="76"/>
      <c r="O1592" s="76"/>
      <c r="P1592" s="76"/>
      <c r="Q1592" s="76"/>
      <c r="R1592" s="76"/>
      <c r="S1592" s="76"/>
      <c r="T1592" s="76"/>
      <c r="U1592" s="76"/>
      <c r="V1592" s="76"/>
      <c r="W1592" s="76"/>
      <c r="X1592" s="76"/>
      <c r="Y1592" s="76"/>
      <c r="Z1592" s="76"/>
      <c r="AA1592" s="76"/>
      <c r="AB1592" s="76"/>
      <c r="AC1592" s="76"/>
      <c r="AD1592" s="76"/>
      <c r="AE1592" s="76"/>
      <c r="AF1592" s="76"/>
      <c r="AG1592" s="76"/>
      <c r="AH1592" s="76"/>
      <c r="AI1592" s="76"/>
      <c r="AJ1592" s="76"/>
      <c r="AK1592" s="76"/>
      <c r="AL1592" s="78"/>
      <c r="AM1592" s="76"/>
      <c r="AN1592" s="76"/>
      <c r="AO1592" s="76"/>
      <c r="AP1592" s="76"/>
      <c r="AQ1592" s="76"/>
      <c r="AR1592" s="76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7"/>
      <c r="BD1592" s="77"/>
      <c r="BE1592" s="77"/>
      <c r="BF1592" s="77"/>
      <c r="BG1592" s="77"/>
      <c r="BH1592" s="77"/>
      <c r="BI1592" s="77"/>
      <c r="BJ1592" s="76"/>
      <c r="BK1592" s="76"/>
      <c r="BL1592" s="78"/>
      <c r="BM1592" s="76"/>
      <c r="BN1592" s="76"/>
      <c r="BO1592" s="76"/>
      <c r="BP1592" s="76"/>
      <c r="BQ1592" s="76"/>
      <c r="BR1592" s="76"/>
      <c r="BS1592" s="76"/>
      <c r="BT1592" s="76"/>
      <c r="BU1592" s="76"/>
      <c r="BV1592" s="76"/>
      <c r="BW1592" s="76"/>
      <c r="BX1592" s="76"/>
      <c r="BY1592" s="76"/>
      <c r="BZ1592" s="70"/>
      <c r="CA1592" s="71"/>
      <c r="CB1592" s="70"/>
      <c r="CC1592" s="70"/>
      <c r="CD1592" s="72"/>
      <c r="CJ1592"/>
      <c r="CW1592" s="74"/>
      <c r="DC1592" s="67"/>
      <c r="DI1592" s="67"/>
    </row>
    <row r="1593" spans="1:113">
      <c r="A1593" s="76"/>
      <c r="B1593" s="77"/>
      <c r="C1593" s="76"/>
      <c r="D1593" s="78"/>
      <c r="E1593" s="76"/>
      <c r="F1593" s="76"/>
      <c r="G1593" s="76"/>
      <c r="H1593" s="76"/>
      <c r="I1593" s="76"/>
      <c r="J1593" s="76"/>
      <c r="K1593" s="76"/>
      <c r="L1593" s="78"/>
      <c r="M1593" s="76"/>
      <c r="N1593" s="76"/>
      <c r="O1593" s="76"/>
      <c r="P1593" s="76"/>
      <c r="Q1593" s="76"/>
      <c r="R1593" s="79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76"/>
      <c r="AE1593" s="76"/>
      <c r="AF1593" s="76"/>
      <c r="AG1593" s="76"/>
      <c r="AH1593" s="76"/>
      <c r="AI1593" s="76"/>
      <c r="AJ1593" s="76"/>
      <c r="AK1593" s="76"/>
      <c r="AL1593" s="78"/>
      <c r="AM1593" s="76"/>
      <c r="AN1593" s="76"/>
      <c r="AO1593" s="76"/>
      <c r="AP1593" s="76"/>
      <c r="AQ1593" s="76"/>
      <c r="AR1593" s="76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7"/>
      <c r="BD1593" s="77"/>
      <c r="BE1593" s="77"/>
      <c r="BF1593" s="77"/>
      <c r="BG1593" s="77"/>
      <c r="BH1593" s="77"/>
      <c r="BI1593" s="77"/>
      <c r="BJ1593" s="76"/>
      <c r="BK1593" s="76"/>
      <c r="BL1593" s="78"/>
      <c r="BM1593" s="76"/>
      <c r="BN1593" s="76"/>
      <c r="BO1593" s="76"/>
      <c r="BP1593" s="76"/>
      <c r="BQ1593" s="76"/>
      <c r="BR1593" s="76"/>
      <c r="BS1593" s="76"/>
      <c r="BT1593" s="76"/>
      <c r="BU1593" s="76"/>
      <c r="BV1593" s="76"/>
      <c r="BW1593" s="76"/>
      <c r="BX1593" s="76"/>
      <c r="BY1593" s="76"/>
      <c r="BZ1593" s="70"/>
      <c r="CA1593" s="71"/>
      <c r="CB1593" s="70"/>
      <c r="CC1593" s="70"/>
      <c r="CD1593" s="72"/>
      <c r="CJ1593"/>
      <c r="CW1593" s="74"/>
      <c r="DC1593" s="67"/>
      <c r="DI1593" s="67"/>
    </row>
    <row r="1594" spans="1:113">
      <c r="A1594" s="76"/>
      <c r="B1594" s="80"/>
      <c r="C1594" s="76"/>
      <c r="D1594" s="78"/>
      <c r="E1594" s="76"/>
      <c r="F1594" s="76"/>
      <c r="G1594" s="76"/>
      <c r="H1594" s="76"/>
      <c r="I1594" s="76"/>
      <c r="J1594" s="76"/>
      <c r="K1594" s="76"/>
      <c r="L1594" s="78"/>
      <c r="M1594" s="76"/>
      <c r="N1594" s="76"/>
      <c r="O1594" s="76"/>
      <c r="P1594" s="76"/>
      <c r="Q1594" s="76"/>
      <c r="R1594" s="76"/>
      <c r="S1594" s="76"/>
      <c r="T1594" s="76"/>
      <c r="U1594" s="76"/>
      <c r="V1594" s="76"/>
      <c r="W1594" s="76"/>
      <c r="X1594" s="76"/>
      <c r="Y1594" s="76"/>
      <c r="Z1594" s="76"/>
      <c r="AA1594" s="76"/>
      <c r="AB1594" s="76"/>
      <c r="AC1594" s="76"/>
      <c r="AD1594" s="76"/>
      <c r="AE1594" s="76"/>
      <c r="AF1594" s="76"/>
      <c r="AG1594" s="76"/>
      <c r="AH1594" s="76"/>
      <c r="AI1594" s="76"/>
      <c r="AJ1594" s="76"/>
      <c r="AK1594" s="76"/>
      <c r="AL1594" s="78"/>
      <c r="AM1594" s="76"/>
      <c r="AN1594" s="76"/>
      <c r="AO1594" s="76"/>
      <c r="AP1594" s="76"/>
      <c r="AQ1594" s="76"/>
      <c r="AR1594" s="76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7"/>
      <c r="BD1594" s="77"/>
      <c r="BE1594" s="80"/>
      <c r="BF1594" s="77"/>
      <c r="BG1594" s="80"/>
      <c r="BH1594" s="80"/>
      <c r="BI1594" s="80"/>
      <c r="BJ1594" s="76"/>
      <c r="BK1594" s="76"/>
      <c r="BL1594" s="78"/>
      <c r="BM1594" s="76"/>
      <c r="BN1594" s="76"/>
      <c r="BO1594" s="76"/>
      <c r="BP1594" s="76"/>
      <c r="BQ1594" s="76"/>
      <c r="BR1594" s="76"/>
      <c r="BS1594" s="76"/>
      <c r="BT1594" s="76"/>
      <c r="BU1594" s="76"/>
      <c r="BV1594" s="76"/>
      <c r="BW1594" s="76"/>
      <c r="BX1594" s="76"/>
      <c r="BY1594" s="76"/>
      <c r="BZ1594" s="70"/>
      <c r="CA1594" s="71"/>
      <c r="CB1594" s="70"/>
      <c r="CC1594" s="70"/>
      <c r="CD1594" s="72"/>
      <c r="CJ1594"/>
      <c r="CW1594" s="74"/>
      <c r="DC1594" s="67"/>
      <c r="DI1594" s="67"/>
    </row>
    <row r="1595" spans="1:113">
      <c r="A1595" s="76"/>
      <c r="B1595" s="77"/>
      <c r="C1595" s="76"/>
      <c r="D1595" s="78"/>
      <c r="E1595" s="76"/>
      <c r="F1595" s="76"/>
      <c r="G1595" s="76"/>
      <c r="H1595" s="76"/>
      <c r="I1595" s="76"/>
      <c r="J1595" s="76"/>
      <c r="K1595" s="76"/>
      <c r="L1595" s="78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  <c r="AH1595" s="76"/>
      <c r="AI1595" s="76"/>
      <c r="AJ1595" s="76"/>
      <c r="AK1595" s="76"/>
      <c r="AL1595" s="78"/>
      <c r="AM1595" s="76"/>
      <c r="AN1595" s="76"/>
      <c r="AO1595" s="76"/>
      <c r="AP1595" s="76"/>
      <c r="AQ1595" s="76"/>
      <c r="AR1595" s="76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7"/>
      <c r="BD1595" s="77"/>
      <c r="BE1595" s="77"/>
      <c r="BF1595" s="77"/>
      <c r="BG1595" s="77"/>
      <c r="BH1595" s="77"/>
      <c r="BI1595" s="77"/>
      <c r="BJ1595" s="76"/>
      <c r="BK1595" s="76"/>
      <c r="BL1595" s="78"/>
      <c r="BM1595" s="76"/>
      <c r="BN1595" s="76"/>
      <c r="BO1595" s="76"/>
      <c r="BP1595" s="76"/>
      <c r="BQ1595" s="76"/>
      <c r="BR1595" s="76"/>
      <c r="BS1595" s="76"/>
      <c r="BT1595" s="76"/>
      <c r="BU1595" s="76"/>
      <c r="BV1595" s="76"/>
      <c r="BW1595" s="76"/>
      <c r="BX1595" s="76"/>
      <c r="BY1595" s="76"/>
      <c r="BZ1595" s="70"/>
      <c r="CA1595" s="71"/>
      <c r="CB1595" s="70"/>
      <c r="CC1595" s="70"/>
      <c r="CD1595" s="72"/>
      <c r="CJ1595"/>
      <c r="CW1595" s="74"/>
      <c r="DC1595" s="67"/>
      <c r="DI1595" s="67"/>
    </row>
    <row r="1596" spans="1:113">
      <c r="A1596" s="76"/>
      <c r="B1596" s="80"/>
      <c r="C1596" s="76"/>
      <c r="D1596" s="78"/>
      <c r="E1596" s="76"/>
      <c r="F1596" s="76"/>
      <c r="G1596" s="76"/>
      <c r="H1596" s="76"/>
      <c r="I1596" s="76"/>
      <c r="J1596" s="76"/>
      <c r="K1596" s="76"/>
      <c r="L1596" s="78"/>
      <c r="M1596" s="76"/>
      <c r="N1596" s="76"/>
      <c r="O1596" s="76"/>
      <c r="P1596" s="76"/>
      <c r="Q1596" s="76"/>
      <c r="R1596" s="76"/>
      <c r="S1596" s="76"/>
      <c r="T1596" s="76"/>
      <c r="U1596" s="76"/>
      <c r="V1596" s="76"/>
      <c r="W1596" s="76"/>
      <c r="X1596" s="76"/>
      <c r="Y1596" s="76"/>
      <c r="Z1596" s="76"/>
      <c r="AA1596" s="76"/>
      <c r="AB1596" s="76"/>
      <c r="AC1596" s="76"/>
      <c r="AD1596" s="76"/>
      <c r="AE1596" s="76"/>
      <c r="AF1596" s="76"/>
      <c r="AG1596" s="76"/>
      <c r="AH1596" s="76"/>
      <c r="AI1596" s="76"/>
      <c r="AJ1596" s="76"/>
      <c r="AK1596" s="76"/>
      <c r="AL1596" s="78"/>
      <c r="AM1596" s="76"/>
      <c r="AN1596" s="76"/>
      <c r="AO1596" s="76"/>
      <c r="AP1596" s="76"/>
      <c r="AQ1596" s="76"/>
      <c r="AR1596" s="76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7"/>
      <c r="BD1596" s="77"/>
      <c r="BE1596" s="80"/>
      <c r="BF1596" s="77"/>
      <c r="BG1596" s="80"/>
      <c r="BH1596" s="80"/>
      <c r="BI1596" s="80"/>
      <c r="BJ1596" s="76"/>
      <c r="BK1596" s="76"/>
      <c r="BL1596" s="78"/>
      <c r="BM1596" s="76"/>
      <c r="BN1596" s="76"/>
      <c r="BO1596" s="76"/>
      <c r="BP1596" s="76"/>
      <c r="BQ1596" s="76"/>
      <c r="BR1596" s="76"/>
      <c r="BS1596" s="76"/>
      <c r="BT1596" s="76"/>
      <c r="BU1596" s="76"/>
      <c r="BV1596" s="76"/>
      <c r="BW1596" s="76"/>
      <c r="BX1596" s="76"/>
      <c r="BY1596" s="76"/>
      <c r="BZ1596" s="70"/>
      <c r="CA1596" s="71"/>
      <c r="CB1596" s="70"/>
      <c r="CC1596" s="70"/>
      <c r="CD1596" s="72"/>
      <c r="CJ1596"/>
      <c r="CW1596" s="74"/>
      <c r="DC1596" s="67"/>
      <c r="DI1596" s="67"/>
    </row>
    <row r="1597" spans="1:113">
      <c r="A1597" s="76"/>
      <c r="B1597" s="77"/>
      <c r="C1597" s="76"/>
      <c r="D1597" s="78"/>
      <c r="E1597" s="76"/>
      <c r="F1597" s="76"/>
      <c r="G1597" s="76"/>
      <c r="H1597" s="76"/>
      <c r="I1597" s="76"/>
      <c r="J1597" s="76"/>
      <c r="K1597" s="76"/>
      <c r="L1597" s="78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76"/>
      <c r="AE1597" s="76"/>
      <c r="AF1597" s="76"/>
      <c r="AG1597" s="76"/>
      <c r="AH1597" s="76"/>
      <c r="AI1597" s="76"/>
      <c r="AJ1597" s="76"/>
      <c r="AK1597" s="76"/>
      <c r="AL1597" s="78"/>
      <c r="AM1597" s="76"/>
      <c r="AN1597" s="76"/>
      <c r="AO1597" s="76"/>
      <c r="AP1597" s="76"/>
      <c r="AQ1597" s="76"/>
      <c r="AR1597" s="76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7"/>
      <c r="BD1597" s="77"/>
      <c r="BE1597" s="77"/>
      <c r="BF1597" s="77"/>
      <c r="BG1597" s="77"/>
      <c r="BH1597" s="77"/>
      <c r="BI1597" s="77"/>
      <c r="BJ1597" s="76"/>
      <c r="BK1597" s="76"/>
      <c r="BL1597" s="78"/>
      <c r="BM1597" s="76"/>
      <c r="BN1597" s="76"/>
      <c r="BO1597" s="76"/>
      <c r="BP1597" s="76"/>
      <c r="BQ1597" s="76"/>
      <c r="BR1597" s="76"/>
      <c r="BS1597" s="76"/>
      <c r="BT1597" s="76"/>
      <c r="BU1597" s="76"/>
      <c r="BV1597" s="76"/>
      <c r="BW1597" s="76"/>
      <c r="BX1597" s="76"/>
      <c r="BY1597" s="76"/>
      <c r="BZ1597" s="70"/>
      <c r="CA1597" s="71"/>
      <c r="CB1597" s="70"/>
      <c r="CC1597" s="70"/>
      <c r="CD1597" s="72"/>
      <c r="CJ1597"/>
      <c r="CW1597" s="74"/>
      <c r="DC1597" s="67"/>
      <c r="DI1597" s="67"/>
    </row>
    <row r="1598" spans="1:113">
      <c r="A1598" s="76"/>
      <c r="B1598" s="80"/>
      <c r="C1598" s="76"/>
      <c r="D1598" s="78"/>
      <c r="E1598" s="76"/>
      <c r="F1598" s="76"/>
      <c r="G1598" s="76"/>
      <c r="H1598" s="76"/>
      <c r="I1598" s="76"/>
      <c r="J1598" s="76"/>
      <c r="K1598" s="76"/>
      <c r="L1598" s="78"/>
      <c r="M1598" s="76"/>
      <c r="N1598" s="76"/>
      <c r="O1598" s="76"/>
      <c r="P1598" s="76"/>
      <c r="Q1598" s="76"/>
      <c r="R1598" s="76"/>
      <c r="S1598" s="76"/>
      <c r="T1598" s="76"/>
      <c r="U1598" s="76"/>
      <c r="V1598" s="76"/>
      <c r="W1598" s="76"/>
      <c r="X1598" s="76"/>
      <c r="Y1598" s="76"/>
      <c r="Z1598" s="76"/>
      <c r="AA1598" s="76"/>
      <c r="AB1598" s="76"/>
      <c r="AC1598" s="76"/>
      <c r="AD1598" s="76"/>
      <c r="AE1598" s="76"/>
      <c r="AF1598" s="76"/>
      <c r="AG1598" s="76"/>
      <c r="AH1598" s="76"/>
      <c r="AI1598" s="76"/>
      <c r="AJ1598" s="76"/>
      <c r="AK1598" s="76"/>
      <c r="AL1598" s="78"/>
      <c r="AM1598" s="76"/>
      <c r="AN1598" s="76"/>
      <c r="AO1598" s="76"/>
      <c r="AP1598" s="76"/>
      <c r="AQ1598" s="76"/>
      <c r="AR1598" s="76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7"/>
      <c r="BD1598" s="77"/>
      <c r="BE1598" s="80"/>
      <c r="BF1598" s="77"/>
      <c r="BG1598" s="80"/>
      <c r="BH1598" s="80"/>
      <c r="BI1598" s="80"/>
      <c r="BJ1598" s="76"/>
      <c r="BK1598" s="76"/>
      <c r="BL1598" s="78"/>
      <c r="BM1598" s="76"/>
      <c r="BN1598" s="76"/>
      <c r="BO1598" s="76"/>
      <c r="BP1598" s="76"/>
      <c r="BQ1598" s="76"/>
      <c r="BR1598" s="76"/>
      <c r="BS1598" s="76"/>
      <c r="BT1598" s="76"/>
      <c r="BU1598" s="76"/>
      <c r="BV1598" s="76"/>
      <c r="BW1598" s="76"/>
      <c r="BX1598" s="76"/>
      <c r="BY1598" s="76"/>
      <c r="BZ1598" s="70"/>
      <c r="CA1598" s="71"/>
      <c r="CB1598" s="70"/>
      <c r="CC1598" s="70"/>
      <c r="CD1598" s="72"/>
      <c r="CJ1598"/>
      <c r="CW1598" s="74"/>
      <c r="DC1598" s="67"/>
      <c r="DI1598" s="67"/>
    </row>
    <row r="1599" spans="1:113">
      <c r="A1599" s="76"/>
      <c r="B1599" s="80"/>
      <c r="C1599" s="76"/>
      <c r="D1599" s="78"/>
      <c r="E1599" s="76"/>
      <c r="F1599" s="76"/>
      <c r="G1599" s="76"/>
      <c r="H1599" s="76"/>
      <c r="I1599" s="76"/>
      <c r="J1599" s="76"/>
      <c r="K1599" s="76"/>
      <c r="L1599" s="78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76"/>
      <c r="AE1599" s="76"/>
      <c r="AF1599" s="76"/>
      <c r="AG1599" s="76"/>
      <c r="AH1599" s="76"/>
      <c r="AI1599" s="76"/>
      <c r="AJ1599" s="76"/>
      <c r="AK1599" s="76"/>
      <c r="AL1599" s="78"/>
      <c r="AM1599" s="76"/>
      <c r="AN1599" s="76"/>
      <c r="AO1599" s="76"/>
      <c r="AP1599" s="76"/>
      <c r="AQ1599" s="76"/>
      <c r="AR1599" s="76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7"/>
      <c r="BD1599" s="77"/>
      <c r="BE1599" s="80"/>
      <c r="BF1599" s="77"/>
      <c r="BG1599" s="80"/>
      <c r="BH1599" s="80"/>
      <c r="BI1599" s="80"/>
      <c r="BJ1599" s="76"/>
      <c r="BK1599" s="76"/>
      <c r="BL1599" s="78"/>
      <c r="BM1599" s="76"/>
      <c r="BN1599" s="76"/>
      <c r="BO1599" s="76"/>
      <c r="BP1599" s="76"/>
      <c r="BQ1599" s="76"/>
      <c r="BR1599" s="76"/>
      <c r="BS1599" s="76"/>
      <c r="BT1599" s="76"/>
      <c r="BU1599" s="76"/>
      <c r="BV1599" s="76"/>
      <c r="BW1599" s="76"/>
      <c r="BX1599" s="76"/>
      <c r="BY1599" s="76"/>
      <c r="BZ1599" s="70"/>
      <c r="CA1599" s="71"/>
      <c r="CB1599" s="70"/>
      <c r="CC1599" s="70"/>
      <c r="CD1599" s="72"/>
      <c r="CJ1599"/>
      <c r="CW1599" s="74"/>
      <c r="DC1599" s="67"/>
      <c r="DI1599" s="67"/>
    </row>
    <row r="1600" spans="1:113">
      <c r="A1600" s="76"/>
      <c r="B1600" s="80"/>
      <c r="C1600" s="76"/>
      <c r="D1600" s="78"/>
      <c r="E1600" s="76"/>
      <c r="F1600" s="76"/>
      <c r="G1600" s="76"/>
      <c r="H1600" s="76"/>
      <c r="I1600" s="76"/>
      <c r="J1600" s="76"/>
      <c r="K1600" s="76"/>
      <c r="L1600" s="78"/>
      <c r="M1600" s="76"/>
      <c r="N1600" s="76"/>
      <c r="O1600" s="76"/>
      <c r="P1600" s="76"/>
      <c r="Q1600" s="76"/>
      <c r="R1600" s="76"/>
      <c r="S1600" s="76"/>
      <c r="T1600" s="76"/>
      <c r="U1600" s="76"/>
      <c r="V1600" s="76"/>
      <c r="W1600" s="76"/>
      <c r="X1600" s="76"/>
      <c r="Y1600" s="76"/>
      <c r="Z1600" s="76"/>
      <c r="AA1600" s="76"/>
      <c r="AB1600" s="76"/>
      <c r="AC1600" s="76"/>
      <c r="AD1600" s="76"/>
      <c r="AE1600" s="76"/>
      <c r="AF1600" s="76"/>
      <c r="AG1600" s="76"/>
      <c r="AH1600" s="76"/>
      <c r="AI1600" s="76"/>
      <c r="AJ1600" s="76"/>
      <c r="AK1600" s="76"/>
      <c r="AL1600" s="78"/>
      <c r="AM1600" s="76"/>
      <c r="AN1600" s="76"/>
      <c r="AO1600" s="76"/>
      <c r="AP1600" s="76"/>
      <c r="AQ1600" s="76"/>
      <c r="AR1600" s="76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7"/>
      <c r="BD1600" s="77"/>
      <c r="BE1600" s="80"/>
      <c r="BF1600" s="77"/>
      <c r="BG1600" s="80"/>
      <c r="BH1600" s="80"/>
      <c r="BI1600" s="80"/>
      <c r="BJ1600" s="76"/>
      <c r="BK1600" s="76"/>
      <c r="BL1600" s="78"/>
      <c r="BM1600" s="76"/>
      <c r="BN1600" s="76"/>
      <c r="BO1600" s="76"/>
      <c r="BP1600" s="76"/>
      <c r="BQ1600" s="76"/>
      <c r="BR1600" s="76"/>
      <c r="BS1600" s="76"/>
      <c r="BT1600" s="76"/>
      <c r="BU1600" s="76"/>
      <c r="BV1600" s="76"/>
      <c r="BW1600" s="76"/>
      <c r="BX1600" s="76"/>
      <c r="BY1600" s="76"/>
      <c r="BZ1600" s="70"/>
      <c r="CA1600" s="71"/>
      <c r="CB1600" s="70"/>
      <c r="CC1600" s="70"/>
      <c r="CD1600" s="72"/>
      <c r="CJ1600"/>
      <c r="CW1600" s="74"/>
      <c r="DC1600" s="67"/>
      <c r="DI1600" s="67"/>
    </row>
    <row r="1601" spans="1:113">
      <c r="A1601" s="76"/>
      <c r="B1601" s="77"/>
      <c r="C1601" s="76"/>
      <c r="D1601" s="78"/>
      <c r="E1601" s="76"/>
      <c r="F1601" s="76"/>
      <c r="G1601" s="76"/>
      <c r="H1601" s="76"/>
      <c r="I1601" s="76"/>
      <c r="J1601" s="76"/>
      <c r="K1601" s="76"/>
      <c r="L1601" s="78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76"/>
      <c r="AE1601" s="76"/>
      <c r="AF1601" s="76"/>
      <c r="AG1601" s="76"/>
      <c r="AH1601" s="76"/>
      <c r="AI1601" s="76"/>
      <c r="AJ1601" s="76"/>
      <c r="AK1601" s="76"/>
      <c r="AL1601" s="78"/>
      <c r="AM1601" s="76"/>
      <c r="AN1601" s="76"/>
      <c r="AO1601" s="76"/>
      <c r="AP1601" s="76"/>
      <c r="AQ1601" s="76"/>
      <c r="AR1601" s="76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7"/>
      <c r="BD1601" s="77"/>
      <c r="BE1601" s="77"/>
      <c r="BF1601" s="77"/>
      <c r="BG1601" s="77"/>
      <c r="BH1601" s="77"/>
      <c r="BI1601" s="77"/>
      <c r="BJ1601" s="76"/>
      <c r="BK1601" s="76"/>
      <c r="BL1601" s="78"/>
      <c r="BM1601" s="76"/>
      <c r="BN1601" s="76"/>
      <c r="BO1601" s="76"/>
      <c r="BP1601" s="76"/>
      <c r="BQ1601" s="76"/>
      <c r="BR1601" s="76"/>
      <c r="BS1601" s="76"/>
      <c r="BT1601" s="76"/>
      <c r="BU1601" s="76"/>
      <c r="BV1601" s="76"/>
      <c r="BW1601" s="76"/>
      <c r="BX1601" s="76"/>
      <c r="BY1601" s="76"/>
      <c r="BZ1601" s="70"/>
      <c r="CA1601" s="71"/>
      <c r="CB1601" s="70"/>
      <c r="CC1601" s="70"/>
      <c r="CD1601" s="72"/>
      <c r="CJ1601"/>
      <c r="CW1601" s="74"/>
      <c r="DC1601" s="67"/>
      <c r="DI1601" s="67"/>
    </row>
    <row r="1602" spans="1:113">
      <c r="A1602" s="76"/>
      <c r="B1602" s="80"/>
      <c r="C1602" s="76"/>
      <c r="D1602" s="78"/>
      <c r="E1602" s="76"/>
      <c r="F1602" s="76"/>
      <c r="G1602" s="76"/>
      <c r="H1602" s="76"/>
      <c r="I1602" s="76"/>
      <c r="J1602" s="76"/>
      <c r="K1602" s="76"/>
      <c r="L1602" s="78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  <c r="AH1602" s="76"/>
      <c r="AI1602" s="76"/>
      <c r="AJ1602" s="76"/>
      <c r="AK1602" s="76"/>
      <c r="AL1602" s="78"/>
      <c r="AM1602" s="76"/>
      <c r="AN1602" s="76"/>
      <c r="AO1602" s="76"/>
      <c r="AP1602" s="76"/>
      <c r="AQ1602" s="76"/>
      <c r="AR1602" s="76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7"/>
      <c r="BD1602" s="77"/>
      <c r="BE1602" s="80"/>
      <c r="BF1602" s="77"/>
      <c r="BG1602" s="80"/>
      <c r="BH1602" s="80"/>
      <c r="BI1602" s="80"/>
      <c r="BJ1602" s="76"/>
      <c r="BK1602" s="76"/>
      <c r="BL1602" s="78"/>
      <c r="BM1602" s="76"/>
      <c r="BN1602" s="76"/>
      <c r="BO1602" s="76"/>
      <c r="BP1602" s="76"/>
      <c r="BQ1602" s="76"/>
      <c r="BR1602" s="76"/>
      <c r="BS1602" s="76"/>
      <c r="BT1602" s="76"/>
      <c r="BU1602" s="76"/>
      <c r="BV1602" s="76"/>
      <c r="BW1602" s="76"/>
      <c r="BX1602" s="76"/>
      <c r="BY1602" s="76"/>
      <c r="BZ1602" s="70"/>
      <c r="CA1602" s="71"/>
      <c r="CB1602" s="70"/>
      <c r="CC1602" s="70"/>
      <c r="CD1602" s="72"/>
      <c r="CJ1602"/>
      <c r="CW1602" s="74"/>
      <c r="DC1602" s="67"/>
      <c r="DI1602" s="67"/>
    </row>
    <row r="1603" spans="1:113">
      <c r="A1603" s="76"/>
      <c r="B1603" s="80"/>
      <c r="C1603" s="76"/>
      <c r="D1603" s="78"/>
      <c r="E1603" s="76"/>
      <c r="F1603" s="76"/>
      <c r="G1603" s="76"/>
      <c r="H1603" s="76"/>
      <c r="I1603" s="76"/>
      <c r="J1603" s="76"/>
      <c r="K1603" s="76"/>
      <c r="L1603" s="78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76"/>
      <c r="AE1603" s="76"/>
      <c r="AF1603" s="76"/>
      <c r="AG1603" s="76"/>
      <c r="AH1603" s="76"/>
      <c r="AI1603" s="76"/>
      <c r="AJ1603" s="76"/>
      <c r="AK1603" s="76"/>
      <c r="AL1603" s="78"/>
      <c r="AM1603" s="76"/>
      <c r="AN1603" s="76"/>
      <c r="AO1603" s="76"/>
      <c r="AP1603" s="76"/>
      <c r="AQ1603" s="76"/>
      <c r="AR1603" s="76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7"/>
      <c r="BD1603" s="77"/>
      <c r="BE1603" s="80"/>
      <c r="BF1603" s="77"/>
      <c r="BG1603" s="80"/>
      <c r="BH1603" s="80"/>
      <c r="BI1603" s="80"/>
      <c r="BJ1603" s="76"/>
      <c r="BK1603" s="76"/>
      <c r="BL1603" s="78"/>
      <c r="BM1603" s="76"/>
      <c r="BN1603" s="76"/>
      <c r="BO1603" s="76"/>
      <c r="BP1603" s="76"/>
      <c r="BQ1603" s="76"/>
      <c r="BR1603" s="76"/>
      <c r="BS1603" s="76"/>
      <c r="BT1603" s="76"/>
      <c r="BU1603" s="76"/>
      <c r="BV1603" s="76"/>
      <c r="BW1603" s="76"/>
      <c r="BX1603" s="76"/>
      <c r="BY1603" s="76"/>
      <c r="BZ1603" s="70"/>
      <c r="CA1603" s="71"/>
      <c r="CB1603" s="70"/>
      <c r="CC1603" s="70"/>
      <c r="CD1603" s="72"/>
      <c r="CJ1603"/>
      <c r="CW1603" s="74"/>
      <c r="DC1603" s="67"/>
      <c r="DI1603" s="67"/>
    </row>
    <row r="1604" spans="1:113">
      <c r="A1604" s="76"/>
      <c r="B1604" s="80"/>
      <c r="C1604" s="76"/>
      <c r="D1604" s="78"/>
      <c r="E1604" s="76"/>
      <c r="F1604" s="76"/>
      <c r="G1604" s="76"/>
      <c r="H1604" s="76"/>
      <c r="I1604" s="76"/>
      <c r="J1604" s="76"/>
      <c r="K1604" s="76"/>
      <c r="L1604" s="78"/>
      <c r="M1604" s="76"/>
      <c r="N1604" s="76"/>
      <c r="O1604" s="76"/>
      <c r="P1604" s="76"/>
      <c r="Q1604" s="76"/>
      <c r="R1604" s="76"/>
      <c r="S1604" s="76"/>
      <c r="T1604" s="76"/>
      <c r="U1604" s="76"/>
      <c r="V1604" s="76"/>
      <c r="W1604" s="76"/>
      <c r="X1604" s="76"/>
      <c r="Y1604" s="76"/>
      <c r="Z1604" s="76"/>
      <c r="AA1604" s="76"/>
      <c r="AB1604" s="76"/>
      <c r="AC1604" s="76"/>
      <c r="AD1604" s="76"/>
      <c r="AE1604" s="76"/>
      <c r="AF1604" s="76"/>
      <c r="AG1604" s="76"/>
      <c r="AH1604" s="76"/>
      <c r="AI1604" s="76"/>
      <c r="AJ1604" s="76"/>
      <c r="AK1604" s="76"/>
      <c r="AL1604" s="78"/>
      <c r="AM1604" s="76"/>
      <c r="AN1604" s="76"/>
      <c r="AO1604" s="76"/>
      <c r="AP1604" s="76"/>
      <c r="AQ1604" s="76"/>
      <c r="AR1604" s="76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7"/>
      <c r="BD1604" s="77"/>
      <c r="BE1604" s="80"/>
      <c r="BF1604" s="77"/>
      <c r="BG1604" s="80"/>
      <c r="BH1604" s="80"/>
      <c r="BI1604" s="80"/>
      <c r="BJ1604" s="76"/>
      <c r="BK1604" s="76"/>
      <c r="BL1604" s="78"/>
      <c r="BM1604" s="76"/>
      <c r="BN1604" s="76"/>
      <c r="BO1604" s="76"/>
      <c r="BP1604" s="76"/>
      <c r="BQ1604" s="76"/>
      <c r="BR1604" s="76"/>
      <c r="BS1604" s="76"/>
      <c r="BT1604" s="76"/>
      <c r="BU1604" s="76"/>
      <c r="BV1604" s="76"/>
      <c r="BW1604" s="76"/>
      <c r="BX1604" s="76"/>
      <c r="BY1604" s="76"/>
      <c r="BZ1604" s="70"/>
      <c r="CA1604" s="71"/>
      <c r="CB1604" s="70"/>
      <c r="CC1604" s="70"/>
      <c r="CD1604" s="72"/>
      <c r="CJ1604"/>
      <c r="CW1604" s="74"/>
      <c r="DC1604" s="67"/>
      <c r="DI1604" s="67"/>
    </row>
    <row r="1605" spans="1:113">
      <c r="A1605" s="76"/>
      <c r="B1605" s="80"/>
      <c r="C1605" s="76"/>
      <c r="D1605" s="78"/>
      <c r="E1605" s="76"/>
      <c r="F1605" s="76"/>
      <c r="G1605" s="76"/>
      <c r="H1605" s="76"/>
      <c r="I1605" s="76"/>
      <c r="J1605" s="76"/>
      <c r="K1605" s="76"/>
      <c r="L1605" s="78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76"/>
      <c r="AE1605" s="76"/>
      <c r="AF1605" s="76"/>
      <c r="AG1605" s="76"/>
      <c r="AH1605" s="76"/>
      <c r="AI1605" s="76"/>
      <c r="AJ1605" s="76"/>
      <c r="AK1605" s="76"/>
      <c r="AL1605" s="78"/>
      <c r="AM1605" s="76"/>
      <c r="AN1605" s="76"/>
      <c r="AO1605" s="76"/>
      <c r="AP1605" s="76"/>
      <c r="AQ1605" s="76"/>
      <c r="AR1605" s="76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7"/>
      <c r="BD1605" s="77"/>
      <c r="BE1605" s="80"/>
      <c r="BF1605" s="77"/>
      <c r="BG1605" s="80"/>
      <c r="BH1605" s="80"/>
      <c r="BI1605" s="80"/>
      <c r="BJ1605" s="76"/>
      <c r="BK1605" s="76"/>
      <c r="BL1605" s="78"/>
      <c r="BM1605" s="76"/>
      <c r="BN1605" s="76"/>
      <c r="BO1605" s="76"/>
      <c r="BP1605" s="76"/>
      <c r="BQ1605" s="76"/>
      <c r="BR1605" s="76"/>
      <c r="BS1605" s="76"/>
      <c r="BT1605" s="76"/>
      <c r="BU1605" s="76"/>
      <c r="BV1605" s="76"/>
      <c r="BW1605" s="76"/>
      <c r="BX1605" s="76"/>
      <c r="BY1605" s="76"/>
      <c r="BZ1605" s="70"/>
      <c r="CA1605" s="71"/>
      <c r="CB1605" s="70"/>
      <c r="CC1605" s="70"/>
      <c r="CD1605" s="72"/>
      <c r="CJ1605"/>
      <c r="CW1605" s="74"/>
      <c r="DC1605" s="67"/>
      <c r="DI1605" s="67"/>
    </row>
    <row r="1606" spans="1:113">
      <c r="A1606" s="76"/>
      <c r="B1606" s="77"/>
      <c r="C1606" s="76"/>
      <c r="D1606" s="78"/>
      <c r="E1606" s="76"/>
      <c r="F1606" s="76"/>
      <c r="G1606" s="76"/>
      <c r="H1606" s="76"/>
      <c r="I1606" s="76"/>
      <c r="J1606" s="76"/>
      <c r="K1606" s="76"/>
      <c r="L1606" s="78"/>
      <c r="M1606" s="76"/>
      <c r="N1606" s="76"/>
      <c r="O1606" s="76"/>
      <c r="P1606" s="76"/>
      <c r="Q1606" s="76"/>
      <c r="R1606" s="76"/>
      <c r="S1606" s="76"/>
      <c r="T1606" s="76"/>
      <c r="U1606" s="76"/>
      <c r="V1606" s="76"/>
      <c r="W1606" s="76"/>
      <c r="X1606" s="76"/>
      <c r="Y1606" s="76"/>
      <c r="Z1606" s="76"/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8"/>
      <c r="AM1606" s="76"/>
      <c r="AN1606" s="76"/>
      <c r="AO1606" s="76"/>
      <c r="AP1606" s="76"/>
      <c r="AQ1606" s="76"/>
      <c r="AR1606" s="76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7"/>
      <c r="BD1606" s="77"/>
      <c r="BE1606" s="77"/>
      <c r="BF1606" s="77"/>
      <c r="BG1606" s="77"/>
      <c r="BH1606" s="77"/>
      <c r="BI1606" s="77"/>
      <c r="BJ1606" s="76"/>
      <c r="BK1606" s="76"/>
      <c r="BL1606" s="78"/>
      <c r="BM1606" s="76"/>
      <c r="BN1606" s="76"/>
      <c r="BO1606" s="76"/>
      <c r="BP1606" s="76"/>
      <c r="BQ1606" s="76"/>
      <c r="BR1606" s="76"/>
      <c r="BS1606" s="76"/>
      <c r="BT1606" s="76"/>
      <c r="BU1606" s="76"/>
      <c r="BV1606" s="76"/>
      <c r="BW1606" s="76"/>
      <c r="BX1606" s="76"/>
      <c r="BY1606" s="76"/>
      <c r="BZ1606" s="70"/>
      <c r="CA1606" s="71"/>
      <c r="CB1606" s="70"/>
      <c r="CC1606" s="70"/>
      <c r="CD1606" s="72"/>
      <c r="CJ1606"/>
      <c r="CW1606" s="74"/>
      <c r="DC1606" s="67"/>
      <c r="DI1606" s="67"/>
    </row>
    <row r="1607" spans="1:113">
      <c r="A1607" s="76"/>
      <c r="B1607" s="77"/>
      <c r="C1607" s="76"/>
      <c r="D1607" s="78"/>
      <c r="E1607" s="76"/>
      <c r="F1607" s="76"/>
      <c r="G1607" s="76"/>
      <c r="H1607" s="76"/>
      <c r="I1607" s="76"/>
      <c r="J1607" s="76"/>
      <c r="K1607" s="76"/>
      <c r="L1607" s="78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8"/>
      <c r="AM1607" s="76"/>
      <c r="AN1607" s="76"/>
      <c r="AO1607" s="76"/>
      <c r="AP1607" s="76"/>
      <c r="AQ1607" s="76"/>
      <c r="AR1607" s="76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7"/>
      <c r="BD1607" s="77"/>
      <c r="BE1607" s="77"/>
      <c r="BF1607" s="77"/>
      <c r="BG1607" s="77"/>
      <c r="BH1607" s="77"/>
      <c r="BI1607" s="77"/>
      <c r="BJ1607" s="76"/>
      <c r="BK1607" s="76"/>
      <c r="BL1607" s="78"/>
      <c r="BM1607" s="76"/>
      <c r="BN1607" s="76"/>
      <c r="BO1607" s="76"/>
      <c r="BP1607" s="76"/>
      <c r="BQ1607" s="76"/>
      <c r="BR1607" s="76"/>
      <c r="BS1607" s="76"/>
      <c r="BT1607" s="76"/>
      <c r="BU1607" s="76"/>
      <c r="BV1607" s="76"/>
      <c r="BW1607" s="76"/>
      <c r="BX1607" s="76"/>
      <c r="BY1607" s="76"/>
      <c r="BZ1607" s="70"/>
      <c r="CA1607" s="71"/>
      <c r="CB1607" s="70"/>
      <c r="CC1607" s="70"/>
      <c r="CD1607" s="72"/>
      <c r="CJ1607"/>
      <c r="CW1607" s="74"/>
      <c r="DC1607" s="67"/>
      <c r="DI1607" s="67"/>
    </row>
    <row r="1608" spans="1:113">
      <c r="A1608" s="76"/>
      <c r="B1608" s="80"/>
      <c r="C1608" s="76"/>
      <c r="D1608" s="78"/>
      <c r="E1608" s="76"/>
      <c r="F1608" s="76"/>
      <c r="G1608" s="76"/>
      <c r="H1608" s="76"/>
      <c r="I1608" s="76"/>
      <c r="J1608" s="76"/>
      <c r="K1608" s="76"/>
      <c r="L1608" s="78"/>
      <c r="M1608" s="76"/>
      <c r="N1608" s="76"/>
      <c r="O1608" s="76"/>
      <c r="P1608" s="76"/>
      <c r="Q1608" s="76"/>
      <c r="R1608" s="76"/>
      <c r="S1608" s="76"/>
      <c r="T1608" s="76"/>
      <c r="U1608" s="76"/>
      <c r="V1608" s="76"/>
      <c r="W1608" s="76"/>
      <c r="X1608" s="76"/>
      <c r="Y1608" s="76"/>
      <c r="Z1608" s="76"/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8"/>
      <c r="AM1608" s="76"/>
      <c r="AN1608" s="76"/>
      <c r="AO1608" s="76"/>
      <c r="AP1608" s="76"/>
      <c r="AQ1608" s="76"/>
      <c r="AR1608" s="76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7"/>
      <c r="BD1608" s="77"/>
      <c r="BE1608" s="80"/>
      <c r="BF1608" s="77"/>
      <c r="BG1608" s="80"/>
      <c r="BH1608" s="80"/>
      <c r="BI1608" s="80"/>
      <c r="BJ1608" s="76"/>
      <c r="BK1608" s="76"/>
      <c r="BL1608" s="78"/>
      <c r="BM1608" s="76"/>
      <c r="BN1608" s="76"/>
      <c r="BO1608" s="76"/>
      <c r="BP1608" s="76"/>
      <c r="BQ1608" s="76"/>
      <c r="BR1608" s="76"/>
      <c r="BS1608" s="76"/>
      <c r="BT1608" s="76"/>
      <c r="BU1608" s="76"/>
      <c r="BV1608" s="76"/>
      <c r="BW1608" s="76"/>
      <c r="BX1608" s="76"/>
      <c r="BY1608" s="76"/>
      <c r="BZ1608" s="70"/>
      <c r="CA1608" s="71"/>
      <c r="CB1608" s="70"/>
      <c r="CC1608" s="70"/>
      <c r="CD1608" s="72"/>
      <c r="CJ1608"/>
      <c r="CW1608" s="74"/>
      <c r="DC1608" s="67"/>
      <c r="DI1608" s="67"/>
    </row>
    <row r="1609" spans="1:113">
      <c r="A1609" s="76"/>
      <c r="B1609" s="77"/>
      <c r="C1609" s="76"/>
      <c r="D1609" s="78"/>
      <c r="E1609" s="76"/>
      <c r="F1609" s="76"/>
      <c r="G1609" s="76"/>
      <c r="H1609" s="76"/>
      <c r="I1609" s="76"/>
      <c r="J1609" s="76"/>
      <c r="K1609" s="76"/>
      <c r="L1609" s="78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8"/>
      <c r="AM1609" s="76"/>
      <c r="AN1609" s="76"/>
      <c r="AO1609" s="76"/>
      <c r="AP1609" s="76"/>
      <c r="AQ1609" s="76"/>
      <c r="AR1609" s="76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7"/>
      <c r="BD1609" s="77"/>
      <c r="BE1609" s="77"/>
      <c r="BF1609" s="77"/>
      <c r="BG1609" s="77"/>
      <c r="BH1609" s="77"/>
      <c r="BI1609" s="77"/>
      <c r="BJ1609" s="76"/>
      <c r="BK1609" s="76"/>
      <c r="BL1609" s="78"/>
      <c r="BM1609" s="76"/>
      <c r="BN1609" s="76"/>
      <c r="BO1609" s="76"/>
      <c r="BP1609" s="76"/>
      <c r="BQ1609" s="76"/>
      <c r="BR1609" s="76"/>
      <c r="BS1609" s="76"/>
      <c r="BT1609" s="76"/>
      <c r="BU1609" s="76"/>
      <c r="BV1609" s="76"/>
      <c r="BW1609" s="76"/>
      <c r="BX1609" s="76"/>
      <c r="BY1609" s="76"/>
      <c r="BZ1609" s="70"/>
      <c r="CA1609" s="71"/>
      <c r="CB1609" s="70"/>
      <c r="CC1609" s="70"/>
      <c r="CD1609" s="72"/>
      <c r="CJ1609"/>
      <c r="CW1609" s="74"/>
      <c r="DC1609" s="67"/>
      <c r="DI1609" s="67"/>
    </row>
    <row r="1610" spans="1:113">
      <c r="A1610" s="76"/>
      <c r="B1610" s="80"/>
      <c r="C1610" s="76"/>
      <c r="D1610" s="78"/>
      <c r="E1610" s="76"/>
      <c r="F1610" s="76"/>
      <c r="G1610" s="76"/>
      <c r="H1610" s="76"/>
      <c r="I1610" s="76"/>
      <c r="J1610" s="76"/>
      <c r="K1610" s="76"/>
      <c r="L1610" s="78"/>
      <c r="M1610" s="76"/>
      <c r="N1610" s="76"/>
      <c r="O1610" s="76"/>
      <c r="P1610" s="76"/>
      <c r="Q1610" s="76"/>
      <c r="R1610" s="76"/>
      <c r="S1610" s="76"/>
      <c r="T1610" s="76"/>
      <c r="U1610" s="76"/>
      <c r="V1610" s="76"/>
      <c r="W1610" s="76"/>
      <c r="X1610" s="76"/>
      <c r="Y1610" s="76"/>
      <c r="Z1610" s="76"/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8"/>
      <c r="AM1610" s="76"/>
      <c r="AN1610" s="76"/>
      <c r="AO1610" s="76"/>
      <c r="AP1610" s="76"/>
      <c r="AQ1610" s="76"/>
      <c r="AR1610" s="76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7"/>
      <c r="BD1610" s="77"/>
      <c r="BE1610" s="80"/>
      <c r="BF1610" s="77"/>
      <c r="BG1610" s="80"/>
      <c r="BH1610" s="80"/>
      <c r="BI1610" s="80"/>
      <c r="BJ1610" s="76"/>
      <c r="BK1610" s="76"/>
      <c r="BL1610" s="78"/>
      <c r="BM1610" s="76"/>
      <c r="BN1610" s="76"/>
      <c r="BO1610" s="76"/>
      <c r="BP1610" s="76"/>
      <c r="BQ1610" s="76"/>
      <c r="BR1610" s="76"/>
      <c r="BS1610" s="76"/>
      <c r="BT1610" s="76"/>
      <c r="BU1610" s="76"/>
      <c r="BV1610" s="76"/>
      <c r="BW1610" s="76"/>
      <c r="BX1610" s="76"/>
      <c r="BY1610" s="76"/>
      <c r="BZ1610" s="70"/>
      <c r="CA1610" s="71"/>
      <c r="CB1610" s="70"/>
      <c r="CC1610" s="70"/>
      <c r="CD1610" s="72"/>
      <c r="CJ1610"/>
      <c r="CW1610" s="74"/>
      <c r="DC1610" s="67"/>
      <c r="DI1610" s="67"/>
    </row>
    <row r="1611" spans="1:113">
      <c r="A1611" s="76"/>
      <c r="B1611" s="77"/>
      <c r="C1611" s="76"/>
      <c r="D1611" s="78"/>
      <c r="E1611" s="76"/>
      <c r="F1611" s="76"/>
      <c r="G1611" s="76"/>
      <c r="H1611" s="76"/>
      <c r="I1611" s="76"/>
      <c r="J1611" s="76"/>
      <c r="K1611" s="76"/>
      <c r="L1611" s="78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8"/>
      <c r="AM1611" s="76"/>
      <c r="AN1611" s="76"/>
      <c r="AO1611" s="76"/>
      <c r="AP1611" s="76"/>
      <c r="AQ1611" s="76"/>
      <c r="AR1611" s="76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7"/>
      <c r="BD1611" s="77"/>
      <c r="BE1611" s="77"/>
      <c r="BF1611" s="77"/>
      <c r="BG1611" s="77"/>
      <c r="BH1611" s="77"/>
      <c r="BI1611" s="77"/>
      <c r="BJ1611" s="76"/>
      <c r="BK1611" s="76"/>
      <c r="BL1611" s="78"/>
      <c r="BM1611" s="76"/>
      <c r="BN1611" s="76"/>
      <c r="BO1611" s="76"/>
      <c r="BP1611" s="76"/>
      <c r="BQ1611" s="76"/>
      <c r="BR1611" s="76"/>
      <c r="BS1611" s="76"/>
      <c r="BT1611" s="76"/>
      <c r="BU1611" s="76"/>
      <c r="BV1611" s="76"/>
      <c r="BW1611" s="76"/>
      <c r="BX1611" s="76"/>
      <c r="BY1611" s="76"/>
      <c r="BZ1611" s="70"/>
      <c r="CA1611" s="71"/>
      <c r="CB1611" s="70"/>
      <c r="CC1611" s="70"/>
      <c r="CD1611" s="72"/>
      <c r="CJ1611"/>
      <c r="CW1611" s="74"/>
      <c r="DC1611" s="67"/>
      <c r="DI1611" s="67"/>
    </row>
    <row r="1612" spans="1:113">
      <c r="A1612" s="76"/>
      <c r="B1612" s="77"/>
      <c r="C1612" s="76"/>
      <c r="D1612" s="78"/>
      <c r="E1612" s="76"/>
      <c r="F1612" s="76"/>
      <c r="G1612" s="76"/>
      <c r="H1612" s="76"/>
      <c r="I1612" s="76"/>
      <c r="J1612" s="76"/>
      <c r="K1612" s="76"/>
      <c r="L1612" s="78"/>
      <c r="M1612" s="76"/>
      <c r="N1612" s="76"/>
      <c r="O1612" s="76"/>
      <c r="P1612" s="76"/>
      <c r="Q1612" s="76"/>
      <c r="R1612" s="76"/>
      <c r="S1612" s="76"/>
      <c r="T1612" s="76"/>
      <c r="U1612" s="76"/>
      <c r="V1612" s="76"/>
      <c r="W1612" s="76"/>
      <c r="X1612" s="76"/>
      <c r="Y1612" s="76"/>
      <c r="Z1612" s="76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8"/>
      <c r="AM1612" s="76"/>
      <c r="AN1612" s="76"/>
      <c r="AO1612" s="76"/>
      <c r="AP1612" s="76"/>
      <c r="AQ1612" s="76"/>
      <c r="AR1612" s="76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7"/>
      <c r="BD1612" s="77"/>
      <c r="BE1612" s="77"/>
      <c r="BF1612" s="77"/>
      <c r="BG1612" s="77"/>
      <c r="BH1612" s="77"/>
      <c r="BI1612" s="77"/>
      <c r="BJ1612" s="76"/>
      <c r="BK1612" s="76"/>
      <c r="BL1612" s="78"/>
      <c r="BM1612" s="76"/>
      <c r="BN1612" s="76"/>
      <c r="BO1612" s="76"/>
      <c r="BP1612" s="76"/>
      <c r="BQ1612" s="76"/>
      <c r="BR1612" s="76"/>
      <c r="BS1612" s="76"/>
      <c r="BT1612" s="76"/>
      <c r="BU1612" s="76"/>
      <c r="BV1612" s="76"/>
      <c r="BW1612" s="76"/>
      <c r="BX1612" s="76"/>
      <c r="BY1612" s="76"/>
      <c r="BZ1612" s="70"/>
      <c r="CA1612" s="71"/>
      <c r="CB1612" s="70"/>
      <c r="CC1612" s="70"/>
      <c r="CD1612" s="72"/>
      <c r="CJ1612"/>
      <c r="CW1612" s="74"/>
      <c r="DC1612" s="67"/>
      <c r="DI1612" s="67"/>
    </row>
    <row r="1613" spans="1:113">
      <c r="A1613" s="76"/>
      <c r="B1613" s="77"/>
      <c r="C1613" s="76"/>
      <c r="D1613" s="78"/>
      <c r="E1613" s="76"/>
      <c r="F1613" s="76"/>
      <c r="G1613" s="76"/>
      <c r="H1613" s="76"/>
      <c r="I1613" s="76"/>
      <c r="J1613" s="76"/>
      <c r="K1613" s="76"/>
      <c r="L1613" s="78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8"/>
      <c r="AM1613" s="76"/>
      <c r="AN1613" s="76"/>
      <c r="AO1613" s="76"/>
      <c r="AP1613" s="76"/>
      <c r="AQ1613" s="76"/>
      <c r="AR1613" s="76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7"/>
      <c r="BD1613" s="77"/>
      <c r="BE1613" s="77"/>
      <c r="BF1613" s="77"/>
      <c r="BG1613" s="77"/>
      <c r="BH1613" s="77"/>
      <c r="BI1613" s="77"/>
      <c r="BJ1613" s="76"/>
      <c r="BK1613" s="76"/>
      <c r="BL1613" s="78"/>
      <c r="BM1613" s="76"/>
      <c r="BN1613" s="76"/>
      <c r="BO1613" s="76"/>
      <c r="BP1613" s="76"/>
      <c r="BQ1613" s="76"/>
      <c r="BR1613" s="76"/>
      <c r="BS1613" s="76"/>
      <c r="BT1613" s="76"/>
      <c r="BU1613" s="76"/>
      <c r="BV1613" s="76"/>
      <c r="BW1613" s="76"/>
      <c r="BX1613" s="76"/>
      <c r="BY1613" s="76"/>
      <c r="BZ1613" s="70"/>
      <c r="CA1613" s="71"/>
      <c r="CB1613" s="70"/>
      <c r="CC1613" s="70"/>
      <c r="CD1613" s="72"/>
      <c r="CJ1613"/>
      <c r="CW1613" s="74"/>
      <c r="DC1613" s="67"/>
      <c r="DI1613" s="67"/>
    </row>
    <row r="1614" spans="1:113">
      <c r="A1614" s="76"/>
      <c r="B1614" s="77"/>
      <c r="C1614" s="76"/>
      <c r="D1614" s="78"/>
      <c r="E1614" s="76"/>
      <c r="F1614" s="76"/>
      <c r="G1614" s="76"/>
      <c r="H1614" s="76"/>
      <c r="I1614" s="76"/>
      <c r="J1614" s="76"/>
      <c r="K1614" s="76"/>
      <c r="L1614" s="78"/>
      <c r="M1614" s="76"/>
      <c r="N1614" s="76"/>
      <c r="O1614" s="76"/>
      <c r="P1614" s="76"/>
      <c r="Q1614" s="76"/>
      <c r="R1614" s="76"/>
      <c r="S1614" s="76"/>
      <c r="T1614" s="76"/>
      <c r="U1614" s="76"/>
      <c r="V1614" s="76"/>
      <c r="W1614" s="76"/>
      <c r="X1614" s="76"/>
      <c r="Y1614" s="76"/>
      <c r="Z1614" s="76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8"/>
      <c r="AM1614" s="76"/>
      <c r="AN1614" s="76"/>
      <c r="AO1614" s="76"/>
      <c r="AP1614" s="76"/>
      <c r="AQ1614" s="76"/>
      <c r="AR1614" s="76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7"/>
      <c r="BD1614" s="77"/>
      <c r="BE1614" s="77"/>
      <c r="BF1614" s="77"/>
      <c r="BG1614" s="77"/>
      <c r="BH1614" s="77"/>
      <c r="BI1614" s="77"/>
      <c r="BJ1614" s="76"/>
      <c r="BK1614" s="76"/>
      <c r="BL1614" s="78"/>
      <c r="BM1614" s="76"/>
      <c r="BN1614" s="76"/>
      <c r="BO1614" s="76"/>
      <c r="BP1614" s="76"/>
      <c r="BQ1614" s="76"/>
      <c r="BR1614" s="76"/>
      <c r="BS1614" s="76"/>
      <c r="BT1614" s="76"/>
      <c r="BU1614" s="76"/>
      <c r="BV1614" s="76"/>
      <c r="BW1614" s="76"/>
      <c r="BX1614" s="76"/>
      <c r="BY1614" s="76"/>
      <c r="BZ1614" s="70"/>
      <c r="CA1614" s="71"/>
      <c r="CB1614" s="70"/>
      <c r="CC1614" s="70"/>
      <c r="CD1614" s="72"/>
      <c r="CJ1614"/>
      <c r="CW1614" s="74"/>
      <c r="DC1614" s="67"/>
      <c r="DI1614" s="67"/>
    </row>
    <row r="1615" spans="1:113">
      <c r="A1615" s="76"/>
      <c r="B1615" s="77"/>
      <c r="C1615" s="76"/>
      <c r="D1615" s="78"/>
      <c r="E1615" s="76"/>
      <c r="F1615" s="76"/>
      <c r="G1615" s="76"/>
      <c r="H1615" s="76"/>
      <c r="I1615" s="76"/>
      <c r="J1615" s="76"/>
      <c r="K1615" s="76"/>
      <c r="L1615" s="78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8"/>
      <c r="AM1615" s="76"/>
      <c r="AN1615" s="76"/>
      <c r="AO1615" s="76"/>
      <c r="AP1615" s="76"/>
      <c r="AQ1615" s="76"/>
      <c r="AR1615" s="76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7"/>
      <c r="BD1615" s="77"/>
      <c r="BE1615" s="77"/>
      <c r="BF1615" s="77"/>
      <c r="BG1615" s="77"/>
      <c r="BH1615" s="77"/>
      <c r="BI1615" s="77"/>
      <c r="BJ1615" s="76"/>
      <c r="BK1615" s="76"/>
      <c r="BL1615" s="78"/>
      <c r="BM1615" s="76"/>
      <c r="BN1615" s="76"/>
      <c r="BO1615" s="76"/>
      <c r="BP1615" s="76"/>
      <c r="BQ1615" s="76"/>
      <c r="BR1615" s="76"/>
      <c r="BS1615" s="76"/>
      <c r="BT1615" s="76"/>
      <c r="BU1615" s="76"/>
      <c r="BV1615" s="76"/>
      <c r="BW1615" s="76"/>
      <c r="BX1615" s="76"/>
      <c r="BY1615" s="76"/>
      <c r="BZ1615" s="70"/>
      <c r="CA1615" s="71"/>
      <c r="CB1615" s="70"/>
      <c r="CC1615" s="70"/>
      <c r="CD1615" s="72"/>
      <c r="CJ1615"/>
      <c r="CW1615" s="74"/>
      <c r="DC1615" s="67"/>
      <c r="DI1615" s="67"/>
    </row>
    <row r="1616" spans="1:113">
      <c r="A1616" s="76"/>
      <c r="B1616" s="77"/>
      <c r="C1616" s="76"/>
      <c r="D1616" s="78"/>
      <c r="E1616" s="76"/>
      <c r="F1616" s="76"/>
      <c r="G1616" s="76"/>
      <c r="H1616" s="76"/>
      <c r="I1616" s="76"/>
      <c r="J1616" s="76"/>
      <c r="K1616" s="76"/>
      <c r="L1616" s="78"/>
      <c r="M1616" s="76"/>
      <c r="N1616" s="76"/>
      <c r="O1616" s="76"/>
      <c r="P1616" s="76"/>
      <c r="Q1616" s="76"/>
      <c r="R1616" s="79"/>
      <c r="S1616" s="76"/>
      <c r="T1616" s="76"/>
      <c r="U1616" s="76"/>
      <c r="V1616" s="76"/>
      <c r="W1616" s="76"/>
      <c r="X1616" s="76"/>
      <c r="Y1616" s="76"/>
      <c r="Z1616" s="76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8"/>
      <c r="AM1616" s="76"/>
      <c r="AN1616" s="76"/>
      <c r="AO1616" s="76"/>
      <c r="AP1616" s="76"/>
      <c r="AQ1616" s="76"/>
      <c r="AR1616" s="76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7"/>
      <c r="BD1616" s="77"/>
      <c r="BE1616" s="77"/>
      <c r="BF1616" s="77"/>
      <c r="BG1616" s="77"/>
      <c r="BH1616" s="77"/>
      <c r="BI1616" s="77"/>
      <c r="BJ1616" s="76"/>
      <c r="BK1616" s="76"/>
      <c r="BL1616" s="78"/>
      <c r="BM1616" s="76"/>
      <c r="BN1616" s="76"/>
      <c r="BO1616" s="76"/>
      <c r="BP1616" s="76"/>
      <c r="BQ1616" s="76"/>
      <c r="BR1616" s="76"/>
      <c r="BS1616" s="76"/>
      <c r="BT1616" s="76"/>
      <c r="BU1616" s="76"/>
      <c r="BV1616" s="76"/>
      <c r="BW1616" s="76"/>
      <c r="BX1616" s="76"/>
      <c r="BY1616" s="76"/>
      <c r="BZ1616" s="70"/>
      <c r="CA1616" s="71"/>
      <c r="CB1616" s="70"/>
      <c r="CC1616" s="70"/>
      <c r="CD1616" s="72"/>
      <c r="CJ1616"/>
      <c r="CW1616" s="74"/>
      <c r="DC1616" s="67"/>
      <c r="DI1616" s="67"/>
    </row>
    <row r="1617" spans="1:113">
      <c r="A1617" s="76"/>
      <c r="B1617" s="77"/>
      <c r="C1617" s="76"/>
      <c r="D1617" s="78"/>
      <c r="E1617" s="76"/>
      <c r="F1617" s="76"/>
      <c r="G1617" s="76"/>
      <c r="H1617" s="76"/>
      <c r="I1617" s="76"/>
      <c r="J1617" s="76"/>
      <c r="K1617" s="76"/>
      <c r="L1617" s="78"/>
      <c r="M1617" s="76"/>
      <c r="N1617" s="76"/>
      <c r="O1617" s="76"/>
      <c r="P1617" s="76"/>
      <c r="Q1617" s="76"/>
      <c r="R1617" s="78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8"/>
      <c r="AM1617" s="76"/>
      <c r="AN1617" s="76"/>
      <c r="AO1617" s="76"/>
      <c r="AP1617" s="76"/>
      <c r="AQ1617" s="76"/>
      <c r="AR1617" s="76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7"/>
      <c r="BD1617" s="77"/>
      <c r="BE1617" s="77"/>
      <c r="BF1617" s="77"/>
      <c r="BG1617" s="77"/>
      <c r="BH1617" s="77"/>
      <c r="BI1617" s="77"/>
      <c r="BJ1617" s="76"/>
      <c r="BK1617" s="76"/>
      <c r="BL1617" s="78"/>
      <c r="BM1617" s="76"/>
      <c r="BN1617" s="76"/>
      <c r="BO1617" s="76"/>
      <c r="BP1617" s="76"/>
      <c r="BQ1617" s="76"/>
      <c r="BR1617" s="76"/>
      <c r="BS1617" s="76"/>
      <c r="BT1617" s="76"/>
      <c r="BU1617" s="76"/>
      <c r="BV1617" s="76"/>
      <c r="BW1617" s="76"/>
      <c r="BX1617" s="76"/>
      <c r="BY1617" s="76"/>
      <c r="BZ1617" s="70"/>
      <c r="CA1617" s="71"/>
      <c r="CB1617" s="70"/>
      <c r="CC1617" s="70"/>
      <c r="CD1617" s="72"/>
      <c r="CJ1617"/>
      <c r="CW1617" s="74"/>
      <c r="DC1617" s="67"/>
      <c r="DI1617" s="67"/>
    </row>
    <row r="1618" spans="1:113">
      <c r="A1618" s="76"/>
      <c r="B1618" s="80"/>
      <c r="C1618" s="76"/>
      <c r="D1618" s="78"/>
      <c r="E1618" s="76"/>
      <c r="F1618" s="76"/>
      <c r="G1618" s="76"/>
      <c r="H1618" s="76"/>
      <c r="I1618" s="76"/>
      <c r="J1618" s="76"/>
      <c r="K1618" s="76"/>
      <c r="L1618" s="78"/>
      <c r="M1618" s="76"/>
      <c r="N1618" s="76"/>
      <c r="O1618" s="76"/>
      <c r="P1618" s="76"/>
      <c r="Q1618" s="76"/>
      <c r="R1618" s="76"/>
      <c r="S1618" s="76"/>
      <c r="T1618" s="76"/>
      <c r="U1618" s="76"/>
      <c r="V1618" s="76"/>
      <c r="W1618" s="76"/>
      <c r="X1618" s="76"/>
      <c r="Y1618" s="76"/>
      <c r="Z1618" s="76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8"/>
      <c r="AM1618" s="76"/>
      <c r="AN1618" s="76"/>
      <c r="AO1618" s="76"/>
      <c r="AP1618" s="76"/>
      <c r="AQ1618" s="76"/>
      <c r="AR1618" s="76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7"/>
      <c r="BD1618" s="77"/>
      <c r="BE1618" s="80"/>
      <c r="BF1618" s="77"/>
      <c r="BG1618" s="80"/>
      <c r="BH1618" s="80"/>
      <c r="BI1618" s="80"/>
      <c r="BJ1618" s="76"/>
      <c r="BK1618" s="76"/>
      <c r="BL1618" s="78"/>
      <c r="BM1618" s="76"/>
      <c r="BN1618" s="76"/>
      <c r="BO1618" s="76"/>
      <c r="BP1618" s="76"/>
      <c r="BQ1618" s="76"/>
      <c r="BR1618" s="76"/>
      <c r="BS1618" s="76"/>
      <c r="BT1618" s="76"/>
      <c r="BU1618" s="76"/>
      <c r="BV1618" s="76"/>
      <c r="BW1618" s="76"/>
      <c r="BX1618" s="76"/>
      <c r="BY1618" s="76"/>
      <c r="BZ1618" s="70"/>
      <c r="CA1618" s="71"/>
      <c r="CB1618" s="70"/>
      <c r="CC1618" s="70"/>
      <c r="CD1618" s="72"/>
      <c r="CJ1618"/>
      <c r="CW1618" s="74"/>
      <c r="DC1618" s="67"/>
      <c r="DI1618" s="67"/>
    </row>
    <row r="1619" spans="1:113">
      <c r="A1619" s="76"/>
      <c r="B1619" s="77"/>
      <c r="C1619" s="76"/>
      <c r="D1619" s="78"/>
      <c r="E1619" s="76"/>
      <c r="F1619" s="76"/>
      <c r="G1619" s="76"/>
      <c r="H1619" s="76"/>
      <c r="I1619" s="76"/>
      <c r="J1619" s="76"/>
      <c r="K1619" s="76"/>
      <c r="L1619" s="78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8"/>
      <c r="AM1619" s="76"/>
      <c r="AN1619" s="76"/>
      <c r="AO1619" s="76"/>
      <c r="AP1619" s="76"/>
      <c r="AQ1619" s="76"/>
      <c r="AR1619" s="76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7"/>
      <c r="BD1619" s="77"/>
      <c r="BE1619" s="77"/>
      <c r="BF1619" s="77"/>
      <c r="BG1619" s="77"/>
      <c r="BH1619" s="77"/>
      <c r="BI1619" s="77"/>
      <c r="BJ1619" s="76"/>
      <c r="BK1619" s="76"/>
      <c r="BL1619" s="78"/>
      <c r="BM1619" s="76"/>
      <c r="BN1619" s="76"/>
      <c r="BO1619" s="76"/>
      <c r="BP1619" s="76"/>
      <c r="BQ1619" s="76"/>
      <c r="BR1619" s="76"/>
      <c r="BS1619" s="76"/>
      <c r="BT1619" s="76"/>
      <c r="BU1619" s="76"/>
      <c r="BV1619" s="76"/>
      <c r="BW1619" s="76"/>
      <c r="BX1619" s="76"/>
      <c r="BY1619" s="76"/>
      <c r="BZ1619" s="70"/>
      <c r="CA1619" s="71"/>
      <c r="CB1619" s="70"/>
      <c r="CC1619" s="70"/>
      <c r="CD1619" s="72"/>
      <c r="CJ1619"/>
      <c r="CW1619" s="74"/>
      <c r="DC1619" s="67"/>
      <c r="DI1619" s="67"/>
    </row>
    <row r="1620" spans="1:113">
      <c r="A1620" s="76"/>
      <c r="B1620" s="77"/>
      <c r="C1620" s="76"/>
      <c r="D1620" s="78"/>
      <c r="E1620" s="76"/>
      <c r="F1620" s="76"/>
      <c r="G1620" s="76"/>
      <c r="H1620" s="76"/>
      <c r="I1620" s="76"/>
      <c r="J1620" s="76"/>
      <c r="K1620" s="76"/>
      <c r="L1620" s="78"/>
      <c r="M1620" s="76"/>
      <c r="N1620" s="76"/>
      <c r="O1620" s="76"/>
      <c r="P1620" s="76"/>
      <c r="Q1620" s="76"/>
      <c r="R1620" s="76"/>
      <c r="S1620" s="76"/>
      <c r="T1620" s="76"/>
      <c r="U1620" s="76"/>
      <c r="V1620" s="76"/>
      <c r="W1620" s="76"/>
      <c r="X1620" s="76"/>
      <c r="Y1620" s="76"/>
      <c r="Z1620" s="76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8"/>
      <c r="AM1620" s="76"/>
      <c r="AN1620" s="76"/>
      <c r="AO1620" s="76"/>
      <c r="AP1620" s="76"/>
      <c r="AQ1620" s="76"/>
      <c r="AR1620" s="76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7"/>
      <c r="BD1620" s="77"/>
      <c r="BE1620" s="77"/>
      <c r="BF1620" s="77"/>
      <c r="BG1620" s="77"/>
      <c r="BH1620" s="77"/>
      <c r="BI1620" s="77"/>
      <c r="BJ1620" s="76"/>
      <c r="BK1620" s="76"/>
      <c r="BL1620" s="78"/>
      <c r="BM1620" s="76"/>
      <c r="BN1620" s="76"/>
      <c r="BO1620" s="76"/>
      <c r="BP1620" s="76"/>
      <c r="BQ1620" s="76"/>
      <c r="BR1620" s="76"/>
      <c r="BS1620" s="76"/>
      <c r="BT1620" s="76"/>
      <c r="BU1620" s="76"/>
      <c r="BV1620" s="76"/>
      <c r="BW1620" s="76"/>
      <c r="BX1620" s="76"/>
      <c r="BY1620" s="76"/>
      <c r="BZ1620" s="70"/>
      <c r="CA1620" s="71"/>
      <c r="CB1620" s="70"/>
      <c r="CC1620" s="70"/>
      <c r="CD1620" s="72"/>
      <c r="CJ1620"/>
      <c r="CW1620" s="74"/>
      <c r="DC1620" s="67"/>
      <c r="DI1620" s="67"/>
    </row>
    <row r="1621" spans="1:113">
      <c r="A1621" s="76"/>
      <c r="B1621" s="77"/>
      <c r="C1621" s="76"/>
      <c r="D1621" s="78"/>
      <c r="E1621" s="76"/>
      <c r="F1621" s="76"/>
      <c r="G1621" s="76"/>
      <c r="H1621" s="76"/>
      <c r="I1621" s="76"/>
      <c r="J1621" s="76"/>
      <c r="K1621" s="76"/>
      <c r="L1621" s="78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8"/>
      <c r="AM1621" s="76"/>
      <c r="AN1621" s="76"/>
      <c r="AO1621" s="76"/>
      <c r="AP1621" s="76"/>
      <c r="AQ1621" s="76"/>
      <c r="AR1621" s="76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7"/>
      <c r="BD1621" s="77"/>
      <c r="BE1621" s="77"/>
      <c r="BF1621" s="77"/>
      <c r="BG1621" s="77"/>
      <c r="BH1621" s="77"/>
      <c r="BI1621" s="77"/>
      <c r="BJ1621" s="76"/>
      <c r="BK1621" s="76"/>
      <c r="BL1621" s="78"/>
      <c r="BM1621" s="76"/>
      <c r="BN1621" s="76"/>
      <c r="BO1621" s="76"/>
      <c r="BP1621" s="76"/>
      <c r="BQ1621" s="76"/>
      <c r="BR1621" s="76"/>
      <c r="BS1621" s="76"/>
      <c r="BT1621" s="76"/>
      <c r="BU1621" s="76"/>
      <c r="BV1621" s="76"/>
      <c r="BW1621" s="76"/>
      <c r="BX1621" s="76"/>
      <c r="BY1621" s="76"/>
      <c r="BZ1621" s="70"/>
      <c r="CA1621" s="71"/>
      <c r="CB1621" s="70"/>
      <c r="CC1621" s="70"/>
      <c r="CD1621" s="72"/>
      <c r="CJ1621"/>
      <c r="CW1621" s="74"/>
      <c r="DC1621" s="67"/>
      <c r="DI1621" s="67"/>
    </row>
    <row r="1622" spans="1:113">
      <c r="A1622" s="76"/>
      <c r="B1622" s="77"/>
      <c r="C1622" s="76"/>
      <c r="D1622" s="78"/>
      <c r="E1622" s="76"/>
      <c r="F1622" s="76"/>
      <c r="G1622" s="76"/>
      <c r="H1622" s="76"/>
      <c r="I1622" s="76"/>
      <c r="J1622" s="76"/>
      <c r="K1622" s="76"/>
      <c r="L1622" s="78"/>
      <c r="M1622" s="76"/>
      <c r="N1622" s="76"/>
      <c r="O1622" s="76"/>
      <c r="P1622" s="76"/>
      <c r="Q1622" s="76"/>
      <c r="R1622" s="76"/>
      <c r="S1622" s="76"/>
      <c r="T1622" s="76"/>
      <c r="U1622" s="76"/>
      <c r="V1622" s="76"/>
      <c r="W1622" s="76"/>
      <c r="X1622" s="76"/>
      <c r="Y1622" s="76"/>
      <c r="Z1622" s="76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8"/>
      <c r="AM1622" s="76"/>
      <c r="AN1622" s="76"/>
      <c r="AO1622" s="76"/>
      <c r="AP1622" s="76"/>
      <c r="AQ1622" s="76"/>
      <c r="AR1622" s="76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7"/>
      <c r="BD1622" s="77"/>
      <c r="BE1622" s="77"/>
      <c r="BF1622" s="77"/>
      <c r="BG1622" s="77"/>
      <c r="BH1622" s="77"/>
      <c r="BI1622" s="77"/>
      <c r="BJ1622" s="76"/>
      <c r="BK1622" s="76"/>
      <c r="BL1622" s="78"/>
      <c r="BM1622" s="76"/>
      <c r="BN1622" s="76"/>
      <c r="BO1622" s="76"/>
      <c r="BP1622" s="76"/>
      <c r="BQ1622" s="76"/>
      <c r="BR1622" s="76"/>
      <c r="BS1622" s="76"/>
      <c r="BT1622" s="76"/>
      <c r="BU1622" s="76"/>
      <c r="BV1622" s="76"/>
      <c r="BW1622" s="76"/>
      <c r="BX1622" s="76"/>
      <c r="BY1622" s="76"/>
      <c r="BZ1622" s="70"/>
      <c r="CA1622" s="71"/>
      <c r="CB1622" s="70"/>
      <c r="CC1622" s="70"/>
      <c r="CD1622" s="72"/>
      <c r="CJ1622"/>
      <c r="CW1622" s="74"/>
      <c r="DC1622" s="67"/>
      <c r="DI1622" s="67"/>
    </row>
    <row r="1623" spans="1:113">
      <c r="A1623" s="76"/>
      <c r="B1623" s="77"/>
      <c r="C1623" s="76"/>
      <c r="D1623" s="78"/>
      <c r="E1623" s="76"/>
      <c r="F1623" s="76"/>
      <c r="G1623" s="76"/>
      <c r="H1623" s="76"/>
      <c r="I1623" s="76"/>
      <c r="J1623" s="76"/>
      <c r="K1623" s="76"/>
      <c r="L1623" s="78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8"/>
      <c r="AM1623" s="76"/>
      <c r="AN1623" s="76"/>
      <c r="AO1623" s="76"/>
      <c r="AP1623" s="76"/>
      <c r="AQ1623" s="76"/>
      <c r="AR1623" s="76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7"/>
      <c r="BD1623" s="77"/>
      <c r="BE1623" s="77"/>
      <c r="BF1623" s="77"/>
      <c r="BG1623" s="77"/>
      <c r="BH1623" s="77"/>
      <c r="BI1623" s="77"/>
      <c r="BJ1623" s="76"/>
      <c r="BK1623" s="76"/>
      <c r="BL1623" s="78"/>
      <c r="BM1623" s="76"/>
      <c r="BN1623" s="76"/>
      <c r="BO1623" s="76"/>
      <c r="BP1623" s="76"/>
      <c r="BQ1623" s="76"/>
      <c r="BR1623" s="76"/>
      <c r="BS1623" s="76"/>
      <c r="BT1623" s="76"/>
      <c r="BU1623" s="76"/>
      <c r="BV1623" s="76"/>
      <c r="BW1623" s="76"/>
      <c r="BX1623" s="76"/>
      <c r="BY1623" s="76"/>
      <c r="BZ1623" s="70"/>
      <c r="CA1623" s="71"/>
      <c r="CB1623" s="70"/>
      <c r="CC1623" s="70"/>
      <c r="CD1623" s="72"/>
      <c r="CJ1623"/>
      <c r="CW1623" s="74"/>
      <c r="DC1623" s="67"/>
      <c r="DI1623" s="67"/>
    </row>
    <row r="1624" spans="1:113">
      <c r="A1624" s="76"/>
      <c r="B1624" s="77"/>
      <c r="C1624" s="76"/>
      <c r="D1624" s="78"/>
      <c r="E1624" s="76"/>
      <c r="F1624" s="76"/>
      <c r="G1624" s="76"/>
      <c r="H1624" s="76"/>
      <c r="I1624" s="76"/>
      <c r="J1624" s="76"/>
      <c r="K1624" s="76"/>
      <c r="L1624" s="78"/>
      <c r="M1624" s="76"/>
      <c r="N1624" s="76"/>
      <c r="O1624" s="76"/>
      <c r="P1624" s="76"/>
      <c r="Q1624" s="76"/>
      <c r="R1624" s="76"/>
      <c r="S1624" s="76"/>
      <c r="T1624" s="76"/>
      <c r="U1624" s="76"/>
      <c r="V1624" s="76"/>
      <c r="W1624" s="76"/>
      <c r="X1624" s="76"/>
      <c r="Y1624" s="76"/>
      <c r="Z1624" s="76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8"/>
      <c r="AM1624" s="76"/>
      <c r="AN1624" s="76"/>
      <c r="AO1624" s="76"/>
      <c r="AP1624" s="76"/>
      <c r="AQ1624" s="76"/>
      <c r="AR1624" s="76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7"/>
      <c r="BD1624" s="77"/>
      <c r="BE1624" s="77"/>
      <c r="BF1624" s="77"/>
      <c r="BG1624" s="77"/>
      <c r="BH1624" s="77"/>
      <c r="BI1624" s="77"/>
      <c r="BJ1624" s="76"/>
      <c r="BK1624" s="76"/>
      <c r="BL1624" s="78"/>
      <c r="BM1624" s="76"/>
      <c r="BN1624" s="76"/>
      <c r="BO1624" s="76"/>
      <c r="BP1624" s="76"/>
      <c r="BQ1624" s="76"/>
      <c r="BR1624" s="76"/>
      <c r="BS1624" s="76"/>
      <c r="BT1624" s="76"/>
      <c r="BU1624" s="76"/>
      <c r="BV1624" s="76"/>
      <c r="BW1624" s="76"/>
      <c r="BX1624" s="76"/>
      <c r="BY1624" s="76"/>
      <c r="BZ1624" s="70"/>
      <c r="CA1624" s="71"/>
      <c r="CB1624" s="70"/>
      <c r="CC1624" s="70"/>
      <c r="CD1624" s="72"/>
      <c r="CJ1624"/>
      <c r="CW1624" s="74"/>
      <c r="DC1624" s="67"/>
      <c r="DI1624" s="67"/>
    </row>
    <row r="1625" spans="1:113">
      <c r="A1625" s="76"/>
      <c r="B1625" s="77"/>
      <c r="C1625" s="76"/>
      <c r="D1625" s="78"/>
      <c r="E1625" s="76"/>
      <c r="F1625" s="76"/>
      <c r="G1625" s="76"/>
      <c r="H1625" s="76"/>
      <c r="I1625" s="76"/>
      <c r="J1625" s="76"/>
      <c r="K1625" s="76"/>
      <c r="L1625" s="78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8"/>
      <c r="AM1625" s="76"/>
      <c r="AN1625" s="76"/>
      <c r="AO1625" s="76"/>
      <c r="AP1625" s="76"/>
      <c r="AQ1625" s="76"/>
      <c r="AR1625" s="76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7"/>
      <c r="BD1625" s="77"/>
      <c r="BE1625" s="77"/>
      <c r="BF1625" s="77"/>
      <c r="BG1625" s="77"/>
      <c r="BH1625" s="77"/>
      <c r="BI1625" s="77"/>
      <c r="BJ1625" s="76"/>
      <c r="BK1625" s="76"/>
      <c r="BL1625" s="78"/>
      <c r="BM1625" s="76"/>
      <c r="BN1625" s="76"/>
      <c r="BO1625" s="76"/>
      <c r="BP1625" s="76"/>
      <c r="BQ1625" s="76"/>
      <c r="BR1625" s="76"/>
      <c r="BS1625" s="76"/>
      <c r="BT1625" s="76"/>
      <c r="BU1625" s="76"/>
      <c r="BV1625" s="76"/>
      <c r="BW1625" s="76"/>
      <c r="BX1625" s="76"/>
      <c r="BY1625" s="76"/>
      <c r="BZ1625" s="70"/>
      <c r="CA1625" s="71"/>
      <c r="CB1625" s="70"/>
      <c r="CC1625" s="70"/>
      <c r="CD1625" s="72"/>
      <c r="CJ1625"/>
      <c r="CW1625" s="74"/>
      <c r="DC1625" s="67"/>
      <c r="DI1625" s="67"/>
    </row>
    <row r="1626" spans="1:113">
      <c r="A1626" s="76"/>
      <c r="B1626" s="80"/>
      <c r="C1626" s="76"/>
      <c r="D1626" s="78"/>
      <c r="E1626" s="76"/>
      <c r="F1626" s="76"/>
      <c r="G1626" s="76"/>
      <c r="H1626" s="76"/>
      <c r="I1626" s="76"/>
      <c r="J1626" s="76"/>
      <c r="K1626" s="76"/>
      <c r="L1626" s="78"/>
      <c r="M1626" s="76"/>
      <c r="N1626" s="76"/>
      <c r="O1626" s="76"/>
      <c r="P1626" s="76"/>
      <c r="Q1626" s="76"/>
      <c r="R1626" s="76"/>
      <c r="S1626" s="76"/>
      <c r="T1626" s="76"/>
      <c r="U1626" s="76"/>
      <c r="V1626" s="76"/>
      <c r="W1626" s="76"/>
      <c r="X1626" s="76"/>
      <c r="Y1626" s="76"/>
      <c r="Z1626" s="76"/>
      <c r="AA1626" s="76"/>
      <c r="AB1626" s="76"/>
      <c r="AC1626" s="76"/>
      <c r="AD1626" s="76"/>
      <c r="AE1626" s="76"/>
      <c r="AF1626" s="76"/>
      <c r="AG1626" s="76"/>
      <c r="AH1626" s="76"/>
      <c r="AI1626" s="76"/>
      <c r="AJ1626" s="76"/>
      <c r="AK1626" s="76"/>
      <c r="AL1626" s="78"/>
      <c r="AM1626" s="76"/>
      <c r="AN1626" s="76"/>
      <c r="AO1626" s="76"/>
      <c r="AP1626" s="76"/>
      <c r="AQ1626" s="76"/>
      <c r="AR1626" s="76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7"/>
      <c r="BD1626" s="77"/>
      <c r="BE1626" s="80"/>
      <c r="BF1626" s="77"/>
      <c r="BG1626" s="80"/>
      <c r="BH1626" s="80"/>
      <c r="BI1626" s="80"/>
      <c r="BJ1626" s="76"/>
      <c r="BK1626" s="76"/>
      <c r="BL1626" s="78"/>
      <c r="BM1626" s="76"/>
      <c r="BN1626" s="76"/>
      <c r="BO1626" s="76"/>
      <c r="BP1626" s="76"/>
      <c r="BQ1626" s="76"/>
      <c r="BR1626" s="76"/>
      <c r="BS1626" s="76"/>
      <c r="BT1626" s="76"/>
      <c r="BU1626" s="76"/>
      <c r="BV1626" s="76"/>
      <c r="BW1626" s="76"/>
      <c r="BX1626" s="76"/>
      <c r="BY1626" s="76"/>
      <c r="BZ1626" s="70"/>
      <c r="CA1626" s="71"/>
      <c r="CB1626" s="70"/>
      <c r="CC1626" s="70"/>
      <c r="CD1626" s="72"/>
      <c r="CJ1626"/>
      <c r="CW1626" s="74"/>
      <c r="DC1626" s="67"/>
      <c r="DI1626" s="67"/>
    </row>
    <row r="1627" spans="1:113">
      <c r="A1627" s="76"/>
      <c r="B1627" s="77"/>
      <c r="C1627" s="76"/>
      <c r="D1627" s="78"/>
      <c r="E1627" s="76"/>
      <c r="F1627" s="76"/>
      <c r="G1627" s="76"/>
      <c r="H1627" s="76"/>
      <c r="I1627" s="76"/>
      <c r="J1627" s="76"/>
      <c r="K1627" s="76"/>
      <c r="L1627" s="78"/>
      <c r="M1627" s="76"/>
      <c r="N1627" s="76"/>
      <c r="O1627" s="76"/>
      <c r="P1627" s="76"/>
      <c r="Q1627" s="76"/>
      <c r="R1627" s="79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  <c r="AH1627" s="76"/>
      <c r="AI1627" s="76"/>
      <c r="AJ1627" s="76"/>
      <c r="AK1627" s="76"/>
      <c r="AL1627" s="78"/>
      <c r="AM1627" s="76"/>
      <c r="AN1627" s="76"/>
      <c r="AO1627" s="76"/>
      <c r="AP1627" s="76"/>
      <c r="AQ1627" s="76"/>
      <c r="AR1627" s="76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7"/>
      <c r="BD1627" s="77"/>
      <c r="BE1627" s="77"/>
      <c r="BF1627" s="77"/>
      <c r="BG1627" s="77"/>
      <c r="BH1627" s="77"/>
      <c r="BI1627" s="77"/>
      <c r="BJ1627" s="76"/>
      <c r="BK1627" s="76"/>
      <c r="BL1627" s="78"/>
      <c r="BM1627" s="76"/>
      <c r="BN1627" s="76"/>
      <c r="BO1627" s="76"/>
      <c r="BP1627" s="76"/>
      <c r="BQ1627" s="76"/>
      <c r="BR1627" s="76"/>
      <c r="BS1627" s="76"/>
      <c r="BT1627" s="76"/>
      <c r="BU1627" s="76"/>
      <c r="BV1627" s="76"/>
      <c r="BW1627" s="76"/>
      <c r="BX1627" s="76"/>
      <c r="BY1627" s="76"/>
      <c r="BZ1627" s="70"/>
      <c r="CA1627" s="71"/>
      <c r="CB1627" s="70"/>
      <c r="CC1627" s="70"/>
      <c r="CD1627" s="72"/>
      <c r="CJ1627"/>
      <c r="CW1627" s="74"/>
      <c r="DC1627" s="67"/>
      <c r="DI1627" s="67"/>
    </row>
    <row r="1628" spans="1:113">
      <c r="A1628" s="76"/>
      <c r="B1628" s="80"/>
      <c r="C1628" s="76"/>
      <c r="D1628" s="78"/>
      <c r="E1628" s="76"/>
      <c r="F1628" s="76"/>
      <c r="G1628" s="76"/>
      <c r="H1628" s="76"/>
      <c r="I1628" s="76"/>
      <c r="J1628" s="76"/>
      <c r="K1628" s="76"/>
      <c r="L1628" s="78"/>
      <c r="M1628" s="76"/>
      <c r="N1628" s="76"/>
      <c r="O1628" s="76"/>
      <c r="P1628" s="76"/>
      <c r="Q1628" s="76"/>
      <c r="R1628" s="76"/>
      <c r="S1628" s="76"/>
      <c r="T1628" s="76"/>
      <c r="U1628" s="76"/>
      <c r="V1628" s="76"/>
      <c r="W1628" s="76"/>
      <c r="X1628" s="76"/>
      <c r="Y1628" s="76"/>
      <c r="Z1628" s="76"/>
      <c r="AA1628" s="76"/>
      <c r="AB1628" s="76"/>
      <c r="AC1628" s="76"/>
      <c r="AD1628" s="76"/>
      <c r="AE1628" s="76"/>
      <c r="AF1628" s="76"/>
      <c r="AG1628" s="76"/>
      <c r="AH1628" s="76"/>
      <c r="AI1628" s="76"/>
      <c r="AJ1628" s="76"/>
      <c r="AK1628" s="76"/>
      <c r="AL1628" s="78"/>
      <c r="AM1628" s="76"/>
      <c r="AN1628" s="76"/>
      <c r="AO1628" s="76"/>
      <c r="AP1628" s="76"/>
      <c r="AQ1628" s="76"/>
      <c r="AR1628" s="76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7"/>
      <c r="BD1628" s="77"/>
      <c r="BE1628" s="80"/>
      <c r="BF1628" s="77"/>
      <c r="BG1628" s="80"/>
      <c r="BH1628" s="80"/>
      <c r="BI1628" s="80"/>
      <c r="BJ1628" s="76"/>
      <c r="BK1628" s="76"/>
      <c r="BL1628" s="78"/>
      <c r="BM1628" s="76"/>
      <c r="BN1628" s="76"/>
      <c r="BO1628" s="76"/>
      <c r="BP1628" s="76"/>
      <c r="BQ1628" s="76"/>
      <c r="BR1628" s="76"/>
      <c r="BS1628" s="76"/>
      <c r="BT1628" s="76"/>
      <c r="BU1628" s="76"/>
      <c r="BV1628" s="76"/>
      <c r="BW1628" s="76"/>
      <c r="BX1628" s="76"/>
      <c r="BY1628" s="76"/>
      <c r="BZ1628" s="70"/>
      <c r="CA1628" s="71"/>
      <c r="CB1628" s="70"/>
      <c r="CC1628" s="70"/>
      <c r="CD1628" s="72"/>
      <c r="CJ1628"/>
      <c r="CW1628" s="74"/>
      <c r="DC1628" s="67"/>
      <c r="DI1628" s="67"/>
    </row>
    <row r="1629" spans="1:113">
      <c r="A1629" s="76"/>
      <c r="B1629" s="80"/>
      <c r="C1629" s="76"/>
      <c r="D1629" s="78"/>
      <c r="E1629" s="76"/>
      <c r="F1629" s="76"/>
      <c r="G1629" s="76"/>
      <c r="H1629" s="76"/>
      <c r="I1629" s="76"/>
      <c r="J1629" s="76"/>
      <c r="K1629" s="76"/>
      <c r="L1629" s="78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76"/>
      <c r="AE1629" s="76"/>
      <c r="AF1629" s="76"/>
      <c r="AG1629" s="76"/>
      <c r="AH1629" s="76"/>
      <c r="AI1629" s="76"/>
      <c r="AJ1629" s="76"/>
      <c r="AK1629" s="76"/>
      <c r="AL1629" s="78"/>
      <c r="AM1629" s="76"/>
      <c r="AN1629" s="76"/>
      <c r="AO1629" s="76"/>
      <c r="AP1629" s="76"/>
      <c r="AQ1629" s="76"/>
      <c r="AR1629" s="76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7"/>
      <c r="BD1629" s="77"/>
      <c r="BE1629" s="80"/>
      <c r="BF1629" s="77"/>
      <c r="BG1629" s="80"/>
      <c r="BH1629" s="80"/>
      <c r="BI1629" s="80"/>
      <c r="BJ1629" s="76"/>
      <c r="BK1629" s="76"/>
      <c r="BL1629" s="78"/>
      <c r="BM1629" s="76"/>
      <c r="BN1629" s="76"/>
      <c r="BO1629" s="76"/>
      <c r="BP1629" s="76"/>
      <c r="BQ1629" s="76"/>
      <c r="BR1629" s="76"/>
      <c r="BS1629" s="76"/>
      <c r="BT1629" s="76"/>
      <c r="BU1629" s="76"/>
      <c r="BV1629" s="76"/>
      <c r="BW1629" s="76"/>
      <c r="BX1629" s="76"/>
      <c r="BY1629" s="76"/>
      <c r="BZ1629" s="70"/>
      <c r="CA1629" s="71"/>
      <c r="CB1629" s="70"/>
      <c r="CC1629" s="70"/>
      <c r="CD1629" s="72"/>
      <c r="CJ1629"/>
      <c r="CW1629" s="74"/>
      <c r="DC1629" s="67"/>
      <c r="DI1629" s="67"/>
    </row>
    <row r="1630" spans="1:113">
      <c r="A1630" s="76"/>
      <c r="B1630" s="80"/>
      <c r="C1630" s="76"/>
      <c r="D1630" s="78"/>
      <c r="E1630" s="76"/>
      <c r="F1630" s="76"/>
      <c r="G1630" s="76"/>
      <c r="H1630" s="76"/>
      <c r="I1630" s="76"/>
      <c r="J1630" s="76"/>
      <c r="K1630" s="76"/>
      <c r="L1630" s="78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76"/>
      <c r="AI1630" s="76"/>
      <c r="AJ1630" s="76"/>
      <c r="AK1630" s="76"/>
      <c r="AL1630" s="78"/>
      <c r="AM1630" s="76"/>
      <c r="AN1630" s="76"/>
      <c r="AO1630" s="76"/>
      <c r="AP1630" s="76"/>
      <c r="AQ1630" s="76"/>
      <c r="AR1630" s="76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7"/>
      <c r="BD1630" s="77"/>
      <c r="BE1630" s="80"/>
      <c r="BF1630" s="77"/>
      <c r="BG1630" s="80"/>
      <c r="BH1630" s="80"/>
      <c r="BI1630" s="80"/>
      <c r="BJ1630" s="76"/>
      <c r="BK1630" s="76"/>
      <c r="BL1630" s="78"/>
      <c r="BM1630" s="76"/>
      <c r="BN1630" s="76"/>
      <c r="BO1630" s="76"/>
      <c r="BP1630" s="76"/>
      <c r="BQ1630" s="76"/>
      <c r="BR1630" s="76"/>
      <c r="BS1630" s="76"/>
      <c r="BT1630" s="76"/>
      <c r="BU1630" s="76"/>
      <c r="BV1630" s="76"/>
      <c r="BW1630" s="76"/>
      <c r="BX1630" s="76"/>
      <c r="BY1630" s="76"/>
      <c r="BZ1630" s="70"/>
      <c r="CA1630" s="71"/>
      <c r="CB1630" s="70"/>
      <c r="CC1630" s="70"/>
      <c r="CD1630" s="72"/>
      <c r="CJ1630"/>
      <c r="CW1630" s="74"/>
      <c r="DC1630" s="67"/>
      <c r="DI1630" s="67"/>
    </row>
    <row r="1631" spans="1:113">
      <c r="A1631" s="76"/>
      <c r="B1631" s="80"/>
      <c r="C1631" s="76"/>
      <c r="D1631" s="78"/>
      <c r="E1631" s="76"/>
      <c r="F1631" s="76"/>
      <c r="G1631" s="76"/>
      <c r="H1631" s="76"/>
      <c r="I1631" s="76"/>
      <c r="J1631" s="76"/>
      <c r="K1631" s="76"/>
      <c r="L1631" s="78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76"/>
      <c r="AE1631" s="76"/>
      <c r="AF1631" s="76"/>
      <c r="AG1631" s="76"/>
      <c r="AH1631" s="76"/>
      <c r="AI1631" s="76"/>
      <c r="AJ1631" s="76"/>
      <c r="AK1631" s="76"/>
      <c r="AL1631" s="78"/>
      <c r="AM1631" s="76"/>
      <c r="AN1631" s="76"/>
      <c r="AO1631" s="76"/>
      <c r="AP1631" s="76"/>
      <c r="AQ1631" s="76"/>
      <c r="AR1631" s="76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7"/>
      <c r="BD1631" s="77"/>
      <c r="BE1631" s="80"/>
      <c r="BF1631" s="77"/>
      <c r="BG1631" s="80"/>
      <c r="BH1631" s="80"/>
      <c r="BI1631" s="80"/>
      <c r="BJ1631" s="76"/>
      <c r="BK1631" s="76"/>
      <c r="BL1631" s="78"/>
      <c r="BM1631" s="76"/>
      <c r="BN1631" s="76"/>
      <c r="BO1631" s="76"/>
      <c r="BP1631" s="76"/>
      <c r="BQ1631" s="76"/>
      <c r="BR1631" s="76"/>
      <c r="BS1631" s="76"/>
      <c r="BT1631" s="76"/>
      <c r="BU1631" s="76"/>
      <c r="BV1631" s="76"/>
      <c r="BW1631" s="76"/>
      <c r="BX1631" s="76"/>
      <c r="BY1631" s="76"/>
      <c r="BZ1631" s="70"/>
      <c r="CA1631" s="71"/>
      <c r="CB1631" s="70"/>
      <c r="CC1631" s="70"/>
      <c r="CD1631" s="72"/>
      <c r="CJ1631"/>
      <c r="CW1631" s="74"/>
      <c r="DC1631" s="67"/>
      <c r="DI1631" s="67"/>
    </row>
    <row r="1632" spans="1:113">
      <c r="A1632" s="76"/>
      <c r="B1632" s="80"/>
      <c r="C1632" s="76"/>
      <c r="D1632" s="78"/>
      <c r="E1632" s="76"/>
      <c r="F1632" s="76"/>
      <c r="G1632" s="76"/>
      <c r="H1632" s="76"/>
      <c r="I1632" s="76"/>
      <c r="J1632" s="76"/>
      <c r="K1632" s="76"/>
      <c r="L1632" s="78"/>
      <c r="M1632" s="76"/>
      <c r="N1632" s="76"/>
      <c r="O1632" s="76"/>
      <c r="P1632" s="76"/>
      <c r="Q1632" s="76"/>
      <c r="R1632" s="76"/>
      <c r="S1632" s="76"/>
      <c r="T1632" s="76"/>
      <c r="U1632" s="76"/>
      <c r="V1632" s="76"/>
      <c r="W1632" s="76"/>
      <c r="X1632" s="76"/>
      <c r="Y1632" s="76"/>
      <c r="Z1632" s="76"/>
      <c r="AA1632" s="76"/>
      <c r="AB1632" s="76"/>
      <c r="AC1632" s="76"/>
      <c r="AD1632" s="76"/>
      <c r="AE1632" s="76"/>
      <c r="AF1632" s="76"/>
      <c r="AG1632" s="76"/>
      <c r="AH1632" s="76"/>
      <c r="AI1632" s="76"/>
      <c r="AJ1632" s="76"/>
      <c r="AK1632" s="76"/>
      <c r="AL1632" s="78"/>
      <c r="AM1632" s="76"/>
      <c r="AN1632" s="76"/>
      <c r="AO1632" s="76"/>
      <c r="AP1632" s="76"/>
      <c r="AQ1632" s="76"/>
      <c r="AR1632" s="76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7"/>
      <c r="BD1632" s="77"/>
      <c r="BE1632" s="80"/>
      <c r="BF1632" s="77"/>
      <c r="BG1632" s="80"/>
      <c r="BH1632" s="80"/>
      <c r="BI1632" s="80"/>
      <c r="BJ1632" s="76"/>
      <c r="BK1632" s="76"/>
      <c r="BL1632" s="78"/>
      <c r="BM1632" s="76"/>
      <c r="BN1632" s="76"/>
      <c r="BO1632" s="76"/>
      <c r="BP1632" s="76"/>
      <c r="BQ1632" s="76"/>
      <c r="BR1632" s="76"/>
      <c r="BS1632" s="76"/>
      <c r="BT1632" s="76"/>
      <c r="BU1632" s="76"/>
      <c r="BV1632" s="76"/>
      <c r="BW1632" s="76"/>
      <c r="BX1632" s="76"/>
      <c r="BY1632" s="76"/>
      <c r="BZ1632" s="70"/>
      <c r="CA1632" s="71"/>
      <c r="CB1632" s="70"/>
      <c r="CC1632" s="70"/>
      <c r="CD1632" s="72"/>
      <c r="CJ1632"/>
      <c r="CW1632" s="74"/>
      <c r="DC1632" s="67"/>
      <c r="DI1632" s="67"/>
    </row>
    <row r="1633" spans="1:113">
      <c r="A1633" s="76"/>
      <c r="B1633" s="80"/>
      <c r="C1633" s="76"/>
      <c r="D1633" s="78"/>
      <c r="E1633" s="76"/>
      <c r="F1633" s="76"/>
      <c r="G1633" s="76"/>
      <c r="H1633" s="76"/>
      <c r="I1633" s="76"/>
      <c r="J1633" s="76"/>
      <c r="K1633" s="76"/>
      <c r="L1633" s="78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76"/>
      <c r="AE1633" s="76"/>
      <c r="AF1633" s="76"/>
      <c r="AG1633" s="76"/>
      <c r="AH1633" s="76"/>
      <c r="AI1633" s="76"/>
      <c r="AJ1633" s="76"/>
      <c r="AK1633" s="76"/>
      <c r="AL1633" s="78"/>
      <c r="AM1633" s="76"/>
      <c r="AN1633" s="76"/>
      <c r="AO1633" s="76"/>
      <c r="AP1633" s="76"/>
      <c r="AQ1633" s="76"/>
      <c r="AR1633" s="76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7"/>
      <c r="BD1633" s="77"/>
      <c r="BE1633" s="80"/>
      <c r="BF1633" s="77"/>
      <c r="BG1633" s="80"/>
      <c r="BH1633" s="80"/>
      <c r="BI1633" s="80"/>
      <c r="BJ1633" s="76"/>
      <c r="BK1633" s="76"/>
      <c r="BL1633" s="78"/>
      <c r="BM1633" s="76"/>
      <c r="BN1633" s="76"/>
      <c r="BO1633" s="76"/>
      <c r="BP1633" s="76"/>
      <c r="BQ1633" s="76"/>
      <c r="BR1633" s="76"/>
      <c r="BS1633" s="76"/>
      <c r="BT1633" s="76"/>
      <c r="BU1633" s="76"/>
      <c r="BV1633" s="76"/>
      <c r="BW1633" s="76"/>
      <c r="BX1633" s="76"/>
      <c r="BY1633" s="76"/>
      <c r="BZ1633" s="70"/>
      <c r="CA1633" s="71"/>
      <c r="CB1633" s="70"/>
      <c r="CC1633" s="70"/>
      <c r="CD1633" s="72"/>
      <c r="CJ1633"/>
      <c r="CW1633" s="74"/>
      <c r="DC1633" s="67"/>
      <c r="DI1633" s="67"/>
    </row>
    <row r="1634" spans="1:113">
      <c r="A1634" s="76"/>
      <c r="B1634" s="80"/>
      <c r="C1634" s="76"/>
      <c r="D1634" s="78"/>
      <c r="E1634" s="76"/>
      <c r="F1634" s="76"/>
      <c r="G1634" s="76"/>
      <c r="H1634" s="76"/>
      <c r="I1634" s="76"/>
      <c r="J1634" s="76"/>
      <c r="K1634" s="76"/>
      <c r="L1634" s="78"/>
      <c r="M1634" s="76"/>
      <c r="N1634" s="76"/>
      <c r="O1634" s="76"/>
      <c r="P1634" s="76"/>
      <c r="Q1634" s="76"/>
      <c r="R1634" s="76"/>
      <c r="S1634" s="76"/>
      <c r="T1634" s="76"/>
      <c r="U1634" s="76"/>
      <c r="V1634" s="76"/>
      <c r="W1634" s="76"/>
      <c r="X1634" s="76"/>
      <c r="Y1634" s="76"/>
      <c r="Z1634" s="76"/>
      <c r="AA1634" s="76"/>
      <c r="AB1634" s="76"/>
      <c r="AC1634" s="76"/>
      <c r="AD1634" s="76"/>
      <c r="AE1634" s="76"/>
      <c r="AF1634" s="76"/>
      <c r="AG1634" s="76"/>
      <c r="AH1634" s="76"/>
      <c r="AI1634" s="76"/>
      <c r="AJ1634" s="76"/>
      <c r="AK1634" s="76"/>
      <c r="AL1634" s="78"/>
      <c r="AM1634" s="76"/>
      <c r="AN1634" s="76"/>
      <c r="AO1634" s="76"/>
      <c r="AP1634" s="76"/>
      <c r="AQ1634" s="76"/>
      <c r="AR1634" s="76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7"/>
      <c r="BD1634" s="77"/>
      <c r="BE1634" s="80"/>
      <c r="BF1634" s="77"/>
      <c r="BG1634" s="80"/>
      <c r="BH1634" s="80"/>
      <c r="BI1634" s="80"/>
      <c r="BJ1634" s="76"/>
      <c r="BK1634" s="76"/>
      <c r="BL1634" s="78"/>
      <c r="BM1634" s="76"/>
      <c r="BN1634" s="76"/>
      <c r="BO1634" s="76"/>
      <c r="BP1634" s="76"/>
      <c r="BQ1634" s="76"/>
      <c r="BR1634" s="76"/>
      <c r="BS1634" s="76"/>
      <c r="BT1634" s="76"/>
      <c r="BU1634" s="76"/>
      <c r="BV1634" s="76"/>
      <c r="BW1634" s="76"/>
      <c r="BX1634" s="76"/>
      <c r="BY1634" s="76"/>
      <c r="BZ1634" s="70"/>
      <c r="CA1634" s="71"/>
      <c r="CB1634" s="70"/>
      <c r="CC1634" s="70"/>
      <c r="CD1634" s="72"/>
      <c r="CJ1634"/>
      <c r="CW1634" s="74"/>
      <c r="DC1634" s="67"/>
      <c r="DI1634" s="67"/>
    </row>
    <row r="1635" spans="1:113">
      <c r="A1635" s="76"/>
      <c r="B1635" s="77"/>
      <c r="C1635" s="76"/>
      <c r="D1635" s="78"/>
      <c r="E1635" s="76"/>
      <c r="F1635" s="76"/>
      <c r="G1635" s="76"/>
      <c r="H1635" s="76"/>
      <c r="I1635" s="76"/>
      <c r="J1635" s="76"/>
      <c r="K1635" s="76"/>
      <c r="L1635" s="78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76"/>
      <c r="AE1635" s="76"/>
      <c r="AF1635" s="76"/>
      <c r="AG1635" s="76"/>
      <c r="AH1635" s="76"/>
      <c r="AI1635" s="76"/>
      <c r="AJ1635" s="76"/>
      <c r="AK1635" s="76"/>
      <c r="AL1635" s="78"/>
      <c r="AM1635" s="76"/>
      <c r="AN1635" s="76"/>
      <c r="AO1635" s="76"/>
      <c r="AP1635" s="76"/>
      <c r="AQ1635" s="76"/>
      <c r="AR1635" s="76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7"/>
      <c r="BD1635" s="77"/>
      <c r="BE1635" s="77"/>
      <c r="BF1635" s="77"/>
      <c r="BG1635" s="77"/>
      <c r="BH1635" s="77"/>
      <c r="BI1635" s="77"/>
      <c r="BJ1635" s="76"/>
      <c r="BK1635" s="76"/>
      <c r="BL1635" s="78"/>
      <c r="BM1635" s="76"/>
      <c r="BN1635" s="76"/>
      <c r="BO1635" s="76"/>
      <c r="BP1635" s="76"/>
      <c r="BQ1635" s="76"/>
      <c r="BR1635" s="76"/>
      <c r="BS1635" s="76"/>
      <c r="BT1635" s="76"/>
      <c r="BU1635" s="76"/>
      <c r="BV1635" s="76"/>
      <c r="BW1635" s="76"/>
      <c r="BX1635" s="76"/>
      <c r="BY1635" s="76"/>
      <c r="BZ1635" s="70"/>
      <c r="CA1635" s="71"/>
      <c r="CB1635" s="70"/>
      <c r="CC1635" s="70"/>
      <c r="CD1635" s="72"/>
      <c r="CJ1635"/>
      <c r="CW1635" s="74"/>
      <c r="DC1635" s="67"/>
      <c r="DI1635" s="67"/>
    </row>
    <row r="1636" spans="1:113">
      <c r="A1636" s="76"/>
      <c r="B1636" s="77"/>
      <c r="C1636" s="76"/>
      <c r="D1636" s="78"/>
      <c r="E1636" s="76"/>
      <c r="F1636" s="76"/>
      <c r="G1636" s="76"/>
      <c r="H1636" s="76"/>
      <c r="I1636" s="76"/>
      <c r="J1636" s="76"/>
      <c r="K1636" s="76"/>
      <c r="L1636" s="78"/>
      <c r="M1636" s="76"/>
      <c r="N1636" s="76"/>
      <c r="O1636" s="76"/>
      <c r="P1636" s="76"/>
      <c r="Q1636" s="76"/>
      <c r="R1636" s="79"/>
      <c r="S1636" s="76"/>
      <c r="T1636" s="76"/>
      <c r="U1636" s="76"/>
      <c r="V1636" s="76"/>
      <c r="W1636" s="76"/>
      <c r="X1636" s="76"/>
      <c r="Y1636" s="76"/>
      <c r="Z1636" s="76"/>
      <c r="AA1636" s="76"/>
      <c r="AB1636" s="76"/>
      <c r="AC1636" s="76"/>
      <c r="AD1636" s="76"/>
      <c r="AE1636" s="76"/>
      <c r="AF1636" s="76"/>
      <c r="AG1636" s="76"/>
      <c r="AH1636" s="76"/>
      <c r="AI1636" s="76"/>
      <c r="AJ1636" s="76"/>
      <c r="AK1636" s="76"/>
      <c r="AL1636" s="78"/>
      <c r="AM1636" s="76"/>
      <c r="AN1636" s="76"/>
      <c r="AO1636" s="76"/>
      <c r="AP1636" s="76"/>
      <c r="AQ1636" s="76"/>
      <c r="AR1636" s="76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7"/>
      <c r="BD1636" s="77"/>
      <c r="BE1636" s="77"/>
      <c r="BF1636" s="77"/>
      <c r="BG1636" s="77"/>
      <c r="BH1636" s="77"/>
      <c r="BI1636" s="77"/>
      <c r="BJ1636" s="76"/>
      <c r="BK1636" s="76"/>
      <c r="BL1636" s="78"/>
      <c r="BM1636" s="76"/>
      <c r="BN1636" s="76"/>
      <c r="BO1636" s="76"/>
      <c r="BP1636" s="76"/>
      <c r="BQ1636" s="76"/>
      <c r="BR1636" s="76"/>
      <c r="BS1636" s="76"/>
      <c r="BT1636" s="76"/>
      <c r="BU1636" s="76"/>
      <c r="BV1636" s="76"/>
      <c r="BW1636" s="76"/>
      <c r="BX1636" s="76"/>
      <c r="BY1636" s="76"/>
      <c r="BZ1636" s="70"/>
      <c r="CA1636" s="71"/>
      <c r="CB1636" s="70"/>
      <c r="CC1636" s="70"/>
      <c r="CD1636" s="72"/>
      <c r="CJ1636"/>
      <c r="CW1636" s="74"/>
      <c r="DC1636" s="67"/>
      <c r="DI1636" s="67"/>
    </row>
    <row r="1637" spans="1:113">
      <c r="A1637" s="76"/>
      <c r="B1637" s="80"/>
      <c r="C1637" s="76"/>
      <c r="D1637" s="78"/>
      <c r="E1637" s="76"/>
      <c r="F1637" s="76"/>
      <c r="G1637" s="76"/>
      <c r="H1637" s="76"/>
      <c r="I1637" s="76"/>
      <c r="J1637" s="76"/>
      <c r="K1637" s="76"/>
      <c r="L1637" s="78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76"/>
      <c r="AE1637" s="76"/>
      <c r="AF1637" s="76"/>
      <c r="AG1637" s="76"/>
      <c r="AH1637" s="76"/>
      <c r="AI1637" s="76"/>
      <c r="AJ1637" s="76"/>
      <c r="AK1637" s="76"/>
      <c r="AL1637" s="78"/>
      <c r="AM1637" s="76"/>
      <c r="AN1637" s="76"/>
      <c r="AO1637" s="76"/>
      <c r="AP1637" s="76"/>
      <c r="AQ1637" s="76"/>
      <c r="AR1637" s="76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7"/>
      <c r="BD1637" s="77"/>
      <c r="BE1637" s="80"/>
      <c r="BF1637" s="77"/>
      <c r="BG1637" s="80"/>
      <c r="BH1637" s="80"/>
      <c r="BI1637" s="80"/>
      <c r="BJ1637" s="76"/>
      <c r="BK1637" s="76"/>
      <c r="BL1637" s="78"/>
      <c r="BM1637" s="76"/>
      <c r="BN1637" s="76"/>
      <c r="BO1637" s="76"/>
      <c r="BP1637" s="76"/>
      <c r="BQ1637" s="76"/>
      <c r="BR1637" s="76"/>
      <c r="BS1637" s="76"/>
      <c r="BT1637" s="76"/>
      <c r="BU1637" s="76"/>
      <c r="BV1637" s="76"/>
      <c r="BW1637" s="76"/>
      <c r="BX1637" s="76"/>
      <c r="BY1637" s="76"/>
      <c r="BZ1637" s="70"/>
      <c r="CA1637" s="71"/>
      <c r="CB1637" s="70"/>
      <c r="CC1637" s="70"/>
      <c r="CD1637" s="72"/>
      <c r="CJ1637"/>
      <c r="CW1637" s="74"/>
      <c r="DC1637" s="67"/>
      <c r="DI1637" s="67"/>
    </row>
    <row r="1638" spans="1:113">
      <c r="A1638" s="76"/>
      <c r="B1638" s="80"/>
      <c r="C1638" s="76"/>
      <c r="D1638" s="78"/>
      <c r="E1638" s="76"/>
      <c r="F1638" s="76"/>
      <c r="G1638" s="76"/>
      <c r="H1638" s="76"/>
      <c r="I1638" s="76"/>
      <c r="J1638" s="76"/>
      <c r="K1638" s="76"/>
      <c r="L1638" s="78"/>
      <c r="M1638" s="76"/>
      <c r="N1638" s="76"/>
      <c r="O1638" s="76"/>
      <c r="P1638" s="76"/>
      <c r="Q1638" s="76"/>
      <c r="R1638" s="76"/>
      <c r="S1638" s="76"/>
      <c r="T1638" s="76"/>
      <c r="U1638" s="76"/>
      <c r="V1638" s="76"/>
      <c r="W1638" s="76"/>
      <c r="X1638" s="76"/>
      <c r="Y1638" s="76"/>
      <c r="Z1638" s="76"/>
      <c r="AA1638" s="76"/>
      <c r="AB1638" s="76"/>
      <c r="AC1638" s="76"/>
      <c r="AD1638" s="76"/>
      <c r="AE1638" s="76"/>
      <c r="AF1638" s="76"/>
      <c r="AG1638" s="76"/>
      <c r="AH1638" s="76"/>
      <c r="AI1638" s="76"/>
      <c r="AJ1638" s="76"/>
      <c r="AK1638" s="76"/>
      <c r="AL1638" s="78"/>
      <c r="AM1638" s="76"/>
      <c r="AN1638" s="76"/>
      <c r="AO1638" s="76"/>
      <c r="AP1638" s="76"/>
      <c r="AQ1638" s="76"/>
      <c r="AR1638" s="76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7"/>
      <c r="BD1638" s="77"/>
      <c r="BE1638" s="80"/>
      <c r="BF1638" s="77"/>
      <c r="BG1638" s="80"/>
      <c r="BH1638" s="80"/>
      <c r="BI1638" s="80"/>
      <c r="BJ1638" s="76"/>
      <c r="BK1638" s="76"/>
      <c r="BL1638" s="78"/>
      <c r="BM1638" s="76"/>
      <c r="BN1638" s="76"/>
      <c r="BO1638" s="76"/>
      <c r="BP1638" s="76"/>
      <c r="BQ1638" s="76"/>
      <c r="BR1638" s="76"/>
      <c r="BS1638" s="76"/>
      <c r="BT1638" s="76"/>
      <c r="BU1638" s="76"/>
      <c r="BV1638" s="76"/>
      <c r="BW1638" s="76"/>
      <c r="BX1638" s="76"/>
      <c r="BY1638" s="76"/>
      <c r="BZ1638" s="70"/>
      <c r="CA1638" s="71"/>
      <c r="CB1638" s="70"/>
      <c r="CC1638" s="70"/>
      <c r="CD1638" s="72"/>
      <c r="CJ1638"/>
      <c r="CW1638" s="74"/>
      <c r="DC1638" s="67"/>
      <c r="DI1638" s="67"/>
    </row>
    <row r="1639" spans="1:113">
      <c r="A1639" s="76"/>
      <c r="B1639" s="80"/>
      <c r="C1639" s="76"/>
      <c r="D1639" s="78"/>
      <c r="E1639" s="76"/>
      <c r="F1639" s="76"/>
      <c r="G1639" s="76"/>
      <c r="H1639" s="76"/>
      <c r="I1639" s="76"/>
      <c r="J1639" s="76"/>
      <c r="K1639" s="76"/>
      <c r="L1639" s="78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76"/>
      <c r="AE1639" s="76"/>
      <c r="AF1639" s="76"/>
      <c r="AG1639" s="76"/>
      <c r="AH1639" s="76"/>
      <c r="AI1639" s="76"/>
      <c r="AJ1639" s="76"/>
      <c r="AK1639" s="76"/>
      <c r="AL1639" s="78"/>
      <c r="AM1639" s="76"/>
      <c r="AN1639" s="76"/>
      <c r="AO1639" s="76"/>
      <c r="AP1639" s="76"/>
      <c r="AQ1639" s="76"/>
      <c r="AR1639" s="76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7"/>
      <c r="BD1639" s="77"/>
      <c r="BE1639" s="80"/>
      <c r="BF1639" s="77"/>
      <c r="BG1639" s="80"/>
      <c r="BH1639" s="80"/>
      <c r="BI1639" s="80"/>
      <c r="BJ1639" s="76"/>
      <c r="BK1639" s="76"/>
      <c r="BL1639" s="78"/>
      <c r="BM1639" s="76"/>
      <c r="BN1639" s="76"/>
      <c r="BO1639" s="76"/>
      <c r="BP1639" s="76"/>
      <c r="BQ1639" s="76"/>
      <c r="BR1639" s="76"/>
      <c r="BS1639" s="76"/>
      <c r="BT1639" s="76"/>
      <c r="BU1639" s="76"/>
      <c r="BV1639" s="76"/>
      <c r="BW1639" s="76"/>
      <c r="BX1639" s="76"/>
      <c r="BY1639" s="76"/>
      <c r="BZ1639" s="70"/>
      <c r="CA1639" s="71"/>
      <c r="CB1639" s="70"/>
      <c r="CC1639" s="70"/>
      <c r="CD1639" s="72"/>
      <c r="CJ1639"/>
      <c r="CW1639" s="74"/>
      <c r="DC1639" s="67"/>
      <c r="DI1639" s="67"/>
    </row>
    <row r="1640" spans="1:113">
      <c r="A1640" s="76"/>
      <c r="B1640" s="77"/>
      <c r="C1640" s="76"/>
      <c r="D1640" s="78"/>
      <c r="E1640" s="76"/>
      <c r="F1640" s="76"/>
      <c r="G1640" s="76"/>
      <c r="H1640" s="76"/>
      <c r="I1640" s="76"/>
      <c r="J1640" s="76"/>
      <c r="K1640" s="76"/>
      <c r="L1640" s="78"/>
      <c r="M1640" s="76"/>
      <c r="N1640" s="76"/>
      <c r="O1640" s="76"/>
      <c r="P1640" s="76"/>
      <c r="Q1640" s="76"/>
      <c r="R1640" s="76"/>
      <c r="S1640" s="76"/>
      <c r="T1640" s="76"/>
      <c r="U1640" s="76"/>
      <c r="V1640" s="76"/>
      <c r="W1640" s="76"/>
      <c r="X1640" s="76"/>
      <c r="Y1640" s="76"/>
      <c r="Z1640" s="76"/>
      <c r="AA1640" s="76"/>
      <c r="AB1640" s="76"/>
      <c r="AC1640" s="76"/>
      <c r="AD1640" s="76"/>
      <c r="AE1640" s="76"/>
      <c r="AF1640" s="76"/>
      <c r="AG1640" s="76"/>
      <c r="AH1640" s="76"/>
      <c r="AI1640" s="76"/>
      <c r="AJ1640" s="76"/>
      <c r="AK1640" s="76"/>
      <c r="AL1640" s="78"/>
      <c r="AM1640" s="76"/>
      <c r="AN1640" s="76"/>
      <c r="AO1640" s="76"/>
      <c r="AP1640" s="76"/>
      <c r="AQ1640" s="76"/>
      <c r="AR1640" s="76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7"/>
      <c r="BD1640" s="77"/>
      <c r="BE1640" s="77"/>
      <c r="BF1640" s="77"/>
      <c r="BG1640" s="77"/>
      <c r="BH1640" s="77"/>
      <c r="BI1640" s="77"/>
      <c r="BJ1640" s="76"/>
      <c r="BK1640" s="76"/>
      <c r="BL1640" s="78"/>
      <c r="BM1640" s="76"/>
      <c r="BN1640" s="76"/>
      <c r="BO1640" s="76"/>
      <c r="BP1640" s="76"/>
      <c r="BQ1640" s="76"/>
      <c r="BR1640" s="76"/>
      <c r="BS1640" s="76"/>
      <c r="BT1640" s="76"/>
      <c r="BU1640" s="76"/>
      <c r="BV1640" s="76"/>
      <c r="BW1640" s="76"/>
      <c r="BX1640" s="76"/>
      <c r="BY1640" s="76"/>
      <c r="BZ1640" s="70"/>
      <c r="CA1640" s="71"/>
      <c r="CB1640" s="70"/>
      <c r="CC1640" s="70"/>
      <c r="CD1640" s="72"/>
      <c r="CJ1640"/>
      <c r="CW1640" s="74"/>
      <c r="DC1640" s="67"/>
      <c r="DI1640" s="67"/>
    </row>
    <row r="1641" spans="1:113">
      <c r="A1641" s="76"/>
      <c r="B1641" s="80"/>
      <c r="C1641" s="76"/>
      <c r="D1641" s="78"/>
      <c r="E1641" s="76"/>
      <c r="F1641" s="76"/>
      <c r="G1641" s="76"/>
      <c r="H1641" s="76"/>
      <c r="I1641" s="76"/>
      <c r="J1641" s="76"/>
      <c r="K1641" s="76"/>
      <c r="L1641" s="78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76"/>
      <c r="AE1641" s="76"/>
      <c r="AF1641" s="76"/>
      <c r="AG1641" s="76"/>
      <c r="AH1641" s="76"/>
      <c r="AI1641" s="76"/>
      <c r="AJ1641" s="76"/>
      <c r="AK1641" s="76"/>
      <c r="AL1641" s="78"/>
      <c r="AM1641" s="76"/>
      <c r="AN1641" s="76"/>
      <c r="AO1641" s="76"/>
      <c r="AP1641" s="76"/>
      <c r="AQ1641" s="76"/>
      <c r="AR1641" s="76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7"/>
      <c r="BD1641" s="77"/>
      <c r="BE1641" s="80"/>
      <c r="BF1641" s="77"/>
      <c r="BG1641" s="80"/>
      <c r="BH1641" s="80"/>
      <c r="BI1641" s="80"/>
      <c r="BJ1641" s="76"/>
      <c r="BK1641" s="76"/>
      <c r="BL1641" s="78"/>
      <c r="BM1641" s="76"/>
      <c r="BN1641" s="76"/>
      <c r="BO1641" s="76"/>
      <c r="BP1641" s="76"/>
      <c r="BQ1641" s="76"/>
      <c r="BR1641" s="76"/>
      <c r="BS1641" s="76"/>
      <c r="BT1641" s="76"/>
      <c r="BU1641" s="76"/>
      <c r="BV1641" s="76"/>
      <c r="BW1641" s="76"/>
      <c r="BX1641" s="76"/>
      <c r="BY1641" s="76"/>
      <c r="BZ1641" s="70"/>
      <c r="CA1641" s="71"/>
      <c r="CB1641" s="70"/>
      <c r="CC1641" s="70"/>
      <c r="CD1641" s="72"/>
      <c r="CJ1641"/>
      <c r="CW1641" s="74"/>
      <c r="DC1641" s="67"/>
      <c r="DI1641" s="67"/>
    </row>
    <row r="1642" spans="1:113">
      <c r="A1642" s="76"/>
      <c r="B1642" s="80"/>
      <c r="C1642" s="76"/>
      <c r="D1642" s="78"/>
      <c r="E1642" s="76"/>
      <c r="F1642" s="76"/>
      <c r="G1642" s="76"/>
      <c r="H1642" s="76"/>
      <c r="I1642" s="76"/>
      <c r="J1642" s="76"/>
      <c r="K1642" s="76"/>
      <c r="L1642" s="78"/>
      <c r="M1642" s="76"/>
      <c r="N1642" s="76"/>
      <c r="O1642" s="76"/>
      <c r="P1642" s="76"/>
      <c r="Q1642" s="76"/>
      <c r="R1642" s="76"/>
      <c r="S1642" s="76"/>
      <c r="T1642" s="76"/>
      <c r="U1642" s="76"/>
      <c r="V1642" s="76"/>
      <c r="W1642" s="76"/>
      <c r="X1642" s="76"/>
      <c r="Y1642" s="76"/>
      <c r="Z1642" s="76"/>
      <c r="AA1642" s="76"/>
      <c r="AB1642" s="76"/>
      <c r="AC1642" s="76"/>
      <c r="AD1642" s="76"/>
      <c r="AE1642" s="76"/>
      <c r="AF1642" s="76"/>
      <c r="AG1642" s="76"/>
      <c r="AH1642" s="76"/>
      <c r="AI1642" s="76"/>
      <c r="AJ1642" s="76"/>
      <c r="AK1642" s="76"/>
      <c r="AL1642" s="78"/>
      <c r="AM1642" s="76"/>
      <c r="AN1642" s="76"/>
      <c r="AO1642" s="76"/>
      <c r="AP1642" s="76"/>
      <c r="AQ1642" s="76"/>
      <c r="AR1642" s="76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7"/>
      <c r="BD1642" s="77"/>
      <c r="BE1642" s="80"/>
      <c r="BF1642" s="77"/>
      <c r="BG1642" s="80"/>
      <c r="BH1642" s="80"/>
      <c r="BI1642" s="80"/>
      <c r="BJ1642" s="76"/>
      <c r="BK1642" s="76"/>
      <c r="BL1642" s="78"/>
      <c r="BM1642" s="76"/>
      <c r="BN1642" s="76"/>
      <c r="BO1642" s="76"/>
      <c r="BP1642" s="76"/>
      <c r="BQ1642" s="76"/>
      <c r="BR1642" s="76"/>
      <c r="BS1642" s="76"/>
      <c r="BT1642" s="76"/>
      <c r="BU1642" s="76"/>
      <c r="BV1642" s="76"/>
      <c r="BW1642" s="76"/>
      <c r="BX1642" s="76"/>
      <c r="BY1642" s="76"/>
      <c r="BZ1642" s="70"/>
      <c r="CA1642" s="71"/>
      <c r="CB1642" s="70"/>
      <c r="CC1642" s="70"/>
      <c r="CD1642" s="72"/>
      <c r="CJ1642"/>
      <c r="CW1642" s="74"/>
      <c r="DC1642" s="67"/>
      <c r="DI1642" s="67"/>
    </row>
    <row r="1643" spans="1:113">
      <c r="A1643" s="76"/>
      <c r="B1643" s="80"/>
      <c r="C1643" s="76"/>
      <c r="D1643" s="78"/>
      <c r="E1643" s="76"/>
      <c r="F1643" s="76"/>
      <c r="G1643" s="76"/>
      <c r="H1643" s="76"/>
      <c r="I1643" s="76"/>
      <c r="J1643" s="76"/>
      <c r="K1643" s="76"/>
      <c r="L1643" s="78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76"/>
      <c r="AE1643" s="76"/>
      <c r="AF1643" s="76"/>
      <c r="AG1643" s="76"/>
      <c r="AH1643" s="76"/>
      <c r="AI1643" s="76"/>
      <c r="AJ1643" s="76"/>
      <c r="AK1643" s="76"/>
      <c r="AL1643" s="78"/>
      <c r="AM1643" s="76"/>
      <c r="AN1643" s="76"/>
      <c r="AO1643" s="76"/>
      <c r="AP1643" s="76"/>
      <c r="AQ1643" s="76"/>
      <c r="AR1643" s="76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7"/>
      <c r="BD1643" s="77"/>
      <c r="BE1643" s="80"/>
      <c r="BF1643" s="77"/>
      <c r="BG1643" s="80"/>
      <c r="BH1643" s="80"/>
      <c r="BI1643" s="80"/>
      <c r="BJ1643" s="76"/>
      <c r="BK1643" s="76"/>
      <c r="BL1643" s="78"/>
      <c r="BM1643" s="76"/>
      <c r="BN1643" s="76"/>
      <c r="BO1643" s="76"/>
      <c r="BP1643" s="76"/>
      <c r="BQ1643" s="76"/>
      <c r="BR1643" s="76"/>
      <c r="BS1643" s="76"/>
      <c r="BT1643" s="76"/>
      <c r="BU1643" s="76"/>
      <c r="BV1643" s="76"/>
      <c r="BW1643" s="76"/>
      <c r="BX1643" s="76"/>
      <c r="BY1643" s="76"/>
      <c r="BZ1643" s="70"/>
      <c r="CA1643" s="71"/>
      <c r="CB1643" s="70"/>
      <c r="CC1643" s="70"/>
      <c r="CD1643" s="72"/>
      <c r="CJ1643"/>
      <c r="CW1643" s="74"/>
      <c r="DC1643" s="67"/>
      <c r="DI1643" s="67"/>
    </row>
    <row r="1644" spans="1:113">
      <c r="A1644" s="76"/>
      <c r="B1644" s="77"/>
      <c r="C1644" s="76"/>
      <c r="D1644" s="78"/>
      <c r="E1644" s="76"/>
      <c r="F1644" s="76"/>
      <c r="G1644" s="76"/>
      <c r="H1644" s="76"/>
      <c r="I1644" s="76"/>
      <c r="J1644" s="76"/>
      <c r="K1644" s="76"/>
      <c r="L1644" s="78"/>
      <c r="M1644" s="76"/>
      <c r="N1644" s="76"/>
      <c r="O1644" s="76"/>
      <c r="P1644" s="76"/>
      <c r="Q1644" s="76"/>
      <c r="R1644" s="76"/>
      <c r="S1644" s="76"/>
      <c r="T1644" s="76"/>
      <c r="U1644" s="76"/>
      <c r="V1644" s="76"/>
      <c r="W1644" s="76"/>
      <c r="X1644" s="76"/>
      <c r="Y1644" s="76"/>
      <c r="Z1644" s="76"/>
      <c r="AA1644" s="76"/>
      <c r="AB1644" s="76"/>
      <c r="AC1644" s="76"/>
      <c r="AD1644" s="76"/>
      <c r="AE1644" s="76"/>
      <c r="AF1644" s="76"/>
      <c r="AG1644" s="76"/>
      <c r="AH1644" s="76"/>
      <c r="AI1644" s="76"/>
      <c r="AJ1644" s="76"/>
      <c r="AK1644" s="76"/>
      <c r="AL1644" s="78"/>
      <c r="AM1644" s="76"/>
      <c r="AN1644" s="76"/>
      <c r="AO1644" s="76"/>
      <c r="AP1644" s="76"/>
      <c r="AQ1644" s="76"/>
      <c r="AR1644" s="76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7"/>
      <c r="BD1644" s="77"/>
      <c r="BE1644" s="77"/>
      <c r="BF1644" s="77"/>
      <c r="BG1644" s="77"/>
      <c r="BH1644" s="77"/>
      <c r="BI1644" s="77"/>
      <c r="BJ1644" s="76"/>
      <c r="BK1644" s="76"/>
      <c r="BL1644" s="78"/>
      <c r="BM1644" s="76"/>
      <c r="BN1644" s="76"/>
      <c r="BO1644" s="76"/>
      <c r="BP1644" s="76"/>
      <c r="BQ1644" s="76"/>
      <c r="BR1644" s="76"/>
      <c r="BS1644" s="76"/>
      <c r="BT1644" s="76"/>
      <c r="BU1644" s="76"/>
      <c r="BV1644" s="76"/>
      <c r="BW1644" s="76"/>
      <c r="BX1644" s="76"/>
      <c r="BY1644" s="76"/>
      <c r="BZ1644" s="70"/>
      <c r="CA1644" s="71"/>
      <c r="CB1644" s="70"/>
      <c r="CC1644" s="70"/>
      <c r="CD1644" s="72"/>
      <c r="CJ1644"/>
      <c r="CW1644" s="74"/>
      <c r="DC1644" s="67"/>
      <c r="DI1644" s="67"/>
    </row>
    <row r="1645" spans="1:113">
      <c r="A1645" s="76"/>
      <c r="B1645" s="77"/>
      <c r="C1645" s="76"/>
      <c r="D1645" s="78"/>
      <c r="E1645" s="76"/>
      <c r="F1645" s="76"/>
      <c r="G1645" s="76"/>
      <c r="H1645" s="76"/>
      <c r="I1645" s="76"/>
      <c r="J1645" s="76"/>
      <c r="K1645" s="76"/>
      <c r="L1645" s="78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76"/>
      <c r="AE1645" s="76"/>
      <c r="AF1645" s="76"/>
      <c r="AG1645" s="76"/>
      <c r="AH1645" s="76"/>
      <c r="AI1645" s="76"/>
      <c r="AJ1645" s="76"/>
      <c r="AK1645" s="76"/>
      <c r="AL1645" s="78"/>
      <c r="AM1645" s="76"/>
      <c r="AN1645" s="76"/>
      <c r="AO1645" s="76"/>
      <c r="AP1645" s="76"/>
      <c r="AQ1645" s="76"/>
      <c r="AR1645" s="76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7"/>
      <c r="BD1645" s="77"/>
      <c r="BE1645" s="77"/>
      <c r="BF1645" s="77"/>
      <c r="BG1645" s="77"/>
      <c r="BH1645" s="77"/>
      <c r="BI1645" s="77"/>
      <c r="BJ1645" s="76"/>
      <c r="BK1645" s="76"/>
      <c r="BL1645" s="78"/>
      <c r="BM1645" s="76"/>
      <c r="BN1645" s="76"/>
      <c r="BO1645" s="76"/>
      <c r="BP1645" s="76"/>
      <c r="BQ1645" s="76"/>
      <c r="BR1645" s="76"/>
      <c r="BS1645" s="76"/>
      <c r="BT1645" s="76"/>
      <c r="BU1645" s="76"/>
      <c r="BV1645" s="76"/>
      <c r="BW1645" s="76"/>
      <c r="BX1645" s="76"/>
      <c r="BY1645" s="76"/>
      <c r="BZ1645" s="70"/>
      <c r="CA1645" s="71"/>
      <c r="CB1645" s="70"/>
      <c r="CC1645" s="70"/>
      <c r="CD1645" s="72"/>
      <c r="CJ1645"/>
      <c r="CW1645" s="74"/>
      <c r="DC1645" s="67"/>
      <c r="DI1645" s="67"/>
    </row>
    <row r="1646" spans="1:113">
      <c r="A1646" s="76"/>
      <c r="B1646" s="77"/>
      <c r="C1646" s="76"/>
      <c r="D1646" s="78"/>
      <c r="E1646" s="76"/>
      <c r="F1646" s="76"/>
      <c r="G1646" s="76"/>
      <c r="H1646" s="76"/>
      <c r="I1646" s="76"/>
      <c r="J1646" s="76"/>
      <c r="K1646" s="76"/>
      <c r="L1646" s="78"/>
      <c r="M1646" s="76"/>
      <c r="N1646" s="76"/>
      <c r="O1646" s="76"/>
      <c r="P1646" s="76"/>
      <c r="Q1646" s="76"/>
      <c r="R1646" s="76"/>
      <c r="S1646" s="76"/>
      <c r="T1646" s="76"/>
      <c r="U1646" s="76"/>
      <c r="V1646" s="76"/>
      <c r="W1646" s="76"/>
      <c r="X1646" s="76"/>
      <c r="Y1646" s="76"/>
      <c r="Z1646" s="76"/>
      <c r="AA1646" s="76"/>
      <c r="AB1646" s="76"/>
      <c r="AC1646" s="76"/>
      <c r="AD1646" s="76"/>
      <c r="AE1646" s="76"/>
      <c r="AF1646" s="76"/>
      <c r="AG1646" s="76"/>
      <c r="AH1646" s="76"/>
      <c r="AI1646" s="76"/>
      <c r="AJ1646" s="76"/>
      <c r="AK1646" s="76"/>
      <c r="AL1646" s="78"/>
      <c r="AM1646" s="76"/>
      <c r="AN1646" s="76"/>
      <c r="AO1646" s="76"/>
      <c r="AP1646" s="76"/>
      <c r="AQ1646" s="76"/>
      <c r="AR1646" s="76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7"/>
      <c r="BD1646" s="77"/>
      <c r="BE1646" s="77"/>
      <c r="BF1646" s="77"/>
      <c r="BG1646" s="77"/>
      <c r="BH1646" s="77"/>
      <c r="BI1646" s="77"/>
      <c r="BJ1646" s="76"/>
      <c r="BK1646" s="76"/>
      <c r="BL1646" s="78"/>
      <c r="BM1646" s="76"/>
      <c r="BN1646" s="76"/>
      <c r="BO1646" s="76"/>
      <c r="BP1646" s="76"/>
      <c r="BQ1646" s="76"/>
      <c r="BR1646" s="76"/>
      <c r="BS1646" s="76"/>
      <c r="BT1646" s="76"/>
      <c r="BU1646" s="76"/>
      <c r="BV1646" s="76"/>
      <c r="BW1646" s="76"/>
      <c r="BX1646" s="76"/>
      <c r="BY1646" s="76"/>
      <c r="BZ1646" s="70"/>
      <c r="CA1646" s="71"/>
      <c r="CB1646" s="70"/>
      <c r="CC1646" s="70"/>
      <c r="CD1646" s="72"/>
      <c r="CJ1646"/>
      <c r="CW1646" s="74"/>
      <c r="DC1646" s="67"/>
      <c r="DI1646" s="67"/>
    </row>
    <row r="1647" spans="1:113">
      <c r="A1647" s="76"/>
      <c r="B1647" s="77"/>
      <c r="C1647" s="76"/>
      <c r="D1647" s="78"/>
      <c r="E1647" s="76"/>
      <c r="F1647" s="76"/>
      <c r="G1647" s="76"/>
      <c r="H1647" s="76"/>
      <c r="I1647" s="76"/>
      <c r="J1647" s="76"/>
      <c r="K1647" s="76"/>
      <c r="L1647" s="78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76"/>
      <c r="AE1647" s="76"/>
      <c r="AF1647" s="76"/>
      <c r="AG1647" s="76"/>
      <c r="AH1647" s="76"/>
      <c r="AI1647" s="76"/>
      <c r="AJ1647" s="76"/>
      <c r="AK1647" s="76"/>
      <c r="AL1647" s="78"/>
      <c r="AM1647" s="76"/>
      <c r="AN1647" s="76"/>
      <c r="AO1647" s="76"/>
      <c r="AP1647" s="76"/>
      <c r="AQ1647" s="76"/>
      <c r="AR1647" s="76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7"/>
      <c r="BD1647" s="77"/>
      <c r="BE1647" s="77"/>
      <c r="BF1647" s="77"/>
      <c r="BG1647" s="77"/>
      <c r="BH1647" s="77"/>
      <c r="BI1647" s="77"/>
      <c r="BJ1647" s="76"/>
      <c r="BK1647" s="76"/>
      <c r="BL1647" s="78"/>
      <c r="BM1647" s="76"/>
      <c r="BN1647" s="76"/>
      <c r="BO1647" s="76"/>
      <c r="BP1647" s="76"/>
      <c r="BQ1647" s="76"/>
      <c r="BR1647" s="76"/>
      <c r="BS1647" s="76"/>
      <c r="BT1647" s="76"/>
      <c r="BU1647" s="76"/>
      <c r="BV1647" s="76"/>
      <c r="BW1647" s="76"/>
      <c r="BX1647" s="76"/>
      <c r="BY1647" s="76"/>
      <c r="BZ1647" s="70"/>
      <c r="CA1647" s="71"/>
      <c r="CB1647" s="70"/>
      <c r="CC1647" s="70"/>
      <c r="CD1647" s="72"/>
      <c r="CJ1647"/>
      <c r="CW1647" s="74"/>
      <c r="DC1647" s="67"/>
      <c r="DI1647" s="67"/>
    </row>
    <row r="1648" spans="1:113">
      <c r="A1648" s="76"/>
      <c r="B1648" s="77"/>
      <c r="C1648" s="76"/>
      <c r="D1648" s="78"/>
      <c r="E1648" s="76"/>
      <c r="F1648" s="76"/>
      <c r="G1648" s="76"/>
      <c r="H1648" s="76"/>
      <c r="I1648" s="76"/>
      <c r="J1648" s="76"/>
      <c r="K1648" s="76"/>
      <c r="L1648" s="78"/>
      <c r="M1648" s="76"/>
      <c r="N1648" s="76"/>
      <c r="O1648" s="76"/>
      <c r="P1648" s="76"/>
      <c r="Q1648" s="76"/>
      <c r="R1648" s="76"/>
      <c r="S1648" s="76"/>
      <c r="T1648" s="76"/>
      <c r="U1648" s="76"/>
      <c r="V1648" s="76"/>
      <c r="W1648" s="76"/>
      <c r="X1648" s="76"/>
      <c r="Y1648" s="76"/>
      <c r="Z1648" s="76"/>
      <c r="AA1648" s="76"/>
      <c r="AB1648" s="76"/>
      <c r="AC1648" s="76"/>
      <c r="AD1648" s="76"/>
      <c r="AE1648" s="76"/>
      <c r="AF1648" s="76"/>
      <c r="AG1648" s="76"/>
      <c r="AH1648" s="76"/>
      <c r="AI1648" s="76"/>
      <c r="AJ1648" s="76"/>
      <c r="AK1648" s="76"/>
      <c r="AL1648" s="78"/>
      <c r="AM1648" s="76"/>
      <c r="AN1648" s="76"/>
      <c r="AO1648" s="76"/>
      <c r="AP1648" s="76"/>
      <c r="AQ1648" s="76"/>
      <c r="AR1648" s="76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7"/>
      <c r="BD1648" s="77"/>
      <c r="BE1648" s="77"/>
      <c r="BF1648" s="77"/>
      <c r="BG1648" s="77"/>
      <c r="BH1648" s="77"/>
      <c r="BI1648" s="77"/>
      <c r="BJ1648" s="76"/>
      <c r="BK1648" s="76"/>
      <c r="BL1648" s="78"/>
      <c r="BM1648" s="76"/>
      <c r="BN1648" s="76"/>
      <c r="BO1648" s="76"/>
      <c r="BP1648" s="76"/>
      <c r="BQ1648" s="76"/>
      <c r="BR1648" s="76"/>
      <c r="BS1648" s="76"/>
      <c r="BT1648" s="76"/>
      <c r="BU1648" s="76"/>
      <c r="BV1648" s="76"/>
      <c r="BW1648" s="76"/>
      <c r="BX1648" s="76"/>
      <c r="BY1648" s="76"/>
      <c r="BZ1648" s="70"/>
      <c r="CA1648" s="71"/>
      <c r="CB1648" s="70"/>
      <c r="CC1648" s="70"/>
      <c r="CD1648" s="72"/>
      <c r="CJ1648"/>
      <c r="CW1648" s="74"/>
      <c r="DC1648" s="67"/>
      <c r="DI1648" s="67"/>
    </row>
    <row r="1649" spans="1:113">
      <c r="A1649" s="76"/>
      <c r="B1649" s="77"/>
      <c r="C1649" s="76"/>
      <c r="D1649" s="78"/>
      <c r="E1649" s="76"/>
      <c r="F1649" s="76"/>
      <c r="G1649" s="76"/>
      <c r="H1649" s="76"/>
      <c r="I1649" s="76"/>
      <c r="J1649" s="76"/>
      <c r="K1649" s="76"/>
      <c r="L1649" s="78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8"/>
      <c r="AM1649" s="76"/>
      <c r="AN1649" s="76"/>
      <c r="AO1649" s="76"/>
      <c r="AP1649" s="76"/>
      <c r="AQ1649" s="76"/>
      <c r="AR1649" s="76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7"/>
      <c r="BD1649" s="77"/>
      <c r="BE1649" s="77"/>
      <c r="BF1649" s="77"/>
      <c r="BG1649" s="77"/>
      <c r="BH1649" s="77"/>
      <c r="BI1649" s="77"/>
      <c r="BJ1649" s="76"/>
      <c r="BK1649" s="76"/>
      <c r="BL1649" s="78"/>
      <c r="BM1649" s="76"/>
      <c r="BN1649" s="76"/>
      <c r="BO1649" s="76"/>
      <c r="BP1649" s="76"/>
      <c r="BQ1649" s="76"/>
      <c r="BR1649" s="76"/>
      <c r="BS1649" s="76"/>
      <c r="BT1649" s="76"/>
      <c r="BU1649" s="76"/>
      <c r="BV1649" s="76"/>
      <c r="BW1649" s="76"/>
      <c r="BX1649" s="76"/>
      <c r="BY1649" s="76"/>
      <c r="BZ1649" s="70"/>
      <c r="CA1649" s="71"/>
      <c r="CB1649" s="70"/>
      <c r="CC1649" s="70"/>
      <c r="CD1649" s="72"/>
      <c r="CJ1649"/>
      <c r="CW1649" s="74"/>
      <c r="DC1649" s="67"/>
      <c r="DI1649" s="67"/>
    </row>
    <row r="1650" spans="1:113">
      <c r="A1650" s="76"/>
      <c r="B1650" s="77"/>
      <c r="C1650" s="76"/>
      <c r="D1650" s="78"/>
      <c r="E1650" s="76"/>
      <c r="F1650" s="76"/>
      <c r="G1650" s="76"/>
      <c r="H1650" s="76"/>
      <c r="I1650" s="76"/>
      <c r="J1650" s="76"/>
      <c r="K1650" s="76"/>
      <c r="L1650" s="78"/>
      <c r="M1650" s="76"/>
      <c r="N1650" s="76"/>
      <c r="O1650" s="76"/>
      <c r="P1650" s="76"/>
      <c r="Q1650" s="76"/>
      <c r="R1650" s="76"/>
      <c r="S1650" s="76"/>
      <c r="T1650" s="76"/>
      <c r="U1650" s="76"/>
      <c r="V1650" s="76"/>
      <c r="W1650" s="76"/>
      <c r="X1650" s="76"/>
      <c r="Y1650" s="76"/>
      <c r="Z1650" s="76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8"/>
      <c r="AM1650" s="76"/>
      <c r="AN1650" s="76"/>
      <c r="AO1650" s="76"/>
      <c r="AP1650" s="76"/>
      <c r="AQ1650" s="76"/>
      <c r="AR1650" s="76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7"/>
      <c r="BD1650" s="77"/>
      <c r="BE1650" s="77"/>
      <c r="BF1650" s="77"/>
      <c r="BG1650" s="77"/>
      <c r="BH1650" s="77"/>
      <c r="BI1650" s="77"/>
      <c r="BJ1650" s="76"/>
      <c r="BK1650" s="76"/>
      <c r="BL1650" s="78"/>
      <c r="BM1650" s="76"/>
      <c r="BN1650" s="76"/>
      <c r="BO1650" s="76"/>
      <c r="BP1650" s="76"/>
      <c r="BQ1650" s="76"/>
      <c r="BR1650" s="76"/>
      <c r="BS1650" s="76"/>
      <c r="BT1650" s="76"/>
      <c r="BU1650" s="76"/>
      <c r="BV1650" s="76"/>
      <c r="BW1650" s="76"/>
      <c r="BX1650" s="76"/>
      <c r="BY1650" s="76"/>
      <c r="BZ1650" s="70"/>
      <c r="CA1650" s="71"/>
      <c r="CB1650" s="70"/>
      <c r="CC1650" s="70"/>
      <c r="CD1650" s="72"/>
      <c r="CJ1650"/>
      <c r="CW1650" s="74"/>
      <c r="DC1650" s="67"/>
      <c r="DI1650" s="67"/>
    </row>
    <row r="1651" spans="1:113">
      <c r="A1651" s="76"/>
      <c r="B1651" s="80"/>
      <c r="C1651" s="76"/>
      <c r="D1651" s="78"/>
      <c r="E1651" s="76"/>
      <c r="F1651" s="76"/>
      <c r="G1651" s="76"/>
      <c r="H1651" s="76"/>
      <c r="I1651" s="76"/>
      <c r="J1651" s="76"/>
      <c r="K1651" s="76"/>
      <c r="L1651" s="78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8"/>
      <c r="AM1651" s="76"/>
      <c r="AN1651" s="76"/>
      <c r="AO1651" s="76"/>
      <c r="AP1651" s="76"/>
      <c r="AQ1651" s="76"/>
      <c r="AR1651" s="76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7"/>
      <c r="BD1651" s="77"/>
      <c r="BE1651" s="80"/>
      <c r="BF1651" s="77"/>
      <c r="BG1651" s="80"/>
      <c r="BH1651" s="80"/>
      <c r="BI1651" s="80"/>
      <c r="BJ1651" s="76"/>
      <c r="BK1651" s="76"/>
      <c r="BL1651" s="78"/>
      <c r="BM1651" s="76"/>
      <c r="BN1651" s="76"/>
      <c r="BO1651" s="76"/>
      <c r="BP1651" s="76"/>
      <c r="BQ1651" s="76"/>
      <c r="BR1651" s="76"/>
      <c r="BS1651" s="76"/>
      <c r="BT1651" s="76"/>
      <c r="BU1651" s="76"/>
      <c r="BV1651" s="76"/>
      <c r="BW1651" s="76"/>
      <c r="BX1651" s="76"/>
      <c r="BY1651" s="76"/>
      <c r="BZ1651" s="70"/>
      <c r="CA1651" s="71"/>
      <c r="CB1651" s="70"/>
      <c r="CC1651" s="70"/>
      <c r="CD1651" s="72"/>
      <c r="CJ1651"/>
      <c r="CW1651" s="74"/>
      <c r="DC1651" s="67"/>
      <c r="DI1651" s="67"/>
    </row>
    <row r="1652" spans="1:113">
      <c r="A1652" s="76"/>
      <c r="B1652" s="77"/>
      <c r="C1652" s="76"/>
      <c r="D1652" s="78"/>
      <c r="E1652" s="76"/>
      <c r="F1652" s="76"/>
      <c r="G1652" s="76"/>
      <c r="H1652" s="76"/>
      <c r="I1652" s="76"/>
      <c r="J1652" s="76"/>
      <c r="K1652" s="76"/>
      <c r="L1652" s="78"/>
      <c r="M1652" s="76"/>
      <c r="N1652" s="76"/>
      <c r="O1652" s="76"/>
      <c r="P1652" s="76"/>
      <c r="Q1652" s="76"/>
      <c r="R1652" s="76"/>
      <c r="S1652" s="76"/>
      <c r="T1652" s="76"/>
      <c r="U1652" s="76"/>
      <c r="V1652" s="76"/>
      <c r="W1652" s="76"/>
      <c r="X1652" s="76"/>
      <c r="Y1652" s="76"/>
      <c r="Z1652" s="76"/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8"/>
      <c r="AM1652" s="76"/>
      <c r="AN1652" s="76"/>
      <c r="AO1652" s="76"/>
      <c r="AP1652" s="76"/>
      <c r="AQ1652" s="76"/>
      <c r="AR1652" s="76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7"/>
      <c r="BD1652" s="77"/>
      <c r="BE1652" s="77"/>
      <c r="BF1652" s="77"/>
      <c r="BG1652" s="77"/>
      <c r="BH1652" s="77"/>
      <c r="BI1652" s="77"/>
      <c r="BJ1652" s="76"/>
      <c r="BK1652" s="76"/>
      <c r="BL1652" s="78"/>
      <c r="BM1652" s="76"/>
      <c r="BN1652" s="76"/>
      <c r="BO1652" s="76"/>
      <c r="BP1652" s="76"/>
      <c r="BQ1652" s="76"/>
      <c r="BR1652" s="76"/>
      <c r="BS1652" s="76"/>
      <c r="BT1652" s="76"/>
      <c r="BU1652" s="76"/>
      <c r="BV1652" s="76"/>
      <c r="BW1652" s="76"/>
      <c r="BX1652" s="76"/>
      <c r="BY1652" s="76"/>
      <c r="BZ1652" s="70"/>
      <c r="CA1652" s="71"/>
      <c r="CB1652" s="70"/>
      <c r="CC1652" s="70"/>
      <c r="CD1652" s="72"/>
      <c r="CJ1652"/>
      <c r="CW1652" s="74"/>
      <c r="DC1652" s="67"/>
      <c r="DI1652" s="67"/>
    </row>
    <row r="1653" spans="1:113">
      <c r="A1653" s="76"/>
      <c r="B1653" s="77"/>
      <c r="C1653" s="76"/>
      <c r="D1653" s="78"/>
      <c r="E1653" s="76"/>
      <c r="F1653" s="76"/>
      <c r="G1653" s="76"/>
      <c r="H1653" s="76"/>
      <c r="I1653" s="76"/>
      <c r="J1653" s="76"/>
      <c r="K1653" s="76"/>
      <c r="L1653" s="78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8"/>
      <c r="AM1653" s="76"/>
      <c r="AN1653" s="76"/>
      <c r="AO1653" s="76"/>
      <c r="AP1653" s="76"/>
      <c r="AQ1653" s="76"/>
      <c r="AR1653" s="76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7"/>
      <c r="BD1653" s="77"/>
      <c r="BE1653" s="77"/>
      <c r="BF1653" s="77"/>
      <c r="BG1653" s="77"/>
      <c r="BH1653" s="77"/>
      <c r="BI1653" s="77"/>
      <c r="BJ1653" s="76"/>
      <c r="BK1653" s="76"/>
      <c r="BL1653" s="78"/>
      <c r="BM1653" s="76"/>
      <c r="BN1653" s="76"/>
      <c r="BO1653" s="76"/>
      <c r="BP1653" s="76"/>
      <c r="BQ1653" s="76"/>
      <c r="BR1653" s="76"/>
      <c r="BS1653" s="76"/>
      <c r="BT1653" s="76"/>
      <c r="BU1653" s="76"/>
      <c r="BV1653" s="76"/>
      <c r="BW1653" s="76"/>
      <c r="BX1653" s="76"/>
      <c r="BY1653" s="76"/>
      <c r="BZ1653" s="70"/>
      <c r="CA1653" s="71"/>
      <c r="CB1653" s="70"/>
      <c r="CC1653" s="70"/>
      <c r="CD1653" s="72"/>
      <c r="CJ1653"/>
      <c r="CW1653" s="74"/>
      <c r="DC1653" s="67"/>
      <c r="DI1653" s="67"/>
    </row>
    <row r="1654" spans="1:113">
      <c r="A1654" s="76"/>
      <c r="B1654" s="77"/>
      <c r="C1654" s="76"/>
      <c r="D1654" s="78"/>
      <c r="E1654" s="76"/>
      <c r="F1654" s="76"/>
      <c r="G1654" s="76"/>
      <c r="H1654" s="76"/>
      <c r="I1654" s="76"/>
      <c r="J1654" s="76"/>
      <c r="K1654" s="76"/>
      <c r="L1654" s="78"/>
      <c r="M1654" s="76"/>
      <c r="N1654" s="76"/>
      <c r="O1654" s="76"/>
      <c r="P1654" s="76"/>
      <c r="Q1654" s="76"/>
      <c r="R1654" s="76"/>
      <c r="S1654" s="76"/>
      <c r="T1654" s="76"/>
      <c r="U1654" s="76"/>
      <c r="V1654" s="76"/>
      <c r="W1654" s="76"/>
      <c r="X1654" s="76"/>
      <c r="Y1654" s="76"/>
      <c r="Z1654" s="76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8"/>
      <c r="AM1654" s="76"/>
      <c r="AN1654" s="76"/>
      <c r="AO1654" s="76"/>
      <c r="AP1654" s="76"/>
      <c r="AQ1654" s="76"/>
      <c r="AR1654" s="76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7"/>
      <c r="BD1654" s="77"/>
      <c r="BE1654" s="77"/>
      <c r="BF1654" s="77"/>
      <c r="BG1654" s="77"/>
      <c r="BH1654" s="77"/>
      <c r="BI1654" s="77"/>
      <c r="BJ1654" s="76"/>
      <c r="BK1654" s="76"/>
      <c r="BL1654" s="78"/>
      <c r="BM1654" s="76"/>
      <c r="BN1654" s="76"/>
      <c r="BO1654" s="76"/>
      <c r="BP1654" s="76"/>
      <c r="BQ1654" s="76"/>
      <c r="BR1654" s="76"/>
      <c r="BS1654" s="76"/>
      <c r="BT1654" s="76"/>
      <c r="BU1654" s="76"/>
      <c r="BV1654" s="76"/>
      <c r="BW1654" s="76"/>
      <c r="BX1654" s="76"/>
      <c r="BY1654" s="76"/>
      <c r="BZ1654" s="70"/>
      <c r="CA1654" s="71"/>
      <c r="CB1654" s="70"/>
      <c r="CC1654" s="70"/>
      <c r="CD1654" s="72"/>
      <c r="CJ1654"/>
      <c r="CW1654" s="74"/>
      <c r="DC1654" s="67"/>
      <c r="DI1654" s="67"/>
    </row>
    <row r="1655" spans="1:113">
      <c r="A1655" s="76"/>
      <c r="B1655" s="77"/>
      <c r="C1655" s="76"/>
      <c r="D1655" s="78"/>
      <c r="E1655" s="76"/>
      <c r="F1655" s="76"/>
      <c r="G1655" s="76"/>
      <c r="H1655" s="76"/>
      <c r="I1655" s="76"/>
      <c r="J1655" s="76"/>
      <c r="K1655" s="76"/>
      <c r="L1655" s="78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8"/>
      <c r="AM1655" s="76"/>
      <c r="AN1655" s="76"/>
      <c r="AO1655" s="76"/>
      <c r="AP1655" s="76"/>
      <c r="AQ1655" s="76"/>
      <c r="AR1655" s="76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7"/>
      <c r="BD1655" s="77"/>
      <c r="BE1655" s="77"/>
      <c r="BF1655" s="77"/>
      <c r="BG1655" s="77"/>
      <c r="BH1655" s="77"/>
      <c r="BI1655" s="77"/>
      <c r="BJ1655" s="76"/>
      <c r="BK1655" s="76"/>
      <c r="BL1655" s="78"/>
      <c r="BM1655" s="76"/>
      <c r="BN1655" s="76"/>
      <c r="BO1655" s="76"/>
      <c r="BP1655" s="76"/>
      <c r="BQ1655" s="76"/>
      <c r="BR1655" s="76"/>
      <c r="BS1655" s="76"/>
      <c r="BT1655" s="76"/>
      <c r="BU1655" s="76"/>
      <c r="BV1655" s="76"/>
      <c r="BW1655" s="76"/>
      <c r="BX1655" s="76"/>
      <c r="BY1655" s="76"/>
      <c r="BZ1655" s="70"/>
      <c r="CA1655" s="71"/>
      <c r="CB1655" s="70"/>
      <c r="CC1655" s="70"/>
      <c r="CD1655" s="72"/>
      <c r="CJ1655"/>
      <c r="CW1655" s="74"/>
      <c r="DC1655" s="67"/>
      <c r="DI1655" s="67"/>
    </row>
    <row r="1656" spans="1:113">
      <c r="A1656" s="76"/>
      <c r="B1656" s="77"/>
      <c r="C1656" s="76"/>
      <c r="D1656" s="78"/>
      <c r="E1656" s="76"/>
      <c r="F1656" s="76"/>
      <c r="G1656" s="76"/>
      <c r="H1656" s="76"/>
      <c r="I1656" s="76"/>
      <c r="J1656" s="76"/>
      <c r="K1656" s="76"/>
      <c r="L1656" s="78"/>
      <c r="M1656" s="76"/>
      <c r="N1656" s="76"/>
      <c r="O1656" s="76"/>
      <c r="P1656" s="76"/>
      <c r="Q1656" s="76"/>
      <c r="R1656" s="76"/>
      <c r="S1656" s="76"/>
      <c r="T1656" s="76"/>
      <c r="U1656" s="76"/>
      <c r="V1656" s="76"/>
      <c r="W1656" s="76"/>
      <c r="X1656" s="76"/>
      <c r="Y1656" s="76"/>
      <c r="Z1656" s="76"/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8"/>
      <c r="AM1656" s="76"/>
      <c r="AN1656" s="76"/>
      <c r="AO1656" s="76"/>
      <c r="AP1656" s="76"/>
      <c r="AQ1656" s="76"/>
      <c r="AR1656" s="76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7"/>
      <c r="BD1656" s="77"/>
      <c r="BE1656" s="77"/>
      <c r="BF1656" s="77"/>
      <c r="BG1656" s="77"/>
      <c r="BH1656" s="77"/>
      <c r="BI1656" s="77"/>
      <c r="BJ1656" s="76"/>
      <c r="BK1656" s="76"/>
      <c r="BL1656" s="78"/>
      <c r="BM1656" s="76"/>
      <c r="BN1656" s="76"/>
      <c r="BO1656" s="76"/>
      <c r="BP1656" s="76"/>
      <c r="BQ1656" s="76"/>
      <c r="BR1656" s="76"/>
      <c r="BS1656" s="76"/>
      <c r="BT1656" s="76"/>
      <c r="BU1656" s="76"/>
      <c r="BV1656" s="76"/>
      <c r="BW1656" s="76"/>
      <c r="BX1656" s="76"/>
      <c r="BY1656" s="76"/>
      <c r="BZ1656" s="70"/>
      <c r="CA1656" s="71"/>
      <c r="CB1656" s="70"/>
      <c r="CC1656" s="70"/>
      <c r="CD1656" s="72"/>
      <c r="CJ1656"/>
      <c r="CW1656" s="74"/>
      <c r="DC1656" s="67"/>
      <c r="DI1656" s="67"/>
    </row>
    <row r="1657" spans="1:113">
      <c r="A1657" s="76"/>
      <c r="B1657" s="77"/>
      <c r="C1657" s="76"/>
      <c r="D1657" s="78"/>
      <c r="E1657" s="76"/>
      <c r="F1657" s="76"/>
      <c r="G1657" s="76"/>
      <c r="H1657" s="76"/>
      <c r="I1657" s="76"/>
      <c r="J1657" s="76"/>
      <c r="K1657" s="76"/>
      <c r="L1657" s="78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8"/>
      <c r="AM1657" s="76"/>
      <c r="AN1657" s="76"/>
      <c r="AO1657" s="76"/>
      <c r="AP1657" s="76"/>
      <c r="AQ1657" s="76"/>
      <c r="AR1657" s="76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7"/>
      <c r="BD1657" s="77"/>
      <c r="BE1657" s="77"/>
      <c r="BF1657" s="77"/>
      <c r="BG1657" s="77"/>
      <c r="BH1657" s="77"/>
      <c r="BI1657" s="77"/>
      <c r="BJ1657" s="76"/>
      <c r="BK1657" s="76"/>
      <c r="BL1657" s="78"/>
      <c r="BM1657" s="76"/>
      <c r="BN1657" s="76"/>
      <c r="BO1657" s="76"/>
      <c r="BP1657" s="76"/>
      <c r="BQ1657" s="76"/>
      <c r="BR1657" s="76"/>
      <c r="BS1657" s="76"/>
      <c r="BT1657" s="76"/>
      <c r="BU1657" s="76"/>
      <c r="BV1657" s="76"/>
      <c r="BW1657" s="76"/>
      <c r="BX1657" s="76"/>
      <c r="BY1657" s="76"/>
      <c r="BZ1657" s="70"/>
      <c r="CA1657" s="71"/>
      <c r="CB1657" s="70"/>
      <c r="CC1657" s="70"/>
      <c r="CD1657" s="72"/>
      <c r="CJ1657"/>
      <c r="CW1657" s="74"/>
      <c r="DC1657" s="67"/>
      <c r="DI1657" s="67"/>
    </row>
    <row r="1658" spans="1:113">
      <c r="A1658" s="76"/>
      <c r="B1658" s="80"/>
      <c r="C1658" s="76"/>
      <c r="D1658" s="78"/>
      <c r="E1658" s="76"/>
      <c r="F1658" s="76"/>
      <c r="G1658" s="76"/>
      <c r="H1658" s="76"/>
      <c r="I1658" s="76"/>
      <c r="J1658" s="76"/>
      <c r="K1658" s="76"/>
      <c r="L1658" s="78"/>
      <c r="M1658" s="76"/>
      <c r="N1658" s="76"/>
      <c r="O1658" s="76"/>
      <c r="P1658" s="76"/>
      <c r="Q1658" s="76"/>
      <c r="R1658" s="76"/>
      <c r="S1658" s="76"/>
      <c r="T1658" s="76"/>
      <c r="U1658" s="76"/>
      <c r="V1658" s="76"/>
      <c r="W1658" s="76"/>
      <c r="X1658" s="76"/>
      <c r="Y1658" s="76"/>
      <c r="Z1658" s="76"/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8"/>
      <c r="AM1658" s="76"/>
      <c r="AN1658" s="76"/>
      <c r="AO1658" s="76"/>
      <c r="AP1658" s="76"/>
      <c r="AQ1658" s="76"/>
      <c r="AR1658" s="76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7"/>
      <c r="BD1658" s="77"/>
      <c r="BE1658" s="80"/>
      <c r="BF1658" s="77"/>
      <c r="BG1658" s="80"/>
      <c r="BH1658" s="80"/>
      <c r="BI1658" s="80"/>
      <c r="BJ1658" s="76"/>
      <c r="BK1658" s="76"/>
      <c r="BL1658" s="78"/>
      <c r="BM1658" s="76"/>
      <c r="BN1658" s="76"/>
      <c r="BO1658" s="76"/>
      <c r="BP1658" s="76"/>
      <c r="BQ1658" s="76"/>
      <c r="BR1658" s="76"/>
      <c r="BS1658" s="76"/>
      <c r="BT1658" s="76"/>
      <c r="BU1658" s="76"/>
      <c r="BV1658" s="76"/>
      <c r="BW1658" s="76"/>
      <c r="BX1658" s="76"/>
      <c r="BY1658" s="76"/>
      <c r="BZ1658" s="70"/>
      <c r="CA1658" s="71"/>
      <c r="CB1658" s="70"/>
      <c r="CC1658" s="70"/>
      <c r="CD1658" s="72"/>
      <c r="CJ1658"/>
      <c r="CW1658" s="74"/>
      <c r="DC1658" s="67"/>
      <c r="DI1658" s="67"/>
    </row>
    <row r="1659" spans="1:113">
      <c r="A1659" s="76"/>
      <c r="B1659" s="77"/>
      <c r="C1659" s="76"/>
      <c r="D1659" s="78"/>
      <c r="E1659" s="76"/>
      <c r="F1659" s="76"/>
      <c r="G1659" s="76"/>
      <c r="H1659" s="76"/>
      <c r="I1659" s="76"/>
      <c r="J1659" s="76"/>
      <c r="K1659" s="76"/>
      <c r="L1659" s="78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8"/>
      <c r="AM1659" s="76"/>
      <c r="AN1659" s="76"/>
      <c r="AO1659" s="76"/>
      <c r="AP1659" s="76"/>
      <c r="AQ1659" s="76"/>
      <c r="AR1659" s="76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7"/>
      <c r="BD1659" s="77"/>
      <c r="BE1659" s="77"/>
      <c r="BF1659" s="77"/>
      <c r="BG1659" s="77"/>
      <c r="BH1659" s="77"/>
      <c r="BI1659" s="77"/>
      <c r="BJ1659" s="76"/>
      <c r="BK1659" s="76"/>
      <c r="BL1659" s="78"/>
      <c r="BM1659" s="76"/>
      <c r="BN1659" s="76"/>
      <c r="BO1659" s="76"/>
      <c r="BP1659" s="76"/>
      <c r="BQ1659" s="76"/>
      <c r="BR1659" s="76"/>
      <c r="BS1659" s="76"/>
      <c r="BT1659" s="76"/>
      <c r="BU1659" s="76"/>
      <c r="BV1659" s="76"/>
      <c r="BW1659" s="76"/>
      <c r="BX1659" s="76"/>
      <c r="BY1659" s="76"/>
      <c r="BZ1659" s="70"/>
      <c r="CA1659" s="71"/>
      <c r="CB1659" s="70"/>
      <c r="CC1659" s="70"/>
      <c r="CD1659" s="72"/>
      <c r="CJ1659"/>
      <c r="CW1659" s="74"/>
      <c r="DC1659" s="67"/>
      <c r="DI1659" s="67"/>
    </row>
    <row r="1660" spans="1:113">
      <c r="A1660" s="76"/>
      <c r="B1660" s="77"/>
      <c r="C1660" s="76"/>
      <c r="D1660" s="78"/>
      <c r="E1660" s="76"/>
      <c r="F1660" s="76"/>
      <c r="G1660" s="76"/>
      <c r="H1660" s="76"/>
      <c r="I1660" s="76"/>
      <c r="J1660" s="76"/>
      <c r="K1660" s="76"/>
      <c r="L1660" s="78"/>
      <c r="M1660" s="76"/>
      <c r="N1660" s="76"/>
      <c r="O1660" s="76"/>
      <c r="P1660" s="76"/>
      <c r="Q1660" s="76"/>
      <c r="R1660" s="76"/>
      <c r="S1660" s="76"/>
      <c r="T1660" s="76"/>
      <c r="U1660" s="76"/>
      <c r="V1660" s="76"/>
      <c r="W1660" s="76"/>
      <c r="X1660" s="76"/>
      <c r="Y1660" s="76"/>
      <c r="Z1660" s="76"/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8"/>
      <c r="AM1660" s="76"/>
      <c r="AN1660" s="76"/>
      <c r="AO1660" s="76"/>
      <c r="AP1660" s="76"/>
      <c r="AQ1660" s="76"/>
      <c r="AR1660" s="76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7"/>
      <c r="BD1660" s="77"/>
      <c r="BE1660" s="77"/>
      <c r="BF1660" s="77"/>
      <c r="BG1660" s="77"/>
      <c r="BH1660" s="77"/>
      <c r="BI1660" s="77"/>
      <c r="BJ1660" s="76"/>
      <c r="BK1660" s="76"/>
      <c r="BL1660" s="78"/>
      <c r="BM1660" s="76"/>
      <c r="BN1660" s="76"/>
      <c r="BO1660" s="76"/>
      <c r="BP1660" s="76"/>
      <c r="BQ1660" s="76"/>
      <c r="BR1660" s="76"/>
      <c r="BS1660" s="76"/>
      <c r="BT1660" s="76"/>
      <c r="BU1660" s="76"/>
      <c r="BV1660" s="76"/>
      <c r="BW1660" s="76"/>
      <c r="BX1660" s="76"/>
      <c r="BY1660" s="76"/>
      <c r="BZ1660" s="70"/>
      <c r="CA1660" s="71"/>
      <c r="CB1660" s="70"/>
      <c r="CC1660" s="70"/>
      <c r="CD1660" s="72"/>
      <c r="CJ1660"/>
      <c r="CW1660" s="74"/>
      <c r="DC1660" s="67"/>
      <c r="DI1660" s="67"/>
    </row>
    <row r="1661" spans="1:113">
      <c r="A1661" s="76"/>
      <c r="B1661" s="77"/>
      <c r="C1661" s="76"/>
      <c r="D1661" s="78"/>
      <c r="E1661" s="76"/>
      <c r="F1661" s="76"/>
      <c r="G1661" s="76"/>
      <c r="H1661" s="76"/>
      <c r="I1661" s="76"/>
      <c r="J1661" s="76"/>
      <c r="K1661" s="76"/>
      <c r="L1661" s="78"/>
      <c r="M1661" s="76"/>
      <c r="N1661" s="76"/>
      <c r="O1661" s="76"/>
      <c r="P1661" s="76"/>
      <c r="Q1661" s="76"/>
      <c r="R1661" s="79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8"/>
      <c r="AM1661" s="76"/>
      <c r="AN1661" s="76"/>
      <c r="AO1661" s="76"/>
      <c r="AP1661" s="76"/>
      <c r="AQ1661" s="76"/>
      <c r="AR1661" s="76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7"/>
      <c r="BD1661" s="77"/>
      <c r="BE1661" s="77"/>
      <c r="BF1661" s="77"/>
      <c r="BG1661" s="77"/>
      <c r="BH1661" s="77"/>
      <c r="BI1661" s="77"/>
      <c r="BJ1661" s="76"/>
      <c r="BK1661" s="76"/>
      <c r="BL1661" s="78"/>
      <c r="BM1661" s="76"/>
      <c r="BN1661" s="76"/>
      <c r="BO1661" s="76"/>
      <c r="BP1661" s="76"/>
      <c r="BQ1661" s="76"/>
      <c r="BR1661" s="76"/>
      <c r="BS1661" s="76"/>
      <c r="BT1661" s="76"/>
      <c r="BU1661" s="76"/>
      <c r="BV1661" s="76"/>
      <c r="BW1661" s="76"/>
      <c r="BX1661" s="76"/>
      <c r="BY1661" s="76"/>
      <c r="BZ1661" s="70"/>
      <c r="CA1661" s="71"/>
      <c r="CB1661" s="70"/>
      <c r="CC1661" s="70"/>
      <c r="CD1661" s="72"/>
      <c r="CJ1661"/>
      <c r="CW1661" s="74"/>
      <c r="DC1661" s="67"/>
      <c r="DI1661" s="67"/>
    </row>
    <row r="1662" spans="1:113">
      <c r="A1662" s="76"/>
      <c r="B1662" s="77"/>
      <c r="C1662" s="76"/>
      <c r="D1662" s="78"/>
      <c r="E1662" s="76"/>
      <c r="F1662" s="76"/>
      <c r="G1662" s="76"/>
      <c r="H1662" s="76"/>
      <c r="I1662" s="76"/>
      <c r="J1662" s="76"/>
      <c r="K1662" s="76"/>
      <c r="L1662" s="78"/>
      <c r="M1662" s="76"/>
      <c r="N1662" s="76"/>
      <c r="O1662" s="76"/>
      <c r="P1662" s="76"/>
      <c r="Q1662" s="76"/>
      <c r="R1662" s="76"/>
      <c r="S1662" s="76"/>
      <c r="T1662" s="76"/>
      <c r="U1662" s="76"/>
      <c r="V1662" s="76"/>
      <c r="W1662" s="76"/>
      <c r="X1662" s="76"/>
      <c r="Y1662" s="76"/>
      <c r="Z1662" s="76"/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8"/>
      <c r="AM1662" s="76"/>
      <c r="AN1662" s="76"/>
      <c r="AO1662" s="76"/>
      <c r="AP1662" s="76"/>
      <c r="AQ1662" s="76"/>
      <c r="AR1662" s="76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7"/>
      <c r="BD1662" s="77"/>
      <c r="BE1662" s="77"/>
      <c r="BF1662" s="77"/>
      <c r="BG1662" s="77"/>
      <c r="BH1662" s="77"/>
      <c r="BI1662" s="77"/>
      <c r="BJ1662" s="76"/>
      <c r="BK1662" s="76"/>
      <c r="BL1662" s="78"/>
      <c r="BM1662" s="76"/>
      <c r="BN1662" s="76"/>
      <c r="BO1662" s="76"/>
      <c r="BP1662" s="76"/>
      <c r="BQ1662" s="76"/>
      <c r="BR1662" s="76"/>
      <c r="BS1662" s="76"/>
      <c r="BT1662" s="76"/>
      <c r="BU1662" s="76"/>
      <c r="BV1662" s="76"/>
      <c r="BW1662" s="76"/>
      <c r="BX1662" s="76"/>
      <c r="BY1662" s="76"/>
      <c r="BZ1662" s="70"/>
      <c r="CA1662" s="71"/>
      <c r="CB1662" s="70"/>
      <c r="CC1662" s="70"/>
      <c r="CD1662" s="72"/>
      <c r="CJ1662"/>
      <c r="CW1662" s="74"/>
      <c r="DC1662" s="67"/>
      <c r="DI1662" s="67"/>
    </row>
    <row r="1663" spans="1:113">
      <c r="A1663" s="76"/>
      <c r="B1663" s="77"/>
      <c r="C1663" s="76"/>
      <c r="D1663" s="78"/>
      <c r="E1663" s="76"/>
      <c r="F1663" s="76"/>
      <c r="G1663" s="76"/>
      <c r="H1663" s="76"/>
      <c r="I1663" s="76"/>
      <c r="J1663" s="76"/>
      <c r="K1663" s="76"/>
      <c r="L1663" s="78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8"/>
      <c r="AM1663" s="76"/>
      <c r="AN1663" s="76"/>
      <c r="AO1663" s="76"/>
      <c r="AP1663" s="76"/>
      <c r="AQ1663" s="76"/>
      <c r="AR1663" s="76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7"/>
      <c r="BD1663" s="77"/>
      <c r="BE1663" s="77"/>
      <c r="BF1663" s="77"/>
      <c r="BG1663" s="77"/>
      <c r="BH1663" s="77"/>
      <c r="BI1663" s="77"/>
      <c r="BJ1663" s="76"/>
      <c r="BK1663" s="76"/>
      <c r="BL1663" s="78"/>
      <c r="BM1663" s="76"/>
      <c r="BN1663" s="76"/>
      <c r="BO1663" s="76"/>
      <c r="BP1663" s="76"/>
      <c r="BQ1663" s="76"/>
      <c r="BR1663" s="76"/>
      <c r="BS1663" s="76"/>
      <c r="BT1663" s="76"/>
      <c r="BU1663" s="76"/>
      <c r="BV1663" s="76"/>
      <c r="BW1663" s="76"/>
      <c r="BX1663" s="76"/>
      <c r="BY1663" s="76"/>
      <c r="BZ1663" s="70"/>
      <c r="CA1663" s="71"/>
      <c r="CB1663" s="70"/>
      <c r="CC1663" s="70"/>
      <c r="CD1663" s="72"/>
      <c r="CJ1663"/>
      <c r="CW1663" s="74"/>
      <c r="DC1663" s="67"/>
      <c r="DI1663" s="67"/>
    </row>
    <row r="1664" spans="1:113">
      <c r="A1664" s="76"/>
      <c r="B1664" s="77"/>
      <c r="C1664" s="76"/>
      <c r="D1664" s="78"/>
      <c r="E1664" s="76"/>
      <c r="F1664" s="76"/>
      <c r="G1664" s="76"/>
      <c r="H1664" s="76"/>
      <c r="I1664" s="76"/>
      <c r="J1664" s="76"/>
      <c r="K1664" s="76"/>
      <c r="L1664" s="78"/>
      <c r="M1664" s="76"/>
      <c r="N1664" s="76"/>
      <c r="O1664" s="76"/>
      <c r="P1664" s="76"/>
      <c r="Q1664" s="76"/>
      <c r="R1664" s="79"/>
      <c r="S1664" s="76"/>
      <c r="T1664" s="76"/>
      <c r="U1664" s="76"/>
      <c r="V1664" s="76"/>
      <c r="W1664" s="76"/>
      <c r="X1664" s="76"/>
      <c r="Y1664" s="76"/>
      <c r="Z1664" s="76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8"/>
      <c r="AM1664" s="76"/>
      <c r="AN1664" s="76"/>
      <c r="AO1664" s="76"/>
      <c r="AP1664" s="76"/>
      <c r="AQ1664" s="76"/>
      <c r="AR1664" s="76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7"/>
      <c r="BD1664" s="77"/>
      <c r="BE1664" s="77"/>
      <c r="BF1664" s="77"/>
      <c r="BG1664" s="77"/>
      <c r="BH1664" s="77"/>
      <c r="BI1664" s="77"/>
      <c r="BJ1664" s="76"/>
      <c r="BK1664" s="76"/>
      <c r="BL1664" s="78"/>
      <c r="BM1664" s="76"/>
      <c r="BN1664" s="76"/>
      <c r="BO1664" s="76"/>
      <c r="BP1664" s="76"/>
      <c r="BQ1664" s="76"/>
      <c r="BR1664" s="76"/>
      <c r="BS1664" s="76"/>
      <c r="BT1664" s="76"/>
      <c r="BU1664" s="76"/>
      <c r="BV1664" s="76"/>
      <c r="BW1664" s="76"/>
      <c r="BX1664" s="76"/>
      <c r="BY1664" s="76"/>
      <c r="BZ1664" s="70"/>
      <c r="CA1664" s="71"/>
      <c r="CB1664" s="70"/>
      <c r="CC1664" s="70"/>
      <c r="CD1664" s="72"/>
      <c r="CJ1664"/>
      <c r="CW1664" s="74"/>
      <c r="DC1664" s="67"/>
      <c r="DI1664" s="67"/>
    </row>
    <row r="1665" spans="1:113">
      <c r="A1665" s="76"/>
      <c r="B1665" s="77"/>
      <c r="C1665" s="76"/>
      <c r="D1665" s="78"/>
      <c r="E1665" s="76"/>
      <c r="F1665" s="76"/>
      <c r="G1665" s="76"/>
      <c r="H1665" s="76"/>
      <c r="I1665" s="76"/>
      <c r="J1665" s="76"/>
      <c r="K1665" s="76"/>
      <c r="L1665" s="78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8"/>
      <c r="AM1665" s="76"/>
      <c r="AN1665" s="76"/>
      <c r="AO1665" s="76"/>
      <c r="AP1665" s="76"/>
      <c r="AQ1665" s="76"/>
      <c r="AR1665" s="76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7"/>
      <c r="BD1665" s="77"/>
      <c r="BE1665" s="77"/>
      <c r="BF1665" s="77"/>
      <c r="BG1665" s="77"/>
      <c r="BH1665" s="77"/>
      <c r="BI1665" s="77"/>
      <c r="BJ1665" s="76"/>
      <c r="BK1665" s="76"/>
      <c r="BL1665" s="76"/>
      <c r="BM1665" s="76"/>
      <c r="BN1665" s="76"/>
      <c r="BO1665" s="76"/>
      <c r="BP1665" s="76"/>
      <c r="BQ1665" s="76"/>
      <c r="BR1665" s="76"/>
      <c r="BS1665" s="76"/>
      <c r="BT1665" s="76"/>
      <c r="BU1665" s="76"/>
      <c r="BV1665" s="76"/>
      <c r="BW1665" s="76"/>
      <c r="BX1665" s="76"/>
      <c r="BY1665" s="76"/>
      <c r="BZ1665" s="70"/>
      <c r="CA1665" s="71"/>
      <c r="CB1665" s="70"/>
      <c r="CC1665" s="70"/>
      <c r="CD1665" s="72"/>
      <c r="CJ1665"/>
      <c r="CW1665" s="74"/>
      <c r="DC1665" s="67"/>
      <c r="DI1665" s="67"/>
    </row>
    <row r="1666" spans="1:113">
      <c r="A1666" s="76"/>
      <c r="B1666" s="77"/>
      <c r="C1666" s="76"/>
      <c r="D1666" s="78"/>
      <c r="E1666" s="76"/>
      <c r="F1666" s="76"/>
      <c r="G1666" s="76"/>
      <c r="H1666" s="76"/>
      <c r="I1666" s="76"/>
      <c r="J1666" s="76"/>
      <c r="K1666" s="76"/>
      <c r="L1666" s="78"/>
      <c r="M1666" s="76"/>
      <c r="N1666" s="76"/>
      <c r="O1666" s="76"/>
      <c r="P1666" s="76"/>
      <c r="Q1666" s="76"/>
      <c r="R1666" s="76"/>
      <c r="S1666" s="76"/>
      <c r="T1666" s="76"/>
      <c r="U1666" s="76"/>
      <c r="V1666" s="76"/>
      <c r="W1666" s="76"/>
      <c r="X1666" s="76"/>
      <c r="Y1666" s="76"/>
      <c r="Z1666" s="76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8"/>
      <c r="AM1666" s="76"/>
      <c r="AN1666" s="76"/>
      <c r="AO1666" s="76"/>
      <c r="AP1666" s="76"/>
      <c r="AQ1666" s="76"/>
      <c r="AR1666" s="76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7"/>
      <c r="BD1666" s="77"/>
      <c r="BE1666" s="77"/>
      <c r="BF1666" s="77"/>
      <c r="BG1666" s="77"/>
      <c r="BH1666" s="77"/>
      <c r="BI1666" s="77"/>
      <c r="BJ1666" s="76"/>
      <c r="BK1666" s="76"/>
      <c r="BL1666" s="78"/>
      <c r="BM1666" s="76"/>
      <c r="BN1666" s="76"/>
      <c r="BO1666" s="76"/>
      <c r="BP1666" s="76"/>
      <c r="BQ1666" s="76"/>
      <c r="BR1666" s="76"/>
      <c r="BS1666" s="76"/>
      <c r="BT1666" s="76"/>
      <c r="BU1666" s="76"/>
      <c r="BV1666" s="76"/>
      <c r="BW1666" s="76"/>
      <c r="BX1666" s="76"/>
      <c r="BY1666" s="76"/>
      <c r="BZ1666" s="70"/>
      <c r="CA1666" s="71"/>
      <c r="CB1666" s="70"/>
      <c r="CC1666" s="70"/>
      <c r="CD1666" s="72"/>
      <c r="CJ1666"/>
      <c r="CW1666" s="74"/>
      <c r="DC1666" s="67"/>
      <c r="DI1666" s="67"/>
    </row>
    <row r="1667" spans="1:113">
      <c r="A1667" s="76"/>
      <c r="B1667" s="77"/>
      <c r="C1667" s="76"/>
      <c r="D1667" s="78"/>
      <c r="E1667" s="76"/>
      <c r="F1667" s="76"/>
      <c r="G1667" s="76"/>
      <c r="H1667" s="76"/>
      <c r="I1667" s="76"/>
      <c r="J1667" s="76"/>
      <c r="K1667" s="76"/>
      <c r="L1667" s="78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8"/>
      <c r="AM1667" s="76"/>
      <c r="AN1667" s="76"/>
      <c r="AO1667" s="76"/>
      <c r="AP1667" s="76"/>
      <c r="AQ1667" s="76"/>
      <c r="AR1667" s="76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7"/>
      <c r="BD1667" s="77"/>
      <c r="BE1667" s="77"/>
      <c r="BF1667" s="77"/>
      <c r="BG1667" s="77"/>
      <c r="BH1667" s="77"/>
      <c r="BI1667" s="77"/>
      <c r="BJ1667" s="76"/>
      <c r="BK1667" s="76"/>
      <c r="BL1667" s="78"/>
      <c r="BM1667" s="76"/>
      <c r="BN1667" s="76"/>
      <c r="BO1667" s="76"/>
      <c r="BP1667" s="76"/>
      <c r="BQ1667" s="76"/>
      <c r="BR1667" s="76"/>
      <c r="BS1667" s="76"/>
      <c r="BT1667" s="76"/>
      <c r="BU1667" s="76"/>
      <c r="BV1667" s="76"/>
      <c r="BW1667" s="76"/>
      <c r="BX1667" s="76"/>
      <c r="BY1667" s="76"/>
      <c r="BZ1667" s="70"/>
      <c r="CA1667" s="71"/>
      <c r="CB1667" s="70"/>
      <c r="CC1667" s="70"/>
      <c r="CD1667" s="72"/>
      <c r="CJ1667"/>
      <c r="CW1667" s="74"/>
      <c r="DC1667" s="67"/>
      <c r="DI1667" s="67"/>
    </row>
    <row r="1668" spans="1:113">
      <c r="A1668" s="76"/>
      <c r="B1668" s="77"/>
      <c r="C1668" s="76"/>
      <c r="D1668" s="78"/>
      <c r="E1668" s="76"/>
      <c r="F1668" s="76"/>
      <c r="G1668" s="76"/>
      <c r="H1668" s="76"/>
      <c r="I1668" s="76"/>
      <c r="J1668" s="76"/>
      <c r="K1668" s="76"/>
      <c r="L1668" s="78"/>
      <c r="M1668" s="76"/>
      <c r="N1668" s="76"/>
      <c r="O1668" s="76"/>
      <c r="P1668" s="76"/>
      <c r="Q1668" s="76"/>
      <c r="R1668" s="76"/>
      <c r="S1668" s="76"/>
      <c r="T1668" s="76"/>
      <c r="U1668" s="76"/>
      <c r="V1668" s="76"/>
      <c r="W1668" s="76"/>
      <c r="X1668" s="76"/>
      <c r="Y1668" s="76"/>
      <c r="Z1668" s="76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8"/>
      <c r="AM1668" s="76"/>
      <c r="AN1668" s="76"/>
      <c r="AO1668" s="76"/>
      <c r="AP1668" s="76"/>
      <c r="AQ1668" s="76"/>
      <c r="AR1668" s="76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7"/>
      <c r="BD1668" s="77"/>
      <c r="BE1668" s="77"/>
      <c r="BF1668" s="77"/>
      <c r="BG1668" s="77"/>
      <c r="BH1668" s="77"/>
      <c r="BI1668" s="77"/>
      <c r="BJ1668" s="76"/>
      <c r="BK1668" s="76"/>
      <c r="BL1668" s="78"/>
      <c r="BM1668" s="76"/>
      <c r="BN1668" s="76"/>
      <c r="BO1668" s="76"/>
      <c r="BP1668" s="76"/>
      <c r="BQ1668" s="76"/>
      <c r="BR1668" s="76"/>
      <c r="BS1668" s="76"/>
      <c r="BT1668" s="76"/>
      <c r="BU1668" s="76"/>
      <c r="BV1668" s="76"/>
      <c r="BW1668" s="76"/>
      <c r="BX1668" s="76"/>
      <c r="BY1668" s="76"/>
      <c r="BZ1668" s="70"/>
      <c r="CA1668" s="71"/>
      <c r="CB1668" s="70"/>
      <c r="CC1668" s="70"/>
      <c r="CD1668" s="72"/>
      <c r="CJ1668"/>
      <c r="CW1668" s="74"/>
      <c r="DC1668" s="67"/>
      <c r="DI1668" s="67"/>
    </row>
    <row r="1669" spans="1:113">
      <c r="A1669" s="76"/>
      <c r="B1669" s="77"/>
      <c r="C1669" s="76"/>
      <c r="D1669" s="78"/>
      <c r="E1669" s="76"/>
      <c r="F1669" s="76"/>
      <c r="G1669" s="76"/>
      <c r="H1669" s="76"/>
      <c r="I1669" s="76"/>
      <c r="J1669" s="76"/>
      <c r="K1669" s="76"/>
      <c r="L1669" s="78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76"/>
      <c r="AE1669" s="76"/>
      <c r="AF1669" s="76"/>
      <c r="AG1669" s="76"/>
      <c r="AH1669" s="76"/>
      <c r="AI1669" s="76"/>
      <c r="AJ1669" s="76"/>
      <c r="AK1669" s="76"/>
      <c r="AL1669" s="78"/>
      <c r="AM1669" s="76"/>
      <c r="AN1669" s="76"/>
      <c r="AO1669" s="76"/>
      <c r="AP1669" s="76"/>
      <c r="AQ1669" s="76"/>
      <c r="AR1669" s="76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7"/>
      <c r="BD1669" s="77"/>
      <c r="BE1669" s="77"/>
      <c r="BF1669" s="77"/>
      <c r="BG1669" s="77"/>
      <c r="BH1669" s="77"/>
      <c r="BI1669" s="77"/>
      <c r="BJ1669" s="76"/>
      <c r="BK1669" s="76"/>
      <c r="BL1669" s="78"/>
      <c r="BM1669" s="76"/>
      <c r="BN1669" s="76"/>
      <c r="BO1669" s="76"/>
      <c r="BP1669" s="76"/>
      <c r="BQ1669" s="76"/>
      <c r="BR1669" s="76"/>
      <c r="BS1669" s="76"/>
      <c r="BT1669" s="76"/>
      <c r="BU1669" s="76"/>
      <c r="BV1669" s="76"/>
      <c r="BW1669" s="76"/>
      <c r="BX1669" s="76"/>
      <c r="BY1669" s="76"/>
      <c r="BZ1669" s="70"/>
      <c r="CA1669" s="71"/>
      <c r="CB1669" s="70"/>
      <c r="CC1669" s="70"/>
      <c r="CD1669" s="72"/>
      <c r="CJ1669"/>
      <c r="CW1669" s="74"/>
      <c r="DC1669" s="67"/>
      <c r="DI1669" s="67"/>
    </row>
    <row r="1670" spans="1:113">
      <c r="A1670" s="76"/>
      <c r="B1670" s="77"/>
      <c r="C1670" s="76"/>
      <c r="D1670" s="78"/>
      <c r="E1670" s="76"/>
      <c r="F1670" s="76"/>
      <c r="G1670" s="76"/>
      <c r="H1670" s="76"/>
      <c r="I1670" s="76"/>
      <c r="J1670" s="76"/>
      <c r="K1670" s="76"/>
      <c r="L1670" s="78"/>
      <c r="M1670" s="76"/>
      <c r="N1670" s="76"/>
      <c r="O1670" s="76"/>
      <c r="P1670" s="76"/>
      <c r="Q1670" s="76"/>
      <c r="R1670" s="76"/>
      <c r="S1670" s="76"/>
      <c r="T1670" s="76"/>
      <c r="U1670" s="76"/>
      <c r="V1670" s="76"/>
      <c r="W1670" s="76"/>
      <c r="X1670" s="76"/>
      <c r="Y1670" s="76"/>
      <c r="Z1670" s="76"/>
      <c r="AA1670" s="76"/>
      <c r="AB1670" s="76"/>
      <c r="AC1670" s="76"/>
      <c r="AD1670" s="76"/>
      <c r="AE1670" s="76"/>
      <c r="AF1670" s="76"/>
      <c r="AG1670" s="76"/>
      <c r="AH1670" s="76"/>
      <c r="AI1670" s="76"/>
      <c r="AJ1670" s="76"/>
      <c r="AK1670" s="76"/>
      <c r="AL1670" s="78"/>
      <c r="AM1670" s="76"/>
      <c r="AN1670" s="76"/>
      <c r="AO1670" s="76"/>
      <c r="AP1670" s="76"/>
      <c r="AQ1670" s="76"/>
      <c r="AR1670" s="76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7"/>
      <c r="BD1670" s="77"/>
      <c r="BE1670" s="77"/>
      <c r="BF1670" s="77"/>
      <c r="BG1670" s="77"/>
      <c r="BH1670" s="77"/>
      <c r="BI1670" s="77"/>
      <c r="BJ1670" s="76"/>
      <c r="BK1670" s="76"/>
      <c r="BL1670" s="78"/>
      <c r="BM1670" s="76"/>
      <c r="BN1670" s="76"/>
      <c r="BO1670" s="76"/>
      <c r="BP1670" s="76"/>
      <c r="BQ1670" s="76"/>
      <c r="BR1670" s="76"/>
      <c r="BS1670" s="76"/>
      <c r="BT1670" s="76"/>
      <c r="BU1670" s="76"/>
      <c r="BV1670" s="76"/>
      <c r="BW1670" s="76"/>
      <c r="BX1670" s="76"/>
      <c r="BY1670" s="76"/>
      <c r="BZ1670" s="70"/>
      <c r="CA1670" s="71"/>
      <c r="CB1670" s="70"/>
      <c r="CC1670" s="70"/>
      <c r="CD1670" s="72"/>
      <c r="CJ1670"/>
      <c r="CW1670" s="74"/>
      <c r="DC1670" s="67"/>
      <c r="DI1670" s="67"/>
    </row>
    <row r="1671" spans="1:113">
      <c r="A1671" s="76"/>
      <c r="B1671" s="77"/>
      <c r="C1671" s="76"/>
      <c r="D1671" s="78"/>
      <c r="E1671" s="76"/>
      <c r="F1671" s="76"/>
      <c r="G1671" s="76"/>
      <c r="H1671" s="76"/>
      <c r="I1671" s="76"/>
      <c r="J1671" s="76"/>
      <c r="K1671" s="76"/>
      <c r="L1671" s="78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76"/>
      <c r="AE1671" s="76"/>
      <c r="AF1671" s="76"/>
      <c r="AG1671" s="76"/>
      <c r="AH1671" s="76"/>
      <c r="AI1671" s="76"/>
      <c r="AJ1671" s="76"/>
      <c r="AK1671" s="76"/>
      <c r="AL1671" s="78"/>
      <c r="AM1671" s="76"/>
      <c r="AN1671" s="76"/>
      <c r="AO1671" s="76"/>
      <c r="AP1671" s="76"/>
      <c r="AQ1671" s="76"/>
      <c r="AR1671" s="76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7"/>
      <c r="BD1671" s="77"/>
      <c r="BE1671" s="77"/>
      <c r="BF1671" s="77"/>
      <c r="BG1671" s="77"/>
      <c r="BH1671" s="77"/>
      <c r="BI1671" s="77"/>
      <c r="BJ1671" s="76"/>
      <c r="BK1671" s="76"/>
      <c r="BL1671" s="78"/>
      <c r="BM1671" s="76"/>
      <c r="BN1671" s="76"/>
      <c r="BO1671" s="76"/>
      <c r="BP1671" s="76"/>
      <c r="BQ1671" s="76"/>
      <c r="BR1671" s="76"/>
      <c r="BS1671" s="76"/>
      <c r="BT1671" s="76"/>
      <c r="BU1671" s="76"/>
      <c r="BV1671" s="76"/>
      <c r="BW1671" s="76"/>
      <c r="BX1671" s="76"/>
      <c r="BY1671" s="76"/>
      <c r="BZ1671" s="70"/>
      <c r="CA1671" s="71"/>
      <c r="CB1671" s="70"/>
      <c r="CC1671" s="70"/>
      <c r="CD1671" s="72"/>
      <c r="CJ1671"/>
      <c r="CW1671" s="74"/>
      <c r="DC1671" s="67"/>
      <c r="DI1671" s="67"/>
    </row>
    <row r="1672" spans="1:113">
      <c r="A1672" s="76"/>
      <c r="B1672" s="77"/>
      <c r="C1672" s="76"/>
      <c r="D1672" s="78"/>
      <c r="E1672" s="76"/>
      <c r="F1672" s="76"/>
      <c r="G1672" s="76"/>
      <c r="H1672" s="76"/>
      <c r="I1672" s="76"/>
      <c r="J1672" s="76"/>
      <c r="K1672" s="76"/>
      <c r="L1672" s="78"/>
      <c r="M1672" s="76"/>
      <c r="N1672" s="76"/>
      <c r="O1672" s="76"/>
      <c r="P1672" s="76"/>
      <c r="Q1672" s="76"/>
      <c r="R1672" s="76"/>
      <c r="S1672" s="76"/>
      <c r="T1672" s="76"/>
      <c r="U1672" s="76"/>
      <c r="V1672" s="76"/>
      <c r="W1672" s="76"/>
      <c r="X1672" s="76"/>
      <c r="Y1672" s="76"/>
      <c r="Z1672" s="76"/>
      <c r="AA1672" s="76"/>
      <c r="AB1672" s="76"/>
      <c r="AC1672" s="76"/>
      <c r="AD1672" s="76"/>
      <c r="AE1672" s="76"/>
      <c r="AF1672" s="76"/>
      <c r="AG1672" s="76"/>
      <c r="AH1672" s="76"/>
      <c r="AI1672" s="76"/>
      <c r="AJ1672" s="76"/>
      <c r="AK1672" s="76"/>
      <c r="AL1672" s="78"/>
      <c r="AM1672" s="76"/>
      <c r="AN1672" s="76"/>
      <c r="AO1672" s="76"/>
      <c r="AP1672" s="76"/>
      <c r="AQ1672" s="76"/>
      <c r="AR1672" s="76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7"/>
      <c r="BD1672" s="77"/>
      <c r="BE1672" s="77"/>
      <c r="BF1672" s="77"/>
      <c r="BG1672" s="77"/>
      <c r="BH1672" s="77"/>
      <c r="BI1672" s="77"/>
      <c r="BJ1672" s="76"/>
      <c r="BK1672" s="76"/>
      <c r="BL1672" s="78"/>
      <c r="BM1672" s="76"/>
      <c r="BN1672" s="76"/>
      <c r="BO1672" s="76"/>
      <c r="BP1672" s="76"/>
      <c r="BQ1672" s="76"/>
      <c r="BR1672" s="76"/>
      <c r="BS1672" s="76"/>
      <c r="BT1672" s="76"/>
      <c r="BU1672" s="76"/>
      <c r="BV1672" s="76"/>
      <c r="BW1672" s="76"/>
      <c r="BX1672" s="76"/>
      <c r="BY1672" s="76"/>
      <c r="BZ1672" s="70"/>
      <c r="CA1672" s="71"/>
      <c r="CB1672" s="70"/>
      <c r="CC1672" s="70"/>
      <c r="CD1672" s="72"/>
      <c r="CJ1672"/>
      <c r="CW1672" s="74"/>
      <c r="DC1672" s="67"/>
      <c r="DI1672" s="67"/>
    </row>
    <row r="1673" spans="1:113">
      <c r="A1673" s="76"/>
      <c r="B1673" s="77"/>
      <c r="C1673" s="76"/>
      <c r="D1673" s="78"/>
      <c r="E1673" s="76"/>
      <c r="F1673" s="76"/>
      <c r="G1673" s="76"/>
      <c r="H1673" s="76"/>
      <c r="I1673" s="76"/>
      <c r="J1673" s="76"/>
      <c r="K1673" s="76"/>
      <c r="L1673" s="78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76"/>
      <c r="AE1673" s="76"/>
      <c r="AF1673" s="76"/>
      <c r="AG1673" s="76"/>
      <c r="AH1673" s="76"/>
      <c r="AI1673" s="76"/>
      <c r="AJ1673" s="76"/>
      <c r="AK1673" s="76"/>
      <c r="AL1673" s="78"/>
      <c r="AM1673" s="76"/>
      <c r="AN1673" s="76"/>
      <c r="AO1673" s="76"/>
      <c r="AP1673" s="76"/>
      <c r="AQ1673" s="76"/>
      <c r="AR1673" s="76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7"/>
      <c r="BD1673" s="77"/>
      <c r="BE1673" s="77"/>
      <c r="BF1673" s="77"/>
      <c r="BG1673" s="77"/>
      <c r="BH1673" s="77"/>
      <c r="BI1673" s="77"/>
      <c r="BJ1673" s="76"/>
      <c r="BK1673" s="76"/>
      <c r="BL1673" s="78"/>
      <c r="BM1673" s="76"/>
      <c r="BN1673" s="76"/>
      <c r="BO1673" s="76"/>
      <c r="BP1673" s="76"/>
      <c r="BQ1673" s="76"/>
      <c r="BR1673" s="76"/>
      <c r="BS1673" s="76"/>
      <c r="BT1673" s="76"/>
      <c r="BU1673" s="76"/>
      <c r="BV1673" s="76"/>
      <c r="BW1673" s="76"/>
      <c r="BX1673" s="76"/>
      <c r="BY1673" s="76"/>
      <c r="BZ1673" s="70"/>
      <c r="CA1673" s="71"/>
      <c r="CB1673" s="70"/>
      <c r="CC1673" s="70"/>
      <c r="CD1673" s="72"/>
      <c r="CJ1673"/>
      <c r="CW1673" s="74"/>
      <c r="DC1673" s="67"/>
      <c r="DI1673" s="67"/>
    </row>
    <row r="1674" spans="1:113">
      <c r="A1674" s="76"/>
      <c r="B1674" s="77"/>
      <c r="C1674" s="76"/>
      <c r="D1674" s="78"/>
      <c r="E1674" s="76"/>
      <c r="F1674" s="76"/>
      <c r="G1674" s="76"/>
      <c r="H1674" s="76"/>
      <c r="I1674" s="76"/>
      <c r="J1674" s="76"/>
      <c r="K1674" s="76"/>
      <c r="L1674" s="78"/>
      <c r="M1674" s="76"/>
      <c r="N1674" s="76"/>
      <c r="O1674" s="76"/>
      <c r="P1674" s="76"/>
      <c r="Q1674" s="76"/>
      <c r="R1674" s="79"/>
      <c r="S1674" s="76"/>
      <c r="T1674" s="76"/>
      <c r="U1674" s="76"/>
      <c r="V1674" s="76"/>
      <c r="W1674" s="76"/>
      <c r="X1674" s="76"/>
      <c r="Y1674" s="76"/>
      <c r="Z1674" s="76"/>
      <c r="AA1674" s="76"/>
      <c r="AB1674" s="76"/>
      <c r="AC1674" s="76"/>
      <c r="AD1674" s="76"/>
      <c r="AE1674" s="76"/>
      <c r="AF1674" s="76"/>
      <c r="AG1674" s="76"/>
      <c r="AH1674" s="76"/>
      <c r="AI1674" s="76"/>
      <c r="AJ1674" s="76"/>
      <c r="AK1674" s="76"/>
      <c r="AL1674" s="78"/>
      <c r="AM1674" s="76"/>
      <c r="AN1674" s="76"/>
      <c r="AO1674" s="76"/>
      <c r="AP1674" s="76"/>
      <c r="AQ1674" s="76"/>
      <c r="AR1674" s="76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7"/>
      <c r="BD1674" s="77"/>
      <c r="BE1674" s="77"/>
      <c r="BF1674" s="77"/>
      <c r="BG1674" s="77"/>
      <c r="BH1674" s="77"/>
      <c r="BI1674" s="77"/>
      <c r="BJ1674" s="76"/>
      <c r="BK1674" s="76"/>
      <c r="BL1674" s="78"/>
      <c r="BM1674" s="76"/>
      <c r="BN1674" s="76"/>
      <c r="BO1674" s="76"/>
      <c r="BP1674" s="76"/>
      <c r="BQ1674" s="76"/>
      <c r="BR1674" s="76"/>
      <c r="BS1674" s="76"/>
      <c r="BT1674" s="76"/>
      <c r="BU1674" s="76"/>
      <c r="BV1674" s="76"/>
      <c r="BW1674" s="76"/>
      <c r="BX1674" s="76"/>
      <c r="BY1674" s="76"/>
      <c r="BZ1674" s="70"/>
      <c r="CA1674" s="71"/>
      <c r="CB1674" s="70"/>
      <c r="CC1674" s="70"/>
      <c r="CD1674" s="72"/>
      <c r="CJ1674"/>
      <c r="CW1674" s="74"/>
      <c r="DC1674" s="67"/>
      <c r="DI1674" s="67"/>
    </row>
    <row r="1675" spans="1:113">
      <c r="A1675" s="76"/>
      <c r="B1675" s="77"/>
      <c r="C1675" s="76"/>
      <c r="D1675" s="78"/>
      <c r="E1675" s="76"/>
      <c r="F1675" s="76"/>
      <c r="G1675" s="76"/>
      <c r="H1675" s="76"/>
      <c r="I1675" s="76"/>
      <c r="J1675" s="76"/>
      <c r="K1675" s="76"/>
      <c r="L1675" s="78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76"/>
      <c r="AE1675" s="76"/>
      <c r="AF1675" s="76"/>
      <c r="AG1675" s="76"/>
      <c r="AH1675" s="76"/>
      <c r="AI1675" s="76"/>
      <c r="AJ1675" s="76"/>
      <c r="AK1675" s="76"/>
      <c r="AL1675" s="78"/>
      <c r="AM1675" s="76"/>
      <c r="AN1675" s="76"/>
      <c r="AO1675" s="76"/>
      <c r="AP1675" s="76"/>
      <c r="AQ1675" s="76"/>
      <c r="AR1675" s="76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7"/>
      <c r="BD1675" s="77"/>
      <c r="BE1675" s="77"/>
      <c r="BF1675" s="77"/>
      <c r="BG1675" s="77"/>
      <c r="BH1675" s="77"/>
      <c r="BI1675" s="77"/>
      <c r="BJ1675" s="76"/>
      <c r="BK1675" s="76"/>
      <c r="BL1675" s="78"/>
      <c r="BM1675" s="76"/>
      <c r="BN1675" s="76"/>
      <c r="BO1675" s="76"/>
      <c r="BP1675" s="76"/>
      <c r="BQ1675" s="76"/>
      <c r="BR1675" s="76"/>
      <c r="BS1675" s="76"/>
      <c r="BT1675" s="76"/>
      <c r="BU1675" s="76"/>
      <c r="BV1675" s="76"/>
      <c r="BW1675" s="76"/>
      <c r="BX1675" s="76"/>
      <c r="BY1675" s="76"/>
      <c r="BZ1675" s="70"/>
      <c r="CA1675" s="71"/>
      <c r="CB1675" s="70"/>
      <c r="CC1675" s="70"/>
      <c r="CD1675" s="72"/>
      <c r="CJ1675"/>
      <c r="CW1675" s="74"/>
      <c r="DC1675" s="67"/>
      <c r="DI1675" s="67"/>
    </row>
    <row r="1676" spans="1:113">
      <c r="A1676" s="76"/>
      <c r="B1676" s="80"/>
      <c r="C1676" s="76"/>
      <c r="D1676" s="78"/>
      <c r="E1676" s="76"/>
      <c r="F1676" s="76"/>
      <c r="G1676" s="76"/>
      <c r="H1676" s="76"/>
      <c r="I1676" s="76"/>
      <c r="J1676" s="76"/>
      <c r="K1676" s="76"/>
      <c r="L1676" s="78"/>
      <c r="M1676" s="76"/>
      <c r="N1676" s="76"/>
      <c r="O1676" s="76"/>
      <c r="P1676" s="76"/>
      <c r="Q1676" s="76"/>
      <c r="R1676" s="76"/>
      <c r="S1676" s="76"/>
      <c r="T1676" s="76"/>
      <c r="U1676" s="76"/>
      <c r="V1676" s="76"/>
      <c r="W1676" s="76"/>
      <c r="X1676" s="76"/>
      <c r="Y1676" s="76"/>
      <c r="Z1676" s="76"/>
      <c r="AA1676" s="76"/>
      <c r="AB1676" s="76"/>
      <c r="AC1676" s="76"/>
      <c r="AD1676" s="76"/>
      <c r="AE1676" s="76"/>
      <c r="AF1676" s="76"/>
      <c r="AG1676" s="76"/>
      <c r="AH1676" s="76"/>
      <c r="AI1676" s="76"/>
      <c r="AJ1676" s="76"/>
      <c r="AK1676" s="76"/>
      <c r="AL1676" s="78"/>
      <c r="AM1676" s="76"/>
      <c r="AN1676" s="76"/>
      <c r="AO1676" s="76"/>
      <c r="AP1676" s="76"/>
      <c r="AQ1676" s="76"/>
      <c r="AR1676" s="76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7"/>
      <c r="BD1676" s="77"/>
      <c r="BE1676" s="80"/>
      <c r="BF1676" s="77"/>
      <c r="BG1676" s="80"/>
      <c r="BH1676" s="80"/>
      <c r="BI1676" s="80"/>
      <c r="BJ1676" s="76"/>
      <c r="BK1676" s="76"/>
      <c r="BL1676" s="78"/>
      <c r="BM1676" s="76"/>
      <c r="BN1676" s="76"/>
      <c r="BO1676" s="76"/>
      <c r="BP1676" s="76"/>
      <c r="BQ1676" s="76"/>
      <c r="BR1676" s="76"/>
      <c r="BS1676" s="76"/>
      <c r="BT1676" s="76"/>
      <c r="BU1676" s="76"/>
      <c r="BV1676" s="76"/>
      <c r="BW1676" s="76"/>
      <c r="BX1676" s="76"/>
      <c r="BY1676" s="76"/>
      <c r="BZ1676" s="70"/>
      <c r="CA1676" s="71"/>
      <c r="CB1676" s="70"/>
      <c r="CC1676" s="70"/>
      <c r="CD1676" s="72"/>
      <c r="CJ1676"/>
      <c r="CW1676" s="74"/>
      <c r="DC1676" s="67"/>
      <c r="DI1676" s="67"/>
    </row>
    <row r="1677" spans="1:113">
      <c r="A1677" s="76"/>
      <c r="B1677" s="80"/>
      <c r="C1677" s="76"/>
      <c r="D1677" s="78"/>
      <c r="E1677" s="76"/>
      <c r="F1677" s="76"/>
      <c r="G1677" s="76"/>
      <c r="H1677" s="76"/>
      <c r="I1677" s="76"/>
      <c r="J1677" s="76"/>
      <c r="K1677" s="76"/>
      <c r="L1677" s="78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76"/>
      <c r="AE1677" s="76"/>
      <c r="AF1677" s="76"/>
      <c r="AG1677" s="76"/>
      <c r="AH1677" s="76"/>
      <c r="AI1677" s="76"/>
      <c r="AJ1677" s="76"/>
      <c r="AK1677" s="76"/>
      <c r="AL1677" s="78"/>
      <c r="AM1677" s="76"/>
      <c r="AN1677" s="76"/>
      <c r="AO1677" s="76"/>
      <c r="AP1677" s="76"/>
      <c r="AQ1677" s="76"/>
      <c r="AR1677" s="76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7"/>
      <c r="BD1677" s="77"/>
      <c r="BE1677" s="80"/>
      <c r="BF1677" s="77"/>
      <c r="BG1677" s="80"/>
      <c r="BH1677" s="80"/>
      <c r="BI1677" s="80"/>
      <c r="BJ1677" s="76"/>
      <c r="BK1677" s="76"/>
      <c r="BL1677" s="78"/>
      <c r="BM1677" s="76"/>
      <c r="BN1677" s="76"/>
      <c r="BO1677" s="76"/>
      <c r="BP1677" s="76"/>
      <c r="BQ1677" s="76"/>
      <c r="BR1677" s="76"/>
      <c r="BS1677" s="76"/>
      <c r="BT1677" s="76"/>
      <c r="BU1677" s="76"/>
      <c r="BV1677" s="76"/>
      <c r="BW1677" s="76"/>
      <c r="BX1677" s="76"/>
      <c r="BY1677" s="76"/>
      <c r="BZ1677" s="70"/>
      <c r="CA1677" s="71"/>
      <c r="CB1677" s="70"/>
      <c r="CC1677" s="70"/>
      <c r="CD1677" s="72"/>
      <c r="CJ1677"/>
      <c r="CW1677" s="74"/>
      <c r="DC1677" s="67"/>
      <c r="DI1677" s="67"/>
    </row>
    <row r="1678" spans="1:113">
      <c r="A1678" s="76"/>
      <c r="B1678" s="77"/>
      <c r="C1678" s="76"/>
      <c r="D1678" s="78"/>
      <c r="E1678" s="76"/>
      <c r="F1678" s="76"/>
      <c r="G1678" s="76"/>
      <c r="H1678" s="76"/>
      <c r="I1678" s="76"/>
      <c r="J1678" s="76"/>
      <c r="K1678" s="76"/>
      <c r="L1678" s="78"/>
      <c r="M1678" s="76"/>
      <c r="N1678" s="76"/>
      <c r="O1678" s="76"/>
      <c r="P1678" s="76"/>
      <c r="Q1678" s="76"/>
      <c r="R1678" s="76"/>
      <c r="S1678" s="76"/>
      <c r="T1678" s="76"/>
      <c r="U1678" s="76"/>
      <c r="V1678" s="76"/>
      <c r="W1678" s="76"/>
      <c r="X1678" s="76"/>
      <c r="Y1678" s="76"/>
      <c r="Z1678" s="76"/>
      <c r="AA1678" s="76"/>
      <c r="AB1678" s="76"/>
      <c r="AC1678" s="76"/>
      <c r="AD1678" s="76"/>
      <c r="AE1678" s="76"/>
      <c r="AF1678" s="76"/>
      <c r="AG1678" s="76"/>
      <c r="AH1678" s="76"/>
      <c r="AI1678" s="76"/>
      <c r="AJ1678" s="76"/>
      <c r="AK1678" s="76"/>
      <c r="AL1678" s="78"/>
      <c r="AM1678" s="76"/>
      <c r="AN1678" s="76"/>
      <c r="AO1678" s="76"/>
      <c r="AP1678" s="76"/>
      <c r="AQ1678" s="76"/>
      <c r="AR1678" s="76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7"/>
      <c r="BD1678" s="77"/>
      <c r="BE1678" s="77"/>
      <c r="BF1678" s="77"/>
      <c r="BG1678" s="77"/>
      <c r="BH1678" s="77"/>
      <c r="BI1678" s="77"/>
      <c r="BJ1678" s="76"/>
      <c r="BK1678" s="76"/>
      <c r="BL1678" s="78"/>
      <c r="BM1678" s="76"/>
      <c r="BN1678" s="76"/>
      <c r="BO1678" s="76"/>
      <c r="BP1678" s="76"/>
      <c r="BQ1678" s="76"/>
      <c r="BR1678" s="76"/>
      <c r="BS1678" s="76"/>
      <c r="BT1678" s="76"/>
      <c r="BU1678" s="76"/>
      <c r="BV1678" s="76"/>
      <c r="BW1678" s="76"/>
      <c r="BX1678" s="76"/>
      <c r="BY1678" s="76"/>
      <c r="BZ1678" s="70"/>
      <c r="CA1678" s="71"/>
      <c r="CB1678" s="70"/>
      <c r="CC1678" s="70"/>
      <c r="CD1678" s="72"/>
      <c r="CJ1678"/>
      <c r="CW1678" s="74"/>
      <c r="DC1678" s="67"/>
      <c r="DI1678" s="67"/>
    </row>
    <row r="1679" spans="1:113">
      <c r="A1679" s="76"/>
      <c r="B1679" s="80"/>
      <c r="C1679" s="76"/>
      <c r="D1679" s="78"/>
      <c r="E1679" s="76"/>
      <c r="F1679" s="76"/>
      <c r="G1679" s="76"/>
      <c r="H1679" s="76"/>
      <c r="I1679" s="76"/>
      <c r="J1679" s="76"/>
      <c r="K1679" s="76"/>
      <c r="L1679" s="78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  <c r="AH1679" s="76"/>
      <c r="AI1679" s="76"/>
      <c r="AJ1679" s="76"/>
      <c r="AK1679" s="76"/>
      <c r="AL1679" s="78"/>
      <c r="AM1679" s="76"/>
      <c r="AN1679" s="76"/>
      <c r="AO1679" s="76"/>
      <c r="AP1679" s="76"/>
      <c r="AQ1679" s="76"/>
      <c r="AR1679" s="76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7"/>
      <c r="BD1679" s="77"/>
      <c r="BE1679" s="80"/>
      <c r="BF1679" s="77"/>
      <c r="BG1679" s="80"/>
      <c r="BH1679" s="80"/>
      <c r="BI1679" s="80"/>
      <c r="BJ1679" s="76"/>
      <c r="BK1679" s="76"/>
      <c r="BL1679" s="78"/>
      <c r="BM1679" s="76"/>
      <c r="BN1679" s="76"/>
      <c r="BO1679" s="76"/>
      <c r="BP1679" s="76"/>
      <c r="BQ1679" s="76"/>
      <c r="BR1679" s="76"/>
      <c r="BS1679" s="76"/>
      <c r="BT1679" s="76"/>
      <c r="BU1679" s="76"/>
      <c r="BV1679" s="76"/>
      <c r="BW1679" s="76"/>
      <c r="BX1679" s="76"/>
      <c r="BY1679" s="76"/>
      <c r="BZ1679" s="70"/>
      <c r="CA1679" s="71"/>
      <c r="CB1679" s="70"/>
      <c r="CC1679" s="70"/>
      <c r="CD1679" s="72"/>
      <c r="CJ1679"/>
      <c r="CW1679" s="74"/>
      <c r="DC1679" s="67"/>
      <c r="DI1679" s="67"/>
    </row>
    <row r="1680" spans="1:113">
      <c r="A1680" s="76"/>
      <c r="B1680" s="77"/>
      <c r="C1680" s="76"/>
      <c r="D1680" s="78"/>
      <c r="E1680" s="76"/>
      <c r="F1680" s="76"/>
      <c r="G1680" s="76"/>
      <c r="H1680" s="76"/>
      <c r="I1680" s="76"/>
      <c r="J1680" s="76"/>
      <c r="K1680" s="76"/>
      <c r="L1680" s="78"/>
      <c r="M1680" s="76"/>
      <c r="N1680" s="76"/>
      <c r="O1680" s="76"/>
      <c r="P1680" s="76"/>
      <c r="Q1680" s="76"/>
      <c r="R1680" s="76"/>
      <c r="S1680" s="76"/>
      <c r="T1680" s="76"/>
      <c r="U1680" s="76"/>
      <c r="V1680" s="76"/>
      <c r="W1680" s="76"/>
      <c r="X1680" s="76"/>
      <c r="Y1680" s="76"/>
      <c r="Z1680" s="76"/>
      <c r="AA1680" s="76"/>
      <c r="AB1680" s="76"/>
      <c r="AC1680" s="76"/>
      <c r="AD1680" s="76"/>
      <c r="AE1680" s="76"/>
      <c r="AF1680" s="76"/>
      <c r="AG1680" s="76"/>
      <c r="AH1680" s="76"/>
      <c r="AI1680" s="76"/>
      <c r="AJ1680" s="76"/>
      <c r="AK1680" s="76"/>
      <c r="AL1680" s="78"/>
      <c r="AM1680" s="76"/>
      <c r="AN1680" s="76"/>
      <c r="AO1680" s="76"/>
      <c r="AP1680" s="76"/>
      <c r="AQ1680" s="76"/>
      <c r="AR1680" s="76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7"/>
      <c r="BD1680" s="77"/>
      <c r="BE1680" s="77"/>
      <c r="BF1680" s="77"/>
      <c r="BG1680" s="77"/>
      <c r="BH1680" s="77"/>
      <c r="BI1680" s="77"/>
      <c r="BJ1680" s="76"/>
      <c r="BK1680" s="76"/>
      <c r="BL1680" s="78"/>
      <c r="BM1680" s="76"/>
      <c r="BN1680" s="76"/>
      <c r="BO1680" s="76"/>
      <c r="BP1680" s="76"/>
      <c r="BQ1680" s="76"/>
      <c r="BR1680" s="76"/>
      <c r="BS1680" s="76"/>
      <c r="BT1680" s="76"/>
      <c r="BU1680" s="76"/>
      <c r="BV1680" s="76"/>
      <c r="BW1680" s="76"/>
      <c r="BX1680" s="76"/>
      <c r="BY1680" s="76"/>
      <c r="BZ1680" s="70"/>
      <c r="CA1680" s="71"/>
      <c r="CB1680" s="70"/>
      <c r="CC1680" s="70"/>
      <c r="CD1680" s="72"/>
      <c r="CJ1680"/>
      <c r="CW1680" s="74"/>
      <c r="DC1680" s="67"/>
      <c r="DI1680" s="67"/>
    </row>
    <row r="1681" spans="1:113">
      <c r="A1681" s="76"/>
      <c r="B1681" s="77"/>
      <c r="C1681" s="76"/>
      <c r="D1681" s="78"/>
      <c r="E1681" s="76"/>
      <c r="F1681" s="76"/>
      <c r="G1681" s="76"/>
      <c r="H1681" s="76"/>
      <c r="I1681" s="76"/>
      <c r="J1681" s="76"/>
      <c r="K1681" s="76"/>
      <c r="L1681" s="78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76"/>
      <c r="AE1681" s="76"/>
      <c r="AF1681" s="76"/>
      <c r="AG1681" s="76"/>
      <c r="AH1681" s="76"/>
      <c r="AI1681" s="76"/>
      <c r="AJ1681" s="76"/>
      <c r="AK1681" s="76"/>
      <c r="AL1681" s="78"/>
      <c r="AM1681" s="76"/>
      <c r="AN1681" s="76"/>
      <c r="AO1681" s="76"/>
      <c r="AP1681" s="76"/>
      <c r="AQ1681" s="76"/>
      <c r="AR1681" s="76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7"/>
      <c r="BD1681" s="77"/>
      <c r="BE1681" s="77"/>
      <c r="BF1681" s="77"/>
      <c r="BG1681" s="77"/>
      <c r="BH1681" s="77"/>
      <c r="BI1681" s="77"/>
      <c r="BJ1681" s="76"/>
      <c r="BK1681" s="76"/>
      <c r="BL1681" s="78"/>
      <c r="BM1681" s="76"/>
      <c r="BN1681" s="76"/>
      <c r="BO1681" s="76"/>
      <c r="BP1681" s="76"/>
      <c r="BQ1681" s="76"/>
      <c r="BR1681" s="76"/>
      <c r="BS1681" s="76"/>
      <c r="BT1681" s="76"/>
      <c r="BU1681" s="76"/>
      <c r="BV1681" s="76"/>
      <c r="BW1681" s="76"/>
      <c r="BX1681" s="76"/>
      <c r="BY1681" s="76"/>
      <c r="BZ1681" s="70"/>
      <c r="CA1681" s="71"/>
      <c r="CB1681" s="70"/>
      <c r="CC1681" s="70"/>
      <c r="CD1681" s="72"/>
      <c r="CJ1681"/>
      <c r="CW1681" s="74"/>
      <c r="DC1681" s="67"/>
      <c r="DI1681" s="67"/>
    </row>
    <row r="1682" spans="1:113">
      <c r="A1682" s="76"/>
      <c r="B1682" s="77"/>
      <c r="C1682" s="76"/>
      <c r="D1682" s="78"/>
      <c r="E1682" s="76"/>
      <c r="F1682" s="76"/>
      <c r="G1682" s="76"/>
      <c r="H1682" s="76"/>
      <c r="I1682" s="76"/>
      <c r="J1682" s="76"/>
      <c r="K1682" s="76"/>
      <c r="L1682" s="78"/>
      <c r="M1682" s="76"/>
      <c r="N1682" s="76"/>
      <c r="O1682" s="76"/>
      <c r="P1682" s="76"/>
      <c r="Q1682" s="76"/>
      <c r="R1682" s="76"/>
      <c r="S1682" s="76"/>
      <c r="T1682" s="76"/>
      <c r="U1682" s="76"/>
      <c r="V1682" s="76"/>
      <c r="W1682" s="76"/>
      <c r="X1682" s="76"/>
      <c r="Y1682" s="76"/>
      <c r="Z1682" s="76"/>
      <c r="AA1682" s="76"/>
      <c r="AB1682" s="76"/>
      <c r="AC1682" s="76"/>
      <c r="AD1682" s="76"/>
      <c r="AE1682" s="76"/>
      <c r="AF1682" s="76"/>
      <c r="AG1682" s="76"/>
      <c r="AH1682" s="76"/>
      <c r="AI1682" s="76"/>
      <c r="AJ1682" s="76"/>
      <c r="AK1682" s="76"/>
      <c r="AL1682" s="78"/>
      <c r="AM1682" s="76"/>
      <c r="AN1682" s="76"/>
      <c r="AO1682" s="76"/>
      <c r="AP1682" s="76"/>
      <c r="AQ1682" s="76"/>
      <c r="AR1682" s="76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7"/>
      <c r="BD1682" s="77"/>
      <c r="BE1682" s="77"/>
      <c r="BF1682" s="77"/>
      <c r="BG1682" s="77"/>
      <c r="BH1682" s="77"/>
      <c r="BI1682" s="77"/>
      <c r="BJ1682" s="76"/>
      <c r="BK1682" s="76"/>
      <c r="BL1682" s="78"/>
      <c r="BM1682" s="76"/>
      <c r="BN1682" s="76"/>
      <c r="BO1682" s="76"/>
      <c r="BP1682" s="76"/>
      <c r="BQ1682" s="76"/>
      <c r="BR1682" s="76"/>
      <c r="BS1682" s="76"/>
      <c r="BT1682" s="76"/>
      <c r="BU1682" s="76"/>
      <c r="BV1682" s="76"/>
      <c r="BW1682" s="76"/>
      <c r="BX1682" s="76"/>
      <c r="BY1682" s="76"/>
      <c r="BZ1682" s="70"/>
      <c r="CA1682" s="71"/>
      <c r="CB1682" s="70"/>
      <c r="CC1682" s="70"/>
      <c r="CD1682" s="72"/>
      <c r="CJ1682"/>
      <c r="CW1682" s="74"/>
      <c r="DC1682" s="67"/>
      <c r="DI1682" s="67"/>
    </row>
    <row r="1683" spans="1:113">
      <c r="A1683" s="76"/>
      <c r="B1683" s="77"/>
      <c r="C1683" s="76"/>
      <c r="D1683" s="78"/>
      <c r="E1683" s="76"/>
      <c r="F1683" s="76"/>
      <c r="G1683" s="76"/>
      <c r="H1683" s="76"/>
      <c r="I1683" s="76"/>
      <c r="J1683" s="76"/>
      <c r="K1683" s="76"/>
      <c r="L1683" s="78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76"/>
      <c r="AE1683" s="76"/>
      <c r="AF1683" s="76"/>
      <c r="AG1683" s="76"/>
      <c r="AH1683" s="76"/>
      <c r="AI1683" s="76"/>
      <c r="AJ1683" s="76"/>
      <c r="AK1683" s="76"/>
      <c r="AL1683" s="78"/>
      <c r="AM1683" s="76"/>
      <c r="AN1683" s="76"/>
      <c r="AO1683" s="76"/>
      <c r="AP1683" s="76"/>
      <c r="AQ1683" s="76"/>
      <c r="AR1683" s="76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7"/>
      <c r="BD1683" s="77"/>
      <c r="BE1683" s="77"/>
      <c r="BF1683" s="77"/>
      <c r="BG1683" s="77"/>
      <c r="BH1683" s="77"/>
      <c r="BI1683" s="77"/>
      <c r="BJ1683" s="76"/>
      <c r="BK1683" s="76"/>
      <c r="BL1683" s="78"/>
      <c r="BM1683" s="76"/>
      <c r="BN1683" s="76"/>
      <c r="BO1683" s="76"/>
      <c r="BP1683" s="76"/>
      <c r="BQ1683" s="76"/>
      <c r="BR1683" s="76"/>
      <c r="BS1683" s="76"/>
      <c r="BT1683" s="76"/>
      <c r="BU1683" s="76"/>
      <c r="BV1683" s="76"/>
      <c r="BW1683" s="76"/>
      <c r="BX1683" s="76"/>
      <c r="BY1683" s="76"/>
      <c r="BZ1683" s="70"/>
      <c r="CA1683" s="71"/>
      <c r="CB1683" s="70"/>
      <c r="CC1683" s="70"/>
      <c r="CD1683" s="72"/>
      <c r="CJ1683"/>
      <c r="CW1683" s="74"/>
      <c r="DC1683" s="67"/>
      <c r="DI1683" s="67"/>
    </row>
    <row r="1684" spans="1:113">
      <c r="A1684" s="76"/>
      <c r="B1684" s="77"/>
      <c r="C1684" s="76"/>
      <c r="D1684" s="78"/>
      <c r="E1684" s="76"/>
      <c r="F1684" s="76"/>
      <c r="G1684" s="76"/>
      <c r="H1684" s="76"/>
      <c r="I1684" s="76"/>
      <c r="J1684" s="76"/>
      <c r="K1684" s="76"/>
      <c r="L1684" s="78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  <c r="AF1684" s="76"/>
      <c r="AG1684" s="76"/>
      <c r="AH1684" s="76"/>
      <c r="AI1684" s="76"/>
      <c r="AJ1684" s="76"/>
      <c r="AK1684" s="76"/>
      <c r="AL1684" s="78"/>
      <c r="AM1684" s="76"/>
      <c r="AN1684" s="76"/>
      <c r="AO1684" s="76"/>
      <c r="AP1684" s="76"/>
      <c r="AQ1684" s="76"/>
      <c r="AR1684" s="76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7"/>
      <c r="BD1684" s="77"/>
      <c r="BE1684" s="77"/>
      <c r="BF1684" s="77"/>
      <c r="BG1684" s="77"/>
      <c r="BH1684" s="77"/>
      <c r="BI1684" s="77"/>
      <c r="BJ1684" s="76"/>
      <c r="BK1684" s="76"/>
      <c r="BL1684" s="78"/>
      <c r="BM1684" s="76"/>
      <c r="BN1684" s="76"/>
      <c r="BO1684" s="76"/>
      <c r="BP1684" s="76"/>
      <c r="BQ1684" s="76"/>
      <c r="BR1684" s="76"/>
      <c r="BS1684" s="76"/>
      <c r="BT1684" s="76"/>
      <c r="BU1684" s="76"/>
      <c r="BV1684" s="76"/>
      <c r="BW1684" s="76"/>
      <c r="BX1684" s="76"/>
      <c r="BY1684" s="76"/>
      <c r="BZ1684" s="70"/>
      <c r="CA1684" s="71"/>
      <c r="CB1684" s="70"/>
      <c r="CC1684" s="70"/>
      <c r="CD1684" s="72"/>
      <c r="CJ1684"/>
      <c r="CW1684" s="74"/>
      <c r="DC1684" s="67"/>
      <c r="DI1684" s="67"/>
    </row>
    <row r="1685" spans="1:113">
      <c r="A1685" s="76"/>
      <c r="B1685" s="77"/>
      <c r="C1685" s="76"/>
      <c r="D1685" s="78"/>
      <c r="E1685" s="76"/>
      <c r="F1685" s="76"/>
      <c r="G1685" s="76"/>
      <c r="H1685" s="76"/>
      <c r="I1685" s="76"/>
      <c r="J1685" s="76"/>
      <c r="K1685" s="76"/>
      <c r="L1685" s="78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  <c r="AH1685" s="76"/>
      <c r="AI1685" s="76"/>
      <c r="AJ1685" s="76"/>
      <c r="AK1685" s="76"/>
      <c r="AL1685" s="78"/>
      <c r="AM1685" s="76"/>
      <c r="AN1685" s="76"/>
      <c r="AO1685" s="76"/>
      <c r="AP1685" s="76"/>
      <c r="AQ1685" s="76"/>
      <c r="AR1685" s="76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7"/>
      <c r="BD1685" s="77"/>
      <c r="BE1685" s="77"/>
      <c r="BF1685" s="77"/>
      <c r="BG1685" s="77"/>
      <c r="BH1685" s="77"/>
      <c r="BI1685" s="77"/>
      <c r="BJ1685" s="76"/>
      <c r="BK1685" s="76"/>
      <c r="BL1685" s="78"/>
      <c r="BM1685" s="76"/>
      <c r="BN1685" s="76"/>
      <c r="BO1685" s="76"/>
      <c r="BP1685" s="76"/>
      <c r="BQ1685" s="76"/>
      <c r="BR1685" s="76"/>
      <c r="BS1685" s="76"/>
      <c r="BT1685" s="76"/>
      <c r="BU1685" s="76"/>
      <c r="BV1685" s="76"/>
      <c r="BW1685" s="76"/>
      <c r="BX1685" s="76"/>
      <c r="BY1685" s="76"/>
      <c r="BZ1685" s="70"/>
      <c r="CA1685" s="71"/>
      <c r="CB1685" s="70"/>
      <c r="CC1685" s="70"/>
      <c r="CD1685" s="72"/>
      <c r="CJ1685"/>
      <c r="CW1685" s="74"/>
      <c r="DC1685" s="67"/>
      <c r="DI1685" s="67"/>
    </row>
    <row r="1686" spans="1:113">
      <c r="A1686" s="76"/>
      <c r="B1686" s="77"/>
      <c r="C1686" s="76"/>
      <c r="D1686" s="78"/>
      <c r="E1686" s="76"/>
      <c r="F1686" s="76"/>
      <c r="G1686" s="76"/>
      <c r="H1686" s="76"/>
      <c r="I1686" s="76"/>
      <c r="J1686" s="76"/>
      <c r="K1686" s="76"/>
      <c r="L1686" s="78"/>
      <c r="M1686" s="76"/>
      <c r="N1686" s="76"/>
      <c r="O1686" s="76"/>
      <c r="P1686" s="76"/>
      <c r="Q1686" s="76"/>
      <c r="R1686" s="76"/>
      <c r="S1686" s="76"/>
      <c r="T1686" s="76"/>
      <c r="U1686" s="76"/>
      <c r="V1686" s="76"/>
      <c r="W1686" s="76"/>
      <c r="X1686" s="76"/>
      <c r="Y1686" s="76"/>
      <c r="Z1686" s="76"/>
      <c r="AA1686" s="76"/>
      <c r="AB1686" s="76"/>
      <c r="AC1686" s="76"/>
      <c r="AD1686" s="76"/>
      <c r="AE1686" s="76"/>
      <c r="AF1686" s="76"/>
      <c r="AG1686" s="76"/>
      <c r="AH1686" s="76"/>
      <c r="AI1686" s="76"/>
      <c r="AJ1686" s="76"/>
      <c r="AK1686" s="76"/>
      <c r="AL1686" s="78"/>
      <c r="AM1686" s="76"/>
      <c r="AN1686" s="76"/>
      <c r="AO1686" s="76"/>
      <c r="AP1686" s="76"/>
      <c r="AQ1686" s="76"/>
      <c r="AR1686" s="76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7"/>
      <c r="BD1686" s="77"/>
      <c r="BE1686" s="77"/>
      <c r="BF1686" s="77"/>
      <c r="BG1686" s="77"/>
      <c r="BH1686" s="77"/>
      <c r="BI1686" s="77"/>
      <c r="BJ1686" s="76"/>
      <c r="BK1686" s="76"/>
      <c r="BL1686" s="78"/>
      <c r="BM1686" s="76"/>
      <c r="BN1686" s="76"/>
      <c r="BO1686" s="76"/>
      <c r="BP1686" s="76"/>
      <c r="BQ1686" s="76"/>
      <c r="BR1686" s="76"/>
      <c r="BS1686" s="76"/>
      <c r="BT1686" s="76"/>
      <c r="BU1686" s="76"/>
      <c r="BV1686" s="76"/>
      <c r="BW1686" s="76"/>
      <c r="BX1686" s="76"/>
      <c r="BY1686" s="76"/>
      <c r="BZ1686" s="70"/>
      <c r="CA1686" s="71"/>
      <c r="CB1686" s="70"/>
      <c r="CC1686" s="70"/>
      <c r="CD1686" s="72"/>
      <c r="CJ1686"/>
      <c r="CW1686" s="74"/>
      <c r="DC1686" s="67"/>
      <c r="DI1686" s="67"/>
    </row>
    <row r="1687" spans="1:113">
      <c r="A1687" s="76"/>
      <c r="B1687" s="77"/>
      <c r="C1687" s="76"/>
      <c r="D1687" s="78"/>
      <c r="E1687" s="76"/>
      <c r="F1687" s="76"/>
      <c r="G1687" s="76"/>
      <c r="H1687" s="76"/>
      <c r="I1687" s="76"/>
      <c r="J1687" s="76"/>
      <c r="K1687" s="76"/>
      <c r="L1687" s="78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76"/>
      <c r="AE1687" s="76"/>
      <c r="AF1687" s="76"/>
      <c r="AG1687" s="76"/>
      <c r="AH1687" s="76"/>
      <c r="AI1687" s="76"/>
      <c r="AJ1687" s="76"/>
      <c r="AK1687" s="76"/>
      <c r="AL1687" s="78"/>
      <c r="AM1687" s="76"/>
      <c r="AN1687" s="76"/>
      <c r="AO1687" s="76"/>
      <c r="AP1687" s="76"/>
      <c r="AQ1687" s="76"/>
      <c r="AR1687" s="76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7"/>
      <c r="BD1687" s="77"/>
      <c r="BE1687" s="77"/>
      <c r="BF1687" s="77"/>
      <c r="BG1687" s="77"/>
      <c r="BH1687" s="77"/>
      <c r="BI1687" s="77"/>
      <c r="BJ1687" s="76"/>
      <c r="BK1687" s="76"/>
      <c r="BL1687" s="78"/>
      <c r="BM1687" s="76"/>
      <c r="BN1687" s="76"/>
      <c r="BO1687" s="76"/>
      <c r="BP1687" s="76"/>
      <c r="BQ1687" s="76"/>
      <c r="BR1687" s="76"/>
      <c r="BS1687" s="76"/>
      <c r="BT1687" s="76"/>
      <c r="BU1687" s="76"/>
      <c r="BV1687" s="76"/>
      <c r="BW1687" s="76"/>
      <c r="BX1687" s="76"/>
      <c r="BY1687" s="76"/>
      <c r="BZ1687" s="70"/>
      <c r="CA1687" s="71"/>
      <c r="CB1687" s="70"/>
      <c r="CC1687" s="70"/>
      <c r="CD1687" s="72"/>
      <c r="CJ1687"/>
      <c r="CW1687" s="74"/>
      <c r="DC1687" s="67"/>
      <c r="DI1687" s="67"/>
    </row>
    <row r="1688" spans="1:113">
      <c r="A1688" s="76"/>
      <c r="B1688" s="77"/>
      <c r="C1688" s="76"/>
      <c r="D1688" s="78"/>
      <c r="E1688" s="76"/>
      <c r="F1688" s="76"/>
      <c r="G1688" s="76"/>
      <c r="H1688" s="76"/>
      <c r="I1688" s="76"/>
      <c r="J1688" s="76"/>
      <c r="K1688" s="76"/>
      <c r="L1688" s="78"/>
      <c r="M1688" s="76"/>
      <c r="N1688" s="76"/>
      <c r="O1688" s="76"/>
      <c r="P1688" s="76"/>
      <c r="Q1688" s="76"/>
      <c r="R1688" s="76"/>
      <c r="S1688" s="76"/>
      <c r="T1688" s="76"/>
      <c r="U1688" s="76"/>
      <c r="V1688" s="76"/>
      <c r="W1688" s="76"/>
      <c r="X1688" s="76"/>
      <c r="Y1688" s="76"/>
      <c r="Z1688" s="76"/>
      <c r="AA1688" s="76"/>
      <c r="AB1688" s="76"/>
      <c r="AC1688" s="76"/>
      <c r="AD1688" s="76"/>
      <c r="AE1688" s="76"/>
      <c r="AF1688" s="76"/>
      <c r="AG1688" s="76"/>
      <c r="AH1688" s="76"/>
      <c r="AI1688" s="76"/>
      <c r="AJ1688" s="76"/>
      <c r="AK1688" s="76"/>
      <c r="AL1688" s="78"/>
      <c r="AM1688" s="76"/>
      <c r="AN1688" s="76"/>
      <c r="AO1688" s="76"/>
      <c r="AP1688" s="76"/>
      <c r="AQ1688" s="76"/>
      <c r="AR1688" s="76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7"/>
      <c r="BD1688" s="77"/>
      <c r="BE1688" s="77"/>
      <c r="BF1688" s="77"/>
      <c r="BG1688" s="77"/>
      <c r="BH1688" s="77"/>
      <c r="BI1688" s="77"/>
      <c r="BJ1688" s="76"/>
      <c r="BK1688" s="76"/>
      <c r="BL1688" s="78"/>
      <c r="BM1688" s="76"/>
      <c r="BN1688" s="76"/>
      <c r="BO1688" s="76"/>
      <c r="BP1688" s="76"/>
      <c r="BQ1688" s="76"/>
      <c r="BR1688" s="76"/>
      <c r="BS1688" s="76"/>
      <c r="BT1688" s="76"/>
      <c r="BU1688" s="76"/>
      <c r="BV1688" s="76"/>
      <c r="BW1688" s="76"/>
      <c r="BX1688" s="76"/>
      <c r="BY1688" s="76"/>
      <c r="BZ1688" s="70"/>
      <c r="CA1688" s="71"/>
      <c r="CB1688" s="70"/>
      <c r="CC1688" s="70"/>
      <c r="CD1688" s="72"/>
      <c r="CJ1688"/>
      <c r="CW1688" s="74"/>
      <c r="DC1688" s="67"/>
      <c r="DI1688" s="67"/>
    </row>
    <row r="1689" spans="1:113">
      <c r="A1689" s="76"/>
      <c r="B1689" s="77"/>
      <c r="C1689" s="76"/>
      <c r="D1689" s="78"/>
      <c r="E1689" s="76"/>
      <c r="F1689" s="76"/>
      <c r="G1689" s="76"/>
      <c r="H1689" s="76"/>
      <c r="I1689" s="76"/>
      <c r="J1689" s="76"/>
      <c r="K1689" s="76"/>
      <c r="L1689" s="78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  <c r="AF1689" s="76"/>
      <c r="AG1689" s="76"/>
      <c r="AH1689" s="76"/>
      <c r="AI1689" s="76"/>
      <c r="AJ1689" s="76"/>
      <c r="AK1689" s="76"/>
      <c r="AL1689" s="78"/>
      <c r="AM1689" s="76"/>
      <c r="AN1689" s="76"/>
      <c r="AO1689" s="76"/>
      <c r="AP1689" s="76"/>
      <c r="AQ1689" s="76"/>
      <c r="AR1689" s="76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7"/>
      <c r="BD1689" s="77"/>
      <c r="BE1689" s="77"/>
      <c r="BF1689" s="77"/>
      <c r="BG1689" s="77"/>
      <c r="BH1689" s="77"/>
      <c r="BI1689" s="77"/>
      <c r="BJ1689" s="76"/>
      <c r="BK1689" s="76"/>
      <c r="BL1689" s="78"/>
      <c r="BM1689" s="76"/>
      <c r="BN1689" s="76"/>
      <c r="BO1689" s="76"/>
      <c r="BP1689" s="76"/>
      <c r="BQ1689" s="76"/>
      <c r="BR1689" s="76"/>
      <c r="BS1689" s="76"/>
      <c r="BT1689" s="76"/>
      <c r="BU1689" s="76"/>
      <c r="BV1689" s="76"/>
      <c r="BW1689" s="76"/>
      <c r="BX1689" s="76"/>
      <c r="BY1689" s="76"/>
      <c r="BZ1689" s="70"/>
      <c r="CA1689" s="71"/>
      <c r="CB1689" s="70"/>
      <c r="CC1689" s="70"/>
      <c r="CD1689" s="72"/>
      <c r="CJ1689"/>
      <c r="CW1689" s="74"/>
      <c r="DC1689" s="67"/>
      <c r="DI1689" s="67"/>
    </row>
    <row r="1690" spans="1:113">
      <c r="A1690" s="76"/>
      <c r="B1690" s="77"/>
      <c r="C1690" s="76"/>
      <c r="D1690" s="78"/>
      <c r="E1690" s="76"/>
      <c r="F1690" s="76"/>
      <c r="G1690" s="76"/>
      <c r="H1690" s="76"/>
      <c r="I1690" s="76"/>
      <c r="J1690" s="76"/>
      <c r="K1690" s="76"/>
      <c r="L1690" s="78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  <c r="AF1690" s="76"/>
      <c r="AG1690" s="76"/>
      <c r="AH1690" s="76"/>
      <c r="AI1690" s="76"/>
      <c r="AJ1690" s="76"/>
      <c r="AK1690" s="76"/>
      <c r="AL1690" s="78"/>
      <c r="AM1690" s="76"/>
      <c r="AN1690" s="76"/>
      <c r="AO1690" s="76"/>
      <c r="AP1690" s="76"/>
      <c r="AQ1690" s="76"/>
      <c r="AR1690" s="76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7"/>
      <c r="BD1690" s="77"/>
      <c r="BE1690" s="77"/>
      <c r="BF1690" s="77"/>
      <c r="BG1690" s="77"/>
      <c r="BH1690" s="77"/>
      <c r="BI1690" s="77"/>
      <c r="BJ1690" s="76"/>
      <c r="BK1690" s="76"/>
      <c r="BL1690" s="78"/>
      <c r="BM1690" s="76"/>
      <c r="BN1690" s="76"/>
      <c r="BO1690" s="76"/>
      <c r="BP1690" s="76"/>
      <c r="BQ1690" s="76"/>
      <c r="BR1690" s="76"/>
      <c r="BS1690" s="76"/>
      <c r="BT1690" s="76"/>
      <c r="BU1690" s="76"/>
      <c r="BV1690" s="76"/>
      <c r="BW1690" s="76"/>
      <c r="BX1690" s="76"/>
      <c r="BY1690" s="76"/>
      <c r="BZ1690" s="70"/>
      <c r="CA1690" s="71"/>
      <c r="CB1690" s="70"/>
      <c r="CC1690" s="70"/>
      <c r="CD1690" s="72"/>
      <c r="CJ1690"/>
      <c r="CW1690" s="74"/>
      <c r="DC1690" s="67"/>
      <c r="DI1690" s="67"/>
    </row>
    <row r="1691" spans="1:113">
      <c r="A1691" s="76"/>
      <c r="B1691" s="77"/>
      <c r="C1691" s="76"/>
      <c r="D1691" s="78"/>
      <c r="E1691" s="76"/>
      <c r="F1691" s="76"/>
      <c r="G1691" s="76"/>
      <c r="H1691" s="76"/>
      <c r="I1691" s="76"/>
      <c r="J1691" s="76"/>
      <c r="K1691" s="76"/>
      <c r="L1691" s="78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76"/>
      <c r="AE1691" s="76"/>
      <c r="AF1691" s="76"/>
      <c r="AG1691" s="76"/>
      <c r="AH1691" s="76"/>
      <c r="AI1691" s="76"/>
      <c r="AJ1691" s="76"/>
      <c r="AK1691" s="76"/>
      <c r="AL1691" s="78"/>
      <c r="AM1691" s="76"/>
      <c r="AN1691" s="76"/>
      <c r="AO1691" s="76"/>
      <c r="AP1691" s="76"/>
      <c r="AQ1691" s="76"/>
      <c r="AR1691" s="76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7"/>
      <c r="BD1691" s="77"/>
      <c r="BE1691" s="77"/>
      <c r="BF1691" s="77"/>
      <c r="BG1691" s="77"/>
      <c r="BH1691" s="77"/>
      <c r="BI1691" s="77"/>
      <c r="BJ1691" s="76"/>
      <c r="BK1691" s="76"/>
      <c r="BL1691" s="78"/>
      <c r="BM1691" s="76"/>
      <c r="BN1691" s="76"/>
      <c r="BO1691" s="76"/>
      <c r="BP1691" s="76"/>
      <c r="BQ1691" s="76"/>
      <c r="BR1691" s="76"/>
      <c r="BS1691" s="76"/>
      <c r="BT1691" s="76"/>
      <c r="BU1691" s="76"/>
      <c r="BV1691" s="76"/>
      <c r="BW1691" s="76"/>
      <c r="BX1691" s="76"/>
      <c r="BY1691" s="76"/>
      <c r="BZ1691" s="70"/>
      <c r="CA1691" s="71"/>
      <c r="CB1691" s="70"/>
      <c r="CC1691" s="70"/>
      <c r="CD1691" s="72"/>
      <c r="CJ1691"/>
      <c r="CW1691" s="74"/>
      <c r="DC1691" s="67"/>
      <c r="DI1691" s="67"/>
    </row>
    <row r="1692" spans="1:113">
      <c r="A1692" s="76"/>
      <c r="B1692" s="77"/>
      <c r="C1692" s="76"/>
      <c r="D1692" s="78"/>
      <c r="E1692" s="76"/>
      <c r="F1692" s="76"/>
      <c r="G1692" s="76"/>
      <c r="H1692" s="76"/>
      <c r="I1692" s="76"/>
      <c r="J1692" s="76"/>
      <c r="K1692" s="76"/>
      <c r="L1692" s="78"/>
      <c r="M1692" s="76"/>
      <c r="N1692" s="76"/>
      <c r="O1692" s="76"/>
      <c r="P1692" s="76"/>
      <c r="Q1692" s="76"/>
      <c r="R1692" s="76"/>
      <c r="S1692" s="76"/>
      <c r="T1692" s="76"/>
      <c r="U1692" s="76"/>
      <c r="V1692" s="76"/>
      <c r="W1692" s="76"/>
      <c r="X1692" s="76"/>
      <c r="Y1692" s="76"/>
      <c r="Z1692" s="76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8"/>
      <c r="AM1692" s="76"/>
      <c r="AN1692" s="76"/>
      <c r="AO1692" s="76"/>
      <c r="AP1692" s="76"/>
      <c r="AQ1692" s="76"/>
      <c r="AR1692" s="76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7"/>
      <c r="BD1692" s="77"/>
      <c r="BE1692" s="77"/>
      <c r="BF1692" s="77"/>
      <c r="BG1692" s="77"/>
      <c r="BH1692" s="77"/>
      <c r="BI1692" s="77"/>
      <c r="BJ1692" s="76"/>
      <c r="BK1692" s="76"/>
      <c r="BL1692" s="78"/>
      <c r="BM1692" s="76"/>
      <c r="BN1692" s="76"/>
      <c r="BO1692" s="76"/>
      <c r="BP1692" s="76"/>
      <c r="BQ1692" s="76"/>
      <c r="BR1692" s="76"/>
      <c r="BS1692" s="76"/>
      <c r="BT1692" s="76"/>
      <c r="BU1692" s="76"/>
      <c r="BV1692" s="76"/>
      <c r="BW1692" s="76"/>
      <c r="BX1692" s="76"/>
      <c r="BY1692" s="76"/>
      <c r="BZ1692" s="70"/>
      <c r="CA1692" s="71"/>
      <c r="CB1692" s="70"/>
      <c r="CC1692" s="70"/>
      <c r="CD1692" s="72"/>
      <c r="CJ1692"/>
      <c r="CW1692" s="74"/>
      <c r="DC1692" s="67"/>
      <c r="DI1692" s="67"/>
    </row>
    <row r="1693" spans="1:113">
      <c r="A1693" s="76"/>
      <c r="B1693" s="77"/>
      <c r="C1693" s="76"/>
      <c r="D1693" s="78"/>
      <c r="E1693" s="76"/>
      <c r="F1693" s="76"/>
      <c r="G1693" s="76"/>
      <c r="H1693" s="76"/>
      <c r="I1693" s="76"/>
      <c r="J1693" s="76"/>
      <c r="K1693" s="76"/>
      <c r="L1693" s="78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8"/>
      <c r="AM1693" s="76"/>
      <c r="AN1693" s="76"/>
      <c r="AO1693" s="76"/>
      <c r="AP1693" s="76"/>
      <c r="AQ1693" s="76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7"/>
      <c r="BD1693" s="77"/>
      <c r="BE1693" s="77"/>
      <c r="BF1693" s="77"/>
      <c r="BG1693" s="77"/>
      <c r="BH1693" s="77"/>
      <c r="BI1693" s="77"/>
      <c r="BJ1693" s="76"/>
      <c r="BK1693" s="76"/>
      <c r="BL1693" s="78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0"/>
      <c r="CA1693" s="71"/>
      <c r="CB1693" s="70"/>
      <c r="CC1693" s="70"/>
      <c r="CD1693" s="72"/>
      <c r="CJ1693"/>
      <c r="CW1693" s="74"/>
      <c r="DC1693" s="67"/>
      <c r="DI1693" s="67"/>
    </row>
    <row r="1694" spans="1:113">
      <c r="A1694" s="76"/>
      <c r="B1694" s="77"/>
      <c r="C1694" s="76"/>
      <c r="D1694" s="78"/>
      <c r="E1694" s="76"/>
      <c r="F1694" s="76"/>
      <c r="G1694" s="76"/>
      <c r="H1694" s="76"/>
      <c r="I1694" s="76"/>
      <c r="J1694" s="76"/>
      <c r="K1694" s="76"/>
      <c r="L1694" s="78"/>
      <c r="M1694" s="76"/>
      <c r="N1694" s="76"/>
      <c r="O1694" s="76"/>
      <c r="P1694" s="76"/>
      <c r="Q1694" s="76"/>
      <c r="R1694" s="79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8"/>
      <c r="AM1694" s="76"/>
      <c r="AN1694" s="76"/>
      <c r="AO1694" s="76"/>
      <c r="AP1694" s="76"/>
      <c r="AQ1694" s="76"/>
      <c r="AR1694" s="76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7"/>
      <c r="BD1694" s="77"/>
      <c r="BE1694" s="77"/>
      <c r="BF1694" s="77"/>
      <c r="BG1694" s="77"/>
      <c r="BH1694" s="77"/>
      <c r="BI1694" s="77"/>
      <c r="BJ1694" s="76"/>
      <c r="BK1694" s="76"/>
      <c r="BL1694" s="78"/>
      <c r="BM1694" s="76"/>
      <c r="BN1694" s="76"/>
      <c r="BO1694" s="76"/>
      <c r="BP1694" s="76"/>
      <c r="BQ1694" s="76"/>
      <c r="BR1694" s="76"/>
      <c r="BS1694" s="76"/>
      <c r="BT1694" s="76"/>
      <c r="BU1694" s="76"/>
      <c r="BV1694" s="76"/>
      <c r="BW1694" s="76"/>
      <c r="BX1694" s="76"/>
      <c r="BY1694" s="76"/>
      <c r="BZ1694" s="70"/>
      <c r="CA1694" s="71"/>
      <c r="CB1694" s="70"/>
      <c r="CC1694" s="70"/>
      <c r="CD1694" s="72"/>
      <c r="CJ1694"/>
      <c r="CW1694" s="74"/>
      <c r="DC1694" s="67"/>
      <c r="DI1694" s="67"/>
    </row>
    <row r="1695" spans="1:113">
      <c r="A1695" s="76"/>
      <c r="B1695" s="77"/>
      <c r="C1695" s="76"/>
      <c r="D1695" s="78"/>
      <c r="E1695" s="76"/>
      <c r="F1695" s="76"/>
      <c r="G1695" s="76"/>
      <c r="H1695" s="76"/>
      <c r="I1695" s="76"/>
      <c r="J1695" s="76"/>
      <c r="K1695" s="76"/>
      <c r="L1695" s="78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8"/>
      <c r="AM1695" s="76"/>
      <c r="AN1695" s="76"/>
      <c r="AO1695" s="76"/>
      <c r="AP1695" s="76"/>
      <c r="AQ1695" s="76"/>
      <c r="AR1695" s="76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7"/>
      <c r="BD1695" s="77"/>
      <c r="BE1695" s="77"/>
      <c r="BF1695" s="77"/>
      <c r="BG1695" s="77"/>
      <c r="BH1695" s="77"/>
      <c r="BI1695" s="77"/>
      <c r="BJ1695" s="76"/>
      <c r="BK1695" s="76"/>
      <c r="BL1695" s="78"/>
      <c r="BM1695" s="76"/>
      <c r="BN1695" s="76"/>
      <c r="BO1695" s="76"/>
      <c r="BP1695" s="76"/>
      <c r="BQ1695" s="76"/>
      <c r="BR1695" s="76"/>
      <c r="BS1695" s="76"/>
      <c r="BT1695" s="76"/>
      <c r="BU1695" s="76"/>
      <c r="BV1695" s="76"/>
      <c r="BW1695" s="76"/>
      <c r="BX1695" s="76"/>
      <c r="BY1695" s="76"/>
      <c r="BZ1695" s="70"/>
      <c r="CA1695" s="71"/>
      <c r="CB1695" s="70"/>
      <c r="CC1695" s="70"/>
      <c r="CD1695" s="72"/>
      <c r="CJ1695"/>
      <c r="CW1695" s="74"/>
      <c r="DC1695" s="67"/>
      <c r="DI1695" s="67"/>
    </row>
    <row r="1696" spans="1:113">
      <c r="A1696" s="76"/>
      <c r="B1696" s="80"/>
      <c r="C1696" s="76"/>
      <c r="D1696" s="78"/>
      <c r="E1696" s="76"/>
      <c r="F1696" s="76"/>
      <c r="G1696" s="76"/>
      <c r="H1696" s="76"/>
      <c r="I1696" s="76"/>
      <c r="J1696" s="76"/>
      <c r="K1696" s="76"/>
      <c r="L1696" s="78"/>
      <c r="M1696" s="76"/>
      <c r="N1696" s="76"/>
      <c r="O1696" s="76"/>
      <c r="P1696" s="76"/>
      <c r="Q1696" s="76"/>
      <c r="R1696" s="76"/>
      <c r="S1696" s="76"/>
      <c r="T1696" s="76"/>
      <c r="U1696" s="76"/>
      <c r="V1696" s="76"/>
      <c r="W1696" s="76"/>
      <c r="X1696" s="76"/>
      <c r="Y1696" s="76"/>
      <c r="Z1696" s="76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8"/>
      <c r="AM1696" s="76"/>
      <c r="AN1696" s="76"/>
      <c r="AO1696" s="76"/>
      <c r="AP1696" s="76"/>
      <c r="AQ1696" s="76"/>
      <c r="AR1696" s="76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7"/>
      <c r="BD1696" s="77"/>
      <c r="BE1696" s="80"/>
      <c r="BF1696" s="77"/>
      <c r="BG1696" s="80"/>
      <c r="BH1696" s="80"/>
      <c r="BI1696" s="80"/>
      <c r="BJ1696" s="76"/>
      <c r="BK1696" s="76"/>
      <c r="BL1696" s="78"/>
      <c r="BM1696" s="76"/>
      <c r="BN1696" s="76"/>
      <c r="BO1696" s="76"/>
      <c r="BP1696" s="76"/>
      <c r="BQ1696" s="76"/>
      <c r="BR1696" s="76"/>
      <c r="BS1696" s="76"/>
      <c r="BT1696" s="76"/>
      <c r="BU1696" s="76"/>
      <c r="BV1696" s="76"/>
      <c r="BW1696" s="76"/>
      <c r="BX1696" s="76"/>
      <c r="BY1696" s="76"/>
      <c r="BZ1696" s="70"/>
      <c r="CA1696" s="71"/>
      <c r="CB1696" s="70"/>
      <c r="CC1696" s="70"/>
      <c r="CD1696" s="72"/>
      <c r="CJ1696"/>
      <c r="CW1696" s="74"/>
      <c r="DC1696" s="67"/>
      <c r="DI1696" s="67"/>
    </row>
    <row r="1697" spans="1:113">
      <c r="A1697" s="76"/>
      <c r="B1697" s="77"/>
      <c r="C1697" s="76"/>
      <c r="D1697" s="78"/>
      <c r="E1697" s="76"/>
      <c r="F1697" s="76"/>
      <c r="G1697" s="76"/>
      <c r="H1697" s="76"/>
      <c r="I1697" s="76"/>
      <c r="J1697" s="76"/>
      <c r="K1697" s="76"/>
      <c r="L1697" s="78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8"/>
      <c r="AM1697" s="76"/>
      <c r="AN1697" s="76"/>
      <c r="AO1697" s="76"/>
      <c r="AP1697" s="76"/>
      <c r="AQ1697" s="76"/>
      <c r="AR1697" s="76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7"/>
      <c r="BD1697" s="77"/>
      <c r="BE1697" s="77"/>
      <c r="BF1697" s="77"/>
      <c r="BG1697" s="77"/>
      <c r="BH1697" s="77"/>
      <c r="BI1697" s="77"/>
      <c r="BJ1697" s="76"/>
      <c r="BK1697" s="76"/>
      <c r="BL1697" s="78"/>
      <c r="BM1697" s="76"/>
      <c r="BN1697" s="76"/>
      <c r="BO1697" s="76"/>
      <c r="BP1697" s="76"/>
      <c r="BQ1697" s="76"/>
      <c r="BR1697" s="76"/>
      <c r="BS1697" s="76"/>
      <c r="BT1697" s="76"/>
      <c r="BU1697" s="76"/>
      <c r="BV1697" s="76"/>
      <c r="BW1697" s="76"/>
      <c r="BX1697" s="76"/>
      <c r="BY1697" s="76"/>
      <c r="BZ1697" s="70"/>
      <c r="CA1697" s="71"/>
      <c r="CB1697" s="70"/>
      <c r="CC1697" s="70"/>
      <c r="CD1697" s="72"/>
      <c r="CJ1697"/>
      <c r="CW1697" s="74"/>
      <c r="DC1697" s="67"/>
      <c r="DI1697" s="67"/>
    </row>
    <row r="1698" spans="1:113">
      <c r="A1698" s="76"/>
      <c r="B1698" s="77"/>
      <c r="C1698" s="76"/>
      <c r="D1698" s="78"/>
      <c r="E1698" s="76"/>
      <c r="F1698" s="76"/>
      <c r="G1698" s="76"/>
      <c r="H1698" s="76"/>
      <c r="I1698" s="76"/>
      <c r="J1698" s="76"/>
      <c r="K1698" s="76"/>
      <c r="L1698" s="78"/>
      <c r="M1698" s="76"/>
      <c r="N1698" s="76"/>
      <c r="O1698" s="76"/>
      <c r="P1698" s="76"/>
      <c r="Q1698" s="76"/>
      <c r="R1698" s="76"/>
      <c r="S1698" s="76"/>
      <c r="T1698" s="76"/>
      <c r="U1698" s="76"/>
      <c r="V1698" s="76"/>
      <c r="W1698" s="76"/>
      <c r="X1698" s="76"/>
      <c r="Y1698" s="76"/>
      <c r="Z1698" s="76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8"/>
      <c r="AM1698" s="76"/>
      <c r="AN1698" s="76"/>
      <c r="AO1698" s="76"/>
      <c r="AP1698" s="76"/>
      <c r="AQ1698" s="76"/>
      <c r="AR1698" s="76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7"/>
      <c r="BD1698" s="77"/>
      <c r="BE1698" s="77"/>
      <c r="BF1698" s="77"/>
      <c r="BG1698" s="77"/>
      <c r="BH1698" s="77"/>
      <c r="BI1698" s="77"/>
      <c r="BJ1698" s="76"/>
      <c r="BK1698" s="76"/>
      <c r="BL1698" s="78"/>
      <c r="BM1698" s="76"/>
      <c r="BN1698" s="76"/>
      <c r="BO1698" s="76"/>
      <c r="BP1698" s="76"/>
      <c r="BQ1698" s="76"/>
      <c r="BR1698" s="76"/>
      <c r="BS1698" s="76"/>
      <c r="BT1698" s="76"/>
      <c r="BU1698" s="76"/>
      <c r="BV1698" s="76"/>
      <c r="BW1698" s="76"/>
      <c r="BX1698" s="76"/>
      <c r="BY1698" s="76"/>
      <c r="BZ1698" s="70"/>
      <c r="CA1698" s="71"/>
      <c r="CB1698" s="70"/>
      <c r="CC1698" s="70"/>
      <c r="CD1698" s="72"/>
      <c r="CJ1698"/>
      <c r="CW1698" s="74"/>
      <c r="DC1698" s="67"/>
      <c r="DI1698" s="67"/>
    </row>
    <row r="1699" spans="1:113">
      <c r="A1699" s="76"/>
      <c r="B1699" s="77"/>
      <c r="C1699" s="76"/>
      <c r="D1699" s="78"/>
      <c r="E1699" s="76"/>
      <c r="F1699" s="76"/>
      <c r="G1699" s="76"/>
      <c r="H1699" s="76"/>
      <c r="I1699" s="76"/>
      <c r="J1699" s="76"/>
      <c r="K1699" s="76"/>
      <c r="L1699" s="78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8"/>
      <c r="AM1699" s="76"/>
      <c r="AN1699" s="76"/>
      <c r="AO1699" s="76"/>
      <c r="AP1699" s="76"/>
      <c r="AQ1699" s="76"/>
      <c r="AR1699" s="76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7"/>
      <c r="BD1699" s="77"/>
      <c r="BE1699" s="77"/>
      <c r="BF1699" s="77"/>
      <c r="BG1699" s="77"/>
      <c r="BH1699" s="77"/>
      <c r="BI1699" s="77"/>
      <c r="BJ1699" s="76"/>
      <c r="BK1699" s="76"/>
      <c r="BL1699" s="78"/>
      <c r="BM1699" s="76"/>
      <c r="BN1699" s="76"/>
      <c r="BO1699" s="76"/>
      <c r="BP1699" s="76"/>
      <c r="BQ1699" s="76"/>
      <c r="BR1699" s="76"/>
      <c r="BS1699" s="76"/>
      <c r="BT1699" s="76"/>
      <c r="BU1699" s="76"/>
      <c r="BV1699" s="76"/>
      <c r="BW1699" s="76"/>
      <c r="BX1699" s="76"/>
      <c r="BY1699" s="76"/>
      <c r="BZ1699" s="70"/>
      <c r="CA1699" s="71"/>
      <c r="CB1699" s="70"/>
      <c r="CC1699" s="70"/>
      <c r="CD1699" s="72"/>
      <c r="CJ1699"/>
      <c r="CW1699" s="74"/>
      <c r="DC1699" s="67"/>
      <c r="DI1699" s="67"/>
    </row>
    <row r="1700" spans="1:113">
      <c r="A1700" s="76"/>
      <c r="B1700" s="77"/>
      <c r="C1700" s="76"/>
      <c r="D1700" s="78"/>
      <c r="E1700" s="76"/>
      <c r="F1700" s="76"/>
      <c r="G1700" s="76"/>
      <c r="H1700" s="76"/>
      <c r="I1700" s="76"/>
      <c r="J1700" s="76"/>
      <c r="K1700" s="76"/>
      <c r="L1700" s="78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8"/>
      <c r="AM1700" s="76"/>
      <c r="AN1700" s="76"/>
      <c r="AO1700" s="76"/>
      <c r="AP1700" s="76"/>
      <c r="AQ1700" s="76"/>
      <c r="AR1700" s="76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7"/>
      <c r="BD1700" s="77"/>
      <c r="BE1700" s="77"/>
      <c r="BF1700" s="77"/>
      <c r="BG1700" s="77"/>
      <c r="BH1700" s="77"/>
      <c r="BI1700" s="77"/>
      <c r="BJ1700" s="76"/>
      <c r="BK1700" s="76"/>
      <c r="BL1700" s="78"/>
      <c r="BM1700" s="76"/>
      <c r="BN1700" s="76"/>
      <c r="BO1700" s="76"/>
      <c r="BP1700" s="76"/>
      <c r="BQ1700" s="76"/>
      <c r="BR1700" s="76"/>
      <c r="BS1700" s="76"/>
      <c r="BT1700" s="76"/>
      <c r="BU1700" s="76"/>
      <c r="BV1700" s="76"/>
      <c r="BW1700" s="76"/>
      <c r="BX1700" s="76"/>
      <c r="BY1700" s="76"/>
      <c r="BZ1700" s="70"/>
      <c r="CA1700" s="71"/>
      <c r="CB1700" s="70"/>
      <c r="CC1700" s="70"/>
      <c r="CD1700" s="72"/>
      <c r="CJ1700"/>
      <c r="CW1700" s="74"/>
      <c r="DC1700" s="67"/>
      <c r="DI1700" s="67"/>
    </row>
    <row r="1701" spans="1:113">
      <c r="A1701" s="76"/>
      <c r="B1701" s="77"/>
      <c r="C1701" s="76"/>
      <c r="D1701" s="78"/>
      <c r="E1701" s="76"/>
      <c r="F1701" s="76"/>
      <c r="G1701" s="76"/>
      <c r="H1701" s="76"/>
      <c r="I1701" s="76"/>
      <c r="J1701" s="76"/>
      <c r="K1701" s="76"/>
      <c r="L1701" s="78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8"/>
      <c r="AM1701" s="76"/>
      <c r="AN1701" s="76"/>
      <c r="AO1701" s="76"/>
      <c r="AP1701" s="76"/>
      <c r="AQ1701" s="76"/>
      <c r="AR1701" s="76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7"/>
      <c r="BD1701" s="77"/>
      <c r="BE1701" s="77"/>
      <c r="BF1701" s="77"/>
      <c r="BG1701" s="77"/>
      <c r="BH1701" s="77"/>
      <c r="BI1701" s="77"/>
      <c r="BJ1701" s="76"/>
      <c r="BK1701" s="76"/>
      <c r="BL1701" s="78"/>
      <c r="BM1701" s="76"/>
      <c r="BN1701" s="76"/>
      <c r="BO1701" s="76"/>
      <c r="BP1701" s="76"/>
      <c r="BQ1701" s="76"/>
      <c r="BR1701" s="76"/>
      <c r="BS1701" s="76"/>
      <c r="BT1701" s="76"/>
      <c r="BU1701" s="76"/>
      <c r="BV1701" s="76"/>
      <c r="BW1701" s="76"/>
      <c r="BX1701" s="76"/>
      <c r="BY1701" s="76"/>
      <c r="BZ1701" s="70"/>
      <c r="CA1701" s="71"/>
      <c r="CB1701" s="70"/>
      <c r="CC1701" s="70"/>
      <c r="CD1701" s="72"/>
      <c r="CJ1701"/>
      <c r="CW1701" s="74"/>
      <c r="DC1701" s="67"/>
      <c r="DI1701" s="67"/>
    </row>
    <row r="1702" spans="1:113">
      <c r="A1702" s="76"/>
      <c r="B1702" s="77"/>
      <c r="C1702" s="76"/>
      <c r="D1702" s="78"/>
      <c r="E1702" s="76"/>
      <c r="F1702" s="76"/>
      <c r="G1702" s="76"/>
      <c r="H1702" s="76"/>
      <c r="I1702" s="76"/>
      <c r="J1702" s="76"/>
      <c r="K1702" s="76"/>
      <c r="L1702" s="78"/>
      <c r="M1702" s="76"/>
      <c r="N1702" s="76"/>
      <c r="O1702" s="76"/>
      <c r="P1702" s="76"/>
      <c r="Q1702" s="76"/>
      <c r="R1702" s="76"/>
      <c r="S1702" s="76"/>
      <c r="T1702" s="76"/>
      <c r="U1702" s="76"/>
      <c r="V1702" s="76"/>
      <c r="W1702" s="76"/>
      <c r="X1702" s="76"/>
      <c r="Y1702" s="76"/>
      <c r="Z1702" s="76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8"/>
      <c r="AM1702" s="76"/>
      <c r="AN1702" s="76"/>
      <c r="AO1702" s="76"/>
      <c r="AP1702" s="76"/>
      <c r="AQ1702" s="76"/>
      <c r="AR1702" s="76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7"/>
      <c r="BD1702" s="77"/>
      <c r="BE1702" s="77"/>
      <c r="BF1702" s="77"/>
      <c r="BG1702" s="77"/>
      <c r="BH1702" s="77"/>
      <c r="BI1702" s="77"/>
      <c r="BJ1702" s="76"/>
      <c r="BK1702" s="76"/>
      <c r="BL1702" s="78"/>
      <c r="BM1702" s="76"/>
      <c r="BN1702" s="76"/>
      <c r="BO1702" s="76"/>
      <c r="BP1702" s="76"/>
      <c r="BQ1702" s="76"/>
      <c r="BR1702" s="76"/>
      <c r="BS1702" s="76"/>
      <c r="BT1702" s="76"/>
      <c r="BU1702" s="76"/>
      <c r="BV1702" s="76"/>
      <c r="BW1702" s="76"/>
      <c r="BX1702" s="76"/>
      <c r="BY1702" s="76"/>
      <c r="BZ1702" s="70"/>
      <c r="CA1702" s="71"/>
      <c r="CB1702" s="70"/>
      <c r="CC1702" s="70"/>
      <c r="CD1702" s="72"/>
      <c r="CJ1702"/>
      <c r="CW1702" s="74"/>
      <c r="DC1702" s="67"/>
      <c r="DI1702" s="67"/>
    </row>
    <row r="1703" spans="1:113">
      <c r="A1703" s="76"/>
      <c r="B1703" s="77"/>
      <c r="C1703" s="76"/>
      <c r="D1703" s="78"/>
      <c r="E1703" s="76"/>
      <c r="F1703" s="76"/>
      <c r="G1703" s="76"/>
      <c r="H1703" s="76"/>
      <c r="I1703" s="76"/>
      <c r="J1703" s="76"/>
      <c r="K1703" s="76"/>
      <c r="L1703" s="78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8"/>
      <c r="AM1703" s="76"/>
      <c r="AN1703" s="76"/>
      <c r="AO1703" s="76"/>
      <c r="AP1703" s="76"/>
      <c r="AQ1703" s="76"/>
      <c r="AR1703" s="76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7"/>
      <c r="BD1703" s="77"/>
      <c r="BE1703" s="77"/>
      <c r="BF1703" s="77"/>
      <c r="BG1703" s="77"/>
      <c r="BH1703" s="77"/>
      <c r="BI1703" s="77"/>
      <c r="BJ1703" s="76"/>
      <c r="BK1703" s="76"/>
      <c r="BL1703" s="78"/>
      <c r="BM1703" s="76"/>
      <c r="BN1703" s="76"/>
      <c r="BO1703" s="76"/>
      <c r="BP1703" s="76"/>
      <c r="BQ1703" s="76"/>
      <c r="BR1703" s="76"/>
      <c r="BS1703" s="76"/>
      <c r="BT1703" s="76"/>
      <c r="BU1703" s="76"/>
      <c r="BV1703" s="76"/>
      <c r="BW1703" s="76"/>
      <c r="BX1703" s="76"/>
      <c r="BY1703" s="76"/>
      <c r="BZ1703" s="70"/>
      <c r="CA1703" s="71"/>
      <c r="CB1703" s="70"/>
      <c r="CC1703" s="70"/>
      <c r="CD1703" s="72"/>
      <c r="CJ1703"/>
      <c r="CW1703" s="74"/>
      <c r="DC1703" s="67"/>
      <c r="DI1703" s="67"/>
    </row>
    <row r="1704" spans="1:113">
      <c r="A1704" s="76"/>
      <c r="B1704" s="77"/>
      <c r="C1704" s="76"/>
      <c r="D1704" s="78"/>
      <c r="E1704" s="76"/>
      <c r="F1704" s="76"/>
      <c r="G1704" s="76"/>
      <c r="H1704" s="76"/>
      <c r="I1704" s="76"/>
      <c r="J1704" s="76"/>
      <c r="K1704" s="76"/>
      <c r="L1704" s="78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8"/>
      <c r="AM1704" s="76"/>
      <c r="AN1704" s="76"/>
      <c r="AO1704" s="76"/>
      <c r="AP1704" s="76"/>
      <c r="AQ1704" s="76"/>
      <c r="AR1704" s="76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7"/>
      <c r="BD1704" s="77"/>
      <c r="BE1704" s="77"/>
      <c r="BF1704" s="77"/>
      <c r="BG1704" s="77"/>
      <c r="BH1704" s="77"/>
      <c r="BI1704" s="77"/>
      <c r="BJ1704" s="76"/>
      <c r="BK1704" s="76"/>
      <c r="BL1704" s="78"/>
      <c r="BM1704" s="76"/>
      <c r="BN1704" s="76"/>
      <c r="BO1704" s="76"/>
      <c r="BP1704" s="76"/>
      <c r="BQ1704" s="76"/>
      <c r="BR1704" s="76"/>
      <c r="BS1704" s="76"/>
      <c r="BT1704" s="76"/>
      <c r="BU1704" s="76"/>
      <c r="BV1704" s="76"/>
      <c r="BW1704" s="76"/>
      <c r="BX1704" s="76"/>
      <c r="BY1704" s="76"/>
      <c r="BZ1704" s="70"/>
      <c r="CA1704" s="71"/>
      <c r="CB1704" s="70"/>
      <c r="CC1704" s="70"/>
      <c r="CD1704" s="72"/>
      <c r="CJ1704"/>
      <c r="CW1704" s="74"/>
      <c r="DC1704" s="67"/>
      <c r="DI1704" s="67"/>
    </row>
    <row r="1705" spans="1:113">
      <c r="A1705" s="76"/>
      <c r="B1705" s="77"/>
      <c r="C1705" s="76"/>
      <c r="D1705" s="78"/>
      <c r="E1705" s="76"/>
      <c r="F1705" s="76"/>
      <c r="G1705" s="76"/>
      <c r="H1705" s="76"/>
      <c r="I1705" s="76"/>
      <c r="J1705" s="76"/>
      <c r="K1705" s="76"/>
      <c r="L1705" s="78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8"/>
      <c r="AM1705" s="76"/>
      <c r="AN1705" s="76"/>
      <c r="AO1705" s="76"/>
      <c r="AP1705" s="76"/>
      <c r="AQ1705" s="76"/>
      <c r="AR1705" s="76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7"/>
      <c r="BD1705" s="77"/>
      <c r="BE1705" s="77"/>
      <c r="BF1705" s="77"/>
      <c r="BG1705" s="77"/>
      <c r="BH1705" s="77"/>
      <c r="BI1705" s="77"/>
      <c r="BJ1705" s="76"/>
      <c r="BK1705" s="76"/>
      <c r="BL1705" s="78"/>
      <c r="BM1705" s="76"/>
      <c r="BN1705" s="76"/>
      <c r="BO1705" s="76"/>
      <c r="BP1705" s="76"/>
      <c r="BQ1705" s="76"/>
      <c r="BR1705" s="76"/>
      <c r="BS1705" s="76"/>
      <c r="BT1705" s="76"/>
      <c r="BU1705" s="76"/>
      <c r="BV1705" s="76"/>
      <c r="BW1705" s="76"/>
      <c r="BX1705" s="76"/>
      <c r="BY1705" s="76"/>
      <c r="BZ1705" s="70"/>
      <c r="CA1705" s="71"/>
      <c r="CB1705" s="70"/>
      <c r="CC1705" s="70"/>
      <c r="CD1705" s="72"/>
      <c r="CJ1705"/>
      <c r="CW1705" s="74"/>
      <c r="DC1705" s="67"/>
      <c r="DI1705" s="67"/>
    </row>
    <row r="1706" spans="1:113">
      <c r="A1706" s="76"/>
      <c r="B1706" s="77"/>
      <c r="C1706" s="76"/>
      <c r="D1706" s="78"/>
      <c r="E1706" s="76"/>
      <c r="F1706" s="76"/>
      <c r="G1706" s="76"/>
      <c r="H1706" s="76"/>
      <c r="I1706" s="76"/>
      <c r="J1706" s="76"/>
      <c r="K1706" s="76"/>
      <c r="L1706" s="78"/>
      <c r="M1706" s="76"/>
      <c r="N1706" s="76"/>
      <c r="O1706" s="76"/>
      <c r="P1706" s="76"/>
      <c r="Q1706" s="76"/>
      <c r="R1706" s="76"/>
      <c r="S1706" s="76"/>
      <c r="T1706" s="76"/>
      <c r="U1706" s="76"/>
      <c r="V1706" s="76"/>
      <c r="W1706" s="76"/>
      <c r="X1706" s="76"/>
      <c r="Y1706" s="76"/>
      <c r="Z1706" s="76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8"/>
      <c r="AM1706" s="76"/>
      <c r="AN1706" s="76"/>
      <c r="AO1706" s="76"/>
      <c r="AP1706" s="76"/>
      <c r="AQ1706" s="76"/>
      <c r="AR1706" s="76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7"/>
      <c r="BD1706" s="77"/>
      <c r="BE1706" s="77"/>
      <c r="BF1706" s="77"/>
      <c r="BG1706" s="77"/>
      <c r="BH1706" s="77"/>
      <c r="BI1706" s="77"/>
      <c r="BJ1706" s="76"/>
      <c r="BK1706" s="76"/>
      <c r="BL1706" s="78"/>
      <c r="BM1706" s="76"/>
      <c r="BN1706" s="76"/>
      <c r="BO1706" s="76"/>
      <c r="BP1706" s="76"/>
      <c r="BQ1706" s="76"/>
      <c r="BR1706" s="76"/>
      <c r="BS1706" s="76"/>
      <c r="BT1706" s="76"/>
      <c r="BU1706" s="76"/>
      <c r="BV1706" s="76"/>
      <c r="BW1706" s="76"/>
      <c r="BX1706" s="76"/>
      <c r="BY1706" s="76"/>
      <c r="BZ1706" s="70"/>
      <c r="CA1706" s="71"/>
      <c r="CB1706" s="70"/>
      <c r="CC1706" s="70"/>
      <c r="CD1706" s="72"/>
      <c r="CJ1706"/>
      <c r="CW1706" s="74"/>
      <c r="DC1706" s="67"/>
      <c r="DI1706" s="67"/>
    </row>
    <row r="1707" spans="1:113">
      <c r="A1707" s="76"/>
      <c r="B1707" s="77"/>
      <c r="C1707" s="76"/>
      <c r="D1707" s="78"/>
      <c r="E1707" s="76"/>
      <c r="F1707" s="76"/>
      <c r="G1707" s="76"/>
      <c r="H1707" s="76"/>
      <c r="I1707" s="76"/>
      <c r="J1707" s="76"/>
      <c r="K1707" s="76"/>
      <c r="L1707" s="78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8"/>
      <c r="AM1707" s="76"/>
      <c r="AN1707" s="76"/>
      <c r="AO1707" s="76"/>
      <c r="AP1707" s="76"/>
      <c r="AQ1707" s="76"/>
      <c r="AR1707" s="76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7"/>
      <c r="BD1707" s="77"/>
      <c r="BE1707" s="77"/>
      <c r="BF1707" s="77"/>
      <c r="BG1707" s="77"/>
      <c r="BH1707" s="77"/>
      <c r="BI1707" s="77"/>
      <c r="BJ1707" s="76"/>
      <c r="BK1707" s="76"/>
      <c r="BL1707" s="78"/>
      <c r="BM1707" s="76"/>
      <c r="BN1707" s="76"/>
      <c r="BO1707" s="76"/>
      <c r="BP1707" s="76"/>
      <c r="BQ1707" s="76"/>
      <c r="BR1707" s="76"/>
      <c r="BS1707" s="76"/>
      <c r="BT1707" s="76"/>
      <c r="BU1707" s="76"/>
      <c r="BV1707" s="76"/>
      <c r="BW1707" s="76"/>
      <c r="BX1707" s="76"/>
      <c r="BY1707" s="76"/>
      <c r="BZ1707" s="70"/>
      <c r="CA1707" s="71"/>
      <c r="CB1707" s="70"/>
      <c r="CC1707" s="70"/>
      <c r="CD1707" s="72"/>
      <c r="CJ1707"/>
      <c r="CW1707" s="74"/>
      <c r="DC1707" s="67"/>
      <c r="DI1707" s="67"/>
    </row>
    <row r="1708" spans="1:113">
      <c r="A1708" s="76"/>
      <c r="B1708" s="77"/>
      <c r="C1708" s="76"/>
      <c r="D1708" s="78"/>
      <c r="E1708" s="76"/>
      <c r="F1708" s="76"/>
      <c r="G1708" s="76"/>
      <c r="H1708" s="76"/>
      <c r="I1708" s="76"/>
      <c r="J1708" s="76"/>
      <c r="K1708" s="76"/>
      <c r="L1708" s="78"/>
      <c r="M1708" s="76"/>
      <c r="N1708" s="76"/>
      <c r="O1708" s="76"/>
      <c r="P1708" s="76"/>
      <c r="Q1708" s="76"/>
      <c r="R1708" s="76"/>
      <c r="S1708" s="76"/>
      <c r="T1708" s="76"/>
      <c r="U1708" s="76"/>
      <c r="V1708" s="76"/>
      <c r="W1708" s="76"/>
      <c r="X1708" s="76"/>
      <c r="Y1708" s="76"/>
      <c r="Z1708" s="76"/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8"/>
      <c r="AM1708" s="76"/>
      <c r="AN1708" s="76"/>
      <c r="AO1708" s="76"/>
      <c r="AP1708" s="76"/>
      <c r="AQ1708" s="76"/>
      <c r="AR1708" s="76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7"/>
      <c r="BD1708" s="77"/>
      <c r="BE1708" s="77"/>
      <c r="BF1708" s="77"/>
      <c r="BG1708" s="77"/>
      <c r="BH1708" s="77"/>
      <c r="BI1708" s="77"/>
      <c r="BJ1708" s="76"/>
      <c r="BK1708" s="76"/>
      <c r="BL1708" s="78"/>
      <c r="BM1708" s="76"/>
      <c r="BN1708" s="76"/>
      <c r="BO1708" s="76"/>
      <c r="BP1708" s="76"/>
      <c r="BQ1708" s="76"/>
      <c r="BR1708" s="76"/>
      <c r="BS1708" s="76"/>
      <c r="BT1708" s="76"/>
      <c r="BU1708" s="76"/>
      <c r="BV1708" s="76"/>
      <c r="BW1708" s="76"/>
      <c r="BX1708" s="76"/>
      <c r="BY1708" s="76"/>
      <c r="BZ1708" s="70"/>
      <c r="CA1708" s="71"/>
      <c r="CB1708" s="70"/>
      <c r="CC1708" s="70"/>
      <c r="CD1708" s="72"/>
      <c r="CJ1708"/>
      <c r="CW1708" s="74"/>
      <c r="DC1708" s="67"/>
      <c r="DI1708" s="67"/>
    </row>
    <row r="1709" spans="1:113">
      <c r="A1709" s="76"/>
      <c r="B1709" s="77"/>
      <c r="C1709" s="76"/>
      <c r="D1709" s="78"/>
      <c r="E1709" s="76"/>
      <c r="F1709" s="76"/>
      <c r="G1709" s="76"/>
      <c r="H1709" s="76"/>
      <c r="I1709" s="76"/>
      <c r="J1709" s="76"/>
      <c r="K1709" s="76"/>
      <c r="L1709" s="78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8"/>
      <c r="AM1709" s="76"/>
      <c r="AN1709" s="76"/>
      <c r="AO1709" s="76"/>
      <c r="AP1709" s="76"/>
      <c r="AQ1709" s="76"/>
      <c r="AR1709" s="76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7"/>
      <c r="BD1709" s="77"/>
      <c r="BE1709" s="77"/>
      <c r="BF1709" s="77"/>
      <c r="BG1709" s="77"/>
      <c r="BH1709" s="77"/>
      <c r="BI1709" s="77"/>
      <c r="BJ1709" s="76"/>
      <c r="BK1709" s="76"/>
      <c r="BL1709" s="78"/>
      <c r="BM1709" s="76"/>
      <c r="BN1709" s="76"/>
      <c r="BO1709" s="76"/>
      <c r="BP1709" s="76"/>
      <c r="BQ1709" s="76"/>
      <c r="BR1709" s="76"/>
      <c r="BS1709" s="76"/>
      <c r="BT1709" s="76"/>
      <c r="BU1709" s="76"/>
      <c r="BV1709" s="76"/>
      <c r="BW1709" s="76"/>
      <c r="BX1709" s="76"/>
      <c r="BY1709" s="76"/>
      <c r="BZ1709" s="70"/>
      <c r="CA1709" s="71"/>
      <c r="CB1709" s="70"/>
      <c r="CC1709" s="70"/>
      <c r="CD1709" s="72"/>
      <c r="CJ1709"/>
      <c r="CW1709" s="74"/>
      <c r="DC1709" s="67"/>
      <c r="DI1709" s="67"/>
    </row>
    <row r="1710" spans="1:113">
      <c r="A1710" s="76"/>
      <c r="B1710" s="77"/>
      <c r="C1710" s="76"/>
      <c r="D1710" s="78"/>
      <c r="E1710" s="76"/>
      <c r="F1710" s="76"/>
      <c r="G1710" s="76"/>
      <c r="H1710" s="76"/>
      <c r="I1710" s="76"/>
      <c r="J1710" s="76"/>
      <c r="K1710" s="76"/>
      <c r="L1710" s="78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8"/>
      <c r="AM1710" s="76"/>
      <c r="AN1710" s="76"/>
      <c r="AO1710" s="76"/>
      <c r="AP1710" s="76"/>
      <c r="AQ1710" s="76"/>
      <c r="AR1710" s="76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7"/>
      <c r="BD1710" s="77"/>
      <c r="BE1710" s="77"/>
      <c r="BF1710" s="77"/>
      <c r="BG1710" s="77"/>
      <c r="BH1710" s="77"/>
      <c r="BI1710" s="77"/>
      <c r="BJ1710" s="76"/>
      <c r="BK1710" s="76"/>
      <c r="BL1710" s="78"/>
      <c r="BM1710" s="76"/>
      <c r="BN1710" s="76"/>
      <c r="BO1710" s="76"/>
      <c r="BP1710" s="76"/>
      <c r="BQ1710" s="76"/>
      <c r="BR1710" s="76"/>
      <c r="BS1710" s="76"/>
      <c r="BT1710" s="76"/>
      <c r="BU1710" s="76"/>
      <c r="BV1710" s="76"/>
      <c r="BW1710" s="76"/>
      <c r="BX1710" s="76"/>
      <c r="BY1710" s="76"/>
      <c r="BZ1710" s="70"/>
      <c r="CA1710" s="71"/>
      <c r="CB1710" s="70"/>
      <c r="CC1710" s="70"/>
      <c r="CD1710" s="72"/>
      <c r="CJ1710"/>
      <c r="CW1710" s="74"/>
      <c r="DC1710" s="67"/>
      <c r="DI1710" s="67"/>
    </row>
    <row r="1711" spans="1:113">
      <c r="A1711" s="76"/>
      <c r="B1711" s="77"/>
      <c r="C1711" s="76"/>
      <c r="D1711" s="78"/>
      <c r="E1711" s="76"/>
      <c r="F1711" s="76"/>
      <c r="G1711" s="76"/>
      <c r="H1711" s="76"/>
      <c r="I1711" s="76"/>
      <c r="J1711" s="76"/>
      <c r="K1711" s="76"/>
      <c r="L1711" s="78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8"/>
      <c r="AM1711" s="76"/>
      <c r="AN1711" s="76"/>
      <c r="AO1711" s="76"/>
      <c r="AP1711" s="76"/>
      <c r="AQ1711" s="76"/>
      <c r="AR1711" s="76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7"/>
      <c r="BD1711" s="77"/>
      <c r="BE1711" s="77"/>
      <c r="BF1711" s="77"/>
      <c r="BG1711" s="77"/>
      <c r="BH1711" s="77"/>
      <c r="BI1711" s="77"/>
      <c r="BJ1711" s="76"/>
      <c r="BK1711" s="76"/>
      <c r="BL1711" s="78"/>
      <c r="BM1711" s="76"/>
      <c r="BN1711" s="76"/>
      <c r="BO1711" s="76"/>
      <c r="BP1711" s="76"/>
      <c r="BQ1711" s="76"/>
      <c r="BR1711" s="76"/>
      <c r="BS1711" s="76"/>
      <c r="BT1711" s="76"/>
      <c r="BU1711" s="76"/>
      <c r="BV1711" s="76"/>
      <c r="BW1711" s="76"/>
      <c r="BX1711" s="76"/>
      <c r="BY1711" s="76"/>
      <c r="BZ1711" s="70"/>
      <c r="CA1711" s="71"/>
      <c r="CB1711" s="70"/>
      <c r="CC1711" s="70"/>
      <c r="CD1711" s="72"/>
      <c r="CJ1711"/>
      <c r="CW1711" s="74"/>
      <c r="DC1711" s="67"/>
      <c r="DI1711" s="67"/>
    </row>
    <row r="1712" spans="1:113">
      <c r="A1712" s="76"/>
      <c r="B1712" s="77"/>
      <c r="C1712" s="76"/>
      <c r="D1712" s="78"/>
      <c r="E1712" s="76"/>
      <c r="F1712" s="76"/>
      <c r="G1712" s="76"/>
      <c r="H1712" s="76"/>
      <c r="I1712" s="76"/>
      <c r="J1712" s="76"/>
      <c r="K1712" s="76"/>
      <c r="L1712" s="78"/>
      <c r="M1712" s="76"/>
      <c r="N1712" s="76"/>
      <c r="O1712" s="76"/>
      <c r="P1712" s="76"/>
      <c r="Q1712" s="76"/>
      <c r="R1712" s="76"/>
      <c r="S1712" s="76"/>
      <c r="T1712" s="76"/>
      <c r="U1712" s="76"/>
      <c r="V1712" s="76"/>
      <c r="W1712" s="76"/>
      <c r="X1712" s="76"/>
      <c r="Y1712" s="76"/>
      <c r="Z1712" s="76"/>
      <c r="AA1712" s="76"/>
      <c r="AB1712" s="76"/>
      <c r="AC1712" s="76"/>
      <c r="AD1712" s="76"/>
      <c r="AE1712" s="76"/>
      <c r="AF1712" s="76"/>
      <c r="AG1712" s="76"/>
      <c r="AH1712" s="76"/>
      <c r="AI1712" s="76"/>
      <c r="AJ1712" s="76"/>
      <c r="AK1712" s="76"/>
      <c r="AL1712" s="78"/>
      <c r="AM1712" s="76"/>
      <c r="AN1712" s="76"/>
      <c r="AO1712" s="76"/>
      <c r="AP1712" s="76"/>
      <c r="AQ1712" s="76"/>
      <c r="AR1712" s="76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7"/>
      <c r="BD1712" s="77"/>
      <c r="BE1712" s="77"/>
      <c r="BF1712" s="77"/>
      <c r="BG1712" s="77"/>
      <c r="BH1712" s="77"/>
      <c r="BI1712" s="77"/>
      <c r="BJ1712" s="76"/>
      <c r="BK1712" s="76"/>
      <c r="BL1712" s="78"/>
      <c r="BM1712" s="76"/>
      <c r="BN1712" s="76"/>
      <c r="BO1712" s="76"/>
      <c r="BP1712" s="76"/>
      <c r="BQ1712" s="76"/>
      <c r="BR1712" s="76"/>
      <c r="BS1712" s="76"/>
      <c r="BT1712" s="76"/>
      <c r="BU1712" s="76"/>
      <c r="BV1712" s="76"/>
      <c r="BW1712" s="76"/>
      <c r="BX1712" s="76"/>
      <c r="BY1712" s="76"/>
      <c r="BZ1712" s="70"/>
      <c r="CA1712" s="71"/>
      <c r="CB1712" s="70"/>
      <c r="CC1712" s="70"/>
      <c r="CD1712" s="72"/>
      <c r="CJ1712"/>
      <c r="CW1712" s="74"/>
      <c r="DC1712" s="67"/>
      <c r="DI1712" s="67"/>
    </row>
    <row r="1713" spans="1:113">
      <c r="A1713" s="76"/>
      <c r="B1713" s="77"/>
      <c r="C1713" s="76"/>
      <c r="D1713" s="78"/>
      <c r="E1713" s="76"/>
      <c r="F1713" s="76"/>
      <c r="G1713" s="76"/>
      <c r="H1713" s="76"/>
      <c r="I1713" s="76"/>
      <c r="J1713" s="76"/>
      <c r="K1713" s="76"/>
      <c r="L1713" s="78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76"/>
      <c r="AE1713" s="76"/>
      <c r="AF1713" s="76"/>
      <c r="AG1713" s="76"/>
      <c r="AH1713" s="76"/>
      <c r="AI1713" s="76"/>
      <c r="AJ1713" s="76"/>
      <c r="AK1713" s="76"/>
      <c r="AL1713" s="78"/>
      <c r="AM1713" s="76"/>
      <c r="AN1713" s="76"/>
      <c r="AO1713" s="76"/>
      <c r="AP1713" s="76"/>
      <c r="AQ1713" s="76"/>
      <c r="AR1713" s="76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7"/>
      <c r="BD1713" s="77"/>
      <c r="BE1713" s="77"/>
      <c r="BF1713" s="77"/>
      <c r="BG1713" s="77"/>
      <c r="BH1713" s="77"/>
      <c r="BI1713" s="77"/>
      <c r="BJ1713" s="76"/>
      <c r="BK1713" s="76"/>
      <c r="BL1713" s="78"/>
      <c r="BM1713" s="76"/>
      <c r="BN1713" s="76"/>
      <c r="BO1713" s="76"/>
      <c r="BP1713" s="76"/>
      <c r="BQ1713" s="76"/>
      <c r="BR1713" s="76"/>
      <c r="BS1713" s="76"/>
      <c r="BT1713" s="76"/>
      <c r="BU1713" s="76"/>
      <c r="BV1713" s="76"/>
      <c r="BW1713" s="76"/>
      <c r="BX1713" s="76"/>
      <c r="BY1713" s="76"/>
      <c r="BZ1713" s="70"/>
      <c r="CA1713" s="71"/>
      <c r="CB1713" s="70"/>
      <c r="CC1713" s="70"/>
      <c r="CD1713" s="72"/>
      <c r="CJ1713"/>
      <c r="CW1713" s="74"/>
      <c r="DC1713" s="67"/>
      <c r="DI1713" s="67"/>
    </row>
    <row r="1714" spans="1:113">
      <c r="A1714" s="76"/>
      <c r="B1714" s="77"/>
      <c r="C1714" s="76"/>
      <c r="D1714" s="78"/>
      <c r="E1714" s="76"/>
      <c r="F1714" s="76"/>
      <c r="G1714" s="76"/>
      <c r="H1714" s="76"/>
      <c r="I1714" s="76"/>
      <c r="J1714" s="76"/>
      <c r="K1714" s="76"/>
      <c r="L1714" s="78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  <c r="AF1714" s="76"/>
      <c r="AG1714" s="76"/>
      <c r="AH1714" s="76"/>
      <c r="AI1714" s="76"/>
      <c r="AJ1714" s="76"/>
      <c r="AK1714" s="76"/>
      <c r="AL1714" s="78"/>
      <c r="AM1714" s="76"/>
      <c r="AN1714" s="76"/>
      <c r="AO1714" s="76"/>
      <c r="AP1714" s="76"/>
      <c r="AQ1714" s="76"/>
      <c r="AR1714" s="76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7"/>
      <c r="BD1714" s="77"/>
      <c r="BE1714" s="77"/>
      <c r="BF1714" s="77"/>
      <c r="BG1714" s="77"/>
      <c r="BH1714" s="77"/>
      <c r="BI1714" s="77"/>
      <c r="BJ1714" s="76"/>
      <c r="BK1714" s="76"/>
      <c r="BL1714" s="78"/>
      <c r="BM1714" s="76"/>
      <c r="BN1714" s="76"/>
      <c r="BO1714" s="76"/>
      <c r="BP1714" s="76"/>
      <c r="BQ1714" s="76"/>
      <c r="BR1714" s="76"/>
      <c r="BS1714" s="76"/>
      <c r="BT1714" s="76"/>
      <c r="BU1714" s="76"/>
      <c r="BV1714" s="76"/>
      <c r="BW1714" s="76"/>
      <c r="BX1714" s="76"/>
      <c r="BY1714" s="76"/>
      <c r="BZ1714" s="70"/>
      <c r="CA1714" s="71"/>
      <c r="CB1714" s="70"/>
      <c r="CC1714" s="70"/>
      <c r="CD1714" s="72"/>
      <c r="CJ1714"/>
      <c r="CW1714" s="74"/>
      <c r="DC1714" s="67"/>
      <c r="DI1714" s="67"/>
    </row>
    <row r="1715" spans="1:113">
      <c r="A1715" s="76"/>
      <c r="B1715" s="77"/>
      <c r="C1715" s="76"/>
      <c r="D1715" s="78"/>
      <c r="E1715" s="76"/>
      <c r="F1715" s="76"/>
      <c r="G1715" s="76"/>
      <c r="H1715" s="76"/>
      <c r="I1715" s="76"/>
      <c r="J1715" s="76"/>
      <c r="K1715" s="76"/>
      <c r="L1715" s="78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76"/>
      <c r="AI1715" s="76"/>
      <c r="AJ1715" s="76"/>
      <c r="AK1715" s="76"/>
      <c r="AL1715" s="78"/>
      <c r="AM1715" s="76"/>
      <c r="AN1715" s="76"/>
      <c r="AO1715" s="76"/>
      <c r="AP1715" s="76"/>
      <c r="AQ1715" s="76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7"/>
      <c r="BD1715" s="77"/>
      <c r="BE1715" s="77"/>
      <c r="BF1715" s="77"/>
      <c r="BG1715" s="77"/>
      <c r="BH1715" s="77"/>
      <c r="BI1715" s="77"/>
      <c r="BJ1715" s="76"/>
      <c r="BK1715" s="76"/>
      <c r="BL1715" s="78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0"/>
      <c r="CA1715" s="71"/>
      <c r="CB1715" s="70"/>
      <c r="CC1715" s="70"/>
      <c r="CD1715" s="72"/>
      <c r="CJ1715"/>
      <c r="CW1715" s="74"/>
      <c r="DC1715" s="67"/>
      <c r="DI1715" s="67"/>
    </row>
    <row r="1716" spans="1:113">
      <c r="A1716" s="76"/>
      <c r="B1716" s="77"/>
      <c r="C1716" s="76"/>
      <c r="D1716" s="78"/>
      <c r="E1716" s="76"/>
      <c r="F1716" s="76"/>
      <c r="G1716" s="76"/>
      <c r="H1716" s="76"/>
      <c r="I1716" s="76"/>
      <c r="J1716" s="76"/>
      <c r="K1716" s="76"/>
      <c r="L1716" s="78"/>
      <c r="M1716" s="76"/>
      <c r="N1716" s="76"/>
      <c r="O1716" s="76"/>
      <c r="P1716" s="76"/>
      <c r="Q1716" s="76"/>
      <c r="R1716" s="76"/>
      <c r="S1716" s="76"/>
      <c r="T1716" s="76"/>
      <c r="U1716" s="76"/>
      <c r="V1716" s="76"/>
      <c r="W1716" s="76"/>
      <c r="X1716" s="76"/>
      <c r="Y1716" s="76"/>
      <c r="Z1716" s="76"/>
      <c r="AA1716" s="76"/>
      <c r="AB1716" s="76"/>
      <c r="AC1716" s="76"/>
      <c r="AD1716" s="76"/>
      <c r="AE1716" s="76"/>
      <c r="AF1716" s="76"/>
      <c r="AG1716" s="76"/>
      <c r="AH1716" s="76"/>
      <c r="AI1716" s="76"/>
      <c r="AJ1716" s="76"/>
      <c r="AK1716" s="76"/>
      <c r="AL1716" s="78"/>
      <c r="AM1716" s="76"/>
      <c r="AN1716" s="76"/>
      <c r="AO1716" s="76"/>
      <c r="AP1716" s="76"/>
      <c r="AQ1716" s="76"/>
      <c r="AR1716" s="76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7"/>
      <c r="BD1716" s="77"/>
      <c r="BE1716" s="77"/>
      <c r="BF1716" s="77"/>
      <c r="BG1716" s="77"/>
      <c r="BH1716" s="77"/>
      <c r="BI1716" s="77"/>
      <c r="BJ1716" s="76"/>
      <c r="BK1716" s="76"/>
      <c r="BL1716" s="78"/>
      <c r="BM1716" s="76"/>
      <c r="BN1716" s="76"/>
      <c r="BO1716" s="76"/>
      <c r="BP1716" s="76"/>
      <c r="BQ1716" s="76"/>
      <c r="BR1716" s="76"/>
      <c r="BS1716" s="76"/>
      <c r="BT1716" s="76"/>
      <c r="BU1716" s="76"/>
      <c r="BV1716" s="76"/>
      <c r="BW1716" s="76"/>
      <c r="BX1716" s="76"/>
      <c r="BY1716" s="76"/>
      <c r="BZ1716" s="70"/>
      <c r="CA1716" s="71"/>
      <c r="CB1716" s="70"/>
      <c r="CC1716" s="70"/>
      <c r="CD1716" s="72"/>
      <c r="CJ1716"/>
      <c r="CW1716" s="74"/>
      <c r="DC1716" s="67"/>
      <c r="DI1716" s="67"/>
    </row>
    <row r="1717" spans="1:113">
      <c r="A1717" s="76"/>
      <c r="B1717" s="77"/>
      <c r="C1717" s="76"/>
      <c r="D1717" s="78"/>
      <c r="E1717" s="76"/>
      <c r="F1717" s="76"/>
      <c r="G1717" s="76"/>
      <c r="H1717" s="76"/>
      <c r="I1717" s="76"/>
      <c r="J1717" s="76"/>
      <c r="K1717" s="76"/>
      <c r="L1717" s="78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76"/>
      <c r="AE1717" s="76"/>
      <c r="AF1717" s="76"/>
      <c r="AG1717" s="76"/>
      <c r="AH1717" s="76"/>
      <c r="AI1717" s="76"/>
      <c r="AJ1717" s="76"/>
      <c r="AK1717" s="76"/>
      <c r="AL1717" s="78"/>
      <c r="AM1717" s="76"/>
      <c r="AN1717" s="76"/>
      <c r="AO1717" s="76"/>
      <c r="AP1717" s="76"/>
      <c r="AQ1717" s="76"/>
      <c r="AR1717" s="76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7"/>
      <c r="BD1717" s="77"/>
      <c r="BE1717" s="77"/>
      <c r="BF1717" s="77"/>
      <c r="BG1717" s="77"/>
      <c r="BH1717" s="77"/>
      <c r="BI1717" s="77"/>
      <c r="BJ1717" s="76"/>
      <c r="BK1717" s="76"/>
      <c r="BL1717" s="78"/>
      <c r="BM1717" s="76"/>
      <c r="BN1717" s="76"/>
      <c r="BO1717" s="76"/>
      <c r="BP1717" s="76"/>
      <c r="BQ1717" s="76"/>
      <c r="BR1717" s="76"/>
      <c r="BS1717" s="76"/>
      <c r="BT1717" s="76"/>
      <c r="BU1717" s="76"/>
      <c r="BV1717" s="76"/>
      <c r="BW1717" s="76"/>
      <c r="BX1717" s="76"/>
      <c r="BY1717" s="76"/>
      <c r="BZ1717" s="70"/>
      <c r="CA1717" s="71"/>
      <c r="CB1717" s="70"/>
      <c r="CC1717" s="70"/>
      <c r="CD1717" s="72"/>
      <c r="CJ1717"/>
      <c r="CW1717" s="74"/>
      <c r="DC1717" s="67"/>
      <c r="DI1717" s="67"/>
    </row>
    <row r="1718" spans="1:113">
      <c r="A1718" s="76"/>
      <c r="B1718" s="77"/>
      <c r="C1718" s="76"/>
      <c r="D1718" s="78"/>
      <c r="E1718" s="76"/>
      <c r="F1718" s="76"/>
      <c r="G1718" s="76"/>
      <c r="H1718" s="76"/>
      <c r="I1718" s="76"/>
      <c r="J1718" s="76"/>
      <c r="K1718" s="76"/>
      <c r="L1718" s="78"/>
      <c r="M1718" s="76"/>
      <c r="N1718" s="76"/>
      <c r="O1718" s="76"/>
      <c r="P1718" s="76"/>
      <c r="Q1718" s="76"/>
      <c r="R1718" s="76"/>
      <c r="S1718" s="76"/>
      <c r="T1718" s="76"/>
      <c r="U1718" s="76"/>
      <c r="V1718" s="76"/>
      <c r="W1718" s="76"/>
      <c r="X1718" s="76"/>
      <c r="Y1718" s="76"/>
      <c r="Z1718" s="76"/>
      <c r="AA1718" s="76"/>
      <c r="AB1718" s="76"/>
      <c r="AC1718" s="76"/>
      <c r="AD1718" s="76"/>
      <c r="AE1718" s="76"/>
      <c r="AF1718" s="76"/>
      <c r="AG1718" s="76"/>
      <c r="AH1718" s="76"/>
      <c r="AI1718" s="76"/>
      <c r="AJ1718" s="76"/>
      <c r="AK1718" s="76"/>
      <c r="AL1718" s="78"/>
      <c r="AM1718" s="76"/>
      <c r="AN1718" s="76"/>
      <c r="AO1718" s="76"/>
      <c r="AP1718" s="76"/>
      <c r="AQ1718" s="76"/>
      <c r="AR1718" s="76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7"/>
      <c r="BD1718" s="77"/>
      <c r="BE1718" s="77"/>
      <c r="BF1718" s="77"/>
      <c r="BG1718" s="77"/>
      <c r="BH1718" s="77"/>
      <c r="BI1718" s="77"/>
      <c r="BJ1718" s="76"/>
      <c r="BK1718" s="76"/>
      <c r="BL1718" s="78"/>
      <c r="BM1718" s="76"/>
      <c r="BN1718" s="76"/>
      <c r="BO1718" s="76"/>
      <c r="BP1718" s="76"/>
      <c r="BQ1718" s="76"/>
      <c r="BR1718" s="76"/>
      <c r="BS1718" s="76"/>
      <c r="BT1718" s="76"/>
      <c r="BU1718" s="76"/>
      <c r="BV1718" s="76"/>
      <c r="BW1718" s="76"/>
      <c r="BX1718" s="76"/>
      <c r="BY1718" s="76"/>
      <c r="BZ1718" s="70"/>
      <c r="CA1718" s="71"/>
      <c r="CB1718" s="70"/>
      <c r="CC1718" s="70"/>
      <c r="CD1718" s="72"/>
      <c r="CJ1718"/>
      <c r="CW1718" s="74"/>
      <c r="DC1718" s="67"/>
      <c r="DI1718" s="67"/>
    </row>
    <row r="1719" spans="1:113">
      <c r="A1719" s="76"/>
      <c r="B1719" s="77"/>
      <c r="C1719" s="76"/>
      <c r="D1719" s="78"/>
      <c r="E1719" s="76"/>
      <c r="F1719" s="76"/>
      <c r="G1719" s="76"/>
      <c r="H1719" s="76"/>
      <c r="I1719" s="76"/>
      <c r="J1719" s="76"/>
      <c r="K1719" s="76"/>
      <c r="L1719" s="78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  <c r="AF1719" s="76"/>
      <c r="AG1719" s="76"/>
      <c r="AH1719" s="76"/>
      <c r="AI1719" s="76"/>
      <c r="AJ1719" s="76"/>
      <c r="AK1719" s="76"/>
      <c r="AL1719" s="78"/>
      <c r="AM1719" s="76"/>
      <c r="AN1719" s="76"/>
      <c r="AO1719" s="76"/>
      <c r="AP1719" s="76"/>
      <c r="AQ1719" s="76"/>
      <c r="AR1719" s="76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7"/>
      <c r="BD1719" s="77"/>
      <c r="BE1719" s="77"/>
      <c r="BF1719" s="77"/>
      <c r="BG1719" s="77"/>
      <c r="BH1719" s="77"/>
      <c r="BI1719" s="77"/>
      <c r="BJ1719" s="76"/>
      <c r="BK1719" s="76"/>
      <c r="BL1719" s="78"/>
      <c r="BM1719" s="76"/>
      <c r="BN1719" s="76"/>
      <c r="BO1719" s="76"/>
      <c r="BP1719" s="76"/>
      <c r="BQ1719" s="76"/>
      <c r="BR1719" s="76"/>
      <c r="BS1719" s="76"/>
      <c r="BT1719" s="76"/>
      <c r="BU1719" s="76"/>
      <c r="BV1719" s="76"/>
      <c r="BW1719" s="76"/>
      <c r="BX1719" s="76"/>
      <c r="BY1719" s="76"/>
      <c r="BZ1719" s="70"/>
      <c r="CA1719" s="71"/>
      <c r="CB1719" s="70"/>
      <c r="CC1719" s="70"/>
      <c r="CD1719" s="72"/>
      <c r="CJ1719"/>
      <c r="CW1719" s="74"/>
      <c r="DC1719" s="67"/>
      <c r="DI1719" s="67"/>
    </row>
    <row r="1720" spans="1:113">
      <c r="A1720" s="76"/>
      <c r="B1720" s="77"/>
      <c r="C1720" s="76"/>
      <c r="D1720" s="78"/>
      <c r="E1720" s="76"/>
      <c r="F1720" s="76"/>
      <c r="G1720" s="76"/>
      <c r="H1720" s="76"/>
      <c r="I1720" s="76"/>
      <c r="J1720" s="76"/>
      <c r="K1720" s="76"/>
      <c r="L1720" s="78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  <c r="AF1720" s="76"/>
      <c r="AG1720" s="76"/>
      <c r="AH1720" s="76"/>
      <c r="AI1720" s="76"/>
      <c r="AJ1720" s="76"/>
      <c r="AK1720" s="76"/>
      <c r="AL1720" s="78"/>
      <c r="AM1720" s="76"/>
      <c r="AN1720" s="76"/>
      <c r="AO1720" s="76"/>
      <c r="AP1720" s="76"/>
      <c r="AQ1720" s="76"/>
      <c r="AR1720" s="76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7"/>
      <c r="BD1720" s="77"/>
      <c r="BE1720" s="77"/>
      <c r="BF1720" s="77"/>
      <c r="BG1720" s="77"/>
      <c r="BH1720" s="77"/>
      <c r="BI1720" s="77"/>
      <c r="BJ1720" s="76"/>
      <c r="BK1720" s="76"/>
      <c r="BL1720" s="78"/>
      <c r="BM1720" s="76"/>
      <c r="BN1720" s="76"/>
      <c r="BO1720" s="76"/>
      <c r="BP1720" s="76"/>
      <c r="BQ1720" s="76"/>
      <c r="BR1720" s="76"/>
      <c r="BS1720" s="76"/>
      <c r="BT1720" s="76"/>
      <c r="BU1720" s="76"/>
      <c r="BV1720" s="76"/>
      <c r="BW1720" s="76"/>
      <c r="BX1720" s="76"/>
      <c r="BY1720" s="76"/>
      <c r="BZ1720" s="70"/>
      <c r="CA1720" s="71"/>
      <c r="CB1720" s="70"/>
      <c r="CC1720" s="70"/>
      <c r="CD1720" s="72"/>
      <c r="CJ1720"/>
      <c r="CW1720" s="74"/>
      <c r="DC1720" s="67"/>
      <c r="DI1720" s="67"/>
    </row>
    <row r="1721" spans="1:113">
      <c r="A1721" s="76"/>
      <c r="B1721" s="77"/>
      <c r="C1721" s="76"/>
      <c r="D1721" s="78"/>
      <c r="E1721" s="76"/>
      <c r="F1721" s="76"/>
      <c r="G1721" s="76"/>
      <c r="H1721" s="76"/>
      <c r="I1721" s="76"/>
      <c r="J1721" s="76"/>
      <c r="K1721" s="76"/>
      <c r="L1721" s="78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76"/>
      <c r="AE1721" s="76"/>
      <c r="AF1721" s="76"/>
      <c r="AG1721" s="76"/>
      <c r="AH1721" s="76"/>
      <c r="AI1721" s="76"/>
      <c r="AJ1721" s="76"/>
      <c r="AK1721" s="76"/>
      <c r="AL1721" s="78"/>
      <c r="AM1721" s="76"/>
      <c r="AN1721" s="76"/>
      <c r="AO1721" s="76"/>
      <c r="AP1721" s="76"/>
      <c r="AQ1721" s="76"/>
      <c r="AR1721" s="76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7"/>
      <c r="BD1721" s="77"/>
      <c r="BE1721" s="77"/>
      <c r="BF1721" s="77"/>
      <c r="BG1721" s="77"/>
      <c r="BH1721" s="77"/>
      <c r="BI1721" s="77"/>
      <c r="BJ1721" s="76"/>
      <c r="BK1721" s="76"/>
      <c r="BL1721" s="78"/>
      <c r="BM1721" s="76"/>
      <c r="BN1721" s="76"/>
      <c r="BO1721" s="76"/>
      <c r="BP1721" s="76"/>
      <c r="BQ1721" s="76"/>
      <c r="BR1721" s="76"/>
      <c r="BS1721" s="76"/>
      <c r="BT1721" s="76"/>
      <c r="BU1721" s="76"/>
      <c r="BV1721" s="76"/>
      <c r="BW1721" s="76"/>
      <c r="BX1721" s="76"/>
      <c r="BY1721" s="76"/>
      <c r="BZ1721" s="70"/>
      <c r="CA1721" s="71"/>
      <c r="CB1721" s="70"/>
      <c r="CC1721" s="70"/>
      <c r="CD1721" s="72"/>
      <c r="CJ1721"/>
      <c r="CW1721" s="74"/>
      <c r="DC1721" s="67"/>
      <c r="DI1721" s="67"/>
    </row>
    <row r="1722" spans="1:113">
      <c r="A1722" s="76"/>
      <c r="B1722" s="77"/>
      <c r="C1722" s="76"/>
      <c r="D1722" s="78"/>
      <c r="E1722" s="76"/>
      <c r="F1722" s="76"/>
      <c r="G1722" s="76"/>
      <c r="H1722" s="76"/>
      <c r="I1722" s="76"/>
      <c r="J1722" s="76"/>
      <c r="K1722" s="76"/>
      <c r="L1722" s="78"/>
      <c r="M1722" s="76"/>
      <c r="N1722" s="76"/>
      <c r="O1722" s="76"/>
      <c r="P1722" s="76"/>
      <c r="Q1722" s="76"/>
      <c r="R1722" s="76"/>
      <c r="S1722" s="76"/>
      <c r="T1722" s="76"/>
      <c r="U1722" s="76"/>
      <c r="V1722" s="76"/>
      <c r="W1722" s="76"/>
      <c r="X1722" s="76"/>
      <c r="Y1722" s="76"/>
      <c r="Z1722" s="76"/>
      <c r="AA1722" s="76"/>
      <c r="AB1722" s="76"/>
      <c r="AC1722" s="76"/>
      <c r="AD1722" s="76"/>
      <c r="AE1722" s="76"/>
      <c r="AF1722" s="76"/>
      <c r="AG1722" s="76"/>
      <c r="AH1722" s="76"/>
      <c r="AI1722" s="76"/>
      <c r="AJ1722" s="76"/>
      <c r="AK1722" s="76"/>
      <c r="AL1722" s="78"/>
      <c r="AM1722" s="76"/>
      <c r="AN1722" s="76"/>
      <c r="AO1722" s="76"/>
      <c r="AP1722" s="76"/>
      <c r="AQ1722" s="76"/>
      <c r="AR1722" s="76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7"/>
      <c r="BD1722" s="77"/>
      <c r="BE1722" s="77"/>
      <c r="BF1722" s="77"/>
      <c r="BG1722" s="77"/>
      <c r="BH1722" s="77"/>
      <c r="BI1722" s="77"/>
      <c r="BJ1722" s="76"/>
      <c r="BK1722" s="76"/>
      <c r="BL1722" s="78"/>
      <c r="BM1722" s="76"/>
      <c r="BN1722" s="76"/>
      <c r="BO1722" s="76"/>
      <c r="BP1722" s="76"/>
      <c r="BQ1722" s="76"/>
      <c r="BR1722" s="76"/>
      <c r="BS1722" s="76"/>
      <c r="BT1722" s="76"/>
      <c r="BU1722" s="76"/>
      <c r="BV1722" s="76"/>
      <c r="BW1722" s="76"/>
      <c r="BX1722" s="76"/>
      <c r="BY1722" s="76"/>
      <c r="BZ1722" s="70"/>
      <c r="CA1722" s="71"/>
      <c r="CB1722" s="70"/>
      <c r="CC1722" s="70"/>
      <c r="CD1722" s="72"/>
      <c r="CJ1722"/>
      <c r="CW1722" s="74"/>
      <c r="DC1722" s="67"/>
      <c r="DI1722" s="67"/>
    </row>
    <row r="1723" spans="1:113">
      <c r="A1723" s="76"/>
      <c r="B1723" s="77"/>
      <c r="C1723" s="76"/>
      <c r="D1723" s="78"/>
      <c r="E1723" s="76"/>
      <c r="F1723" s="76"/>
      <c r="G1723" s="76"/>
      <c r="H1723" s="76"/>
      <c r="I1723" s="76"/>
      <c r="J1723" s="76"/>
      <c r="K1723" s="76"/>
      <c r="L1723" s="78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76"/>
      <c r="AE1723" s="76"/>
      <c r="AF1723" s="76"/>
      <c r="AG1723" s="76"/>
      <c r="AH1723" s="76"/>
      <c r="AI1723" s="76"/>
      <c r="AJ1723" s="76"/>
      <c r="AK1723" s="76"/>
      <c r="AL1723" s="78"/>
      <c r="AM1723" s="76"/>
      <c r="AN1723" s="76"/>
      <c r="AO1723" s="76"/>
      <c r="AP1723" s="76"/>
      <c r="AQ1723" s="76"/>
      <c r="AR1723" s="76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7"/>
      <c r="BD1723" s="77"/>
      <c r="BE1723" s="77"/>
      <c r="BF1723" s="77"/>
      <c r="BG1723" s="77"/>
      <c r="BH1723" s="77"/>
      <c r="BI1723" s="77"/>
      <c r="BJ1723" s="76"/>
      <c r="BK1723" s="76"/>
      <c r="BL1723" s="78"/>
      <c r="BM1723" s="76"/>
      <c r="BN1723" s="76"/>
      <c r="BO1723" s="76"/>
      <c r="BP1723" s="76"/>
      <c r="BQ1723" s="76"/>
      <c r="BR1723" s="76"/>
      <c r="BS1723" s="76"/>
      <c r="BT1723" s="76"/>
      <c r="BU1723" s="76"/>
      <c r="BV1723" s="76"/>
      <c r="BW1723" s="76"/>
      <c r="BX1723" s="76"/>
      <c r="BY1723" s="76"/>
      <c r="BZ1723" s="70"/>
      <c r="CA1723" s="71"/>
      <c r="CB1723" s="70"/>
      <c r="CC1723" s="70"/>
      <c r="CD1723" s="72"/>
      <c r="CJ1723"/>
      <c r="CW1723" s="74"/>
      <c r="DC1723" s="67"/>
      <c r="DI1723" s="67"/>
    </row>
    <row r="1724" spans="1:113">
      <c r="A1724" s="76"/>
      <c r="B1724" s="77"/>
      <c r="C1724" s="76"/>
      <c r="D1724" s="78"/>
      <c r="E1724" s="76"/>
      <c r="F1724" s="76"/>
      <c r="G1724" s="76"/>
      <c r="H1724" s="76"/>
      <c r="I1724" s="76"/>
      <c r="J1724" s="76"/>
      <c r="K1724" s="76"/>
      <c r="L1724" s="78"/>
      <c r="M1724" s="76"/>
      <c r="N1724" s="76"/>
      <c r="O1724" s="76"/>
      <c r="P1724" s="76"/>
      <c r="Q1724" s="76"/>
      <c r="R1724" s="76"/>
      <c r="S1724" s="76"/>
      <c r="T1724" s="76"/>
      <c r="U1724" s="76"/>
      <c r="V1724" s="76"/>
      <c r="W1724" s="76"/>
      <c r="X1724" s="76"/>
      <c r="Y1724" s="76"/>
      <c r="Z1724" s="76"/>
      <c r="AA1724" s="76"/>
      <c r="AB1724" s="76"/>
      <c r="AC1724" s="76"/>
      <c r="AD1724" s="76"/>
      <c r="AE1724" s="76"/>
      <c r="AF1724" s="76"/>
      <c r="AG1724" s="76"/>
      <c r="AH1724" s="76"/>
      <c r="AI1724" s="76"/>
      <c r="AJ1724" s="76"/>
      <c r="AK1724" s="76"/>
      <c r="AL1724" s="78"/>
      <c r="AM1724" s="76"/>
      <c r="AN1724" s="76"/>
      <c r="AO1724" s="76"/>
      <c r="AP1724" s="76"/>
      <c r="AQ1724" s="76"/>
      <c r="AR1724" s="76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7"/>
      <c r="BD1724" s="77"/>
      <c r="BE1724" s="77"/>
      <c r="BF1724" s="77"/>
      <c r="BG1724" s="77"/>
      <c r="BH1724" s="77"/>
      <c r="BI1724" s="77"/>
      <c r="BJ1724" s="76"/>
      <c r="BK1724" s="76"/>
      <c r="BL1724" s="78"/>
      <c r="BM1724" s="76"/>
      <c r="BN1724" s="76"/>
      <c r="BO1724" s="76"/>
      <c r="BP1724" s="76"/>
      <c r="BQ1724" s="76"/>
      <c r="BR1724" s="76"/>
      <c r="BS1724" s="76"/>
      <c r="BT1724" s="76"/>
      <c r="BU1724" s="76"/>
      <c r="BV1724" s="76"/>
      <c r="BW1724" s="76"/>
      <c r="BX1724" s="76"/>
      <c r="BY1724" s="76"/>
      <c r="BZ1724" s="70"/>
      <c r="CA1724" s="71"/>
      <c r="CB1724" s="70"/>
      <c r="CC1724" s="70"/>
      <c r="CD1724" s="72"/>
      <c r="CJ1724"/>
      <c r="CW1724" s="74"/>
      <c r="DC1724" s="67"/>
      <c r="DI1724" s="67"/>
    </row>
    <row r="1725" spans="1:113">
      <c r="A1725" s="76"/>
      <c r="B1725" s="77"/>
      <c r="C1725" s="76"/>
      <c r="D1725" s="78"/>
      <c r="E1725" s="76"/>
      <c r="F1725" s="76"/>
      <c r="G1725" s="76"/>
      <c r="H1725" s="76"/>
      <c r="I1725" s="76"/>
      <c r="J1725" s="76"/>
      <c r="K1725" s="76"/>
      <c r="L1725" s="78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76"/>
      <c r="AE1725" s="76"/>
      <c r="AF1725" s="76"/>
      <c r="AG1725" s="76"/>
      <c r="AH1725" s="76"/>
      <c r="AI1725" s="76"/>
      <c r="AJ1725" s="76"/>
      <c r="AK1725" s="76"/>
      <c r="AL1725" s="78"/>
      <c r="AM1725" s="76"/>
      <c r="AN1725" s="76"/>
      <c r="AO1725" s="76"/>
      <c r="AP1725" s="76"/>
      <c r="AQ1725" s="76"/>
      <c r="AR1725" s="76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7"/>
      <c r="BD1725" s="77"/>
      <c r="BE1725" s="77"/>
      <c r="BF1725" s="77"/>
      <c r="BG1725" s="77"/>
      <c r="BH1725" s="77"/>
      <c r="BI1725" s="77"/>
      <c r="BJ1725" s="76"/>
      <c r="BK1725" s="76"/>
      <c r="BL1725" s="78"/>
      <c r="BM1725" s="76"/>
      <c r="BN1725" s="76"/>
      <c r="BO1725" s="76"/>
      <c r="BP1725" s="76"/>
      <c r="BQ1725" s="76"/>
      <c r="BR1725" s="76"/>
      <c r="BS1725" s="76"/>
      <c r="BT1725" s="76"/>
      <c r="BU1725" s="76"/>
      <c r="BV1725" s="76"/>
      <c r="BW1725" s="76"/>
      <c r="BX1725" s="76"/>
      <c r="BY1725" s="76"/>
      <c r="BZ1725" s="70"/>
      <c r="CA1725" s="71"/>
      <c r="CB1725" s="70"/>
      <c r="CC1725" s="70"/>
      <c r="CD1725" s="72"/>
      <c r="CJ1725"/>
      <c r="CW1725" s="74"/>
      <c r="DC1725" s="67"/>
      <c r="DI1725" s="67"/>
    </row>
    <row r="1726" spans="1:113">
      <c r="A1726" s="76"/>
      <c r="B1726" s="77"/>
      <c r="C1726" s="76"/>
      <c r="D1726" s="78"/>
      <c r="E1726" s="76"/>
      <c r="F1726" s="76"/>
      <c r="G1726" s="76"/>
      <c r="H1726" s="76"/>
      <c r="I1726" s="76"/>
      <c r="J1726" s="76"/>
      <c r="K1726" s="76"/>
      <c r="L1726" s="78"/>
      <c r="M1726" s="76"/>
      <c r="N1726" s="76"/>
      <c r="O1726" s="76"/>
      <c r="P1726" s="76"/>
      <c r="Q1726" s="76"/>
      <c r="R1726" s="76"/>
      <c r="S1726" s="76"/>
      <c r="T1726" s="76"/>
      <c r="U1726" s="76"/>
      <c r="V1726" s="76"/>
      <c r="W1726" s="76"/>
      <c r="X1726" s="76"/>
      <c r="Y1726" s="76"/>
      <c r="Z1726" s="76"/>
      <c r="AA1726" s="76"/>
      <c r="AB1726" s="76"/>
      <c r="AC1726" s="76"/>
      <c r="AD1726" s="76"/>
      <c r="AE1726" s="76"/>
      <c r="AF1726" s="76"/>
      <c r="AG1726" s="76"/>
      <c r="AH1726" s="76"/>
      <c r="AI1726" s="76"/>
      <c r="AJ1726" s="76"/>
      <c r="AK1726" s="76"/>
      <c r="AL1726" s="78"/>
      <c r="AM1726" s="76"/>
      <c r="AN1726" s="76"/>
      <c r="AO1726" s="76"/>
      <c r="AP1726" s="76"/>
      <c r="AQ1726" s="76"/>
      <c r="AR1726" s="76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7"/>
      <c r="BD1726" s="77"/>
      <c r="BE1726" s="77"/>
      <c r="BF1726" s="77"/>
      <c r="BG1726" s="77"/>
      <c r="BH1726" s="77"/>
      <c r="BI1726" s="77"/>
      <c r="BJ1726" s="76"/>
      <c r="BK1726" s="76"/>
      <c r="BL1726" s="78"/>
      <c r="BM1726" s="76"/>
      <c r="BN1726" s="76"/>
      <c r="BO1726" s="76"/>
      <c r="BP1726" s="76"/>
      <c r="BQ1726" s="76"/>
      <c r="BR1726" s="76"/>
      <c r="BS1726" s="76"/>
      <c r="BT1726" s="76"/>
      <c r="BU1726" s="76"/>
      <c r="BV1726" s="76"/>
      <c r="BW1726" s="76"/>
      <c r="BX1726" s="76"/>
      <c r="BY1726" s="76"/>
      <c r="BZ1726" s="70"/>
      <c r="CA1726" s="71"/>
      <c r="CB1726" s="70"/>
      <c r="CC1726" s="70"/>
      <c r="CD1726" s="72"/>
      <c r="CJ1726"/>
      <c r="CW1726" s="74"/>
      <c r="DC1726" s="67"/>
      <c r="DI1726" s="67"/>
    </row>
    <row r="1727" spans="1:113">
      <c r="A1727" s="76"/>
      <c r="B1727" s="77"/>
      <c r="C1727" s="76"/>
      <c r="D1727" s="78"/>
      <c r="E1727" s="76"/>
      <c r="F1727" s="76"/>
      <c r="G1727" s="76"/>
      <c r="H1727" s="76"/>
      <c r="I1727" s="76"/>
      <c r="J1727" s="76"/>
      <c r="K1727" s="76"/>
      <c r="L1727" s="78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  <c r="AH1727" s="76"/>
      <c r="AI1727" s="76"/>
      <c r="AJ1727" s="76"/>
      <c r="AK1727" s="76"/>
      <c r="AL1727" s="78"/>
      <c r="AM1727" s="76"/>
      <c r="AN1727" s="76"/>
      <c r="AO1727" s="76"/>
      <c r="AP1727" s="76"/>
      <c r="AQ1727" s="76"/>
      <c r="AR1727" s="76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7"/>
      <c r="BD1727" s="77"/>
      <c r="BE1727" s="77"/>
      <c r="BF1727" s="77"/>
      <c r="BG1727" s="77"/>
      <c r="BH1727" s="77"/>
      <c r="BI1727" s="77"/>
      <c r="BJ1727" s="76"/>
      <c r="BK1727" s="76"/>
      <c r="BL1727" s="78"/>
      <c r="BM1727" s="76"/>
      <c r="BN1727" s="76"/>
      <c r="BO1727" s="76"/>
      <c r="BP1727" s="76"/>
      <c r="BQ1727" s="76"/>
      <c r="BR1727" s="76"/>
      <c r="BS1727" s="76"/>
      <c r="BT1727" s="76"/>
      <c r="BU1727" s="76"/>
      <c r="BV1727" s="76"/>
      <c r="BW1727" s="76"/>
      <c r="BX1727" s="76"/>
      <c r="BY1727" s="76"/>
      <c r="BZ1727" s="70"/>
      <c r="CA1727" s="71"/>
      <c r="CB1727" s="70"/>
      <c r="CC1727" s="70"/>
      <c r="CD1727" s="72"/>
      <c r="CJ1727"/>
      <c r="CW1727" s="74"/>
      <c r="DC1727" s="67"/>
      <c r="DI1727" s="67"/>
    </row>
    <row r="1728" spans="1:113">
      <c r="A1728" s="76"/>
      <c r="B1728" s="77"/>
      <c r="C1728" s="76"/>
      <c r="D1728" s="78"/>
      <c r="E1728" s="76"/>
      <c r="F1728" s="76"/>
      <c r="G1728" s="76"/>
      <c r="H1728" s="76"/>
      <c r="I1728" s="76"/>
      <c r="J1728" s="76"/>
      <c r="K1728" s="76"/>
      <c r="L1728" s="78"/>
      <c r="M1728" s="76"/>
      <c r="N1728" s="76"/>
      <c r="O1728" s="76"/>
      <c r="P1728" s="76"/>
      <c r="Q1728" s="76"/>
      <c r="R1728" s="76"/>
      <c r="S1728" s="76"/>
      <c r="T1728" s="76"/>
      <c r="U1728" s="76"/>
      <c r="V1728" s="76"/>
      <c r="W1728" s="76"/>
      <c r="X1728" s="76"/>
      <c r="Y1728" s="76"/>
      <c r="Z1728" s="76"/>
      <c r="AA1728" s="76"/>
      <c r="AB1728" s="76"/>
      <c r="AC1728" s="76"/>
      <c r="AD1728" s="76"/>
      <c r="AE1728" s="76"/>
      <c r="AF1728" s="76"/>
      <c r="AG1728" s="76"/>
      <c r="AH1728" s="76"/>
      <c r="AI1728" s="76"/>
      <c r="AJ1728" s="76"/>
      <c r="AK1728" s="76"/>
      <c r="AL1728" s="78"/>
      <c r="AM1728" s="76"/>
      <c r="AN1728" s="76"/>
      <c r="AO1728" s="76"/>
      <c r="AP1728" s="76"/>
      <c r="AQ1728" s="76"/>
      <c r="AR1728" s="76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7"/>
      <c r="BD1728" s="77"/>
      <c r="BE1728" s="77"/>
      <c r="BF1728" s="77"/>
      <c r="BG1728" s="77"/>
      <c r="BH1728" s="77"/>
      <c r="BI1728" s="77"/>
      <c r="BJ1728" s="76"/>
      <c r="BK1728" s="76"/>
      <c r="BL1728" s="78"/>
      <c r="BM1728" s="76"/>
      <c r="BN1728" s="76"/>
      <c r="BO1728" s="76"/>
      <c r="BP1728" s="76"/>
      <c r="BQ1728" s="76"/>
      <c r="BR1728" s="76"/>
      <c r="BS1728" s="76"/>
      <c r="BT1728" s="76"/>
      <c r="BU1728" s="76"/>
      <c r="BV1728" s="76"/>
      <c r="BW1728" s="76"/>
      <c r="BX1728" s="76"/>
      <c r="BY1728" s="76"/>
      <c r="BZ1728" s="70"/>
      <c r="CA1728" s="71"/>
      <c r="CB1728" s="70"/>
      <c r="CC1728" s="70"/>
      <c r="CD1728" s="72"/>
      <c r="CJ1728"/>
      <c r="CW1728" s="74"/>
      <c r="DC1728" s="67"/>
      <c r="DI1728" s="67"/>
    </row>
    <row r="1729" spans="1:113">
      <c r="A1729" s="76"/>
      <c r="B1729" s="77"/>
      <c r="C1729" s="76"/>
      <c r="D1729" s="78"/>
      <c r="E1729" s="76"/>
      <c r="F1729" s="76"/>
      <c r="G1729" s="76"/>
      <c r="H1729" s="76"/>
      <c r="I1729" s="76"/>
      <c r="J1729" s="76"/>
      <c r="K1729" s="76"/>
      <c r="L1729" s="78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  <c r="AF1729" s="76"/>
      <c r="AG1729" s="76"/>
      <c r="AH1729" s="76"/>
      <c r="AI1729" s="76"/>
      <c r="AJ1729" s="76"/>
      <c r="AK1729" s="76"/>
      <c r="AL1729" s="78"/>
      <c r="AM1729" s="76"/>
      <c r="AN1729" s="76"/>
      <c r="AO1729" s="76"/>
      <c r="AP1729" s="76"/>
      <c r="AQ1729" s="76"/>
      <c r="AR1729" s="76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7"/>
      <c r="BD1729" s="77"/>
      <c r="BE1729" s="77"/>
      <c r="BF1729" s="77"/>
      <c r="BG1729" s="77"/>
      <c r="BH1729" s="77"/>
      <c r="BI1729" s="77"/>
      <c r="BJ1729" s="76"/>
      <c r="BK1729" s="76"/>
      <c r="BL1729" s="78"/>
      <c r="BM1729" s="76"/>
      <c r="BN1729" s="76"/>
      <c r="BO1729" s="76"/>
      <c r="BP1729" s="76"/>
      <c r="BQ1729" s="76"/>
      <c r="BR1729" s="76"/>
      <c r="BS1729" s="76"/>
      <c r="BT1729" s="76"/>
      <c r="BU1729" s="76"/>
      <c r="BV1729" s="76"/>
      <c r="BW1729" s="76"/>
      <c r="BX1729" s="76"/>
      <c r="BY1729" s="76"/>
      <c r="BZ1729" s="70"/>
      <c r="CA1729" s="71"/>
      <c r="CB1729" s="70"/>
      <c r="CC1729" s="70"/>
      <c r="CD1729" s="72"/>
      <c r="CJ1729"/>
      <c r="CW1729" s="74"/>
      <c r="DC1729" s="67"/>
      <c r="DI1729" s="67"/>
    </row>
    <row r="1730" spans="1:113">
      <c r="A1730" s="76"/>
      <c r="B1730" s="77"/>
      <c r="C1730" s="76"/>
      <c r="D1730" s="78"/>
      <c r="E1730" s="76"/>
      <c r="F1730" s="76"/>
      <c r="G1730" s="76"/>
      <c r="H1730" s="76"/>
      <c r="I1730" s="76"/>
      <c r="J1730" s="76"/>
      <c r="K1730" s="76"/>
      <c r="L1730" s="78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  <c r="AF1730" s="76"/>
      <c r="AG1730" s="76"/>
      <c r="AH1730" s="76"/>
      <c r="AI1730" s="76"/>
      <c r="AJ1730" s="76"/>
      <c r="AK1730" s="76"/>
      <c r="AL1730" s="78"/>
      <c r="AM1730" s="76"/>
      <c r="AN1730" s="76"/>
      <c r="AO1730" s="76"/>
      <c r="AP1730" s="76"/>
      <c r="AQ1730" s="76"/>
      <c r="AR1730" s="76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7"/>
      <c r="BD1730" s="77"/>
      <c r="BE1730" s="77"/>
      <c r="BF1730" s="77"/>
      <c r="BG1730" s="77"/>
      <c r="BH1730" s="77"/>
      <c r="BI1730" s="77"/>
      <c r="BJ1730" s="76"/>
      <c r="BK1730" s="76"/>
      <c r="BL1730" s="78"/>
      <c r="BM1730" s="76"/>
      <c r="BN1730" s="76"/>
      <c r="BO1730" s="76"/>
      <c r="BP1730" s="76"/>
      <c r="BQ1730" s="76"/>
      <c r="BR1730" s="76"/>
      <c r="BS1730" s="76"/>
      <c r="BT1730" s="76"/>
      <c r="BU1730" s="76"/>
      <c r="BV1730" s="76"/>
      <c r="BW1730" s="76"/>
      <c r="BX1730" s="76"/>
      <c r="BY1730" s="76"/>
      <c r="BZ1730" s="70"/>
      <c r="CA1730" s="71"/>
      <c r="CB1730" s="70"/>
      <c r="CC1730" s="70"/>
      <c r="CD1730" s="72"/>
      <c r="CJ1730"/>
      <c r="CW1730" s="74"/>
      <c r="DC1730" s="67"/>
      <c r="DI1730" s="67"/>
    </row>
    <row r="1731" spans="1:113">
      <c r="A1731" s="76"/>
      <c r="B1731" s="77"/>
      <c r="C1731" s="76"/>
      <c r="D1731" s="78"/>
      <c r="E1731" s="76"/>
      <c r="F1731" s="76"/>
      <c r="G1731" s="76"/>
      <c r="H1731" s="76"/>
      <c r="I1731" s="76"/>
      <c r="J1731" s="76"/>
      <c r="K1731" s="76"/>
      <c r="L1731" s="78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76"/>
      <c r="AE1731" s="76"/>
      <c r="AF1731" s="76"/>
      <c r="AG1731" s="76"/>
      <c r="AH1731" s="76"/>
      <c r="AI1731" s="76"/>
      <c r="AJ1731" s="76"/>
      <c r="AK1731" s="76"/>
      <c r="AL1731" s="78"/>
      <c r="AM1731" s="76"/>
      <c r="AN1731" s="76"/>
      <c r="AO1731" s="76"/>
      <c r="AP1731" s="76"/>
      <c r="AQ1731" s="76"/>
      <c r="AR1731" s="76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7"/>
      <c r="BD1731" s="77"/>
      <c r="BE1731" s="77"/>
      <c r="BF1731" s="77"/>
      <c r="BG1731" s="77"/>
      <c r="BH1731" s="77"/>
      <c r="BI1731" s="77"/>
      <c r="BJ1731" s="76"/>
      <c r="BK1731" s="76"/>
      <c r="BL1731" s="78"/>
      <c r="BM1731" s="76"/>
      <c r="BN1731" s="76"/>
      <c r="BO1731" s="76"/>
      <c r="BP1731" s="76"/>
      <c r="BQ1731" s="76"/>
      <c r="BR1731" s="76"/>
      <c r="BS1731" s="76"/>
      <c r="BT1731" s="76"/>
      <c r="BU1731" s="76"/>
      <c r="BV1731" s="76"/>
      <c r="BW1731" s="76"/>
      <c r="BX1731" s="76"/>
      <c r="BY1731" s="76"/>
      <c r="BZ1731" s="70"/>
      <c r="CA1731" s="71"/>
      <c r="CB1731" s="70"/>
      <c r="CC1731" s="70"/>
      <c r="CD1731" s="72"/>
      <c r="CJ1731"/>
      <c r="CW1731" s="74"/>
      <c r="DC1731" s="67"/>
      <c r="DI1731" s="67"/>
    </row>
    <row r="1732" spans="1:113">
      <c r="A1732" s="76"/>
      <c r="B1732" s="77"/>
      <c r="C1732" s="76"/>
      <c r="D1732" s="78"/>
      <c r="E1732" s="76"/>
      <c r="F1732" s="76"/>
      <c r="G1732" s="76"/>
      <c r="H1732" s="76"/>
      <c r="I1732" s="76"/>
      <c r="J1732" s="76"/>
      <c r="K1732" s="76"/>
      <c r="L1732" s="78"/>
      <c r="M1732" s="76"/>
      <c r="N1732" s="76"/>
      <c r="O1732" s="76"/>
      <c r="P1732" s="76"/>
      <c r="Q1732" s="76"/>
      <c r="R1732" s="76"/>
      <c r="S1732" s="76"/>
      <c r="T1732" s="76"/>
      <c r="U1732" s="76"/>
      <c r="V1732" s="76"/>
      <c r="W1732" s="76"/>
      <c r="X1732" s="76"/>
      <c r="Y1732" s="76"/>
      <c r="Z1732" s="76"/>
      <c r="AA1732" s="76"/>
      <c r="AB1732" s="76"/>
      <c r="AC1732" s="76"/>
      <c r="AD1732" s="76"/>
      <c r="AE1732" s="76"/>
      <c r="AF1732" s="76"/>
      <c r="AG1732" s="76"/>
      <c r="AH1732" s="76"/>
      <c r="AI1732" s="76"/>
      <c r="AJ1732" s="76"/>
      <c r="AK1732" s="76"/>
      <c r="AL1732" s="78"/>
      <c r="AM1732" s="76"/>
      <c r="AN1732" s="76"/>
      <c r="AO1732" s="76"/>
      <c r="AP1732" s="76"/>
      <c r="AQ1732" s="76"/>
      <c r="AR1732" s="76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7"/>
      <c r="BD1732" s="77"/>
      <c r="BE1732" s="77"/>
      <c r="BF1732" s="77"/>
      <c r="BG1732" s="77"/>
      <c r="BH1732" s="77"/>
      <c r="BI1732" s="77"/>
      <c r="BJ1732" s="76"/>
      <c r="BK1732" s="76"/>
      <c r="BL1732" s="78"/>
      <c r="BM1732" s="76"/>
      <c r="BN1732" s="76"/>
      <c r="BO1732" s="76"/>
      <c r="BP1732" s="76"/>
      <c r="BQ1732" s="76"/>
      <c r="BR1732" s="76"/>
      <c r="BS1732" s="76"/>
      <c r="BT1732" s="76"/>
      <c r="BU1732" s="76"/>
      <c r="BV1732" s="76"/>
      <c r="BW1732" s="76"/>
      <c r="BX1732" s="76"/>
      <c r="BY1732" s="76"/>
      <c r="BZ1732" s="70"/>
      <c r="CA1732" s="71"/>
      <c r="CB1732" s="70"/>
      <c r="CC1732" s="70"/>
      <c r="CD1732" s="72"/>
      <c r="CJ1732"/>
      <c r="CW1732" s="74"/>
      <c r="DC1732" s="67"/>
      <c r="DI1732" s="67"/>
    </row>
    <row r="1733" spans="1:113">
      <c r="A1733" s="76"/>
      <c r="B1733" s="77"/>
      <c r="C1733" s="76"/>
      <c r="D1733" s="78"/>
      <c r="E1733" s="76"/>
      <c r="F1733" s="76"/>
      <c r="G1733" s="76"/>
      <c r="H1733" s="76"/>
      <c r="I1733" s="76"/>
      <c r="J1733" s="76"/>
      <c r="K1733" s="76"/>
      <c r="L1733" s="78"/>
      <c r="M1733" s="76"/>
      <c r="N1733" s="76"/>
      <c r="O1733" s="76"/>
      <c r="P1733" s="76"/>
      <c r="Q1733" s="76"/>
      <c r="R1733" s="79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76"/>
      <c r="AE1733" s="76"/>
      <c r="AF1733" s="76"/>
      <c r="AG1733" s="76"/>
      <c r="AH1733" s="76"/>
      <c r="AI1733" s="76"/>
      <c r="AJ1733" s="76"/>
      <c r="AK1733" s="76"/>
      <c r="AL1733" s="78"/>
      <c r="AM1733" s="76"/>
      <c r="AN1733" s="76"/>
      <c r="AO1733" s="76"/>
      <c r="AP1733" s="76"/>
      <c r="AQ1733" s="76"/>
      <c r="AR1733" s="76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7"/>
      <c r="BD1733" s="77"/>
      <c r="BE1733" s="77"/>
      <c r="BF1733" s="77"/>
      <c r="BG1733" s="77"/>
      <c r="BH1733" s="77"/>
      <c r="BI1733" s="77"/>
      <c r="BJ1733" s="76"/>
      <c r="BK1733" s="76"/>
      <c r="BL1733" s="78"/>
      <c r="BM1733" s="76"/>
      <c r="BN1733" s="76"/>
      <c r="BO1733" s="76"/>
      <c r="BP1733" s="76"/>
      <c r="BQ1733" s="76"/>
      <c r="BR1733" s="76"/>
      <c r="BS1733" s="76"/>
      <c r="BT1733" s="76"/>
      <c r="BU1733" s="76"/>
      <c r="BV1733" s="76"/>
      <c r="BW1733" s="76"/>
      <c r="BX1733" s="76"/>
      <c r="BY1733" s="76"/>
      <c r="BZ1733" s="70"/>
      <c r="CA1733" s="71"/>
      <c r="CB1733" s="70"/>
      <c r="CC1733" s="70"/>
      <c r="CD1733" s="72"/>
      <c r="CJ1733"/>
      <c r="CW1733" s="74"/>
      <c r="DC1733" s="67"/>
      <c r="DI1733" s="67"/>
    </row>
    <row r="1734" spans="1:113">
      <c r="A1734" s="76"/>
      <c r="B1734" s="77"/>
      <c r="C1734" s="76"/>
      <c r="D1734" s="78"/>
      <c r="E1734" s="76"/>
      <c r="F1734" s="76"/>
      <c r="G1734" s="76"/>
      <c r="H1734" s="76"/>
      <c r="I1734" s="76"/>
      <c r="J1734" s="76"/>
      <c r="K1734" s="76"/>
      <c r="L1734" s="78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  <c r="AF1734" s="76"/>
      <c r="AG1734" s="76"/>
      <c r="AH1734" s="76"/>
      <c r="AI1734" s="76"/>
      <c r="AJ1734" s="76"/>
      <c r="AK1734" s="76"/>
      <c r="AL1734" s="78"/>
      <c r="AM1734" s="76"/>
      <c r="AN1734" s="76"/>
      <c r="AO1734" s="76"/>
      <c r="AP1734" s="76"/>
      <c r="AQ1734" s="76"/>
      <c r="AR1734" s="76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7"/>
      <c r="BD1734" s="77"/>
      <c r="BE1734" s="77"/>
      <c r="BF1734" s="77"/>
      <c r="BG1734" s="77"/>
      <c r="BH1734" s="77"/>
      <c r="BI1734" s="77"/>
      <c r="BJ1734" s="76"/>
      <c r="BK1734" s="76"/>
      <c r="BL1734" s="78"/>
      <c r="BM1734" s="76"/>
      <c r="BN1734" s="76"/>
      <c r="BO1734" s="76"/>
      <c r="BP1734" s="76"/>
      <c r="BQ1734" s="76"/>
      <c r="BR1734" s="76"/>
      <c r="BS1734" s="76"/>
      <c r="BT1734" s="76"/>
      <c r="BU1734" s="76"/>
      <c r="BV1734" s="76"/>
      <c r="BW1734" s="76"/>
      <c r="BX1734" s="76"/>
      <c r="BY1734" s="76"/>
      <c r="BZ1734" s="70"/>
      <c r="CA1734" s="71"/>
      <c r="CB1734" s="70"/>
      <c r="CC1734" s="70"/>
      <c r="CD1734" s="72"/>
      <c r="CJ1734"/>
      <c r="CW1734" s="74"/>
      <c r="DC1734" s="67"/>
      <c r="DI1734" s="67"/>
    </row>
    <row r="1735" spans="1:113">
      <c r="A1735" s="76"/>
      <c r="B1735" s="77"/>
      <c r="C1735" s="76"/>
      <c r="D1735" s="78"/>
      <c r="E1735" s="76"/>
      <c r="F1735" s="76"/>
      <c r="G1735" s="76"/>
      <c r="H1735" s="76"/>
      <c r="I1735" s="76"/>
      <c r="J1735" s="76"/>
      <c r="K1735" s="76"/>
      <c r="L1735" s="78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8"/>
      <c r="AM1735" s="76"/>
      <c r="AN1735" s="76"/>
      <c r="AO1735" s="76"/>
      <c r="AP1735" s="76"/>
      <c r="AQ1735" s="76"/>
      <c r="AR1735" s="76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7"/>
      <c r="BD1735" s="77"/>
      <c r="BE1735" s="77"/>
      <c r="BF1735" s="77"/>
      <c r="BG1735" s="77"/>
      <c r="BH1735" s="77"/>
      <c r="BI1735" s="77"/>
      <c r="BJ1735" s="76"/>
      <c r="BK1735" s="76"/>
      <c r="BL1735" s="78"/>
      <c r="BM1735" s="76"/>
      <c r="BN1735" s="76"/>
      <c r="BO1735" s="76"/>
      <c r="BP1735" s="76"/>
      <c r="BQ1735" s="76"/>
      <c r="BR1735" s="76"/>
      <c r="BS1735" s="76"/>
      <c r="BT1735" s="76"/>
      <c r="BU1735" s="76"/>
      <c r="BV1735" s="76"/>
      <c r="BW1735" s="76"/>
      <c r="BX1735" s="76"/>
      <c r="BY1735" s="76"/>
      <c r="BZ1735" s="70"/>
      <c r="CA1735" s="71"/>
      <c r="CB1735" s="70"/>
      <c r="CC1735" s="70"/>
      <c r="CD1735" s="72"/>
      <c r="CJ1735"/>
      <c r="CW1735" s="74"/>
      <c r="DC1735" s="67"/>
      <c r="DI1735" s="67"/>
    </row>
    <row r="1736" spans="1:113">
      <c r="A1736" s="76"/>
      <c r="B1736" s="77"/>
      <c r="C1736" s="76"/>
      <c r="D1736" s="78"/>
      <c r="E1736" s="76"/>
      <c r="F1736" s="76"/>
      <c r="G1736" s="76"/>
      <c r="H1736" s="76"/>
      <c r="I1736" s="76"/>
      <c r="J1736" s="76"/>
      <c r="K1736" s="76"/>
      <c r="L1736" s="78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8"/>
      <c r="AM1736" s="76"/>
      <c r="AN1736" s="76"/>
      <c r="AO1736" s="76"/>
      <c r="AP1736" s="76"/>
      <c r="AQ1736" s="76"/>
      <c r="AR1736" s="76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7"/>
      <c r="BD1736" s="77"/>
      <c r="BE1736" s="77"/>
      <c r="BF1736" s="77"/>
      <c r="BG1736" s="77"/>
      <c r="BH1736" s="77"/>
      <c r="BI1736" s="77"/>
      <c r="BJ1736" s="76"/>
      <c r="BK1736" s="76"/>
      <c r="BL1736" s="78"/>
      <c r="BM1736" s="76"/>
      <c r="BN1736" s="76"/>
      <c r="BO1736" s="76"/>
      <c r="BP1736" s="76"/>
      <c r="BQ1736" s="76"/>
      <c r="BR1736" s="76"/>
      <c r="BS1736" s="76"/>
      <c r="BT1736" s="76"/>
      <c r="BU1736" s="76"/>
      <c r="BV1736" s="76"/>
      <c r="BW1736" s="76"/>
      <c r="BX1736" s="76"/>
      <c r="BY1736" s="76"/>
      <c r="BZ1736" s="70"/>
      <c r="CA1736" s="71"/>
      <c r="CB1736" s="70"/>
      <c r="CC1736" s="70"/>
      <c r="CD1736" s="72"/>
      <c r="CJ1736"/>
      <c r="CW1736" s="74"/>
      <c r="DC1736" s="67"/>
      <c r="DI1736" s="67"/>
    </row>
    <row r="1737" spans="1:113">
      <c r="A1737" s="76"/>
      <c r="B1737" s="77"/>
      <c r="C1737" s="76"/>
      <c r="D1737" s="78"/>
      <c r="E1737" s="76"/>
      <c r="F1737" s="76"/>
      <c r="G1737" s="76"/>
      <c r="H1737" s="76"/>
      <c r="I1737" s="76"/>
      <c r="J1737" s="76"/>
      <c r="K1737" s="76"/>
      <c r="L1737" s="78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8"/>
      <c r="AM1737" s="76"/>
      <c r="AN1737" s="76"/>
      <c r="AO1737" s="76"/>
      <c r="AP1737" s="76"/>
      <c r="AQ1737" s="76"/>
      <c r="AR1737" s="76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7"/>
      <c r="BD1737" s="77"/>
      <c r="BE1737" s="77"/>
      <c r="BF1737" s="77"/>
      <c r="BG1737" s="77"/>
      <c r="BH1737" s="77"/>
      <c r="BI1737" s="77"/>
      <c r="BJ1737" s="76"/>
      <c r="BK1737" s="76"/>
      <c r="BL1737" s="78"/>
      <c r="BM1737" s="76"/>
      <c r="BN1737" s="76"/>
      <c r="BO1737" s="76"/>
      <c r="BP1737" s="76"/>
      <c r="BQ1737" s="76"/>
      <c r="BR1737" s="76"/>
      <c r="BS1737" s="76"/>
      <c r="BT1737" s="76"/>
      <c r="BU1737" s="76"/>
      <c r="BV1737" s="76"/>
      <c r="BW1737" s="76"/>
      <c r="BX1737" s="76"/>
      <c r="BY1737" s="76"/>
      <c r="BZ1737" s="70"/>
      <c r="CA1737" s="71"/>
      <c r="CB1737" s="70"/>
      <c r="CC1737" s="70"/>
      <c r="CD1737" s="72"/>
      <c r="CJ1737"/>
      <c r="CW1737" s="74"/>
      <c r="DC1737" s="67"/>
      <c r="DI1737" s="67"/>
    </row>
    <row r="1738" spans="1:113">
      <c r="A1738" s="76"/>
      <c r="B1738" s="77"/>
      <c r="C1738" s="76"/>
      <c r="D1738" s="78"/>
      <c r="E1738" s="76"/>
      <c r="F1738" s="76"/>
      <c r="G1738" s="76"/>
      <c r="H1738" s="76"/>
      <c r="I1738" s="76"/>
      <c r="J1738" s="76"/>
      <c r="K1738" s="76"/>
      <c r="L1738" s="78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8"/>
      <c r="AM1738" s="76"/>
      <c r="AN1738" s="76"/>
      <c r="AO1738" s="76"/>
      <c r="AP1738" s="76"/>
      <c r="AQ1738" s="76"/>
      <c r="AR1738" s="76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7"/>
      <c r="BD1738" s="77"/>
      <c r="BE1738" s="77"/>
      <c r="BF1738" s="77"/>
      <c r="BG1738" s="77"/>
      <c r="BH1738" s="77"/>
      <c r="BI1738" s="77"/>
      <c r="BJ1738" s="76"/>
      <c r="BK1738" s="76"/>
      <c r="BL1738" s="78"/>
      <c r="BM1738" s="76"/>
      <c r="BN1738" s="76"/>
      <c r="BO1738" s="76"/>
      <c r="BP1738" s="76"/>
      <c r="BQ1738" s="76"/>
      <c r="BR1738" s="76"/>
      <c r="BS1738" s="76"/>
      <c r="BT1738" s="76"/>
      <c r="BU1738" s="76"/>
      <c r="BV1738" s="76"/>
      <c r="BW1738" s="76"/>
      <c r="BX1738" s="76"/>
      <c r="BY1738" s="76"/>
      <c r="BZ1738" s="70"/>
      <c r="CA1738" s="71"/>
      <c r="CB1738" s="70"/>
      <c r="CC1738" s="70"/>
      <c r="CD1738" s="72"/>
      <c r="CJ1738"/>
      <c r="CW1738" s="74"/>
      <c r="DC1738" s="67"/>
      <c r="DI1738" s="67"/>
    </row>
    <row r="1739" spans="1:113">
      <c r="A1739" s="76"/>
      <c r="B1739" s="77"/>
      <c r="C1739" s="76"/>
      <c r="D1739" s="78"/>
      <c r="E1739" s="76"/>
      <c r="F1739" s="76"/>
      <c r="G1739" s="76"/>
      <c r="H1739" s="76"/>
      <c r="I1739" s="76"/>
      <c r="J1739" s="76"/>
      <c r="K1739" s="76"/>
      <c r="L1739" s="78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8"/>
      <c r="AM1739" s="76"/>
      <c r="AN1739" s="76"/>
      <c r="AO1739" s="76"/>
      <c r="AP1739" s="76"/>
      <c r="AQ1739" s="76"/>
      <c r="AR1739" s="76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7"/>
      <c r="BD1739" s="77"/>
      <c r="BE1739" s="77"/>
      <c r="BF1739" s="77"/>
      <c r="BG1739" s="77"/>
      <c r="BH1739" s="77"/>
      <c r="BI1739" s="77"/>
      <c r="BJ1739" s="76"/>
      <c r="BK1739" s="76"/>
      <c r="BL1739" s="78"/>
      <c r="BM1739" s="76"/>
      <c r="BN1739" s="76"/>
      <c r="BO1739" s="76"/>
      <c r="BP1739" s="76"/>
      <c r="BQ1739" s="76"/>
      <c r="BR1739" s="76"/>
      <c r="BS1739" s="76"/>
      <c r="BT1739" s="76"/>
      <c r="BU1739" s="76"/>
      <c r="BV1739" s="76"/>
      <c r="BW1739" s="76"/>
      <c r="BX1739" s="76"/>
      <c r="BY1739" s="76"/>
      <c r="BZ1739" s="70"/>
      <c r="CA1739" s="71"/>
      <c r="CB1739" s="70"/>
      <c r="CC1739" s="70"/>
      <c r="CD1739" s="72"/>
      <c r="CJ1739"/>
      <c r="CW1739" s="74"/>
      <c r="DC1739" s="67"/>
      <c r="DI1739" s="67"/>
    </row>
    <row r="1740" spans="1:113">
      <c r="A1740" s="76"/>
      <c r="B1740" s="77"/>
      <c r="C1740" s="76"/>
      <c r="D1740" s="78"/>
      <c r="E1740" s="76"/>
      <c r="F1740" s="76"/>
      <c r="G1740" s="76"/>
      <c r="H1740" s="76"/>
      <c r="I1740" s="76"/>
      <c r="J1740" s="76"/>
      <c r="K1740" s="76"/>
      <c r="L1740" s="78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8"/>
      <c r="AM1740" s="76"/>
      <c r="AN1740" s="76"/>
      <c r="AO1740" s="76"/>
      <c r="AP1740" s="76"/>
      <c r="AQ1740" s="76"/>
      <c r="AR1740" s="76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7"/>
      <c r="BD1740" s="77"/>
      <c r="BE1740" s="77"/>
      <c r="BF1740" s="77"/>
      <c r="BG1740" s="77"/>
      <c r="BH1740" s="77"/>
      <c r="BI1740" s="77"/>
      <c r="BJ1740" s="76"/>
      <c r="BK1740" s="76"/>
      <c r="BL1740" s="78"/>
      <c r="BM1740" s="76"/>
      <c r="BN1740" s="76"/>
      <c r="BO1740" s="76"/>
      <c r="BP1740" s="76"/>
      <c r="BQ1740" s="76"/>
      <c r="BR1740" s="76"/>
      <c r="BS1740" s="76"/>
      <c r="BT1740" s="76"/>
      <c r="BU1740" s="76"/>
      <c r="BV1740" s="76"/>
      <c r="BW1740" s="76"/>
      <c r="BX1740" s="76"/>
      <c r="BY1740" s="76"/>
      <c r="BZ1740" s="70"/>
      <c r="CA1740" s="71"/>
      <c r="CB1740" s="70"/>
      <c r="CC1740" s="70"/>
      <c r="CD1740" s="72"/>
      <c r="CJ1740"/>
      <c r="CW1740" s="74"/>
      <c r="DC1740" s="67"/>
      <c r="DI1740" s="67"/>
    </row>
    <row r="1741" spans="1:113">
      <c r="A1741" s="76"/>
      <c r="B1741" s="77"/>
      <c r="C1741" s="76"/>
      <c r="D1741" s="78"/>
      <c r="E1741" s="76"/>
      <c r="F1741" s="76"/>
      <c r="G1741" s="76"/>
      <c r="H1741" s="76"/>
      <c r="I1741" s="76"/>
      <c r="J1741" s="76"/>
      <c r="K1741" s="76"/>
      <c r="L1741" s="78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8"/>
      <c r="AM1741" s="76"/>
      <c r="AN1741" s="76"/>
      <c r="AO1741" s="76"/>
      <c r="AP1741" s="76"/>
      <c r="AQ1741" s="76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7"/>
      <c r="BD1741" s="77"/>
      <c r="BE1741" s="77"/>
      <c r="BF1741" s="77"/>
      <c r="BG1741" s="77"/>
      <c r="BH1741" s="77"/>
      <c r="BI1741" s="77"/>
      <c r="BJ1741" s="76"/>
      <c r="BK1741" s="76"/>
      <c r="BL1741" s="78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0"/>
      <c r="CA1741" s="71"/>
      <c r="CB1741" s="70"/>
      <c r="CC1741" s="70"/>
      <c r="CD1741" s="72"/>
      <c r="CJ1741"/>
      <c r="CW1741" s="74"/>
      <c r="DC1741" s="67"/>
      <c r="DI1741" s="67"/>
    </row>
    <row r="1742" spans="1:113">
      <c r="A1742" s="76"/>
      <c r="B1742" s="77"/>
      <c r="C1742" s="76"/>
      <c r="D1742" s="78"/>
      <c r="E1742" s="76"/>
      <c r="F1742" s="76"/>
      <c r="G1742" s="76"/>
      <c r="H1742" s="76"/>
      <c r="I1742" s="76"/>
      <c r="J1742" s="76"/>
      <c r="K1742" s="76"/>
      <c r="L1742" s="78"/>
      <c r="M1742" s="76"/>
      <c r="N1742" s="76"/>
      <c r="O1742" s="76"/>
      <c r="P1742" s="76"/>
      <c r="Q1742" s="76"/>
      <c r="R1742" s="76"/>
      <c r="S1742" s="76"/>
      <c r="T1742" s="76"/>
      <c r="U1742" s="76"/>
      <c r="V1742" s="76"/>
      <c r="W1742" s="76"/>
      <c r="X1742" s="76"/>
      <c r="Y1742" s="76"/>
      <c r="Z1742" s="76"/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8"/>
      <c r="AM1742" s="76"/>
      <c r="AN1742" s="76"/>
      <c r="AO1742" s="76"/>
      <c r="AP1742" s="76"/>
      <c r="AQ1742" s="76"/>
      <c r="AR1742" s="76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7"/>
      <c r="BD1742" s="77"/>
      <c r="BE1742" s="77"/>
      <c r="BF1742" s="77"/>
      <c r="BG1742" s="77"/>
      <c r="BH1742" s="77"/>
      <c r="BI1742" s="77"/>
      <c r="BJ1742" s="76"/>
      <c r="BK1742" s="76"/>
      <c r="BL1742" s="78"/>
      <c r="BM1742" s="76"/>
      <c r="BN1742" s="76"/>
      <c r="BO1742" s="76"/>
      <c r="BP1742" s="76"/>
      <c r="BQ1742" s="76"/>
      <c r="BR1742" s="76"/>
      <c r="BS1742" s="76"/>
      <c r="BT1742" s="76"/>
      <c r="BU1742" s="76"/>
      <c r="BV1742" s="76"/>
      <c r="BW1742" s="76"/>
      <c r="BX1742" s="76"/>
      <c r="BY1742" s="76"/>
      <c r="BZ1742" s="70"/>
      <c r="CA1742" s="71"/>
      <c r="CB1742" s="70"/>
      <c r="CC1742" s="70"/>
      <c r="CD1742" s="72"/>
      <c r="CJ1742"/>
      <c r="CW1742" s="74"/>
      <c r="DC1742" s="67"/>
      <c r="DI1742" s="67"/>
    </row>
    <row r="1743" spans="1:113">
      <c r="A1743" s="76"/>
      <c r="B1743" s="77"/>
      <c r="C1743" s="76"/>
      <c r="D1743" s="78"/>
      <c r="E1743" s="76"/>
      <c r="F1743" s="76"/>
      <c r="G1743" s="76"/>
      <c r="H1743" s="76"/>
      <c r="I1743" s="76"/>
      <c r="J1743" s="76"/>
      <c r="K1743" s="76"/>
      <c r="L1743" s="78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8"/>
      <c r="AM1743" s="76"/>
      <c r="AN1743" s="76"/>
      <c r="AO1743" s="76"/>
      <c r="AP1743" s="76"/>
      <c r="AQ1743" s="76"/>
      <c r="AR1743" s="76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7"/>
      <c r="BD1743" s="77"/>
      <c r="BE1743" s="77"/>
      <c r="BF1743" s="77"/>
      <c r="BG1743" s="77"/>
      <c r="BH1743" s="77"/>
      <c r="BI1743" s="77"/>
      <c r="BJ1743" s="76"/>
      <c r="BK1743" s="76"/>
      <c r="BL1743" s="78"/>
      <c r="BM1743" s="76"/>
      <c r="BN1743" s="76"/>
      <c r="BO1743" s="76"/>
      <c r="BP1743" s="76"/>
      <c r="BQ1743" s="76"/>
      <c r="BR1743" s="76"/>
      <c r="BS1743" s="76"/>
      <c r="BT1743" s="76"/>
      <c r="BU1743" s="76"/>
      <c r="BV1743" s="76"/>
      <c r="BW1743" s="76"/>
      <c r="BX1743" s="76"/>
      <c r="BY1743" s="76"/>
      <c r="BZ1743" s="70"/>
      <c r="CA1743" s="71"/>
      <c r="CB1743" s="70"/>
      <c r="CC1743" s="70"/>
      <c r="CD1743" s="72"/>
      <c r="CJ1743"/>
      <c r="CW1743" s="74"/>
      <c r="DC1743" s="67"/>
      <c r="DI1743" s="67"/>
    </row>
    <row r="1744" spans="1:113">
      <c r="A1744" s="76"/>
      <c r="B1744" s="77"/>
      <c r="C1744" s="76"/>
      <c r="D1744" s="78"/>
      <c r="E1744" s="76"/>
      <c r="F1744" s="76"/>
      <c r="G1744" s="76"/>
      <c r="H1744" s="76"/>
      <c r="I1744" s="76"/>
      <c r="J1744" s="76"/>
      <c r="K1744" s="76"/>
      <c r="L1744" s="78"/>
      <c r="M1744" s="76"/>
      <c r="N1744" s="76"/>
      <c r="O1744" s="76"/>
      <c r="P1744" s="76"/>
      <c r="Q1744" s="76"/>
      <c r="R1744" s="76"/>
      <c r="S1744" s="76"/>
      <c r="T1744" s="76"/>
      <c r="U1744" s="76"/>
      <c r="V1744" s="76"/>
      <c r="W1744" s="76"/>
      <c r="X1744" s="76"/>
      <c r="Y1744" s="76"/>
      <c r="Z1744" s="76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8"/>
      <c r="AM1744" s="76"/>
      <c r="AN1744" s="76"/>
      <c r="AO1744" s="76"/>
      <c r="AP1744" s="76"/>
      <c r="AQ1744" s="76"/>
      <c r="AR1744" s="76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7"/>
      <c r="BD1744" s="77"/>
      <c r="BE1744" s="77"/>
      <c r="BF1744" s="77"/>
      <c r="BG1744" s="77"/>
      <c r="BH1744" s="77"/>
      <c r="BI1744" s="77"/>
      <c r="BJ1744" s="76"/>
      <c r="BK1744" s="76"/>
      <c r="BL1744" s="78"/>
      <c r="BM1744" s="76"/>
      <c r="BN1744" s="76"/>
      <c r="BO1744" s="76"/>
      <c r="BP1744" s="76"/>
      <c r="BQ1744" s="76"/>
      <c r="BR1744" s="76"/>
      <c r="BS1744" s="76"/>
      <c r="BT1744" s="76"/>
      <c r="BU1744" s="76"/>
      <c r="BV1744" s="76"/>
      <c r="BW1744" s="76"/>
      <c r="BX1744" s="76"/>
      <c r="BY1744" s="76"/>
      <c r="BZ1744" s="70"/>
      <c r="CA1744" s="71"/>
      <c r="CB1744" s="70"/>
      <c r="CC1744" s="70"/>
      <c r="CD1744" s="72"/>
      <c r="CJ1744"/>
      <c r="CW1744" s="74"/>
      <c r="DC1744" s="67"/>
      <c r="DI1744" s="67"/>
    </row>
    <row r="1745" spans="1:113">
      <c r="A1745" s="76"/>
      <c r="B1745" s="77"/>
      <c r="C1745" s="76"/>
      <c r="D1745" s="78"/>
      <c r="E1745" s="76"/>
      <c r="F1745" s="76"/>
      <c r="G1745" s="76"/>
      <c r="H1745" s="76"/>
      <c r="I1745" s="76"/>
      <c r="J1745" s="76"/>
      <c r="K1745" s="76"/>
      <c r="L1745" s="78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8"/>
      <c r="AM1745" s="76"/>
      <c r="AN1745" s="76"/>
      <c r="AO1745" s="76"/>
      <c r="AP1745" s="76"/>
      <c r="AQ1745" s="76"/>
      <c r="AR1745" s="76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7"/>
      <c r="BD1745" s="77"/>
      <c r="BE1745" s="77"/>
      <c r="BF1745" s="77"/>
      <c r="BG1745" s="77"/>
      <c r="BH1745" s="77"/>
      <c r="BI1745" s="77"/>
      <c r="BJ1745" s="76"/>
      <c r="BK1745" s="76"/>
      <c r="BL1745" s="78"/>
      <c r="BM1745" s="76"/>
      <c r="BN1745" s="76"/>
      <c r="BO1745" s="76"/>
      <c r="BP1745" s="76"/>
      <c r="BQ1745" s="76"/>
      <c r="BR1745" s="76"/>
      <c r="BS1745" s="76"/>
      <c r="BT1745" s="76"/>
      <c r="BU1745" s="76"/>
      <c r="BV1745" s="76"/>
      <c r="BW1745" s="76"/>
      <c r="BX1745" s="76"/>
      <c r="BY1745" s="76"/>
      <c r="BZ1745" s="70"/>
      <c r="CA1745" s="71"/>
      <c r="CB1745" s="70"/>
      <c r="CC1745" s="70"/>
      <c r="CD1745" s="72"/>
      <c r="CJ1745"/>
      <c r="CW1745" s="74"/>
      <c r="DC1745" s="67"/>
      <c r="DI1745" s="67"/>
    </row>
    <row r="1746" spans="1:113">
      <c r="A1746" s="76"/>
      <c r="B1746" s="77"/>
      <c r="C1746" s="76"/>
      <c r="D1746" s="78"/>
      <c r="E1746" s="76"/>
      <c r="F1746" s="76"/>
      <c r="G1746" s="76"/>
      <c r="H1746" s="76"/>
      <c r="I1746" s="76"/>
      <c r="J1746" s="76"/>
      <c r="K1746" s="76"/>
      <c r="L1746" s="78"/>
      <c r="M1746" s="76"/>
      <c r="N1746" s="76"/>
      <c r="O1746" s="76"/>
      <c r="P1746" s="76"/>
      <c r="Q1746" s="76"/>
      <c r="R1746" s="76"/>
      <c r="S1746" s="76"/>
      <c r="T1746" s="76"/>
      <c r="U1746" s="76"/>
      <c r="V1746" s="76"/>
      <c r="W1746" s="76"/>
      <c r="X1746" s="76"/>
      <c r="Y1746" s="76"/>
      <c r="Z1746" s="76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8"/>
      <c r="AM1746" s="76"/>
      <c r="AN1746" s="76"/>
      <c r="AO1746" s="76"/>
      <c r="AP1746" s="76"/>
      <c r="AQ1746" s="76"/>
      <c r="AR1746" s="76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7"/>
      <c r="BD1746" s="77"/>
      <c r="BE1746" s="77"/>
      <c r="BF1746" s="77"/>
      <c r="BG1746" s="77"/>
      <c r="BH1746" s="77"/>
      <c r="BI1746" s="77"/>
      <c r="BJ1746" s="76"/>
      <c r="BK1746" s="76"/>
      <c r="BL1746" s="78"/>
      <c r="BM1746" s="76"/>
      <c r="BN1746" s="76"/>
      <c r="BO1746" s="76"/>
      <c r="BP1746" s="76"/>
      <c r="BQ1746" s="76"/>
      <c r="BR1746" s="76"/>
      <c r="BS1746" s="76"/>
      <c r="BT1746" s="76"/>
      <c r="BU1746" s="76"/>
      <c r="BV1746" s="76"/>
      <c r="BW1746" s="76"/>
      <c r="BX1746" s="76"/>
      <c r="BY1746" s="76"/>
      <c r="BZ1746" s="70"/>
      <c r="CA1746" s="71"/>
      <c r="CB1746" s="70"/>
      <c r="CC1746" s="70"/>
      <c r="CD1746" s="72"/>
      <c r="CJ1746"/>
      <c r="CW1746" s="74"/>
      <c r="DC1746" s="67"/>
      <c r="DI1746" s="67"/>
    </row>
    <row r="1747" spans="1:113">
      <c r="A1747" s="76"/>
      <c r="B1747" s="77"/>
      <c r="C1747" s="76"/>
      <c r="D1747" s="78"/>
      <c r="E1747" s="76"/>
      <c r="F1747" s="76"/>
      <c r="G1747" s="76"/>
      <c r="H1747" s="76"/>
      <c r="I1747" s="76"/>
      <c r="J1747" s="76"/>
      <c r="K1747" s="76"/>
      <c r="L1747" s="78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8"/>
      <c r="AM1747" s="76"/>
      <c r="AN1747" s="76"/>
      <c r="AO1747" s="76"/>
      <c r="AP1747" s="76"/>
      <c r="AQ1747" s="76"/>
      <c r="AR1747" s="76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7"/>
      <c r="BD1747" s="77"/>
      <c r="BE1747" s="77"/>
      <c r="BF1747" s="77"/>
      <c r="BG1747" s="77"/>
      <c r="BH1747" s="77"/>
      <c r="BI1747" s="77"/>
      <c r="BJ1747" s="76"/>
      <c r="BK1747" s="76"/>
      <c r="BL1747" s="78"/>
      <c r="BM1747" s="76"/>
      <c r="BN1747" s="76"/>
      <c r="BO1747" s="76"/>
      <c r="BP1747" s="76"/>
      <c r="BQ1747" s="76"/>
      <c r="BR1747" s="76"/>
      <c r="BS1747" s="76"/>
      <c r="BT1747" s="76"/>
      <c r="BU1747" s="76"/>
      <c r="BV1747" s="76"/>
      <c r="BW1747" s="76"/>
      <c r="BX1747" s="76"/>
      <c r="BY1747" s="76"/>
      <c r="BZ1747" s="70"/>
      <c r="CA1747" s="71"/>
      <c r="CB1747" s="70"/>
      <c r="CC1747" s="70"/>
      <c r="CD1747" s="72"/>
      <c r="CJ1747"/>
      <c r="CW1747" s="74"/>
      <c r="DC1747" s="67"/>
      <c r="DI1747" s="67"/>
    </row>
    <row r="1748" spans="1:113">
      <c r="A1748" s="76"/>
      <c r="B1748" s="77"/>
      <c r="C1748" s="76"/>
      <c r="D1748" s="78"/>
      <c r="E1748" s="76"/>
      <c r="F1748" s="76"/>
      <c r="G1748" s="76"/>
      <c r="H1748" s="76"/>
      <c r="I1748" s="76"/>
      <c r="J1748" s="76"/>
      <c r="K1748" s="76"/>
      <c r="L1748" s="78"/>
      <c r="M1748" s="76"/>
      <c r="N1748" s="76"/>
      <c r="O1748" s="76"/>
      <c r="P1748" s="76"/>
      <c r="Q1748" s="76"/>
      <c r="R1748" s="76"/>
      <c r="S1748" s="76"/>
      <c r="T1748" s="76"/>
      <c r="U1748" s="76"/>
      <c r="V1748" s="76"/>
      <c r="W1748" s="76"/>
      <c r="X1748" s="76"/>
      <c r="Y1748" s="76"/>
      <c r="Z1748" s="76"/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8"/>
      <c r="AM1748" s="76"/>
      <c r="AN1748" s="76"/>
      <c r="AO1748" s="76"/>
      <c r="AP1748" s="76"/>
      <c r="AQ1748" s="76"/>
      <c r="AR1748" s="76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7"/>
      <c r="BD1748" s="77"/>
      <c r="BE1748" s="77"/>
      <c r="BF1748" s="77"/>
      <c r="BG1748" s="77"/>
      <c r="BH1748" s="77"/>
      <c r="BI1748" s="77"/>
      <c r="BJ1748" s="76"/>
      <c r="BK1748" s="76"/>
      <c r="BL1748" s="78"/>
      <c r="BM1748" s="76"/>
      <c r="BN1748" s="76"/>
      <c r="BO1748" s="76"/>
      <c r="BP1748" s="76"/>
      <c r="BQ1748" s="76"/>
      <c r="BR1748" s="76"/>
      <c r="BS1748" s="76"/>
      <c r="BT1748" s="76"/>
      <c r="BU1748" s="76"/>
      <c r="BV1748" s="76"/>
      <c r="BW1748" s="76"/>
      <c r="BX1748" s="76"/>
      <c r="BY1748" s="76"/>
      <c r="BZ1748" s="70"/>
      <c r="CA1748" s="71"/>
      <c r="CB1748" s="70"/>
      <c r="CC1748" s="70"/>
      <c r="CD1748" s="72"/>
      <c r="CJ1748"/>
      <c r="CW1748" s="74"/>
      <c r="DC1748" s="67"/>
      <c r="DI1748" s="67"/>
    </row>
    <row r="1749" spans="1:113">
      <c r="A1749" s="76"/>
      <c r="B1749" s="77"/>
      <c r="C1749" s="76"/>
      <c r="D1749" s="78"/>
      <c r="E1749" s="76"/>
      <c r="F1749" s="76"/>
      <c r="G1749" s="76"/>
      <c r="H1749" s="76"/>
      <c r="I1749" s="76"/>
      <c r="J1749" s="76"/>
      <c r="K1749" s="76"/>
      <c r="L1749" s="78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8"/>
      <c r="AM1749" s="76"/>
      <c r="AN1749" s="76"/>
      <c r="AO1749" s="76"/>
      <c r="AP1749" s="76"/>
      <c r="AQ1749" s="76"/>
      <c r="AR1749" s="76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7"/>
      <c r="BD1749" s="77"/>
      <c r="BE1749" s="77"/>
      <c r="BF1749" s="77"/>
      <c r="BG1749" s="77"/>
      <c r="BH1749" s="77"/>
      <c r="BI1749" s="77"/>
      <c r="BJ1749" s="76"/>
      <c r="BK1749" s="76"/>
      <c r="BL1749" s="78"/>
      <c r="BM1749" s="76"/>
      <c r="BN1749" s="76"/>
      <c r="BO1749" s="76"/>
      <c r="BP1749" s="76"/>
      <c r="BQ1749" s="76"/>
      <c r="BR1749" s="76"/>
      <c r="BS1749" s="76"/>
      <c r="BT1749" s="76"/>
      <c r="BU1749" s="76"/>
      <c r="BV1749" s="76"/>
      <c r="BW1749" s="76"/>
      <c r="BX1749" s="76"/>
      <c r="BY1749" s="76"/>
      <c r="BZ1749" s="70"/>
      <c r="CA1749" s="71"/>
      <c r="CB1749" s="70"/>
      <c r="CC1749" s="70"/>
      <c r="CD1749" s="72"/>
      <c r="CJ1749"/>
      <c r="CW1749" s="74"/>
      <c r="DC1749" s="67"/>
      <c r="DI1749" s="67"/>
    </row>
    <row r="1750" spans="1:113">
      <c r="A1750" s="76"/>
      <c r="B1750" s="77"/>
      <c r="C1750" s="76"/>
      <c r="D1750" s="78"/>
      <c r="E1750" s="76"/>
      <c r="F1750" s="76"/>
      <c r="G1750" s="76"/>
      <c r="H1750" s="76"/>
      <c r="I1750" s="76"/>
      <c r="J1750" s="76"/>
      <c r="K1750" s="76"/>
      <c r="L1750" s="78"/>
      <c r="M1750" s="76"/>
      <c r="N1750" s="76"/>
      <c r="O1750" s="76"/>
      <c r="P1750" s="76"/>
      <c r="Q1750" s="76"/>
      <c r="R1750" s="76"/>
      <c r="S1750" s="76"/>
      <c r="T1750" s="76"/>
      <c r="U1750" s="76"/>
      <c r="V1750" s="76"/>
      <c r="W1750" s="76"/>
      <c r="X1750" s="76"/>
      <c r="Y1750" s="76"/>
      <c r="Z1750" s="76"/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8"/>
      <c r="AM1750" s="76"/>
      <c r="AN1750" s="76"/>
      <c r="AO1750" s="76"/>
      <c r="AP1750" s="76"/>
      <c r="AQ1750" s="76"/>
      <c r="AR1750" s="76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7"/>
      <c r="BD1750" s="77"/>
      <c r="BE1750" s="77"/>
      <c r="BF1750" s="77"/>
      <c r="BG1750" s="77"/>
      <c r="BH1750" s="77"/>
      <c r="BI1750" s="77"/>
      <c r="BJ1750" s="76"/>
      <c r="BK1750" s="76"/>
      <c r="BL1750" s="78"/>
      <c r="BM1750" s="76"/>
      <c r="BN1750" s="76"/>
      <c r="BO1750" s="76"/>
      <c r="BP1750" s="76"/>
      <c r="BQ1750" s="76"/>
      <c r="BR1750" s="76"/>
      <c r="BS1750" s="76"/>
      <c r="BT1750" s="76"/>
      <c r="BU1750" s="76"/>
      <c r="BV1750" s="76"/>
      <c r="BW1750" s="76"/>
      <c r="BX1750" s="76"/>
      <c r="BY1750" s="76"/>
      <c r="BZ1750" s="70"/>
      <c r="CA1750" s="71"/>
      <c r="CB1750" s="70"/>
      <c r="CC1750" s="70"/>
      <c r="CD1750" s="72"/>
      <c r="CJ1750"/>
      <c r="CW1750" s="74"/>
      <c r="DC1750" s="67"/>
      <c r="DI1750" s="67"/>
    </row>
    <row r="1751" spans="1:113">
      <c r="A1751" s="76"/>
      <c r="B1751" s="77"/>
      <c r="C1751" s="76"/>
      <c r="D1751" s="78"/>
      <c r="E1751" s="76"/>
      <c r="F1751" s="76"/>
      <c r="G1751" s="76"/>
      <c r="H1751" s="76"/>
      <c r="I1751" s="76"/>
      <c r="J1751" s="76"/>
      <c r="K1751" s="76"/>
      <c r="L1751" s="78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8"/>
      <c r="AM1751" s="76"/>
      <c r="AN1751" s="76"/>
      <c r="AO1751" s="76"/>
      <c r="AP1751" s="76"/>
      <c r="AQ1751" s="76"/>
      <c r="AR1751" s="76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7"/>
      <c r="BD1751" s="77"/>
      <c r="BE1751" s="77"/>
      <c r="BF1751" s="77"/>
      <c r="BG1751" s="77"/>
      <c r="BH1751" s="77"/>
      <c r="BI1751" s="77"/>
      <c r="BJ1751" s="76"/>
      <c r="BK1751" s="76"/>
      <c r="BL1751" s="78"/>
      <c r="BM1751" s="76"/>
      <c r="BN1751" s="76"/>
      <c r="BO1751" s="76"/>
      <c r="BP1751" s="76"/>
      <c r="BQ1751" s="76"/>
      <c r="BR1751" s="76"/>
      <c r="BS1751" s="76"/>
      <c r="BT1751" s="76"/>
      <c r="BU1751" s="76"/>
      <c r="BV1751" s="76"/>
      <c r="BW1751" s="76"/>
      <c r="BX1751" s="76"/>
      <c r="BY1751" s="76"/>
      <c r="BZ1751" s="70"/>
      <c r="CA1751" s="71"/>
      <c r="CB1751" s="70"/>
      <c r="CC1751" s="70"/>
      <c r="CD1751" s="72"/>
      <c r="CJ1751"/>
      <c r="CW1751" s="74"/>
      <c r="DC1751" s="67"/>
      <c r="DI1751" s="67"/>
    </row>
    <row r="1752" spans="1:113">
      <c r="A1752" s="76"/>
      <c r="B1752" s="77"/>
      <c r="C1752" s="76"/>
      <c r="D1752" s="78"/>
      <c r="E1752" s="76"/>
      <c r="F1752" s="76"/>
      <c r="G1752" s="76"/>
      <c r="H1752" s="76"/>
      <c r="I1752" s="76"/>
      <c r="J1752" s="76"/>
      <c r="K1752" s="76"/>
      <c r="L1752" s="78"/>
      <c r="M1752" s="76"/>
      <c r="N1752" s="76"/>
      <c r="O1752" s="76"/>
      <c r="P1752" s="76"/>
      <c r="Q1752" s="76"/>
      <c r="R1752" s="76"/>
      <c r="S1752" s="76"/>
      <c r="T1752" s="76"/>
      <c r="U1752" s="76"/>
      <c r="V1752" s="76"/>
      <c r="W1752" s="76"/>
      <c r="X1752" s="76"/>
      <c r="Y1752" s="76"/>
      <c r="Z1752" s="76"/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8"/>
      <c r="AM1752" s="76"/>
      <c r="AN1752" s="76"/>
      <c r="AO1752" s="76"/>
      <c r="AP1752" s="76"/>
      <c r="AQ1752" s="76"/>
      <c r="AR1752" s="76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7"/>
      <c r="BD1752" s="77"/>
      <c r="BE1752" s="77"/>
      <c r="BF1752" s="77"/>
      <c r="BG1752" s="77"/>
      <c r="BH1752" s="77"/>
      <c r="BI1752" s="77"/>
      <c r="BJ1752" s="76"/>
      <c r="BK1752" s="76"/>
      <c r="BL1752" s="78"/>
      <c r="BM1752" s="76"/>
      <c r="BN1752" s="76"/>
      <c r="BO1752" s="76"/>
      <c r="BP1752" s="76"/>
      <c r="BQ1752" s="76"/>
      <c r="BR1752" s="76"/>
      <c r="BS1752" s="76"/>
      <c r="BT1752" s="76"/>
      <c r="BU1752" s="76"/>
      <c r="BV1752" s="76"/>
      <c r="BW1752" s="76"/>
      <c r="BX1752" s="76"/>
      <c r="BY1752" s="76"/>
      <c r="BZ1752" s="70"/>
      <c r="CA1752" s="71"/>
      <c r="CB1752" s="70"/>
      <c r="CC1752" s="70"/>
      <c r="CD1752" s="72"/>
      <c r="CJ1752"/>
      <c r="CW1752" s="74"/>
      <c r="DC1752" s="67"/>
      <c r="DI1752" s="67"/>
    </row>
    <row r="1753" spans="1:113">
      <c r="A1753" s="76"/>
      <c r="B1753" s="77"/>
      <c r="C1753" s="76"/>
      <c r="D1753" s="78"/>
      <c r="E1753" s="76"/>
      <c r="F1753" s="76"/>
      <c r="G1753" s="76"/>
      <c r="H1753" s="76"/>
      <c r="I1753" s="76"/>
      <c r="J1753" s="76"/>
      <c r="K1753" s="76"/>
      <c r="L1753" s="78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8"/>
      <c r="AM1753" s="76"/>
      <c r="AN1753" s="76"/>
      <c r="AO1753" s="76"/>
      <c r="AP1753" s="76"/>
      <c r="AQ1753" s="76"/>
      <c r="AR1753" s="76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7"/>
      <c r="BD1753" s="77"/>
      <c r="BE1753" s="77"/>
      <c r="BF1753" s="77"/>
      <c r="BG1753" s="77"/>
      <c r="BH1753" s="77"/>
      <c r="BI1753" s="77"/>
      <c r="BJ1753" s="76"/>
      <c r="BK1753" s="76"/>
      <c r="BL1753" s="78"/>
      <c r="BM1753" s="76"/>
      <c r="BN1753" s="76"/>
      <c r="BO1753" s="76"/>
      <c r="BP1753" s="76"/>
      <c r="BQ1753" s="76"/>
      <c r="BR1753" s="76"/>
      <c r="BS1753" s="76"/>
      <c r="BT1753" s="76"/>
      <c r="BU1753" s="76"/>
      <c r="BV1753" s="76"/>
      <c r="BW1753" s="76"/>
      <c r="BX1753" s="76"/>
      <c r="BY1753" s="76"/>
      <c r="BZ1753" s="70"/>
      <c r="CA1753" s="71"/>
      <c r="CB1753" s="70"/>
      <c r="CC1753" s="70"/>
      <c r="CD1753" s="72"/>
      <c r="CJ1753"/>
      <c r="CW1753" s="74"/>
      <c r="DC1753" s="67"/>
      <c r="DI1753" s="67"/>
    </row>
    <row r="1754" spans="1:113">
      <c r="A1754" s="76"/>
      <c r="B1754" s="77"/>
      <c r="C1754" s="76"/>
      <c r="D1754" s="78"/>
      <c r="E1754" s="76"/>
      <c r="F1754" s="76"/>
      <c r="G1754" s="76"/>
      <c r="H1754" s="76"/>
      <c r="I1754" s="76"/>
      <c r="J1754" s="76"/>
      <c r="K1754" s="76"/>
      <c r="L1754" s="78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8"/>
      <c r="AM1754" s="76"/>
      <c r="AN1754" s="76"/>
      <c r="AO1754" s="76"/>
      <c r="AP1754" s="76"/>
      <c r="AQ1754" s="76"/>
      <c r="AR1754" s="76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7"/>
      <c r="BD1754" s="77"/>
      <c r="BE1754" s="77"/>
      <c r="BF1754" s="77"/>
      <c r="BG1754" s="77"/>
      <c r="BH1754" s="77"/>
      <c r="BI1754" s="77"/>
      <c r="BJ1754" s="76"/>
      <c r="BK1754" s="76"/>
      <c r="BL1754" s="78"/>
      <c r="BM1754" s="76"/>
      <c r="BN1754" s="76"/>
      <c r="BO1754" s="76"/>
      <c r="BP1754" s="76"/>
      <c r="BQ1754" s="76"/>
      <c r="BR1754" s="76"/>
      <c r="BS1754" s="76"/>
      <c r="BT1754" s="76"/>
      <c r="BU1754" s="76"/>
      <c r="BV1754" s="76"/>
      <c r="BW1754" s="76"/>
      <c r="BX1754" s="76"/>
      <c r="BY1754" s="76"/>
      <c r="BZ1754" s="70"/>
      <c r="CA1754" s="71"/>
      <c r="CB1754" s="70"/>
      <c r="CC1754" s="70"/>
      <c r="CD1754" s="72"/>
      <c r="CJ1754"/>
      <c r="CW1754" s="74"/>
      <c r="DC1754" s="67"/>
      <c r="DI1754" s="67"/>
    </row>
    <row r="1755" spans="1:113">
      <c r="A1755" s="76"/>
      <c r="B1755" s="77"/>
      <c r="C1755" s="76"/>
      <c r="D1755" s="78"/>
      <c r="E1755" s="76"/>
      <c r="F1755" s="76"/>
      <c r="G1755" s="76"/>
      <c r="H1755" s="76"/>
      <c r="I1755" s="76"/>
      <c r="J1755" s="76"/>
      <c r="K1755" s="76"/>
      <c r="L1755" s="78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8"/>
      <c r="AM1755" s="76"/>
      <c r="AN1755" s="76"/>
      <c r="AO1755" s="76"/>
      <c r="AP1755" s="76"/>
      <c r="AQ1755" s="76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7"/>
      <c r="BD1755" s="77"/>
      <c r="BE1755" s="77"/>
      <c r="BF1755" s="77"/>
      <c r="BG1755" s="77"/>
      <c r="BH1755" s="77"/>
      <c r="BI1755" s="77"/>
      <c r="BJ1755" s="76"/>
      <c r="BK1755" s="76"/>
      <c r="BL1755" s="78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0"/>
      <c r="CA1755" s="71"/>
      <c r="CB1755" s="70"/>
      <c r="CC1755" s="70"/>
      <c r="CD1755" s="72"/>
      <c r="CJ1755"/>
      <c r="CW1755" s="74"/>
      <c r="DC1755" s="67"/>
      <c r="DI1755" s="67"/>
    </row>
    <row r="1756" spans="1:113">
      <c r="A1756" s="76"/>
      <c r="B1756" s="77"/>
      <c r="C1756" s="76"/>
      <c r="D1756" s="78"/>
      <c r="E1756" s="76"/>
      <c r="F1756" s="76"/>
      <c r="G1756" s="76"/>
      <c r="H1756" s="76"/>
      <c r="I1756" s="76"/>
      <c r="J1756" s="76"/>
      <c r="K1756" s="76"/>
      <c r="L1756" s="78"/>
      <c r="M1756" s="76"/>
      <c r="N1756" s="76"/>
      <c r="O1756" s="76"/>
      <c r="P1756" s="76"/>
      <c r="Q1756" s="76"/>
      <c r="R1756" s="76"/>
      <c r="S1756" s="76"/>
      <c r="T1756" s="76"/>
      <c r="U1756" s="76"/>
      <c r="V1756" s="76"/>
      <c r="W1756" s="76"/>
      <c r="X1756" s="76"/>
      <c r="Y1756" s="76"/>
      <c r="Z1756" s="76"/>
      <c r="AA1756" s="76"/>
      <c r="AB1756" s="76"/>
      <c r="AC1756" s="76"/>
      <c r="AD1756" s="76"/>
      <c r="AE1756" s="76"/>
      <c r="AF1756" s="76"/>
      <c r="AG1756" s="76"/>
      <c r="AH1756" s="76"/>
      <c r="AI1756" s="76"/>
      <c r="AJ1756" s="76"/>
      <c r="AK1756" s="76"/>
      <c r="AL1756" s="78"/>
      <c r="AM1756" s="76"/>
      <c r="AN1756" s="76"/>
      <c r="AO1756" s="76"/>
      <c r="AP1756" s="76"/>
      <c r="AQ1756" s="76"/>
      <c r="AR1756" s="76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7"/>
      <c r="BD1756" s="77"/>
      <c r="BE1756" s="77"/>
      <c r="BF1756" s="77"/>
      <c r="BG1756" s="77"/>
      <c r="BH1756" s="77"/>
      <c r="BI1756" s="77"/>
      <c r="BJ1756" s="76"/>
      <c r="BK1756" s="76"/>
      <c r="BL1756" s="78"/>
      <c r="BM1756" s="76"/>
      <c r="BN1756" s="76"/>
      <c r="BO1756" s="76"/>
      <c r="BP1756" s="76"/>
      <c r="BQ1756" s="76"/>
      <c r="BR1756" s="76"/>
      <c r="BS1756" s="76"/>
      <c r="BT1756" s="76"/>
      <c r="BU1756" s="76"/>
      <c r="BV1756" s="76"/>
      <c r="BW1756" s="76"/>
      <c r="BX1756" s="76"/>
      <c r="BY1756" s="76"/>
      <c r="BZ1756" s="70"/>
      <c r="CA1756" s="71"/>
      <c r="CB1756" s="70"/>
      <c r="CC1756" s="70"/>
      <c r="CD1756" s="72"/>
      <c r="CJ1756"/>
      <c r="CW1756" s="74"/>
      <c r="DC1756" s="67"/>
      <c r="DI1756" s="67"/>
    </row>
    <row r="1757" spans="1:113">
      <c r="A1757" s="76"/>
      <c r="B1757" s="77"/>
      <c r="C1757" s="76"/>
      <c r="D1757" s="78"/>
      <c r="E1757" s="76"/>
      <c r="F1757" s="76"/>
      <c r="G1757" s="76"/>
      <c r="H1757" s="76"/>
      <c r="I1757" s="76"/>
      <c r="J1757" s="76"/>
      <c r="K1757" s="76"/>
      <c r="L1757" s="78"/>
      <c r="M1757" s="76"/>
      <c r="N1757" s="76"/>
      <c r="O1757" s="76"/>
      <c r="P1757" s="76"/>
      <c r="Q1757" s="76"/>
      <c r="R1757" s="79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8"/>
      <c r="AM1757" s="76"/>
      <c r="AN1757" s="76"/>
      <c r="AO1757" s="76"/>
      <c r="AP1757" s="76"/>
      <c r="AQ1757" s="76"/>
      <c r="AR1757" s="76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7"/>
      <c r="BD1757" s="77"/>
      <c r="BE1757" s="77"/>
      <c r="BF1757" s="77"/>
      <c r="BG1757" s="77"/>
      <c r="BH1757" s="77"/>
      <c r="BI1757" s="77"/>
      <c r="BJ1757" s="76"/>
      <c r="BK1757" s="76"/>
      <c r="BL1757" s="78"/>
      <c r="BM1757" s="76"/>
      <c r="BN1757" s="76"/>
      <c r="BO1757" s="76"/>
      <c r="BP1757" s="76"/>
      <c r="BQ1757" s="76"/>
      <c r="BR1757" s="76"/>
      <c r="BS1757" s="76"/>
      <c r="BT1757" s="76"/>
      <c r="BU1757" s="76"/>
      <c r="BV1757" s="76"/>
      <c r="BW1757" s="76"/>
      <c r="BX1757" s="76"/>
      <c r="BY1757" s="76"/>
      <c r="BZ1757" s="70"/>
      <c r="CA1757" s="71"/>
      <c r="CB1757" s="70"/>
      <c r="CC1757" s="70"/>
      <c r="CD1757" s="72"/>
      <c r="CJ1757"/>
      <c r="CW1757" s="74"/>
      <c r="DC1757" s="67"/>
      <c r="DI1757" s="67"/>
    </row>
    <row r="1758" spans="1:113">
      <c r="A1758" s="76"/>
      <c r="B1758" s="77"/>
      <c r="C1758" s="76"/>
      <c r="D1758" s="78"/>
      <c r="E1758" s="76"/>
      <c r="F1758" s="76"/>
      <c r="G1758" s="76"/>
      <c r="H1758" s="76"/>
      <c r="I1758" s="76"/>
      <c r="J1758" s="76"/>
      <c r="K1758" s="76"/>
      <c r="L1758" s="78"/>
      <c r="M1758" s="76"/>
      <c r="N1758" s="76"/>
      <c r="O1758" s="76"/>
      <c r="P1758" s="76"/>
      <c r="Q1758" s="76"/>
      <c r="R1758" s="76"/>
      <c r="S1758" s="76"/>
      <c r="T1758" s="76"/>
      <c r="U1758" s="76"/>
      <c r="V1758" s="76"/>
      <c r="W1758" s="76"/>
      <c r="X1758" s="76"/>
      <c r="Y1758" s="76"/>
      <c r="Z1758" s="76"/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8"/>
      <c r="AM1758" s="76"/>
      <c r="AN1758" s="76"/>
      <c r="AO1758" s="76"/>
      <c r="AP1758" s="76"/>
      <c r="AQ1758" s="76"/>
      <c r="AR1758" s="76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7"/>
      <c r="BD1758" s="77"/>
      <c r="BE1758" s="77"/>
      <c r="BF1758" s="77"/>
      <c r="BG1758" s="77"/>
      <c r="BH1758" s="77"/>
      <c r="BI1758" s="77"/>
      <c r="BJ1758" s="76"/>
      <c r="BK1758" s="76"/>
      <c r="BL1758" s="78"/>
      <c r="BM1758" s="76"/>
      <c r="BN1758" s="76"/>
      <c r="BO1758" s="76"/>
      <c r="BP1758" s="76"/>
      <c r="BQ1758" s="76"/>
      <c r="BR1758" s="76"/>
      <c r="BS1758" s="76"/>
      <c r="BT1758" s="76"/>
      <c r="BU1758" s="76"/>
      <c r="BV1758" s="76"/>
      <c r="BW1758" s="76"/>
      <c r="BX1758" s="76"/>
      <c r="BY1758" s="76"/>
      <c r="BZ1758" s="70"/>
      <c r="CA1758" s="71"/>
      <c r="CB1758" s="70"/>
      <c r="CC1758" s="70"/>
      <c r="CD1758" s="72"/>
      <c r="CJ1758"/>
      <c r="CW1758" s="74"/>
      <c r="DC1758" s="67"/>
      <c r="DI1758" s="67"/>
    </row>
    <row r="1759" spans="1:113">
      <c r="A1759" s="76"/>
      <c r="B1759" s="77"/>
      <c r="C1759" s="76"/>
      <c r="D1759" s="78"/>
      <c r="E1759" s="76"/>
      <c r="F1759" s="76"/>
      <c r="G1759" s="76"/>
      <c r="H1759" s="76"/>
      <c r="I1759" s="76"/>
      <c r="J1759" s="76"/>
      <c r="K1759" s="76"/>
      <c r="L1759" s="78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8"/>
      <c r="AM1759" s="76"/>
      <c r="AN1759" s="76"/>
      <c r="AO1759" s="76"/>
      <c r="AP1759" s="76"/>
      <c r="AQ1759" s="76"/>
      <c r="AR1759" s="76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7"/>
      <c r="BD1759" s="77"/>
      <c r="BE1759" s="77"/>
      <c r="BF1759" s="77"/>
      <c r="BG1759" s="77"/>
      <c r="BH1759" s="77"/>
      <c r="BI1759" s="77"/>
      <c r="BJ1759" s="76"/>
      <c r="BK1759" s="76"/>
      <c r="BL1759" s="78"/>
      <c r="BM1759" s="76"/>
      <c r="BN1759" s="76"/>
      <c r="BO1759" s="76"/>
      <c r="BP1759" s="76"/>
      <c r="BQ1759" s="76"/>
      <c r="BR1759" s="76"/>
      <c r="BS1759" s="76"/>
      <c r="BT1759" s="76"/>
      <c r="BU1759" s="76"/>
      <c r="BV1759" s="76"/>
      <c r="BW1759" s="76"/>
      <c r="BX1759" s="76"/>
      <c r="BY1759" s="76"/>
      <c r="BZ1759" s="70"/>
      <c r="CA1759" s="71"/>
      <c r="CB1759" s="70"/>
      <c r="CC1759" s="70"/>
      <c r="CD1759" s="72"/>
      <c r="CJ1759"/>
      <c r="CW1759" s="74"/>
      <c r="DC1759" s="67"/>
      <c r="DI1759" s="67"/>
    </row>
    <row r="1760" spans="1:113">
      <c r="A1760" s="76"/>
      <c r="B1760" s="77"/>
      <c r="C1760" s="76"/>
      <c r="D1760" s="78"/>
      <c r="E1760" s="76"/>
      <c r="F1760" s="76"/>
      <c r="G1760" s="76"/>
      <c r="H1760" s="76"/>
      <c r="I1760" s="76"/>
      <c r="J1760" s="76"/>
      <c r="K1760" s="76"/>
      <c r="L1760" s="78"/>
      <c r="M1760" s="76"/>
      <c r="N1760" s="76"/>
      <c r="O1760" s="76"/>
      <c r="P1760" s="76"/>
      <c r="Q1760" s="76"/>
      <c r="R1760" s="76"/>
      <c r="S1760" s="76"/>
      <c r="T1760" s="76"/>
      <c r="U1760" s="76"/>
      <c r="V1760" s="76"/>
      <c r="W1760" s="76"/>
      <c r="X1760" s="76"/>
      <c r="Y1760" s="76"/>
      <c r="Z1760" s="76"/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8"/>
      <c r="AM1760" s="76"/>
      <c r="AN1760" s="76"/>
      <c r="AO1760" s="76"/>
      <c r="AP1760" s="76"/>
      <c r="AQ1760" s="76"/>
      <c r="AR1760" s="76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7"/>
      <c r="BD1760" s="77"/>
      <c r="BE1760" s="77"/>
      <c r="BF1760" s="77"/>
      <c r="BG1760" s="77"/>
      <c r="BH1760" s="77"/>
      <c r="BI1760" s="77"/>
      <c r="BJ1760" s="76"/>
      <c r="BK1760" s="76"/>
      <c r="BL1760" s="78"/>
      <c r="BM1760" s="76"/>
      <c r="BN1760" s="76"/>
      <c r="BO1760" s="76"/>
      <c r="BP1760" s="76"/>
      <c r="BQ1760" s="76"/>
      <c r="BR1760" s="76"/>
      <c r="BS1760" s="76"/>
      <c r="BT1760" s="76"/>
      <c r="BU1760" s="76"/>
      <c r="BV1760" s="76"/>
      <c r="BW1760" s="76"/>
      <c r="BX1760" s="76"/>
      <c r="BY1760" s="76"/>
      <c r="BZ1760" s="70"/>
      <c r="CA1760" s="71"/>
      <c r="CB1760" s="70"/>
      <c r="CC1760" s="70"/>
      <c r="CD1760" s="72"/>
      <c r="CJ1760"/>
      <c r="CW1760" s="74"/>
      <c r="DC1760" s="67"/>
      <c r="DI1760" s="67"/>
    </row>
    <row r="1761" spans="1:113">
      <c r="A1761" s="76"/>
      <c r="B1761" s="77"/>
      <c r="C1761" s="76"/>
      <c r="D1761" s="78"/>
      <c r="E1761" s="76"/>
      <c r="F1761" s="76"/>
      <c r="G1761" s="76"/>
      <c r="H1761" s="76"/>
      <c r="I1761" s="76"/>
      <c r="J1761" s="76"/>
      <c r="K1761" s="76"/>
      <c r="L1761" s="78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8"/>
      <c r="AM1761" s="76"/>
      <c r="AN1761" s="76"/>
      <c r="AO1761" s="76"/>
      <c r="AP1761" s="76"/>
      <c r="AQ1761" s="76"/>
      <c r="AR1761" s="76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7"/>
      <c r="BD1761" s="77"/>
      <c r="BE1761" s="77"/>
      <c r="BF1761" s="77"/>
      <c r="BG1761" s="77"/>
      <c r="BH1761" s="77"/>
      <c r="BI1761" s="77"/>
      <c r="BJ1761" s="76"/>
      <c r="BK1761" s="76"/>
      <c r="BL1761" s="78"/>
      <c r="BM1761" s="76"/>
      <c r="BN1761" s="76"/>
      <c r="BO1761" s="76"/>
      <c r="BP1761" s="76"/>
      <c r="BQ1761" s="76"/>
      <c r="BR1761" s="76"/>
      <c r="BS1761" s="76"/>
      <c r="BT1761" s="76"/>
      <c r="BU1761" s="76"/>
      <c r="BV1761" s="76"/>
      <c r="BW1761" s="76"/>
      <c r="BX1761" s="76"/>
      <c r="BY1761" s="76"/>
      <c r="BZ1761" s="70"/>
      <c r="CA1761" s="71"/>
      <c r="CB1761" s="70"/>
      <c r="CC1761" s="70"/>
      <c r="CD1761" s="72"/>
      <c r="CJ1761"/>
      <c r="CW1761" s="74"/>
      <c r="DC1761" s="67"/>
      <c r="DI1761" s="67"/>
    </row>
    <row r="1762" spans="1:113">
      <c r="A1762" s="76"/>
      <c r="B1762" s="77"/>
      <c r="C1762" s="76"/>
      <c r="D1762" s="78"/>
      <c r="E1762" s="76"/>
      <c r="F1762" s="76"/>
      <c r="G1762" s="76"/>
      <c r="H1762" s="76"/>
      <c r="I1762" s="76"/>
      <c r="J1762" s="76"/>
      <c r="K1762" s="76"/>
      <c r="L1762" s="78"/>
      <c r="M1762" s="76"/>
      <c r="N1762" s="76"/>
      <c r="O1762" s="76"/>
      <c r="P1762" s="76"/>
      <c r="Q1762" s="76"/>
      <c r="R1762" s="79"/>
      <c r="S1762" s="76"/>
      <c r="T1762" s="76"/>
      <c r="U1762" s="76"/>
      <c r="V1762" s="76"/>
      <c r="W1762" s="76"/>
      <c r="X1762" s="76"/>
      <c r="Y1762" s="76"/>
      <c r="Z1762" s="76"/>
      <c r="AA1762" s="76"/>
      <c r="AB1762" s="76"/>
      <c r="AC1762" s="76"/>
      <c r="AD1762" s="76"/>
      <c r="AE1762" s="76"/>
      <c r="AF1762" s="76"/>
      <c r="AG1762" s="76"/>
      <c r="AH1762" s="76"/>
      <c r="AI1762" s="76"/>
      <c r="AJ1762" s="76"/>
      <c r="AK1762" s="76"/>
      <c r="AL1762" s="78"/>
      <c r="AM1762" s="76"/>
      <c r="AN1762" s="76"/>
      <c r="AO1762" s="76"/>
      <c r="AP1762" s="76"/>
      <c r="AQ1762" s="76"/>
      <c r="AR1762" s="76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7"/>
      <c r="BD1762" s="77"/>
      <c r="BE1762" s="77"/>
      <c r="BF1762" s="77"/>
      <c r="BG1762" s="77"/>
      <c r="BH1762" s="77"/>
      <c r="BI1762" s="77"/>
      <c r="BJ1762" s="76"/>
      <c r="BK1762" s="76"/>
      <c r="BL1762" s="78"/>
      <c r="BM1762" s="76"/>
      <c r="BN1762" s="76"/>
      <c r="BO1762" s="76"/>
      <c r="BP1762" s="76"/>
      <c r="BQ1762" s="76"/>
      <c r="BR1762" s="76"/>
      <c r="BS1762" s="76"/>
      <c r="BT1762" s="76"/>
      <c r="BU1762" s="76"/>
      <c r="BV1762" s="76"/>
      <c r="BW1762" s="76"/>
      <c r="BX1762" s="76"/>
      <c r="BY1762" s="76"/>
      <c r="BZ1762" s="70"/>
      <c r="CA1762" s="71"/>
      <c r="CB1762" s="70"/>
      <c r="CC1762" s="70"/>
      <c r="CD1762" s="72"/>
      <c r="CJ1762"/>
      <c r="CW1762" s="74"/>
      <c r="DC1762" s="67"/>
      <c r="DI1762" s="67"/>
    </row>
    <row r="1763" spans="1:113">
      <c r="A1763" s="76"/>
      <c r="B1763" s="77"/>
      <c r="C1763" s="76"/>
      <c r="D1763" s="78"/>
      <c r="E1763" s="76"/>
      <c r="F1763" s="76"/>
      <c r="G1763" s="76"/>
      <c r="H1763" s="76"/>
      <c r="I1763" s="76"/>
      <c r="J1763" s="76"/>
      <c r="K1763" s="76"/>
      <c r="L1763" s="78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76"/>
      <c r="AE1763" s="76"/>
      <c r="AF1763" s="76"/>
      <c r="AG1763" s="76"/>
      <c r="AH1763" s="76"/>
      <c r="AI1763" s="76"/>
      <c r="AJ1763" s="76"/>
      <c r="AK1763" s="76"/>
      <c r="AL1763" s="78"/>
      <c r="AM1763" s="76"/>
      <c r="AN1763" s="76"/>
      <c r="AO1763" s="76"/>
      <c r="AP1763" s="76"/>
      <c r="AQ1763" s="76"/>
      <c r="AR1763" s="76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7"/>
      <c r="BD1763" s="77"/>
      <c r="BE1763" s="77"/>
      <c r="BF1763" s="77"/>
      <c r="BG1763" s="77"/>
      <c r="BH1763" s="77"/>
      <c r="BI1763" s="77"/>
      <c r="BJ1763" s="76"/>
      <c r="BK1763" s="76"/>
      <c r="BL1763" s="78"/>
      <c r="BM1763" s="76"/>
      <c r="BN1763" s="76"/>
      <c r="BO1763" s="76"/>
      <c r="BP1763" s="76"/>
      <c r="BQ1763" s="76"/>
      <c r="BR1763" s="76"/>
      <c r="BS1763" s="76"/>
      <c r="BT1763" s="76"/>
      <c r="BU1763" s="76"/>
      <c r="BV1763" s="76"/>
      <c r="BW1763" s="76"/>
      <c r="BX1763" s="76"/>
      <c r="BY1763" s="76"/>
      <c r="BZ1763" s="70"/>
      <c r="CA1763" s="71"/>
      <c r="CB1763" s="70"/>
      <c r="CC1763" s="70"/>
      <c r="CD1763" s="72"/>
      <c r="CJ1763"/>
      <c r="CW1763" s="74"/>
      <c r="DC1763" s="67"/>
      <c r="DI1763" s="67"/>
    </row>
    <row r="1764" spans="1:113">
      <c r="A1764" s="76"/>
      <c r="B1764" s="77"/>
      <c r="C1764" s="76"/>
      <c r="D1764" s="78"/>
      <c r="E1764" s="76"/>
      <c r="F1764" s="76"/>
      <c r="G1764" s="76"/>
      <c r="H1764" s="76"/>
      <c r="I1764" s="76"/>
      <c r="J1764" s="76"/>
      <c r="K1764" s="76"/>
      <c r="L1764" s="78"/>
      <c r="M1764" s="76"/>
      <c r="N1764" s="76"/>
      <c r="O1764" s="76"/>
      <c r="P1764" s="76"/>
      <c r="Q1764" s="76"/>
      <c r="R1764" s="79"/>
      <c r="S1764" s="76"/>
      <c r="T1764" s="76"/>
      <c r="U1764" s="76"/>
      <c r="V1764" s="76"/>
      <c r="W1764" s="76"/>
      <c r="X1764" s="76"/>
      <c r="Y1764" s="76"/>
      <c r="Z1764" s="76"/>
      <c r="AA1764" s="76"/>
      <c r="AB1764" s="76"/>
      <c r="AC1764" s="76"/>
      <c r="AD1764" s="76"/>
      <c r="AE1764" s="76"/>
      <c r="AF1764" s="76"/>
      <c r="AG1764" s="76"/>
      <c r="AH1764" s="76"/>
      <c r="AI1764" s="76"/>
      <c r="AJ1764" s="76"/>
      <c r="AK1764" s="76"/>
      <c r="AL1764" s="78"/>
      <c r="AM1764" s="76"/>
      <c r="AN1764" s="76"/>
      <c r="AO1764" s="76"/>
      <c r="AP1764" s="76"/>
      <c r="AQ1764" s="76"/>
      <c r="AR1764" s="76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7"/>
      <c r="BD1764" s="77"/>
      <c r="BE1764" s="77"/>
      <c r="BF1764" s="77"/>
      <c r="BG1764" s="77"/>
      <c r="BH1764" s="77"/>
      <c r="BI1764" s="77"/>
      <c r="BJ1764" s="76"/>
      <c r="BK1764" s="76"/>
      <c r="BL1764" s="78"/>
      <c r="BM1764" s="76"/>
      <c r="BN1764" s="76"/>
      <c r="BO1764" s="76"/>
      <c r="BP1764" s="76"/>
      <c r="BQ1764" s="76"/>
      <c r="BR1764" s="76"/>
      <c r="BS1764" s="76"/>
      <c r="BT1764" s="76"/>
      <c r="BU1764" s="76"/>
      <c r="BV1764" s="76"/>
      <c r="BW1764" s="76"/>
      <c r="BX1764" s="76"/>
      <c r="BY1764" s="76"/>
      <c r="BZ1764" s="70"/>
      <c r="CA1764" s="71"/>
      <c r="CB1764" s="70"/>
      <c r="CC1764" s="70"/>
      <c r="CD1764" s="72"/>
      <c r="CJ1764"/>
      <c r="CW1764" s="74"/>
      <c r="DC1764" s="67"/>
      <c r="DI1764" s="67"/>
    </row>
    <row r="1765" spans="1:113">
      <c r="A1765" s="76"/>
      <c r="B1765" s="77"/>
      <c r="C1765" s="76"/>
      <c r="D1765" s="78"/>
      <c r="E1765" s="76"/>
      <c r="F1765" s="76"/>
      <c r="G1765" s="76"/>
      <c r="H1765" s="76"/>
      <c r="I1765" s="76"/>
      <c r="J1765" s="76"/>
      <c r="K1765" s="76"/>
      <c r="L1765" s="78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76"/>
      <c r="AE1765" s="76"/>
      <c r="AF1765" s="76"/>
      <c r="AG1765" s="76"/>
      <c r="AH1765" s="76"/>
      <c r="AI1765" s="76"/>
      <c r="AJ1765" s="76"/>
      <c r="AK1765" s="76"/>
      <c r="AL1765" s="78"/>
      <c r="AM1765" s="76"/>
      <c r="AN1765" s="76"/>
      <c r="AO1765" s="76"/>
      <c r="AP1765" s="76"/>
      <c r="AQ1765" s="76"/>
      <c r="AR1765" s="76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7"/>
      <c r="BD1765" s="77"/>
      <c r="BE1765" s="77"/>
      <c r="BF1765" s="77"/>
      <c r="BG1765" s="77"/>
      <c r="BH1765" s="77"/>
      <c r="BI1765" s="77"/>
      <c r="BJ1765" s="76"/>
      <c r="BK1765" s="76"/>
      <c r="BL1765" s="78"/>
      <c r="BM1765" s="76"/>
      <c r="BN1765" s="76"/>
      <c r="BO1765" s="76"/>
      <c r="BP1765" s="76"/>
      <c r="BQ1765" s="76"/>
      <c r="BR1765" s="76"/>
      <c r="BS1765" s="76"/>
      <c r="BT1765" s="76"/>
      <c r="BU1765" s="76"/>
      <c r="BV1765" s="76"/>
      <c r="BW1765" s="76"/>
      <c r="BX1765" s="76"/>
      <c r="BY1765" s="76"/>
      <c r="BZ1765" s="70"/>
      <c r="CA1765" s="71"/>
      <c r="CB1765" s="70"/>
      <c r="CC1765" s="70"/>
      <c r="CD1765" s="72"/>
      <c r="CJ1765"/>
      <c r="CW1765" s="74"/>
      <c r="DC1765" s="67"/>
      <c r="DI1765" s="67"/>
    </row>
    <row r="1766" spans="1:113">
      <c r="A1766" s="76"/>
      <c r="B1766" s="77"/>
      <c r="C1766" s="76"/>
      <c r="D1766" s="78"/>
      <c r="E1766" s="76"/>
      <c r="F1766" s="76"/>
      <c r="G1766" s="76"/>
      <c r="H1766" s="76"/>
      <c r="I1766" s="76"/>
      <c r="J1766" s="76"/>
      <c r="K1766" s="76"/>
      <c r="L1766" s="78"/>
      <c r="M1766" s="76"/>
      <c r="N1766" s="76"/>
      <c r="O1766" s="76"/>
      <c r="P1766" s="76"/>
      <c r="Q1766" s="76"/>
      <c r="R1766" s="79"/>
      <c r="S1766" s="76"/>
      <c r="T1766" s="76"/>
      <c r="U1766" s="76"/>
      <c r="V1766" s="76"/>
      <c r="W1766" s="76"/>
      <c r="X1766" s="76"/>
      <c r="Y1766" s="76"/>
      <c r="Z1766" s="76"/>
      <c r="AA1766" s="76"/>
      <c r="AB1766" s="76"/>
      <c r="AC1766" s="76"/>
      <c r="AD1766" s="76"/>
      <c r="AE1766" s="76"/>
      <c r="AF1766" s="76"/>
      <c r="AG1766" s="76"/>
      <c r="AH1766" s="76"/>
      <c r="AI1766" s="76"/>
      <c r="AJ1766" s="76"/>
      <c r="AK1766" s="76"/>
      <c r="AL1766" s="78"/>
      <c r="AM1766" s="76"/>
      <c r="AN1766" s="76"/>
      <c r="AO1766" s="76"/>
      <c r="AP1766" s="76"/>
      <c r="AQ1766" s="76"/>
      <c r="AR1766" s="76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7"/>
      <c r="BD1766" s="77"/>
      <c r="BE1766" s="77"/>
      <c r="BF1766" s="77"/>
      <c r="BG1766" s="77"/>
      <c r="BH1766" s="77"/>
      <c r="BI1766" s="77"/>
      <c r="BJ1766" s="76"/>
      <c r="BK1766" s="76"/>
      <c r="BL1766" s="78"/>
      <c r="BM1766" s="76"/>
      <c r="BN1766" s="76"/>
      <c r="BO1766" s="76"/>
      <c r="BP1766" s="76"/>
      <c r="BQ1766" s="76"/>
      <c r="BR1766" s="76"/>
      <c r="BS1766" s="76"/>
      <c r="BT1766" s="76"/>
      <c r="BU1766" s="76"/>
      <c r="BV1766" s="76"/>
      <c r="BW1766" s="76"/>
      <c r="BX1766" s="76"/>
      <c r="BY1766" s="76"/>
      <c r="BZ1766" s="70"/>
      <c r="CA1766" s="71"/>
      <c r="CB1766" s="70"/>
      <c r="CC1766" s="70"/>
      <c r="CD1766" s="72"/>
      <c r="CJ1766"/>
      <c r="CW1766" s="74"/>
      <c r="DC1766" s="67"/>
      <c r="DI1766" s="67"/>
    </row>
    <row r="1767" spans="1:113">
      <c r="A1767" s="76"/>
      <c r="B1767" s="77"/>
      <c r="C1767" s="76"/>
      <c r="D1767" s="78"/>
      <c r="E1767" s="76"/>
      <c r="F1767" s="76"/>
      <c r="G1767" s="76"/>
      <c r="H1767" s="76"/>
      <c r="I1767" s="76"/>
      <c r="J1767" s="76"/>
      <c r="K1767" s="76"/>
      <c r="L1767" s="78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76"/>
      <c r="AE1767" s="76"/>
      <c r="AF1767" s="76"/>
      <c r="AG1767" s="76"/>
      <c r="AH1767" s="76"/>
      <c r="AI1767" s="76"/>
      <c r="AJ1767" s="76"/>
      <c r="AK1767" s="76"/>
      <c r="AL1767" s="78"/>
      <c r="AM1767" s="76"/>
      <c r="AN1767" s="76"/>
      <c r="AO1767" s="76"/>
      <c r="AP1767" s="76"/>
      <c r="AQ1767" s="76"/>
      <c r="AR1767" s="76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7"/>
      <c r="BD1767" s="77"/>
      <c r="BE1767" s="77"/>
      <c r="BF1767" s="77"/>
      <c r="BG1767" s="77"/>
      <c r="BH1767" s="77"/>
      <c r="BI1767" s="77"/>
      <c r="BJ1767" s="76"/>
      <c r="BK1767" s="76"/>
      <c r="BL1767" s="78"/>
      <c r="BM1767" s="76"/>
      <c r="BN1767" s="76"/>
      <c r="BO1767" s="76"/>
      <c r="BP1767" s="76"/>
      <c r="BQ1767" s="76"/>
      <c r="BR1767" s="76"/>
      <c r="BS1767" s="76"/>
      <c r="BT1767" s="76"/>
      <c r="BU1767" s="76"/>
      <c r="BV1767" s="76"/>
      <c r="BW1767" s="76"/>
      <c r="BX1767" s="76"/>
      <c r="BY1767" s="76"/>
      <c r="BZ1767" s="70"/>
      <c r="CA1767" s="71"/>
      <c r="CB1767" s="70"/>
      <c r="CC1767" s="70"/>
      <c r="CD1767" s="72"/>
      <c r="CJ1767"/>
      <c r="CW1767" s="74"/>
      <c r="DC1767" s="67"/>
      <c r="DI1767" s="67"/>
    </row>
    <row r="1768" spans="1:113">
      <c r="A1768" s="76"/>
      <c r="B1768" s="77"/>
      <c r="C1768" s="76"/>
      <c r="D1768" s="78"/>
      <c r="E1768" s="76"/>
      <c r="F1768" s="76"/>
      <c r="G1768" s="76"/>
      <c r="H1768" s="76"/>
      <c r="I1768" s="76"/>
      <c r="J1768" s="76"/>
      <c r="K1768" s="76"/>
      <c r="L1768" s="78"/>
      <c r="M1768" s="76"/>
      <c r="N1768" s="76"/>
      <c r="O1768" s="76"/>
      <c r="P1768" s="76"/>
      <c r="Q1768" s="76"/>
      <c r="R1768" s="76"/>
      <c r="S1768" s="76"/>
      <c r="T1768" s="76"/>
      <c r="U1768" s="76"/>
      <c r="V1768" s="76"/>
      <c r="W1768" s="76"/>
      <c r="X1768" s="76"/>
      <c r="Y1768" s="76"/>
      <c r="Z1768" s="76"/>
      <c r="AA1768" s="76"/>
      <c r="AB1768" s="76"/>
      <c r="AC1768" s="76"/>
      <c r="AD1768" s="76"/>
      <c r="AE1768" s="76"/>
      <c r="AF1768" s="76"/>
      <c r="AG1768" s="76"/>
      <c r="AH1768" s="76"/>
      <c r="AI1768" s="76"/>
      <c r="AJ1768" s="76"/>
      <c r="AK1768" s="76"/>
      <c r="AL1768" s="78"/>
      <c r="AM1768" s="76"/>
      <c r="AN1768" s="76"/>
      <c r="AO1768" s="76"/>
      <c r="AP1768" s="76"/>
      <c r="AQ1768" s="76"/>
      <c r="AR1768" s="76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7"/>
      <c r="BD1768" s="77"/>
      <c r="BE1768" s="77"/>
      <c r="BF1768" s="77"/>
      <c r="BG1768" s="77"/>
      <c r="BH1768" s="77"/>
      <c r="BI1768" s="77"/>
      <c r="BJ1768" s="76"/>
      <c r="BK1768" s="76"/>
      <c r="BL1768" s="78"/>
      <c r="BM1768" s="76"/>
      <c r="BN1768" s="76"/>
      <c r="BO1768" s="76"/>
      <c r="BP1768" s="76"/>
      <c r="BQ1768" s="76"/>
      <c r="BR1768" s="76"/>
      <c r="BS1768" s="76"/>
      <c r="BT1768" s="76"/>
      <c r="BU1768" s="76"/>
      <c r="BV1768" s="76"/>
      <c r="BW1768" s="76"/>
      <c r="BX1768" s="76"/>
      <c r="BY1768" s="76"/>
      <c r="BZ1768" s="70"/>
      <c r="CA1768" s="71"/>
      <c r="CB1768" s="70"/>
      <c r="CC1768" s="70"/>
      <c r="CD1768" s="72"/>
      <c r="CJ1768"/>
      <c r="CW1768" s="74"/>
      <c r="DC1768" s="67"/>
      <c r="DI1768" s="67"/>
    </row>
    <row r="1769" spans="1:113">
      <c r="A1769" s="76"/>
      <c r="B1769" s="77"/>
      <c r="C1769" s="76"/>
      <c r="D1769" s="78"/>
      <c r="E1769" s="76"/>
      <c r="F1769" s="76"/>
      <c r="G1769" s="76"/>
      <c r="H1769" s="76"/>
      <c r="I1769" s="76"/>
      <c r="J1769" s="76"/>
      <c r="K1769" s="76"/>
      <c r="L1769" s="78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76"/>
      <c r="AE1769" s="76"/>
      <c r="AF1769" s="76"/>
      <c r="AG1769" s="76"/>
      <c r="AH1769" s="76"/>
      <c r="AI1769" s="76"/>
      <c r="AJ1769" s="76"/>
      <c r="AK1769" s="76"/>
      <c r="AL1769" s="78"/>
      <c r="AM1769" s="76"/>
      <c r="AN1769" s="76"/>
      <c r="AO1769" s="76"/>
      <c r="AP1769" s="76"/>
      <c r="AQ1769" s="76"/>
      <c r="AR1769" s="76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7"/>
      <c r="BD1769" s="77"/>
      <c r="BE1769" s="77"/>
      <c r="BF1769" s="77"/>
      <c r="BG1769" s="77"/>
      <c r="BH1769" s="77"/>
      <c r="BI1769" s="77"/>
      <c r="BJ1769" s="76"/>
      <c r="BK1769" s="76"/>
      <c r="BL1769" s="78"/>
      <c r="BM1769" s="76"/>
      <c r="BN1769" s="76"/>
      <c r="BO1769" s="76"/>
      <c r="BP1769" s="76"/>
      <c r="BQ1769" s="76"/>
      <c r="BR1769" s="76"/>
      <c r="BS1769" s="76"/>
      <c r="BT1769" s="76"/>
      <c r="BU1769" s="76"/>
      <c r="BV1769" s="76"/>
      <c r="BW1769" s="76"/>
      <c r="BX1769" s="76"/>
      <c r="BY1769" s="76"/>
      <c r="BZ1769" s="70"/>
      <c r="CA1769" s="71"/>
      <c r="CB1769" s="70"/>
      <c r="CC1769" s="70"/>
      <c r="CD1769" s="72"/>
      <c r="CJ1769"/>
      <c r="CW1769" s="74"/>
      <c r="DC1769" s="67"/>
      <c r="DI1769" s="67"/>
    </row>
    <row r="1770" spans="1:113">
      <c r="A1770" s="76"/>
      <c r="B1770" s="77"/>
      <c r="C1770" s="76"/>
      <c r="D1770" s="78"/>
      <c r="E1770" s="76"/>
      <c r="F1770" s="76"/>
      <c r="G1770" s="76"/>
      <c r="H1770" s="76"/>
      <c r="I1770" s="76"/>
      <c r="J1770" s="76"/>
      <c r="K1770" s="76"/>
      <c r="L1770" s="78"/>
      <c r="M1770" s="76"/>
      <c r="N1770" s="76"/>
      <c r="O1770" s="76"/>
      <c r="P1770" s="76"/>
      <c r="Q1770" s="76"/>
      <c r="R1770" s="76"/>
      <c r="S1770" s="76"/>
      <c r="T1770" s="76"/>
      <c r="U1770" s="76"/>
      <c r="V1770" s="76"/>
      <c r="W1770" s="76"/>
      <c r="X1770" s="76"/>
      <c r="Y1770" s="76"/>
      <c r="Z1770" s="76"/>
      <c r="AA1770" s="76"/>
      <c r="AB1770" s="76"/>
      <c r="AC1770" s="76"/>
      <c r="AD1770" s="76"/>
      <c r="AE1770" s="76"/>
      <c r="AF1770" s="76"/>
      <c r="AG1770" s="76"/>
      <c r="AH1770" s="76"/>
      <c r="AI1770" s="76"/>
      <c r="AJ1770" s="76"/>
      <c r="AK1770" s="76"/>
      <c r="AL1770" s="78"/>
      <c r="AM1770" s="76"/>
      <c r="AN1770" s="76"/>
      <c r="AO1770" s="76"/>
      <c r="AP1770" s="76"/>
      <c r="AQ1770" s="76"/>
      <c r="AR1770" s="76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7"/>
      <c r="BD1770" s="77"/>
      <c r="BE1770" s="77"/>
      <c r="BF1770" s="77"/>
      <c r="BG1770" s="77"/>
      <c r="BH1770" s="77"/>
      <c r="BI1770" s="77"/>
      <c r="BJ1770" s="76"/>
      <c r="BK1770" s="76"/>
      <c r="BL1770" s="78"/>
      <c r="BM1770" s="76"/>
      <c r="BN1770" s="76"/>
      <c r="BO1770" s="76"/>
      <c r="BP1770" s="76"/>
      <c r="BQ1770" s="76"/>
      <c r="BR1770" s="76"/>
      <c r="BS1770" s="76"/>
      <c r="BT1770" s="76"/>
      <c r="BU1770" s="76"/>
      <c r="BV1770" s="76"/>
      <c r="BW1770" s="76"/>
      <c r="BX1770" s="76"/>
      <c r="BY1770" s="76"/>
      <c r="BZ1770" s="70"/>
      <c r="CA1770" s="71"/>
      <c r="CB1770" s="70"/>
      <c r="CC1770" s="70"/>
      <c r="CD1770" s="72"/>
      <c r="CJ1770"/>
      <c r="CW1770" s="74"/>
      <c r="DC1770" s="67"/>
      <c r="DI1770" s="67"/>
    </row>
    <row r="1771" spans="1:113">
      <c r="A1771" s="76"/>
      <c r="B1771" s="77"/>
      <c r="C1771" s="76"/>
      <c r="D1771" s="78"/>
      <c r="E1771" s="76"/>
      <c r="F1771" s="76"/>
      <c r="G1771" s="76"/>
      <c r="H1771" s="76"/>
      <c r="I1771" s="76"/>
      <c r="J1771" s="76"/>
      <c r="K1771" s="76"/>
      <c r="L1771" s="78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76"/>
      <c r="AE1771" s="76"/>
      <c r="AF1771" s="76"/>
      <c r="AG1771" s="76"/>
      <c r="AH1771" s="76"/>
      <c r="AI1771" s="76"/>
      <c r="AJ1771" s="76"/>
      <c r="AK1771" s="76"/>
      <c r="AL1771" s="78"/>
      <c r="AM1771" s="76"/>
      <c r="AN1771" s="76"/>
      <c r="AO1771" s="76"/>
      <c r="AP1771" s="76"/>
      <c r="AQ1771" s="76"/>
      <c r="AR1771" s="76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7"/>
      <c r="BD1771" s="77"/>
      <c r="BE1771" s="77"/>
      <c r="BF1771" s="77"/>
      <c r="BG1771" s="77"/>
      <c r="BH1771" s="77"/>
      <c r="BI1771" s="77"/>
      <c r="BJ1771" s="76"/>
      <c r="BK1771" s="76"/>
      <c r="BL1771" s="78"/>
      <c r="BM1771" s="76"/>
      <c r="BN1771" s="76"/>
      <c r="BO1771" s="76"/>
      <c r="BP1771" s="76"/>
      <c r="BQ1771" s="76"/>
      <c r="BR1771" s="76"/>
      <c r="BS1771" s="76"/>
      <c r="BT1771" s="76"/>
      <c r="BU1771" s="76"/>
      <c r="BV1771" s="76"/>
      <c r="BW1771" s="76"/>
      <c r="BX1771" s="76"/>
      <c r="BY1771" s="76"/>
      <c r="BZ1771" s="70"/>
      <c r="CA1771" s="71"/>
      <c r="CB1771" s="70"/>
      <c r="CC1771" s="70"/>
      <c r="CD1771" s="72"/>
      <c r="CJ1771"/>
      <c r="CW1771" s="74"/>
      <c r="DC1771" s="67"/>
      <c r="DI1771" s="67"/>
    </row>
    <row r="1772" spans="1:113">
      <c r="A1772" s="76"/>
      <c r="B1772" s="77"/>
      <c r="C1772" s="76"/>
      <c r="D1772" s="78"/>
      <c r="E1772" s="76"/>
      <c r="F1772" s="76"/>
      <c r="G1772" s="76"/>
      <c r="H1772" s="76"/>
      <c r="I1772" s="76"/>
      <c r="J1772" s="76"/>
      <c r="K1772" s="76"/>
      <c r="L1772" s="78"/>
      <c r="M1772" s="76"/>
      <c r="N1772" s="76"/>
      <c r="O1772" s="76"/>
      <c r="P1772" s="76"/>
      <c r="Q1772" s="76"/>
      <c r="R1772" s="76"/>
      <c r="S1772" s="76"/>
      <c r="T1772" s="76"/>
      <c r="U1772" s="76"/>
      <c r="V1772" s="76"/>
      <c r="W1772" s="76"/>
      <c r="X1772" s="76"/>
      <c r="Y1772" s="76"/>
      <c r="Z1772" s="76"/>
      <c r="AA1772" s="76"/>
      <c r="AB1772" s="76"/>
      <c r="AC1772" s="76"/>
      <c r="AD1772" s="76"/>
      <c r="AE1772" s="76"/>
      <c r="AF1772" s="76"/>
      <c r="AG1772" s="76"/>
      <c r="AH1772" s="76"/>
      <c r="AI1772" s="76"/>
      <c r="AJ1772" s="76"/>
      <c r="AK1772" s="76"/>
      <c r="AL1772" s="78"/>
      <c r="AM1772" s="76"/>
      <c r="AN1772" s="76"/>
      <c r="AO1772" s="76"/>
      <c r="AP1772" s="76"/>
      <c r="AQ1772" s="76"/>
      <c r="AR1772" s="76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7"/>
      <c r="BD1772" s="77"/>
      <c r="BE1772" s="77"/>
      <c r="BF1772" s="77"/>
      <c r="BG1772" s="77"/>
      <c r="BH1772" s="77"/>
      <c r="BI1772" s="77"/>
      <c r="BJ1772" s="76"/>
      <c r="BK1772" s="76"/>
      <c r="BL1772" s="78"/>
      <c r="BM1772" s="76"/>
      <c r="BN1772" s="76"/>
      <c r="BO1772" s="76"/>
      <c r="BP1772" s="76"/>
      <c r="BQ1772" s="76"/>
      <c r="BR1772" s="76"/>
      <c r="BS1772" s="76"/>
      <c r="BT1772" s="76"/>
      <c r="BU1772" s="76"/>
      <c r="BV1772" s="76"/>
      <c r="BW1772" s="76"/>
      <c r="BX1772" s="76"/>
      <c r="BY1772" s="76"/>
      <c r="BZ1772" s="70"/>
      <c r="CA1772" s="71"/>
      <c r="CB1772" s="70"/>
      <c r="CC1772" s="70"/>
      <c r="CD1772" s="72"/>
      <c r="CJ1772"/>
      <c r="CW1772" s="74"/>
      <c r="DC1772" s="67"/>
      <c r="DI1772" s="67"/>
    </row>
    <row r="1773" spans="1:113">
      <c r="A1773" s="76"/>
      <c r="B1773" s="77"/>
      <c r="C1773" s="76"/>
      <c r="D1773" s="78"/>
      <c r="E1773" s="76"/>
      <c r="F1773" s="76"/>
      <c r="G1773" s="76"/>
      <c r="H1773" s="76"/>
      <c r="I1773" s="76"/>
      <c r="J1773" s="76"/>
      <c r="K1773" s="76"/>
      <c r="L1773" s="78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8"/>
      <c r="AM1773" s="76"/>
      <c r="AN1773" s="76"/>
      <c r="AO1773" s="76"/>
      <c r="AP1773" s="76"/>
      <c r="AQ1773" s="76"/>
      <c r="AR1773" s="76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7"/>
      <c r="BD1773" s="77"/>
      <c r="BE1773" s="77"/>
      <c r="BF1773" s="77"/>
      <c r="BG1773" s="77"/>
      <c r="BH1773" s="77"/>
      <c r="BI1773" s="77"/>
      <c r="BJ1773" s="76"/>
      <c r="BK1773" s="76"/>
      <c r="BL1773" s="78"/>
      <c r="BM1773" s="76"/>
      <c r="BN1773" s="76"/>
      <c r="BO1773" s="76"/>
      <c r="BP1773" s="76"/>
      <c r="BQ1773" s="76"/>
      <c r="BR1773" s="76"/>
      <c r="BS1773" s="76"/>
      <c r="BT1773" s="76"/>
      <c r="BU1773" s="76"/>
      <c r="BV1773" s="76"/>
      <c r="BW1773" s="76"/>
      <c r="BX1773" s="76"/>
      <c r="BY1773" s="76"/>
      <c r="BZ1773" s="70"/>
      <c r="CA1773" s="71"/>
      <c r="CB1773" s="70"/>
      <c r="CC1773" s="70"/>
      <c r="CD1773" s="72"/>
      <c r="CJ1773"/>
      <c r="CW1773" s="74"/>
      <c r="DC1773" s="67"/>
      <c r="DI1773" s="67"/>
    </row>
    <row r="1774" spans="1:113">
      <c r="A1774" s="76"/>
      <c r="B1774" s="77"/>
      <c r="C1774" s="76"/>
      <c r="D1774" s="78"/>
      <c r="E1774" s="76"/>
      <c r="F1774" s="76"/>
      <c r="G1774" s="76"/>
      <c r="H1774" s="76"/>
      <c r="I1774" s="76"/>
      <c r="J1774" s="76"/>
      <c r="K1774" s="76"/>
      <c r="L1774" s="78"/>
      <c r="M1774" s="76"/>
      <c r="N1774" s="76"/>
      <c r="O1774" s="76"/>
      <c r="P1774" s="76"/>
      <c r="Q1774" s="76"/>
      <c r="R1774" s="76"/>
      <c r="S1774" s="76"/>
      <c r="T1774" s="76"/>
      <c r="U1774" s="76"/>
      <c r="V1774" s="76"/>
      <c r="W1774" s="76"/>
      <c r="X1774" s="76"/>
      <c r="Y1774" s="76"/>
      <c r="Z1774" s="76"/>
      <c r="AA1774" s="76"/>
      <c r="AB1774" s="76"/>
      <c r="AC1774" s="76"/>
      <c r="AD1774" s="76"/>
      <c r="AE1774" s="76"/>
      <c r="AF1774" s="76"/>
      <c r="AG1774" s="76"/>
      <c r="AH1774" s="76"/>
      <c r="AI1774" s="76"/>
      <c r="AJ1774" s="76"/>
      <c r="AK1774" s="76"/>
      <c r="AL1774" s="78"/>
      <c r="AM1774" s="76"/>
      <c r="AN1774" s="76"/>
      <c r="AO1774" s="76"/>
      <c r="AP1774" s="76"/>
      <c r="AQ1774" s="76"/>
      <c r="AR1774" s="76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7"/>
      <c r="BD1774" s="77"/>
      <c r="BE1774" s="77"/>
      <c r="BF1774" s="77"/>
      <c r="BG1774" s="77"/>
      <c r="BH1774" s="77"/>
      <c r="BI1774" s="77"/>
      <c r="BJ1774" s="76"/>
      <c r="BK1774" s="76"/>
      <c r="BL1774" s="78"/>
      <c r="BM1774" s="76"/>
      <c r="BN1774" s="76"/>
      <c r="BO1774" s="76"/>
      <c r="BP1774" s="76"/>
      <c r="BQ1774" s="76"/>
      <c r="BR1774" s="76"/>
      <c r="BS1774" s="76"/>
      <c r="BT1774" s="76"/>
      <c r="BU1774" s="76"/>
      <c r="BV1774" s="76"/>
      <c r="BW1774" s="76"/>
      <c r="BX1774" s="76"/>
      <c r="BY1774" s="76"/>
      <c r="BZ1774" s="70"/>
      <c r="CA1774" s="71"/>
      <c r="CB1774" s="70"/>
      <c r="CC1774" s="70"/>
      <c r="CD1774" s="72"/>
      <c r="CJ1774"/>
      <c r="CW1774" s="74"/>
      <c r="DC1774" s="67"/>
      <c r="DI1774" s="67"/>
    </row>
    <row r="1775" spans="1:113">
      <c r="A1775" s="76"/>
      <c r="B1775" s="77"/>
      <c r="C1775" s="76"/>
      <c r="D1775" s="78"/>
      <c r="E1775" s="76"/>
      <c r="F1775" s="76"/>
      <c r="G1775" s="76"/>
      <c r="H1775" s="76"/>
      <c r="I1775" s="76"/>
      <c r="J1775" s="76"/>
      <c r="K1775" s="76"/>
      <c r="L1775" s="78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76"/>
      <c r="AE1775" s="76"/>
      <c r="AF1775" s="76"/>
      <c r="AG1775" s="76"/>
      <c r="AH1775" s="76"/>
      <c r="AI1775" s="76"/>
      <c r="AJ1775" s="76"/>
      <c r="AK1775" s="76"/>
      <c r="AL1775" s="78"/>
      <c r="AM1775" s="76"/>
      <c r="AN1775" s="76"/>
      <c r="AO1775" s="76"/>
      <c r="AP1775" s="76"/>
      <c r="AQ1775" s="76"/>
      <c r="AR1775" s="76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7"/>
      <c r="BD1775" s="77"/>
      <c r="BE1775" s="77"/>
      <c r="BF1775" s="77"/>
      <c r="BG1775" s="77"/>
      <c r="BH1775" s="77"/>
      <c r="BI1775" s="77"/>
      <c r="BJ1775" s="76"/>
      <c r="BK1775" s="76"/>
      <c r="BL1775" s="78"/>
      <c r="BM1775" s="76"/>
      <c r="BN1775" s="76"/>
      <c r="BO1775" s="76"/>
      <c r="BP1775" s="76"/>
      <c r="BQ1775" s="76"/>
      <c r="BR1775" s="76"/>
      <c r="BS1775" s="76"/>
      <c r="BT1775" s="76"/>
      <c r="BU1775" s="76"/>
      <c r="BV1775" s="76"/>
      <c r="BW1775" s="76"/>
      <c r="BX1775" s="76"/>
      <c r="BY1775" s="76"/>
      <c r="BZ1775" s="70"/>
      <c r="CA1775" s="71"/>
      <c r="CB1775" s="70"/>
      <c r="CC1775" s="70"/>
      <c r="CD1775" s="72"/>
      <c r="CJ1775"/>
      <c r="CW1775" s="74"/>
      <c r="DC1775" s="67"/>
      <c r="DI1775" s="67"/>
    </row>
    <row r="1776" spans="1:113">
      <c r="A1776" s="76"/>
      <c r="B1776" s="77"/>
      <c r="C1776" s="76"/>
      <c r="D1776" s="78"/>
      <c r="E1776" s="76"/>
      <c r="F1776" s="76"/>
      <c r="G1776" s="76"/>
      <c r="H1776" s="76"/>
      <c r="I1776" s="76"/>
      <c r="J1776" s="76"/>
      <c r="K1776" s="76"/>
      <c r="L1776" s="78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  <c r="AH1776" s="76"/>
      <c r="AI1776" s="76"/>
      <c r="AJ1776" s="76"/>
      <c r="AK1776" s="76"/>
      <c r="AL1776" s="78"/>
      <c r="AM1776" s="76"/>
      <c r="AN1776" s="76"/>
      <c r="AO1776" s="76"/>
      <c r="AP1776" s="76"/>
      <c r="AQ1776" s="76"/>
      <c r="AR1776" s="76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7"/>
      <c r="BD1776" s="77"/>
      <c r="BE1776" s="77"/>
      <c r="BF1776" s="77"/>
      <c r="BG1776" s="77"/>
      <c r="BH1776" s="77"/>
      <c r="BI1776" s="77"/>
      <c r="BJ1776" s="76"/>
      <c r="BK1776" s="76"/>
      <c r="BL1776" s="78"/>
      <c r="BM1776" s="76"/>
      <c r="BN1776" s="76"/>
      <c r="BO1776" s="76"/>
      <c r="BP1776" s="76"/>
      <c r="BQ1776" s="76"/>
      <c r="BR1776" s="76"/>
      <c r="BS1776" s="76"/>
      <c r="BT1776" s="76"/>
      <c r="BU1776" s="76"/>
      <c r="BV1776" s="76"/>
      <c r="BW1776" s="76"/>
      <c r="BX1776" s="76"/>
      <c r="BY1776" s="76"/>
      <c r="BZ1776" s="70"/>
      <c r="CA1776" s="71"/>
      <c r="CB1776" s="70"/>
      <c r="CC1776" s="70"/>
      <c r="CD1776" s="72"/>
      <c r="CJ1776"/>
      <c r="CW1776" s="74"/>
      <c r="DC1776" s="67"/>
      <c r="DI1776" s="67"/>
    </row>
    <row r="1777" spans="1:113">
      <c r="A1777" s="76"/>
      <c r="B1777" s="77"/>
      <c r="C1777" s="76"/>
      <c r="D1777" s="78"/>
      <c r="E1777" s="76"/>
      <c r="F1777" s="76"/>
      <c r="G1777" s="76"/>
      <c r="H1777" s="76"/>
      <c r="I1777" s="76"/>
      <c r="J1777" s="76"/>
      <c r="K1777" s="76"/>
      <c r="L1777" s="78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8"/>
      <c r="AM1777" s="76"/>
      <c r="AN1777" s="76"/>
      <c r="AO1777" s="76"/>
      <c r="AP1777" s="76"/>
      <c r="AQ1777" s="76"/>
      <c r="AR1777" s="76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7"/>
      <c r="BD1777" s="77"/>
      <c r="BE1777" s="77"/>
      <c r="BF1777" s="77"/>
      <c r="BG1777" s="77"/>
      <c r="BH1777" s="77"/>
      <c r="BI1777" s="77"/>
      <c r="BJ1777" s="76"/>
      <c r="BK1777" s="76"/>
      <c r="BL1777" s="78"/>
      <c r="BM1777" s="76"/>
      <c r="BN1777" s="76"/>
      <c r="BO1777" s="76"/>
      <c r="BP1777" s="76"/>
      <c r="BQ1777" s="76"/>
      <c r="BR1777" s="76"/>
      <c r="BS1777" s="76"/>
      <c r="BT1777" s="76"/>
      <c r="BU1777" s="76"/>
      <c r="BV1777" s="76"/>
      <c r="BW1777" s="76"/>
      <c r="BX1777" s="76"/>
      <c r="BY1777" s="76"/>
      <c r="BZ1777" s="70"/>
      <c r="CA1777" s="71"/>
      <c r="CB1777" s="70"/>
      <c r="CC1777" s="70"/>
      <c r="CD1777" s="72"/>
      <c r="CJ1777"/>
      <c r="CW1777" s="74"/>
      <c r="DC1777" s="67"/>
      <c r="DI1777" s="67"/>
    </row>
    <row r="1778" spans="1:113">
      <c r="A1778" s="76"/>
      <c r="B1778" s="77"/>
      <c r="C1778" s="76"/>
      <c r="D1778" s="78"/>
      <c r="E1778" s="76"/>
      <c r="F1778" s="76"/>
      <c r="G1778" s="76"/>
      <c r="H1778" s="76"/>
      <c r="I1778" s="76"/>
      <c r="J1778" s="76"/>
      <c r="K1778" s="76"/>
      <c r="L1778" s="78"/>
      <c r="M1778" s="76"/>
      <c r="N1778" s="76"/>
      <c r="O1778" s="76"/>
      <c r="P1778" s="76"/>
      <c r="Q1778" s="76"/>
      <c r="R1778" s="76"/>
      <c r="S1778" s="76"/>
      <c r="T1778" s="76"/>
      <c r="U1778" s="76"/>
      <c r="V1778" s="76"/>
      <c r="W1778" s="76"/>
      <c r="X1778" s="76"/>
      <c r="Y1778" s="76"/>
      <c r="Z1778" s="76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8"/>
      <c r="AM1778" s="76"/>
      <c r="AN1778" s="76"/>
      <c r="AO1778" s="76"/>
      <c r="AP1778" s="76"/>
      <c r="AQ1778" s="76"/>
      <c r="AR1778" s="76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7"/>
      <c r="BD1778" s="77"/>
      <c r="BE1778" s="77"/>
      <c r="BF1778" s="77"/>
      <c r="BG1778" s="77"/>
      <c r="BH1778" s="77"/>
      <c r="BI1778" s="77"/>
      <c r="BJ1778" s="76"/>
      <c r="BK1778" s="76"/>
      <c r="BL1778" s="78"/>
      <c r="BM1778" s="76"/>
      <c r="BN1778" s="76"/>
      <c r="BO1778" s="76"/>
      <c r="BP1778" s="76"/>
      <c r="BQ1778" s="76"/>
      <c r="BR1778" s="76"/>
      <c r="BS1778" s="76"/>
      <c r="BT1778" s="76"/>
      <c r="BU1778" s="76"/>
      <c r="BV1778" s="76"/>
      <c r="BW1778" s="76"/>
      <c r="BX1778" s="76"/>
      <c r="BY1778" s="76"/>
      <c r="BZ1778" s="70"/>
      <c r="CA1778" s="71"/>
      <c r="CB1778" s="70"/>
      <c r="CC1778" s="70"/>
      <c r="CD1778" s="72"/>
      <c r="CJ1778"/>
      <c r="CW1778" s="74"/>
      <c r="DC1778" s="67"/>
      <c r="DI1778" s="67"/>
    </row>
    <row r="1779" spans="1:113">
      <c r="A1779" s="76"/>
      <c r="B1779" s="77"/>
      <c r="C1779" s="76"/>
      <c r="D1779" s="78"/>
      <c r="E1779" s="76"/>
      <c r="F1779" s="76"/>
      <c r="G1779" s="76"/>
      <c r="H1779" s="76"/>
      <c r="I1779" s="76"/>
      <c r="J1779" s="76"/>
      <c r="K1779" s="76"/>
      <c r="L1779" s="78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8"/>
      <c r="AM1779" s="76"/>
      <c r="AN1779" s="76"/>
      <c r="AO1779" s="76"/>
      <c r="AP1779" s="76"/>
      <c r="AQ1779" s="76"/>
      <c r="AR1779" s="76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7"/>
      <c r="BD1779" s="77"/>
      <c r="BE1779" s="77"/>
      <c r="BF1779" s="77"/>
      <c r="BG1779" s="77"/>
      <c r="BH1779" s="77"/>
      <c r="BI1779" s="77"/>
      <c r="BJ1779" s="76"/>
      <c r="BK1779" s="76"/>
      <c r="BL1779" s="78"/>
      <c r="BM1779" s="76"/>
      <c r="BN1779" s="76"/>
      <c r="BO1779" s="76"/>
      <c r="BP1779" s="76"/>
      <c r="BQ1779" s="76"/>
      <c r="BR1779" s="76"/>
      <c r="BS1779" s="76"/>
      <c r="BT1779" s="76"/>
      <c r="BU1779" s="76"/>
      <c r="BV1779" s="76"/>
      <c r="BW1779" s="76"/>
      <c r="BX1779" s="76"/>
      <c r="BY1779" s="76"/>
      <c r="BZ1779" s="70"/>
      <c r="CA1779" s="71"/>
      <c r="CB1779" s="70"/>
      <c r="CC1779" s="70"/>
      <c r="CD1779" s="72"/>
      <c r="CJ1779"/>
      <c r="CW1779" s="74"/>
      <c r="DC1779" s="67"/>
      <c r="DI1779" s="67"/>
    </row>
    <row r="1780" spans="1:113">
      <c r="A1780" s="76"/>
      <c r="B1780" s="77"/>
      <c r="C1780" s="76"/>
      <c r="D1780" s="78"/>
      <c r="E1780" s="76"/>
      <c r="F1780" s="76"/>
      <c r="G1780" s="76"/>
      <c r="H1780" s="76"/>
      <c r="I1780" s="76"/>
      <c r="J1780" s="76"/>
      <c r="K1780" s="76"/>
      <c r="L1780" s="78"/>
      <c r="M1780" s="76"/>
      <c r="N1780" s="76"/>
      <c r="O1780" s="76"/>
      <c r="P1780" s="76"/>
      <c r="Q1780" s="76"/>
      <c r="R1780" s="76"/>
      <c r="S1780" s="76"/>
      <c r="T1780" s="76"/>
      <c r="U1780" s="76"/>
      <c r="V1780" s="76"/>
      <c r="W1780" s="76"/>
      <c r="X1780" s="76"/>
      <c r="Y1780" s="76"/>
      <c r="Z1780" s="76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8"/>
      <c r="AM1780" s="76"/>
      <c r="AN1780" s="76"/>
      <c r="AO1780" s="76"/>
      <c r="AP1780" s="76"/>
      <c r="AQ1780" s="76"/>
      <c r="AR1780" s="76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7"/>
      <c r="BD1780" s="77"/>
      <c r="BE1780" s="77"/>
      <c r="BF1780" s="77"/>
      <c r="BG1780" s="77"/>
      <c r="BH1780" s="77"/>
      <c r="BI1780" s="77"/>
      <c r="BJ1780" s="76"/>
      <c r="BK1780" s="76"/>
      <c r="BL1780" s="78"/>
      <c r="BM1780" s="76"/>
      <c r="BN1780" s="76"/>
      <c r="BO1780" s="76"/>
      <c r="BP1780" s="76"/>
      <c r="BQ1780" s="76"/>
      <c r="BR1780" s="76"/>
      <c r="BS1780" s="76"/>
      <c r="BT1780" s="76"/>
      <c r="BU1780" s="76"/>
      <c r="BV1780" s="76"/>
      <c r="BW1780" s="76"/>
      <c r="BX1780" s="76"/>
      <c r="BY1780" s="76"/>
      <c r="BZ1780" s="70"/>
      <c r="CA1780" s="71"/>
      <c r="CB1780" s="70"/>
      <c r="CC1780" s="70"/>
      <c r="CD1780" s="72"/>
      <c r="CJ1780"/>
      <c r="CW1780" s="74"/>
      <c r="DC1780" s="67"/>
      <c r="DI1780" s="67"/>
    </row>
    <row r="1781" spans="1:113">
      <c r="A1781" s="76"/>
      <c r="B1781" s="77"/>
      <c r="C1781" s="76"/>
      <c r="D1781" s="78"/>
      <c r="E1781" s="76"/>
      <c r="F1781" s="76"/>
      <c r="G1781" s="76"/>
      <c r="H1781" s="76"/>
      <c r="I1781" s="76"/>
      <c r="J1781" s="76"/>
      <c r="K1781" s="76"/>
      <c r="L1781" s="78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8"/>
      <c r="AM1781" s="76"/>
      <c r="AN1781" s="76"/>
      <c r="AO1781" s="76"/>
      <c r="AP1781" s="76"/>
      <c r="AQ1781" s="76"/>
      <c r="AR1781" s="76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7"/>
      <c r="BD1781" s="77"/>
      <c r="BE1781" s="77"/>
      <c r="BF1781" s="77"/>
      <c r="BG1781" s="77"/>
      <c r="BH1781" s="77"/>
      <c r="BI1781" s="77"/>
      <c r="BJ1781" s="76"/>
      <c r="BK1781" s="76"/>
      <c r="BL1781" s="78"/>
      <c r="BM1781" s="76"/>
      <c r="BN1781" s="76"/>
      <c r="BO1781" s="76"/>
      <c r="BP1781" s="76"/>
      <c r="BQ1781" s="76"/>
      <c r="BR1781" s="76"/>
      <c r="BS1781" s="76"/>
      <c r="BT1781" s="76"/>
      <c r="BU1781" s="76"/>
      <c r="BV1781" s="76"/>
      <c r="BW1781" s="76"/>
      <c r="BX1781" s="76"/>
      <c r="BY1781" s="76"/>
      <c r="BZ1781" s="70"/>
      <c r="CA1781" s="71"/>
      <c r="CB1781" s="70"/>
      <c r="CC1781" s="70"/>
      <c r="CD1781" s="72"/>
      <c r="CJ1781"/>
      <c r="CW1781" s="74"/>
      <c r="DC1781" s="67"/>
      <c r="DI1781" s="67"/>
    </row>
    <row r="1782" spans="1:113">
      <c r="A1782" s="76"/>
      <c r="B1782" s="77"/>
      <c r="C1782" s="76"/>
      <c r="D1782" s="78"/>
      <c r="E1782" s="76"/>
      <c r="F1782" s="76"/>
      <c r="G1782" s="76"/>
      <c r="H1782" s="76"/>
      <c r="I1782" s="76"/>
      <c r="J1782" s="76"/>
      <c r="K1782" s="76"/>
      <c r="L1782" s="78"/>
      <c r="M1782" s="76"/>
      <c r="N1782" s="76"/>
      <c r="O1782" s="76"/>
      <c r="P1782" s="76"/>
      <c r="Q1782" s="76"/>
      <c r="R1782" s="76"/>
      <c r="S1782" s="76"/>
      <c r="T1782" s="76"/>
      <c r="U1782" s="76"/>
      <c r="V1782" s="76"/>
      <c r="W1782" s="76"/>
      <c r="X1782" s="76"/>
      <c r="Y1782" s="76"/>
      <c r="Z1782" s="76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8"/>
      <c r="AM1782" s="76"/>
      <c r="AN1782" s="76"/>
      <c r="AO1782" s="76"/>
      <c r="AP1782" s="76"/>
      <c r="AQ1782" s="76"/>
      <c r="AR1782" s="76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7"/>
      <c r="BD1782" s="77"/>
      <c r="BE1782" s="77"/>
      <c r="BF1782" s="77"/>
      <c r="BG1782" s="77"/>
      <c r="BH1782" s="77"/>
      <c r="BI1782" s="77"/>
      <c r="BJ1782" s="76"/>
      <c r="BK1782" s="76"/>
      <c r="BL1782" s="78"/>
      <c r="BM1782" s="76"/>
      <c r="BN1782" s="76"/>
      <c r="BO1782" s="76"/>
      <c r="BP1782" s="76"/>
      <c r="BQ1782" s="76"/>
      <c r="BR1782" s="76"/>
      <c r="BS1782" s="76"/>
      <c r="BT1782" s="76"/>
      <c r="BU1782" s="76"/>
      <c r="BV1782" s="76"/>
      <c r="BW1782" s="76"/>
      <c r="BX1782" s="76"/>
      <c r="BY1782" s="76"/>
      <c r="BZ1782" s="70"/>
      <c r="CA1782" s="71"/>
      <c r="CB1782" s="70"/>
      <c r="CC1782" s="70"/>
      <c r="CD1782" s="72"/>
      <c r="CJ1782"/>
      <c r="CW1782" s="74"/>
      <c r="DC1782" s="67"/>
      <c r="DI1782" s="67"/>
    </row>
    <row r="1783" spans="1:113">
      <c r="A1783" s="76"/>
      <c r="B1783" s="77"/>
      <c r="C1783" s="76"/>
      <c r="D1783" s="78"/>
      <c r="E1783" s="76"/>
      <c r="F1783" s="76"/>
      <c r="G1783" s="76"/>
      <c r="H1783" s="76"/>
      <c r="I1783" s="76"/>
      <c r="J1783" s="76"/>
      <c r="K1783" s="76"/>
      <c r="L1783" s="78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8"/>
      <c r="AM1783" s="76"/>
      <c r="AN1783" s="76"/>
      <c r="AO1783" s="76"/>
      <c r="AP1783" s="76"/>
      <c r="AQ1783" s="76"/>
      <c r="AR1783" s="76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7"/>
      <c r="BD1783" s="77"/>
      <c r="BE1783" s="77"/>
      <c r="BF1783" s="77"/>
      <c r="BG1783" s="77"/>
      <c r="BH1783" s="77"/>
      <c r="BI1783" s="77"/>
      <c r="BJ1783" s="76"/>
      <c r="BK1783" s="76"/>
      <c r="BL1783" s="78"/>
      <c r="BM1783" s="76"/>
      <c r="BN1783" s="76"/>
      <c r="BO1783" s="76"/>
      <c r="BP1783" s="76"/>
      <c r="BQ1783" s="76"/>
      <c r="BR1783" s="76"/>
      <c r="BS1783" s="76"/>
      <c r="BT1783" s="76"/>
      <c r="BU1783" s="76"/>
      <c r="BV1783" s="76"/>
      <c r="BW1783" s="76"/>
      <c r="BX1783" s="76"/>
      <c r="BY1783" s="76"/>
      <c r="BZ1783" s="70"/>
      <c r="CA1783" s="71"/>
      <c r="CB1783" s="70"/>
      <c r="CC1783" s="70"/>
      <c r="CD1783" s="72"/>
      <c r="CJ1783"/>
      <c r="CW1783" s="74"/>
      <c r="DC1783" s="67"/>
      <c r="DI1783" s="67"/>
    </row>
    <row r="1784" spans="1:113">
      <c r="A1784" s="76"/>
      <c r="B1784" s="77"/>
      <c r="C1784" s="76"/>
      <c r="D1784" s="78"/>
      <c r="E1784" s="76"/>
      <c r="F1784" s="76"/>
      <c r="G1784" s="76"/>
      <c r="H1784" s="76"/>
      <c r="I1784" s="76"/>
      <c r="J1784" s="76"/>
      <c r="K1784" s="76"/>
      <c r="L1784" s="78"/>
      <c r="M1784" s="76"/>
      <c r="N1784" s="76"/>
      <c r="O1784" s="76"/>
      <c r="P1784" s="76"/>
      <c r="Q1784" s="76"/>
      <c r="R1784" s="76"/>
      <c r="S1784" s="76"/>
      <c r="T1784" s="76"/>
      <c r="U1784" s="76"/>
      <c r="V1784" s="76"/>
      <c r="W1784" s="76"/>
      <c r="X1784" s="76"/>
      <c r="Y1784" s="76"/>
      <c r="Z1784" s="76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8"/>
      <c r="AM1784" s="76"/>
      <c r="AN1784" s="76"/>
      <c r="AO1784" s="76"/>
      <c r="AP1784" s="76"/>
      <c r="AQ1784" s="76"/>
      <c r="AR1784" s="76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7"/>
      <c r="BD1784" s="77"/>
      <c r="BE1784" s="77"/>
      <c r="BF1784" s="77"/>
      <c r="BG1784" s="77"/>
      <c r="BH1784" s="77"/>
      <c r="BI1784" s="77"/>
      <c r="BJ1784" s="76"/>
      <c r="BK1784" s="76"/>
      <c r="BL1784" s="78"/>
      <c r="BM1784" s="76"/>
      <c r="BN1784" s="76"/>
      <c r="BO1784" s="76"/>
      <c r="BP1784" s="76"/>
      <c r="BQ1784" s="76"/>
      <c r="BR1784" s="76"/>
      <c r="BS1784" s="76"/>
      <c r="BT1784" s="76"/>
      <c r="BU1784" s="76"/>
      <c r="BV1784" s="76"/>
      <c r="BW1784" s="76"/>
      <c r="BX1784" s="76"/>
      <c r="BY1784" s="76"/>
      <c r="BZ1784" s="70"/>
      <c r="CA1784" s="71"/>
      <c r="CB1784" s="70"/>
      <c r="CC1784" s="70"/>
      <c r="CD1784" s="72"/>
      <c r="CJ1784"/>
      <c r="CW1784" s="74"/>
      <c r="DC1784" s="67"/>
      <c r="DI1784" s="67"/>
    </row>
    <row r="1785" spans="1:113">
      <c r="A1785" s="76"/>
      <c r="B1785" s="77"/>
      <c r="C1785" s="76"/>
      <c r="D1785" s="78"/>
      <c r="E1785" s="76"/>
      <c r="F1785" s="76"/>
      <c r="G1785" s="76"/>
      <c r="H1785" s="76"/>
      <c r="I1785" s="76"/>
      <c r="J1785" s="76"/>
      <c r="K1785" s="76"/>
      <c r="L1785" s="78"/>
      <c r="M1785" s="76"/>
      <c r="N1785" s="76"/>
      <c r="O1785" s="76"/>
      <c r="P1785" s="76"/>
      <c r="Q1785" s="76"/>
      <c r="R1785" s="79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8"/>
      <c r="AM1785" s="76"/>
      <c r="AN1785" s="76"/>
      <c r="AO1785" s="76"/>
      <c r="AP1785" s="76"/>
      <c r="AQ1785" s="76"/>
      <c r="AR1785" s="76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7"/>
      <c r="BD1785" s="77"/>
      <c r="BE1785" s="77"/>
      <c r="BF1785" s="77"/>
      <c r="BG1785" s="77"/>
      <c r="BH1785" s="77"/>
      <c r="BI1785" s="77"/>
      <c r="BJ1785" s="76"/>
      <c r="BK1785" s="76"/>
      <c r="BL1785" s="78"/>
      <c r="BM1785" s="76"/>
      <c r="BN1785" s="76"/>
      <c r="BO1785" s="76"/>
      <c r="BP1785" s="76"/>
      <c r="BQ1785" s="76"/>
      <c r="BR1785" s="76"/>
      <c r="BS1785" s="76"/>
      <c r="BT1785" s="76"/>
      <c r="BU1785" s="76"/>
      <c r="BV1785" s="76"/>
      <c r="BW1785" s="76"/>
      <c r="BX1785" s="76"/>
      <c r="BY1785" s="76"/>
      <c r="BZ1785" s="70"/>
      <c r="CA1785" s="71"/>
      <c r="CB1785" s="70"/>
      <c r="CC1785" s="70"/>
      <c r="CD1785" s="72"/>
      <c r="CJ1785"/>
      <c r="CW1785" s="74"/>
      <c r="DC1785" s="67"/>
      <c r="DI1785" s="67"/>
    </row>
    <row r="1786" spans="1:113">
      <c r="A1786" s="76"/>
      <c r="B1786" s="77"/>
      <c r="C1786" s="76"/>
      <c r="D1786" s="78"/>
      <c r="E1786" s="76"/>
      <c r="F1786" s="76"/>
      <c r="G1786" s="76"/>
      <c r="H1786" s="76"/>
      <c r="I1786" s="76"/>
      <c r="J1786" s="76"/>
      <c r="K1786" s="76"/>
      <c r="L1786" s="78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8"/>
      <c r="AM1786" s="76"/>
      <c r="AN1786" s="76"/>
      <c r="AO1786" s="76"/>
      <c r="AP1786" s="76"/>
      <c r="AQ1786" s="76"/>
      <c r="AR1786" s="76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7"/>
      <c r="BD1786" s="77"/>
      <c r="BE1786" s="77"/>
      <c r="BF1786" s="77"/>
      <c r="BG1786" s="77"/>
      <c r="BH1786" s="77"/>
      <c r="BI1786" s="77"/>
      <c r="BJ1786" s="76"/>
      <c r="BK1786" s="76"/>
      <c r="BL1786" s="78"/>
      <c r="BM1786" s="76"/>
      <c r="BN1786" s="76"/>
      <c r="BO1786" s="76"/>
      <c r="BP1786" s="76"/>
      <c r="BQ1786" s="76"/>
      <c r="BR1786" s="76"/>
      <c r="BS1786" s="76"/>
      <c r="BT1786" s="76"/>
      <c r="BU1786" s="76"/>
      <c r="BV1786" s="76"/>
      <c r="BW1786" s="76"/>
      <c r="BX1786" s="76"/>
      <c r="BY1786" s="76"/>
      <c r="BZ1786" s="70"/>
      <c r="CA1786" s="71"/>
      <c r="CB1786" s="70"/>
      <c r="CC1786" s="70"/>
      <c r="CD1786" s="72"/>
      <c r="CJ1786"/>
      <c r="CW1786" s="74"/>
      <c r="DC1786" s="67"/>
      <c r="DI1786" s="67"/>
    </row>
    <row r="1787" spans="1:113">
      <c r="A1787" s="76"/>
      <c r="B1787" s="77"/>
      <c r="C1787" s="76"/>
      <c r="D1787" s="78"/>
      <c r="E1787" s="76"/>
      <c r="F1787" s="76"/>
      <c r="G1787" s="76"/>
      <c r="H1787" s="76"/>
      <c r="I1787" s="76"/>
      <c r="J1787" s="76"/>
      <c r="K1787" s="76"/>
      <c r="L1787" s="78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8"/>
      <c r="AM1787" s="76"/>
      <c r="AN1787" s="76"/>
      <c r="AO1787" s="76"/>
      <c r="AP1787" s="76"/>
      <c r="AQ1787" s="76"/>
      <c r="AR1787" s="76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7"/>
      <c r="BD1787" s="77"/>
      <c r="BE1787" s="77"/>
      <c r="BF1787" s="77"/>
      <c r="BG1787" s="77"/>
      <c r="BH1787" s="77"/>
      <c r="BI1787" s="77"/>
      <c r="BJ1787" s="76"/>
      <c r="BK1787" s="76"/>
      <c r="BL1787" s="78"/>
      <c r="BM1787" s="76"/>
      <c r="BN1787" s="76"/>
      <c r="BO1787" s="76"/>
      <c r="BP1787" s="76"/>
      <c r="BQ1787" s="76"/>
      <c r="BR1787" s="76"/>
      <c r="BS1787" s="76"/>
      <c r="BT1787" s="76"/>
      <c r="BU1787" s="76"/>
      <c r="BV1787" s="76"/>
      <c r="BW1787" s="76"/>
      <c r="BX1787" s="76"/>
      <c r="BY1787" s="76"/>
      <c r="BZ1787" s="70"/>
      <c r="CA1787" s="71"/>
      <c r="CB1787" s="70"/>
      <c r="CC1787" s="70"/>
      <c r="CD1787" s="72"/>
      <c r="CJ1787"/>
      <c r="CW1787" s="74"/>
      <c r="DC1787" s="67"/>
      <c r="DI1787" s="67"/>
    </row>
    <row r="1788" spans="1:113">
      <c r="A1788" s="76"/>
      <c r="B1788" s="77"/>
      <c r="C1788" s="76"/>
      <c r="D1788" s="78"/>
      <c r="E1788" s="76"/>
      <c r="F1788" s="76"/>
      <c r="G1788" s="76"/>
      <c r="H1788" s="76"/>
      <c r="I1788" s="76"/>
      <c r="J1788" s="76"/>
      <c r="K1788" s="76"/>
      <c r="L1788" s="78"/>
      <c r="M1788" s="76"/>
      <c r="N1788" s="76"/>
      <c r="O1788" s="76"/>
      <c r="P1788" s="76"/>
      <c r="Q1788" s="76"/>
      <c r="R1788" s="76"/>
      <c r="S1788" s="76"/>
      <c r="T1788" s="76"/>
      <c r="U1788" s="76"/>
      <c r="V1788" s="76"/>
      <c r="W1788" s="76"/>
      <c r="X1788" s="76"/>
      <c r="Y1788" s="76"/>
      <c r="Z1788" s="76"/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8"/>
      <c r="AM1788" s="76"/>
      <c r="AN1788" s="76"/>
      <c r="AO1788" s="76"/>
      <c r="AP1788" s="76"/>
      <c r="AQ1788" s="76"/>
      <c r="AR1788" s="76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7"/>
      <c r="BD1788" s="77"/>
      <c r="BE1788" s="77"/>
      <c r="BF1788" s="77"/>
      <c r="BG1788" s="77"/>
      <c r="BH1788" s="77"/>
      <c r="BI1788" s="77"/>
      <c r="BJ1788" s="76"/>
      <c r="BK1788" s="76"/>
      <c r="BL1788" s="78"/>
      <c r="BM1788" s="76"/>
      <c r="BN1788" s="76"/>
      <c r="BO1788" s="76"/>
      <c r="BP1788" s="76"/>
      <c r="BQ1788" s="76"/>
      <c r="BR1788" s="76"/>
      <c r="BS1788" s="76"/>
      <c r="BT1788" s="76"/>
      <c r="BU1788" s="76"/>
      <c r="BV1788" s="76"/>
      <c r="BW1788" s="76"/>
      <c r="BX1788" s="76"/>
      <c r="BY1788" s="76"/>
      <c r="BZ1788" s="70"/>
      <c r="CA1788" s="71"/>
      <c r="CB1788" s="70"/>
      <c r="CC1788" s="70"/>
      <c r="CD1788" s="72"/>
      <c r="CJ1788"/>
      <c r="CW1788" s="74"/>
      <c r="DC1788" s="67"/>
      <c r="DI1788" s="67"/>
    </row>
    <row r="1789" spans="1:113">
      <c r="A1789" s="76"/>
      <c r="B1789" s="77"/>
      <c r="C1789" s="76"/>
      <c r="D1789" s="78"/>
      <c r="E1789" s="76"/>
      <c r="F1789" s="76"/>
      <c r="G1789" s="76"/>
      <c r="H1789" s="76"/>
      <c r="I1789" s="76"/>
      <c r="J1789" s="76"/>
      <c r="K1789" s="76"/>
      <c r="L1789" s="78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8"/>
      <c r="AM1789" s="76"/>
      <c r="AN1789" s="76"/>
      <c r="AO1789" s="76"/>
      <c r="AP1789" s="76"/>
      <c r="AQ1789" s="76"/>
      <c r="AR1789" s="76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7"/>
      <c r="BD1789" s="77"/>
      <c r="BE1789" s="77"/>
      <c r="BF1789" s="77"/>
      <c r="BG1789" s="77"/>
      <c r="BH1789" s="77"/>
      <c r="BI1789" s="77"/>
      <c r="BJ1789" s="76"/>
      <c r="BK1789" s="76"/>
      <c r="BL1789" s="78"/>
      <c r="BM1789" s="76"/>
      <c r="BN1789" s="76"/>
      <c r="BO1789" s="76"/>
      <c r="BP1789" s="76"/>
      <c r="BQ1789" s="76"/>
      <c r="BR1789" s="76"/>
      <c r="BS1789" s="76"/>
      <c r="BT1789" s="76"/>
      <c r="BU1789" s="76"/>
      <c r="BV1789" s="76"/>
      <c r="BW1789" s="76"/>
      <c r="BX1789" s="76"/>
      <c r="BY1789" s="76"/>
      <c r="BZ1789" s="70"/>
      <c r="CA1789" s="71"/>
      <c r="CB1789" s="70"/>
      <c r="CC1789" s="70"/>
      <c r="CD1789" s="72"/>
      <c r="CJ1789"/>
      <c r="CW1789" s="74"/>
      <c r="DC1789" s="67"/>
      <c r="DI1789" s="67"/>
    </row>
    <row r="1790" spans="1:113">
      <c r="A1790" s="76"/>
      <c r="B1790" s="77"/>
      <c r="C1790" s="76"/>
      <c r="D1790" s="78"/>
      <c r="E1790" s="76"/>
      <c r="F1790" s="76"/>
      <c r="G1790" s="76"/>
      <c r="H1790" s="76"/>
      <c r="I1790" s="76"/>
      <c r="J1790" s="76"/>
      <c r="K1790" s="76"/>
      <c r="L1790" s="78"/>
      <c r="M1790" s="76"/>
      <c r="N1790" s="76"/>
      <c r="O1790" s="76"/>
      <c r="P1790" s="76"/>
      <c r="Q1790" s="76"/>
      <c r="R1790" s="76"/>
      <c r="S1790" s="76"/>
      <c r="T1790" s="76"/>
      <c r="U1790" s="76"/>
      <c r="V1790" s="76"/>
      <c r="W1790" s="76"/>
      <c r="X1790" s="76"/>
      <c r="Y1790" s="76"/>
      <c r="Z1790" s="76"/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8"/>
      <c r="AM1790" s="76"/>
      <c r="AN1790" s="76"/>
      <c r="AO1790" s="76"/>
      <c r="AP1790" s="76"/>
      <c r="AQ1790" s="76"/>
      <c r="AR1790" s="76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7"/>
      <c r="BD1790" s="77"/>
      <c r="BE1790" s="77"/>
      <c r="BF1790" s="77"/>
      <c r="BG1790" s="77"/>
      <c r="BH1790" s="77"/>
      <c r="BI1790" s="77"/>
      <c r="BJ1790" s="76"/>
      <c r="BK1790" s="76"/>
      <c r="BL1790" s="78"/>
      <c r="BM1790" s="76"/>
      <c r="BN1790" s="76"/>
      <c r="BO1790" s="76"/>
      <c r="BP1790" s="76"/>
      <c r="BQ1790" s="76"/>
      <c r="BR1790" s="76"/>
      <c r="BS1790" s="76"/>
      <c r="BT1790" s="76"/>
      <c r="BU1790" s="76"/>
      <c r="BV1790" s="76"/>
      <c r="BW1790" s="76"/>
      <c r="BX1790" s="76"/>
      <c r="BY1790" s="76"/>
      <c r="BZ1790" s="70"/>
      <c r="CA1790" s="71"/>
      <c r="CB1790" s="70"/>
      <c r="CC1790" s="70"/>
      <c r="CD1790" s="72"/>
      <c r="CJ1790"/>
      <c r="CW1790" s="74"/>
      <c r="DC1790" s="67"/>
      <c r="DI1790" s="67"/>
    </row>
    <row r="1791" spans="1:113">
      <c r="A1791" s="76"/>
      <c r="B1791" s="77"/>
      <c r="C1791" s="76"/>
      <c r="D1791" s="78"/>
      <c r="E1791" s="76"/>
      <c r="F1791" s="76"/>
      <c r="G1791" s="76"/>
      <c r="H1791" s="76"/>
      <c r="I1791" s="76"/>
      <c r="J1791" s="76"/>
      <c r="K1791" s="76"/>
      <c r="L1791" s="78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8"/>
      <c r="AM1791" s="76"/>
      <c r="AN1791" s="76"/>
      <c r="AO1791" s="76"/>
      <c r="AP1791" s="76"/>
      <c r="AQ1791" s="76"/>
      <c r="AR1791" s="76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7"/>
      <c r="BD1791" s="77"/>
      <c r="BE1791" s="77"/>
      <c r="BF1791" s="77"/>
      <c r="BG1791" s="77"/>
      <c r="BH1791" s="77"/>
      <c r="BI1791" s="77"/>
      <c r="BJ1791" s="76"/>
      <c r="BK1791" s="76"/>
      <c r="BL1791" s="78"/>
      <c r="BM1791" s="76"/>
      <c r="BN1791" s="76"/>
      <c r="BO1791" s="76"/>
      <c r="BP1791" s="76"/>
      <c r="BQ1791" s="76"/>
      <c r="BR1791" s="76"/>
      <c r="BS1791" s="76"/>
      <c r="BT1791" s="76"/>
      <c r="BU1791" s="76"/>
      <c r="BV1791" s="76"/>
      <c r="BW1791" s="76"/>
      <c r="BX1791" s="76"/>
      <c r="BY1791" s="76"/>
      <c r="BZ1791" s="70"/>
      <c r="CA1791" s="71"/>
      <c r="CB1791" s="70"/>
      <c r="CC1791" s="70"/>
      <c r="CD1791" s="72"/>
      <c r="CJ1791"/>
      <c r="CW1791" s="74"/>
      <c r="DC1791" s="67"/>
      <c r="DI1791" s="67"/>
    </row>
    <row r="1792" spans="1:113">
      <c r="A1792" s="76"/>
      <c r="B1792" s="77"/>
      <c r="C1792" s="76"/>
      <c r="D1792" s="78"/>
      <c r="E1792" s="76"/>
      <c r="F1792" s="76"/>
      <c r="G1792" s="76"/>
      <c r="H1792" s="76"/>
      <c r="I1792" s="76"/>
      <c r="J1792" s="76"/>
      <c r="K1792" s="76"/>
      <c r="L1792" s="78"/>
      <c r="M1792" s="76"/>
      <c r="N1792" s="76"/>
      <c r="O1792" s="76"/>
      <c r="P1792" s="76"/>
      <c r="Q1792" s="76"/>
      <c r="R1792" s="76"/>
      <c r="S1792" s="76"/>
      <c r="T1792" s="76"/>
      <c r="U1792" s="76"/>
      <c r="V1792" s="76"/>
      <c r="W1792" s="76"/>
      <c r="X1792" s="76"/>
      <c r="Y1792" s="76"/>
      <c r="Z1792" s="76"/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8"/>
      <c r="AM1792" s="76"/>
      <c r="AN1792" s="76"/>
      <c r="AO1792" s="76"/>
      <c r="AP1792" s="76"/>
      <c r="AQ1792" s="76"/>
      <c r="AR1792" s="76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7"/>
      <c r="BD1792" s="77"/>
      <c r="BE1792" s="77"/>
      <c r="BF1792" s="77"/>
      <c r="BG1792" s="77"/>
      <c r="BH1792" s="77"/>
      <c r="BI1792" s="77"/>
      <c r="BJ1792" s="76"/>
      <c r="BK1792" s="76"/>
      <c r="BL1792" s="78"/>
      <c r="BM1792" s="76"/>
      <c r="BN1792" s="76"/>
      <c r="BO1792" s="76"/>
      <c r="BP1792" s="76"/>
      <c r="BQ1792" s="76"/>
      <c r="BR1792" s="76"/>
      <c r="BS1792" s="76"/>
      <c r="BT1792" s="76"/>
      <c r="BU1792" s="76"/>
      <c r="BV1792" s="76"/>
      <c r="BW1792" s="76"/>
      <c r="BX1792" s="76"/>
      <c r="BY1792" s="76"/>
      <c r="BZ1792" s="70"/>
      <c r="CA1792" s="71"/>
      <c r="CB1792" s="70"/>
      <c r="CC1792" s="70"/>
      <c r="CD1792" s="72"/>
      <c r="CJ1792"/>
      <c r="CW1792" s="74"/>
      <c r="DC1792" s="67"/>
      <c r="DI1792" s="67"/>
    </row>
    <row r="1793" spans="1:113">
      <c r="A1793" s="76"/>
      <c r="B1793" s="77"/>
      <c r="C1793" s="76"/>
      <c r="D1793" s="78"/>
      <c r="E1793" s="76"/>
      <c r="F1793" s="76"/>
      <c r="G1793" s="76"/>
      <c r="H1793" s="76"/>
      <c r="I1793" s="76"/>
      <c r="J1793" s="76"/>
      <c r="K1793" s="76"/>
      <c r="L1793" s="78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8"/>
      <c r="AM1793" s="76"/>
      <c r="AN1793" s="76"/>
      <c r="AO1793" s="76"/>
      <c r="AP1793" s="76"/>
      <c r="AQ1793" s="76"/>
      <c r="AR1793" s="76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7"/>
      <c r="BD1793" s="77"/>
      <c r="BE1793" s="77"/>
      <c r="BF1793" s="77"/>
      <c r="BG1793" s="77"/>
      <c r="BH1793" s="77"/>
      <c r="BI1793" s="77"/>
      <c r="BJ1793" s="76"/>
      <c r="BK1793" s="76"/>
      <c r="BL1793" s="78"/>
      <c r="BM1793" s="76"/>
      <c r="BN1793" s="76"/>
      <c r="BO1793" s="76"/>
      <c r="BP1793" s="76"/>
      <c r="BQ1793" s="76"/>
      <c r="BR1793" s="76"/>
      <c r="BS1793" s="76"/>
      <c r="BT1793" s="76"/>
      <c r="BU1793" s="76"/>
      <c r="BV1793" s="76"/>
      <c r="BW1793" s="76"/>
      <c r="BX1793" s="76"/>
      <c r="BY1793" s="76"/>
      <c r="BZ1793" s="70"/>
      <c r="CA1793" s="71"/>
      <c r="CB1793" s="70"/>
      <c r="CC1793" s="70"/>
      <c r="CD1793" s="72"/>
      <c r="CJ1793"/>
      <c r="CW1793" s="74"/>
      <c r="DC1793" s="67"/>
      <c r="DI1793" s="67"/>
    </row>
    <row r="1794" spans="1:113">
      <c r="A1794" s="76"/>
      <c r="B1794" s="77"/>
      <c r="C1794" s="76"/>
      <c r="D1794" s="78"/>
      <c r="E1794" s="76"/>
      <c r="F1794" s="76"/>
      <c r="G1794" s="76"/>
      <c r="H1794" s="76"/>
      <c r="I1794" s="76"/>
      <c r="J1794" s="76"/>
      <c r="K1794" s="76"/>
      <c r="L1794" s="78"/>
      <c r="M1794" s="76"/>
      <c r="N1794" s="76"/>
      <c r="O1794" s="76"/>
      <c r="P1794" s="76"/>
      <c r="Q1794" s="76"/>
      <c r="R1794" s="76"/>
      <c r="S1794" s="76"/>
      <c r="T1794" s="76"/>
      <c r="U1794" s="76"/>
      <c r="V1794" s="76"/>
      <c r="W1794" s="76"/>
      <c r="X1794" s="76"/>
      <c r="Y1794" s="76"/>
      <c r="Z1794" s="76"/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8"/>
      <c r="AM1794" s="76"/>
      <c r="AN1794" s="76"/>
      <c r="AO1794" s="76"/>
      <c r="AP1794" s="76"/>
      <c r="AQ1794" s="76"/>
      <c r="AR1794" s="76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7"/>
      <c r="BD1794" s="77"/>
      <c r="BE1794" s="77"/>
      <c r="BF1794" s="77"/>
      <c r="BG1794" s="77"/>
      <c r="BH1794" s="77"/>
      <c r="BI1794" s="77"/>
      <c r="BJ1794" s="76"/>
      <c r="BK1794" s="76"/>
      <c r="BL1794" s="78"/>
      <c r="BM1794" s="76"/>
      <c r="BN1794" s="76"/>
      <c r="BO1794" s="76"/>
      <c r="BP1794" s="76"/>
      <c r="BQ1794" s="76"/>
      <c r="BR1794" s="76"/>
      <c r="BS1794" s="76"/>
      <c r="BT1794" s="76"/>
      <c r="BU1794" s="76"/>
      <c r="BV1794" s="76"/>
      <c r="BW1794" s="76"/>
      <c r="BX1794" s="76"/>
      <c r="BY1794" s="76"/>
      <c r="BZ1794" s="70"/>
      <c r="CA1794" s="71"/>
      <c r="CB1794" s="70"/>
      <c r="CC1794" s="70"/>
      <c r="CD1794" s="72"/>
      <c r="CJ1794"/>
      <c r="CW1794" s="74"/>
      <c r="DC1794" s="67"/>
      <c r="DI1794" s="67"/>
    </row>
    <row r="1795" spans="1:113">
      <c r="A1795" s="76"/>
      <c r="B1795" s="77"/>
      <c r="C1795" s="76"/>
      <c r="D1795" s="78"/>
      <c r="E1795" s="76"/>
      <c r="F1795" s="76"/>
      <c r="G1795" s="76"/>
      <c r="H1795" s="76"/>
      <c r="I1795" s="76"/>
      <c r="J1795" s="76"/>
      <c r="K1795" s="76"/>
      <c r="L1795" s="78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8"/>
      <c r="AM1795" s="76"/>
      <c r="AN1795" s="76"/>
      <c r="AO1795" s="76"/>
      <c r="AP1795" s="76"/>
      <c r="AQ1795" s="76"/>
      <c r="AR1795" s="76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7"/>
      <c r="BD1795" s="77"/>
      <c r="BE1795" s="77"/>
      <c r="BF1795" s="77"/>
      <c r="BG1795" s="77"/>
      <c r="BH1795" s="77"/>
      <c r="BI1795" s="77"/>
      <c r="BJ1795" s="76"/>
      <c r="BK1795" s="76"/>
      <c r="BL1795" s="78"/>
      <c r="BM1795" s="76"/>
      <c r="BN1795" s="76"/>
      <c r="BO1795" s="76"/>
      <c r="BP1795" s="76"/>
      <c r="BQ1795" s="76"/>
      <c r="BR1795" s="76"/>
      <c r="BS1795" s="76"/>
      <c r="BT1795" s="76"/>
      <c r="BU1795" s="76"/>
      <c r="BV1795" s="76"/>
      <c r="BW1795" s="76"/>
      <c r="BX1795" s="76"/>
      <c r="BY1795" s="76"/>
      <c r="BZ1795" s="70"/>
      <c r="CA1795" s="71"/>
      <c r="CB1795" s="70"/>
      <c r="CC1795" s="70"/>
      <c r="CD1795" s="72"/>
      <c r="CJ1795"/>
      <c r="CW1795" s="74"/>
      <c r="DC1795" s="67"/>
      <c r="DI1795" s="67"/>
    </row>
    <row r="1796" spans="1:113">
      <c r="A1796" s="76"/>
      <c r="B1796" s="77"/>
      <c r="C1796" s="76"/>
      <c r="D1796" s="78"/>
      <c r="E1796" s="76"/>
      <c r="F1796" s="76"/>
      <c r="G1796" s="76"/>
      <c r="H1796" s="76"/>
      <c r="I1796" s="76"/>
      <c r="J1796" s="76"/>
      <c r="K1796" s="76"/>
      <c r="L1796" s="78"/>
      <c r="M1796" s="76"/>
      <c r="N1796" s="76"/>
      <c r="O1796" s="76"/>
      <c r="P1796" s="76"/>
      <c r="Q1796" s="76"/>
      <c r="R1796" s="76"/>
      <c r="S1796" s="76"/>
      <c r="T1796" s="76"/>
      <c r="U1796" s="76"/>
      <c r="V1796" s="76"/>
      <c r="W1796" s="76"/>
      <c r="X1796" s="76"/>
      <c r="Y1796" s="76"/>
      <c r="Z1796" s="76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8"/>
      <c r="AM1796" s="76"/>
      <c r="AN1796" s="76"/>
      <c r="AO1796" s="76"/>
      <c r="AP1796" s="76"/>
      <c r="AQ1796" s="76"/>
      <c r="AR1796" s="76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7"/>
      <c r="BD1796" s="77"/>
      <c r="BE1796" s="77"/>
      <c r="BF1796" s="77"/>
      <c r="BG1796" s="77"/>
      <c r="BH1796" s="77"/>
      <c r="BI1796" s="77"/>
      <c r="BJ1796" s="76"/>
      <c r="BK1796" s="76"/>
      <c r="BL1796" s="78"/>
      <c r="BM1796" s="76"/>
      <c r="BN1796" s="76"/>
      <c r="BO1796" s="76"/>
      <c r="BP1796" s="76"/>
      <c r="BQ1796" s="76"/>
      <c r="BR1796" s="76"/>
      <c r="BS1796" s="76"/>
      <c r="BT1796" s="76"/>
      <c r="BU1796" s="76"/>
      <c r="BV1796" s="76"/>
      <c r="BW1796" s="76"/>
      <c r="BX1796" s="76"/>
      <c r="BY1796" s="76"/>
      <c r="BZ1796" s="70"/>
      <c r="CA1796" s="71"/>
      <c r="CB1796" s="70"/>
      <c r="CC1796" s="70"/>
      <c r="CD1796" s="72"/>
      <c r="CJ1796"/>
      <c r="CW1796" s="74"/>
      <c r="DC1796" s="67"/>
      <c r="DI1796" s="67"/>
    </row>
    <row r="1797" spans="1:113">
      <c r="A1797" s="76"/>
      <c r="B1797" s="77"/>
      <c r="C1797" s="76"/>
      <c r="D1797" s="78"/>
      <c r="E1797" s="76"/>
      <c r="F1797" s="76"/>
      <c r="G1797" s="76"/>
      <c r="H1797" s="76"/>
      <c r="I1797" s="76"/>
      <c r="J1797" s="76"/>
      <c r="K1797" s="76"/>
      <c r="L1797" s="78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76"/>
      <c r="AE1797" s="76"/>
      <c r="AF1797" s="76"/>
      <c r="AG1797" s="76"/>
      <c r="AH1797" s="76"/>
      <c r="AI1797" s="76"/>
      <c r="AJ1797" s="76"/>
      <c r="AK1797" s="76"/>
      <c r="AL1797" s="78"/>
      <c r="AM1797" s="76"/>
      <c r="AN1797" s="76"/>
      <c r="AO1797" s="76"/>
      <c r="AP1797" s="76"/>
      <c r="AQ1797" s="76"/>
      <c r="AR1797" s="76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7"/>
      <c r="BD1797" s="77"/>
      <c r="BE1797" s="77"/>
      <c r="BF1797" s="77"/>
      <c r="BG1797" s="77"/>
      <c r="BH1797" s="77"/>
      <c r="BI1797" s="77"/>
      <c r="BJ1797" s="76"/>
      <c r="BK1797" s="76"/>
      <c r="BL1797" s="78"/>
      <c r="BM1797" s="76"/>
      <c r="BN1797" s="76"/>
      <c r="BO1797" s="76"/>
      <c r="BP1797" s="76"/>
      <c r="BQ1797" s="76"/>
      <c r="BR1797" s="76"/>
      <c r="BS1797" s="76"/>
      <c r="BT1797" s="76"/>
      <c r="BU1797" s="76"/>
      <c r="BV1797" s="76"/>
      <c r="BW1797" s="76"/>
      <c r="BX1797" s="76"/>
      <c r="BY1797" s="76"/>
      <c r="BZ1797" s="70"/>
      <c r="CA1797" s="71"/>
      <c r="CB1797" s="70"/>
      <c r="CC1797" s="70"/>
      <c r="CD1797" s="72"/>
      <c r="CJ1797"/>
      <c r="CW1797" s="74"/>
      <c r="DC1797" s="67"/>
      <c r="DI1797" s="67"/>
    </row>
    <row r="1798" spans="1:113">
      <c r="A1798" s="76"/>
      <c r="B1798" s="77"/>
      <c r="C1798" s="76"/>
      <c r="D1798" s="78"/>
      <c r="E1798" s="76"/>
      <c r="F1798" s="76"/>
      <c r="G1798" s="76"/>
      <c r="H1798" s="76"/>
      <c r="I1798" s="76"/>
      <c r="J1798" s="76"/>
      <c r="K1798" s="76"/>
      <c r="L1798" s="78"/>
      <c r="M1798" s="76"/>
      <c r="N1798" s="76"/>
      <c r="O1798" s="76"/>
      <c r="P1798" s="76"/>
      <c r="Q1798" s="76"/>
      <c r="R1798" s="76"/>
      <c r="S1798" s="76"/>
      <c r="T1798" s="76"/>
      <c r="U1798" s="76"/>
      <c r="V1798" s="76"/>
      <c r="W1798" s="76"/>
      <c r="X1798" s="76"/>
      <c r="Y1798" s="76"/>
      <c r="Z1798" s="76"/>
      <c r="AA1798" s="76"/>
      <c r="AB1798" s="76"/>
      <c r="AC1798" s="76"/>
      <c r="AD1798" s="76"/>
      <c r="AE1798" s="76"/>
      <c r="AF1798" s="76"/>
      <c r="AG1798" s="76"/>
      <c r="AH1798" s="76"/>
      <c r="AI1798" s="76"/>
      <c r="AJ1798" s="76"/>
      <c r="AK1798" s="76"/>
      <c r="AL1798" s="78"/>
      <c r="AM1798" s="76"/>
      <c r="AN1798" s="76"/>
      <c r="AO1798" s="76"/>
      <c r="AP1798" s="76"/>
      <c r="AQ1798" s="76"/>
      <c r="AR1798" s="76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7"/>
      <c r="BD1798" s="77"/>
      <c r="BE1798" s="77"/>
      <c r="BF1798" s="77"/>
      <c r="BG1798" s="77"/>
      <c r="BH1798" s="77"/>
      <c r="BI1798" s="77"/>
      <c r="BJ1798" s="76"/>
      <c r="BK1798" s="76"/>
      <c r="BL1798" s="78"/>
      <c r="BM1798" s="76"/>
      <c r="BN1798" s="76"/>
      <c r="BO1798" s="76"/>
      <c r="BP1798" s="76"/>
      <c r="BQ1798" s="76"/>
      <c r="BR1798" s="76"/>
      <c r="BS1798" s="76"/>
      <c r="BT1798" s="76"/>
      <c r="BU1798" s="76"/>
      <c r="BV1798" s="76"/>
      <c r="BW1798" s="76"/>
      <c r="BX1798" s="76"/>
      <c r="BY1798" s="76"/>
      <c r="BZ1798" s="70"/>
      <c r="CA1798" s="71"/>
      <c r="CB1798" s="70"/>
      <c r="CC1798" s="70"/>
      <c r="CD1798" s="72"/>
      <c r="CJ1798"/>
      <c r="CW1798" s="74"/>
      <c r="DC1798" s="67"/>
      <c r="DI1798" s="67"/>
    </row>
    <row r="1799" spans="1:113">
      <c r="A1799" s="76"/>
      <c r="B1799" s="77"/>
      <c r="C1799" s="76"/>
      <c r="D1799" s="78"/>
      <c r="E1799" s="76"/>
      <c r="F1799" s="76"/>
      <c r="G1799" s="76"/>
      <c r="H1799" s="76"/>
      <c r="I1799" s="76"/>
      <c r="J1799" s="76"/>
      <c r="K1799" s="76"/>
      <c r="L1799" s="78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76"/>
      <c r="AE1799" s="76"/>
      <c r="AF1799" s="76"/>
      <c r="AG1799" s="76"/>
      <c r="AH1799" s="76"/>
      <c r="AI1799" s="76"/>
      <c r="AJ1799" s="76"/>
      <c r="AK1799" s="76"/>
      <c r="AL1799" s="78"/>
      <c r="AM1799" s="76"/>
      <c r="AN1799" s="76"/>
      <c r="AO1799" s="76"/>
      <c r="AP1799" s="76"/>
      <c r="AQ1799" s="76"/>
      <c r="AR1799" s="76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7"/>
      <c r="BD1799" s="77"/>
      <c r="BE1799" s="77"/>
      <c r="BF1799" s="77"/>
      <c r="BG1799" s="77"/>
      <c r="BH1799" s="77"/>
      <c r="BI1799" s="77"/>
      <c r="BJ1799" s="76"/>
      <c r="BK1799" s="76"/>
      <c r="BL1799" s="78"/>
      <c r="BM1799" s="76"/>
      <c r="BN1799" s="76"/>
      <c r="BO1799" s="76"/>
      <c r="BP1799" s="76"/>
      <c r="BQ1799" s="76"/>
      <c r="BR1799" s="76"/>
      <c r="BS1799" s="76"/>
      <c r="BT1799" s="76"/>
      <c r="BU1799" s="76"/>
      <c r="BV1799" s="76"/>
      <c r="BW1799" s="76"/>
      <c r="BX1799" s="76"/>
      <c r="BY1799" s="76"/>
      <c r="BZ1799" s="70"/>
      <c r="CA1799" s="71"/>
      <c r="CB1799" s="70"/>
      <c r="CC1799" s="70"/>
      <c r="CD1799" s="72"/>
      <c r="CJ1799"/>
      <c r="CW1799" s="74"/>
      <c r="DC1799" s="67"/>
      <c r="DI1799" s="67"/>
    </row>
    <row r="1800" spans="1:113">
      <c r="A1800" s="76"/>
      <c r="B1800" s="77"/>
      <c r="C1800" s="76"/>
      <c r="D1800" s="78"/>
      <c r="E1800" s="76"/>
      <c r="F1800" s="76"/>
      <c r="G1800" s="76"/>
      <c r="H1800" s="76"/>
      <c r="I1800" s="76"/>
      <c r="J1800" s="76"/>
      <c r="K1800" s="76"/>
      <c r="L1800" s="78"/>
      <c r="M1800" s="76"/>
      <c r="N1800" s="76"/>
      <c r="O1800" s="76"/>
      <c r="P1800" s="76"/>
      <c r="Q1800" s="76"/>
      <c r="R1800" s="76"/>
      <c r="S1800" s="76"/>
      <c r="T1800" s="76"/>
      <c r="U1800" s="76"/>
      <c r="V1800" s="76"/>
      <c r="W1800" s="76"/>
      <c r="X1800" s="76"/>
      <c r="Y1800" s="76"/>
      <c r="Z1800" s="76"/>
      <c r="AA1800" s="76"/>
      <c r="AB1800" s="76"/>
      <c r="AC1800" s="76"/>
      <c r="AD1800" s="76"/>
      <c r="AE1800" s="76"/>
      <c r="AF1800" s="76"/>
      <c r="AG1800" s="76"/>
      <c r="AH1800" s="76"/>
      <c r="AI1800" s="76"/>
      <c r="AJ1800" s="76"/>
      <c r="AK1800" s="76"/>
      <c r="AL1800" s="78"/>
      <c r="AM1800" s="76"/>
      <c r="AN1800" s="76"/>
      <c r="AO1800" s="76"/>
      <c r="AP1800" s="76"/>
      <c r="AQ1800" s="76"/>
      <c r="AR1800" s="76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7"/>
      <c r="BD1800" s="77"/>
      <c r="BE1800" s="77"/>
      <c r="BF1800" s="77"/>
      <c r="BG1800" s="77"/>
      <c r="BH1800" s="77"/>
      <c r="BI1800" s="77"/>
      <c r="BJ1800" s="76"/>
      <c r="BK1800" s="76"/>
      <c r="BL1800" s="78"/>
      <c r="BM1800" s="76"/>
      <c r="BN1800" s="76"/>
      <c r="BO1800" s="76"/>
      <c r="BP1800" s="76"/>
      <c r="BQ1800" s="76"/>
      <c r="BR1800" s="76"/>
      <c r="BS1800" s="76"/>
      <c r="BT1800" s="76"/>
      <c r="BU1800" s="76"/>
      <c r="BV1800" s="76"/>
      <c r="BW1800" s="76"/>
      <c r="BX1800" s="76"/>
      <c r="BY1800" s="76"/>
      <c r="BZ1800" s="70"/>
      <c r="CA1800" s="71"/>
      <c r="CB1800" s="70"/>
      <c r="CC1800" s="70"/>
      <c r="CD1800" s="72"/>
      <c r="CJ1800"/>
      <c r="CW1800" s="74"/>
      <c r="DC1800" s="67"/>
      <c r="DI1800" s="67"/>
    </row>
    <row r="1801" spans="1:113">
      <c r="A1801" s="76"/>
      <c r="B1801" s="77"/>
      <c r="C1801" s="76"/>
      <c r="D1801" s="78"/>
      <c r="E1801" s="76"/>
      <c r="F1801" s="76"/>
      <c r="G1801" s="76"/>
      <c r="H1801" s="76"/>
      <c r="I1801" s="76"/>
      <c r="J1801" s="76"/>
      <c r="K1801" s="76"/>
      <c r="L1801" s="78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76"/>
      <c r="AE1801" s="76"/>
      <c r="AF1801" s="76"/>
      <c r="AG1801" s="76"/>
      <c r="AH1801" s="76"/>
      <c r="AI1801" s="76"/>
      <c r="AJ1801" s="76"/>
      <c r="AK1801" s="76"/>
      <c r="AL1801" s="78"/>
      <c r="AM1801" s="76"/>
      <c r="AN1801" s="76"/>
      <c r="AO1801" s="76"/>
      <c r="AP1801" s="76"/>
      <c r="AQ1801" s="76"/>
      <c r="AR1801" s="76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7"/>
      <c r="BD1801" s="77"/>
      <c r="BE1801" s="77"/>
      <c r="BF1801" s="77"/>
      <c r="BG1801" s="77"/>
      <c r="BH1801" s="77"/>
      <c r="BI1801" s="77"/>
      <c r="BJ1801" s="76"/>
      <c r="BK1801" s="76"/>
      <c r="BL1801" s="78"/>
      <c r="BM1801" s="76"/>
      <c r="BN1801" s="76"/>
      <c r="BO1801" s="76"/>
      <c r="BP1801" s="76"/>
      <c r="BQ1801" s="76"/>
      <c r="BR1801" s="76"/>
      <c r="BS1801" s="76"/>
      <c r="BT1801" s="76"/>
      <c r="BU1801" s="76"/>
      <c r="BV1801" s="76"/>
      <c r="BW1801" s="76"/>
      <c r="BX1801" s="76"/>
      <c r="BY1801" s="76"/>
      <c r="BZ1801" s="70"/>
      <c r="CA1801" s="71"/>
      <c r="CB1801" s="70"/>
      <c r="CC1801" s="70"/>
      <c r="CD1801" s="72"/>
      <c r="CJ1801"/>
      <c r="CW1801" s="74"/>
      <c r="DC1801" s="67"/>
      <c r="DI1801" s="67"/>
    </row>
    <row r="1802" spans="1:113">
      <c r="A1802" s="76"/>
      <c r="B1802" s="77"/>
      <c r="C1802" s="76"/>
      <c r="D1802" s="78"/>
      <c r="E1802" s="76"/>
      <c r="F1802" s="76"/>
      <c r="G1802" s="76"/>
      <c r="H1802" s="76"/>
      <c r="I1802" s="76"/>
      <c r="J1802" s="76"/>
      <c r="K1802" s="76"/>
      <c r="L1802" s="78"/>
      <c r="M1802" s="76"/>
      <c r="N1802" s="76"/>
      <c r="O1802" s="76"/>
      <c r="P1802" s="76"/>
      <c r="Q1802" s="76"/>
      <c r="R1802" s="76"/>
      <c r="S1802" s="76"/>
      <c r="T1802" s="76"/>
      <c r="U1802" s="76"/>
      <c r="V1802" s="76"/>
      <c r="W1802" s="76"/>
      <c r="X1802" s="76"/>
      <c r="Y1802" s="76"/>
      <c r="Z1802" s="76"/>
      <c r="AA1802" s="76"/>
      <c r="AB1802" s="76"/>
      <c r="AC1802" s="76"/>
      <c r="AD1802" s="76"/>
      <c r="AE1802" s="76"/>
      <c r="AF1802" s="76"/>
      <c r="AG1802" s="76"/>
      <c r="AH1802" s="76"/>
      <c r="AI1802" s="76"/>
      <c r="AJ1802" s="76"/>
      <c r="AK1802" s="76"/>
      <c r="AL1802" s="78"/>
      <c r="AM1802" s="76"/>
      <c r="AN1802" s="76"/>
      <c r="AO1802" s="76"/>
      <c r="AP1802" s="76"/>
      <c r="AQ1802" s="76"/>
      <c r="AR1802" s="76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7"/>
      <c r="BD1802" s="77"/>
      <c r="BE1802" s="77"/>
      <c r="BF1802" s="77"/>
      <c r="BG1802" s="77"/>
      <c r="BH1802" s="77"/>
      <c r="BI1802" s="77"/>
      <c r="BJ1802" s="76"/>
      <c r="BK1802" s="76"/>
      <c r="BL1802" s="78"/>
      <c r="BM1802" s="76"/>
      <c r="BN1802" s="76"/>
      <c r="BO1802" s="76"/>
      <c r="BP1802" s="76"/>
      <c r="BQ1802" s="76"/>
      <c r="BR1802" s="76"/>
      <c r="BS1802" s="76"/>
      <c r="BT1802" s="76"/>
      <c r="BU1802" s="76"/>
      <c r="BV1802" s="76"/>
      <c r="BW1802" s="76"/>
      <c r="BX1802" s="76"/>
      <c r="BY1802" s="76"/>
      <c r="BZ1802" s="70"/>
      <c r="CA1802" s="71"/>
      <c r="CB1802" s="70"/>
      <c r="CC1802" s="70"/>
      <c r="CD1802" s="72"/>
      <c r="CJ1802"/>
      <c r="CW1802" s="74"/>
      <c r="DC1802" s="67"/>
      <c r="DI1802" s="67"/>
    </row>
    <row r="1803" spans="1:113">
      <c r="A1803" s="76"/>
      <c r="B1803" s="77"/>
      <c r="C1803" s="76"/>
      <c r="D1803" s="78"/>
      <c r="E1803" s="76"/>
      <c r="F1803" s="76"/>
      <c r="G1803" s="76"/>
      <c r="H1803" s="76"/>
      <c r="I1803" s="76"/>
      <c r="J1803" s="76"/>
      <c r="K1803" s="76"/>
      <c r="L1803" s="78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76"/>
      <c r="AE1803" s="76"/>
      <c r="AF1803" s="76"/>
      <c r="AG1803" s="76"/>
      <c r="AH1803" s="76"/>
      <c r="AI1803" s="76"/>
      <c r="AJ1803" s="76"/>
      <c r="AK1803" s="76"/>
      <c r="AL1803" s="78"/>
      <c r="AM1803" s="76"/>
      <c r="AN1803" s="76"/>
      <c r="AO1803" s="76"/>
      <c r="AP1803" s="76"/>
      <c r="AQ1803" s="76"/>
      <c r="AR1803" s="76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7"/>
      <c r="BD1803" s="77"/>
      <c r="BE1803" s="77"/>
      <c r="BF1803" s="77"/>
      <c r="BG1803" s="77"/>
      <c r="BH1803" s="77"/>
      <c r="BI1803" s="77"/>
      <c r="BJ1803" s="76"/>
      <c r="BK1803" s="76"/>
      <c r="BL1803" s="78"/>
      <c r="BM1803" s="76"/>
      <c r="BN1803" s="76"/>
      <c r="BO1803" s="76"/>
      <c r="BP1803" s="76"/>
      <c r="BQ1803" s="76"/>
      <c r="BR1803" s="76"/>
      <c r="BS1803" s="76"/>
      <c r="BT1803" s="76"/>
      <c r="BU1803" s="76"/>
      <c r="BV1803" s="76"/>
      <c r="BW1803" s="76"/>
      <c r="BX1803" s="76"/>
      <c r="BY1803" s="76"/>
      <c r="BZ1803" s="70"/>
      <c r="CA1803" s="71"/>
      <c r="CB1803" s="70"/>
      <c r="CC1803" s="70"/>
      <c r="CD1803" s="72"/>
      <c r="CJ1803"/>
      <c r="CW1803" s="74"/>
      <c r="DC1803" s="67"/>
      <c r="DI1803" s="67"/>
    </row>
    <row r="1804" spans="1:113">
      <c r="A1804" s="76"/>
      <c r="B1804" s="77"/>
      <c r="C1804" s="76"/>
      <c r="D1804" s="78"/>
      <c r="E1804" s="76"/>
      <c r="F1804" s="76"/>
      <c r="G1804" s="76"/>
      <c r="H1804" s="76"/>
      <c r="I1804" s="76"/>
      <c r="J1804" s="76"/>
      <c r="K1804" s="76"/>
      <c r="L1804" s="78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76"/>
      <c r="AI1804" s="76"/>
      <c r="AJ1804" s="76"/>
      <c r="AK1804" s="76"/>
      <c r="AL1804" s="78"/>
      <c r="AM1804" s="76"/>
      <c r="AN1804" s="76"/>
      <c r="AO1804" s="76"/>
      <c r="AP1804" s="76"/>
      <c r="AQ1804" s="76"/>
      <c r="AR1804" s="76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7"/>
      <c r="BD1804" s="77"/>
      <c r="BE1804" s="77"/>
      <c r="BF1804" s="77"/>
      <c r="BG1804" s="77"/>
      <c r="BH1804" s="77"/>
      <c r="BI1804" s="77"/>
      <c r="BJ1804" s="76"/>
      <c r="BK1804" s="76"/>
      <c r="BL1804" s="78"/>
      <c r="BM1804" s="76"/>
      <c r="BN1804" s="76"/>
      <c r="BO1804" s="76"/>
      <c r="BP1804" s="76"/>
      <c r="BQ1804" s="76"/>
      <c r="BR1804" s="76"/>
      <c r="BS1804" s="76"/>
      <c r="BT1804" s="76"/>
      <c r="BU1804" s="76"/>
      <c r="BV1804" s="76"/>
      <c r="BW1804" s="76"/>
      <c r="BX1804" s="76"/>
      <c r="BY1804" s="76"/>
      <c r="BZ1804" s="70"/>
      <c r="CA1804" s="71"/>
      <c r="CB1804" s="70"/>
      <c r="CC1804" s="70"/>
      <c r="CD1804" s="72"/>
      <c r="CJ1804"/>
      <c r="CW1804" s="74"/>
      <c r="DC1804" s="67"/>
      <c r="DI1804" s="67"/>
    </row>
    <row r="1805" spans="1:113">
      <c r="A1805" s="76"/>
      <c r="B1805" s="77"/>
      <c r="C1805" s="76"/>
      <c r="D1805" s="78"/>
      <c r="E1805" s="76"/>
      <c r="F1805" s="76"/>
      <c r="G1805" s="76"/>
      <c r="H1805" s="76"/>
      <c r="I1805" s="76"/>
      <c r="J1805" s="76"/>
      <c r="K1805" s="76"/>
      <c r="L1805" s="78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76"/>
      <c r="AE1805" s="76"/>
      <c r="AF1805" s="76"/>
      <c r="AG1805" s="76"/>
      <c r="AH1805" s="76"/>
      <c r="AI1805" s="76"/>
      <c r="AJ1805" s="76"/>
      <c r="AK1805" s="76"/>
      <c r="AL1805" s="78"/>
      <c r="AM1805" s="76"/>
      <c r="AN1805" s="76"/>
      <c r="AO1805" s="76"/>
      <c r="AP1805" s="76"/>
      <c r="AQ1805" s="76"/>
      <c r="AR1805" s="76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7"/>
      <c r="BD1805" s="77"/>
      <c r="BE1805" s="77"/>
      <c r="BF1805" s="77"/>
      <c r="BG1805" s="77"/>
      <c r="BH1805" s="77"/>
      <c r="BI1805" s="77"/>
      <c r="BJ1805" s="76"/>
      <c r="BK1805" s="76"/>
      <c r="BL1805" s="78"/>
      <c r="BM1805" s="76"/>
      <c r="BN1805" s="76"/>
      <c r="BO1805" s="76"/>
      <c r="BP1805" s="76"/>
      <c r="BQ1805" s="76"/>
      <c r="BR1805" s="76"/>
      <c r="BS1805" s="76"/>
      <c r="BT1805" s="76"/>
      <c r="BU1805" s="76"/>
      <c r="BV1805" s="76"/>
      <c r="BW1805" s="76"/>
      <c r="BX1805" s="76"/>
      <c r="BY1805" s="76"/>
      <c r="BZ1805" s="70"/>
      <c r="CA1805" s="71"/>
      <c r="CB1805" s="70"/>
      <c r="CC1805" s="70"/>
      <c r="CD1805" s="72"/>
      <c r="CJ1805"/>
      <c r="CW1805" s="74"/>
      <c r="DC1805" s="67"/>
      <c r="DI1805" s="67"/>
    </row>
    <row r="1806" spans="1:113">
      <c r="A1806" s="76"/>
      <c r="B1806" s="77"/>
      <c r="C1806" s="76"/>
      <c r="D1806" s="78"/>
      <c r="E1806" s="76"/>
      <c r="F1806" s="76"/>
      <c r="G1806" s="76"/>
      <c r="H1806" s="76"/>
      <c r="I1806" s="76"/>
      <c r="J1806" s="76"/>
      <c r="K1806" s="76"/>
      <c r="L1806" s="78"/>
      <c r="M1806" s="76"/>
      <c r="N1806" s="76"/>
      <c r="O1806" s="76"/>
      <c r="P1806" s="76"/>
      <c r="Q1806" s="76"/>
      <c r="R1806" s="76"/>
      <c r="S1806" s="76"/>
      <c r="T1806" s="76"/>
      <c r="U1806" s="76"/>
      <c r="V1806" s="76"/>
      <c r="W1806" s="76"/>
      <c r="X1806" s="76"/>
      <c r="Y1806" s="76"/>
      <c r="Z1806" s="76"/>
      <c r="AA1806" s="76"/>
      <c r="AB1806" s="76"/>
      <c r="AC1806" s="76"/>
      <c r="AD1806" s="76"/>
      <c r="AE1806" s="76"/>
      <c r="AF1806" s="76"/>
      <c r="AG1806" s="76"/>
      <c r="AH1806" s="76"/>
      <c r="AI1806" s="76"/>
      <c r="AJ1806" s="76"/>
      <c r="AK1806" s="76"/>
      <c r="AL1806" s="78"/>
      <c r="AM1806" s="76"/>
      <c r="AN1806" s="76"/>
      <c r="AO1806" s="76"/>
      <c r="AP1806" s="76"/>
      <c r="AQ1806" s="76"/>
      <c r="AR1806" s="76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7"/>
      <c r="BD1806" s="77"/>
      <c r="BE1806" s="77"/>
      <c r="BF1806" s="77"/>
      <c r="BG1806" s="77"/>
      <c r="BH1806" s="77"/>
      <c r="BI1806" s="77"/>
      <c r="BJ1806" s="76"/>
      <c r="BK1806" s="76"/>
      <c r="BL1806" s="78"/>
      <c r="BM1806" s="76"/>
      <c r="BN1806" s="76"/>
      <c r="BO1806" s="76"/>
      <c r="BP1806" s="76"/>
      <c r="BQ1806" s="76"/>
      <c r="BR1806" s="76"/>
      <c r="BS1806" s="76"/>
      <c r="BT1806" s="76"/>
      <c r="BU1806" s="76"/>
      <c r="BV1806" s="76"/>
      <c r="BW1806" s="76"/>
      <c r="BX1806" s="76"/>
      <c r="BY1806" s="76"/>
      <c r="BZ1806" s="70"/>
      <c r="CA1806" s="71"/>
      <c r="CB1806" s="70"/>
      <c r="CC1806" s="70"/>
      <c r="CD1806" s="72"/>
      <c r="CJ1806"/>
      <c r="CW1806" s="74"/>
      <c r="DC1806" s="67"/>
      <c r="DI1806" s="67"/>
    </row>
    <row r="1807" spans="1:113">
      <c r="A1807" s="76"/>
      <c r="B1807" s="77"/>
      <c r="C1807" s="76"/>
      <c r="D1807" s="78"/>
      <c r="E1807" s="76"/>
      <c r="F1807" s="76"/>
      <c r="G1807" s="76"/>
      <c r="H1807" s="76"/>
      <c r="I1807" s="76"/>
      <c r="J1807" s="76"/>
      <c r="K1807" s="76"/>
      <c r="L1807" s="78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76"/>
      <c r="AI1807" s="76"/>
      <c r="AJ1807" s="76"/>
      <c r="AK1807" s="76"/>
      <c r="AL1807" s="78"/>
      <c r="AM1807" s="76"/>
      <c r="AN1807" s="76"/>
      <c r="AO1807" s="76"/>
      <c r="AP1807" s="76"/>
      <c r="AQ1807" s="76"/>
      <c r="AR1807" s="76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7"/>
      <c r="BD1807" s="77"/>
      <c r="BE1807" s="77"/>
      <c r="BF1807" s="77"/>
      <c r="BG1807" s="77"/>
      <c r="BH1807" s="77"/>
      <c r="BI1807" s="77"/>
      <c r="BJ1807" s="76"/>
      <c r="BK1807" s="76"/>
      <c r="BL1807" s="78"/>
      <c r="BM1807" s="76"/>
      <c r="BN1807" s="76"/>
      <c r="BO1807" s="76"/>
      <c r="BP1807" s="76"/>
      <c r="BQ1807" s="76"/>
      <c r="BR1807" s="76"/>
      <c r="BS1807" s="76"/>
      <c r="BT1807" s="76"/>
      <c r="BU1807" s="76"/>
      <c r="BV1807" s="76"/>
      <c r="BW1807" s="76"/>
      <c r="BX1807" s="76"/>
      <c r="BY1807" s="76"/>
      <c r="BZ1807" s="70"/>
      <c r="CA1807" s="71"/>
      <c r="CB1807" s="70"/>
      <c r="CC1807" s="70"/>
      <c r="CD1807" s="72"/>
      <c r="CJ1807"/>
      <c r="CW1807" s="74"/>
      <c r="DC1807" s="67"/>
      <c r="DI1807" s="67"/>
    </row>
    <row r="1808" spans="1:113">
      <c r="A1808" s="76"/>
      <c r="B1808" s="77"/>
      <c r="C1808" s="76"/>
      <c r="D1808" s="78"/>
      <c r="E1808" s="76"/>
      <c r="F1808" s="76"/>
      <c r="G1808" s="76"/>
      <c r="H1808" s="76"/>
      <c r="I1808" s="76"/>
      <c r="J1808" s="76"/>
      <c r="K1808" s="76"/>
      <c r="L1808" s="78"/>
      <c r="M1808" s="76"/>
      <c r="N1808" s="76"/>
      <c r="O1808" s="76"/>
      <c r="P1808" s="76"/>
      <c r="Q1808" s="76"/>
      <c r="R1808" s="76"/>
      <c r="S1808" s="76"/>
      <c r="T1808" s="76"/>
      <c r="U1808" s="76"/>
      <c r="V1808" s="76"/>
      <c r="W1808" s="76"/>
      <c r="X1808" s="76"/>
      <c r="Y1808" s="76"/>
      <c r="Z1808" s="76"/>
      <c r="AA1808" s="76"/>
      <c r="AB1808" s="76"/>
      <c r="AC1808" s="76"/>
      <c r="AD1808" s="76"/>
      <c r="AE1808" s="76"/>
      <c r="AF1808" s="76"/>
      <c r="AG1808" s="76"/>
      <c r="AH1808" s="76"/>
      <c r="AI1808" s="76"/>
      <c r="AJ1808" s="76"/>
      <c r="AK1808" s="76"/>
      <c r="AL1808" s="78"/>
      <c r="AM1808" s="76"/>
      <c r="AN1808" s="76"/>
      <c r="AO1808" s="76"/>
      <c r="AP1808" s="76"/>
      <c r="AQ1808" s="76"/>
      <c r="AR1808" s="76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7"/>
      <c r="BD1808" s="77"/>
      <c r="BE1808" s="77"/>
      <c r="BF1808" s="77"/>
      <c r="BG1808" s="77"/>
      <c r="BH1808" s="77"/>
      <c r="BI1808" s="77"/>
      <c r="BJ1808" s="76"/>
      <c r="BK1808" s="76"/>
      <c r="BL1808" s="78"/>
      <c r="BM1808" s="76"/>
      <c r="BN1808" s="76"/>
      <c r="BO1808" s="76"/>
      <c r="BP1808" s="76"/>
      <c r="BQ1808" s="76"/>
      <c r="BR1808" s="76"/>
      <c r="BS1808" s="76"/>
      <c r="BT1808" s="76"/>
      <c r="BU1808" s="76"/>
      <c r="BV1808" s="76"/>
      <c r="BW1808" s="76"/>
      <c r="BX1808" s="76"/>
      <c r="BY1808" s="76"/>
      <c r="BZ1808" s="70"/>
      <c r="CA1808" s="71"/>
      <c r="CB1808" s="70"/>
      <c r="CC1808" s="70"/>
      <c r="CD1808" s="72"/>
      <c r="CJ1808"/>
      <c r="CW1808" s="74"/>
      <c r="DC1808" s="67"/>
      <c r="DI1808" s="67"/>
    </row>
    <row r="1809" spans="1:113">
      <c r="A1809" s="76"/>
      <c r="B1809" s="77"/>
      <c r="C1809" s="76"/>
      <c r="D1809" s="78"/>
      <c r="E1809" s="76"/>
      <c r="F1809" s="76"/>
      <c r="G1809" s="76"/>
      <c r="H1809" s="76"/>
      <c r="I1809" s="76"/>
      <c r="J1809" s="76"/>
      <c r="K1809" s="76"/>
      <c r="L1809" s="78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  <c r="AH1809" s="76"/>
      <c r="AI1809" s="76"/>
      <c r="AJ1809" s="76"/>
      <c r="AK1809" s="76"/>
      <c r="AL1809" s="78"/>
      <c r="AM1809" s="76"/>
      <c r="AN1809" s="76"/>
      <c r="AO1809" s="76"/>
      <c r="AP1809" s="76"/>
      <c r="AQ1809" s="76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7"/>
      <c r="BD1809" s="77"/>
      <c r="BE1809" s="77"/>
      <c r="BF1809" s="77"/>
      <c r="BG1809" s="77"/>
      <c r="BH1809" s="77"/>
      <c r="BI1809" s="77"/>
      <c r="BJ1809" s="76"/>
      <c r="BK1809" s="76"/>
      <c r="BL1809" s="78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0"/>
      <c r="CA1809" s="71"/>
      <c r="CB1809" s="70"/>
      <c r="CC1809" s="70"/>
      <c r="CD1809" s="72"/>
      <c r="CJ1809"/>
      <c r="CW1809" s="74"/>
      <c r="DC1809" s="67"/>
      <c r="DI1809" s="67"/>
    </row>
    <row r="1810" spans="1:113">
      <c r="A1810" s="76"/>
      <c r="B1810" s="77"/>
      <c r="C1810" s="76"/>
      <c r="D1810" s="78"/>
      <c r="E1810" s="76"/>
      <c r="F1810" s="76"/>
      <c r="G1810" s="76"/>
      <c r="H1810" s="76"/>
      <c r="I1810" s="76"/>
      <c r="J1810" s="76"/>
      <c r="K1810" s="76"/>
      <c r="L1810" s="78"/>
      <c r="M1810" s="76"/>
      <c r="N1810" s="76"/>
      <c r="O1810" s="76"/>
      <c r="P1810" s="76"/>
      <c r="Q1810" s="76"/>
      <c r="R1810" s="76"/>
      <c r="S1810" s="76"/>
      <c r="T1810" s="76"/>
      <c r="U1810" s="76"/>
      <c r="V1810" s="76"/>
      <c r="W1810" s="76"/>
      <c r="X1810" s="76"/>
      <c r="Y1810" s="76"/>
      <c r="Z1810" s="76"/>
      <c r="AA1810" s="76"/>
      <c r="AB1810" s="76"/>
      <c r="AC1810" s="76"/>
      <c r="AD1810" s="76"/>
      <c r="AE1810" s="76"/>
      <c r="AF1810" s="76"/>
      <c r="AG1810" s="76"/>
      <c r="AH1810" s="76"/>
      <c r="AI1810" s="76"/>
      <c r="AJ1810" s="76"/>
      <c r="AK1810" s="76"/>
      <c r="AL1810" s="78"/>
      <c r="AM1810" s="76"/>
      <c r="AN1810" s="76"/>
      <c r="AO1810" s="76"/>
      <c r="AP1810" s="76"/>
      <c r="AQ1810" s="76"/>
      <c r="AR1810" s="76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7"/>
      <c r="BD1810" s="77"/>
      <c r="BE1810" s="77"/>
      <c r="BF1810" s="77"/>
      <c r="BG1810" s="77"/>
      <c r="BH1810" s="77"/>
      <c r="BI1810" s="77"/>
      <c r="BJ1810" s="76"/>
      <c r="BK1810" s="76"/>
      <c r="BL1810" s="78"/>
      <c r="BM1810" s="76"/>
      <c r="BN1810" s="76"/>
      <c r="BO1810" s="76"/>
      <c r="BP1810" s="76"/>
      <c r="BQ1810" s="76"/>
      <c r="BR1810" s="76"/>
      <c r="BS1810" s="76"/>
      <c r="BT1810" s="76"/>
      <c r="BU1810" s="76"/>
      <c r="BV1810" s="76"/>
      <c r="BW1810" s="76"/>
      <c r="BX1810" s="76"/>
      <c r="BY1810" s="76"/>
      <c r="BZ1810" s="70"/>
      <c r="CA1810" s="71"/>
      <c r="CB1810" s="70"/>
      <c r="CC1810" s="70"/>
      <c r="CD1810" s="72"/>
      <c r="CJ1810"/>
      <c r="CW1810" s="74"/>
      <c r="DC1810" s="67"/>
      <c r="DI1810" s="67"/>
    </row>
    <row r="1811" spans="1:113">
      <c r="A1811" s="76"/>
      <c r="B1811" s="77"/>
      <c r="C1811" s="76"/>
      <c r="D1811" s="78"/>
      <c r="E1811" s="76"/>
      <c r="F1811" s="76"/>
      <c r="G1811" s="76"/>
      <c r="H1811" s="76"/>
      <c r="I1811" s="76"/>
      <c r="J1811" s="76"/>
      <c r="K1811" s="76"/>
      <c r="L1811" s="78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76"/>
      <c r="AE1811" s="76"/>
      <c r="AF1811" s="76"/>
      <c r="AG1811" s="76"/>
      <c r="AH1811" s="76"/>
      <c r="AI1811" s="76"/>
      <c r="AJ1811" s="76"/>
      <c r="AK1811" s="76"/>
      <c r="AL1811" s="78"/>
      <c r="AM1811" s="76"/>
      <c r="AN1811" s="76"/>
      <c r="AO1811" s="76"/>
      <c r="AP1811" s="76"/>
      <c r="AQ1811" s="76"/>
      <c r="AR1811" s="76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7"/>
      <c r="BD1811" s="77"/>
      <c r="BE1811" s="77"/>
      <c r="BF1811" s="77"/>
      <c r="BG1811" s="77"/>
      <c r="BH1811" s="77"/>
      <c r="BI1811" s="77"/>
      <c r="BJ1811" s="76"/>
      <c r="BK1811" s="76"/>
      <c r="BL1811" s="78"/>
      <c r="BM1811" s="76"/>
      <c r="BN1811" s="76"/>
      <c r="BO1811" s="76"/>
      <c r="BP1811" s="76"/>
      <c r="BQ1811" s="76"/>
      <c r="BR1811" s="76"/>
      <c r="BS1811" s="76"/>
      <c r="BT1811" s="76"/>
      <c r="BU1811" s="76"/>
      <c r="BV1811" s="76"/>
      <c r="BW1811" s="76"/>
      <c r="BX1811" s="76"/>
      <c r="BY1811" s="76"/>
      <c r="BZ1811" s="70"/>
      <c r="CA1811" s="71"/>
      <c r="CB1811" s="70"/>
      <c r="CC1811" s="70"/>
      <c r="CD1811" s="72"/>
      <c r="CJ1811"/>
      <c r="CW1811" s="74"/>
      <c r="DC1811" s="67"/>
      <c r="DI1811" s="67"/>
    </row>
    <row r="1812" spans="1:113">
      <c r="A1812" s="76"/>
      <c r="B1812" s="77"/>
      <c r="C1812" s="76"/>
      <c r="D1812" s="78"/>
      <c r="E1812" s="76"/>
      <c r="F1812" s="76"/>
      <c r="G1812" s="76"/>
      <c r="H1812" s="76"/>
      <c r="I1812" s="76"/>
      <c r="J1812" s="76"/>
      <c r="K1812" s="76"/>
      <c r="L1812" s="78"/>
      <c r="M1812" s="76"/>
      <c r="N1812" s="76"/>
      <c r="O1812" s="76"/>
      <c r="P1812" s="76"/>
      <c r="Q1812" s="76"/>
      <c r="R1812" s="76"/>
      <c r="S1812" s="76"/>
      <c r="T1812" s="76"/>
      <c r="U1812" s="76"/>
      <c r="V1812" s="76"/>
      <c r="W1812" s="76"/>
      <c r="X1812" s="76"/>
      <c r="Y1812" s="76"/>
      <c r="Z1812" s="76"/>
      <c r="AA1812" s="76"/>
      <c r="AB1812" s="76"/>
      <c r="AC1812" s="76"/>
      <c r="AD1812" s="76"/>
      <c r="AE1812" s="76"/>
      <c r="AF1812" s="76"/>
      <c r="AG1812" s="76"/>
      <c r="AH1812" s="76"/>
      <c r="AI1812" s="76"/>
      <c r="AJ1812" s="76"/>
      <c r="AK1812" s="76"/>
      <c r="AL1812" s="78"/>
      <c r="AM1812" s="76"/>
      <c r="AN1812" s="76"/>
      <c r="AO1812" s="76"/>
      <c r="AP1812" s="76"/>
      <c r="AQ1812" s="76"/>
      <c r="AR1812" s="76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7"/>
      <c r="BD1812" s="77"/>
      <c r="BE1812" s="77"/>
      <c r="BF1812" s="77"/>
      <c r="BG1812" s="77"/>
      <c r="BH1812" s="77"/>
      <c r="BI1812" s="77"/>
      <c r="BJ1812" s="76"/>
      <c r="BK1812" s="76"/>
      <c r="BL1812" s="78"/>
      <c r="BM1812" s="76"/>
      <c r="BN1812" s="76"/>
      <c r="BO1812" s="76"/>
      <c r="BP1812" s="76"/>
      <c r="BQ1812" s="76"/>
      <c r="BR1812" s="76"/>
      <c r="BS1812" s="76"/>
      <c r="BT1812" s="76"/>
      <c r="BU1812" s="76"/>
      <c r="BV1812" s="76"/>
      <c r="BW1812" s="76"/>
      <c r="BX1812" s="76"/>
      <c r="BY1812" s="76"/>
      <c r="BZ1812" s="70"/>
      <c r="CA1812" s="71"/>
      <c r="CB1812" s="70"/>
      <c r="CC1812" s="70"/>
      <c r="CD1812" s="72"/>
      <c r="CJ1812"/>
      <c r="CW1812" s="74"/>
      <c r="DC1812" s="67"/>
      <c r="DI1812" s="67"/>
    </row>
    <row r="1813" spans="1:113">
      <c r="A1813" s="76"/>
      <c r="B1813" s="77"/>
      <c r="C1813" s="76"/>
      <c r="D1813" s="78"/>
      <c r="E1813" s="76"/>
      <c r="F1813" s="76"/>
      <c r="G1813" s="76"/>
      <c r="H1813" s="76"/>
      <c r="I1813" s="76"/>
      <c r="J1813" s="76"/>
      <c r="K1813" s="76"/>
      <c r="L1813" s="78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76"/>
      <c r="AE1813" s="76"/>
      <c r="AF1813" s="76"/>
      <c r="AG1813" s="76"/>
      <c r="AH1813" s="76"/>
      <c r="AI1813" s="76"/>
      <c r="AJ1813" s="76"/>
      <c r="AK1813" s="76"/>
      <c r="AL1813" s="78"/>
      <c r="AM1813" s="76"/>
      <c r="AN1813" s="76"/>
      <c r="AO1813" s="76"/>
      <c r="AP1813" s="76"/>
      <c r="AQ1813" s="76"/>
      <c r="AR1813" s="76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7"/>
      <c r="BD1813" s="77"/>
      <c r="BE1813" s="77"/>
      <c r="BF1813" s="77"/>
      <c r="BG1813" s="77"/>
      <c r="BH1813" s="77"/>
      <c r="BI1813" s="77"/>
      <c r="BJ1813" s="76"/>
      <c r="BK1813" s="76"/>
      <c r="BL1813" s="78"/>
      <c r="BM1813" s="76"/>
      <c r="BN1813" s="76"/>
      <c r="BO1813" s="76"/>
      <c r="BP1813" s="76"/>
      <c r="BQ1813" s="76"/>
      <c r="BR1813" s="76"/>
      <c r="BS1813" s="76"/>
      <c r="BT1813" s="76"/>
      <c r="BU1813" s="76"/>
      <c r="BV1813" s="76"/>
      <c r="BW1813" s="76"/>
      <c r="BX1813" s="76"/>
      <c r="BY1813" s="76"/>
      <c r="BZ1813" s="70"/>
      <c r="CA1813" s="71"/>
      <c r="CB1813" s="70"/>
      <c r="CC1813" s="70"/>
      <c r="CD1813" s="72"/>
      <c r="CJ1813"/>
      <c r="CW1813" s="74"/>
      <c r="DC1813" s="67"/>
      <c r="DI1813" s="67"/>
    </row>
    <row r="1814" spans="1:113">
      <c r="A1814" s="76"/>
      <c r="B1814" s="77"/>
      <c r="C1814" s="76"/>
      <c r="D1814" s="78"/>
      <c r="E1814" s="76"/>
      <c r="F1814" s="76"/>
      <c r="G1814" s="76"/>
      <c r="H1814" s="76"/>
      <c r="I1814" s="76"/>
      <c r="J1814" s="76"/>
      <c r="K1814" s="76"/>
      <c r="L1814" s="78"/>
      <c r="M1814" s="76"/>
      <c r="N1814" s="76"/>
      <c r="O1814" s="76"/>
      <c r="P1814" s="76"/>
      <c r="Q1814" s="76"/>
      <c r="R1814" s="76"/>
      <c r="S1814" s="76"/>
      <c r="T1814" s="76"/>
      <c r="U1814" s="76"/>
      <c r="V1814" s="76"/>
      <c r="W1814" s="76"/>
      <c r="X1814" s="76"/>
      <c r="Y1814" s="76"/>
      <c r="Z1814" s="76"/>
      <c r="AA1814" s="76"/>
      <c r="AB1814" s="76"/>
      <c r="AC1814" s="76"/>
      <c r="AD1814" s="76"/>
      <c r="AE1814" s="76"/>
      <c r="AF1814" s="76"/>
      <c r="AG1814" s="76"/>
      <c r="AH1814" s="76"/>
      <c r="AI1814" s="76"/>
      <c r="AJ1814" s="76"/>
      <c r="AK1814" s="76"/>
      <c r="AL1814" s="78"/>
      <c r="AM1814" s="76"/>
      <c r="AN1814" s="76"/>
      <c r="AO1814" s="76"/>
      <c r="AP1814" s="76"/>
      <c r="AQ1814" s="76"/>
      <c r="AR1814" s="76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7"/>
      <c r="BD1814" s="77"/>
      <c r="BE1814" s="77"/>
      <c r="BF1814" s="77"/>
      <c r="BG1814" s="77"/>
      <c r="BH1814" s="77"/>
      <c r="BI1814" s="77"/>
      <c r="BJ1814" s="76"/>
      <c r="BK1814" s="76"/>
      <c r="BL1814" s="78"/>
      <c r="BM1814" s="76"/>
      <c r="BN1814" s="76"/>
      <c r="BO1814" s="76"/>
      <c r="BP1814" s="76"/>
      <c r="BQ1814" s="76"/>
      <c r="BR1814" s="76"/>
      <c r="BS1814" s="76"/>
      <c r="BT1814" s="76"/>
      <c r="BU1814" s="76"/>
      <c r="BV1814" s="76"/>
      <c r="BW1814" s="76"/>
      <c r="BX1814" s="76"/>
      <c r="BY1814" s="76"/>
      <c r="BZ1814" s="70"/>
      <c r="CA1814" s="71"/>
      <c r="CB1814" s="70"/>
      <c r="CC1814" s="70"/>
      <c r="CD1814" s="72"/>
      <c r="CJ1814"/>
      <c r="CW1814" s="74"/>
      <c r="DC1814" s="67"/>
      <c r="DI1814" s="67"/>
    </row>
    <row r="1815" spans="1:113">
      <c r="A1815" s="76"/>
      <c r="B1815" s="77"/>
      <c r="C1815" s="76"/>
      <c r="D1815" s="78"/>
      <c r="E1815" s="76"/>
      <c r="F1815" s="76"/>
      <c r="G1815" s="76"/>
      <c r="H1815" s="76"/>
      <c r="I1815" s="76"/>
      <c r="J1815" s="76"/>
      <c r="K1815" s="76"/>
      <c r="L1815" s="78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76"/>
      <c r="AE1815" s="76"/>
      <c r="AF1815" s="76"/>
      <c r="AG1815" s="76"/>
      <c r="AH1815" s="76"/>
      <c r="AI1815" s="76"/>
      <c r="AJ1815" s="76"/>
      <c r="AK1815" s="76"/>
      <c r="AL1815" s="78"/>
      <c r="AM1815" s="76"/>
      <c r="AN1815" s="76"/>
      <c r="AO1815" s="76"/>
      <c r="AP1815" s="76"/>
      <c r="AQ1815" s="76"/>
      <c r="AR1815" s="76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7"/>
      <c r="BD1815" s="77"/>
      <c r="BE1815" s="77"/>
      <c r="BF1815" s="77"/>
      <c r="BG1815" s="77"/>
      <c r="BH1815" s="77"/>
      <c r="BI1815" s="77"/>
      <c r="BJ1815" s="76"/>
      <c r="BK1815" s="76"/>
      <c r="BL1815" s="78"/>
      <c r="BM1815" s="76"/>
      <c r="BN1815" s="76"/>
      <c r="BO1815" s="76"/>
      <c r="BP1815" s="76"/>
      <c r="BQ1815" s="76"/>
      <c r="BR1815" s="76"/>
      <c r="BS1815" s="76"/>
      <c r="BT1815" s="76"/>
      <c r="BU1815" s="76"/>
      <c r="BV1815" s="76"/>
      <c r="BW1815" s="76"/>
      <c r="BX1815" s="76"/>
      <c r="BY1815" s="76"/>
      <c r="BZ1815" s="70"/>
      <c r="CA1815" s="71"/>
      <c r="CB1815" s="70"/>
      <c r="CC1815" s="70"/>
      <c r="CD1815" s="72"/>
      <c r="CJ1815"/>
      <c r="CW1815" s="74"/>
      <c r="DC1815" s="67"/>
      <c r="DI1815" s="67"/>
    </row>
    <row r="1816" spans="1:113">
      <c r="A1816" s="76"/>
      <c r="B1816" s="77"/>
      <c r="C1816" s="76"/>
      <c r="D1816" s="78"/>
      <c r="E1816" s="76"/>
      <c r="F1816" s="76"/>
      <c r="G1816" s="76"/>
      <c r="H1816" s="76"/>
      <c r="I1816" s="76"/>
      <c r="J1816" s="76"/>
      <c r="K1816" s="76"/>
      <c r="L1816" s="78"/>
      <c r="M1816" s="76"/>
      <c r="N1816" s="76"/>
      <c r="O1816" s="76"/>
      <c r="P1816" s="76"/>
      <c r="Q1816" s="76"/>
      <c r="R1816" s="76"/>
      <c r="S1816" s="76"/>
      <c r="T1816" s="76"/>
      <c r="U1816" s="76"/>
      <c r="V1816" s="76"/>
      <c r="W1816" s="76"/>
      <c r="X1816" s="76"/>
      <c r="Y1816" s="76"/>
      <c r="Z1816" s="76"/>
      <c r="AA1816" s="76"/>
      <c r="AB1816" s="76"/>
      <c r="AC1816" s="76"/>
      <c r="AD1816" s="76"/>
      <c r="AE1816" s="76"/>
      <c r="AF1816" s="76"/>
      <c r="AG1816" s="76"/>
      <c r="AH1816" s="76"/>
      <c r="AI1816" s="76"/>
      <c r="AJ1816" s="76"/>
      <c r="AK1816" s="76"/>
      <c r="AL1816" s="78"/>
      <c r="AM1816" s="76"/>
      <c r="AN1816" s="76"/>
      <c r="AO1816" s="76"/>
      <c r="AP1816" s="76"/>
      <c r="AQ1816" s="76"/>
      <c r="AR1816" s="76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7"/>
      <c r="BD1816" s="77"/>
      <c r="BE1816" s="77"/>
      <c r="BF1816" s="77"/>
      <c r="BG1816" s="77"/>
      <c r="BH1816" s="77"/>
      <c r="BI1816" s="77"/>
      <c r="BJ1816" s="76"/>
      <c r="BK1816" s="76"/>
      <c r="BL1816" s="78"/>
      <c r="BM1816" s="76"/>
      <c r="BN1816" s="76"/>
      <c r="BO1816" s="76"/>
      <c r="BP1816" s="76"/>
      <c r="BQ1816" s="76"/>
      <c r="BR1816" s="76"/>
      <c r="BS1816" s="76"/>
      <c r="BT1816" s="76"/>
      <c r="BU1816" s="76"/>
      <c r="BV1816" s="76"/>
      <c r="BW1816" s="76"/>
      <c r="BX1816" s="76"/>
      <c r="BY1816" s="76"/>
      <c r="BZ1816" s="70"/>
      <c r="CA1816" s="71"/>
      <c r="CB1816" s="70"/>
      <c r="CC1816" s="70"/>
      <c r="CD1816" s="72"/>
      <c r="CJ1816"/>
      <c r="CW1816" s="74"/>
      <c r="DC1816" s="67"/>
      <c r="DI1816" s="67"/>
    </row>
    <row r="1817" spans="1:113">
      <c r="A1817" s="76"/>
      <c r="B1817" s="77"/>
      <c r="C1817" s="76"/>
      <c r="D1817" s="78"/>
      <c r="E1817" s="76"/>
      <c r="F1817" s="76"/>
      <c r="G1817" s="76"/>
      <c r="H1817" s="76"/>
      <c r="I1817" s="76"/>
      <c r="J1817" s="76"/>
      <c r="K1817" s="76"/>
      <c r="L1817" s="78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76"/>
      <c r="AE1817" s="76"/>
      <c r="AF1817" s="76"/>
      <c r="AG1817" s="76"/>
      <c r="AH1817" s="76"/>
      <c r="AI1817" s="76"/>
      <c r="AJ1817" s="76"/>
      <c r="AK1817" s="76"/>
      <c r="AL1817" s="78"/>
      <c r="AM1817" s="76"/>
      <c r="AN1817" s="76"/>
      <c r="AO1817" s="76"/>
      <c r="AP1817" s="76"/>
      <c r="AQ1817" s="76"/>
      <c r="AR1817" s="76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7"/>
      <c r="BD1817" s="77"/>
      <c r="BE1817" s="77"/>
      <c r="BF1817" s="77"/>
      <c r="BG1817" s="77"/>
      <c r="BH1817" s="77"/>
      <c r="BI1817" s="77"/>
      <c r="BJ1817" s="76"/>
      <c r="BK1817" s="76"/>
      <c r="BL1817" s="78"/>
      <c r="BM1817" s="76"/>
      <c r="BN1817" s="76"/>
      <c r="BO1817" s="76"/>
      <c r="BP1817" s="76"/>
      <c r="BQ1817" s="76"/>
      <c r="BR1817" s="76"/>
      <c r="BS1817" s="76"/>
      <c r="BT1817" s="76"/>
      <c r="BU1817" s="76"/>
      <c r="BV1817" s="76"/>
      <c r="BW1817" s="76"/>
      <c r="BX1817" s="76"/>
      <c r="BY1817" s="76"/>
      <c r="BZ1817" s="70"/>
      <c r="CA1817" s="71"/>
      <c r="CB1817" s="70"/>
      <c r="CC1817" s="70"/>
      <c r="CD1817" s="72"/>
      <c r="CJ1817"/>
      <c r="CW1817" s="74"/>
      <c r="DC1817" s="67"/>
      <c r="DI1817" s="67"/>
    </row>
    <row r="1818" spans="1:113">
      <c r="A1818" s="76"/>
      <c r="B1818" s="77"/>
      <c r="C1818" s="76"/>
      <c r="D1818" s="78"/>
      <c r="E1818" s="76"/>
      <c r="F1818" s="76"/>
      <c r="G1818" s="76"/>
      <c r="H1818" s="76"/>
      <c r="I1818" s="76"/>
      <c r="J1818" s="76"/>
      <c r="K1818" s="76"/>
      <c r="L1818" s="78"/>
      <c r="M1818" s="76"/>
      <c r="N1818" s="76"/>
      <c r="O1818" s="76"/>
      <c r="P1818" s="76"/>
      <c r="Q1818" s="76"/>
      <c r="R1818" s="79"/>
      <c r="S1818" s="76"/>
      <c r="T1818" s="76"/>
      <c r="U1818" s="76"/>
      <c r="V1818" s="76"/>
      <c r="W1818" s="76"/>
      <c r="X1818" s="76"/>
      <c r="Y1818" s="76"/>
      <c r="Z1818" s="76"/>
      <c r="AA1818" s="76"/>
      <c r="AB1818" s="76"/>
      <c r="AC1818" s="76"/>
      <c r="AD1818" s="76"/>
      <c r="AE1818" s="76"/>
      <c r="AF1818" s="76"/>
      <c r="AG1818" s="76"/>
      <c r="AH1818" s="76"/>
      <c r="AI1818" s="76"/>
      <c r="AJ1818" s="76"/>
      <c r="AK1818" s="76"/>
      <c r="AL1818" s="78"/>
      <c r="AM1818" s="76"/>
      <c r="AN1818" s="76"/>
      <c r="AO1818" s="76"/>
      <c r="AP1818" s="76"/>
      <c r="AQ1818" s="76"/>
      <c r="AR1818" s="76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7"/>
      <c r="BD1818" s="77"/>
      <c r="BE1818" s="77"/>
      <c r="BF1818" s="77"/>
      <c r="BG1818" s="77"/>
      <c r="BH1818" s="77"/>
      <c r="BI1818" s="77"/>
      <c r="BJ1818" s="76"/>
      <c r="BK1818" s="76"/>
      <c r="BL1818" s="78"/>
      <c r="BM1818" s="76"/>
      <c r="BN1818" s="76"/>
      <c r="BO1818" s="76"/>
      <c r="BP1818" s="76"/>
      <c r="BQ1818" s="76"/>
      <c r="BR1818" s="76"/>
      <c r="BS1818" s="76"/>
      <c r="BT1818" s="76"/>
      <c r="BU1818" s="76"/>
      <c r="BV1818" s="76"/>
      <c r="BW1818" s="76"/>
      <c r="BX1818" s="76"/>
      <c r="BY1818" s="76"/>
      <c r="BZ1818" s="70"/>
      <c r="CA1818" s="71"/>
      <c r="CB1818" s="70"/>
      <c r="CC1818" s="70"/>
      <c r="CD1818" s="72"/>
      <c r="CJ1818"/>
      <c r="CW1818" s="74"/>
      <c r="DC1818" s="67"/>
      <c r="DI1818" s="67"/>
    </row>
    <row r="1819" spans="1:113">
      <c r="A1819" s="76"/>
      <c r="B1819" s="77"/>
      <c r="C1819" s="76"/>
      <c r="D1819" s="78"/>
      <c r="E1819" s="76"/>
      <c r="F1819" s="76"/>
      <c r="G1819" s="76"/>
      <c r="H1819" s="76"/>
      <c r="I1819" s="76"/>
      <c r="J1819" s="76"/>
      <c r="K1819" s="76"/>
      <c r="L1819" s="78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76"/>
      <c r="AE1819" s="76"/>
      <c r="AF1819" s="76"/>
      <c r="AG1819" s="76"/>
      <c r="AH1819" s="76"/>
      <c r="AI1819" s="76"/>
      <c r="AJ1819" s="76"/>
      <c r="AK1819" s="76"/>
      <c r="AL1819" s="78"/>
      <c r="AM1819" s="76"/>
      <c r="AN1819" s="76"/>
      <c r="AO1819" s="76"/>
      <c r="AP1819" s="76"/>
      <c r="AQ1819" s="76"/>
      <c r="AR1819" s="76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7"/>
      <c r="BD1819" s="77"/>
      <c r="BE1819" s="77"/>
      <c r="BF1819" s="77"/>
      <c r="BG1819" s="77"/>
      <c r="BH1819" s="77"/>
      <c r="BI1819" s="77"/>
      <c r="BJ1819" s="76"/>
      <c r="BK1819" s="76"/>
      <c r="BL1819" s="78"/>
      <c r="BM1819" s="76"/>
      <c r="BN1819" s="76"/>
      <c r="BO1819" s="76"/>
      <c r="BP1819" s="76"/>
      <c r="BQ1819" s="76"/>
      <c r="BR1819" s="76"/>
      <c r="BS1819" s="76"/>
      <c r="BT1819" s="76"/>
      <c r="BU1819" s="76"/>
      <c r="BV1819" s="76"/>
      <c r="BW1819" s="76"/>
      <c r="BX1819" s="76"/>
      <c r="BY1819" s="76"/>
      <c r="BZ1819" s="70"/>
      <c r="CA1819" s="71"/>
      <c r="CB1819" s="70"/>
      <c r="CC1819" s="70"/>
      <c r="CD1819" s="72"/>
      <c r="CJ1819"/>
      <c r="CW1819" s="74"/>
      <c r="DC1819" s="67"/>
      <c r="DI1819" s="67"/>
    </row>
    <row r="1820" spans="1:113">
      <c r="A1820" s="76"/>
      <c r="B1820" s="77"/>
      <c r="C1820" s="76"/>
      <c r="D1820" s="78"/>
      <c r="E1820" s="76"/>
      <c r="F1820" s="76"/>
      <c r="G1820" s="76"/>
      <c r="H1820" s="76"/>
      <c r="I1820" s="76"/>
      <c r="J1820" s="76"/>
      <c r="K1820" s="76"/>
      <c r="L1820" s="78"/>
      <c r="M1820" s="76"/>
      <c r="N1820" s="76"/>
      <c r="O1820" s="76"/>
      <c r="P1820" s="76"/>
      <c r="Q1820" s="76"/>
      <c r="R1820" s="76"/>
      <c r="S1820" s="76"/>
      <c r="T1820" s="76"/>
      <c r="U1820" s="76"/>
      <c r="V1820" s="76"/>
      <c r="W1820" s="76"/>
      <c r="X1820" s="76"/>
      <c r="Y1820" s="76"/>
      <c r="Z1820" s="76"/>
      <c r="AA1820" s="76"/>
      <c r="AB1820" s="76"/>
      <c r="AC1820" s="76"/>
      <c r="AD1820" s="76"/>
      <c r="AE1820" s="76"/>
      <c r="AF1820" s="76"/>
      <c r="AG1820" s="76"/>
      <c r="AH1820" s="76"/>
      <c r="AI1820" s="76"/>
      <c r="AJ1820" s="76"/>
      <c r="AK1820" s="76"/>
      <c r="AL1820" s="78"/>
      <c r="AM1820" s="76"/>
      <c r="AN1820" s="76"/>
      <c r="AO1820" s="76"/>
      <c r="AP1820" s="76"/>
      <c r="AQ1820" s="76"/>
      <c r="AR1820" s="76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7"/>
      <c r="BD1820" s="77"/>
      <c r="BE1820" s="77"/>
      <c r="BF1820" s="77"/>
      <c r="BG1820" s="77"/>
      <c r="BH1820" s="77"/>
      <c r="BI1820" s="77"/>
      <c r="BJ1820" s="76"/>
      <c r="BK1820" s="76"/>
      <c r="BL1820" s="78"/>
      <c r="BM1820" s="76"/>
      <c r="BN1820" s="76"/>
      <c r="BO1820" s="76"/>
      <c r="BP1820" s="76"/>
      <c r="BQ1820" s="76"/>
      <c r="BR1820" s="76"/>
      <c r="BS1820" s="76"/>
      <c r="BT1820" s="76"/>
      <c r="BU1820" s="76"/>
      <c r="BV1820" s="76"/>
      <c r="BW1820" s="76"/>
      <c r="BX1820" s="76"/>
      <c r="BY1820" s="76"/>
      <c r="BZ1820" s="70"/>
      <c r="CA1820" s="71"/>
      <c r="CB1820" s="70"/>
      <c r="CC1820" s="70"/>
      <c r="CD1820" s="72"/>
      <c r="CJ1820"/>
      <c r="CW1820" s="74"/>
      <c r="DC1820" s="67"/>
      <c r="DI1820" s="67"/>
    </row>
    <row r="1821" spans="1:113">
      <c r="A1821" s="76"/>
      <c r="B1821" s="77"/>
      <c r="C1821" s="76"/>
      <c r="D1821" s="78"/>
      <c r="E1821" s="76"/>
      <c r="F1821" s="76"/>
      <c r="G1821" s="76"/>
      <c r="H1821" s="76"/>
      <c r="I1821" s="76"/>
      <c r="J1821" s="76"/>
      <c r="K1821" s="76"/>
      <c r="L1821" s="78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76"/>
      <c r="AE1821" s="76"/>
      <c r="AF1821" s="76"/>
      <c r="AG1821" s="76"/>
      <c r="AH1821" s="76"/>
      <c r="AI1821" s="76"/>
      <c r="AJ1821" s="76"/>
      <c r="AK1821" s="76"/>
      <c r="AL1821" s="78"/>
      <c r="AM1821" s="76"/>
      <c r="AN1821" s="76"/>
      <c r="AO1821" s="76"/>
      <c r="AP1821" s="76"/>
      <c r="AQ1821" s="76"/>
      <c r="AR1821" s="76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7"/>
      <c r="BD1821" s="77"/>
      <c r="BE1821" s="77"/>
      <c r="BF1821" s="77"/>
      <c r="BG1821" s="77"/>
      <c r="BH1821" s="77"/>
      <c r="BI1821" s="77"/>
      <c r="BJ1821" s="76"/>
      <c r="BK1821" s="76"/>
      <c r="BL1821" s="78"/>
      <c r="BM1821" s="76"/>
      <c r="BN1821" s="76"/>
      <c r="BO1821" s="76"/>
      <c r="BP1821" s="76"/>
      <c r="BQ1821" s="76"/>
      <c r="BR1821" s="76"/>
      <c r="BS1821" s="76"/>
      <c r="BT1821" s="76"/>
      <c r="BU1821" s="76"/>
      <c r="BV1821" s="76"/>
      <c r="BW1821" s="76"/>
      <c r="BX1821" s="76"/>
      <c r="BY1821" s="76"/>
      <c r="BZ1821" s="70"/>
      <c r="CA1821" s="71"/>
      <c r="CB1821" s="70"/>
      <c r="CC1821" s="70"/>
      <c r="CD1821" s="72"/>
      <c r="CJ1821"/>
      <c r="CW1821" s="74"/>
      <c r="DC1821" s="67"/>
      <c r="DI1821" s="67"/>
    </row>
    <row r="1822" spans="1:113">
      <c r="A1822" s="76"/>
      <c r="B1822" s="77"/>
      <c r="C1822" s="76"/>
      <c r="D1822" s="78"/>
      <c r="E1822" s="76"/>
      <c r="F1822" s="76"/>
      <c r="G1822" s="76"/>
      <c r="H1822" s="76"/>
      <c r="I1822" s="76"/>
      <c r="J1822" s="76"/>
      <c r="K1822" s="76"/>
      <c r="L1822" s="78"/>
      <c r="M1822" s="76"/>
      <c r="N1822" s="76"/>
      <c r="O1822" s="76"/>
      <c r="P1822" s="76"/>
      <c r="Q1822" s="76"/>
      <c r="R1822" s="79"/>
      <c r="S1822" s="76"/>
      <c r="T1822" s="76"/>
      <c r="U1822" s="76"/>
      <c r="V1822" s="76"/>
      <c r="W1822" s="76"/>
      <c r="X1822" s="76"/>
      <c r="Y1822" s="76"/>
      <c r="Z1822" s="76"/>
      <c r="AA1822" s="76"/>
      <c r="AB1822" s="76"/>
      <c r="AC1822" s="76"/>
      <c r="AD1822" s="76"/>
      <c r="AE1822" s="76"/>
      <c r="AF1822" s="76"/>
      <c r="AG1822" s="76"/>
      <c r="AH1822" s="76"/>
      <c r="AI1822" s="76"/>
      <c r="AJ1822" s="76"/>
      <c r="AK1822" s="76"/>
      <c r="AL1822" s="78"/>
      <c r="AM1822" s="76"/>
      <c r="AN1822" s="76"/>
      <c r="AO1822" s="76"/>
      <c r="AP1822" s="76"/>
      <c r="AQ1822" s="76"/>
      <c r="AR1822" s="76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7"/>
      <c r="BD1822" s="77"/>
      <c r="BE1822" s="77"/>
      <c r="BF1822" s="77"/>
      <c r="BG1822" s="77"/>
      <c r="BH1822" s="77"/>
      <c r="BI1822" s="77"/>
      <c r="BJ1822" s="76"/>
      <c r="BK1822" s="76"/>
      <c r="BL1822" s="78"/>
      <c r="BM1822" s="76"/>
      <c r="BN1822" s="76"/>
      <c r="BO1822" s="76"/>
      <c r="BP1822" s="76"/>
      <c r="BQ1822" s="76"/>
      <c r="BR1822" s="76"/>
      <c r="BS1822" s="76"/>
      <c r="BT1822" s="76"/>
      <c r="BU1822" s="76"/>
      <c r="BV1822" s="76"/>
      <c r="BW1822" s="76"/>
      <c r="BX1822" s="76"/>
      <c r="BY1822" s="76"/>
      <c r="BZ1822" s="70"/>
      <c r="CA1822" s="71"/>
      <c r="CB1822" s="70"/>
      <c r="CC1822" s="70"/>
      <c r="CD1822" s="72"/>
      <c r="CJ1822"/>
      <c r="CW1822" s="74"/>
      <c r="DC1822" s="67"/>
      <c r="DI1822" s="67"/>
    </row>
    <row r="1823" spans="1:113">
      <c r="A1823" s="76"/>
      <c r="B1823" s="80"/>
      <c r="C1823" s="76"/>
      <c r="D1823" s="78"/>
      <c r="E1823" s="76"/>
      <c r="F1823" s="76"/>
      <c r="G1823" s="76"/>
      <c r="H1823" s="76"/>
      <c r="I1823" s="76"/>
      <c r="J1823" s="76"/>
      <c r="K1823" s="76"/>
      <c r="L1823" s="78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76"/>
      <c r="AE1823" s="76"/>
      <c r="AF1823" s="76"/>
      <c r="AG1823" s="76"/>
      <c r="AH1823" s="76"/>
      <c r="AI1823" s="76"/>
      <c r="AJ1823" s="76"/>
      <c r="AK1823" s="76"/>
      <c r="AL1823" s="78"/>
      <c r="AM1823" s="76"/>
      <c r="AN1823" s="76"/>
      <c r="AO1823" s="76"/>
      <c r="AP1823" s="76"/>
      <c r="AQ1823" s="76"/>
      <c r="AR1823" s="76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7"/>
      <c r="BD1823" s="77"/>
      <c r="BE1823" s="80"/>
      <c r="BF1823" s="77"/>
      <c r="BG1823" s="80"/>
      <c r="BH1823" s="80"/>
      <c r="BI1823" s="80"/>
      <c r="BJ1823" s="76"/>
      <c r="BK1823" s="76"/>
      <c r="BL1823" s="78"/>
      <c r="BM1823" s="76"/>
      <c r="BN1823" s="76"/>
      <c r="BO1823" s="76"/>
      <c r="BP1823" s="76"/>
      <c r="BQ1823" s="76"/>
      <c r="BR1823" s="76"/>
      <c r="BS1823" s="76"/>
      <c r="BT1823" s="76"/>
      <c r="BU1823" s="76"/>
      <c r="BV1823" s="76"/>
      <c r="BW1823" s="76"/>
      <c r="BX1823" s="76"/>
      <c r="BY1823" s="76"/>
      <c r="BZ1823" s="70"/>
      <c r="CA1823" s="71"/>
      <c r="CB1823" s="70"/>
      <c r="CC1823" s="70"/>
      <c r="CD1823" s="72"/>
      <c r="CJ1823"/>
      <c r="CW1823" s="74"/>
      <c r="DC1823" s="67"/>
      <c r="DI1823" s="67"/>
    </row>
    <row r="1824" spans="1:113">
      <c r="A1824" s="76"/>
      <c r="B1824" s="77"/>
      <c r="C1824" s="76"/>
      <c r="D1824" s="78"/>
      <c r="E1824" s="76"/>
      <c r="F1824" s="76"/>
      <c r="G1824" s="76"/>
      <c r="H1824" s="76"/>
      <c r="I1824" s="76"/>
      <c r="J1824" s="76"/>
      <c r="K1824" s="76"/>
      <c r="L1824" s="78"/>
      <c r="M1824" s="76"/>
      <c r="N1824" s="76"/>
      <c r="O1824" s="76"/>
      <c r="P1824" s="76"/>
      <c r="Q1824" s="76"/>
      <c r="R1824" s="76"/>
      <c r="S1824" s="76"/>
      <c r="T1824" s="76"/>
      <c r="U1824" s="76"/>
      <c r="V1824" s="76"/>
      <c r="W1824" s="76"/>
      <c r="X1824" s="76"/>
      <c r="Y1824" s="76"/>
      <c r="Z1824" s="76"/>
      <c r="AA1824" s="76"/>
      <c r="AB1824" s="76"/>
      <c r="AC1824" s="76"/>
      <c r="AD1824" s="76"/>
      <c r="AE1824" s="76"/>
      <c r="AF1824" s="76"/>
      <c r="AG1824" s="76"/>
      <c r="AH1824" s="76"/>
      <c r="AI1824" s="76"/>
      <c r="AJ1824" s="76"/>
      <c r="AK1824" s="76"/>
      <c r="AL1824" s="78"/>
      <c r="AM1824" s="76"/>
      <c r="AN1824" s="76"/>
      <c r="AO1824" s="76"/>
      <c r="AP1824" s="76"/>
      <c r="AQ1824" s="76"/>
      <c r="AR1824" s="76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7"/>
      <c r="BD1824" s="77"/>
      <c r="BE1824" s="77"/>
      <c r="BF1824" s="77"/>
      <c r="BG1824" s="77"/>
      <c r="BH1824" s="77"/>
      <c r="BI1824" s="77"/>
      <c r="BJ1824" s="76"/>
      <c r="BK1824" s="76"/>
      <c r="BL1824" s="78"/>
      <c r="BM1824" s="76"/>
      <c r="BN1824" s="76"/>
      <c r="BO1824" s="76"/>
      <c r="BP1824" s="76"/>
      <c r="BQ1824" s="76"/>
      <c r="BR1824" s="76"/>
      <c r="BS1824" s="76"/>
      <c r="BT1824" s="76"/>
      <c r="BU1824" s="76"/>
      <c r="BV1824" s="76"/>
      <c r="BW1824" s="76"/>
      <c r="BX1824" s="76"/>
      <c r="BY1824" s="76"/>
      <c r="BZ1824" s="70"/>
      <c r="CA1824" s="71"/>
      <c r="CB1824" s="70"/>
      <c r="CC1824" s="70"/>
      <c r="CD1824" s="72"/>
      <c r="CJ1824"/>
      <c r="CW1824" s="74"/>
      <c r="DC1824" s="67"/>
      <c r="DI1824" s="67"/>
    </row>
    <row r="1825" spans="1:113">
      <c r="A1825" s="76"/>
      <c r="B1825" s="77"/>
      <c r="C1825" s="76"/>
      <c r="D1825" s="78"/>
      <c r="E1825" s="76"/>
      <c r="F1825" s="76"/>
      <c r="G1825" s="76"/>
      <c r="H1825" s="76"/>
      <c r="I1825" s="76"/>
      <c r="J1825" s="76"/>
      <c r="K1825" s="76"/>
      <c r="L1825" s="78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76"/>
      <c r="AE1825" s="76"/>
      <c r="AF1825" s="76"/>
      <c r="AG1825" s="76"/>
      <c r="AH1825" s="76"/>
      <c r="AI1825" s="76"/>
      <c r="AJ1825" s="76"/>
      <c r="AK1825" s="76"/>
      <c r="AL1825" s="78"/>
      <c r="AM1825" s="76"/>
      <c r="AN1825" s="76"/>
      <c r="AO1825" s="76"/>
      <c r="AP1825" s="76"/>
      <c r="AQ1825" s="76"/>
      <c r="AR1825" s="76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7"/>
      <c r="BD1825" s="77"/>
      <c r="BE1825" s="77"/>
      <c r="BF1825" s="77"/>
      <c r="BG1825" s="77"/>
      <c r="BH1825" s="77"/>
      <c r="BI1825" s="77"/>
      <c r="BJ1825" s="76"/>
      <c r="BK1825" s="76"/>
      <c r="BL1825" s="78"/>
      <c r="BM1825" s="76"/>
      <c r="BN1825" s="76"/>
      <c r="BO1825" s="76"/>
      <c r="BP1825" s="76"/>
      <c r="BQ1825" s="76"/>
      <c r="BR1825" s="76"/>
      <c r="BS1825" s="76"/>
      <c r="BT1825" s="76"/>
      <c r="BU1825" s="76"/>
      <c r="BV1825" s="76"/>
      <c r="BW1825" s="76"/>
      <c r="BX1825" s="76"/>
      <c r="BY1825" s="76"/>
      <c r="BZ1825" s="70"/>
      <c r="CA1825" s="71"/>
      <c r="CB1825" s="70"/>
      <c r="CC1825" s="70"/>
      <c r="CD1825" s="72"/>
      <c r="CJ1825"/>
      <c r="CW1825" s="74"/>
      <c r="DC1825" s="67"/>
      <c r="DI1825" s="67"/>
    </row>
    <row r="1826" spans="1:113">
      <c r="A1826" s="76"/>
      <c r="B1826" s="77"/>
      <c r="C1826" s="76"/>
      <c r="D1826" s="78"/>
      <c r="E1826" s="76"/>
      <c r="F1826" s="76"/>
      <c r="G1826" s="76"/>
      <c r="H1826" s="76"/>
      <c r="I1826" s="76"/>
      <c r="J1826" s="76"/>
      <c r="K1826" s="76"/>
      <c r="L1826" s="78"/>
      <c r="M1826" s="76"/>
      <c r="N1826" s="76"/>
      <c r="O1826" s="76"/>
      <c r="P1826" s="76"/>
      <c r="Q1826" s="76"/>
      <c r="R1826" s="76"/>
      <c r="S1826" s="76"/>
      <c r="T1826" s="76"/>
      <c r="U1826" s="76"/>
      <c r="V1826" s="76"/>
      <c r="W1826" s="76"/>
      <c r="X1826" s="76"/>
      <c r="Y1826" s="76"/>
      <c r="Z1826" s="76"/>
      <c r="AA1826" s="76"/>
      <c r="AB1826" s="76"/>
      <c r="AC1826" s="76"/>
      <c r="AD1826" s="76"/>
      <c r="AE1826" s="76"/>
      <c r="AF1826" s="76"/>
      <c r="AG1826" s="76"/>
      <c r="AH1826" s="76"/>
      <c r="AI1826" s="76"/>
      <c r="AJ1826" s="76"/>
      <c r="AK1826" s="76"/>
      <c r="AL1826" s="78"/>
      <c r="AM1826" s="76"/>
      <c r="AN1826" s="76"/>
      <c r="AO1826" s="76"/>
      <c r="AP1826" s="76"/>
      <c r="AQ1826" s="76"/>
      <c r="AR1826" s="76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7"/>
      <c r="BD1826" s="77"/>
      <c r="BE1826" s="77"/>
      <c r="BF1826" s="77"/>
      <c r="BG1826" s="77"/>
      <c r="BH1826" s="77"/>
      <c r="BI1826" s="77"/>
      <c r="BJ1826" s="76"/>
      <c r="BK1826" s="76"/>
      <c r="BL1826" s="78"/>
      <c r="BM1826" s="76"/>
      <c r="BN1826" s="76"/>
      <c r="BO1826" s="76"/>
      <c r="BP1826" s="76"/>
      <c r="BQ1826" s="76"/>
      <c r="BR1826" s="76"/>
      <c r="BS1826" s="76"/>
      <c r="BT1826" s="76"/>
      <c r="BU1826" s="76"/>
      <c r="BV1826" s="76"/>
      <c r="BW1826" s="76"/>
      <c r="BX1826" s="76"/>
      <c r="BY1826" s="76"/>
      <c r="BZ1826" s="70"/>
      <c r="CA1826" s="71"/>
      <c r="CB1826" s="70"/>
      <c r="CC1826" s="70"/>
      <c r="CD1826" s="72"/>
      <c r="CJ1826"/>
      <c r="CW1826" s="74"/>
      <c r="DC1826" s="67"/>
      <c r="DI1826" s="67"/>
    </row>
    <row r="1827" spans="1:113">
      <c r="A1827" s="76"/>
      <c r="B1827" s="77"/>
      <c r="C1827" s="76"/>
      <c r="D1827" s="78"/>
      <c r="E1827" s="76"/>
      <c r="F1827" s="76"/>
      <c r="G1827" s="76"/>
      <c r="H1827" s="76"/>
      <c r="I1827" s="76"/>
      <c r="J1827" s="76"/>
      <c r="K1827" s="76"/>
      <c r="L1827" s="78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76"/>
      <c r="AE1827" s="76"/>
      <c r="AF1827" s="76"/>
      <c r="AG1827" s="76"/>
      <c r="AH1827" s="76"/>
      <c r="AI1827" s="76"/>
      <c r="AJ1827" s="76"/>
      <c r="AK1827" s="76"/>
      <c r="AL1827" s="78"/>
      <c r="AM1827" s="76"/>
      <c r="AN1827" s="76"/>
      <c r="AO1827" s="76"/>
      <c r="AP1827" s="76"/>
      <c r="AQ1827" s="76"/>
      <c r="AR1827" s="76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7"/>
      <c r="BD1827" s="77"/>
      <c r="BE1827" s="77"/>
      <c r="BF1827" s="77"/>
      <c r="BG1827" s="77"/>
      <c r="BH1827" s="77"/>
      <c r="BI1827" s="77"/>
      <c r="BJ1827" s="76"/>
      <c r="BK1827" s="76"/>
      <c r="BL1827" s="78"/>
      <c r="BM1827" s="76"/>
      <c r="BN1827" s="76"/>
      <c r="BO1827" s="76"/>
      <c r="BP1827" s="76"/>
      <c r="BQ1827" s="76"/>
      <c r="BR1827" s="76"/>
      <c r="BS1827" s="76"/>
      <c r="BT1827" s="76"/>
      <c r="BU1827" s="76"/>
      <c r="BV1827" s="76"/>
      <c r="BW1827" s="76"/>
      <c r="BX1827" s="76"/>
      <c r="BY1827" s="76"/>
      <c r="BZ1827" s="70"/>
      <c r="CA1827" s="71"/>
      <c r="CB1827" s="70"/>
      <c r="CC1827" s="70"/>
      <c r="CD1827" s="72"/>
      <c r="CJ1827"/>
      <c r="CW1827" s="74"/>
      <c r="DC1827" s="67"/>
      <c r="DI1827" s="67"/>
    </row>
    <row r="1828" spans="1:113">
      <c r="A1828" s="76"/>
      <c r="B1828" s="77"/>
      <c r="C1828" s="76"/>
      <c r="D1828" s="78"/>
      <c r="E1828" s="76"/>
      <c r="F1828" s="76"/>
      <c r="G1828" s="76"/>
      <c r="H1828" s="76"/>
      <c r="I1828" s="76"/>
      <c r="J1828" s="76"/>
      <c r="K1828" s="76"/>
      <c r="L1828" s="78"/>
      <c r="M1828" s="76"/>
      <c r="N1828" s="76"/>
      <c r="O1828" s="76"/>
      <c r="P1828" s="76"/>
      <c r="Q1828" s="76"/>
      <c r="R1828" s="76"/>
      <c r="S1828" s="76"/>
      <c r="T1828" s="76"/>
      <c r="U1828" s="76"/>
      <c r="V1828" s="76"/>
      <c r="W1828" s="76"/>
      <c r="X1828" s="76"/>
      <c r="Y1828" s="76"/>
      <c r="Z1828" s="76"/>
      <c r="AA1828" s="76"/>
      <c r="AB1828" s="76"/>
      <c r="AC1828" s="76"/>
      <c r="AD1828" s="76"/>
      <c r="AE1828" s="76"/>
      <c r="AF1828" s="76"/>
      <c r="AG1828" s="76"/>
      <c r="AH1828" s="76"/>
      <c r="AI1828" s="76"/>
      <c r="AJ1828" s="76"/>
      <c r="AK1828" s="76"/>
      <c r="AL1828" s="78"/>
      <c r="AM1828" s="76"/>
      <c r="AN1828" s="76"/>
      <c r="AO1828" s="76"/>
      <c r="AP1828" s="76"/>
      <c r="AQ1828" s="76"/>
      <c r="AR1828" s="76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7"/>
      <c r="BD1828" s="77"/>
      <c r="BE1828" s="77"/>
      <c r="BF1828" s="77"/>
      <c r="BG1828" s="77"/>
      <c r="BH1828" s="77"/>
      <c r="BI1828" s="77"/>
      <c r="BJ1828" s="76"/>
      <c r="BK1828" s="76"/>
      <c r="BL1828" s="78"/>
      <c r="BM1828" s="76"/>
      <c r="BN1828" s="76"/>
      <c r="BO1828" s="76"/>
      <c r="BP1828" s="76"/>
      <c r="BQ1828" s="76"/>
      <c r="BR1828" s="76"/>
      <c r="BS1828" s="76"/>
      <c r="BT1828" s="76"/>
      <c r="BU1828" s="76"/>
      <c r="BV1828" s="76"/>
      <c r="BW1828" s="76"/>
      <c r="BX1828" s="76"/>
      <c r="BY1828" s="76"/>
      <c r="BZ1828" s="70"/>
      <c r="CA1828" s="71"/>
      <c r="CB1828" s="70"/>
      <c r="CC1828" s="70"/>
      <c r="CD1828" s="72"/>
      <c r="CJ1828"/>
      <c r="CW1828" s="74"/>
      <c r="DC1828" s="67"/>
      <c r="DI1828" s="67"/>
    </row>
    <row r="1829" spans="1:113">
      <c r="A1829" s="76"/>
      <c r="B1829" s="77"/>
      <c r="C1829" s="76"/>
      <c r="D1829" s="78"/>
      <c r="E1829" s="76"/>
      <c r="F1829" s="76"/>
      <c r="G1829" s="76"/>
      <c r="H1829" s="76"/>
      <c r="I1829" s="76"/>
      <c r="J1829" s="76"/>
      <c r="K1829" s="76"/>
      <c r="L1829" s="78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76"/>
      <c r="AE1829" s="76"/>
      <c r="AF1829" s="76"/>
      <c r="AG1829" s="76"/>
      <c r="AH1829" s="76"/>
      <c r="AI1829" s="76"/>
      <c r="AJ1829" s="76"/>
      <c r="AK1829" s="76"/>
      <c r="AL1829" s="78"/>
      <c r="AM1829" s="76"/>
      <c r="AN1829" s="76"/>
      <c r="AO1829" s="76"/>
      <c r="AP1829" s="76"/>
      <c r="AQ1829" s="76"/>
      <c r="AR1829" s="76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7"/>
      <c r="BD1829" s="77"/>
      <c r="BE1829" s="77"/>
      <c r="BF1829" s="77"/>
      <c r="BG1829" s="77"/>
      <c r="BH1829" s="77"/>
      <c r="BI1829" s="77"/>
      <c r="BJ1829" s="76"/>
      <c r="BK1829" s="76"/>
      <c r="BL1829" s="78"/>
      <c r="BM1829" s="76"/>
      <c r="BN1829" s="76"/>
      <c r="BO1829" s="76"/>
      <c r="BP1829" s="76"/>
      <c r="BQ1829" s="76"/>
      <c r="BR1829" s="76"/>
      <c r="BS1829" s="76"/>
      <c r="BT1829" s="76"/>
      <c r="BU1829" s="76"/>
      <c r="BV1829" s="76"/>
      <c r="BW1829" s="76"/>
      <c r="BX1829" s="76"/>
      <c r="BY1829" s="76"/>
      <c r="BZ1829" s="70"/>
      <c r="CA1829" s="71"/>
      <c r="CB1829" s="70"/>
      <c r="CC1829" s="70"/>
      <c r="CD1829" s="72"/>
      <c r="CJ1829"/>
      <c r="CW1829" s="74"/>
      <c r="DC1829" s="67"/>
      <c r="DI1829" s="67"/>
    </row>
    <row r="1830" spans="1:113">
      <c r="A1830" s="76"/>
      <c r="B1830" s="77"/>
      <c r="C1830" s="76"/>
      <c r="D1830" s="78"/>
      <c r="E1830" s="76"/>
      <c r="F1830" s="76"/>
      <c r="G1830" s="76"/>
      <c r="H1830" s="76"/>
      <c r="I1830" s="76"/>
      <c r="J1830" s="76"/>
      <c r="K1830" s="76"/>
      <c r="L1830" s="78"/>
      <c r="M1830" s="76"/>
      <c r="N1830" s="76"/>
      <c r="O1830" s="76"/>
      <c r="P1830" s="76"/>
      <c r="Q1830" s="76"/>
      <c r="R1830" s="76"/>
      <c r="S1830" s="76"/>
      <c r="T1830" s="76"/>
      <c r="U1830" s="76"/>
      <c r="V1830" s="76"/>
      <c r="W1830" s="76"/>
      <c r="X1830" s="76"/>
      <c r="Y1830" s="76"/>
      <c r="Z1830" s="76"/>
      <c r="AA1830" s="76"/>
      <c r="AB1830" s="76"/>
      <c r="AC1830" s="76"/>
      <c r="AD1830" s="76"/>
      <c r="AE1830" s="76"/>
      <c r="AF1830" s="76"/>
      <c r="AG1830" s="76"/>
      <c r="AH1830" s="76"/>
      <c r="AI1830" s="76"/>
      <c r="AJ1830" s="76"/>
      <c r="AK1830" s="76"/>
      <c r="AL1830" s="78"/>
      <c r="AM1830" s="76"/>
      <c r="AN1830" s="76"/>
      <c r="AO1830" s="76"/>
      <c r="AP1830" s="76"/>
      <c r="AQ1830" s="76"/>
      <c r="AR1830" s="76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7"/>
      <c r="BD1830" s="77"/>
      <c r="BE1830" s="77"/>
      <c r="BF1830" s="77"/>
      <c r="BG1830" s="77"/>
      <c r="BH1830" s="77"/>
      <c r="BI1830" s="77"/>
      <c r="BJ1830" s="76"/>
      <c r="BK1830" s="76"/>
      <c r="BL1830" s="78"/>
      <c r="BM1830" s="76"/>
      <c r="BN1830" s="76"/>
      <c r="BO1830" s="76"/>
      <c r="BP1830" s="76"/>
      <c r="BQ1830" s="76"/>
      <c r="BR1830" s="76"/>
      <c r="BS1830" s="76"/>
      <c r="BT1830" s="76"/>
      <c r="BU1830" s="76"/>
      <c r="BV1830" s="76"/>
      <c r="BW1830" s="76"/>
      <c r="BX1830" s="76"/>
      <c r="BY1830" s="76"/>
      <c r="BZ1830" s="70"/>
      <c r="CA1830" s="71"/>
      <c r="CB1830" s="70"/>
      <c r="CC1830" s="70"/>
      <c r="CD1830" s="72"/>
      <c r="CJ1830"/>
      <c r="CW1830" s="74"/>
      <c r="DC1830" s="67"/>
      <c r="DI1830" s="67"/>
    </row>
    <row r="1831" spans="1:113">
      <c r="A1831" s="76"/>
      <c r="B1831" s="77"/>
      <c r="C1831" s="76"/>
      <c r="D1831" s="78"/>
      <c r="E1831" s="76"/>
      <c r="F1831" s="76"/>
      <c r="G1831" s="76"/>
      <c r="H1831" s="76"/>
      <c r="I1831" s="76"/>
      <c r="J1831" s="76"/>
      <c r="K1831" s="76"/>
      <c r="L1831" s="78"/>
      <c r="M1831" s="76"/>
      <c r="N1831" s="76"/>
      <c r="O1831" s="76"/>
      <c r="P1831" s="76"/>
      <c r="Q1831" s="76"/>
      <c r="R1831" s="79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76"/>
      <c r="AE1831" s="76"/>
      <c r="AF1831" s="76"/>
      <c r="AG1831" s="76"/>
      <c r="AH1831" s="76"/>
      <c r="AI1831" s="76"/>
      <c r="AJ1831" s="76"/>
      <c r="AK1831" s="76"/>
      <c r="AL1831" s="78"/>
      <c r="AM1831" s="76"/>
      <c r="AN1831" s="76"/>
      <c r="AO1831" s="76"/>
      <c r="AP1831" s="76"/>
      <c r="AQ1831" s="76"/>
      <c r="AR1831" s="76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7"/>
      <c r="BD1831" s="77"/>
      <c r="BE1831" s="77"/>
      <c r="BF1831" s="77"/>
      <c r="BG1831" s="77"/>
      <c r="BH1831" s="77"/>
      <c r="BI1831" s="77"/>
      <c r="BJ1831" s="76"/>
      <c r="BK1831" s="76"/>
      <c r="BL1831" s="78"/>
      <c r="BM1831" s="76"/>
      <c r="BN1831" s="76"/>
      <c r="BO1831" s="76"/>
      <c r="BP1831" s="76"/>
      <c r="BQ1831" s="76"/>
      <c r="BR1831" s="76"/>
      <c r="BS1831" s="76"/>
      <c r="BT1831" s="76"/>
      <c r="BU1831" s="76"/>
      <c r="BV1831" s="76"/>
      <c r="BW1831" s="76"/>
      <c r="BX1831" s="76"/>
      <c r="BY1831" s="76"/>
      <c r="BZ1831" s="70"/>
      <c r="CA1831" s="71"/>
      <c r="CB1831" s="70"/>
      <c r="CC1831" s="70"/>
      <c r="CD1831" s="72"/>
      <c r="CJ1831"/>
      <c r="CW1831" s="74"/>
      <c r="DC1831" s="67"/>
      <c r="DI1831" s="67"/>
    </row>
    <row r="1832" spans="1:113">
      <c r="A1832" s="76"/>
      <c r="B1832" s="77"/>
      <c r="C1832" s="76"/>
      <c r="D1832" s="78"/>
      <c r="E1832" s="76"/>
      <c r="F1832" s="76"/>
      <c r="G1832" s="76"/>
      <c r="H1832" s="76"/>
      <c r="I1832" s="76"/>
      <c r="J1832" s="76"/>
      <c r="K1832" s="76"/>
      <c r="L1832" s="78"/>
      <c r="M1832" s="76"/>
      <c r="N1832" s="76"/>
      <c r="O1832" s="76"/>
      <c r="P1832" s="76"/>
      <c r="Q1832" s="76"/>
      <c r="R1832" s="76"/>
      <c r="S1832" s="76"/>
      <c r="T1832" s="76"/>
      <c r="U1832" s="76"/>
      <c r="V1832" s="76"/>
      <c r="W1832" s="76"/>
      <c r="X1832" s="76"/>
      <c r="Y1832" s="76"/>
      <c r="Z1832" s="76"/>
      <c r="AA1832" s="76"/>
      <c r="AB1832" s="76"/>
      <c r="AC1832" s="76"/>
      <c r="AD1832" s="76"/>
      <c r="AE1832" s="76"/>
      <c r="AF1832" s="76"/>
      <c r="AG1832" s="76"/>
      <c r="AH1832" s="76"/>
      <c r="AI1832" s="76"/>
      <c r="AJ1832" s="76"/>
      <c r="AK1832" s="76"/>
      <c r="AL1832" s="78"/>
      <c r="AM1832" s="76"/>
      <c r="AN1832" s="76"/>
      <c r="AO1832" s="76"/>
      <c r="AP1832" s="76"/>
      <c r="AQ1832" s="76"/>
      <c r="AR1832" s="76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7"/>
      <c r="BD1832" s="77"/>
      <c r="BE1832" s="77"/>
      <c r="BF1832" s="77"/>
      <c r="BG1832" s="77"/>
      <c r="BH1832" s="77"/>
      <c r="BI1832" s="77"/>
      <c r="BJ1832" s="76"/>
      <c r="BK1832" s="76"/>
      <c r="BL1832" s="78"/>
      <c r="BM1832" s="76"/>
      <c r="BN1832" s="76"/>
      <c r="BO1832" s="76"/>
      <c r="BP1832" s="76"/>
      <c r="BQ1832" s="76"/>
      <c r="BR1832" s="76"/>
      <c r="BS1832" s="76"/>
      <c r="BT1832" s="76"/>
      <c r="BU1832" s="76"/>
      <c r="BV1832" s="76"/>
      <c r="BW1832" s="76"/>
      <c r="BX1832" s="76"/>
      <c r="BY1832" s="76"/>
      <c r="BZ1832" s="70"/>
      <c r="CA1832" s="71"/>
      <c r="CB1832" s="70"/>
      <c r="CC1832" s="70"/>
      <c r="CD1832" s="72"/>
      <c r="CJ1832"/>
      <c r="CW1832" s="74"/>
      <c r="DC1832" s="67"/>
      <c r="DI1832" s="67"/>
    </row>
    <row r="1833" spans="1:113">
      <c r="A1833" s="76"/>
      <c r="B1833" s="77"/>
      <c r="C1833" s="76"/>
      <c r="D1833" s="78"/>
      <c r="E1833" s="76"/>
      <c r="F1833" s="76"/>
      <c r="G1833" s="76"/>
      <c r="H1833" s="76"/>
      <c r="I1833" s="76"/>
      <c r="J1833" s="76"/>
      <c r="K1833" s="76"/>
      <c r="L1833" s="78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76"/>
      <c r="AE1833" s="76"/>
      <c r="AF1833" s="76"/>
      <c r="AG1833" s="76"/>
      <c r="AH1833" s="76"/>
      <c r="AI1833" s="76"/>
      <c r="AJ1833" s="76"/>
      <c r="AK1833" s="76"/>
      <c r="AL1833" s="78"/>
      <c r="AM1833" s="76"/>
      <c r="AN1833" s="76"/>
      <c r="AO1833" s="76"/>
      <c r="AP1833" s="76"/>
      <c r="AQ1833" s="76"/>
      <c r="AR1833" s="76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7"/>
      <c r="BD1833" s="77"/>
      <c r="BE1833" s="77"/>
      <c r="BF1833" s="77"/>
      <c r="BG1833" s="77"/>
      <c r="BH1833" s="77"/>
      <c r="BI1833" s="77"/>
      <c r="BJ1833" s="76"/>
      <c r="BK1833" s="76"/>
      <c r="BL1833" s="78"/>
      <c r="BM1833" s="76"/>
      <c r="BN1833" s="76"/>
      <c r="BO1833" s="76"/>
      <c r="BP1833" s="76"/>
      <c r="BQ1833" s="76"/>
      <c r="BR1833" s="76"/>
      <c r="BS1833" s="76"/>
      <c r="BT1833" s="76"/>
      <c r="BU1833" s="76"/>
      <c r="BV1833" s="76"/>
      <c r="BW1833" s="76"/>
      <c r="BX1833" s="76"/>
      <c r="BY1833" s="76"/>
      <c r="BZ1833" s="70"/>
      <c r="CA1833" s="71"/>
      <c r="CB1833" s="70"/>
      <c r="CC1833" s="70"/>
      <c r="CD1833" s="72"/>
      <c r="CJ1833"/>
      <c r="CW1833" s="74"/>
      <c r="DC1833" s="67"/>
      <c r="DI1833" s="67"/>
    </row>
    <row r="1834" spans="1:113">
      <c r="A1834" s="76"/>
      <c r="B1834" s="77"/>
      <c r="C1834" s="76"/>
      <c r="D1834" s="78"/>
      <c r="E1834" s="76"/>
      <c r="F1834" s="76"/>
      <c r="G1834" s="76"/>
      <c r="H1834" s="76"/>
      <c r="I1834" s="76"/>
      <c r="J1834" s="76"/>
      <c r="K1834" s="76"/>
      <c r="L1834" s="78"/>
      <c r="M1834" s="76"/>
      <c r="N1834" s="76"/>
      <c r="O1834" s="76"/>
      <c r="P1834" s="76"/>
      <c r="Q1834" s="76"/>
      <c r="R1834" s="76"/>
      <c r="S1834" s="76"/>
      <c r="T1834" s="76"/>
      <c r="U1834" s="76"/>
      <c r="V1834" s="76"/>
      <c r="W1834" s="76"/>
      <c r="X1834" s="76"/>
      <c r="Y1834" s="76"/>
      <c r="Z1834" s="76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8"/>
      <c r="AM1834" s="76"/>
      <c r="AN1834" s="76"/>
      <c r="AO1834" s="76"/>
      <c r="AP1834" s="76"/>
      <c r="AQ1834" s="76"/>
      <c r="AR1834" s="76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7"/>
      <c r="BD1834" s="77"/>
      <c r="BE1834" s="77"/>
      <c r="BF1834" s="77"/>
      <c r="BG1834" s="77"/>
      <c r="BH1834" s="77"/>
      <c r="BI1834" s="77"/>
      <c r="BJ1834" s="76"/>
      <c r="BK1834" s="76"/>
      <c r="BL1834" s="78"/>
      <c r="BM1834" s="76"/>
      <c r="BN1834" s="76"/>
      <c r="BO1834" s="76"/>
      <c r="BP1834" s="76"/>
      <c r="BQ1834" s="76"/>
      <c r="BR1834" s="76"/>
      <c r="BS1834" s="76"/>
      <c r="BT1834" s="76"/>
      <c r="BU1834" s="76"/>
      <c r="BV1834" s="76"/>
      <c r="BW1834" s="76"/>
      <c r="BX1834" s="76"/>
      <c r="BY1834" s="76"/>
      <c r="BZ1834" s="70"/>
      <c r="CA1834" s="71"/>
      <c r="CB1834" s="70"/>
      <c r="CC1834" s="70"/>
      <c r="CD1834" s="72"/>
      <c r="CJ1834"/>
      <c r="CW1834" s="74"/>
      <c r="DC1834" s="67"/>
      <c r="DI1834" s="67"/>
    </row>
    <row r="1835" spans="1:113">
      <c r="A1835" s="76"/>
      <c r="B1835" s="77"/>
      <c r="C1835" s="76"/>
      <c r="D1835" s="78"/>
      <c r="E1835" s="76"/>
      <c r="F1835" s="76"/>
      <c r="G1835" s="76"/>
      <c r="H1835" s="76"/>
      <c r="I1835" s="76"/>
      <c r="J1835" s="76"/>
      <c r="K1835" s="76"/>
      <c r="L1835" s="78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8"/>
      <c r="AM1835" s="76"/>
      <c r="AN1835" s="76"/>
      <c r="AO1835" s="76"/>
      <c r="AP1835" s="76"/>
      <c r="AQ1835" s="76"/>
      <c r="AR1835" s="76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7"/>
      <c r="BD1835" s="77"/>
      <c r="BE1835" s="77"/>
      <c r="BF1835" s="77"/>
      <c r="BG1835" s="77"/>
      <c r="BH1835" s="77"/>
      <c r="BI1835" s="77"/>
      <c r="BJ1835" s="76"/>
      <c r="BK1835" s="76"/>
      <c r="BL1835" s="78"/>
      <c r="BM1835" s="76"/>
      <c r="BN1835" s="76"/>
      <c r="BO1835" s="76"/>
      <c r="BP1835" s="76"/>
      <c r="BQ1835" s="76"/>
      <c r="BR1835" s="76"/>
      <c r="BS1835" s="76"/>
      <c r="BT1835" s="76"/>
      <c r="BU1835" s="76"/>
      <c r="BV1835" s="76"/>
      <c r="BW1835" s="76"/>
      <c r="BX1835" s="76"/>
      <c r="BY1835" s="76"/>
      <c r="BZ1835" s="70"/>
      <c r="CA1835" s="71"/>
      <c r="CB1835" s="70"/>
      <c r="CC1835" s="70"/>
      <c r="CD1835" s="72"/>
      <c r="CJ1835"/>
      <c r="CW1835" s="74"/>
      <c r="DC1835" s="67"/>
      <c r="DI1835" s="67"/>
    </row>
    <row r="1836" spans="1:113">
      <c r="A1836" s="76"/>
      <c r="B1836" s="77"/>
      <c r="C1836" s="76"/>
      <c r="D1836" s="78"/>
      <c r="E1836" s="76"/>
      <c r="F1836" s="76"/>
      <c r="G1836" s="76"/>
      <c r="H1836" s="76"/>
      <c r="I1836" s="76"/>
      <c r="J1836" s="76"/>
      <c r="K1836" s="76"/>
      <c r="L1836" s="78"/>
      <c r="M1836" s="76"/>
      <c r="N1836" s="76"/>
      <c r="O1836" s="76"/>
      <c r="P1836" s="76"/>
      <c r="Q1836" s="76"/>
      <c r="R1836" s="76"/>
      <c r="S1836" s="76"/>
      <c r="T1836" s="76"/>
      <c r="U1836" s="76"/>
      <c r="V1836" s="76"/>
      <c r="W1836" s="76"/>
      <c r="X1836" s="76"/>
      <c r="Y1836" s="76"/>
      <c r="Z1836" s="76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8"/>
      <c r="AM1836" s="76"/>
      <c r="AN1836" s="76"/>
      <c r="AO1836" s="76"/>
      <c r="AP1836" s="76"/>
      <c r="AQ1836" s="76"/>
      <c r="AR1836" s="76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7"/>
      <c r="BD1836" s="77"/>
      <c r="BE1836" s="77"/>
      <c r="BF1836" s="77"/>
      <c r="BG1836" s="77"/>
      <c r="BH1836" s="77"/>
      <c r="BI1836" s="77"/>
      <c r="BJ1836" s="76"/>
      <c r="BK1836" s="76"/>
      <c r="BL1836" s="78"/>
      <c r="BM1836" s="76"/>
      <c r="BN1836" s="76"/>
      <c r="BO1836" s="76"/>
      <c r="BP1836" s="76"/>
      <c r="BQ1836" s="76"/>
      <c r="BR1836" s="76"/>
      <c r="BS1836" s="76"/>
      <c r="BT1836" s="76"/>
      <c r="BU1836" s="76"/>
      <c r="BV1836" s="76"/>
      <c r="BW1836" s="76"/>
      <c r="BX1836" s="76"/>
      <c r="BY1836" s="76"/>
      <c r="BZ1836" s="70"/>
      <c r="CA1836" s="71"/>
      <c r="CB1836" s="70"/>
      <c r="CC1836" s="70"/>
      <c r="CD1836" s="72"/>
      <c r="CJ1836"/>
      <c r="CW1836" s="74"/>
      <c r="DC1836" s="67"/>
      <c r="DI1836" s="67"/>
    </row>
    <row r="1837" spans="1:113">
      <c r="A1837" s="76"/>
      <c r="B1837" s="77"/>
      <c r="C1837" s="76"/>
      <c r="D1837" s="78"/>
      <c r="E1837" s="76"/>
      <c r="F1837" s="76"/>
      <c r="G1837" s="76"/>
      <c r="H1837" s="76"/>
      <c r="I1837" s="76"/>
      <c r="J1837" s="76"/>
      <c r="K1837" s="76"/>
      <c r="L1837" s="78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8"/>
      <c r="AM1837" s="76"/>
      <c r="AN1837" s="76"/>
      <c r="AO1837" s="76"/>
      <c r="AP1837" s="76"/>
      <c r="AQ1837" s="76"/>
      <c r="AR1837" s="76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7"/>
      <c r="BD1837" s="77"/>
      <c r="BE1837" s="77"/>
      <c r="BF1837" s="77"/>
      <c r="BG1837" s="77"/>
      <c r="BH1837" s="77"/>
      <c r="BI1837" s="77"/>
      <c r="BJ1837" s="76"/>
      <c r="BK1837" s="76"/>
      <c r="BL1837" s="78"/>
      <c r="BM1837" s="76"/>
      <c r="BN1837" s="76"/>
      <c r="BO1837" s="76"/>
      <c r="BP1837" s="76"/>
      <c r="BQ1837" s="76"/>
      <c r="BR1837" s="76"/>
      <c r="BS1837" s="76"/>
      <c r="BT1837" s="76"/>
      <c r="BU1837" s="76"/>
      <c r="BV1837" s="76"/>
      <c r="BW1837" s="76"/>
      <c r="BX1837" s="76"/>
      <c r="BY1837" s="76"/>
      <c r="BZ1837" s="70"/>
      <c r="CA1837" s="71"/>
      <c r="CB1837" s="70"/>
      <c r="CC1837" s="70"/>
      <c r="CD1837" s="72"/>
      <c r="CJ1837"/>
      <c r="CW1837" s="74"/>
      <c r="DC1837" s="67"/>
      <c r="DI1837" s="67"/>
    </row>
    <row r="1838" spans="1:113">
      <c r="A1838" s="76"/>
      <c r="B1838" s="77"/>
      <c r="C1838" s="76"/>
      <c r="D1838" s="78"/>
      <c r="E1838" s="76"/>
      <c r="F1838" s="76"/>
      <c r="G1838" s="76"/>
      <c r="H1838" s="76"/>
      <c r="I1838" s="76"/>
      <c r="J1838" s="76"/>
      <c r="K1838" s="76"/>
      <c r="L1838" s="78"/>
      <c r="M1838" s="76"/>
      <c r="N1838" s="76"/>
      <c r="O1838" s="76"/>
      <c r="P1838" s="76"/>
      <c r="Q1838" s="76"/>
      <c r="R1838" s="76"/>
      <c r="S1838" s="76"/>
      <c r="T1838" s="76"/>
      <c r="U1838" s="76"/>
      <c r="V1838" s="76"/>
      <c r="W1838" s="76"/>
      <c r="X1838" s="76"/>
      <c r="Y1838" s="76"/>
      <c r="Z1838" s="76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8"/>
      <c r="AM1838" s="76"/>
      <c r="AN1838" s="76"/>
      <c r="AO1838" s="76"/>
      <c r="AP1838" s="76"/>
      <c r="AQ1838" s="76"/>
      <c r="AR1838" s="76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7"/>
      <c r="BD1838" s="77"/>
      <c r="BE1838" s="77"/>
      <c r="BF1838" s="77"/>
      <c r="BG1838" s="77"/>
      <c r="BH1838" s="77"/>
      <c r="BI1838" s="77"/>
      <c r="BJ1838" s="76"/>
      <c r="BK1838" s="76"/>
      <c r="BL1838" s="78"/>
      <c r="BM1838" s="76"/>
      <c r="BN1838" s="76"/>
      <c r="BO1838" s="76"/>
      <c r="BP1838" s="76"/>
      <c r="BQ1838" s="76"/>
      <c r="BR1838" s="76"/>
      <c r="BS1838" s="76"/>
      <c r="BT1838" s="76"/>
      <c r="BU1838" s="76"/>
      <c r="BV1838" s="76"/>
      <c r="BW1838" s="76"/>
      <c r="BX1838" s="76"/>
      <c r="BY1838" s="76"/>
      <c r="BZ1838" s="70"/>
      <c r="CA1838" s="71"/>
      <c r="CB1838" s="70"/>
      <c r="CC1838" s="70"/>
      <c r="CD1838" s="72"/>
      <c r="CJ1838"/>
      <c r="CW1838" s="74"/>
      <c r="DC1838" s="67"/>
      <c r="DI1838" s="67"/>
    </row>
    <row r="1839" spans="1:113">
      <c r="A1839" s="76"/>
      <c r="B1839" s="80"/>
      <c r="C1839" s="76"/>
      <c r="D1839" s="78"/>
      <c r="E1839" s="76"/>
      <c r="F1839" s="76"/>
      <c r="G1839" s="76"/>
      <c r="H1839" s="76"/>
      <c r="I1839" s="76"/>
      <c r="J1839" s="76"/>
      <c r="K1839" s="76"/>
      <c r="L1839" s="78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8"/>
      <c r="AM1839" s="76"/>
      <c r="AN1839" s="76"/>
      <c r="AO1839" s="76"/>
      <c r="AP1839" s="76"/>
      <c r="AQ1839" s="76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7"/>
      <c r="BD1839" s="77"/>
      <c r="BE1839" s="80"/>
      <c r="BF1839" s="77"/>
      <c r="BG1839" s="80"/>
      <c r="BH1839" s="80"/>
      <c r="BI1839" s="80"/>
      <c r="BJ1839" s="76"/>
      <c r="BK1839" s="76"/>
      <c r="BL1839" s="78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0"/>
      <c r="CA1839" s="71"/>
      <c r="CB1839" s="70"/>
      <c r="CC1839" s="70"/>
      <c r="CD1839" s="72"/>
      <c r="CJ1839"/>
      <c r="CW1839" s="74"/>
      <c r="DC1839" s="67"/>
      <c r="DI1839" s="67"/>
    </row>
    <row r="1840" spans="1:113">
      <c r="A1840" s="76"/>
      <c r="B1840" s="77"/>
      <c r="C1840" s="76"/>
      <c r="D1840" s="78"/>
      <c r="E1840" s="76"/>
      <c r="F1840" s="76"/>
      <c r="G1840" s="76"/>
      <c r="H1840" s="76"/>
      <c r="I1840" s="76"/>
      <c r="J1840" s="76"/>
      <c r="K1840" s="76"/>
      <c r="L1840" s="78"/>
      <c r="M1840" s="76"/>
      <c r="N1840" s="76"/>
      <c r="O1840" s="76"/>
      <c r="P1840" s="76"/>
      <c r="Q1840" s="76"/>
      <c r="R1840" s="76"/>
      <c r="S1840" s="76"/>
      <c r="T1840" s="76"/>
      <c r="U1840" s="76"/>
      <c r="V1840" s="76"/>
      <c r="W1840" s="76"/>
      <c r="X1840" s="76"/>
      <c r="Y1840" s="76"/>
      <c r="Z1840" s="76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8"/>
      <c r="AM1840" s="76"/>
      <c r="AN1840" s="76"/>
      <c r="AO1840" s="76"/>
      <c r="AP1840" s="76"/>
      <c r="AQ1840" s="76"/>
      <c r="AR1840" s="76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7"/>
      <c r="BD1840" s="77"/>
      <c r="BE1840" s="77"/>
      <c r="BF1840" s="77"/>
      <c r="BG1840" s="77"/>
      <c r="BH1840" s="77"/>
      <c r="BI1840" s="77"/>
      <c r="BJ1840" s="76"/>
      <c r="BK1840" s="76"/>
      <c r="BL1840" s="78"/>
      <c r="BM1840" s="76"/>
      <c r="BN1840" s="76"/>
      <c r="BO1840" s="76"/>
      <c r="BP1840" s="76"/>
      <c r="BQ1840" s="76"/>
      <c r="BR1840" s="76"/>
      <c r="BS1840" s="76"/>
      <c r="BT1840" s="76"/>
      <c r="BU1840" s="76"/>
      <c r="BV1840" s="76"/>
      <c r="BW1840" s="76"/>
      <c r="BX1840" s="76"/>
      <c r="BY1840" s="76"/>
      <c r="BZ1840" s="70"/>
      <c r="CA1840" s="71"/>
      <c r="CB1840" s="70"/>
      <c r="CC1840" s="70"/>
      <c r="CD1840" s="72"/>
      <c r="CJ1840"/>
      <c r="CW1840" s="74"/>
      <c r="DC1840" s="67"/>
      <c r="DI1840" s="67"/>
    </row>
    <row r="1841" spans="1:113">
      <c r="A1841" s="76"/>
      <c r="B1841" s="77"/>
      <c r="C1841" s="76"/>
      <c r="D1841" s="78"/>
      <c r="E1841" s="76"/>
      <c r="F1841" s="76"/>
      <c r="G1841" s="76"/>
      <c r="H1841" s="76"/>
      <c r="I1841" s="76"/>
      <c r="J1841" s="76"/>
      <c r="K1841" s="76"/>
      <c r="L1841" s="78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8"/>
      <c r="AM1841" s="76"/>
      <c r="AN1841" s="76"/>
      <c r="AO1841" s="76"/>
      <c r="AP1841" s="76"/>
      <c r="AQ1841" s="76"/>
      <c r="AR1841" s="76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7"/>
      <c r="BD1841" s="77"/>
      <c r="BE1841" s="77"/>
      <c r="BF1841" s="77"/>
      <c r="BG1841" s="77"/>
      <c r="BH1841" s="77"/>
      <c r="BI1841" s="77"/>
      <c r="BJ1841" s="76"/>
      <c r="BK1841" s="76"/>
      <c r="BL1841" s="78"/>
      <c r="BM1841" s="76"/>
      <c r="BN1841" s="76"/>
      <c r="BO1841" s="76"/>
      <c r="BP1841" s="76"/>
      <c r="BQ1841" s="76"/>
      <c r="BR1841" s="76"/>
      <c r="BS1841" s="76"/>
      <c r="BT1841" s="76"/>
      <c r="BU1841" s="76"/>
      <c r="BV1841" s="76"/>
      <c r="BW1841" s="76"/>
      <c r="BX1841" s="76"/>
      <c r="BY1841" s="76"/>
      <c r="BZ1841" s="70"/>
      <c r="CA1841" s="71"/>
      <c r="CB1841" s="70"/>
      <c r="CC1841" s="70"/>
      <c r="CD1841" s="72"/>
      <c r="CJ1841"/>
      <c r="CW1841" s="74"/>
      <c r="DC1841" s="67"/>
      <c r="DI1841" s="67"/>
    </row>
    <row r="1842" spans="1:113">
      <c r="A1842" s="76"/>
      <c r="B1842" s="77"/>
      <c r="C1842" s="76"/>
      <c r="D1842" s="78"/>
      <c r="E1842" s="76"/>
      <c r="F1842" s="76"/>
      <c r="G1842" s="76"/>
      <c r="H1842" s="76"/>
      <c r="I1842" s="76"/>
      <c r="J1842" s="76"/>
      <c r="K1842" s="76"/>
      <c r="L1842" s="78"/>
      <c r="M1842" s="76"/>
      <c r="N1842" s="76"/>
      <c r="O1842" s="76"/>
      <c r="P1842" s="76"/>
      <c r="Q1842" s="76"/>
      <c r="R1842" s="76"/>
      <c r="S1842" s="76"/>
      <c r="T1842" s="76"/>
      <c r="U1842" s="76"/>
      <c r="V1842" s="76"/>
      <c r="W1842" s="76"/>
      <c r="X1842" s="76"/>
      <c r="Y1842" s="76"/>
      <c r="Z1842" s="76"/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8"/>
      <c r="AM1842" s="76"/>
      <c r="AN1842" s="76"/>
      <c r="AO1842" s="76"/>
      <c r="AP1842" s="76"/>
      <c r="AQ1842" s="76"/>
      <c r="AR1842" s="76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7"/>
      <c r="BD1842" s="77"/>
      <c r="BE1842" s="77"/>
      <c r="BF1842" s="77"/>
      <c r="BG1842" s="77"/>
      <c r="BH1842" s="77"/>
      <c r="BI1842" s="77"/>
      <c r="BJ1842" s="76"/>
      <c r="BK1842" s="76"/>
      <c r="BL1842" s="78"/>
      <c r="BM1842" s="76"/>
      <c r="BN1842" s="76"/>
      <c r="BO1842" s="76"/>
      <c r="BP1842" s="76"/>
      <c r="BQ1842" s="76"/>
      <c r="BR1842" s="76"/>
      <c r="BS1842" s="76"/>
      <c r="BT1842" s="76"/>
      <c r="BU1842" s="76"/>
      <c r="BV1842" s="76"/>
      <c r="BW1842" s="76"/>
      <c r="BX1842" s="76"/>
      <c r="BY1842" s="76"/>
      <c r="BZ1842" s="70"/>
      <c r="CA1842" s="71"/>
      <c r="CB1842" s="70"/>
      <c r="CC1842" s="70"/>
      <c r="CD1842" s="72"/>
      <c r="CJ1842"/>
      <c r="CW1842" s="74"/>
      <c r="DC1842" s="67"/>
      <c r="DI1842" s="67"/>
    </row>
    <row r="1843" spans="1:113">
      <c r="A1843" s="76"/>
      <c r="B1843" s="77"/>
      <c r="C1843" s="76"/>
      <c r="D1843" s="78"/>
      <c r="E1843" s="76"/>
      <c r="F1843" s="76"/>
      <c r="G1843" s="76"/>
      <c r="H1843" s="76"/>
      <c r="I1843" s="76"/>
      <c r="J1843" s="76"/>
      <c r="K1843" s="76"/>
      <c r="L1843" s="78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8"/>
      <c r="AM1843" s="76"/>
      <c r="AN1843" s="76"/>
      <c r="AO1843" s="76"/>
      <c r="AP1843" s="76"/>
      <c r="AQ1843" s="76"/>
      <c r="AR1843" s="76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7"/>
      <c r="BD1843" s="77"/>
      <c r="BE1843" s="77"/>
      <c r="BF1843" s="77"/>
      <c r="BG1843" s="77"/>
      <c r="BH1843" s="77"/>
      <c r="BI1843" s="77"/>
      <c r="BJ1843" s="76"/>
      <c r="BK1843" s="76"/>
      <c r="BL1843" s="78"/>
      <c r="BM1843" s="76"/>
      <c r="BN1843" s="76"/>
      <c r="BO1843" s="76"/>
      <c r="BP1843" s="76"/>
      <c r="BQ1843" s="76"/>
      <c r="BR1843" s="76"/>
      <c r="BS1843" s="76"/>
      <c r="BT1843" s="76"/>
      <c r="BU1843" s="76"/>
      <c r="BV1843" s="76"/>
      <c r="BW1843" s="76"/>
      <c r="BX1843" s="76"/>
      <c r="BY1843" s="76"/>
      <c r="BZ1843" s="70"/>
      <c r="CA1843" s="71"/>
      <c r="CB1843" s="70"/>
      <c r="CC1843" s="70"/>
      <c r="CD1843" s="72"/>
      <c r="CJ1843"/>
      <c r="CW1843" s="74"/>
      <c r="DC1843" s="67"/>
      <c r="DI1843" s="67"/>
    </row>
    <row r="1844" spans="1:113">
      <c r="A1844" s="76"/>
      <c r="B1844" s="77"/>
      <c r="C1844" s="76"/>
      <c r="D1844" s="78"/>
      <c r="E1844" s="76"/>
      <c r="F1844" s="76"/>
      <c r="G1844" s="76"/>
      <c r="H1844" s="76"/>
      <c r="I1844" s="76"/>
      <c r="J1844" s="76"/>
      <c r="K1844" s="76"/>
      <c r="L1844" s="78"/>
      <c r="M1844" s="76"/>
      <c r="N1844" s="76"/>
      <c r="O1844" s="76"/>
      <c r="P1844" s="76"/>
      <c r="Q1844" s="76"/>
      <c r="R1844" s="79"/>
      <c r="S1844" s="76"/>
      <c r="T1844" s="76"/>
      <c r="U1844" s="76"/>
      <c r="V1844" s="76"/>
      <c r="W1844" s="76"/>
      <c r="X1844" s="76"/>
      <c r="Y1844" s="76"/>
      <c r="Z1844" s="76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8"/>
      <c r="AM1844" s="76"/>
      <c r="AN1844" s="76"/>
      <c r="AO1844" s="76"/>
      <c r="AP1844" s="76"/>
      <c r="AQ1844" s="76"/>
      <c r="AR1844" s="76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7"/>
      <c r="BD1844" s="77"/>
      <c r="BE1844" s="77"/>
      <c r="BF1844" s="77"/>
      <c r="BG1844" s="77"/>
      <c r="BH1844" s="77"/>
      <c r="BI1844" s="77"/>
      <c r="BJ1844" s="76"/>
      <c r="BK1844" s="76"/>
      <c r="BL1844" s="78"/>
      <c r="BM1844" s="76"/>
      <c r="BN1844" s="76"/>
      <c r="BO1844" s="76"/>
      <c r="BP1844" s="76"/>
      <c r="BQ1844" s="76"/>
      <c r="BR1844" s="76"/>
      <c r="BS1844" s="76"/>
      <c r="BT1844" s="76"/>
      <c r="BU1844" s="76"/>
      <c r="BV1844" s="76"/>
      <c r="BW1844" s="76"/>
      <c r="BX1844" s="76"/>
      <c r="BY1844" s="76"/>
      <c r="BZ1844" s="70"/>
      <c r="CA1844" s="71"/>
      <c r="CB1844" s="70"/>
      <c r="CC1844" s="70"/>
      <c r="CD1844" s="72"/>
      <c r="CJ1844"/>
      <c r="CW1844" s="74"/>
      <c r="DC1844" s="67"/>
      <c r="DI1844" s="67"/>
    </row>
    <row r="1845" spans="1:113">
      <c r="A1845" s="76"/>
      <c r="B1845" s="77"/>
      <c r="C1845" s="76"/>
      <c r="D1845" s="78"/>
      <c r="E1845" s="76"/>
      <c r="F1845" s="76"/>
      <c r="G1845" s="76"/>
      <c r="H1845" s="76"/>
      <c r="I1845" s="76"/>
      <c r="J1845" s="76"/>
      <c r="K1845" s="76"/>
      <c r="L1845" s="78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8"/>
      <c r="AM1845" s="76"/>
      <c r="AN1845" s="76"/>
      <c r="AO1845" s="76"/>
      <c r="AP1845" s="76"/>
      <c r="AQ1845" s="76"/>
      <c r="AR1845" s="76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7"/>
      <c r="BD1845" s="77"/>
      <c r="BE1845" s="77"/>
      <c r="BF1845" s="77"/>
      <c r="BG1845" s="77"/>
      <c r="BH1845" s="77"/>
      <c r="BI1845" s="77"/>
      <c r="BJ1845" s="76"/>
      <c r="BK1845" s="76"/>
      <c r="BL1845" s="78"/>
      <c r="BM1845" s="76"/>
      <c r="BN1845" s="76"/>
      <c r="BO1845" s="76"/>
      <c r="BP1845" s="76"/>
      <c r="BQ1845" s="76"/>
      <c r="BR1845" s="76"/>
      <c r="BS1845" s="76"/>
      <c r="BT1845" s="76"/>
      <c r="BU1845" s="76"/>
      <c r="BV1845" s="76"/>
      <c r="BW1845" s="76"/>
      <c r="BX1845" s="76"/>
      <c r="BY1845" s="76"/>
      <c r="BZ1845" s="70"/>
      <c r="CA1845" s="71"/>
      <c r="CB1845" s="70"/>
      <c r="CC1845" s="70"/>
      <c r="CD1845" s="72"/>
      <c r="CJ1845"/>
      <c r="CW1845" s="74"/>
      <c r="DC1845" s="67"/>
      <c r="DI1845" s="67"/>
    </row>
    <row r="1846" spans="1:113">
      <c r="A1846" s="76"/>
      <c r="B1846" s="80"/>
      <c r="C1846" s="76"/>
      <c r="D1846" s="78"/>
      <c r="E1846" s="76"/>
      <c r="F1846" s="76"/>
      <c r="G1846" s="76"/>
      <c r="H1846" s="76"/>
      <c r="I1846" s="76"/>
      <c r="J1846" s="76"/>
      <c r="K1846" s="76"/>
      <c r="L1846" s="78"/>
      <c r="M1846" s="76"/>
      <c r="N1846" s="76"/>
      <c r="O1846" s="76"/>
      <c r="P1846" s="76"/>
      <c r="Q1846" s="76"/>
      <c r="R1846" s="76"/>
      <c r="S1846" s="76"/>
      <c r="T1846" s="76"/>
      <c r="U1846" s="76"/>
      <c r="V1846" s="76"/>
      <c r="W1846" s="76"/>
      <c r="X1846" s="76"/>
      <c r="Y1846" s="76"/>
      <c r="Z1846" s="76"/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8"/>
      <c r="AM1846" s="76"/>
      <c r="AN1846" s="76"/>
      <c r="AO1846" s="76"/>
      <c r="AP1846" s="76"/>
      <c r="AQ1846" s="76"/>
      <c r="AR1846" s="76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7"/>
      <c r="BD1846" s="77"/>
      <c r="BE1846" s="80"/>
      <c r="BF1846" s="77"/>
      <c r="BG1846" s="80"/>
      <c r="BH1846" s="80"/>
      <c r="BI1846" s="80"/>
      <c r="BJ1846" s="76"/>
      <c r="BK1846" s="76"/>
      <c r="BL1846" s="78"/>
      <c r="BM1846" s="76"/>
      <c r="BN1846" s="76"/>
      <c r="BO1846" s="76"/>
      <c r="BP1846" s="76"/>
      <c r="BQ1846" s="76"/>
      <c r="BR1846" s="76"/>
      <c r="BS1846" s="76"/>
      <c r="BT1846" s="76"/>
      <c r="BU1846" s="76"/>
      <c r="BV1846" s="76"/>
      <c r="BW1846" s="76"/>
      <c r="BX1846" s="76"/>
      <c r="BY1846" s="76"/>
      <c r="BZ1846" s="70"/>
      <c r="CA1846" s="71"/>
      <c r="CB1846" s="70"/>
      <c r="CC1846" s="70"/>
      <c r="CD1846" s="72"/>
      <c r="CJ1846"/>
      <c r="CW1846" s="74"/>
      <c r="DC1846" s="67"/>
      <c r="DI1846" s="67"/>
    </row>
    <row r="1847" spans="1:113">
      <c r="A1847" s="76"/>
      <c r="B1847" s="77"/>
      <c r="C1847" s="76"/>
      <c r="D1847" s="78"/>
      <c r="E1847" s="76"/>
      <c r="F1847" s="76"/>
      <c r="G1847" s="76"/>
      <c r="H1847" s="76"/>
      <c r="I1847" s="76"/>
      <c r="J1847" s="76"/>
      <c r="K1847" s="76"/>
      <c r="L1847" s="78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8"/>
      <c r="AM1847" s="76"/>
      <c r="AN1847" s="76"/>
      <c r="AO1847" s="76"/>
      <c r="AP1847" s="76"/>
      <c r="AQ1847" s="76"/>
      <c r="AR1847" s="76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7"/>
      <c r="BD1847" s="77"/>
      <c r="BE1847" s="77"/>
      <c r="BF1847" s="77"/>
      <c r="BG1847" s="77"/>
      <c r="BH1847" s="77"/>
      <c r="BI1847" s="77"/>
      <c r="BJ1847" s="76"/>
      <c r="BK1847" s="76"/>
      <c r="BL1847" s="78"/>
      <c r="BM1847" s="76"/>
      <c r="BN1847" s="76"/>
      <c r="BO1847" s="76"/>
      <c r="BP1847" s="76"/>
      <c r="BQ1847" s="76"/>
      <c r="BR1847" s="76"/>
      <c r="BS1847" s="76"/>
      <c r="BT1847" s="76"/>
      <c r="BU1847" s="76"/>
      <c r="BV1847" s="76"/>
      <c r="BW1847" s="76"/>
      <c r="BX1847" s="76"/>
      <c r="BY1847" s="76"/>
      <c r="BZ1847" s="70"/>
      <c r="CA1847" s="71"/>
      <c r="CB1847" s="70"/>
      <c r="CC1847" s="70"/>
      <c r="CD1847" s="72"/>
      <c r="CJ1847"/>
      <c r="CW1847" s="74"/>
      <c r="DC1847" s="67"/>
      <c r="DI1847" s="67"/>
    </row>
    <row r="1848" spans="1:113">
      <c r="A1848" s="76"/>
      <c r="B1848" s="80"/>
      <c r="C1848" s="76"/>
      <c r="D1848" s="78"/>
      <c r="E1848" s="76"/>
      <c r="F1848" s="76"/>
      <c r="G1848" s="76"/>
      <c r="H1848" s="76"/>
      <c r="I1848" s="76"/>
      <c r="J1848" s="76"/>
      <c r="K1848" s="76"/>
      <c r="L1848" s="78"/>
      <c r="M1848" s="76"/>
      <c r="N1848" s="76"/>
      <c r="O1848" s="76"/>
      <c r="P1848" s="76"/>
      <c r="Q1848" s="76"/>
      <c r="R1848" s="76"/>
      <c r="S1848" s="76"/>
      <c r="T1848" s="76"/>
      <c r="U1848" s="76"/>
      <c r="V1848" s="76"/>
      <c r="W1848" s="76"/>
      <c r="X1848" s="76"/>
      <c r="Y1848" s="76"/>
      <c r="Z1848" s="76"/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8"/>
      <c r="AM1848" s="76"/>
      <c r="AN1848" s="76"/>
      <c r="AO1848" s="76"/>
      <c r="AP1848" s="76"/>
      <c r="AQ1848" s="76"/>
      <c r="AR1848" s="76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7"/>
      <c r="BD1848" s="77"/>
      <c r="BE1848" s="80"/>
      <c r="BF1848" s="77"/>
      <c r="BG1848" s="80"/>
      <c r="BH1848" s="80"/>
      <c r="BI1848" s="80"/>
      <c r="BJ1848" s="76"/>
      <c r="BK1848" s="76"/>
      <c r="BL1848" s="78"/>
      <c r="BM1848" s="76"/>
      <c r="BN1848" s="76"/>
      <c r="BO1848" s="76"/>
      <c r="BP1848" s="76"/>
      <c r="BQ1848" s="76"/>
      <c r="BR1848" s="76"/>
      <c r="BS1848" s="76"/>
      <c r="BT1848" s="76"/>
      <c r="BU1848" s="76"/>
      <c r="BV1848" s="76"/>
      <c r="BW1848" s="76"/>
      <c r="BX1848" s="76"/>
      <c r="BY1848" s="76"/>
      <c r="BZ1848" s="70"/>
      <c r="CA1848" s="71"/>
      <c r="CB1848" s="70"/>
      <c r="CC1848" s="70"/>
      <c r="CD1848" s="72"/>
      <c r="CJ1848"/>
      <c r="CW1848" s="74"/>
      <c r="DC1848" s="67"/>
      <c r="DI1848" s="67"/>
    </row>
    <row r="1849" spans="1:113">
      <c r="A1849" s="76"/>
      <c r="B1849" s="80"/>
      <c r="C1849" s="76"/>
      <c r="D1849" s="78"/>
      <c r="E1849" s="76"/>
      <c r="F1849" s="76"/>
      <c r="G1849" s="76"/>
      <c r="H1849" s="76"/>
      <c r="I1849" s="76"/>
      <c r="J1849" s="76"/>
      <c r="K1849" s="76"/>
      <c r="L1849" s="78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8"/>
      <c r="AM1849" s="76"/>
      <c r="AN1849" s="76"/>
      <c r="AO1849" s="76"/>
      <c r="AP1849" s="76"/>
      <c r="AQ1849" s="76"/>
      <c r="AR1849" s="76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7"/>
      <c r="BD1849" s="77"/>
      <c r="BE1849" s="80"/>
      <c r="BF1849" s="77"/>
      <c r="BG1849" s="80"/>
      <c r="BH1849" s="80"/>
      <c r="BI1849" s="80"/>
      <c r="BJ1849" s="76"/>
      <c r="BK1849" s="76"/>
      <c r="BL1849" s="78"/>
      <c r="BM1849" s="76"/>
      <c r="BN1849" s="76"/>
      <c r="BO1849" s="76"/>
      <c r="BP1849" s="76"/>
      <c r="BQ1849" s="76"/>
      <c r="BR1849" s="76"/>
      <c r="BS1849" s="76"/>
      <c r="BT1849" s="76"/>
      <c r="BU1849" s="76"/>
      <c r="BV1849" s="76"/>
      <c r="BW1849" s="76"/>
      <c r="BX1849" s="76"/>
      <c r="BY1849" s="76"/>
      <c r="BZ1849" s="70"/>
      <c r="CA1849" s="71"/>
      <c r="CB1849" s="70"/>
      <c r="CC1849" s="70"/>
      <c r="CD1849" s="72"/>
      <c r="CJ1849"/>
      <c r="CW1849" s="74"/>
      <c r="DC1849" s="67"/>
      <c r="DI1849" s="67"/>
    </row>
    <row r="1850" spans="1:113">
      <c r="A1850" s="76"/>
      <c r="B1850" s="77"/>
      <c r="C1850" s="76"/>
      <c r="D1850" s="78"/>
      <c r="E1850" s="76"/>
      <c r="F1850" s="76"/>
      <c r="G1850" s="76"/>
      <c r="H1850" s="76"/>
      <c r="I1850" s="76"/>
      <c r="J1850" s="76"/>
      <c r="K1850" s="76"/>
      <c r="L1850" s="78"/>
      <c r="M1850" s="76"/>
      <c r="N1850" s="76"/>
      <c r="O1850" s="76"/>
      <c r="P1850" s="76"/>
      <c r="Q1850" s="76"/>
      <c r="R1850" s="76"/>
      <c r="S1850" s="76"/>
      <c r="T1850" s="76"/>
      <c r="U1850" s="76"/>
      <c r="V1850" s="76"/>
      <c r="W1850" s="76"/>
      <c r="X1850" s="76"/>
      <c r="Y1850" s="76"/>
      <c r="Z1850" s="76"/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8"/>
      <c r="AM1850" s="76"/>
      <c r="AN1850" s="76"/>
      <c r="AO1850" s="76"/>
      <c r="AP1850" s="76"/>
      <c r="AQ1850" s="76"/>
      <c r="AR1850" s="76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7"/>
      <c r="BD1850" s="77"/>
      <c r="BE1850" s="77"/>
      <c r="BF1850" s="77"/>
      <c r="BG1850" s="77"/>
      <c r="BH1850" s="77"/>
      <c r="BI1850" s="77"/>
      <c r="BJ1850" s="76"/>
      <c r="BK1850" s="76"/>
      <c r="BL1850" s="78"/>
      <c r="BM1850" s="76"/>
      <c r="BN1850" s="76"/>
      <c r="BO1850" s="76"/>
      <c r="BP1850" s="76"/>
      <c r="BQ1850" s="76"/>
      <c r="BR1850" s="76"/>
      <c r="BS1850" s="76"/>
      <c r="BT1850" s="76"/>
      <c r="BU1850" s="76"/>
      <c r="BV1850" s="76"/>
      <c r="BW1850" s="76"/>
      <c r="BX1850" s="76"/>
      <c r="BY1850" s="76"/>
      <c r="BZ1850" s="70"/>
      <c r="CA1850" s="71"/>
      <c r="CB1850" s="70"/>
      <c r="CC1850" s="70"/>
      <c r="CD1850" s="72"/>
      <c r="CJ1850"/>
      <c r="CW1850" s="74"/>
      <c r="DC1850" s="67"/>
      <c r="DI1850" s="67"/>
    </row>
    <row r="1851" spans="1:113">
      <c r="A1851" s="76"/>
      <c r="B1851" s="77"/>
      <c r="C1851" s="76"/>
      <c r="D1851" s="78"/>
      <c r="E1851" s="76"/>
      <c r="F1851" s="76"/>
      <c r="G1851" s="76"/>
      <c r="H1851" s="76"/>
      <c r="I1851" s="76"/>
      <c r="J1851" s="76"/>
      <c r="K1851" s="76"/>
      <c r="L1851" s="78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8"/>
      <c r="AM1851" s="76"/>
      <c r="AN1851" s="76"/>
      <c r="AO1851" s="76"/>
      <c r="AP1851" s="76"/>
      <c r="AQ1851" s="76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7"/>
      <c r="BD1851" s="77"/>
      <c r="BE1851" s="77"/>
      <c r="BF1851" s="77"/>
      <c r="BG1851" s="77"/>
      <c r="BH1851" s="77"/>
      <c r="BI1851" s="77"/>
      <c r="BJ1851" s="76"/>
      <c r="BK1851" s="76"/>
      <c r="BL1851" s="78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0"/>
      <c r="CA1851" s="71"/>
      <c r="CB1851" s="70"/>
      <c r="CC1851" s="70"/>
      <c r="CD1851" s="72"/>
      <c r="CJ1851"/>
      <c r="CW1851" s="74"/>
      <c r="DC1851" s="67"/>
      <c r="DI1851" s="67"/>
    </row>
    <row r="1852" spans="1:113">
      <c r="A1852" s="76"/>
      <c r="B1852" s="77"/>
      <c r="C1852" s="76"/>
      <c r="D1852" s="78"/>
      <c r="E1852" s="76"/>
      <c r="F1852" s="76"/>
      <c r="G1852" s="76"/>
      <c r="H1852" s="76"/>
      <c r="I1852" s="76"/>
      <c r="J1852" s="76"/>
      <c r="K1852" s="76"/>
      <c r="L1852" s="78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8"/>
      <c r="AM1852" s="76"/>
      <c r="AN1852" s="76"/>
      <c r="AO1852" s="76"/>
      <c r="AP1852" s="76"/>
      <c r="AQ1852" s="76"/>
      <c r="AR1852" s="76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7"/>
      <c r="BD1852" s="77"/>
      <c r="BE1852" s="77"/>
      <c r="BF1852" s="77"/>
      <c r="BG1852" s="77"/>
      <c r="BH1852" s="77"/>
      <c r="BI1852" s="77"/>
      <c r="BJ1852" s="76"/>
      <c r="BK1852" s="76"/>
      <c r="BL1852" s="78"/>
      <c r="BM1852" s="76"/>
      <c r="BN1852" s="76"/>
      <c r="BO1852" s="76"/>
      <c r="BP1852" s="76"/>
      <c r="BQ1852" s="76"/>
      <c r="BR1852" s="76"/>
      <c r="BS1852" s="76"/>
      <c r="BT1852" s="76"/>
      <c r="BU1852" s="76"/>
      <c r="BV1852" s="76"/>
      <c r="BW1852" s="76"/>
      <c r="BX1852" s="76"/>
      <c r="BY1852" s="76"/>
      <c r="BZ1852" s="70"/>
      <c r="CA1852" s="71"/>
      <c r="CB1852" s="70"/>
      <c r="CC1852" s="70"/>
      <c r="CD1852" s="72"/>
      <c r="CJ1852"/>
      <c r="CW1852" s="74"/>
      <c r="DC1852" s="67"/>
      <c r="DI1852" s="67"/>
    </row>
    <row r="1853" spans="1:113">
      <c r="A1853" s="76"/>
      <c r="B1853" s="77"/>
      <c r="C1853" s="76"/>
      <c r="D1853" s="78"/>
      <c r="E1853" s="76"/>
      <c r="F1853" s="76"/>
      <c r="G1853" s="76"/>
      <c r="H1853" s="76"/>
      <c r="I1853" s="76"/>
      <c r="J1853" s="76"/>
      <c r="K1853" s="76"/>
      <c r="L1853" s="78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8"/>
      <c r="AM1853" s="76"/>
      <c r="AN1853" s="76"/>
      <c r="AO1853" s="76"/>
      <c r="AP1853" s="76"/>
      <c r="AQ1853" s="76"/>
      <c r="AR1853" s="76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7"/>
      <c r="BD1853" s="77"/>
      <c r="BE1853" s="77"/>
      <c r="BF1853" s="77"/>
      <c r="BG1853" s="77"/>
      <c r="BH1853" s="77"/>
      <c r="BI1853" s="77"/>
      <c r="BJ1853" s="76"/>
      <c r="BK1853" s="76"/>
      <c r="BL1853" s="78"/>
      <c r="BM1853" s="76"/>
      <c r="BN1853" s="76"/>
      <c r="BO1853" s="76"/>
      <c r="BP1853" s="76"/>
      <c r="BQ1853" s="76"/>
      <c r="BR1853" s="76"/>
      <c r="BS1853" s="76"/>
      <c r="BT1853" s="76"/>
      <c r="BU1853" s="76"/>
      <c r="BV1853" s="76"/>
      <c r="BW1853" s="76"/>
      <c r="BX1853" s="76"/>
      <c r="BY1853" s="76"/>
      <c r="BZ1853" s="70"/>
      <c r="CA1853" s="71"/>
      <c r="CB1853" s="70"/>
      <c r="CC1853" s="70"/>
      <c r="CD1853" s="72"/>
      <c r="CJ1853"/>
      <c r="CW1853" s="74"/>
      <c r="DC1853" s="67"/>
      <c r="DI1853" s="67"/>
    </row>
    <row r="1854" spans="1:113">
      <c r="A1854" s="76"/>
      <c r="B1854" s="77"/>
      <c r="C1854" s="76"/>
      <c r="D1854" s="78"/>
      <c r="E1854" s="76"/>
      <c r="F1854" s="76"/>
      <c r="G1854" s="76"/>
      <c r="H1854" s="76"/>
      <c r="I1854" s="76"/>
      <c r="J1854" s="76"/>
      <c r="K1854" s="76"/>
      <c r="L1854" s="78"/>
      <c r="M1854" s="76"/>
      <c r="N1854" s="76"/>
      <c r="O1854" s="76"/>
      <c r="P1854" s="76"/>
      <c r="Q1854" s="76"/>
      <c r="R1854" s="76"/>
      <c r="S1854" s="76"/>
      <c r="T1854" s="76"/>
      <c r="U1854" s="76"/>
      <c r="V1854" s="76"/>
      <c r="W1854" s="76"/>
      <c r="X1854" s="76"/>
      <c r="Y1854" s="76"/>
      <c r="Z1854" s="76"/>
      <c r="AA1854" s="76"/>
      <c r="AB1854" s="76"/>
      <c r="AC1854" s="76"/>
      <c r="AD1854" s="76"/>
      <c r="AE1854" s="76"/>
      <c r="AF1854" s="76"/>
      <c r="AG1854" s="76"/>
      <c r="AH1854" s="76"/>
      <c r="AI1854" s="76"/>
      <c r="AJ1854" s="76"/>
      <c r="AK1854" s="76"/>
      <c r="AL1854" s="78"/>
      <c r="AM1854" s="76"/>
      <c r="AN1854" s="76"/>
      <c r="AO1854" s="76"/>
      <c r="AP1854" s="76"/>
      <c r="AQ1854" s="76"/>
      <c r="AR1854" s="76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7"/>
      <c r="BD1854" s="77"/>
      <c r="BE1854" s="77"/>
      <c r="BF1854" s="77"/>
      <c r="BG1854" s="77"/>
      <c r="BH1854" s="77"/>
      <c r="BI1854" s="77"/>
      <c r="BJ1854" s="76"/>
      <c r="BK1854" s="76"/>
      <c r="BL1854" s="78"/>
      <c r="BM1854" s="76"/>
      <c r="BN1854" s="76"/>
      <c r="BO1854" s="76"/>
      <c r="BP1854" s="76"/>
      <c r="BQ1854" s="76"/>
      <c r="BR1854" s="76"/>
      <c r="BS1854" s="76"/>
      <c r="BT1854" s="76"/>
      <c r="BU1854" s="76"/>
      <c r="BV1854" s="76"/>
      <c r="BW1854" s="76"/>
      <c r="BX1854" s="76"/>
      <c r="BY1854" s="76"/>
      <c r="BZ1854" s="70"/>
      <c r="CA1854" s="71"/>
      <c r="CB1854" s="70"/>
      <c r="CC1854" s="70"/>
      <c r="CD1854" s="72"/>
      <c r="CJ1854"/>
      <c r="CW1854" s="74"/>
      <c r="DC1854" s="67"/>
      <c r="DI1854" s="67"/>
    </row>
    <row r="1855" spans="1:113">
      <c r="A1855" s="76"/>
      <c r="B1855" s="77"/>
      <c r="C1855" s="76"/>
      <c r="D1855" s="78"/>
      <c r="E1855" s="76"/>
      <c r="F1855" s="76"/>
      <c r="G1855" s="76"/>
      <c r="H1855" s="76"/>
      <c r="I1855" s="76"/>
      <c r="J1855" s="76"/>
      <c r="K1855" s="76"/>
      <c r="L1855" s="78"/>
      <c r="M1855" s="76"/>
      <c r="N1855" s="76"/>
      <c r="O1855" s="76"/>
      <c r="P1855" s="76"/>
      <c r="Q1855" s="76"/>
      <c r="R1855" s="79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76"/>
      <c r="AE1855" s="76"/>
      <c r="AF1855" s="76"/>
      <c r="AG1855" s="76"/>
      <c r="AH1855" s="76"/>
      <c r="AI1855" s="76"/>
      <c r="AJ1855" s="76"/>
      <c r="AK1855" s="76"/>
      <c r="AL1855" s="78"/>
      <c r="AM1855" s="76"/>
      <c r="AN1855" s="76"/>
      <c r="AO1855" s="76"/>
      <c r="AP1855" s="76"/>
      <c r="AQ1855" s="76"/>
      <c r="AR1855" s="76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7"/>
      <c r="BD1855" s="77"/>
      <c r="BE1855" s="77"/>
      <c r="BF1855" s="77"/>
      <c r="BG1855" s="77"/>
      <c r="BH1855" s="77"/>
      <c r="BI1855" s="77"/>
      <c r="BJ1855" s="76"/>
      <c r="BK1855" s="76"/>
      <c r="BL1855" s="78"/>
      <c r="BM1855" s="76"/>
      <c r="BN1855" s="76"/>
      <c r="BO1855" s="76"/>
      <c r="BP1855" s="76"/>
      <c r="BQ1855" s="76"/>
      <c r="BR1855" s="76"/>
      <c r="BS1855" s="76"/>
      <c r="BT1855" s="76"/>
      <c r="BU1855" s="76"/>
      <c r="BV1855" s="76"/>
      <c r="BW1855" s="76"/>
      <c r="BX1855" s="76"/>
      <c r="BY1855" s="76"/>
      <c r="BZ1855" s="70"/>
      <c r="CA1855" s="71"/>
      <c r="CB1855" s="70"/>
      <c r="CC1855" s="70"/>
      <c r="CD1855" s="72"/>
      <c r="CJ1855"/>
      <c r="CW1855" s="74"/>
      <c r="DC1855" s="67"/>
      <c r="DI1855" s="67"/>
    </row>
    <row r="1856" spans="1:113">
      <c r="A1856" s="76"/>
      <c r="B1856" s="77"/>
      <c r="C1856" s="76"/>
      <c r="D1856" s="78"/>
      <c r="E1856" s="76"/>
      <c r="F1856" s="76"/>
      <c r="G1856" s="76"/>
      <c r="H1856" s="76"/>
      <c r="I1856" s="76"/>
      <c r="J1856" s="76"/>
      <c r="K1856" s="76"/>
      <c r="L1856" s="78"/>
      <c r="M1856" s="76"/>
      <c r="N1856" s="76"/>
      <c r="O1856" s="76"/>
      <c r="P1856" s="76"/>
      <c r="Q1856" s="76"/>
      <c r="R1856" s="76"/>
      <c r="S1856" s="76"/>
      <c r="T1856" s="76"/>
      <c r="U1856" s="76"/>
      <c r="V1856" s="76"/>
      <c r="W1856" s="76"/>
      <c r="X1856" s="76"/>
      <c r="Y1856" s="76"/>
      <c r="Z1856" s="76"/>
      <c r="AA1856" s="76"/>
      <c r="AB1856" s="76"/>
      <c r="AC1856" s="76"/>
      <c r="AD1856" s="76"/>
      <c r="AE1856" s="76"/>
      <c r="AF1856" s="76"/>
      <c r="AG1856" s="76"/>
      <c r="AH1856" s="76"/>
      <c r="AI1856" s="76"/>
      <c r="AJ1856" s="76"/>
      <c r="AK1856" s="76"/>
      <c r="AL1856" s="78"/>
      <c r="AM1856" s="76"/>
      <c r="AN1856" s="76"/>
      <c r="AO1856" s="76"/>
      <c r="AP1856" s="76"/>
      <c r="AQ1856" s="76"/>
      <c r="AR1856" s="76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7"/>
      <c r="BD1856" s="77"/>
      <c r="BE1856" s="77"/>
      <c r="BF1856" s="77"/>
      <c r="BG1856" s="77"/>
      <c r="BH1856" s="77"/>
      <c r="BI1856" s="77"/>
      <c r="BJ1856" s="76"/>
      <c r="BK1856" s="76"/>
      <c r="BL1856" s="78"/>
      <c r="BM1856" s="76"/>
      <c r="BN1856" s="76"/>
      <c r="BO1856" s="76"/>
      <c r="BP1856" s="76"/>
      <c r="BQ1856" s="76"/>
      <c r="BR1856" s="76"/>
      <c r="BS1856" s="76"/>
      <c r="BT1856" s="76"/>
      <c r="BU1856" s="76"/>
      <c r="BV1856" s="76"/>
      <c r="BW1856" s="76"/>
      <c r="BX1856" s="76"/>
      <c r="BY1856" s="76"/>
      <c r="BZ1856" s="70"/>
      <c r="CA1856" s="71"/>
      <c r="CB1856" s="70"/>
      <c r="CC1856" s="70"/>
      <c r="CD1856" s="72"/>
      <c r="CJ1856"/>
      <c r="CW1856" s="74"/>
      <c r="DC1856" s="67"/>
      <c r="DI1856" s="67"/>
    </row>
    <row r="1857" spans="1:113">
      <c r="A1857" s="76"/>
      <c r="B1857" s="77"/>
      <c r="C1857" s="76"/>
      <c r="D1857" s="78"/>
      <c r="E1857" s="76"/>
      <c r="F1857" s="76"/>
      <c r="G1857" s="76"/>
      <c r="H1857" s="76"/>
      <c r="I1857" s="76"/>
      <c r="J1857" s="76"/>
      <c r="K1857" s="76"/>
      <c r="L1857" s="78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8"/>
      <c r="AM1857" s="76"/>
      <c r="AN1857" s="76"/>
      <c r="AO1857" s="76"/>
      <c r="AP1857" s="76"/>
      <c r="AQ1857" s="76"/>
      <c r="AR1857" s="76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7"/>
      <c r="BD1857" s="77"/>
      <c r="BE1857" s="77"/>
      <c r="BF1857" s="77"/>
      <c r="BG1857" s="77"/>
      <c r="BH1857" s="77"/>
      <c r="BI1857" s="77"/>
      <c r="BJ1857" s="76"/>
      <c r="BK1857" s="76"/>
      <c r="BL1857" s="78"/>
      <c r="BM1857" s="76"/>
      <c r="BN1857" s="76"/>
      <c r="BO1857" s="76"/>
      <c r="BP1857" s="76"/>
      <c r="BQ1857" s="76"/>
      <c r="BR1857" s="76"/>
      <c r="BS1857" s="76"/>
      <c r="BT1857" s="76"/>
      <c r="BU1857" s="76"/>
      <c r="BV1857" s="76"/>
      <c r="BW1857" s="76"/>
      <c r="BX1857" s="76"/>
      <c r="BY1857" s="76"/>
      <c r="BZ1857" s="70"/>
      <c r="CA1857" s="71"/>
      <c r="CB1857" s="70"/>
      <c r="CC1857" s="70"/>
      <c r="CD1857" s="72"/>
      <c r="CJ1857"/>
      <c r="CW1857" s="74"/>
      <c r="DC1857" s="67"/>
      <c r="DI1857" s="67"/>
    </row>
    <row r="1858" spans="1:113">
      <c r="A1858" s="76"/>
      <c r="B1858" s="77"/>
      <c r="C1858" s="76"/>
      <c r="D1858" s="78"/>
      <c r="E1858" s="76"/>
      <c r="F1858" s="76"/>
      <c r="G1858" s="76"/>
      <c r="H1858" s="76"/>
      <c r="I1858" s="76"/>
      <c r="J1858" s="76"/>
      <c r="K1858" s="76"/>
      <c r="L1858" s="78"/>
      <c r="M1858" s="76"/>
      <c r="N1858" s="76"/>
      <c r="O1858" s="76"/>
      <c r="P1858" s="76"/>
      <c r="Q1858" s="76"/>
      <c r="R1858" s="76"/>
      <c r="S1858" s="76"/>
      <c r="T1858" s="76"/>
      <c r="U1858" s="76"/>
      <c r="V1858" s="76"/>
      <c r="W1858" s="76"/>
      <c r="X1858" s="76"/>
      <c r="Y1858" s="76"/>
      <c r="Z1858" s="76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8"/>
      <c r="AM1858" s="76"/>
      <c r="AN1858" s="76"/>
      <c r="AO1858" s="76"/>
      <c r="AP1858" s="76"/>
      <c r="AQ1858" s="76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7"/>
      <c r="BD1858" s="77"/>
      <c r="BE1858" s="77"/>
      <c r="BF1858" s="77"/>
      <c r="BG1858" s="77"/>
      <c r="BH1858" s="77"/>
      <c r="BI1858" s="77"/>
      <c r="BJ1858" s="76"/>
      <c r="BK1858" s="76"/>
      <c r="BL1858" s="78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0"/>
      <c r="CA1858" s="71"/>
      <c r="CB1858" s="70"/>
      <c r="CC1858" s="70"/>
      <c r="CD1858" s="72"/>
      <c r="CJ1858"/>
      <c r="CW1858" s="74"/>
      <c r="DC1858" s="67"/>
      <c r="DI1858" s="67"/>
    </row>
    <row r="1859" spans="1:113">
      <c r="A1859" s="76"/>
      <c r="B1859" s="77"/>
      <c r="C1859" s="76"/>
      <c r="D1859" s="78"/>
      <c r="E1859" s="76"/>
      <c r="F1859" s="76"/>
      <c r="G1859" s="76"/>
      <c r="H1859" s="76"/>
      <c r="I1859" s="76"/>
      <c r="J1859" s="76"/>
      <c r="K1859" s="76"/>
      <c r="L1859" s="78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8"/>
      <c r="AM1859" s="76"/>
      <c r="AN1859" s="76"/>
      <c r="AO1859" s="76"/>
      <c r="AP1859" s="76"/>
      <c r="AQ1859" s="76"/>
      <c r="AR1859" s="76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7"/>
      <c r="BD1859" s="77"/>
      <c r="BE1859" s="77"/>
      <c r="BF1859" s="77"/>
      <c r="BG1859" s="77"/>
      <c r="BH1859" s="77"/>
      <c r="BI1859" s="77"/>
      <c r="BJ1859" s="76"/>
      <c r="BK1859" s="76"/>
      <c r="BL1859" s="78"/>
      <c r="BM1859" s="76"/>
      <c r="BN1859" s="76"/>
      <c r="BO1859" s="76"/>
      <c r="BP1859" s="76"/>
      <c r="BQ1859" s="76"/>
      <c r="BR1859" s="76"/>
      <c r="BS1859" s="76"/>
      <c r="BT1859" s="76"/>
      <c r="BU1859" s="76"/>
      <c r="BV1859" s="76"/>
      <c r="BW1859" s="76"/>
      <c r="BX1859" s="76"/>
      <c r="BY1859" s="76"/>
      <c r="BZ1859" s="70"/>
      <c r="CA1859" s="71"/>
      <c r="CB1859" s="70"/>
      <c r="CC1859" s="70"/>
      <c r="CD1859" s="72"/>
      <c r="CJ1859"/>
      <c r="CW1859" s="74"/>
      <c r="DC1859" s="67"/>
      <c r="DI1859" s="67"/>
    </row>
    <row r="1860" spans="1:113">
      <c r="A1860" s="76"/>
      <c r="B1860" s="77"/>
      <c r="C1860" s="76"/>
      <c r="D1860" s="78"/>
      <c r="E1860" s="76"/>
      <c r="F1860" s="76"/>
      <c r="G1860" s="76"/>
      <c r="H1860" s="76"/>
      <c r="I1860" s="76"/>
      <c r="J1860" s="76"/>
      <c r="K1860" s="76"/>
      <c r="L1860" s="78"/>
      <c r="M1860" s="76"/>
      <c r="N1860" s="76"/>
      <c r="O1860" s="76"/>
      <c r="P1860" s="76"/>
      <c r="Q1860" s="76"/>
      <c r="R1860" s="76"/>
      <c r="S1860" s="76"/>
      <c r="T1860" s="76"/>
      <c r="U1860" s="76"/>
      <c r="V1860" s="76"/>
      <c r="W1860" s="76"/>
      <c r="X1860" s="76"/>
      <c r="Y1860" s="76"/>
      <c r="Z1860" s="76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8"/>
      <c r="AM1860" s="76"/>
      <c r="AN1860" s="76"/>
      <c r="AO1860" s="76"/>
      <c r="AP1860" s="76"/>
      <c r="AQ1860" s="76"/>
      <c r="AR1860" s="76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7"/>
      <c r="BD1860" s="77"/>
      <c r="BE1860" s="77"/>
      <c r="BF1860" s="77"/>
      <c r="BG1860" s="77"/>
      <c r="BH1860" s="77"/>
      <c r="BI1860" s="77"/>
      <c r="BJ1860" s="76"/>
      <c r="BK1860" s="76"/>
      <c r="BL1860" s="78"/>
      <c r="BM1860" s="76"/>
      <c r="BN1860" s="76"/>
      <c r="BO1860" s="76"/>
      <c r="BP1860" s="76"/>
      <c r="BQ1860" s="76"/>
      <c r="BR1860" s="76"/>
      <c r="BS1860" s="76"/>
      <c r="BT1860" s="76"/>
      <c r="BU1860" s="76"/>
      <c r="BV1860" s="76"/>
      <c r="BW1860" s="76"/>
      <c r="BX1860" s="76"/>
      <c r="BY1860" s="76"/>
      <c r="BZ1860" s="70"/>
      <c r="CA1860" s="71"/>
      <c r="CB1860" s="70"/>
      <c r="CC1860" s="70"/>
      <c r="CD1860" s="72"/>
      <c r="CJ1860"/>
      <c r="CW1860" s="74"/>
      <c r="DC1860" s="67"/>
      <c r="DI1860" s="67"/>
    </row>
    <row r="1861" spans="1:113">
      <c r="A1861" s="76"/>
      <c r="B1861" s="77"/>
      <c r="C1861" s="76"/>
      <c r="D1861" s="78"/>
      <c r="E1861" s="76"/>
      <c r="F1861" s="76"/>
      <c r="G1861" s="76"/>
      <c r="H1861" s="76"/>
      <c r="I1861" s="76"/>
      <c r="J1861" s="76"/>
      <c r="K1861" s="76"/>
      <c r="L1861" s="78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8"/>
      <c r="AM1861" s="76"/>
      <c r="AN1861" s="76"/>
      <c r="AO1861" s="76"/>
      <c r="AP1861" s="76"/>
      <c r="AQ1861" s="76"/>
      <c r="AR1861" s="76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7"/>
      <c r="BD1861" s="77"/>
      <c r="BE1861" s="77"/>
      <c r="BF1861" s="77"/>
      <c r="BG1861" s="77"/>
      <c r="BH1861" s="77"/>
      <c r="BI1861" s="77"/>
      <c r="BJ1861" s="76"/>
      <c r="BK1861" s="76"/>
      <c r="BL1861" s="78"/>
      <c r="BM1861" s="76"/>
      <c r="BN1861" s="76"/>
      <c r="BO1861" s="76"/>
      <c r="BP1861" s="76"/>
      <c r="BQ1861" s="76"/>
      <c r="BR1861" s="76"/>
      <c r="BS1861" s="76"/>
      <c r="BT1861" s="76"/>
      <c r="BU1861" s="76"/>
      <c r="BV1861" s="76"/>
      <c r="BW1861" s="76"/>
      <c r="BX1861" s="76"/>
      <c r="BY1861" s="76"/>
      <c r="BZ1861" s="70"/>
      <c r="CA1861" s="71"/>
      <c r="CB1861" s="70"/>
      <c r="CC1861" s="70"/>
      <c r="CD1861" s="72"/>
      <c r="CJ1861"/>
      <c r="CW1861" s="74"/>
      <c r="DC1861" s="67"/>
      <c r="DI1861" s="67"/>
    </row>
    <row r="1862" spans="1:113">
      <c r="A1862" s="76"/>
      <c r="B1862" s="77"/>
      <c r="C1862" s="76"/>
      <c r="D1862" s="78"/>
      <c r="E1862" s="76"/>
      <c r="F1862" s="76"/>
      <c r="G1862" s="76"/>
      <c r="H1862" s="76"/>
      <c r="I1862" s="76"/>
      <c r="J1862" s="76"/>
      <c r="K1862" s="76"/>
      <c r="L1862" s="78"/>
      <c r="M1862" s="76"/>
      <c r="N1862" s="76"/>
      <c r="O1862" s="76"/>
      <c r="P1862" s="76"/>
      <c r="Q1862" s="76"/>
      <c r="R1862" s="76"/>
      <c r="S1862" s="76"/>
      <c r="T1862" s="76"/>
      <c r="U1862" s="76"/>
      <c r="V1862" s="76"/>
      <c r="W1862" s="76"/>
      <c r="X1862" s="76"/>
      <c r="Y1862" s="76"/>
      <c r="Z1862" s="76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8"/>
      <c r="AM1862" s="76"/>
      <c r="AN1862" s="76"/>
      <c r="AO1862" s="76"/>
      <c r="AP1862" s="76"/>
      <c r="AQ1862" s="76"/>
      <c r="AR1862" s="76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7"/>
      <c r="BD1862" s="77"/>
      <c r="BE1862" s="77"/>
      <c r="BF1862" s="77"/>
      <c r="BG1862" s="77"/>
      <c r="BH1862" s="77"/>
      <c r="BI1862" s="77"/>
      <c r="BJ1862" s="76"/>
      <c r="BK1862" s="76"/>
      <c r="BL1862" s="78"/>
      <c r="BM1862" s="76"/>
      <c r="BN1862" s="76"/>
      <c r="BO1862" s="76"/>
      <c r="BP1862" s="76"/>
      <c r="BQ1862" s="76"/>
      <c r="BR1862" s="76"/>
      <c r="BS1862" s="76"/>
      <c r="BT1862" s="76"/>
      <c r="BU1862" s="76"/>
      <c r="BV1862" s="76"/>
      <c r="BW1862" s="76"/>
      <c r="BX1862" s="76"/>
      <c r="BY1862" s="76"/>
      <c r="BZ1862" s="70"/>
      <c r="CA1862" s="71"/>
      <c r="CB1862" s="70"/>
      <c r="CC1862" s="70"/>
      <c r="CD1862" s="72"/>
      <c r="CJ1862"/>
      <c r="CW1862" s="74"/>
      <c r="DC1862" s="67"/>
      <c r="DI1862" s="67"/>
    </row>
    <row r="1863" spans="1:113">
      <c r="A1863" s="76"/>
      <c r="B1863" s="80"/>
      <c r="C1863" s="76"/>
      <c r="D1863" s="78"/>
      <c r="E1863" s="76"/>
      <c r="F1863" s="76"/>
      <c r="G1863" s="76"/>
      <c r="H1863" s="76"/>
      <c r="I1863" s="76"/>
      <c r="J1863" s="76"/>
      <c r="K1863" s="76"/>
      <c r="L1863" s="78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8"/>
      <c r="AM1863" s="76"/>
      <c r="AN1863" s="76"/>
      <c r="AO1863" s="76"/>
      <c r="AP1863" s="76"/>
      <c r="AQ1863" s="76"/>
      <c r="AR1863" s="76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7"/>
      <c r="BD1863" s="77"/>
      <c r="BE1863" s="80"/>
      <c r="BF1863" s="77"/>
      <c r="BG1863" s="80"/>
      <c r="BH1863" s="80"/>
      <c r="BI1863" s="80"/>
      <c r="BJ1863" s="76"/>
      <c r="BK1863" s="76"/>
      <c r="BL1863" s="78"/>
      <c r="BM1863" s="76"/>
      <c r="BN1863" s="76"/>
      <c r="BO1863" s="76"/>
      <c r="BP1863" s="76"/>
      <c r="BQ1863" s="76"/>
      <c r="BR1863" s="76"/>
      <c r="BS1863" s="76"/>
      <c r="BT1863" s="76"/>
      <c r="BU1863" s="76"/>
      <c r="BV1863" s="76"/>
      <c r="BW1863" s="76"/>
      <c r="BX1863" s="76"/>
      <c r="BY1863" s="76"/>
      <c r="BZ1863" s="70"/>
      <c r="CA1863" s="71"/>
      <c r="CB1863" s="70"/>
      <c r="CC1863" s="70"/>
      <c r="CD1863" s="72"/>
      <c r="CJ1863"/>
      <c r="CW1863" s="74"/>
      <c r="DC1863" s="67"/>
      <c r="DI1863" s="67"/>
    </row>
    <row r="1864" spans="1:113">
      <c r="A1864" s="76"/>
      <c r="B1864" s="80"/>
      <c r="C1864" s="76"/>
      <c r="D1864" s="78"/>
      <c r="E1864" s="76"/>
      <c r="F1864" s="76"/>
      <c r="G1864" s="76"/>
      <c r="H1864" s="76"/>
      <c r="I1864" s="76"/>
      <c r="J1864" s="76"/>
      <c r="K1864" s="76"/>
      <c r="L1864" s="78"/>
      <c r="M1864" s="76"/>
      <c r="N1864" s="76"/>
      <c r="O1864" s="76"/>
      <c r="P1864" s="76"/>
      <c r="Q1864" s="76"/>
      <c r="R1864" s="76"/>
      <c r="S1864" s="76"/>
      <c r="T1864" s="76"/>
      <c r="U1864" s="76"/>
      <c r="V1864" s="76"/>
      <c r="W1864" s="76"/>
      <c r="X1864" s="76"/>
      <c r="Y1864" s="76"/>
      <c r="Z1864" s="76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8"/>
      <c r="AM1864" s="76"/>
      <c r="AN1864" s="76"/>
      <c r="AO1864" s="76"/>
      <c r="AP1864" s="76"/>
      <c r="AQ1864" s="76"/>
      <c r="AR1864" s="76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7"/>
      <c r="BD1864" s="77"/>
      <c r="BE1864" s="80"/>
      <c r="BF1864" s="77"/>
      <c r="BG1864" s="77"/>
      <c r="BH1864" s="77"/>
      <c r="BI1864" s="80"/>
      <c r="BJ1864" s="76"/>
      <c r="BK1864" s="76"/>
      <c r="BL1864" s="78"/>
      <c r="BM1864" s="76"/>
      <c r="BN1864" s="76"/>
      <c r="BO1864" s="76"/>
      <c r="BP1864" s="76"/>
      <c r="BQ1864" s="76"/>
      <c r="BR1864" s="76"/>
      <c r="BS1864" s="76"/>
      <c r="BT1864" s="76"/>
      <c r="BU1864" s="76"/>
      <c r="BV1864" s="76"/>
      <c r="BW1864" s="76"/>
      <c r="BX1864" s="76"/>
      <c r="BY1864" s="76"/>
      <c r="BZ1864" s="70"/>
      <c r="CA1864" s="71"/>
      <c r="CB1864" s="70"/>
      <c r="CC1864" s="70"/>
      <c r="CD1864" s="72"/>
      <c r="CJ1864"/>
      <c r="CW1864" s="74"/>
      <c r="DC1864" s="67"/>
      <c r="DI1864" s="67"/>
    </row>
    <row r="1865" spans="1:113">
      <c r="A1865" s="76"/>
      <c r="B1865" s="77"/>
      <c r="C1865" s="76"/>
      <c r="D1865" s="78"/>
      <c r="E1865" s="76"/>
      <c r="F1865" s="76"/>
      <c r="G1865" s="76"/>
      <c r="H1865" s="76"/>
      <c r="I1865" s="76"/>
      <c r="J1865" s="76"/>
      <c r="K1865" s="76"/>
      <c r="L1865" s="78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8"/>
      <c r="AM1865" s="76"/>
      <c r="AN1865" s="76"/>
      <c r="AO1865" s="76"/>
      <c r="AP1865" s="76"/>
      <c r="AQ1865" s="76"/>
      <c r="AR1865" s="76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7"/>
      <c r="BD1865" s="77"/>
      <c r="BE1865" s="77"/>
      <c r="BF1865" s="77"/>
      <c r="BG1865" s="77"/>
      <c r="BH1865" s="77"/>
      <c r="BI1865" s="77"/>
      <c r="BJ1865" s="76"/>
      <c r="BK1865" s="76"/>
      <c r="BL1865" s="78"/>
      <c r="BM1865" s="76"/>
      <c r="BN1865" s="76"/>
      <c r="BO1865" s="76"/>
      <c r="BP1865" s="76"/>
      <c r="BQ1865" s="76"/>
      <c r="BR1865" s="76"/>
      <c r="BS1865" s="76"/>
      <c r="BT1865" s="76"/>
      <c r="BU1865" s="76"/>
      <c r="BV1865" s="76"/>
      <c r="BW1865" s="76"/>
      <c r="BX1865" s="76"/>
      <c r="BY1865" s="76"/>
      <c r="BZ1865" s="70"/>
      <c r="CA1865" s="71"/>
      <c r="CB1865" s="70"/>
      <c r="CC1865" s="70"/>
      <c r="CD1865" s="72"/>
      <c r="CJ1865"/>
      <c r="CW1865" s="74"/>
      <c r="DC1865" s="67"/>
      <c r="DI1865" s="67"/>
    </row>
    <row r="1866" spans="1:113">
      <c r="A1866" s="76"/>
      <c r="B1866" s="80"/>
      <c r="C1866" s="76"/>
      <c r="D1866" s="78"/>
      <c r="E1866" s="76"/>
      <c r="F1866" s="76"/>
      <c r="G1866" s="76"/>
      <c r="H1866" s="76"/>
      <c r="I1866" s="76"/>
      <c r="J1866" s="76"/>
      <c r="K1866" s="76"/>
      <c r="L1866" s="78"/>
      <c r="M1866" s="76"/>
      <c r="N1866" s="76"/>
      <c r="O1866" s="76"/>
      <c r="P1866" s="76"/>
      <c r="Q1866" s="76"/>
      <c r="R1866" s="76"/>
      <c r="S1866" s="76"/>
      <c r="T1866" s="76"/>
      <c r="U1866" s="76"/>
      <c r="V1866" s="76"/>
      <c r="W1866" s="76"/>
      <c r="X1866" s="76"/>
      <c r="Y1866" s="76"/>
      <c r="Z1866" s="76"/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8"/>
      <c r="AM1866" s="76"/>
      <c r="AN1866" s="76"/>
      <c r="AO1866" s="76"/>
      <c r="AP1866" s="76"/>
      <c r="AQ1866" s="76"/>
      <c r="AR1866" s="76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7"/>
      <c r="BD1866" s="77"/>
      <c r="BE1866" s="80"/>
      <c r="BF1866" s="77"/>
      <c r="BG1866" s="80"/>
      <c r="BH1866" s="80"/>
      <c r="BI1866" s="80"/>
      <c r="BJ1866" s="76"/>
      <c r="BK1866" s="76"/>
      <c r="BL1866" s="78"/>
      <c r="BM1866" s="76"/>
      <c r="BN1866" s="76"/>
      <c r="BO1866" s="76"/>
      <c r="BP1866" s="76"/>
      <c r="BQ1866" s="76"/>
      <c r="BR1866" s="76"/>
      <c r="BS1866" s="76"/>
      <c r="BT1866" s="76"/>
      <c r="BU1866" s="76"/>
      <c r="BV1866" s="76"/>
      <c r="BW1866" s="76"/>
      <c r="BX1866" s="76"/>
      <c r="BY1866" s="76"/>
      <c r="BZ1866" s="70"/>
      <c r="CA1866" s="71"/>
      <c r="CB1866" s="70"/>
      <c r="CC1866" s="70"/>
      <c r="CD1866" s="72"/>
      <c r="CJ1866"/>
      <c r="CW1866" s="74"/>
      <c r="DC1866" s="67"/>
      <c r="DI1866" s="67"/>
    </row>
    <row r="1867" spans="1:113">
      <c r="A1867" s="76"/>
      <c r="B1867" s="77"/>
      <c r="C1867" s="76"/>
      <c r="D1867" s="78"/>
      <c r="E1867" s="76"/>
      <c r="F1867" s="76"/>
      <c r="G1867" s="76"/>
      <c r="H1867" s="76"/>
      <c r="I1867" s="76"/>
      <c r="J1867" s="76"/>
      <c r="K1867" s="76"/>
      <c r="L1867" s="78"/>
      <c r="M1867" s="76"/>
      <c r="N1867" s="76"/>
      <c r="O1867" s="76"/>
      <c r="P1867" s="76"/>
      <c r="Q1867" s="76"/>
      <c r="R1867" s="79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8"/>
      <c r="AM1867" s="76"/>
      <c r="AN1867" s="76"/>
      <c r="AO1867" s="76"/>
      <c r="AP1867" s="76"/>
      <c r="AQ1867" s="76"/>
      <c r="AR1867" s="76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7"/>
      <c r="BD1867" s="77"/>
      <c r="BE1867" s="77"/>
      <c r="BF1867" s="77"/>
      <c r="BG1867" s="77"/>
      <c r="BH1867" s="77"/>
      <c r="BI1867" s="77"/>
      <c r="BJ1867" s="76"/>
      <c r="BK1867" s="76"/>
      <c r="BL1867" s="78"/>
      <c r="BM1867" s="76"/>
      <c r="BN1867" s="76"/>
      <c r="BO1867" s="76"/>
      <c r="BP1867" s="76"/>
      <c r="BQ1867" s="76"/>
      <c r="BR1867" s="76"/>
      <c r="BS1867" s="76"/>
      <c r="BT1867" s="76"/>
      <c r="BU1867" s="76"/>
      <c r="BV1867" s="76"/>
      <c r="BW1867" s="76"/>
      <c r="BX1867" s="76"/>
      <c r="BY1867" s="76"/>
      <c r="BZ1867" s="70"/>
      <c r="CA1867" s="71"/>
      <c r="CB1867" s="70"/>
      <c r="CC1867" s="70"/>
      <c r="CD1867" s="72"/>
      <c r="CJ1867"/>
      <c r="CW1867" s="74"/>
      <c r="DC1867" s="67"/>
      <c r="DI1867" s="67"/>
    </row>
    <row r="1868" spans="1:113">
      <c r="A1868" s="76"/>
      <c r="B1868" s="77"/>
      <c r="C1868" s="76"/>
      <c r="D1868" s="78"/>
      <c r="E1868" s="76"/>
      <c r="F1868" s="76"/>
      <c r="G1868" s="76"/>
      <c r="H1868" s="76"/>
      <c r="I1868" s="76"/>
      <c r="J1868" s="76"/>
      <c r="K1868" s="76"/>
      <c r="L1868" s="78"/>
      <c r="M1868" s="76"/>
      <c r="N1868" s="76"/>
      <c r="O1868" s="76"/>
      <c r="P1868" s="76"/>
      <c r="Q1868" s="76"/>
      <c r="R1868" s="76"/>
      <c r="S1868" s="76"/>
      <c r="T1868" s="76"/>
      <c r="U1868" s="76"/>
      <c r="V1868" s="76"/>
      <c r="W1868" s="76"/>
      <c r="X1868" s="76"/>
      <c r="Y1868" s="76"/>
      <c r="Z1868" s="76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8"/>
      <c r="AM1868" s="76"/>
      <c r="AN1868" s="76"/>
      <c r="AO1868" s="76"/>
      <c r="AP1868" s="76"/>
      <c r="AQ1868" s="76"/>
      <c r="AR1868" s="76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7"/>
      <c r="BD1868" s="77"/>
      <c r="BE1868" s="77"/>
      <c r="BF1868" s="77"/>
      <c r="BG1868" s="77"/>
      <c r="BH1868" s="77"/>
      <c r="BI1868" s="77"/>
      <c r="BJ1868" s="76"/>
      <c r="BK1868" s="76"/>
      <c r="BL1868" s="78"/>
      <c r="BM1868" s="76"/>
      <c r="BN1868" s="76"/>
      <c r="BO1868" s="76"/>
      <c r="BP1868" s="76"/>
      <c r="BQ1868" s="76"/>
      <c r="BR1868" s="76"/>
      <c r="BS1868" s="76"/>
      <c r="BT1868" s="76"/>
      <c r="BU1868" s="76"/>
      <c r="BV1868" s="76"/>
      <c r="BW1868" s="76"/>
      <c r="BX1868" s="76"/>
      <c r="BY1868" s="76"/>
      <c r="BZ1868" s="70"/>
      <c r="CA1868" s="71"/>
      <c r="CB1868" s="70"/>
      <c r="CC1868" s="70"/>
      <c r="CD1868" s="72"/>
      <c r="CJ1868"/>
      <c r="CW1868" s="74"/>
      <c r="DC1868" s="67"/>
      <c r="DI1868" s="67"/>
    </row>
    <row r="1869" spans="1:113">
      <c r="A1869" s="76"/>
      <c r="B1869" s="77"/>
      <c r="C1869" s="76"/>
      <c r="D1869" s="78"/>
      <c r="E1869" s="76"/>
      <c r="F1869" s="76"/>
      <c r="G1869" s="76"/>
      <c r="H1869" s="76"/>
      <c r="I1869" s="76"/>
      <c r="J1869" s="76"/>
      <c r="K1869" s="76"/>
      <c r="L1869" s="78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8"/>
      <c r="AM1869" s="76"/>
      <c r="AN1869" s="76"/>
      <c r="AO1869" s="76"/>
      <c r="AP1869" s="76"/>
      <c r="AQ1869" s="76"/>
      <c r="AR1869" s="76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7"/>
      <c r="BD1869" s="77"/>
      <c r="BE1869" s="77"/>
      <c r="BF1869" s="77"/>
      <c r="BG1869" s="77"/>
      <c r="BH1869" s="77"/>
      <c r="BI1869" s="77"/>
      <c r="BJ1869" s="76"/>
      <c r="BK1869" s="76"/>
      <c r="BL1869" s="78"/>
      <c r="BM1869" s="76"/>
      <c r="BN1869" s="76"/>
      <c r="BO1869" s="76"/>
      <c r="BP1869" s="76"/>
      <c r="BQ1869" s="76"/>
      <c r="BR1869" s="76"/>
      <c r="BS1869" s="76"/>
      <c r="BT1869" s="76"/>
      <c r="BU1869" s="76"/>
      <c r="BV1869" s="76"/>
      <c r="BW1869" s="76"/>
      <c r="BX1869" s="76"/>
      <c r="BY1869" s="76"/>
      <c r="BZ1869" s="70"/>
      <c r="CA1869" s="71"/>
      <c r="CB1869" s="70"/>
      <c r="CC1869" s="70"/>
      <c r="CD1869" s="72"/>
      <c r="CJ1869"/>
      <c r="CW1869" s="74"/>
      <c r="DC1869" s="67"/>
      <c r="DI1869" s="67"/>
    </row>
    <row r="1870" spans="1:113">
      <c r="A1870" s="76"/>
      <c r="B1870" s="77"/>
      <c r="C1870" s="76"/>
      <c r="D1870" s="78"/>
      <c r="E1870" s="76"/>
      <c r="F1870" s="76"/>
      <c r="G1870" s="76"/>
      <c r="H1870" s="76"/>
      <c r="I1870" s="76"/>
      <c r="J1870" s="76"/>
      <c r="K1870" s="76"/>
      <c r="L1870" s="78"/>
      <c r="M1870" s="76"/>
      <c r="N1870" s="76"/>
      <c r="O1870" s="76"/>
      <c r="P1870" s="76"/>
      <c r="Q1870" s="76"/>
      <c r="R1870" s="76"/>
      <c r="S1870" s="76"/>
      <c r="T1870" s="76"/>
      <c r="U1870" s="76"/>
      <c r="V1870" s="76"/>
      <c r="W1870" s="76"/>
      <c r="X1870" s="76"/>
      <c r="Y1870" s="76"/>
      <c r="Z1870" s="76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8"/>
      <c r="AM1870" s="76"/>
      <c r="AN1870" s="76"/>
      <c r="AO1870" s="76"/>
      <c r="AP1870" s="76"/>
      <c r="AQ1870" s="76"/>
      <c r="AR1870" s="76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7"/>
      <c r="BD1870" s="77"/>
      <c r="BE1870" s="77"/>
      <c r="BF1870" s="77"/>
      <c r="BG1870" s="77"/>
      <c r="BH1870" s="77"/>
      <c r="BI1870" s="77"/>
      <c r="BJ1870" s="76"/>
      <c r="BK1870" s="76"/>
      <c r="BL1870" s="78"/>
      <c r="BM1870" s="76"/>
      <c r="BN1870" s="76"/>
      <c r="BO1870" s="76"/>
      <c r="BP1870" s="76"/>
      <c r="BQ1870" s="76"/>
      <c r="BR1870" s="76"/>
      <c r="BS1870" s="76"/>
      <c r="BT1870" s="76"/>
      <c r="BU1870" s="76"/>
      <c r="BV1870" s="76"/>
      <c r="BW1870" s="76"/>
      <c r="BX1870" s="76"/>
      <c r="BY1870" s="76"/>
      <c r="BZ1870" s="70"/>
      <c r="CA1870" s="71"/>
      <c r="CB1870" s="70"/>
      <c r="CC1870" s="70"/>
      <c r="CD1870" s="72"/>
      <c r="CJ1870"/>
      <c r="CW1870" s="74"/>
      <c r="DC1870" s="67"/>
      <c r="DI1870" s="67"/>
    </row>
    <row r="1871" spans="1:113">
      <c r="A1871" s="76"/>
      <c r="B1871" s="77"/>
      <c r="C1871" s="76"/>
      <c r="D1871" s="78"/>
      <c r="E1871" s="76"/>
      <c r="F1871" s="76"/>
      <c r="G1871" s="76"/>
      <c r="H1871" s="76"/>
      <c r="I1871" s="76"/>
      <c r="J1871" s="76"/>
      <c r="K1871" s="76"/>
      <c r="L1871" s="78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8"/>
      <c r="AM1871" s="76"/>
      <c r="AN1871" s="76"/>
      <c r="AO1871" s="76"/>
      <c r="AP1871" s="76"/>
      <c r="AQ1871" s="76"/>
      <c r="AR1871" s="76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7"/>
      <c r="BD1871" s="77"/>
      <c r="BE1871" s="77"/>
      <c r="BF1871" s="77"/>
      <c r="BG1871" s="77"/>
      <c r="BH1871" s="77"/>
      <c r="BI1871" s="77"/>
      <c r="BJ1871" s="76"/>
      <c r="BK1871" s="76"/>
      <c r="BL1871" s="78"/>
      <c r="BM1871" s="76"/>
      <c r="BN1871" s="76"/>
      <c r="BO1871" s="76"/>
      <c r="BP1871" s="76"/>
      <c r="BQ1871" s="76"/>
      <c r="BR1871" s="76"/>
      <c r="BS1871" s="76"/>
      <c r="BT1871" s="76"/>
      <c r="BU1871" s="76"/>
      <c r="BV1871" s="76"/>
      <c r="BW1871" s="76"/>
      <c r="BX1871" s="76"/>
      <c r="BY1871" s="76"/>
      <c r="BZ1871" s="70"/>
      <c r="CA1871" s="71"/>
      <c r="CB1871" s="70"/>
      <c r="CC1871" s="70"/>
      <c r="CD1871" s="72"/>
      <c r="CJ1871"/>
      <c r="CW1871" s="74"/>
      <c r="DC1871" s="67"/>
      <c r="DI1871" s="67"/>
    </row>
    <row r="1872" spans="1:113">
      <c r="A1872" s="76"/>
      <c r="B1872" s="80"/>
      <c r="C1872" s="76"/>
      <c r="D1872" s="78"/>
      <c r="E1872" s="76"/>
      <c r="F1872" s="76"/>
      <c r="G1872" s="76"/>
      <c r="H1872" s="76"/>
      <c r="I1872" s="76"/>
      <c r="J1872" s="76"/>
      <c r="K1872" s="76"/>
      <c r="L1872" s="78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8"/>
      <c r="AM1872" s="76"/>
      <c r="AN1872" s="76"/>
      <c r="AO1872" s="76"/>
      <c r="AP1872" s="76"/>
      <c r="AQ1872" s="76"/>
      <c r="AR1872" s="76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7"/>
      <c r="BD1872" s="77"/>
      <c r="BE1872" s="80"/>
      <c r="BF1872" s="77"/>
      <c r="BG1872" s="80"/>
      <c r="BH1872" s="80"/>
      <c r="BI1872" s="80"/>
      <c r="BJ1872" s="76"/>
      <c r="BK1872" s="76"/>
      <c r="BL1872" s="78"/>
      <c r="BM1872" s="76"/>
      <c r="BN1872" s="76"/>
      <c r="BO1872" s="76"/>
      <c r="BP1872" s="76"/>
      <c r="BQ1872" s="76"/>
      <c r="BR1872" s="76"/>
      <c r="BS1872" s="76"/>
      <c r="BT1872" s="76"/>
      <c r="BU1872" s="76"/>
      <c r="BV1872" s="76"/>
      <c r="BW1872" s="76"/>
      <c r="BX1872" s="76"/>
      <c r="BY1872" s="76"/>
      <c r="BZ1872" s="70"/>
      <c r="CA1872" s="71"/>
      <c r="CB1872" s="70"/>
      <c r="CC1872" s="70"/>
      <c r="CD1872" s="72"/>
      <c r="CJ1872"/>
      <c r="CW1872" s="74"/>
      <c r="DC1872" s="67"/>
      <c r="DI1872" s="67"/>
    </row>
    <row r="1873" spans="1:113">
      <c r="A1873" s="76"/>
      <c r="B1873" s="77"/>
      <c r="C1873" s="76"/>
      <c r="D1873" s="78"/>
      <c r="E1873" s="76"/>
      <c r="F1873" s="76"/>
      <c r="G1873" s="76"/>
      <c r="H1873" s="76"/>
      <c r="I1873" s="76"/>
      <c r="J1873" s="76"/>
      <c r="K1873" s="76"/>
      <c r="L1873" s="78"/>
      <c r="M1873" s="76"/>
      <c r="N1873" s="76"/>
      <c r="O1873" s="76"/>
      <c r="P1873" s="76"/>
      <c r="Q1873" s="76"/>
      <c r="R1873" s="79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8"/>
      <c r="AM1873" s="76"/>
      <c r="AN1873" s="76"/>
      <c r="AO1873" s="76"/>
      <c r="AP1873" s="76"/>
      <c r="AQ1873" s="76"/>
      <c r="AR1873" s="76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7"/>
      <c r="BD1873" s="77"/>
      <c r="BE1873" s="77"/>
      <c r="BF1873" s="77"/>
      <c r="BG1873" s="77"/>
      <c r="BH1873" s="77"/>
      <c r="BI1873" s="77"/>
      <c r="BJ1873" s="76"/>
      <c r="BK1873" s="76"/>
      <c r="BL1873" s="78"/>
      <c r="BM1873" s="76"/>
      <c r="BN1873" s="76"/>
      <c r="BO1873" s="76"/>
      <c r="BP1873" s="76"/>
      <c r="BQ1873" s="76"/>
      <c r="BR1873" s="76"/>
      <c r="BS1873" s="76"/>
      <c r="BT1873" s="76"/>
      <c r="BU1873" s="76"/>
      <c r="BV1873" s="76"/>
      <c r="BW1873" s="76"/>
      <c r="BX1873" s="76"/>
      <c r="BY1873" s="76"/>
      <c r="BZ1873" s="70"/>
      <c r="CA1873" s="71"/>
      <c r="CB1873" s="70"/>
      <c r="CC1873" s="70"/>
      <c r="CD1873" s="72"/>
      <c r="CJ1873"/>
      <c r="CW1873" s="74"/>
      <c r="DC1873" s="67"/>
      <c r="DI1873" s="67"/>
    </row>
    <row r="1874" spans="1:113">
      <c r="A1874" s="76"/>
      <c r="B1874" s="77"/>
      <c r="C1874" s="76"/>
      <c r="D1874" s="78"/>
      <c r="E1874" s="76"/>
      <c r="F1874" s="76"/>
      <c r="G1874" s="76"/>
      <c r="H1874" s="76"/>
      <c r="I1874" s="76"/>
      <c r="J1874" s="76"/>
      <c r="K1874" s="76"/>
      <c r="L1874" s="78"/>
      <c r="M1874" s="76"/>
      <c r="N1874" s="76"/>
      <c r="O1874" s="76"/>
      <c r="P1874" s="76"/>
      <c r="Q1874" s="76"/>
      <c r="R1874" s="76"/>
      <c r="S1874" s="76"/>
      <c r="T1874" s="76"/>
      <c r="U1874" s="76"/>
      <c r="V1874" s="76"/>
      <c r="W1874" s="76"/>
      <c r="X1874" s="76"/>
      <c r="Y1874" s="76"/>
      <c r="Z1874" s="76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8"/>
      <c r="AM1874" s="76"/>
      <c r="AN1874" s="76"/>
      <c r="AO1874" s="76"/>
      <c r="AP1874" s="76"/>
      <c r="AQ1874" s="76"/>
      <c r="AR1874" s="76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7"/>
      <c r="BD1874" s="77"/>
      <c r="BE1874" s="77"/>
      <c r="BF1874" s="77"/>
      <c r="BG1874" s="77"/>
      <c r="BH1874" s="77"/>
      <c r="BI1874" s="77"/>
      <c r="BJ1874" s="76"/>
      <c r="BK1874" s="76"/>
      <c r="BL1874" s="78"/>
      <c r="BM1874" s="76"/>
      <c r="BN1874" s="76"/>
      <c r="BO1874" s="76"/>
      <c r="BP1874" s="76"/>
      <c r="BQ1874" s="76"/>
      <c r="BR1874" s="76"/>
      <c r="BS1874" s="76"/>
      <c r="BT1874" s="76"/>
      <c r="BU1874" s="76"/>
      <c r="BV1874" s="76"/>
      <c r="BW1874" s="76"/>
      <c r="BX1874" s="76"/>
      <c r="BY1874" s="76"/>
      <c r="BZ1874" s="70"/>
      <c r="CA1874" s="71"/>
      <c r="CB1874" s="70"/>
      <c r="CC1874" s="70"/>
      <c r="CD1874" s="72"/>
      <c r="CJ1874"/>
      <c r="CW1874" s="74"/>
      <c r="DC1874" s="67"/>
      <c r="DI1874" s="67"/>
    </row>
    <row r="1875" spans="1:113">
      <c r="A1875" s="76"/>
      <c r="B1875" s="80"/>
      <c r="C1875" s="76"/>
      <c r="D1875" s="78"/>
      <c r="E1875" s="76"/>
      <c r="F1875" s="76"/>
      <c r="G1875" s="76"/>
      <c r="H1875" s="76"/>
      <c r="I1875" s="76"/>
      <c r="J1875" s="76"/>
      <c r="K1875" s="76"/>
      <c r="L1875" s="78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8"/>
      <c r="AM1875" s="76"/>
      <c r="AN1875" s="76"/>
      <c r="AO1875" s="76"/>
      <c r="AP1875" s="76"/>
      <c r="AQ1875" s="76"/>
      <c r="AR1875" s="76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7"/>
      <c r="BD1875" s="77"/>
      <c r="BE1875" s="80"/>
      <c r="BF1875" s="77"/>
      <c r="BG1875" s="80"/>
      <c r="BH1875" s="77"/>
      <c r="BI1875" s="80"/>
      <c r="BJ1875" s="76"/>
      <c r="BK1875" s="76"/>
      <c r="BL1875" s="78"/>
      <c r="BM1875" s="76"/>
      <c r="BN1875" s="76"/>
      <c r="BO1875" s="76"/>
      <c r="BP1875" s="76"/>
      <c r="BQ1875" s="76"/>
      <c r="BR1875" s="76"/>
      <c r="BS1875" s="76"/>
      <c r="BT1875" s="76"/>
      <c r="BU1875" s="76"/>
      <c r="BV1875" s="76"/>
      <c r="BW1875" s="76"/>
      <c r="BX1875" s="76"/>
      <c r="BY1875" s="76"/>
      <c r="BZ1875" s="70"/>
      <c r="CA1875" s="71"/>
      <c r="CB1875" s="70"/>
      <c r="CC1875" s="70"/>
      <c r="CD1875" s="72"/>
      <c r="CJ1875"/>
      <c r="CW1875" s="74"/>
      <c r="DC1875" s="67"/>
      <c r="DI1875" s="67"/>
    </row>
    <row r="1876" spans="1:113">
      <c r="A1876" s="76"/>
      <c r="B1876" s="80"/>
      <c r="C1876" s="76"/>
      <c r="D1876" s="78"/>
      <c r="E1876" s="76"/>
      <c r="F1876" s="76"/>
      <c r="G1876" s="76"/>
      <c r="H1876" s="76"/>
      <c r="I1876" s="76"/>
      <c r="J1876" s="76"/>
      <c r="K1876" s="76"/>
      <c r="L1876" s="78"/>
      <c r="M1876" s="76"/>
      <c r="N1876" s="76"/>
      <c r="O1876" s="76"/>
      <c r="P1876" s="76"/>
      <c r="Q1876" s="76"/>
      <c r="R1876" s="76"/>
      <c r="S1876" s="76"/>
      <c r="T1876" s="76"/>
      <c r="U1876" s="76"/>
      <c r="V1876" s="76"/>
      <c r="W1876" s="76"/>
      <c r="X1876" s="76"/>
      <c r="Y1876" s="76"/>
      <c r="Z1876" s="76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8"/>
      <c r="AM1876" s="76"/>
      <c r="AN1876" s="76"/>
      <c r="AO1876" s="76"/>
      <c r="AP1876" s="76"/>
      <c r="AQ1876" s="76"/>
      <c r="AR1876" s="76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7"/>
      <c r="BD1876" s="77"/>
      <c r="BE1876" s="80"/>
      <c r="BF1876" s="77"/>
      <c r="BG1876" s="80"/>
      <c r="BH1876" s="80"/>
      <c r="BI1876" s="80"/>
      <c r="BJ1876" s="76"/>
      <c r="BK1876" s="76"/>
      <c r="BL1876" s="78"/>
      <c r="BM1876" s="76"/>
      <c r="BN1876" s="76"/>
      <c r="BO1876" s="76"/>
      <c r="BP1876" s="76"/>
      <c r="BQ1876" s="76"/>
      <c r="BR1876" s="76"/>
      <c r="BS1876" s="76"/>
      <c r="BT1876" s="76"/>
      <c r="BU1876" s="76"/>
      <c r="BV1876" s="76"/>
      <c r="BW1876" s="76"/>
      <c r="BX1876" s="76"/>
      <c r="BY1876" s="76"/>
      <c r="BZ1876" s="70"/>
      <c r="CA1876" s="71"/>
      <c r="CB1876" s="70"/>
      <c r="CC1876" s="70"/>
      <c r="CD1876" s="72"/>
      <c r="CJ1876"/>
      <c r="CW1876" s="74"/>
      <c r="DC1876" s="67"/>
      <c r="DI1876" s="67"/>
    </row>
    <row r="1877" spans="1:113">
      <c r="A1877" s="76"/>
      <c r="B1877" s="80"/>
      <c r="C1877" s="76"/>
      <c r="D1877" s="78"/>
      <c r="E1877" s="76"/>
      <c r="F1877" s="76"/>
      <c r="G1877" s="76"/>
      <c r="H1877" s="76"/>
      <c r="I1877" s="76"/>
      <c r="J1877" s="76"/>
      <c r="K1877" s="76"/>
      <c r="L1877" s="78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76"/>
      <c r="AE1877" s="76"/>
      <c r="AF1877" s="76"/>
      <c r="AG1877" s="76"/>
      <c r="AH1877" s="76"/>
      <c r="AI1877" s="76"/>
      <c r="AJ1877" s="76"/>
      <c r="AK1877" s="76"/>
      <c r="AL1877" s="78"/>
      <c r="AM1877" s="76"/>
      <c r="AN1877" s="76"/>
      <c r="AO1877" s="76"/>
      <c r="AP1877" s="76"/>
      <c r="AQ1877" s="76"/>
      <c r="AR1877" s="76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7"/>
      <c r="BD1877" s="77"/>
      <c r="BE1877" s="80"/>
      <c r="BF1877" s="77"/>
      <c r="BG1877" s="80"/>
      <c r="BH1877" s="80"/>
      <c r="BI1877" s="80"/>
      <c r="BJ1877" s="76"/>
      <c r="BK1877" s="76"/>
      <c r="BL1877" s="78"/>
      <c r="BM1877" s="76"/>
      <c r="BN1877" s="76"/>
      <c r="BO1877" s="76"/>
      <c r="BP1877" s="76"/>
      <c r="BQ1877" s="76"/>
      <c r="BR1877" s="76"/>
      <c r="BS1877" s="76"/>
      <c r="BT1877" s="76"/>
      <c r="BU1877" s="76"/>
      <c r="BV1877" s="76"/>
      <c r="BW1877" s="76"/>
      <c r="BX1877" s="76"/>
      <c r="BY1877" s="76"/>
      <c r="BZ1877" s="70"/>
      <c r="CA1877" s="71"/>
      <c r="CB1877" s="70"/>
      <c r="CC1877" s="70"/>
      <c r="CD1877" s="72"/>
      <c r="CJ1877"/>
      <c r="CW1877" s="74"/>
      <c r="DC1877" s="67"/>
      <c r="DI1877" s="67"/>
    </row>
    <row r="1878" spans="1:113">
      <c r="A1878" s="76"/>
      <c r="B1878" s="77"/>
      <c r="C1878" s="76"/>
      <c r="D1878" s="78"/>
      <c r="E1878" s="76"/>
      <c r="F1878" s="76"/>
      <c r="G1878" s="76"/>
      <c r="H1878" s="76"/>
      <c r="I1878" s="76"/>
      <c r="J1878" s="76"/>
      <c r="K1878" s="76"/>
      <c r="L1878" s="78"/>
      <c r="M1878" s="76"/>
      <c r="N1878" s="76"/>
      <c r="O1878" s="76"/>
      <c r="P1878" s="76"/>
      <c r="Q1878" s="76"/>
      <c r="R1878" s="79"/>
      <c r="S1878" s="76"/>
      <c r="T1878" s="76"/>
      <c r="U1878" s="76"/>
      <c r="V1878" s="76"/>
      <c r="W1878" s="76"/>
      <c r="X1878" s="76"/>
      <c r="Y1878" s="76"/>
      <c r="Z1878" s="76"/>
      <c r="AA1878" s="76"/>
      <c r="AB1878" s="76"/>
      <c r="AC1878" s="76"/>
      <c r="AD1878" s="76"/>
      <c r="AE1878" s="76"/>
      <c r="AF1878" s="76"/>
      <c r="AG1878" s="76"/>
      <c r="AH1878" s="76"/>
      <c r="AI1878" s="76"/>
      <c r="AJ1878" s="76"/>
      <c r="AK1878" s="76"/>
      <c r="AL1878" s="78"/>
      <c r="AM1878" s="76"/>
      <c r="AN1878" s="76"/>
      <c r="AO1878" s="76"/>
      <c r="AP1878" s="76"/>
      <c r="AQ1878" s="76"/>
      <c r="AR1878" s="76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7"/>
      <c r="BD1878" s="77"/>
      <c r="BE1878" s="77"/>
      <c r="BF1878" s="77"/>
      <c r="BG1878" s="77"/>
      <c r="BH1878" s="77"/>
      <c r="BI1878" s="77"/>
      <c r="BJ1878" s="76"/>
      <c r="BK1878" s="76"/>
      <c r="BL1878" s="78"/>
      <c r="BM1878" s="76"/>
      <c r="BN1878" s="76"/>
      <c r="BO1878" s="76"/>
      <c r="BP1878" s="76"/>
      <c r="BQ1878" s="76"/>
      <c r="BR1878" s="76"/>
      <c r="BS1878" s="76"/>
      <c r="BT1878" s="76"/>
      <c r="BU1878" s="76"/>
      <c r="BV1878" s="76"/>
      <c r="BW1878" s="76"/>
      <c r="BX1878" s="76"/>
      <c r="BY1878" s="76"/>
      <c r="BZ1878" s="70"/>
      <c r="CA1878" s="71"/>
      <c r="CB1878" s="70"/>
      <c r="CC1878" s="70"/>
      <c r="CD1878" s="72"/>
      <c r="CJ1878"/>
      <c r="CW1878" s="74"/>
      <c r="DC1878" s="67"/>
      <c r="DI1878" s="67"/>
    </row>
    <row r="1879" spans="1:113">
      <c r="A1879" s="76"/>
      <c r="B1879" s="77"/>
      <c r="C1879" s="76"/>
      <c r="D1879" s="78"/>
      <c r="E1879" s="76"/>
      <c r="F1879" s="76"/>
      <c r="G1879" s="76"/>
      <c r="H1879" s="76"/>
      <c r="I1879" s="76"/>
      <c r="J1879" s="76"/>
      <c r="K1879" s="76"/>
      <c r="L1879" s="78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76"/>
      <c r="AE1879" s="76"/>
      <c r="AF1879" s="76"/>
      <c r="AG1879" s="76"/>
      <c r="AH1879" s="76"/>
      <c r="AI1879" s="76"/>
      <c r="AJ1879" s="76"/>
      <c r="AK1879" s="76"/>
      <c r="AL1879" s="78"/>
      <c r="AM1879" s="76"/>
      <c r="AN1879" s="76"/>
      <c r="AO1879" s="76"/>
      <c r="AP1879" s="76"/>
      <c r="AQ1879" s="76"/>
      <c r="AR1879" s="76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7"/>
      <c r="BD1879" s="77"/>
      <c r="BE1879" s="77"/>
      <c r="BF1879" s="77"/>
      <c r="BG1879" s="77"/>
      <c r="BH1879" s="77"/>
      <c r="BI1879" s="77"/>
      <c r="BJ1879" s="76"/>
      <c r="BK1879" s="76"/>
      <c r="BL1879" s="78"/>
      <c r="BM1879" s="76"/>
      <c r="BN1879" s="76"/>
      <c r="BO1879" s="76"/>
      <c r="BP1879" s="76"/>
      <c r="BQ1879" s="76"/>
      <c r="BR1879" s="76"/>
      <c r="BS1879" s="76"/>
      <c r="BT1879" s="76"/>
      <c r="BU1879" s="76"/>
      <c r="BV1879" s="76"/>
      <c r="BW1879" s="76"/>
      <c r="BX1879" s="76"/>
      <c r="BY1879" s="76"/>
      <c r="BZ1879" s="70"/>
      <c r="CA1879" s="71"/>
      <c r="CB1879" s="70"/>
      <c r="CC1879" s="70"/>
      <c r="CD1879" s="72"/>
      <c r="CJ1879"/>
      <c r="CW1879" s="74"/>
      <c r="DC1879" s="67"/>
      <c r="DI1879" s="67"/>
    </row>
    <row r="1880" spans="1:113">
      <c r="A1880" s="76"/>
      <c r="B1880" s="77"/>
      <c r="C1880" s="76"/>
      <c r="D1880" s="78"/>
      <c r="E1880" s="76"/>
      <c r="F1880" s="76"/>
      <c r="G1880" s="76"/>
      <c r="H1880" s="76"/>
      <c r="I1880" s="76"/>
      <c r="J1880" s="76"/>
      <c r="K1880" s="76"/>
      <c r="L1880" s="78"/>
      <c r="M1880" s="76"/>
      <c r="N1880" s="76"/>
      <c r="O1880" s="76"/>
      <c r="P1880" s="76"/>
      <c r="Q1880" s="76"/>
      <c r="R1880" s="79"/>
      <c r="S1880" s="76"/>
      <c r="T1880" s="76"/>
      <c r="U1880" s="76"/>
      <c r="V1880" s="76"/>
      <c r="W1880" s="76"/>
      <c r="X1880" s="76"/>
      <c r="Y1880" s="76"/>
      <c r="Z1880" s="76"/>
      <c r="AA1880" s="76"/>
      <c r="AB1880" s="76"/>
      <c r="AC1880" s="76"/>
      <c r="AD1880" s="76"/>
      <c r="AE1880" s="76"/>
      <c r="AF1880" s="76"/>
      <c r="AG1880" s="76"/>
      <c r="AH1880" s="76"/>
      <c r="AI1880" s="76"/>
      <c r="AJ1880" s="76"/>
      <c r="AK1880" s="76"/>
      <c r="AL1880" s="78"/>
      <c r="AM1880" s="76"/>
      <c r="AN1880" s="76"/>
      <c r="AO1880" s="76"/>
      <c r="AP1880" s="76"/>
      <c r="AQ1880" s="76"/>
      <c r="AR1880" s="76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7"/>
      <c r="BD1880" s="77"/>
      <c r="BE1880" s="77"/>
      <c r="BF1880" s="77"/>
      <c r="BG1880" s="77"/>
      <c r="BH1880" s="77"/>
      <c r="BI1880" s="77"/>
      <c r="BJ1880" s="76"/>
      <c r="BK1880" s="76"/>
      <c r="BL1880" s="78"/>
      <c r="BM1880" s="76"/>
      <c r="BN1880" s="76"/>
      <c r="BO1880" s="76"/>
      <c r="BP1880" s="76"/>
      <c r="BQ1880" s="76"/>
      <c r="BR1880" s="76"/>
      <c r="BS1880" s="76"/>
      <c r="BT1880" s="76"/>
      <c r="BU1880" s="76"/>
      <c r="BV1880" s="76"/>
      <c r="BW1880" s="76"/>
      <c r="BX1880" s="76"/>
      <c r="BY1880" s="76"/>
      <c r="BZ1880" s="70"/>
      <c r="CA1880" s="71"/>
      <c r="CB1880" s="70"/>
      <c r="CC1880" s="70"/>
      <c r="CD1880" s="72"/>
      <c r="CJ1880"/>
      <c r="CW1880" s="74"/>
      <c r="DC1880" s="67"/>
      <c r="DI1880" s="67"/>
    </row>
    <row r="1881" spans="1:113">
      <c r="A1881" s="76"/>
      <c r="B1881" s="77"/>
      <c r="C1881" s="76"/>
      <c r="D1881" s="78"/>
      <c r="E1881" s="76"/>
      <c r="F1881" s="76"/>
      <c r="G1881" s="76"/>
      <c r="H1881" s="76"/>
      <c r="I1881" s="76"/>
      <c r="J1881" s="76"/>
      <c r="K1881" s="76"/>
      <c r="L1881" s="78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76"/>
      <c r="AI1881" s="76"/>
      <c r="AJ1881" s="76"/>
      <c r="AK1881" s="76"/>
      <c r="AL1881" s="78"/>
      <c r="AM1881" s="76"/>
      <c r="AN1881" s="76"/>
      <c r="AO1881" s="76"/>
      <c r="AP1881" s="76"/>
      <c r="AQ1881" s="76"/>
      <c r="AR1881" s="76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7"/>
      <c r="BD1881" s="77"/>
      <c r="BE1881" s="77"/>
      <c r="BF1881" s="77"/>
      <c r="BG1881" s="77"/>
      <c r="BH1881" s="77"/>
      <c r="BI1881" s="77"/>
      <c r="BJ1881" s="76"/>
      <c r="BK1881" s="76"/>
      <c r="BL1881" s="78"/>
      <c r="BM1881" s="76"/>
      <c r="BN1881" s="76"/>
      <c r="BO1881" s="76"/>
      <c r="BP1881" s="76"/>
      <c r="BQ1881" s="76"/>
      <c r="BR1881" s="76"/>
      <c r="BS1881" s="76"/>
      <c r="BT1881" s="76"/>
      <c r="BU1881" s="76"/>
      <c r="BV1881" s="76"/>
      <c r="BW1881" s="76"/>
      <c r="BX1881" s="76"/>
      <c r="BY1881" s="76"/>
      <c r="BZ1881" s="70"/>
      <c r="CA1881" s="71"/>
      <c r="CB1881" s="70"/>
      <c r="CC1881" s="70"/>
      <c r="CD1881" s="72"/>
      <c r="CJ1881"/>
      <c r="CW1881" s="74"/>
      <c r="DC1881" s="67"/>
      <c r="DI1881" s="67"/>
    </row>
    <row r="1882" spans="1:113">
      <c r="A1882" s="76"/>
      <c r="B1882" s="76"/>
      <c r="C1882" s="76"/>
      <c r="D1882" s="78"/>
      <c r="E1882" s="76"/>
      <c r="F1882" s="76"/>
      <c r="G1882" s="76"/>
      <c r="H1882" s="76"/>
      <c r="I1882" s="76"/>
      <c r="J1882" s="76"/>
      <c r="K1882" s="76"/>
      <c r="L1882" s="78"/>
      <c r="M1882" s="76"/>
      <c r="N1882" s="76"/>
      <c r="O1882" s="76"/>
      <c r="P1882" s="76"/>
      <c r="Q1882" s="76"/>
      <c r="R1882" s="76"/>
      <c r="S1882" s="76"/>
      <c r="T1882" s="76"/>
      <c r="U1882" s="76"/>
      <c r="V1882" s="76"/>
      <c r="W1882" s="76"/>
      <c r="X1882" s="76"/>
      <c r="Y1882" s="76"/>
      <c r="Z1882" s="76"/>
      <c r="AA1882" s="76"/>
      <c r="AB1882" s="76"/>
      <c r="AC1882" s="76"/>
      <c r="AD1882" s="76"/>
      <c r="AE1882" s="76"/>
      <c r="AF1882" s="76"/>
      <c r="AG1882" s="76"/>
      <c r="AH1882" s="76"/>
      <c r="AI1882" s="76"/>
      <c r="AJ1882" s="76"/>
      <c r="AK1882" s="76"/>
      <c r="AL1882" s="78"/>
      <c r="AM1882" s="76"/>
      <c r="AN1882" s="76"/>
      <c r="AO1882" s="76"/>
      <c r="AP1882" s="76"/>
      <c r="AQ1882" s="76"/>
      <c r="AR1882" s="76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6"/>
      <c r="BD1882" s="76"/>
      <c r="BE1882" s="76"/>
      <c r="BF1882" s="76"/>
      <c r="BG1882" s="76"/>
      <c r="BH1882" s="76"/>
      <c r="BI1882" s="76"/>
      <c r="BJ1882" s="76"/>
      <c r="BK1882" s="76"/>
      <c r="BL1882" s="78"/>
      <c r="BM1882" s="76"/>
      <c r="BN1882" s="76"/>
      <c r="BO1882" s="76"/>
      <c r="BP1882" s="76"/>
      <c r="BQ1882" s="76"/>
      <c r="BR1882" s="76"/>
      <c r="BS1882" s="76"/>
      <c r="BT1882" s="76"/>
      <c r="BU1882" s="76"/>
      <c r="BV1882" s="76"/>
      <c r="BW1882" s="76"/>
      <c r="BX1882" s="76"/>
      <c r="BY1882" s="76"/>
      <c r="BZ1882" s="70"/>
      <c r="CA1882" s="71"/>
      <c r="CB1882" s="70"/>
      <c r="CC1882" s="70"/>
      <c r="CD1882" s="72"/>
      <c r="CJ1882"/>
      <c r="CW1882" s="74"/>
      <c r="DC1882" s="67"/>
      <c r="DI1882" s="67"/>
    </row>
    <row r="1883" spans="1:113">
      <c r="A1883" s="76"/>
      <c r="B1883" s="80"/>
      <c r="C1883" s="76"/>
      <c r="D1883" s="78"/>
      <c r="E1883" s="76"/>
      <c r="F1883" s="76"/>
      <c r="G1883" s="76"/>
      <c r="H1883" s="76"/>
      <c r="I1883" s="76"/>
      <c r="J1883" s="76"/>
      <c r="K1883" s="76"/>
      <c r="L1883" s="78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76"/>
      <c r="AE1883" s="76"/>
      <c r="AF1883" s="76"/>
      <c r="AG1883" s="76"/>
      <c r="AH1883" s="76"/>
      <c r="AI1883" s="76"/>
      <c r="AJ1883" s="76"/>
      <c r="AK1883" s="76"/>
      <c r="AL1883" s="78"/>
      <c r="AM1883" s="76"/>
      <c r="AN1883" s="76"/>
      <c r="AO1883" s="76"/>
      <c r="AP1883" s="76"/>
      <c r="AQ1883" s="76"/>
      <c r="AR1883" s="76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7"/>
      <c r="BD1883" s="77"/>
      <c r="BE1883" s="80"/>
      <c r="BF1883" s="77"/>
      <c r="BG1883" s="80"/>
      <c r="BH1883" s="80"/>
      <c r="BI1883" s="80"/>
      <c r="BJ1883" s="76"/>
      <c r="BK1883" s="76"/>
      <c r="BL1883" s="78"/>
      <c r="BM1883" s="76"/>
      <c r="BN1883" s="76"/>
      <c r="BO1883" s="76"/>
      <c r="BP1883" s="76"/>
      <c r="BQ1883" s="76"/>
      <c r="BR1883" s="76"/>
      <c r="BS1883" s="76"/>
      <c r="BT1883" s="76"/>
      <c r="BU1883" s="76"/>
      <c r="BV1883" s="76"/>
      <c r="BW1883" s="76"/>
      <c r="BX1883" s="76"/>
      <c r="BY1883" s="76"/>
      <c r="BZ1883" s="70"/>
      <c r="CA1883" s="71"/>
      <c r="CB1883" s="70"/>
      <c r="CC1883" s="70"/>
      <c r="CD1883" s="72"/>
      <c r="CJ1883"/>
      <c r="CW1883" s="74"/>
      <c r="DC1883" s="67"/>
      <c r="DI1883" s="67"/>
    </row>
    <row r="1884" spans="1:113">
      <c r="A1884" s="76"/>
      <c r="B1884" s="77"/>
      <c r="C1884" s="76"/>
      <c r="D1884" s="78"/>
      <c r="E1884" s="76"/>
      <c r="F1884" s="76"/>
      <c r="G1884" s="76"/>
      <c r="H1884" s="76"/>
      <c r="I1884" s="76"/>
      <c r="J1884" s="76"/>
      <c r="K1884" s="76"/>
      <c r="L1884" s="78"/>
      <c r="M1884" s="76"/>
      <c r="N1884" s="76"/>
      <c r="O1884" s="76"/>
      <c r="P1884" s="76"/>
      <c r="Q1884" s="76"/>
      <c r="R1884" s="76"/>
      <c r="S1884" s="76"/>
      <c r="T1884" s="76"/>
      <c r="U1884" s="76"/>
      <c r="V1884" s="76"/>
      <c r="W1884" s="76"/>
      <c r="X1884" s="76"/>
      <c r="Y1884" s="76"/>
      <c r="Z1884" s="76"/>
      <c r="AA1884" s="76"/>
      <c r="AB1884" s="76"/>
      <c r="AC1884" s="76"/>
      <c r="AD1884" s="76"/>
      <c r="AE1884" s="76"/>
      <c r="AF1884" s="76"/>
      <c r="AG1884" s="76"/>
      <c r="AH1884" s="76"/>
      <c r="AI1884" s="76"/>
      <c r="AJ1884" s="76"/>
      <c r="AK1884" s="76"/>
      <c r="AL1884" s="78"/>
      <c r="AM1884" s="76"/>
      <c r="AN1884" s="76"/>
      <c r="AO1884" s="76"/>
      <c r="AP1884" s="76"/>
      <c r="AQ1884" s="76"/>
      <c r="AR1884" s="76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7"/>
      <c r="BD1884" s="77"/>
      <c r="BE1884" s="77"/>
      <c r="BF1884" s="77"/>
      <c r="BG1884" s="77"/>
      <c r="BH1884" s="77"/>
      <c r="BI1884" s="77"/>
      <c r="BJ1884" s="76"/>
      <c r="BK1884" s="76"/>
      <c r="BL1884" s="78"/>
      <c r="BM1884" s="76"/>
      <c r="BN1884" s="76"/>
      <c r="BO1884" s="76"/>
      <c r="BP1884" s="76"/>
      <c r="BQ1884" s="76"/>
      <c r="BR1884" s="76"/>
      <c r="BS1884" s="76"/>
      <c r="BT1884" s="76"/>
      <c r="BU1884" s="76"/>
      <c r="BV1884" s="76"/>
      <c r="BW1884" s="76"/>
      <c r="BX1884" s="76"/>
      <c r="BY1884" s="76"/>
      <c r="BZ1884" s="70"/>
      <c r="CA1884" s="71"/>
      <c r="CB1884" s="70"/>
      <c r="CC1884" s="70"/>
      <c r="CD1884" s="72"/>
      <c r="CJ1884"/>
      <c r="CW1884" s="74"/>
      <c r="DC1884" s="67"/>
      <c r="DI1884" s="67"/>
    </row>
    <row r="1885" spans="1:113">
      <c r="A1885" s="76"/>
      <c r="B1885" s="80"/>
      <c r="C1885" s="76"/>
      <c r="D1885" s="78"/>
      <c r="E1885" s="76"/>
      <c r="F1885" s="76"/>
      <c r="G1885" s="76"/>
      <c r="H1885" s="76"/>
      <c r="I1885" s="76"/>
      <c r="J1885" s="76"/>
      <c r="K1885" s="76"/>
      <c r="L1885" s="78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76"/>
      <c r="AE1885" s="76"/>
      <c r="AF1885" s="76"/>
      <c r="AG1885" s="76"/>
      <c r="AH1885" s="76"/>
      <c r="AI1885" s="76"/>
      <c r="AJ1885" s="76"/>
      <c r="AK1885" s="76"/>
      <c r="AL1885" s="78"/>
      <c r="AM1885" s="76"/>
      <c r="AN1885" s="76"/>
      <c r="AO1885" s="76"/>
      <c r="AP1885" s="76"/>
      <c r="AQ1885" s="76"/>
      <c r="AR1885" s="76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7"/>
      <c r="BD1885" s="77"/>
      <c r="BE1885" s="80"/>
      <c r="BF1885" s="77"/>
      <c r="BG1885" s="80"/>
      <c r="BH1885" s="80"/>
      <c r="BI1885" s="80"/>
      <c r="BJ1885" s="76"/>
      <c r="BK1885" s="76"/>
      <c r="BL1885" s="78"/>
      <c r="BM1885" s="76"/>
      <c r="BN1885" s="76"/>
      <c r="BO1885" s="76"/>
      <c r="BP1885" s="76"/>
      <c r="BQ1885" s="76"/>
      <c r="BR1885" s="76"/>
      <c r="BS1885" s="76"/>
      <c r="BT1885" s="76"/>
      <c r="BU1885" s="76"/>
      <c r="BV1885" s="76"/>
      <c r="BW1885" s="76"/>
      <c r="BX1885" s="76"/>
      <c r="BY1885" s="76"/>
      <c r="BZ1885" s="70"/>
      <c r="CA1885" s="71"/>
      <c r="CB1885" s="70"/>
      <c r="CC1885" s="70"/>
      <c r="CD1885" s="72"/>
      <c r="CJ1885"/>
      <c r="CW1885" s="74"/>
      <c r="DC1885" s="67"/>
      <c r="DI1885" s="67"/>
    </row>
    <row r="1886" spans="1:113">
      <c r="A1886" s="76"/>
      <c r="B1886" s="80"/>
      <c r="C1886" s="76"/>
      <c r="D1886" s="78"/>
      <c r="E1886" s="76"/>
      <c r="F1886" s="76"/>
      <c r="G1886" s="76"/>
      <c r="H1886" s="76"/>
      <c r="I1886" s="76"/>
      <c r="J1886" s="76"/>
      <c r="K1886" s="76"/>
      <c r="L1886" s="78"/>
      <c r="M1886" s="76"/>
      <c r="N1886" s="76"/>
      <c r="O1886" s="76"/>
      <c r="P1886" s="76"/>
      <c r="Q1886" s="76"/>
      <c r="R1886" s="76"/>
      <c r="S1886" s="76"/>
      <c r="T1886" s="76"/>
      <c r="U1886" s="76"/>
      <c r="V1886" s="76"/>
      <c r="W1886" s="76"/>
      <c r="X1886" s="76"/>
      <c r="Y1886" s="76"/>
      <c r="Z1886" s="76"/>
      <c r="AA1886" s="76"/>
      <c r="AB1886" s="76"/>
      <c r="AC1886" s="76"/>
      <c r="AD1886" s="76"/>
      <c r="AE1886" s="76"/>
      <c r="AF1886" s="76"/>
      <c r="AG1886" s="76"/>
      <c r="AH1886" s="76"/>
      <c r="AI1886" s="76"/>
      <c r="AJ1886" s="76"/>
      <c r="AK1886" s="76"/>
      <c r="AL1886" s="78"/>
      <c r="AM1886" s="76"/>
      <c r="AN1886" s="76"/>
      <c r="AO1886" s="76"/>
      <c r="AP1886" s="76"/>
      <c r="AQ1886" s="76"/>
      <c r="AR1886" s="76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7"/>
      <c r="BD1886" s="77"/>
      <c r="BE1886" s="80"/>
      <c r="BF1886" s="77"/>
      <c r="BG1886" s="80"/>
      <c r="BH1886" s="80"/>
      <c r="BI1886" s="80"/>
      <c r="BJ1886" s="76"/>
      <c r="BK1886" s="76"/>
      <c r="BL1886" s="78"/>
      <c r="BM1886" s="76"/>
      <c r="BN1886" s="76"/>
      <c r="BO1886" s="76"/>
      <c r="BP1886" s="76"/>
      <c r="BQ1886" s="76"/>
      <c r="BR1886" s="76"/>
      <c r="BS1886" s="76"/>
      <c r="BT1886" s="76"/>
      <c r="BU1886" s="76"/>
      <c r="BV1886" s="76"/>
      <c r="BW1886" s="76"/>
      <c r="BX1886" s="76"/>
      <c r="BY1886" s="76"/>
      <c r="BZ1886" s="70"/>
      <c r="CA1886" s="71"/>
      <c r="CB1886" s="70"/>
      <c r="CC1886" s="70"/>
      <c r="CD1886" s="72"/>
      <c r="CJ1886"/>
      <c r="CW1886" s="74"/>
      <c r="DC1886" s="67"/>
      <c r="DI1886" s="67"/>
    </row>
    <row r="1887" spans="1:113">
      <c r="A1887" s="76"/>
      <c r="B1887" s="77"/>
      <c r="C1887" s="76"/>
      <c r="D1887" s="78"/>
      <c r="E1887" s="76"/>
      <c r="F1887" s="76"/>
      <c r="G1887" s="76"/>
      <c r="H1887" s="76"/>
      <c r="I1887" s="76"/>
      <c r="J1887" s="76"/>
      <c r="K1887" s="76"/>
      <c r="L1887" s="78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76"/>
      <c r="AE1887" s="76"/>
      <c r="AF1887" s="76"/>
      <c r="AG1887" s="76"/>
      <c r="AH1887" s="76"/>
      <c r="AI1887" s="76"/>
      <c r="AJ1887" s="76"/>
      <c r="AK1887" s="76"/>
      <c r="AL1887" s="78"/>
      <c r="AM1887" s="76"/>
      <c r="AN1887" s="76"/>
      <c r="AO1887" s="76"/>
      <c r="AP1887" s="76"/>
      <c r="AQ1887" s="76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7"/>
      <c r="BD1887" s="77"/>
      <c r="BE1887" s="77"/>
      <c r="BF1887" s="77"/>
      <c r="BG1887" s="77"/>
      <c r="BH1887" s="77"/>
      <c r="BI1887" s="77"/>
      <c r="BJ1887" s="76"/>
      <c r="BK1887" s="76"/>
      <c r="BL1887" s="78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0"/>
      <c r="CA1887" s="71"/>
      <c r="CB1887" s="70"/>
      <c r="CC1887" s="70"/>
      <c r="CD1887" s="72"/>
      <c r="CJ1887"/>
      <c r="CW1887" s="74"/>
      <c r="DC1887" s="67"/>
      <c r="DI1887" s="67"/>
    </row>
    <row r="1888" spans="1:113">
      <c r="A1888" s="76"/>
      <c r="B1888" s="80"/>
      <c r="C1888" s="76"/>
      <c r="D1888" s="78"/>
      <c r="E1888" s="76"/>
      <c r="F1888" s="76"/>
      <c r="G1888" s="76"/>
      <c r="H1888" s="76"/>
      <c r="I1888" s="76"/>
      <c r="J1888" s="76"/>
      <c r="K1888" s="76"/>
      <c r="L1888" s="78"/>
      <c r="M1888" s="76"/>
      <c r="N1888" s="76"/>
      <c r="O1888" s="76"/>
      <c r="P1888" s="76"/>
      <c r="Q1888" s="76"/>
      <c r="R1888" s="76"/>
      <c r="S1888" s="76"/>
      <c r="T1888" s="76"/>
      <c r="U1888" s="76"/>
      <c r="V1888" s="76"/>
      <c r="W1888" s="76"/>
      <c r="X1888" s="76"/>
      <c r="Y1888" s="76"/>
      <c r="Z1888" s="76"/>
      <c r="AA1888" s="76"/>
      <c r="AB1888" s="76"/>
      <c r="AC1888" s="76"/>
      <c r="AD1888" s="76"/>
      <c r="AE1888" s="76"/>
      <c r="AF1888" s="76"/>
      <c r="AG1888" s="76"/>
      <c r="AH1888" s="76"/>
      <c r="AI1888" s="76"/>
      <c r="AJ1888" s="76"/>
      <c r="AK1888" s="76"/>
      <c r="AL1888" s="78"/>
      <c r="AM1888" s="76"/>
      <c r="AN1888" s="76"/>
      <c r="AO1888" s="76"/>
      <c r="AP1888" s="76"/>
      <c r="AQ1888" s="76"/>
      <c r="AR1888" s="76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7"/>
      <c r="BD1888" s="77"/>
      <c r="BE1888" s="80"/>
      <c r="BF1888" s="77"/>
      <c r="BG1888" s="80"/>
      <c r="BH1888" s="80"/>
      <c r="BI1888" s="80"/>
      <c r="BJ1888" s="76"/>
      <c r="BK1888" s="76"/>
      <c r="BL1888" s="78"/>
      <c r="BM1888" s="76"/>
      <c r="BN1888" s="76"/>
      <c r="BO1888" s="76"/>
      <c r="BP1888" s="76"/>
      <c r="BQ1888" s="76"/>
      <c r="BR1888" s="76"/>
      <c r="BS1888" s="76"/>
      <c r="BT1888" s="76"/>
      <c r="BU1888" s="76"/>
      <c r="BV1888" s="76"/>
      <c r="BW1888" s="76"/>
      <c r="BX1888" s="76"/>
      <c r="BY1888" s="76"/>
      <c r="BZ1888" s="70"/>
      <c r="CA1888" s="71"/>
      <c r="CB1888" s="70"/>
      <c r="CC1888" s="70"/>
      <c r="CD1888" s="72"/>
      <c r="CJ1888"/>
      <c r="CW1888" s="74"/>
      <c r="DC1888" s="67"/>
      <c r="DI1888" s="67"/>
    </row>
    <row r="1889" spans="1:113">
      <c r="A1889" s="76"/>
      <c r="B1889" s="80"/>
      <c r="C1889" s="76"/>
      <c r="D1889" s="78"/>
      <c r="E1889" s="76"/>
      <c r="F1889" s="76"/>
      <c r="G1889" s="76"/>
      <c r="H1889" s="76"/>
      <c r="I1889" s="76"/>
      <c r="J1889" s="76"/>
      <c r="K1889" s="76"/>
      <c r="L1889" s="78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76"/>
      <c r="AE1889" s="76"/>
      <c r="AF1889" s="76"/>
      <c r="AG1889" s="76"/>
      <c r="AH1889" s="76"/>
      <c r="AI1889" s="76"/>
      <c r="AJ1889" s="76"/>
      <c r="AK1889" s="76"/>
      <c r="AL1889" s="78"/>
      <c r="AM1889" s="76"/>
      <c r="AN1889" s="76"/>
      <c r="AO1889" s="76"/>
      <c r="AP1889" s="76"/>
      <c r="AQ1889" s="76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7"/>
      <c r="BD1889" s="77"/>
      <c r="BE1889" s="80"/>
      <c r="BF1889" s="77"/>
      <c r="BG1889" s="80"/>
      <c r="BH1889" s="80"/>
      <c r="BI1889" s="80"/>
      <c r="BJ1889" s="76"/>
      <c r="BK1889" s="76"/>
      <c r="BL1889" s="78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0"/>
      <c r="CA1889" s="71"/>
      <c r="CB1889" s="70"/>
      <c r="CC1889" s="70"/>
      <c r="CD1889" s="72"/>
      <c r="CJ1889"/>
      <c r="CW1889" s="74"/>
      <c r="DC1889" s="67"/>
      <c r="DI1889" s="67"/>
    </row>
    <row r="1890" spans="1:113">
      <c r="A1890" s="76"/>
      <c r="B1890" s="77"/>
      <c r="C1890" s="76"/>
      <c r="D1890" s="78"/>
      <c r="E1890" s="76"/>
      <c r="F1890" s="76"/>
      <c r="G1890" s="76"/>
      <c r="H1890" s="76"/>
      <c r="I1890" s="76"/>
      <c r="J1890" s="76"/>
      <c r="K1890" s="76"/>
      <c r="L1890" s="78"/>
      <c r="M1890" s="76"/>
      <c r="N1890" s="76"/>
      <c r="O1890" s="76"/>
      <c r="P1890" s="76"/>
      <c r="Q1890" s="76"/>
      <c r="R1890" s="79"/>
      <c r="S1890" s="76"/>
      <c r="T1890" s="76"/>
      <c r="U1890" s="76"/>
      <c r="V1890" s="76"/>
      <c r="W1890" s="76"/>
      <c r="X1890" s="76"/>
      <c r="Y1890" s="76"/>
      <c r="Z1890" s="76"/>
      <c r="AA1890" s="76"/>
      <c r="AB1890" s="76"/>
      <c r="AC1890" s="76"/>
      <c r="AD1890" s="76"/>
      <c r="AE1890" s="76"/>
      <c r="AF1890" s="76"/>
      <c r="AG1890" s="76"/>
      <c r="AH1890" s="76"/>
      <c r="AI1890" s="76"/>
      <c r="AJ1890" s="76"/>
      <c r="AK1890" s="76"/>
      <c r="AL1890" s="78"/>
      <c r="AM1890" s="76"/>
      <c r="AN1890" s="76"/>
      <c r="AO1890" s="76"/>
      <c r="AP1890" s="76"/>
      <c r="AQ1890" s="76"/>
      <c r="AR1890" s="76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7"/>
      <c r="BD1890" s="77"/>
      <c r="BE1890" s="77"/>
      <c r="BF1890" s="77"/>
      <c r="BG1890" s="77"/>
      <c r="BH1890" s="77"/>
      <c r="BI1890" s="77"/>
      <c r="BJ1890" s="76"/>
      <c r="BK1890" s="76"/>
      <c r="BL1890" s="78"/>
      <c r="BM1890" s="76"/>
      <c r="BN1890" s="76"/>
      <c r="BO1890" s="76"/>
      <c r="BP1890" s="76"/>
      <c r="BQ1890" s="76"/>
      <c r="BR1890" s="76"/>
      <c r="BS1890" s="76"/>
      <c r="BT1890" s="76"/>
      <c r="BU1890" s="76"/>
      <c r="BV1890" s="76"/>
      <c r="BW1890" s="76"/>
      <c r="BX1890" s="76"/>
      <c r="BY1890" s="76"/>
      <c r="BZ1890" s="70"/>
      <c r="CA1890" s="71"/>
      <c r="CB1890" s="70"/>
      <c r="CC1890" s="70"/>
      <c r="CD1890" s="72"/>
      <c r="CJ1890"/>
      <c r="CW1890" s="74"/>
      <c r="DC1890" s="67"/>
      <c r="DI1890" s="67"/>
    </row>
    <row r="1891" spans="1:113">
      <c r="A1891" s="76"/>
      <c r="B1891" s="77"/>
      <c r="C1891" s="76"/>
      <c r="D1891" s="78"/>
      <c r="E1891" s="76"/>
      <c r="F1891" s="76"/>
      <c r="G1891" s="76"/>
      <c r="H1891" s="76"/>
      <c r="I1891" s="76"/>
      <c r="J1891" s="76"/>
      <c r="K1891" s="76"/>
      <c r="L1891" s="78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76"/>
      <c r="AE1891" s="76"/>
      <c r="AF1891" s="76"/>
      <c r="AG1891" s="76"/>
      <c r="AH1891" s="76"/>
      <c r="AI1891" s="76"/>
      <c r="AJ1891" s="76"/>
      <c r="AK1891" s="76"/>
      <c r="AL1891" s="78"/>
      <c r="AM1891" s="76"/>
      <c r="AN1891" s="76"/>
      <c r="AO1891" s="76"/>
      <c r="AP1891" s="76"/>
      <c r="AQ1891" s="76"/>
      <c r="AR1891" s="76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7"/>
      <c r="BD1891" s="77"/>
      <c r="BE1891" s="77"/>
      <c r="BF1891" s="77"/>
      <c r="BG1891" s="77"/>
      <c r="BH1891" s="77"/>
      <c r="BI1891" s="77"/>
      <c r="BJ1891" s="76"/>
      <c r="BK1891" s="76"/>
      <c r="BL1891" s="78"/>
      <c r="BM1891" s="76"/>
      <c r="BN1891" s="76"/>
      <c r="BO1891" s="76"/>
      <c r="BP1891" s="76"/>
      <c r="BQ1891" s="76"/>
      <c r="BR1891" s="76"/>
      <c r="BS1891" s="76"/>
      <c r="BT1891" s="76"/>
      <c r="BU1891" s="76"/>
      <c r="BV1891" s="76"/>
      <c r="BW1891" s="76"/>
      <c r="BX1891" s="76"/>
      <c r="BY1891" s="76"/>
      <c r="BZ1891" s="70"/>
      <c r="CA1891" s="71"/>
      <c r="CB1891" s="70"/>
      <c r="CC1891" s="70"/>
      <c r="CD1891" s="72"/>
      <c r="CJ1891"/>
      <c r="CW1891" s="74"/>
      <c r="DC1891" s="67"/>
      <c r="DI1891" s="67"/>
    </row>
    <row r="1892" spans="1:113">
      <c r="A1892" s="76"/>
      <c r="B1892" s="77"/>
      <c r="C1892" s="76"/>
      <c r="D1892" s="78"/>
      <c r="E1892" s="76"/>
      <c r="F1892" s="76"/>
      <c r="G1892" s="76"/>
      <c r="H1892" s="76"/>
      <c r="I1892" s="76"/>
      <c r="J1892" s="76"/>
      <c r="K1892" s="76"/>
      <c r="L1892" s="78"/>
      <c r="M1892" s="76"/>
      <c r="N1892" s="76"/>
      <c r="O1892" s="76"/>
      <c r="P1892" s="76"/>
      <c r="Q1892" s="76"/>
      <c r="R1892" s="76"/>
      <c r="S1892" s="76"/>
      <c r="T1892" s="76"/>
      <c r="U1892" s="76"/>
      <c r="V1892" s="76"/>
      <c r="W1892" s="76"/>
      <c r="X1892" s="76"/>
      <c r="Y1892" s="76"/>
      <c r="Z1892" s="76"/>
      <c r="AA1892" s="76"/>
      <c r="AB1892" s="76"/>
      <c r="AC1892" s="76"/>
      <c r="AD1892" s="76"/>
      <c r="AE1892" s="76"/>
      <c r="AF1892" s="76"/>
      <c r="AG1892" s="76"/>
      <c r="AH1892" s="76"/>
      <c r="AI1892" s="76"/>
      <c r="AJ1892" s="76"/>
      <c r="AK1892" s="76"/>
      <c r="AL1892" s="78"/>
      <c r="AM1892" s="76"/>
      <c r="AN1892" s="76"/>
      <c r="AO1892" s="76"/>
      <c r="AP1892" s="76"/>
      <c r="AQ1892" s="76"/>
      <c r="AR1892" s="76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7"/>
      <c r="BD1892" s="77"/>
      <c r="BE1892" s="77"/>
      <c r="BF1892" s="77"/>
      <c r="BG1892" s="77"/>
      <c r="BH1892" s="77"/>
      <c r="BI1892" s="77"/>
      <c r="BJ1892" s="76"/>
      <c r="BK1892" s="76"/>
      <c r="BL1892" s="78"/>
      <c r="BM1892" s="76"/>
      <c r="BN1892" s="76"/>
      <c r="BO1892" s="76"/>
      <c r="BP1892" s="76"/>
      <c r="BQ1892" s="76"/>
      <c r="BR1892" s="76"/>
      <c r="BS1892" s="76"/>
      <c r="BT1892" s="76"/>
      <c r="BU1892" s="76"/>
      <c r="BV1892" s="76"/>
      <c r="BW1892" s="76"/>
      <c r="BX1892" s="76"/>
      <c r="BY1892" s="76"/>
      <c r="BZ1892" s="70"/>
      <c r="CA1892" s="71"/>
      <c r="CB1892" s="70"/>
      <c r="CC1892" s="70"/>
      <c r="CD1892" s="72"/>
      <c r="CJ1892"/>
      <c r="CW1892" s="74"/>
      <c r="DC1892" s="67"/>
      <c r="DI1892" s="67"/>
    </row>
    <row r="1893" spans="1:113">
      <c r="A1893" s="76"/>
      <c r="B1893" s="80"/>
      <c r="C1893" s="76"/>
      <c r="D1893" s="78"/>
      <c r="E1893" s="76"/>
      <c r="F1893" s="76"/>
      <c r="G1893" s="76"/>
      <c r="H1893" s="76"/>
      <c r="I1893" s="76"/>
      <c r="J1893" s="76"/>
      <c r="K1893" s="76"/>
      <c r="L1893" s="78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76"/>
      <c r="AE1893" s="76"/>
      <c r="AF1893" s="76"/>
      <c r="AG1893" s="76"/>
      <c r="AH1893" s="76"/>
      <c r="AI1893" s="76"/>
      <c r="AJ1893" s="76"/>
      <c r="AK1893" s="76"/>
      <c r="AL1893" s="78"/>
      <c r="AM1893" s="76"/>
      <c r="AN1893" s="76"/>
      <c r="AO1893" s="76"/>
      <c r="AP1893" s="76"/>
      <c r="AQ1893" s="76"/>
      <c r="AR1893" s="76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7"/>
      <c r="BD1893" s="77"/>
      <c r="BE1893" s="80"/>
      <c r="BF1893" s="77"/>
      <c r="BG1893" s="80"/>
      <c r="BH1893" s="80"/>
      <c r="BI1893" s="80"/>
      <c r="BJ1893" s="76"/>
      <c r="BK1893" s="76"/>
      <c r="BL1893" s="78"/>
      <c r="BM1893" s="76"/>
      <c r="BN1893" s="76"/>
      <c r="BO1893" s="76"/>
      <c r="BP1893" s="76"/>
      <c r="BQ1893" s="76"/>
      <c r="BR1893" s="76"/>
      <c r="BS1893" s="76"/>
      <c r="BT1893" s="76"/>
      <c r="BU1893" s="76"/>
      <c r="BV1893" s="76"/>
      <c r="BW1893" s="76"/>
      <c r="BX1893" s="76"/>
      <c r="BY1893" s="76"/>
      <c r="BZ1893" s="70"/>
      <c r="CA1893" s="71"/>
      <c r="CB1893" s="70"/>
      <c r="CC1893" s="70"/>
      <c r="CD1893" s="72"/>
      <c r="CJ1893"/>
      <c r="CW1893" s="74"/>
      <c r="DC1893" s="67"/>
      <c r="DI1893" s="67"/>
    </row>
    <row r="1894" spans="1:113">
      <c r="A1894" s="76"/>
      <c r="B1894" s="77"/>
      <c r="C1894" s="76"/>
      <c r="D1894" s="78"/>
      <c r="E1894" s="76"/>
      <c r="F1894" s="76"/>
      <c r="G1894" s="76"/>
      <c r="H1894" s="76"/>
      <c r="I1894" s="76"/>
      <c r="J1894" s="76"/>
      <c r="K1894" s="76"/>
      <c r="L1894" s="78"/>
      <c r="M1894" s="76"/>
      <c r="N1894" s="76"/>
      <c r="O1894" s="76"/>
      <c r="P1894" s="76"/>
      <c r="Q1894" s="76"/>
      <c r="R1894" s="76"/>
      <c r="S1894" s="76"/>
      <c r="T1894" s="76"/>
      <c r="U1894" s="76"/>
      <c r="V1894" s="76"/>
      <c r="W1894" s="76"/>
      <c r="X1894" s="76"/>
      <c r="Y1894" s="76"/>
      <c r="Z1894" s="76"/>
      <c r="AA1894" s="76"/>
      <c r="AB1894" s="76"/>
      <c r="AC1894" s="76"/>
      <c r="AD1894" s="76"/>
      <c r="AE1894" s="76"/>
      <c r="AF1894" s="76"/>
      <c r="AG1894" s="76"/>
      <c r="AH1894" s="76"/>
      <c r="AI1894" s="76"/>
      <c r="AJ1894" s="76"/>
      <c r="AK1894" s="76"/>
      <c r="AL1894" s="78"/>
      <c r="AM1894" s="76"/>
      <c r="AN1894" s="76"/>
      <c r="AO1894" s="76"/>
      <c r="AP1894" s="76"/>
      <c r="AQ1894" s="76"/>
      <c r="AR1894" s="76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7"/>
      <c r="BD1894" s="77"/>
      <c r="BE1894" s="77"/>
      <c r="BF1894" s="77"/>
      <c r="BG1894" s="77"/>
      <c r="BH1894" s="77"/>
      <c r="BI1894" s="77"/>
      <c r="BJ1894" s="76"/>
      <c r="BK1894" s="76"/>
      <c r="BL1894" s="78"/>
      <c r="BM1894" s="76"/>
      <c r="BN1894" s="76"/>
      <c r="BO1894" s="76"/>
      <c r="BP1894" s="76"/>
      <c r="BQ1894" s="76"/>
      <c r="BR1894" s="76"/>
      <c r="BS1894" s="76"/>
      <c r="BT1894" s="76"/>
      <c r="BU1894" s="76"/>
      <c r="BV1894" s="76"/>
      <c r="BW1894" s="76"/>
      <c r="BX1894" s="76"/>
      <c r="BY1894" s="76"/>
      <c r="BZ1894" s="70"/>
      <c r="CA1894" s="71"/>
      <c r="CB1894" s="70"/>
      <c r="CC1894" s="70"/>
      <c r="CD1894" s="72"/>
      <c r="CJ1894"/>
      <c r="CW1894" s="74"/>
      <c r="DC1894" s="67"/>
      <c r="DI1894" s="67"/>
    </row>
    <row r="1895" spans="1:113">
      <c r="A1895" s="76"/>
      <c r="B1895" s="80"/>
      <c r="C1895" s="76"/>
      <c r="D1895" s="78"/>
      <c r="E1895" s="76"/>
      <c r="F1895" s="76"/>
      <c r="G1895" s="76"/>
      <c r="H1895" s="76"/>
      <c r="I1895" s="76"/>
      <c r="J1895" s="76"/>
      <c r="K1895" s="76"/>
      <c r="L1895" s="78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76"/>
      <c r="AE1895" s="76"/>
      <c r="AF1895" s="76"/>
      <c r="AG1895" s="76"/>
      <c r="AH1895" s="76"/>
      <c r="AI1895" s="76"/>
      <c r="AJ1895" s="76"/>
      <c r="AK1895" s="76"/>
      <c r="AL1895" s="78"/>
      <c r="AM1895" s="76"/>
      <c r="AN1895" s="76"/>
      <c r="AO1895" s="76"/>
      <c r="AP1895" s="76"/>
      <c r="AQ1895" s="76"/>
      <c r="AR1895" s="76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7"/>
      <c r="BD1895" s="77"/>
      <c r="BE1895" s="80"/>
      <c r="BF1895" s="77"/>
      <c r="BG1895" s="80"/>
      <c r="BH1895" s="80"/>
      <c r="BI1895" s="80"/>
      <c r="BJ1895" s="76"/>
      <c r="BK1895" s="76"/>
      <c r="BL1895" s="78"/>
      <c r="BM1895" s="76"/>
      <c r="BN1895" s="76"/>
      <c r="BO1895" s="76"/>
      <c r="BP1895" s="76"/>
      <c r="BQ1895" s="76"/>
      <c r="BR1895" s="76"/>
      <c r="BS1895" s="76"/>
      <c r="BT1895" s="76"/>
      <c r="BU1895" s="76"/>
      <c r="BV1895" s="76"/>
      <c r="BW1895" s="76"/>
      <c r="BX1895" s="76"/>
      <c r="BY1895" s="76"/>
      <c r="BZ1895" s="70"/>
      <c r="CA1895" s="71"/>
      <c r="CB1895" s="70"/>
      <c r="CC1895" s="70"/>
      <c r="CD1895" s="72"/>
      <c r="CJ1895"/>
      <c r="CW1895" s="74"/>
      <c r="DC1895" s="67"/>
      <c r="DI1895" s="67"/>
    </row>
    <row r="1896" spans="1:113">
      <c r="A1896" s="76"/>
      <c r="B1896" s="77"/>
      <c r="C1896" s="76"/>
      <c r="D1896" s="78"/>
      <c r="E1896" s="76"/>
      <c r="F1896" s="76"/>
      <c r="G1896" s="76"/>
      <c r="H1896" s="76"/>
      <c r="I1896" s="76"/>
      <c r="J1896" s="76"/>
      <c r="K1896" s="76"/>
      <c r="L1896" s="78"/>
      <c r="M1896" s="76"/>
      <c r="N1896" s="76"/>
      <c r="O1896" s="76"/>
      <c r="P1896" s="76"/>
      <c r="Q1896" s="76"/>
      <c r="R1896" s="76"/>
      <c r="S1896" s="76"/>
      <c r="T1896" s="76"/>
      <c r="U1896" s="76"/>
      <c r="V1896" s="76"/>
      <c r="W1896" s="76"/>
      <c r="X1896" s="76"/>
      <c r="Y1896" s="76"/>
      <c r="Z1896" s="76"/>
      <c r="AA1896" s="76"/>
      <c r="AB1896" s="76"/>
      <c r="AC1896" s="76"/>
      <c r="AD1896" s="76"/>
      <c r="AE1896" s="76"/>
      <c r="AF1896" s="76"/>
      <c r="AG1896" s="76"/>
      <c r="AH1896" s="76"/>
      <c r="AI1896" s="76"/>
      <c r="AJ1896" s="76"/>
      <c r="AK1896" s="76"/>
      <c r="AL1896" s="78"/>
      <c r="AM1896" s="76"/>
      <c r="AN1896" s="76"/>
      <c r="AO1896" s="76"/>
      <c r="AP1896" s="76"/>
      <c r="AQ1896" s="76"/>
      <c r="AR1896" s="76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7"/>
      <c r="BD1896" s="77"/>
      <c r="BE1896" s="77"/>
      <c r="BF1896" s="77"/>
      <c r="BG1896" s="77"/>
      <c r="BH1896" s="77"/>
      <c r="BI1896" s="77"/>
      <c r="BJ1896" s="76"/>
      <c r="BK1896" s="76"/>
      <c r="BL1896" s="78"/>
      <c r="BM1896" s="76"/>
      <c r="BN1896" s="76"/>
      <c r="BO1896" s="76"/>
      <c r="BP1896" s="76"/>
      <c r="BQ1896" s="76"/>
      <c r="BR1896" s="76"/>
      <c r="BS1896" s="76"/>
      <c r="BT1896" s="76"/>
      <c r="BU1896" s="76"/>
      <c r="BV1896" s="76"/>
      <c r="BW1896" s="76"/>
      <c r="BX1896" s="76"/>
      <c r="BY1896" s="76"/>
      <c r="BZ1896" s="70"/>
      <c r="CA1896" s="71"/>
      <c r="CB1896" s="70"/>
      <c r="CC1896" s="70"/>
      <c r="CD1896" s="72"/>
      <c r="CJ1896"/>
      <c r="CW1896" s="74"/>
      <c r="DC1896" s="67"/>
      <c r="DI1896" s="67"/>
    </row>
    <row r="1897" spans="1:113">
      <c r="A1897" s="76"/>
      <c r="B1897" s="77"/>
      <c r="C1897" s="76"/>
      <c r="D1897" s="78"/>
      <c r="E1897" s="76"/>
      <c r="F1897" s="76"/>
      <c r="G1897" s="76"/>
      <c r="H1897" s="76"/>
      <c r="I1897" s="76"/>
      <c r="J1897" s="76"/>
      <c r="K1897" s="76"/>
      <c r="L1897" s="78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76"/>
      <c r="AE1897" s="76"/>
      <c r="AF1897" s="76"/>
      <c r="AG1897" s="76"/>
      <c r="AH1897" s="76"/>
      <c r="AI1897" s="76"/>
      <c r="AJ1897" s="76"/>
      <c r="AK1897" s="76"/>
      <c r="AL1897" s="78"/>
      <c r="AM1897" s="76"/>
      <c r="AN1897" s="76"/>
      <c r="AO1897" s="76"/>
      <c r="AP1897" s="76"/>
      <c r="AQ1897" s="76"/>
      <c r="AR1897" s="76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7"/>
      <c r="BD1897" s="77"/>
      <c r="BE1897" s="77"/>
      <c r="BF1897" s="77"/>
      <c r="BG1897" s="77"/>
      <c r="BH1897" s="77"/>
      <c r="BI1897" s="77"/>
      <c r="BJ1897" s="76"/>
      <c r="BK1897" s="76"/>
      <c r="BL1897" s="78"/>
      <c r="BM1897" s="76"/>
      <c r="BN1897" s="76"/>
      <c r="BO1897" s="76"/>
      <c r="BP1897" s="76"/>
      <c r="BQ1897" s="76"/>
      <c r="BR1897" s="76"/>
      <c r="BS1897" s="76"/>
      <c r="BT1897" s="76"/>
      <c r="BU1897" s="76"/>
      <c r="BV1897" s="76"/>
      <c r="BW1897" s="76"/>
      <c r="BX1897" s="76"/>
      <c r="BY1897" s="76"/>
      <c r="BZ1897" s="70"/>
      <c r="CA1897" s="71"/>
      <c r="CB1897" s="70"/>
      <c r="CC1897" s="70"/>
      <c r="CD1897" s="72"/>
      <c r="CJ1897"/>
      <c r="CW1897" s="74"/>
      <c r="DC1897" s="67"/>
      <c r="DI1897" s="67"/>
    </row>
    <row r="1898" spans="1:113">
      <c r="A1898" s="76"/>
      <c r="B1898" s="77"/>
      <c r="C1898" s="76"/>
      <c r="D1898" s="78"/>
      <c r="E1898" s="76"/>
      <c r="F1898" s="76"/>
      <c r="G1898" s="76"/>
      <c r="H1898" s="76"/>
      <c r="I1898" s="76"/>
      <c r="J1898" s="76"/>
      <c r="K1898" s="76"/>
      <c r="L1898" s="78"/>
      <c r="M1898" s="76"/>
      <c r="N1898" s="76"/>
      <c r="O1898" s="76"/>
      <c r="P1898" s="76"/>
      <c r="Q1898" s="76"/>
      <c r="R1898" s="76"/>
      <c r="S1898" s="76"/>
      <c r="T1898" s="76"/>
      <c r="U1898" s="76"/>
      <c r="V1898" s="76"/>
      <c r="W1898" s="76"/>
      <c r="X1898" s="76"/>
      <c r="Y1898" s="76"/>
      <c r="Z1898" s="76"/>
      <c r="AA1898" s="76"/>
      <c r="AB1898" s="76"/>
      <c r="AC1898" s="76"/>
      <c r="AD1898" s="76"/>
      <c r="AE1898" s="76"/>
      <c r="AF1898" s="76"/>
      <c r="AG1898" s="76"/>
      <c r="AH1898" s="76"/>
      <c r="AI1898" s="76"/>
      <c r="AJ1898" s="76"/>
      <c r="AK1898" s="76"/>
      <c r="AL1898" s="78"/>
      <c r="AM1898" s="76"/>
      <c r="AN1898" s="76"/>
      <c r="AO1898" s="76"/>
      <c r="AP1898" s="76"/>
      <c r="AQ1898" s="76"/>
      <c r="AR1898" s="76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7"/>
      <c r="BD1898" s="77"/>
      <c r="BE1898" s="77"/>
      <c r="BF1898" s="77"/>
      <c r="BG1898" s="77"/>
      <c r="BH1898" s="77"/>
      <c r="BI1898" s="77"/>
      <c r="BJ1898" s="76"/>
      <c r="BK1898" s="76"/>
      <c r="BL1898" s="78"/>
      <c r="BM1898" s="76"/>
      <c r="BN1898" s="76"/>
      <c r="BO1898" s="76"/>
      <c r="BP1898" s="76"/>
      <c r="BQ1898" s="76"/>
      <c r="BR1898" s="76"/>
      <c r="BS1898" s="76"/>
      <c r="BT1898" s="76"/>
      <c r="BU1898" s="76"/>
      <c r="BV1898" s="76"/>
      <c r="BW1898" s="76"/>
      <c r="BX1898" s="76"/>
      <c r="BY1898" s="76"/>
      <c r="BZ1898" s="70"/>
      <c r="CA1898" s="71"/>
      <c r="CB1898" s="70"/>
      <c r="CC1898" s="70"/>
      <c r="CD1898" s="72"/>
      <c r="CJ1898"/>
      <c r="CW1898" s="74"/>
      <c r="DC1898" s="67"/>
      <c r="DI1898" s="67"/>
    </row>
    <row r="1899" spans="1:113">
      <c r="A1899" s="76"/>
      <c r="B1899" s="80"/>
      <c r="C1899" s="76"/>
      <c r="D1899" s="78"/>
      <c r="E1899" s="76"/>
      <c r="F1899" s="76"/>
      <c r="G1899" s="76"/>
      <c r="H1899" s="76"/>
      <c r="I1899" s="76"/>
      <c r="J1899" s="76"/>
      <c r="K1899" s="76"/>
      <c r="L1899" s="78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76"/>
      <c r="AE1899" s="76"/>
      <c r="AF1899" s="76"/>
      <c r="AG1899" s="76"/>
      <c r="AH1899" s="76"/>
      <c r="AI1899" s="76"/>
      <c r="AJ1899" s="76"/>
      <c r="AK1899" s="76"/>
      <c r="AL1899" s="78"/>
      <c r="AM1899" s="76"/>
      <c r="AN1899" s="76"/>
      <c r="AO1899" s="76"/>
      <c r="AP1899" s="76"/>
      <c r="AQ1899" s="76"/>
      <c r="AR1899" s="76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7"/>
      <c r="BD1899" s="77"/>
      <c r="BE1899" s="80"/>
      <c r="BF1899" s="77"/>
      <c r="BG1899" s="80"/>
      <c r="BH1899" s="80"/>
      <c r="BI1899" s="80"/>
      <c r="BJ1899" s="76"/>
      <c r="BK1899" s="76"/>
      <c r="BL1899" s="78"/>
      <c r="BM1899" s="76"/>
      <c r="BN1899" s="76"/>
      <c r="BO1899" s="76"/>
      <c r="BP1899" s="76"/>
      <c r="BQ1899" s="76"/>
      <c r="BR1899" s="76"/>
      <c r="BS1899" s="76"/>
      <c r="BT1899" s="76"/>
      <c r="BU1899" s="76"/>
      <c r="BV1899" s="76"/>
      <c r="BW1899" s="76"/>
      <c r="BX1899" s="76"/>
      <c r="BY1899" s="76"/>
      <c r="BZ1899" s="70"/>
      <c r="CA1899" s="71"/>
      <c r="CB1899" s="70"/>
      <c r="CC1899" s="70"/>
      <c r="CD1899" s="72"/>
      <c r="CJ1899"/>
      <c r="CW1899" s="74"/>
      <c r="DC1899" s="67"/>
      <c r="DI1899" s="67"/>
    </row>
    <row r="1900" spans="1:113">
      <c r="A1900" s="76"/>
      <c r="B1900" s="80"/>
      <c r="C1900" s="76"/>
      <c r="D1900" s="78"/>
      <c r="E1900" s="76"/>
      <c r="F1900" s="76"/>
      <c r="G1900" s="76"/>
      <c r="H1900" s="76"/>
      <c r="I1900" s="76"/>
      <c r="J1900" s="76"/>
      <c r="K1900" s="76"/>
      <c r="L1900" s="78"/>
      <c r="M1900" s="76"/>
      <c r="N1900" s="76"/>
      <c r="O1900" s="76"/>
      <c r="P1900" s="76"/>
      <c r="Q1900" s="76"/>
      <c r="R1900" s="76"/>
      <c r="S1900" s="76"/>
      <c r="T1900" s="76"/>
      <c r="U1900" s="76"/>
      <c r="V1900" s="76"/>
      <c r="W1900" s="76"/>
      <c r="X1900" s="76"/>
      <c r="Y1900" s="76"/>
      <c r="Z1900" s="76"/>
      <c r="AA1900" s="76"/>
      <c r="AB1900" s="76"/>
      <c r="AC1900" s="76"/>
      <c r="AD1900" s="76"/>
      <c r="AE1900" s="76"/>
      <c r="AF1900" s="76"/>
      <c r="AG1900" s="76"/>
      <c r="AH1900" s="76"/>
      <c r="AI1900" s="76"/>
      <c r="AJ1900" s="76"/>
      <c r="AK1900" s="76"/>
      <c r="AL1900" s="78"/>
      <c r="AM1900" s="76"/>
      <c r="AN1900" s="76"/>
      <c r="AO1900" s="76"/>
      <c r="AP1900" s="76"/>
      <c r="AQ1900" s="76"/>
      <c r="AR1900" s="76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7"/>
      <c r="BD1900" s="77"/>
      <c r="BE1900" s="80"/>
      <c r="BF1900" s="77"/>
      <c r="BG1900" s="80"/>
      <c r="BH1900" s="80"/>
      <c r="BI1900" s="80"/>
      <c r="BJ1900" s="76"/>
      <c r="BK1900" s="76"/>
      <c r="BL1900" s="78"/>
      <c r="BM1900" s="76"/>
      <c r="BN1900" s="76"/>
      <c r="BO1900" s="76"/>
      <c r="BP1900" s="76"/>
      <c r="BQ1900" s="76"/>
      <c r="BR1900" s="76"/>
      <c r="BS1900" s="76"/>
      <c r="BT1900" s="76"/>
      <c r="BU1900" s="76"/>
      <c r="BV1900" s="76"/>
      <c r="BW1900" s="76"/>
      <c r="BX1900" s="76"/>
      <c r="BY1900" s="76"/>
      <c r="BZ1900" s="70"/>
      <c r="CA1900" s="71"/>
      <c r="CB1900" s="70"/>
      <c r="CC1900" s="70"/>
      <c r="CD1900" s="72"/>
      <c r="CJ1900"/>
      <c r="CW1900" s="74"/>
      <c r="DC1900" s="67"/>
      <c r="DI1900" s="67"/>
    </row>
    <row r="1901" spans="1:113">
      <c r="A1901" s="76"/>
      <c r="B1901" s="77"/>
      <c r="C1901" s="76"/>
      <c r="D1901" s="78"/>
      <c r="E1901" s="76"/>
      <c r="F1901" s="76"/>
      <c r="G1901" s="76"/>
      <c r="H1901" s="76"/>
      <c r="I1901" s="76"/>
      <c r="J1901" s="76"/>
      <c r="K1901" s="76"/>
      <c r="L1901" s="78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76"/>
      <c r="AE1901" s="76"/>
      <c r="AF1901" s="76"/>
      <c r="AG1901" s="76"/>
      <c r="AH1901" s="76"/>
      <c r="AI1901" s="76"/>
      <c r="AJ1901" s="76"/>
      <c r="AK1901" s="76"/>
      <c r="AL1901" s="78"/>
      <c r="AM1901" s="76"/>
      <c r="AN1901" s="76"/>
      <c r="AO1901" s="76"/>
      <c r="AP1901" s="76"/>
      <c r="AQ1901" s="76"/>
      <c r="AR1901" s="76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7"/>
      <c r="BD1901" s="77"/>
      <c r="BE1901" s="77"/>
      <c r="BF1901" s="77"/>
      <c r="BG1901" s="77"/>
      <c r="BH1901" s="77"/>
      <c r="BI1901" s="77"/>
      <c r="BJ1901" s="76"/>
      <c r="BK1901" s="76"/>
      <c r="BL1901" s="78"/>
      <c r="BM1901" s="76"/>
      <c r="BN1901" s="76"/>
      <c r="BO1901" s="76"/>
      <c r="BP1901" s="76"/>
      <c r="BQ1901" s="76"/>
      <c r="BR1901" s="76"/>
      <c r="BS1901" s="76"/>
      <c r="BT1901" s="76"/>
      <c r="BU1901" s="76"/>
      <c r="BV1901" s="76"/>
      <c r="BW1901" s="76"/>
      <c r="BX1901" s="76"/>
      <c r="BY1901" s="76"/>
      <c r="BZ1901" s="70"/>
      <c r="CA1901" s="71"/>
      <c r="CB1901" s="70"/>
      <c r="CC1901" s="70"/>
      <c r="CD1901" s="72"/>
      <c r="CJ1901"/>
      <c r="CW1901" s="74"/>
      <c r="DC1901" s="67"/>
      <c r="DI1901" s="67"/>
    </row>
    <row r="1902" spans="1:113">
      <c r="A1902" s="76"/>
      <c r="B1902" s="80"/>
      <c r="C1902" s="76"/>
      <c r="D1902" s="78"/>
      <c r="E1902" s="76"/>
      <c r="F1902" s="76"/>
      <c r="G1902" s="76"/>
      <c r="H1902" s="76"/>
      <c r="I1902" s="76"/>
      <c r="J1902" s="76"/>
      <c r="K1902" s="76"/>
      <c r="L1902" s="78"/>
      <c r="M1902" s="76"/>
      <c r="N1902" s="76"/>
      <c r="O1902" s="76"/>
      <c r="P1902" s="76"/>
      <c r="Q1902" s="76"/>
      <c r="R1902" s="76"/>
      <c r="S1902" s="76"/>
      <c r="T1902" s="76"/>
      <c r="U1902" s="76"/>
      <c r="V1902" s="76"/>
      <c r="W1902" s="76"/>
      <c r="X1902" s="76"/>
      <c r="Y1902" s="76"/>
      <c r="Z1902" s="76"/>
      <c r="AA1902" s="76"/>
      <c r="AB1902" s="76"/>
      <c r="AC1902" s="76"/>
      <c r="AD1902" s="76"/>
      <c r="AE1902" s="76"/>
      <c r="AF1902" s="76"/>
      <c r="AG1902" s="76"/>
      <c r="AH1902" s="76"/>
      <c r="AI1902" s="76"/>
      <c r="AJ1902" s="76"/>
      <c r="AK1902" s="76"/>
      <c r="AL1902" s="78"/>
      <c r="AM1902" s="76"/>
      <c r="AN1902" s="76"/>
      <c r="AO1902" s="76"/>
      <c r="AP1902" s="76"/>
      <c r="AQ1902" s="76"/>
      <c r="AR1902" s="76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7"/>
      <c r="BD1902" s="77"/>
      <c r="BE1902" s="80"/>
      <c r="BF1902" s="77"/>
      <c r="BG1902" s="80"/>
      <c r="BH1902" s="80"/>
      <c r="BI1902" s="80"/>
      <c r="BJ1902" s="76"/>
      <c r="BK1902" s="76"/>
      <c r="BL1902" s="78"/>
      <c r="BM1902" s="76"/>
      <c r="BN1902" s="76"/>
      <c r="BO1902" s="76"/>
      <c r="BP1902" s="76"/>
      <c r="BQ1902" s="76"/>
      <c r="BR1902" s="76"/>
      <c r="BS1902" s="76"/>
      <c r="BT1902" s="76"/>
      <c r="BU1902" s="76"/>
      <c r="BV1902" s="76"/>
      <c r="BW1902" s="76"/>
      <c r="BX1902" s="76"/>
      <c r="BY1902" s="76"/>
      <c r="BZ1902" s="70"/>
      <c r="CA1902" s="71"/>
      <c r="CB1902" s="70"/>
      <c r="CC1902" s="70"/>
      <c r="CD1902" s="72"/>
      <c r="CJ1902"/>
      <c r="CW1902" s="74"/>
      <c r="DC1902" s="67"/>
      <c r="DI1902" s="67"/>
    </row>
    <row r="1903" spans="1:113">
      <c r="A1903" s="76"/>
      <c r="B1903" s="77"/>
      <c r="C1903" s="76"/>
      <c r="D1903" s="78"/>
      <c r="E1903" s="76"/>
      <c r="F1903" s="76"/>
      <c r="G1903" s="76"/>
      <c r="H1903" s="76"/>
      <c r="I1903" s="76"/>
      <c r="J1903" s="76"/>
      <c r="K1903" s="76"/>
      <c r="L1903" s="78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76"/>
      <c r="AI1903" s="76"/>
      <c r="AJ1903" s="76"/>
      <c r="AK1903" s="76"/>
      <c r="AL1903" s="78"/>
      <c r="AM1903" s="76"/>
      <c r="AN1903" s="76"/>
      <c r="AO1903" s="76"/>
      <c r="AP1903" s="76"/>
      <c r="AQ1903" s="76"/>
      <c r="AR1903" s="76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7"/>
      <c r="BD1903" s="77"/>
      <c r="BE1903" s="77"/>
      <c r="BF1903" s="77"/>
      <c r="BG1903" s="77"/>
      <c r="BH1903" s="77"/>
      <c r="BI1903" s="77"/>
      <c r="BJ1903" s="76"/>
      <c r="BK1903" s="76"/>
      <c r="BL1903" s="78"/>
      <c r="BM1903" s="76"/>
      <c r="BN1903" s="76"/>
      <c r="BO1903" s="76"/>
      <c r="BP1903" s="76"/>
      <c r="BQ1903" s="76"/>
      <c r="BR1903" s="76"/>
      <c r="BS1903" s="76"/>
      <c r="BT1903" s="76"/>
      <c r="BU1903" s="76"/>
      <c r="BV1903" s="76"/>
      <c r="BW1903" s="76"/>
      <c r="BX1903" s="76"/>
      <c r="BY1903" s="76"/>
      <c r="BZ1903" s="70"/>
      <c r="CA1903" s="71"/>
      <c r="CB1903" s="70"/>
      <c r="CC1903" s="70"/>
      <c r="CD1903" s="72"/>
      <c r="CJ1903"/>
      <c r="CW1903" s="74"/>
      <c r="DC1903" s="67"/>
      <c r="DI1903" s="67"/>
    </row>
    <row r="1904" spans="1:113">
      <c r="A1904" s="76"/>
      <c r="B1904" s="80"/>
      <c r="C1904" s="76"/>
      <c r="D1904" s="78"/>
      <c r="E1904" s="76"/>
      <c r="F1904" s="76"/>
      <c r="G1904" s="76"/>
      <c r="H1904" s="76"/>
      <c r="I1904" s="76"/>
      <c r="J1904" s="76"/>
      <c r="K1904" s="76"/>
      <c r="L1904" s="78"/>
      <c r="M1904" s="76"/>
      <c r="N1904" s="76"/>
      <c r="O1904" s="76"/>
      <c r="P1904" s="76"/>
      <c r="Q1904" s="76"/>
      <c r="R1904" s="76"/>
      <c r="S1904" s="76"/>
      <c r="T1904" s="76"/>
      <c r="U1904" s="76"/>
      <c r="V1904" s="76"/>
      <c r="W1904" s="76"/>
      <c r="X1904" s="76"/>
      <c r="Y1904" s="76"/>
      <c r="Z1904" s="76"/>
      <c r="AA1904" s="76"/>
      <c r="AB1904" s="76"/>
      <c r="AC1904" s="76"/>
      <c r="AD1904" s="76"/>
      <c r="AE1904" s="76"/>
      <c r="AF1904" s="76"/>
      <c r="AG1904" s="76"/>
      <c r="AH1904" s="76"/>
      <c r="AI1904" s="76"/>
      <c r="AJ1904" s="76"/>
      <c r="AK1904" s="76"/>
      <c r="AL1904" s="78"/>
      <c r="AM1904" s="76"/>
      <c r="AN1904" s="76"/>
      <c r="AO1904" s="76"/>
      <c r="AP1904" s="76"/>
      <c r="AQ1904" s="76"/>
      <c r="AR1904" s="76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7"/>
      <c r="BD1904" s="77"/>
      <c r="BE1904" s="80"/>
      <c r="BF1904" s="77"/>
      <c r="BG1904" s="80"/>
      <c r="BH1904" s="80"/>
      <c r="BI1904" s="80"/>
      <c r="BJ1904" s="76"/>
      <c r="BK1904" s="76"/>
      <c r="BL1904" s="78"/>
      <c r="BM1904" s="76"/>
      <c r="BN1904" s="76"/>
      <c r="BO1904" s="76"/>
      <c r="BP1904" s="76"/>
      <c r="BQ1904" s="76"/>
      <c r="BR1904" s="76"/>
      <c r="BS1904" s="76"/>
      <c r="BT1904" s="76"/>
      <c r="BU1904" s="76"/>
      <c r="BV1904" s="76"/>
      <c r="BW1904" s="76"/>
      <c r="BX1904" s="76"/>
      <c r="BY1904" s="76"/>
      <c r="BZ1904" s="70"/>
      <c r="CA1904" s="71"/>
      <c r="CB1904" s="70"/>
      <c r="CC1904" s="70"/>
      <c r="CD1904" s="72"/>
      <c r="CJ1904"/>
      <c r="CW1904" s="74"/>
      <c r="DC1904" s="67"/>
      <c r="DI1904" s="67"/>
    </row>
    <row r="1905" spans="1:113">
      <c r="A1905" s="76"/>
      <c r="B1905" s="77"/>
      <c r="C1905" s="76"/>
      <c r="D1905" s="78"/>
      <c r="E1905" s="76"/>
      <c r="F1905" s="76"/>
      <c r="G1905" s="76"/>
      <c r="H1905" s="76"/>
      <c r="I1905" s="76"/>
      <c r="J1905" s="76"/>
      <c r="K1905" s="76"/>
      <c r="L1905" s="78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76"/>
      <c r="AI1905" s="76"/>
      <c r="AJ1905" s="76"/>
      <c r="AK1905" s="76"/>
      <c r="AL1905" s="78"/>
      <c r="AM1905" s="76"/>
      <c r="AN1905" s="76"/>
      <c r="AO1905" s="76"/>
      <c r="AP1905" s="76"/>
      <c r="AQ1905" s="76"/>
      <c r="AR1905" s="76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7"/>
      <c r="BD1905" s="77"/>
      <c r="BE1905" s="77"/>
      <c r="BF1905" s="77"/>
      <c r="BG1905" s="77"/>
      <c r="BH1905" s="77"/>
      <c r="BI1905" s="77"/>
      <c r="BJ1905" s="76"/>
      <c r="BK1905" s="76"/>
      <c r="BL1905" s="78"/>
      <c r="BM1905" s="76"/>
      <c r="BN1905" s="76"/>
      <c r="BO1905" s="76"/>
      <c r="BP1905" s="76"/>
      <c r="BQ1905" s="76"/>
      <c r="BR1905" s="76"/>
      <c r="BS1905" s="76"/>
      <c r="BT1905" s="76"/>
      <c r="BU1905" s="76"/>
      <c r="BV1905" s="76"/>
      <c r="BW1905" s="76"/>
      <c r="BX1905" s="76"/>
      <c r="BY1905" s="76"/>
      <c r="BZ1905" s="70"/>
      <c r="CA1905" s="71"/>
      <c r="CB1905" s="70"/>
      <c r="CC1905" s="70"/>
      <c r="CD1905" s="72"/>
      <c r="CJ1905"/>
      <c r="CW1905" s="74"/>
      <c r="DC1905" s="67"/>
      <c r="DI1905" s="67"/>
    </row>
    <row r="1906" spans="1:113">
      <c r="A1906" s="76"/>
      <c r="B1906" s="80"/>
      <c r="C1906" s="76"/>
      <c r="D1906" s="78"/>
      <c r="E1906" s="76"/>
      <c r="F1906" s="76"/>
      <c r="G1906" s="76"/>
      <c r="H1906" s="76"/>
      <c r="I1906" s="76"/>
      <c r="J1906" s="76"/>
      <c r="K1906" s="76"/>
      <c r="L1906" s="78"/>
      <c r="M1906" s="76"/>
      <c r="N1906" s="76"/>
      <c r="O1906" s="76"/>
      <c r="P1906" s="76"/>
      <c r="Q1906" s="76"/>
      <c r="R1906" s="76"/>
      <c r="S1906" s="76"/>
      <c r="T1906" s="76"/>
      <c r="U1906" s="76"/>
      <c r="V1906" s="76"/>
      <c r="W1906" s="76"/>
      <c r="X1906" s="76"/>
      <c r="Y1906" s="76"/>
      <c r="Z1906" s="76"/>
      <c r="AA1906" s="76"/>
      <c r="AB1906" s="76"/>
      <c r="AC1906" s="76"/>
      <c r="AD1906" s="76"/>
      <c r="AE1906" s="76"/>
      <c r="AF1906" s="76"/>
      <c r="AG1906" s="76"/>
      <c r="AH1906" s="76"/>
      <c r="AI1906" s="76"/>
      <c r="AJ1906" s="76"/>
      <c r="AK1906" s="76"/>
      <c r="AL1906" s="78"/>
      <c r="AM1906" s="76"/>
      <c r="AN1906" s="76"/>
      <c r="AO1906" s="76"/>
      <c r="AP1906" s="76"/>
      <c r="AQ1906" s="76"/>
      <c r="AR1906" s="76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7"/>
      <c r="BD1906" s="77"/>
      <c r="BE1906" s="80"/>
      <c r="BF1906" s="77"/>
      <c r="BG1906" s="80"/>
      <c r="BH1906" s="80"/>
      <c r="BI1906" s="80"/>
      <c r="BJ1906" s="76"/>
      <c r="BK1906" s="76"/>
      <c r="BL1906" s="78"/>
      <c r="BM1906" s="76"/>
      <c r="BN1906" s="76"/>
      <c r="BO1906" s="76"/>
      <c r="BP1906" s="76"/>
      <c r="BQ1906" s="76"/>
      <c r="BR1906" s="76"/>
      <c r="BS1906" s="76"/>
      <c r="BT1906" s="76"/>
      <c r="BU1906" s="76"/>
      <c r="BV1906" s="76"/>
      <c r="BW1906" s="76"/>
      <c r="BX1906" s="76"/>
      <c r="BY1906" s="76"/>
      <c r="BZ1906" s="70"/>
      <c r="CA1906" s="71"/>
      <c r="CB1906" s="70"/>
      <c r="CC1906" s="70"/>
      <c r="CD1906" s="72"/>
      <c r="CJ1906"/>
      <c r="CW1906" s="74"/>
      <c r="DC1906" s="67"/>
      <c r="DI1906" s="67"/>
    </row>
    <row r="1907" spans="1:113">
      <c r="A1907" s="76"/>
      <c r="B1907" s="80"/>
      <c r="C1907" s="76"/>
      <c r="D1907" s="78"/>
      <c r="E1907" s="76"/>
      <c r="F1907" s="76"/>
      <c r="G1907" s="76"/>
      <c r="H1907" s="76"/>
      <c r="I1907" s="76"/>
      <c r="J1907" s="76"/>
      <c r="K1907" s="76"/>
      <c r="L1907" s="78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76"/>
      <c r="AE1907" s="76"/>
      <c r="AF1907" s="76"/>
      <c r="AG1907" s="76"/>
      <c r="AH1907" s="76"/>
      <c r="AI1907" s="76"/>
      <c r="AJ1907" s="76"/>
      <c r="AK1907" s="76"/>
      <c r="AL1907" s="78"/>
      <c r="AM1907" s="76"/>
      <c r="AN1907" s="76"/>
      <c r="AO1907" s="76"/>
      <c r="AP1907" s="76"/>
      <c r="AQ1907" s="76"/>
      <c r="AR1907" s="76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7"/>
      <c r="BD1907" s="77"/>
      <c r="BE1907" s="80"/>
      <c r="BF1907" s="77"/>
      <c r="BG1907" s="80"/>
      <c r="BH1907" s="80"/>
      <c r="BI1907" s="80"/>
      <c r="BJ1907" s="76"/>
      <c r="BK1907" s="76"/>
      <c r="BL1907" s="78"/>
      <c r="BM1907" s="76"/>
      <c r="BN1907" s="76"/>
      <c r="BO1907" s="76"/>
      <c r="BP1907" s="76"/>
      <c r="BQ1907" s="76"/>
      <c r="BR1907" s="76"/>
      <c r="BS1907" s="76"/>
      <c r="BT1907" s="76"/>
      <c r="BU1907" s="76"/>
      <c r="BV1907" s="76"/>
      <c r="BW1907" s="76"/>
      <c r="BX1907" s="76"/>
      <c r="BY1907" s="76"/>
      <c r="BZ1907" s="70"/>
      <c r="CA1907" s="71"/>
      <c r="CB1907" s="70"/>
      <c r="CC1907" s="70"/>
      <c r="CD1907" s="72"/>
      <c r="CJ1907"/>
      <c r="CW1907" s="74"/>
      <c r="DC1907" s="67"/>
      <c r="DI1907" s="67"/>
    </row>
    <row r="1908" spans="1:113">
      <c r="A1908" s="76"/>
      <c r="B1908" s="80"/>
      <c r="C1908" s="76"/>
      <c r="D1908" s="78"/>
      <c r="E1908" s="76"/>
      <c r="F1908" s="76"/>
      <c r="G1908" s="76"/>
      <c r="H1908" s="76"/>
      <c r="I1908" s="76"/>
      <c r="J1908" s="76"/>
      <c r="K1908" s="76"/>
      <c r="L1908" s="78"/>
      <c r="M1908" s="76"/>
      <c r="N1908" s="76"/>
      <c r="O1908" s="76"/>
      <c r="P1908" s="76"/>
      <c r="Q1908" s="76"/>
      <c r="R1908" s="76"/>
      <c r="S1908" s="76"/>
      <c r="T1908" s="76"/>
      <c r="U1908" s="76"/>
      <c r="V1908" s="76"/>
      <c r="W1908" s="76"/>
      <c r="X1908" s="76"/>
      <c r="Y1908" s="76"/>
      <c r="Z1908" s="76"/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8"/>
      <c r="AM1908" s="76"/>
      <c r="AN1908" s="76"/>
      <c r="AO1908" s="76"/>
      <c r="AP1908" s="76"/>
      <c r="AQ1908" s="76"/>
      <c r="AR1908" s="76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7"/>
      <c r="BD1908" s="77"/>
      <c r="BE1908" s="80"/>
      <c r="BF1908" s="77"/>
      <c r="BG1908" s="80"/>
      <c r="BH1908" s="80"/>
      <c r="BI1908" s="80"/>
      <c r="BJ1908" s="76"/>
      <c r="BK1908" s="76"/>
      <c r="BL1908" s="78"/>
      <c r="BM1908" s="76"/>
      <c r="BN1908" s="76"/>
      <c r="BO1908" s="76"/>
      <c r="BP1908" s="76"/>
      <c r="BQ1908" s="76"/>
      <c r="BR1908" s="76"/>
      <c r="BS1908" s="76"/>
      <c r="BT1908" s="76"/>
      <c r="BU1908" s="76"/>
      <c r="BV1908" s="76"/>
      <c r="BW1908" s="76"/>
      <c r="BX1908" s="76"/>
      <c r="BY1908" s="76"/>
      <c r="BZ1908" s="70"/>
      <c r="CA1908" s="71"/>
      <c r="CB1908" s="70"/>
      <c r="CC1908" s="70"/>
      <c r="CD1908" s="72"/>
      <c r="CJ1908"/>
      <c r="CW1908" s="74"/>
      <c r="DC1908" s="67"/>
      <c r="DI1908" s="67"/>
    </row>
    <row r="1909" spans="1:113">
      <c r="A1909" s="76"/>
      <c r="B1909" s="80"/>
      <c r="C1909" s="76"/>
      <c r="D1909" s="78"/>
      <c r="E1909" s="76"/>
      <c r="F1909" s="76"/>
      <c r="G1909" s="76"/>
      <c r="H1909" s="76"/>
      <c r="I1909" s="76"/>
      <c r="J1909" s="76"/>
      <c r="K1909" s="76"/>
      <c r="L1909" s="78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8"/>
      <c r="AM1909" s="76"/>
      <c r="AN1909" s="76"/>
      <c r="AO1909" s="76"/>
      <c r="AP1909" s="76"/>
      <c r="AQ1909" s="76"/>
      <c r="AR1909" s="76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7"/>
      <c r="BD1909" s="77"/>
      <c r="BE1909" s="80"/>
      <c r="BF1909" s="77"/>
      <c r="BG1909" s="80"/>
      <c r="BH1909" s="80"/>
      <c r="BI1909" s="80"/>
      <c r="BJ1909" s="76"/>
      <c r="BK1909" s="76"/>
      <c r="BL1909" s="78"/>
      <c r="BM1909" s="76"/>
      <c r="BN1909" s="76"/>
      <c r="BO1909" s="76"/>
      <c r="BP1909" s="76"/>
      <c r="BQ1909" s="76"/>
      <c r="BR1909" s="76"/>
      <c r="BS1909" s="76"/>
      <c r="BT1909" s="76"/>
      <c r="BU1909" s="76"/>
      <c r="BV1909" s="76"/>
      <c r="BW1909" s="76"/>
      <c r="BX1909" s="76"/>
      <c r="BY1909" s="76"/>
      <c r="BZ1909" s="70"/>
      <c r="CA1909" s="71"/>
      <c r="CB1909" s="70"/>
      <c r="CC1909" s="70"/>
      <c r="CD1909" s="72"/>
      <c r="CJ1909"/>
      <c r="CW1909" s="74"/>
      <c r="DC1909" s="67"/>
      <c r="DI1909" s="67"/>
    </row>
    <row r="1910" spans="1:113">
      <c r="A1910" s="76"/>
      <c r="B1910" s="77"/>
      <c r="C1910" s="76"/>
      <c r="D1910" s="78"/>
      <c r="E1910" s="76"/>
      <c r="F1910" s="76"/>
      <c r="G1910" s="76"/>
      <c r="H1910" s="76"/>
      <c r="I1910" s="76"/>
      <c r="J1910" s="76"/>
      <c r="K1910" s="76"/>
      <c r="L1910" s="78"/>
      <c r="M1910" s="76"/>
      <c r="N1910" s="76"/>
      <c r="O1910" s="76"/>
      <c r="P1910" s="76"/>
      <c r="Q1910" s="76"/>
      <c r="R1910" s="76"/>
      <c r="S1910" s="76"/>
      <c r="T1910" s="76"/>
      <c r="U1910" s="76"/>
      <c r="V1910" s="76"/>
      <c r="W1910" s="76"/>
      <c r="X1910" s="76"/>
      <c r="Y1910" s="76"/>
      <c r="Z1910" s="76"/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8"/>
      <c r="AM1910" s="76"/>
      <c r="AN1910" s="76"/>
      <c r="AO1910" s="76"/>
      <c r="AP1910" s="76"/>
      <c r="AQ1910" s="76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7"/>
      <c r="BD1910" s="77"/>
      <c r="BE1910" s="77"/>
      <c r="BF1910" s="77"/>
      <c r="BG1910" s="77"/>
      <c r="BH1910" s="77"/>
      <c r="BI1910" s="77"/>
      <c r="BJ1910" s="76"/>
      <c r="BK1910" s="76"/>
      <c r="BL1910" s="78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0"/>
      <c r="CA1910" s="71"/>
      <c r="CB1910" s="70"/>
      <c r="CC1910" s="70"/>
      <c r="CD1910" s="72"/>
      <c r="CJ1910"/>
      <c r="CW1910" s="74"/>
      <c r="DC1910" s="67"/>
      <c r="DI1910" s="67"/>
    </row>
    <row r="1911" spans="1:113">
      <c r="A1911" s="76"/>
      <c r="B1911" s="80"/>
      <c r="C1911" s="76"/>
      <c r="D1911" s="78"/>
      <c r="E1911" s="76"/>
      <c r="F1911" s="76"/>
      <c r="G1911" s="76"/>
      <c r="H1911" s="76"/>
      <c r="I1911" s="76"/>
      <c r="J1911" s="76"/>
      <c r="K1911" s="76"/>
      <c r="L1911" s="78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8"/>
      <c r="AM1911" s="76"/>
      <c r="AN1911" s="76"/>
      <c r="AO1911" s="76"/>
      <c r="AP1911" s="76"/>
      <c r="AQ1911" s="76"/>
      <c r="AR1911" s="76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7"/>
      <c r="BD1911" s="77"/>
      <c r="BE1911" s="80"/>
      <c r="BF1911" s="77"/>
      <c r="BG1911" s="80"/>
      <c r="BH1911" s="80"/>
      <c r="BI1911" s="80"/>
      <c r="BJ1911" s="76"/>
      <c r="BK1911" s="76"/>
      <c r="BL1911" s="78"/>
      <c r="BM1911" s="76"/>
      <c r="BN1911" s="76"/>
      <c r="BO1911" s="76"/>
      <c r="BP1911" s="76"/>
      <c r="BQ1911" s="76"/>
      <c r="BR1911" s="76"/>
      <c r="BS1911" s="76"/>
      <c r="BT1911" s="76"/>
      <c r="BU1911" s="76"/>
      <c r="BV1911" s="76"/>
      <c r="BW1911" s="76"/>
      <c r="BX1911" s="76"/>
      <c r="BY1911" s="76"/>
      <c r="BZ1911" s="70"/>
      <c r="CA1911" s="71"/>
      <c r="CB1911" s="70"/>
      <c r="CC1911" s="70"/>
      <c r="CD1911" s="72"/>
      <c r="CJ1911"/>
      <c r="CW1911" s="74"/>
      <c r="DC1911" s="67"/>
      <c r="DI1911" s="67"/>
    </row>
    <row r="1912" spans="1:113">
      <c r="A1912" s="76"/>
      <c r="B1912" s="77"/>
      <c r="C1912" s="76"/>
      <c r="D1912" s="78"/>
      <c r="E1912" s="76"/>
      <c r="F1912" s="76"/>
      <c r="G1912" s="76"/>
      <c r="H1912" s="76"/>
      <c r="I1912" s="76"/>
      <c r="J1912" s="76"/>
      <c r="K1912" s="76"/>
      <c r="L1912" s="78"/>
      <c r="M1912" s="76"/>
      <c r="N1912" s="76"/>
      <c r="O1912" s="76"/>
      <c r="P1912" s="76"/>
      <c r="Q1912" s="76"/>
      <c r="R1912" s="76"/>
      <c r="S1912" s="76"/>
      <c r="T1912" s="76"/>
      <c r="U1912" s="76"/>
      <c r="V1912" s="76"/>
      <c r="W1912" s="76"/>
      <c r="X1912" s="76"/>
      <c r="Y1912" s="76"/>
      <c r="Z1912" s="76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8"/>
      <c r="AM1912" s="76"/>
      <c r="AN1912" s="76"/>
      <c r="AO1912" s="76"/>
      <c r="AP1912" s="76"/>
      <c r="AQ1912" s="76"/>
      <c r="AR1912" s="76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7"/>
      <c r="BD1912" s="77"/>
      <c r="BE1912" s="77"/>
      <c r="BF1912" s="77"/>
      <c r="BG1912" s="77"/>
      <c r="BH1912" s="77"/>
      <c r="BI1912" s="77"/>
      <c r="BJ1912" s="76"/>
      <c r="BK1912" s="76"/>
      <c r="BL1912" s="78"/>
      <c r="BM1912" s="76"/>
      <c r="BN1912" s="76"/>
      <c r="BO1912" s="76"/>
      <c r="BP1912" s="76"/>
      <c r="BQ1912" s="76"/>
      <c r="BR1912" s="76"/>
      <c r="BS1912" s="76"/>
      <c r="BT1912" s="76"/>
      <c r="BU1912" s="76"/>
      <c r="BV1912" s="76"/>
      <c r="BW1912" s="76"/>
      <c r="BX1912" s="76"/>
      <c r="BY1912" s="76"/>
      <c r="BZ1912" s="70"/>
      <c r="CA1912" s="71"/>
      <c r="CB1912" s="70"/>
      <c r="CC1912" s="70"/>
      <c r="CD1912" s="72"/>
      <c r="CJ1912"/>
      <c r="CW1912" s="74"/>
      <c r="DC1912" s="67"/>
      <c r="DI1912" s="67"/>
    </row>
    <row r="1913" spans="1:113">
      <c r="A1913" s="76"/>
      <c r="B1913" s="80"/>
      <c r="C1913" s="76"/>
      <c r="D1913" s="78"/>
      <c r="E1913" s="76"/>
      <c r="F1913" s="76"/>
      <c r="G1913" s="76"/>
      <c r="H1913" s="76"/>
      <c r="I1913" s="76"/>
      <c r="J1913" s="76"/>
      <c r="K1913" s="76"/>
      <c r="L1913" s="78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8"/>
      <c r="AM1913" s="76"/>
      <c r="AN1913" s="76"/>
      <c r="AO1913" s="76"/>
      <c r="AP1913" s="76"/>
      <c r="AQ1913" s="76"/>
      <c r="AR1913" s="76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7"/>
      <c r="BD1913" s="77"/>
      <c r="BE1913" s="80"/>
      <c r="BF1913" s="77"/>
      <c r="BG1913" s="80"/>
      <c r="BH1913" s="80"/>
      <c r="BI1913" s="80"/>
      <c r="BJ1913" s="76"/>
      <c r="BK1913" s="76"/>
      <c r="BL1913" s="78"/>
      <c r="BM1913" s="76"/>
      <c r="BN1913" s="76"/>
      <c r="BO1913" s="76"/>
      <c r="BP1913" s="76"/>
      <c r="BQ1913" s="76"/>
      <c r="BR1913" s="76"/>
      <c r="BS1913" s="76"/>
      <c r="BT1913" s="76"/>
      <c r="BU1913" s="76"/>
      <c r="BV1913" s="76"/>
      <c r="BW1913" s="76"/>
      <c r="BX1913" s="76"/>
      <c r="BY1913" s="76"/>
      <c r="BZ1913" s="70"/>
      <c r="CA1913" s="71"/>
      <c r="CB1913" s="70"/>
      <c r="CC1913" s="70"/>
      <c r="CD1913" s="72"/>
      <c r="CJ1913"/>
      <c r="CW1913" s="74"/>
      <c r="DC1913" s="67"/>
      <c r="DI1913" s="67"/>
    </row>
    <row r="1914" spans="1:113">
      <c r="A1914" s="76"/>
      <c r="B1914" s="77"/>
      <c r="C1914" s="76"/>
      <c r="D1914" s="78"/>
      <c r="E1914" s="76"/>
      <c r="F1914" s="76"/>
      <c r="G1914" s="76"/>
      <c r="H1914" s="76"/>
      <c r="I1914" s="76"/>
      <c r="J1914" s="76"/>
      <c r="K1914" s="76"/>
      <c r="L1914" s="78"/>
      <c r="M1914" s="76"/>
      <c r="N1914" s="76"/>
      <c r="O1914" s="76"/>
      <c r="P1914" s="76"/>
      <c r="Q1914" s="76"/>
      <c r="R1914" s="79"/>
      <c r="S1914" s="76"/>
      <c r="T1914" s="76"/>
      <c r="U1914" s="76"/>
      <c r="V1914" s="76"/>
      <c r="W1914" s="76"/>
      <c r="X1914" s="76"/>
      <c r="Y1914" s="76"/>
      <c r="Z1914" s="76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8"/>
      <c r="AM1914" s="76"/>
      <c r="AN1914" s="76"/>
      <c r="AO1914" s="76"/>
      <c r="AP1914" s="76"/>
      <c r="AQ1914" s="76"/>
      <c r="AR1914" s="76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7"/>
      <c r="BD1914" s="77"/>
      <c r="BE1914" s="77"/>
      <c r="BF1914" s="77"/>
      <c r="BG1914" s="77"/>
      <c r="BH1914" s="77"/>
      <c r="BI1914" s="77"/>
      <c r="BJ1914" s="76"/>
      <c r="BK1914" s="76"/>
      <c r="BL1914" s="78"/>
      <c r="BM1914" s="76"/>
      <c r="BN1914" s="76"/>
      <c r="BO1914" s="76"/>
      <c r="BP1914" s="76"/>
      <c r="BQ1914" s="76"/>
      <c r="BR1914" s="76"/>
      <c r="BS1914" s="76"/>
      <c r="BT1914" s="76"/>
      <c r="BU1914" s="76"/>
      <c r="BV1914" s="76"/>
      <c r="BW1914" s="76"/>
      <c r="BX1914" s="76"/>
      <c r="BY1914" s="76"/>
      <c r="BZ1914" s="70"/>
      <c r="CA1914" s="71"/>
      <c r="CB1914" s="70"/>
      <c r="CC1914" s="70"/>
      <c r="CD1914" s="72"/>
      <c r="CJ1914"/>
      <c r="CW1914" s="74"/>
      <c r="DC1914" s="67"/>
      <c r="DI1914" s="67"/>
    </row>
    <row r="1915" spans="1:113">
      <c r="A1915" s="76"/>
      <c r="B1915" s="80"/>
      <c r="C1915" s="76"/>
      <c r="D1915" s="78"/>
      <c r="E1915" s="76"/>
      <c r="F1915" s="76"/>
      <c r="G1915" s="76"/>
      <c r="H1915" s="76"/>
      <c r="I1915" s="76"/>
      <c r="J1915" s="76"/>
      <c r="K1915" s="76"/>
      <c r="L1915" s="78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8"/>
      <c r="AM1915" s="76"/>
      <c r="AN1915" s="76"/>
      <c r="AO1915" s="76"/>
      <c r="AP1915" s="76"/>
      <c r="AQ1915" s="76"/>
      <c r="AR1915" s="76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7"/>
      <c r="BD1915" s="77"/>
      <c r="BE1915" s="80"/>
      <c r="BF1915" s="77"/>
      <c r="BG1915" s="80"/>
      <c r="BH1915" s="80"/>
      <c r="BI1915" s="80"/>
      <c r="BJ1915" s="76"/>
      <c r="BK1915" s="76"/>
      <c r="BL1915" s="78"/>
      <c r="BM1915" s="76"/>
      <c r="BN1915" s="76"/>
      <c r="BO1915" s="76"/>
      <c r="BP1915" s="76"/>
      <c r="BQ1915" s="76"/>
      <c r="BR1915" s="76"/>
      <c r="BS1915" s="76"/>
      <c r="BT1915" s="76"/>
      <c r="BU1915" s="76"/>
      <c r="BV1915" s="76"/>
      <c r="BW1915" s="76"/>
      <c r="BX1915" s="76"/>
      <c r="BY1915" s="76"/>
      <c r="BZ1915" s="70"/>
      <c r="CA1915" s="71"/>
      <c r="CB1915" s="70"/>
      <c r="CC1915" s="70"/>
      <c r="CD1915" s="72"/>
      <c r="CJ1915"/>
      <c r="CW1915" s="74"/>
      <c r="DC1915" s="67"/>
      <c r="DI1915" s="67"/>
    </row>
    <row r="1916" spans="1:113">
      <c r="A1916" s="76"/>
      <c r="B1916" s="80"/>
      <c r="C1916" s="76"/>
      <c r="D1916" s="78"/>
      <c r="E1916" s="76"/>
      <c r="F1916" s="76"/>
      <c r="G1916" s="76"/>
      <c r="H1916" s="76"/>
      <c r="I1916" s="76"/>
      <c r="J1916" s="76"/>
      <c r="K1916" s="76"/>
      <c r="L1916" s="78"/>
      <c r="M1916" s="76"/>
      <c r="N1916" s="76"/>
      <c r="O1916" s="76"/>
      <c r="P1916" s="76"/>
      <c r="Q1916" s="76"/>
      <c r="R1916" s="76"/>
      <c r="S1916" s="76"/>
      <c r="T1916" s="76"/>
      <c r="U1916" s="76"/>
      <c r="V1916" s="76"/>
      <c r="W1916" s="76"/>
      <c r="X1916" s="76"/>
      <c r="Y1916" s="76"/>
      <c r="Z1916" s="76"/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8"/>
      <c r="AM1916" s="76"/>
      <c r="AN1916" s="76"/>
      <c r="AO1916" s="76"/>
      <c r="AP1916" s="76"/>
      <c r="AQ1916" s="76"/>
      <c r="AR1916" s="76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7"/>
      <c r="BD1916" s="77"/>
      <c r="BE1916" s="80"/>
      <c r="BF1916" s="77"/>
      <c r="BG1916" s="80"/>
      <c r="BH1916" s="80"/>
      <c r="BI1916" s="80"/>
      <c r="BJ1916" s="76"/>
      <c r="BK1916" s="76"/>
      <c r="BL1916" s="78"/>
      <c r="BM1916" s="76"/>
      <c r="BN1916" s="76"/>
      <c r="BO1916" s="76"/>
      <c r="BP1916" s="76"/>
      <c r="BQ1916" s="76"/>
      <c r="BR1916" s="76"/>
      <c r="BS1916" s="76"/>
      <c r="BT1916" s="76"/>
      <c r="BU1916" s="76"/>
      <c r="BV1916" s="76"/>
      <c r="BW1916" s="76"/>
      <c r="BX1916" s="76"/>
      <c r="BY1916" s="76"/>
      <c r="BZ1916" s="70"/>
      <c r="CA1916" s="71"/>
      <c r="CB1916" s="70"/>
      <c r="CC1916" s="70"/>
      <c r="CD1916" s="72"/>
      <c r="CJ1916"/>
      <c r="CW1916" s="74"/>
      <c r="DC1916" s="67"/>
      <c r="DI1916" s="67"/>
    </row>
    <row r="1917" spans="1:113">
      <c r="A1917" s="76"/>
      <c r="B1917" s="77"/>
      <c r="C1917" s="76"/>
      <c r="D1917" s="78"/>
      <c r="E1917" s="76"/>
      <c r="F1917" s="76"/>
      <c r="G1917" s="76"/>
      <c r="H1917" s="76"/>
      <c r="I1917" s="76"/>
      <c r="J1917" s="76"/>
      <c r="K1917" s="76"/>
      <c r="L1917" s="78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8"/>
      <c r="AM1917" s="76"/>
      <c r="AN1917" s="76"/>
      <c r="AO1917" s="76"/>
      <c r="AP1917" s="76"/>
      <c r="AQ1917" s="76"/>
      <c r="AR1917" s="76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7"/>
      <c r="BD1917" s="77"/>
      <c r="BE1917" s="77"/>
      <c r="BF1917" s="77"/>
      <c r="BG1917" s="77"/>
      <c r="BH1917" s="77"/>
      <c r="BI1917" s="77"/>
      <c r="BJ1917" s="76"/>
      <c r="BK1917" s="76"/>
      <c r="BL1917" s="78"/>
      <c r="BM1917" s="76"/>
      <c r="BN1917" s="76"/>
      <c r="BO1917" s="76"/>
      <c r="BP1917" s="76"/>
      <c r="BQ1917" s="76"/>
      <c r="BR1917" s="76"/>
      <c r="BS1917" s="76"/>
      <c r="BT1917" s="76"/>
      <c r="BU1917" s="76"/>
      <c r="BV1917" s="76"/>
      <c r="BW1917" s="76"/>
      <c r="BX1917" s="76"/>
      <c r="BY1917" s="76"/>
      <c r="BZ1917" s="70"/>
      <c r="CA1917" s="71"/>
      <c r="CB1917" s="70"/>
      <c r="CC1917" s="70"/>
      <c r="CD1917" s="72"/>
      <c r="CJ1917"/>
      <c r="CW1917" s="74"/>
      <c r="DC1917" s="67"/>
      <c r="DI1917" s="67"/>
    </row>
    <row r="1918" spans="1:113">
      <c r="A1918" s="76"/>
      <c r="B1918" s="77"/>
      <c r="C1918" s="76"/>
      <c r="D1918" s="78"/>
      <c r="E1918" s="76"/>
      <c r="F1918" s="76"/>
      <c r="G1918" s="76"/>
      <c r="H1918" s="76"/>
      <c r="I1918" s="76"/>
      <c r="J1918" s="76"/>
      <c r="K1918" s="76"/>
      <c r="L1918" s="78"/>
      <c r="M1918" s="76"/>
      <c r="N1918" s="76"/>
      <c r="O1918" s="76"/>
      <c r="P1918" s="76"/>
      <c r="Q1918" s="76"/>
      <c r="R1918" s="79"/>
      <c r="S1918" s="76"/>
      <c r="T1918" s="76"/>
      <c r="U1918" s="76"/>
      <c r="V1918" s="76"/>
      <c r="W1918" s="76"/>
      <c r="X1918" s="76"/>
      <c r="Y1918" s="76"/>
      <c r="Z1918" s="76"/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8"/>
      <c r="AM1918" s="76"/>
      <c r="AN1918" s="76"/>
      <c r="AO1918" s="76"/>
      <c r="AP1918" s="76"/>
      <c r="AQ1918" s="76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7"/>
      <c r="BD1918" s="77"/>
      <c r="BE1918" s="77"/>
      <c r="BF1918" s="77"/>
      <c r="BG1918" s="77"/>
      <c r="BH1918" s="77"/>
      <c r="BI1918" s="77"/>
      <c r="BJ1918" s="76"/>
      <c r="BK1918" s="76"/>
      <c r="BL1918" s="78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0"/>
      <c r="CA1918" s="71"/>
      <c r="CB1918" s="70"/>
      <c r="CC1918" s="70"/>
      <c r="CD1918" s="72"/>
      <c r="CJ1918"/>
      <c r="CW1918" s="74"/>
      <c r="DC1918" s="67"/>
      <c r="DI1918" s="67"/>
    </row>
    <row r="1919" spans="1:113">
      <c r="A1919" s="76"/>
      <c r="B1919" s="77"/>
      <c r="C1919" s="76"/>
      <c r="D1919" s="78"/>
      <c r="E1919" s="76"/>
      <c r="F1919" s="76"/>
      <c r="G1919" s="76"/>
      <c r="H1919" s="76"/>
      <c r="I1919" s="76"/>
      <c r="J1919" s="76"/>
      <c r="K1919" s="76"/>
      <c r="L1919" s="78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8"/>
      <c r="AM1919" s="76"/>
      <c r="AN1919" s="76"/>
      <c r="AO1919" s="76"/>
      <c r="AP1919" s="76"/>
      <c r="AQ1919" s="76"/>
      <c r="AR1919" s="76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7"/>
      <c r="BD1919" s="77"/>
      <c r="BE1919" s="77"/>
      <c r="BF1919" s="77"/>
      <c r="BG1919" s="77"/>
      <c r="BH1919" s="77"/>
      <c r="BI1919" s="77"/>
      <c r="BJ1919" s="76"/>
      <c r="BK1919" s="76"/>
      <c r="BL1919" s="78"/>
      <c r="BM1919" s="76"/>
      <c r="BN1919" s="76"/>
      <c r="BO1919" s="76"/>
      <c r="BP1919" s="76"/>
      <c r="BQ1919" s="76"/>
      <c r="BR1919" s="76"/>
      <c r="BS1919" s="76"/>
      <c r="BT1919" s="76"/>
      <c r="BU1919" s="76"/>
      <c r="BV1919" s="76"/>
      <c r="BW1919" s="76"/>
      <c r="BX1919" s="76"/>
      <c r="BY1919" s="76"/>
      <c r="BZ1919" s="70"/>
      <c r="CA1919" s="71"/>
      <c r="CB1919" s="70"/>
      <c r="CC1919" s="70"/>
      <c r="CD1919" s="72"/>
      <c r="CJ1919"/>
      <c r="CW1919" s="74"/>
      <c r="DC1919" s="67"/>
      <c r="DI1919" s="67"/>
    </row>
    <row r="1920" spans="1:113">
      <c r="A1920" s="76"/>
      <c r="B1920" s="80"/>
      <c r="C1920" s="76"/>
      <c r="D1920" s="78"/>
      <c r="E1920" s="76"/>
      <c r="F1920" s="76"/>
      <c r="G1920" s="76"/>
      <c r="H1920" s="76"/>
      <c r="I1920" s="76"/>
      <c r="J1920" s="76"/>
      <c r="K1920" s="76"/>
      <c r="L1920" s="78"/>
      <c r="M1920" s="76"/>
      <c r="N1920" s="76"/>
      <c r="O1920" s="76"/>
      <c r="P1920" s="76"/>
      <c r="Q1920" s="76"/>
      <c r="R1920" s="76"/>
      <c r="S1920" s="76"/>
      <c r="T1920" s="76"/>
      <c r="U1920" s="76"/>
      <c r="V1920" s="76"/>
      <c r="W1920" s="76"/>
      <c r="X1920" s="76"/>
      <c r="Y1920" s="76"/>
      <c r="Z1920" s="76"/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8"/>
      <c r="AM1920" s="76"/>
      <c r="AN1920" s="76"/>
      <c r="AO1920" s="76"/>
      <c r="AP1920" s="76"/>
      <c r="AQ1920" s="76"/>
      <c r="AR1920" s="76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7"/>
      <c r="BD1920" s="77"/>
      <c r="BE1920" s="80"/>
      <c r="BF1920" s="77"/>
      <c r="BG1920" s="80"/>
      <c r="BH1920" s="80"/>
      <c r="BI1920" s="80"/>
      <c r="BJ1920" s="76"/>
      <c r="BK1920" s="76"/>
      <c r="BL1920" s="78"/>
      <c r="BM1920" s="76"/>
      <c r="BN1920" s="76"/>
      <c r="BO1920" s="76"/>
      <c r="BP1920" s="76"/>
      <c r="BQ1920" s="76"/>
      <c r="BR1920" s="76"/>
      <c r="BS1920" s="76"/>
      <c r="BT1920" s="76"/>
      <c r="BU1920" s="76"/>
      <c r="BV1920" s="76"/>
      <c r="BW1920" s="76"/>
      <c r="BX1920" s="76"/>
      <c r="BY1920" s="76"/>
      <c r="BZ1920" s="70"/>
      <c r="CA1920" s="71"/>
      <c r="CB1920" s="70"/>
      <c r="CC1920" s="70"/>
      <c r="CD1920" s="72"/>
      <c r="CJ1920"/>
      <c r="CW1920" s="74"/>
      <c r="DC1920" s="67"/>
      <c r="DI1920" s="67"/>
    </row>
    <row r="1921" spans="1:113">
      <c r="A1921" s="76"/>
      <c r="B1921" s="77"/>
      <c r="C1921" s="76"/>
      <c r="D1921" s="78"/>
      <c r="E1921" s="76"/>
      <c r="F1921" s="76"/>
      <c r="G1921" s="76"/>
      <c r="H1921" s="76"/>
      <c r="I1921" s="76"/>
      <c r="J1921" s="76"/>
      <c r="K1921" s="76"/>
      <c r="L1921" s="78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8"/>
      <c r="AM1921" s="76"/>
      <c r="AN1921" s="76"/>
      <c r="AO1921" s="76"/>
      <c r="AP1921" s="76"/>
      <c r="AQ1921" s="76"/>
      <c r="AR1921" s="76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7"/>
      <c r="BD1921" s="77"/>
      <c r="BE1921" s="77"/>
      <c r="BF1921" s="77"/>
      <c r="BG1921" s="77"/>
      <c r="BH1921" s="77"/>
      <c r="BI1921" s="77"/>
      <c r="BJ1921" s="76"/>
      <c r="BK1921" s="76"/>
      <c r="BL1921" s="78"/>
      <c r="BM1921" s="76"/>
      <c r="BN1921" s="76"/>
      <c r="BO1921" s="76"/>
      <c r="BP1921" s="76"/>
      <c r="BQ1921" s="76"/>
      <c r="BR1921" s="76"/>
      <c r="BS1921" s="76"/>
      <c r="BT1921" s="76"/>
      <c r="BU1921" s="76"/>
      <c r="BV1921" s="76"/>
      <c r="BW1921" s="76"/>
      <c r="BX1921" s="76"/>
      <c r="BY1921" s="76"/>
      <c r="BZ1921" s="70"/>
      <c r="CA1921" s="71"/>
      <c r="CB1921" s="70"/>
      <c r="CC1921" s="70"/>
      <c r="CD1921" s="72"/>
      <c r="CJ1921"/>
      <c r="CW1921" s="74"/>
      <c r="DC1921" s="67"/>
      <c r="DI1921" s="67"/>
    </row>
    <row r="1922" spans="1:113">
      <c r="A1922" s="76"/>
      <c r="B1922" s="80"/>
      <c r="C1922" s="76"/>
      <c r="D1922" s="78"/>
      <c r="E1922" s="76"/>
      <c r="F1922" s="76"/>
      <c r="G1922" s="76"/>
      <c r="H1922" s="76"/>
      <c r="I1922" s="76"/>
      <c r="J1922" s="76"/>
      <c r="K1922" s="76"/>
      <c r="L1922" s="78"/>
      <c r="M1922" s="76"/>
      <c r="N1922" s="76"/>
      <c r="O1922" s="76"/>
      <c r="P1922" s="76"/>
      <c r="Q1922" s="76"/>
      <c r="R1922" s="76"/>
      <c r="S1922" s="76"/>
      <c r="T1922" s="76"/>
      <c r="U1922" s="76"/>
      <c r="V1922" s="76"/>
      <c r="W1922" s="76"/>
      <c r="X1922" s="76"/>
      <c r="Y1922" s="76"/>
      <c r="Z1922" s="76"/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8"/>
      <c r="AM1922" s="76"/>
      <c r="AN1922" s="76"/>
      <c r="AO1922" s="76"/>
      <c r="AP1922" s="76"/>
      <c r="AQ1922" s="76"/>
      <c r="AR1922" s="76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7"/>
      <c r="BD1922" s="77"/>
      <c r="BE1922" s="80"/>
      <c r="BF1922" s="77"/>
      <c r="BG1922" s="80"/>
      <c r="BH1922" s="80"/>
      <c r="BI1922" s="80"/>
      <c r="BJ1922" s="76"/>
      <c r="BK1922" s="76"/>
      <c r="BL1922" s="78"/>
      <c r="BM1922" s="76"/>
      <c r="BN1922" s="76"/>
      <c r="BO1922" s="76"/>
      <c r="BP1922" s="76"/>
      <c r="BQ1922" s="76"/>
      <c r="BR1922" s="76"/>
      <c r="BS1922" s="76"/>
      <c r="BT1922" s="76"/>
      <c r="BU1922" s="76"/>
      <c r="BV1922" s="76"/>
      <c r="BW1922" s="76"/>
      <c r="BX1922" s="76"/>
      <c r="BY1922" s="76"/>
      <c r="BZ1922" s="70"/>
      <c r="CA1922" s="71"/>
      <c r="CB1922" s="70"/>
      <c r="CC1922" s="70"/>
      <c r="CD1922" s="72"/>
      <c r="CJ1922"/>
      <c r="CW1922" s="74"/>
      <c r="DC1922" s="67"/>
      <c r="DI1922" s="67"/>
    </row>
    <row r="1923" spans="1:113">
      <c r="A1923" s="76"/>
      <c r="B1923" s="80"/>
      <c r="C1923" s="76"/>
      <c r="D1923" s="78"/>
      <c r="E1923" s="76"/>
      <c r="F1923" s="76"/>
      <c r="G1923" s="76"/>
      <c r="H1923" s="76"/>
      <c r="I1923" s="76"/>
      <c r="J1923" s="76"/>
      <c r="K1923" s="76"/>
      <c r="L1923" s="78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8"/>
      <c r="AM1923" s="76"/>
      <c r="AN1923" s="76"/>
      <c r="AO1923" s="76"/>
      <c r="AP1923" s="76"/>
      <c r="AQ1923" s="76"/>
      <c r="AR1923" s="76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7"/>
      <c r="BD1923" s="77"/>
      <c r="BE1923" s="80"/>
      <c r="BF1923" s="77"/>
      <c r="BG1923" s="80"/>
      <c r="BH1923" s="80"/>
      <c r="BI1923" s="80"/>
      <c r="BJ1923" s="76"/>
      <c r="BK1923" s="76"/>
      <c r="BL1923" s="78"/>
      <c r="BM1923" s="76"/>
      <c r="BN1923" s="76"/>
      <c r="BO1923" s="76"/>
      <c r="BP1923" s="76"/>
      <c r="BQ1923" s="76"/>
      <c r="BR1923" s="76"/>
      <c r="BS1923" s="76"/>
      <c r="BT1923" s="76"/>
      <c r="BU1923" s="76"/>
      <c r="BV1923" s="76"/>
      <c r="BW1923" s="76"/>
      <c r="BX1923" s="76"/>
      <c r="BY1923" s="76"/>
      <c r="BZ1923" s="70"/>
      <c r="CA1923" s="71"/>
      <c r="CB1923" s="70"/>
      <c r="CC1923" s="70"/>
      <c r="CD1923" s="72"/>
      <c r="CJ1923"/>
      <c r="CW1923" s="74"/>
      <c r="DC1923" s="67"/>
      <c r="DI1923" s="67"/>
    </row>
    <row r="1924" spans="1:113">
      <c r="A1924" s="76"/>
      <c r="B1924" s="77"/>
      <c r="C1924" s="76"/>
      <c r="D1924" s="78"/>
      <c r="E1924" s="76"/>
      <c r="F1924" s="76"/>
      <c r="G1924" s="76"/>
      <c r="H1924" s="76"/>
      <c r="I1924" s="76"/>
      <c r="J1924" s="76"/>
      <c r="K1924" s="76"/>
      <c r="L1924" s="78"/>
      <c r="M1924" s="76"/>
      <c r="N1924" s="76"/>
      <c r="O1924" s="76"/>
      <c r="P1924" s="76"/>
      <c r="Q1924" s="76"/>
      <c r="R1924" s="76"/>
      <c r="S1924" s="76"/>
      <c r="T1924" s="76"/>
      <c r="U1924" s="76"/>
      <c r="V1924" s="76"/>
      <c r="W1924" s="76"/>
      <c r="X1924" s="76"/>
      <c r="Y1924" s="76"/>
      <c r="Z1924" s="76"/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8"/>
      <c r="AM1924" s="76"/>
      <c r="AN1924" s="76"/>
      <c r="AO1924" s="76"/>
      <c r="AP1924" s="76"/>
      <c r="AQ1924" s="76"/>
      <c r="AR1924" s="76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7"/>
      <c r="BD1924" s="77"/>
      <c r="BE1924" s="77"/>
      <c r="BF1924" s="77"/>
      <c r="BG1924" s="77"/>
      <c r="BH1924" s="77"/>
      <c r="BI1924" s="77"/>
      <c r="BJ1924" s="76"/>
      <c r="BK1924" s="76"/>
      <c r="BL1924" s="78"/>
      <c r="BM1924" s="76"/>
      <c r="BN1924" s="76"/>
      <c r="BO1924" s="76"/>
      <c r="BP1924" s="76"/>
      <c r="BQ1924" s="76"/>
      <c r="BR1924" s="76"/>
      <c r="BS1924" s="76"/>
      <c r="BT1924" s="76"/>
      <c r="BU1924" s="76"/>
      <c r="BV1924" s="76"/>
      <c r="BW1924" s="76"/>
      <c r="BX1924" s="76"/>
      <c r="BY1924" s="76"/>
      <c r="BZ1924" s="70"/>
      <c r="CA1924" s="71"/>
      <c r="CB1924" s="70"/>
      <c r="CC1924" s="70"/>
      <c r="CD1924" s="72"/>
      <c r="CJ1924"/>
      <c r="CW1924" s="74"/>
      <c r="DC1924" s="67"/>
      <c r="DI1924" s="67"/>
    </row>
    <row r="1925" spans="1:113">
      <c r="A1925" s="76"/>
      <c r="B1925" s="80"/>
      <c r="C1925" s="76"/>
      <c r="D1925" s="78"/>
      <c r="E1925" s="76"/>
      <c r="F1925" s="76"/>
      <c r="G1925" s="76"/>
      <c r="H1925" s="76"/>
      <c r="I1925" s="76"/>
      <c r="J1925" s="76"/>
      <c r="K1925" s="76"/>
      <c r="L1925" s="78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8"/>
      <c r="AM1925" s="76"/>
      <c r="AN1925" s="76"/>
      <c r="AO1925" s="76"/>
      <c r="AP1925" s="76"/>
      <c r="AQ1925" s="76"/>
      <c r="AR1925" s="76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7"/>
      <c r="BD1925" s="77"/>
      <c r="BE1925" s="80"/>
      <c r="BF1925" s="77"/>
      <c r="BG1925" s="80"/>
      <c r="BH1925" s="80"/>
      <c r="BI1925" s="80"/>
      <c r="BJ1925" s="76"/>
      <c r="BK1925" s="76"/>
      <c r="BL1925" s="78"/>
      <c r="BM1925" s="76"/>
      <c r="BN1925" s="76"/>
      <c r="BO1925" s="76"/>
      <c r="BP1925" s="76"/>
      <c r="BQ1925" s="76"/>
      <c r="BR1925" s="76"/>
      <c r="BS1925" s="76"/>
      <c r="BT1925" s="76"/>
      <c r="BU1925" s="76"/>
      <c r="BV1925" s="76"/>
      <c r="BW1925" s="76"/>
      <c r="BX1925" s="76"/>
      <c r="BY1925" s="76"/>
      <c r="BZ1925" s="70"/>
      <c r="CA1925" s="71"/>
      <c r="CB1925" s="70"/>
      <c r="CC1925" s="70"/>
      <c r="CD1925" s="72"/>
      <c r="CJ1925"/>
      <c r="CW1925" s="74"/>
      <c r="DC1925" s="67"/>
      <c r="DI1925" s="67"/>
    </row>
    <row r="1926" spans="1:113">
      <c r="A1926" s="76"/>
      <c r="B1926" s="80"/>
      <c r="C1926" s="76"/>
      <c r="D1926" s="78"/>
      <c r="E1926" s="76"/>
      <c r="F1926" s="76"/>
      <c r="G1926" s="76"/>
      <c r="H1926" s="76"/>
      <c r="I1926" s="76"/>
      <c r="J1926" s="76"/>
      <c r="K1926" s="76"/>
      <c r="L1926" s="78"/>
      <c r="M1926" s="76"/>
      <c r="N1926" s="76"/>
      <c r="O1926" s="76"/>
      <c r="P1926" s="76"/>
      <c r="Q1926" s="76"/>
      <c r="R1926" s="76"/>
      <c r="S1926" s="76"/>
      <c r="T1926" s="76"/>
      <c r="U1926" s="76"/>
      <c r="V1926" s="76"/>
      <c r="W1926" s="76"/>
      <c r="X1926" s="76"/>
      <c r="Y1926" s="76"/>
      <c r="Z1926" s="76"/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8"/>
      <c r="AM1926" s="76"/>
      <c r="AN1926" s="76"/>
      <c r="AO1926" s="76"/>
      <c r="AP1926" s="76"/>
      <c r="AQ1926" s="76"/>
      <c r="AR1926" s="76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7"/>
      <c r="BD1926" s="77"/>
      <c r="BE1926" s="80"/>
      <c r="BF1926" s="77"/>
      <c r="BG1926" s="80"/>
      <c r="BH1926" s="80"/>
      <c r="BI1926" s="80"/>
      <c r="BJ1926" s="76"/>
      <c r="BK1926" s="76"/>
      <c r="BL1926" s="78"/>
      <c r="BM1926" s="76"/>
      <c r="BN1926" s="76"/>
      <c r="BO1926" s="76"/>
      <c r="BP1926" s="76"/>
      <c r="BQ1926" s="76"/>
      <c r="BR1926" s="76"/>
      <c r="BS1926" s="76"/>
      <c r="BT1926" s="76"/>
      <c r="BU1926" s="76"/>
      <c r="BV1926" s="76"/>
      <c r="BW1926" s="76"/>
      <c r="BX1926" s="76"/>
      <c r="BY1926" s="76"/>
      <c r="BZ1926" s="70"/>
      <c r="CA1926" s="71"/>
      <c r="CB1926" s="70"/>
      <c r="CC1926" s="70"/>
      <c r="CD1926" s="72"/>
      <c r="CJ1926"/>
      <c r="CW1926" s="74"/>
      <c r="DC1926" s="67"/>
      <c r="DI1926" s="67"/>
    </row>
    <row r="1927" spans="1:113">
      <c r="A1927" s="76"/>
      <c r="B1927" s="80"/>
      <c r="C1927" s="76"/>
      <c r="D1927" s="78"/>
      <c r="E1927" s="76"/>
      <c r="F1927" s="76"/>
      <c r="G1927" s="76"/>
      <c r="H1927" s="76"/>
      <c r="I1927" s="76"/>
      <c r="J1927" s="76"/>
      <c r="K1927" s="76"/>
      <c r="L1927" s="78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8"/>
      <c r="AM1927" s="76"/>
      <c r="AN1927" s="76"/>
      <c r="AO1927" s="76"/>
      <c r="AP1927" s="76"/>
      <c r="AQ1927" s="76"/>
      <c r="AR1927" s="76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7"/>
      <c r="BD1927" s="77"/>
      <c r="BE1927" s="80"/>
      <c r="BF1927" s="77"/>
      <c r="BG1927" s="80"/>
      <c r="BH1927" s="80"/>
      <c r="BI1927" s="80"/>
      <c r="BJ1927" s="76"/>
      <c r="BK1927" s="76"/>
      <c r="BL1927" s="78"/>
      <c r="BM1927" s="76"/>
      <c r="BN1927" s="76"/>
      <c r="BO1927" s="76"/>
      <c r="BP1927" s="76"/>
      <c r="BQ1927" s="76"/>
      <c r="BR1927" s="76"/>
      <c r="BS1927" s="76"/>
      <c r="BT1927" s="76"/>
      <c r="BU1927" s="76"/>
      <c r="BV1927" s="76"/>
      <c r="BW1927" s="76"/>
      <c r="BX1927" s="76"/>
      <c r="BY1927" s="76"/>
      <c r="BZ1927" s="70"/>
      <c r="CA1927" s="71"/>
      <c r="CB1927" s="70"/>
      <c r="CC1927" s="70"/>
      <c r="CD1927" s="72"/>
      <c r="CJ1927"/>
      <c r="CW1927" s="74"/>
      <c r="DC1927" s="67"/>
      <c r="DI1927" s="67"/>
    </row>
    <row r="1928" spans="1:113">
      <c r="A1928" s="76"/>
      <c r="B1928" s="77"/>
      <c r="C1928" s="76"/>
      <c r="D1928" s="78"/>
      <c r="E1928" s="76"/>
      <c r="F1928" s="76"/>
      <c r="G1928" s="76"/>
      <c r="H1928" s="76"/>
      <c r="I1928" s="76"/>
      <c r="J1928" s="76"/>
      <c r="K1928" s="76"/>
      <c r="L1928" s="78"/>
      <c r="M1928" s="76"/>
      <c r="N1928" s="76"/>
      <c r="O1928" s="76"/>
      <c r="P1928" s="76"/>
      <c r="Q1928" s="76"/>
      <c r="R1928" s="76"/>
      <c r="S1928" s="76"/>
      <c r="T1928" s="76"/>
      <c r="U1928" s="76"/>
      <c r="V1928" s="76"/>
      <c r="W1928" s="76"/>
      <c r="X1928" s="76"/>
      <c r="Y1928" s="76"/>
      <c r="Z1928" s="76"/>
      <c r="AA1928" s="76"/>
      <c r="AB1928" s="76"/>
      <c r="AC1928" s="76"/>
      <c r="AD1928" s="76"/>
      <c r="AE1928" s="76"/>
      <c r="AF1928" s="76"/>
      <c r="AG1928" s="76"/>
      <c r="AH1928" s="76"/>
      <c r="AI1928" s="76"/>
      <c r="AJ1928" s="76"/>
      <c r="AK1928" s="76"/>
      <c r="AL1928" s="78"/>
      <c r="AM1928" s="76"/>
      <c r="AN1928" s="76"/>
      <c r="AO1928" s="76"/>
      <c r="AP1928" s="76"/>
      <c r="AQ1928" s="76"/>
      <c r="AR1928" s="76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7"/>
      <c r="BD1928" s="77"/>
      <c r="BE1928" s="77"/>
      <c r="BF1928" s="77"/>
      <c r="BG1928" s="77"/>
      <c r="BH1928" s="77"/>
      <c r="BI1928" s="77"/>
      <c r="BJ1928" s="76"/>
      <c r="BK1928" s="76"/>
      <c r="BL1928" s="78"/>
      <c r="BM1928" s="76"/>
      <c r="BN1928" s="76"/>
      <c r="BO1928" s="76"/>
      <c r="BP1928" s="76"/>
      <c r="BQ1928" s="76"/>
      <c r="BR1928" s="76"/>
      <c r="BS1928" s="76"/>
      <c r="BT1928" s="76"/>
      <c r="BU1928" s="76"/>
      <c r="BV1928" s="76"/>
      <c r="BW1928" s="76"/>
      <c r="BX1928" s="76"/>
      <c r="BY1928" s="76"/>
      <c r="BZ1928" s="70"/>
      <c r="CA1928" s="71"/>
      <c r="CB1928" s="70"/>
      <c r="CC1928" s="70"/>
      <c r="CD1928" s="72"/>
      <c r="CJ1928"/>
      <c r="CW1928" s="74"/>
      <c r="DC1928" s="67"/>
      <c r="DI1928" s="67"/>
    </row>
    <row r="1929" spans="1:113">
      <c r="A1929" s="76"/>
      <c r="B1929" s="80"/>
      <c r="C1929" s="76"/>
      <c r="D1929" s="78"/>
      <c r="E1929" s="76"/>
      <c r="F1929" s="76"/>
      <c r="G1929" s="76"/>
      <c r="H1929" s="76"/>
      <c r="I1929" s="76"/>
      <c r="J1929" s="76"/>
      <c r="K1929" s="76"/>
      <c r="L1929" s="78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76"/>
      <c r="AE1929" s="76"/>
      <c r="AF1929" s="76"/>
      <c r="AG1929" s="76"/>
      <c r="AH1929" s="76"/>
      <c r="AI1929" s="76"/>
      <c r="AJ1929" s="76"/>
      <c r="AK1929" s="76"/>
      <c r="AL1929" s="78"/>
      <c r="AM1929" s="76"/>
      <c r="AN1929" s="76"/>
      <c r="AO1929" s="76"/>
      <c r="AP1929" s="76"/>
      <c r="AQ1929" s="76"/>
      <c r="AR1929" s="76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7"/>
      <c r="BD1929" s="77"/>
      <c r="BE1929" s="80"/>
      <c r="BF1929" s="77"/>
      <c r="BG1929" s="80"/>
      <c r="BH1929" s="80"/>
      <c r="BI1929" s="80"/>
      <c r="BJ1929" s="76"/>
      <c r="BK1929" s="76"/>
      <c r="BL1929" s="78"/>
      <c r="BM1929" s="76"/>
      <c r="BN1929" s="76"/>
      <c r="BO1929" s="76"/>
      <c r="BP1929" s="76"/>
      <c r="BQ1929" s="76"/>
      <c r="BR1929" s="76"/>
      <c r="BS1929" s="76"/>
      <c r="BT1929" s="76"/>
      <c r="BU1929" s="76"/>
      <c r="BV1929" s="76"/>
      <c r="BW1929" s="76"/>
      <c r="BX1929" s="76"/>
      <c r="BY1929" s="76"/>
      <c r="BZ1929" s="70"/>
      <c r="CA1929" s="71"/>
      <c r="CB1929" s="70"/>
      <c r="CC1929" s="70"/>
      <c r="CD1929" s="72"/>
      <c r="CJ1929"/>
      <c r="CW1929" s="74"/>
      <c r="DC1929" s="67"/>
      <c r="DI1929" s="67"/>
    </row>
    <row r="1930" spans="1:113">
      <c r="A1930" s="76"/>
      <c r="B1930" s="80"/>
      <c r="C1930" s="76"/>
      <c r="D1930" s="78"/>
      <c r="E1930" s="76"/>
      <c r="F1930" s="76"/>
      <c r="G1930" s="76"/>
      <c r="H1930" s="76"/>
      <c r="I1930" s="76"/>
      <c r="J1930" s="76"/>
      <c r="K1930" s="76"/>
      <c r="L1930" s="78"/>
      <c r="M1930" s="76"/>
      <c r="N1930" s="76"/>
      <c r="O1930" s="76"/>
      <c r="P1930" s="76"/>
      <c r="Q1930" s="76"/>
      <c r="R1930" s="76"/>
      <c r="S1930" s="76"/>
      <c r="T1930" s="76"/>
      <c r="U1930" s="76"/>
      <c r="V1930" s="76"/>
      <c r="W1930" s="76"/>
      <c r="X1930" s="76"/>
      <c r="Y1930" s="76"/>
      <c r="Z1930" s="76"/>
      <c r="AA1930" s="76"/>
      <c r="AB1930" s="76"/>
      <c r="AC1930" s="76"/>
      <c r="AD1930" s="76"/>
      <c r="AE1930" s="76"/>
      <c r="AF1930" s="76"/>
      <c r="AG1930" s="76"/>
      <c r="AH1930" s="76"/>
      <c r="AI1930" s="76"/>
      <c r="AJ1930" s="76"/>
      <c r="AK1930" s="76"/>
      <c r="AL1930" s="78"/>
      <c r="AM1930" s="76"/>
      <c r="AN1930" s="76"/>
      <c r="AO1930" s="76"/>
      <c r="AP1930" s="76"/>
      <c r="AQ1930" s="76"/>
      <c r="AR1930" s="76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7"/>
      <c r="BD1930" s="77"/>
      <c r="BE1930" s="80"/>
      <c r="BF1930" s="77"/>
      <c r="BG1930" s="80"/>
      <c r="BH1930" s="80"/>
      <c r="BI1930" s="80"/>
      <c r="BJ1930" s="76"/>
      <c r="BK1930" s="76"/>
      <c r="BL1930" s="78"/>
      <c r="BM1930" s="76"/>
      <c r="BN1930" s="76"/>
      <c r="BO1930" s="76"/>
      <c r="BP1930" s="76"/>
      <c r="BQ1930" s="76"/>
      <c r="BR1930" s="76"/>
      <c r="BS1930" s="76"/>
      <c r="BT1930" s="76"/>
      <c r="BU1930" s="76"/>
      <c r="BV1930" s="76"/>
      <c r="BW1930" s="76"/>
      <c r="BX1930" s="76"/>
      <c r="BY1930" s="76"/>
      <c r="BZ1930" s="70"/>
      <c r="CA1930" s="71"/>
      <c r="CB1930" s="70"/>
      <c r="CC1930" s="70"/>
      <c r="CD1930" s="72"/>
      <c r="CJ1930"/>
      <c r="CW1930" s="74"/>
      <c r="DC1930" s="67"/>
      <c r="DI1930" s="67"/>
    </row>
    <row r="1931" spans="1:113">
      <c r="A1931" s="76"/>
      <c r="B1931" s="77"/>
      <c r="C1931" s="76"/>
      <c r="D1931" s="78"/>
      <c r="E1931" s="76"/>
      <c r="F1931" s="76"/>
      <c r="G1931" s="76"/>
      <c r="H1931" s="76"/>
      <c r="I1931" s="76"/>
      <c r="J1931" s="76"/>
      <c r="K1931" s="76"/>
      <c r="L1931" s="78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76"/>
      <c r="AE1931" s="76"/>
      <c r="AF1931" s="76"/>
      <c r="AG1931" s="76"/>
      <c r="AH1931" s="76"/>
      <c r="AI1931" s="76"/>
      <c r="AJ1931" s="76"/>
      <c r="AK1931" s="76"/>
      <c r="AL1931" s="78"/>
      <c r="AM1931" s="76"/>
      <c r="AN1931" s="76"/>
      <c r="AO1931" s="76"/>
      <c r="AP1931" s="76"/>
      <c r="AQ1931" s="76"/>
      <c r="AR1931" s="76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7"/>
      <c r="BD1931" s="77"/>
      <c r="BE1931" s="77"/>
      <c r="BF1931" s="77"/>
      <c r="BG1931" s="77"/>
      <c r="BH1931" s="77"/>
      <c r="BI1931" s="77"/>
      <c r="BJ1931" s="76"/>
      <c r="BK1931" s="76"/>
      <c r="BL1931" s="78"/>
      <c r="BM1931" s="76"/>
      <c r="BN1931" s="76"/>
      <c r="BO1931" s="76"/>
      <c r="BP1931" s="76"/>
      <c r="BQ1931" s="76"/>
      <c r="BR1931" s="76"/>
      <c r="BS1931" s="76"/>
      <c r="BT1931" s="76"/>
      <c r="BU1931" s="76"/>
      <c r="BV1931" s="76"/>
      <c r="BW1931" s="76"/>
      <c r="BX1931" s="76"/>
      <c r="BY1931" s="76"/>
      <c r="BZ1931" s="70"/>
      <c r="CA1931" s="71"/>
      <c r="CB1931" s="70"/>
      <c r="CC1931" s="70"/>
      <c r="CD1931" s="72"/>
      <c r="CJ1931"/>
      <c r="CW1931" s="74"/>
      <c r="DC1931" s="67"/>
      <c r="DI1931" s="67"/>
    </row>
    <row r="1932" spans="1:113">
      <c r="A1932" s="76"/>
      <c r="B1932" s="80"/>
      <c r="C1932" s="76"/>
      <c r="D1932" s="78"/>
      <c r="E1932" s="76"/>
      <c r="F1932" s="76"/>
      <c r="G1932" s="76"/>
      <c r="H1932" s="76"/>
      <c r="I1932" s="76"/>
      <c r="J1932" s="76"/>
      <c r="K1932" s="76"/>
      <c r="L1932" s="78"/>
      <c r="M1932" s="76"/>
      <c r="N1932" s="76"/>
      <c r="O1932" s="76"/>
      <c r="P1932" s="76"/>
      <c r="Q1932" s="76"/>
      <c r="R1932" s="76"/>
      <c r="S1932" s="76"/>
      <c r="T1932" s="76"/>
      <c r="U1932" s="76"/>
      <c r="V1932" s="76"/>
      <c r="W1932" s="76"/>
      <c r="X1932" s="76"/>
      <c r="Y1932" s="76"/>
      <c r="Z1932" s="76"/>
      <c r="AA1932" s="76"/>
      <c r="AB1932" s="76"/>
      <c r="AC1932" s="76"/>
      <c r="AD1932" s="76"/>
      <c r="AE1932" s="76"/>
      <c r="AF1932" s="76"/>
      <c r="AG1932" s="76"/>
      <c r="AH1932" s="76"/>
      <c r="AI1932" s="76"/>
      <c r="AJ1932" s="76"/>
      <c r="AK1932" s="76"/>
      <c r="AL1932" s="78"/>
      <c r="AM1932" s="76"/>
      <c r="AN1932" s="76"/>
      <c r="AO1932" s="76"/>
      <c r="AP1932" s="76"/>
      <c r="AQ1932" s="76"/>
      <c r="AR1932" s="76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7"/>
      <c r="BD1932" s="77"/>
      <c r="BE1932" s="80"/>
      <c r="BF1932" s="77"/>
      <c r="BG1932" s="80"/>
      <c r="BH1932" s="80"/>
      <c r="BI1932" s="80"/>
      <c r="BJ1932" s="76"/>
      <c r="BK1932" s="76"/>
      <c r="BL1932" s="78"/>
      <c r="BM1932" s="76"/>
      <c r="BN1932" s="76"/>
      <c r="BO1932" s="76"/>
      <c r="BP1932" s="76"/>
      <c r="BQ1932" s="76"/>
      <c r="BR1932" s="76"/>
      <c r="BS1932" s="76"/>
      <c r="BT1932" s="76"/>
      <c r="BU1932" s="76"/>
      <c r="BV1932" s="76"/>
      <c r="BW1932" s="76"/>
      <c r="BX1932" s="76"/>
      <c r="BY1932" s="76"/>
      <c r="BZ1932" s="70"/>
      <c r="CA1932" s="71"/>
      <c r="CB1932" s="70"/>
      <c r="CC1932" s="70"/>
      <c r="CD1932" s="72"/>
      <c r="CJ1932"/>
      <c r="CW1932" s="74"/>
      <c r="DC1932" s="67"/>
      <c r="DI1932" s="67"/>
    </row>
    <row r="1933" spans="1:113">
      <c r="A1933" s="76"/>
      <c r="B1933" s="80"/>
      <c r="C1933" s="76"/>
      <c r="D1933" s="78"/>
      <c r="E1933" s="76"/>
      <c r="F1933" s="76"/>
      <c r="G1933" s="76"/>
      <c r="H1933" s="76"/>
      <c r="I1933" s="76"/>
      <c r="J1933" s="76"/>
      <c r="K1933" s="76"/>
      <c r="L1933" s="78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76"/>
      <c r="AE1933" s="76"/>
      <c r="AF1933" s="76"/>
      <c r="AG1933" s="76"/>
      <c r="AH1933" s="76"/>
      <c r="AI1933" s="76"/>
      <c r="AJ1933" s="76"/>
      <c r="AK1933" s="76"/>
      <c r="AL1933" s="78"/>
      <c r="AM1933" s="76"/>
      <c r="AN1933" s="76"/>
      <c r="AO1933" s="76"/>
      <c r="AP1933" s="76"/>
      <c r="AQ1933" s="76"/>
      <c r="AR1933" s="76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7"/>
      <c r="BD1933" s="77"/>
      <c r="BE1933" s="80"/>
      <c r="BF1933" s="77"/>
      <c r="BG1933" s="80"/>
      <c r="BH1933" s="80"/>
      <c r="BI1933" s="80"/>
      <c r="BJ1933" s="76"/>
      <c r="BK1933" s="76"/>
      <c r="BL1933" s="78"/>
      <c r="BM1933" s="76"/>
      <c r="BN1933" s="76"/>
      <c r="BO1933" s="76"/>
      <c r="BP1933" s="76"/>
      <c r="BQ1933" s="76"/>
      <c r="BR1933" s="76"/>
      <c r="BS1933" s="76"/>
      <c r="BT1933" s="76"/>
      <c r="BU1933" s="76"/>
      <c r="BV1933" s="76"/>
      <c r="BW1933" s="76"/>
      <c r="BX1933" s="76"/>
      <c r="BY1933" s="76"/>
      <c r="BZ1933" s="70"/>
      <c r="CA1933" s="71"/>
      <c r="CB1933" s="70"/>
      <c r="CC1933" s="70"/>
      <c r="CD1933" s="72"/>
      <c r="CJ1933"/>
      <c r="CW1933" s="74"/>
      <c r="DC1933" s="67"/>
      <c r="DI1933" s="67"/>
    </row>
    <row r="1934" spans="1:113">
      <c r="A1934" s="76"/>
      <c r="B1934" s="80"/>
      <c r="C1934" s="76"/>
      <c r="D1934" s="78"/>
      <c r="E1934" s="76"/>
      <c r="F1934" s="76"/>
      <c r="G1934" s="76"/>
      <c r="H1934" s="76"/>
      <c r="I1934" s="76"/>
      <c r="J1934" s="76"/>
      <c r="K1934" s="76"/>
      <c r="L1934" s="78"/>
      <c r="M1934" s="76"/>
      <c r="N1934" s="76"/>
      <c r="O1934" s="76"/>
      <c r="P1934" s="76"/>
      <c r="Q1934" s="76"/>
      <c r="R1934" s="76"/>
      <c r="S1934" s="76"/>
      <c r="T1934" s="76"/>
      <c r="U1934" s="76"/>
      <c r="V1934" s="76"/>
      <c r="W1934" s="76"/>
      <c r="X1934" s="76"/>
      <c r="Y1934" s="76"/>
      <c r="Z1934" s="76"/>
      <c r="AA1934" s="76"/>
      <c r="AB1934" s="76"/>
      <c r="AC1934" s="76"/>
      <c r="AD1934" s="76"/>
      <c r="AE1934" s="76"/>
      <c r="AF1934" s="76"/>
      <c r="AG1934" s="76"/>
      <c r="AH1934" s="76"/>
      <c r="AI1934" s="76"/>
      <c r="AJ1934" s="76"/>
      <c r="AK1934" s="76"/>
      <c r="AL1934" s="78"/>
      <c r="AM1934" s="76"/>
      <c r="AN1934" s="76"/>
      <c r="AO1934" s="76"/>
      <c r="AP1934" s="76"/>
      <c r="AQ1934" s="76"/>
      <c r="AR1934" s="76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7"/>
      <c r="BD1934" s="77"/>
      <c r="BE1934" s="80"/>
      <c r="BF1934" s="77"/>
      <c r="BG1934" s="80"/>
      <c r="BH1934" s="80"/>
      <c r="BI1934" s="80"/>
      <c r="BJ1934" s="76"/>
      <c r="BK1934" s="76"/>
      <c r="BL1934" s="78"/>
      <c r="BM1934" s="76"/>
      <c r="BN1934" s="76"/>
      <c r="BO1934" s="76"/>
      <c r="BP1934" s="76"/>
      <c r="BQ1934" s="76"/>
      <c r="BR1934" s="76"/>
      <c r="BS1934" s="76"/>
      <c r="BT1934" s="76"/>
      <c r="BU1934" s="76"/>
      <c r="BV1934" s="76"/>
      <c r="BW1934" s="76"/>
      <c r="BX1934" s="76"/>
      <c r="BY1934" s="76"/>
      <c r="BZ1934" s="70"/>
      <c r="CA1934" s="71"/>
      <c r="CB1934" s="70"/>
      <c r="CC1934" s="70"/>
      <c r="CD1934" s="72"/>
      <c r="CJ1934"/>
      <c r="CW1934" s="74"/>
      <c r="DC1934" s="67"/>
      <c r="DI1934" s="67"/>
    </row>
    <row r="1935" spans="1:113">
      <c r="A1935" s="76"/>
      <c r="B1935" s="80"/>
      <c r="C1935" s="76"/>
      <c r="D1935" s="78"/>
      <c r="E1935" s="76"/>
      <c r="F1935" s="76"/>
      <c r="G1935" s="76"/>
      <c r="H1935" s="76"/>
      <c r="I1935" s="76"/>
      <c r="J1935" s="76"/>
      <c r="K1935" s="76"/>
      <c r="L1935" s="78"/>
      <c r="M1935" s="76"/>
      <c r="N1935" s="76"/>
      <c r="O1935" s="76"/>
      <c r="P1935" s="76"/>
      <c r="Q1935" s="76"/>
      <c r="R1935" s="79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76"/>
      <c r="AE1935" s="76"/>
      <c r="AF1935" s="76"/>
      <c r="AG1935" s="76"/>
      <c r="AH1935" s="76"/>
      <c r="AI1935" s="76"/>
      <c r="AJ1935" s="76"/>
      <c r="AK1935" s="76"/>
      <c r="AL1935" s="78"/>
      <c r="AM1935" s="76"/>
      <c r="AN1935" s="76"/>
      <c r="AO1935" s="76"/>
      <c r="AP1935" s="76"/>
      <c r="AQ1935" s="76"/>
      <c r="AR1935" s="76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7"/>
      <c r="BD1935" s="77"/>
      <c r="BE1935" s="80"/>
      <c r="BF1935" s="77"/>
      <c r="BG1935" s="80"/>
      <c r="BH1935" s="80"/>
      <c r="BI1935" s="80"/>
      <c r="BJ1935" s="76"/>
      <c r="BK1935" s="76"/>
      <c r="BL1935" s="78"/>
      <c r="BM1935" s="76"/>
      <c r="BN1935" s="76"/>
      <c r="BO1935" s="76"/>
      <c r="BP1935" s="76"/>
      <c r="BQ1935" s="76"/>
      <c r="BR1935" s="76"/>
      <c r="BS1935" s="76"/>
      <c r="BT1935" s="76"/>
      <c r="BU1935" s="76"/>
      <c r="BV1935" s="76"/>
      <c r="BW1935" s="76"/>
      <c r="BX1935" s="76"/>
      <c r="BY1935" s="76"/>
      <c r="BZ1935" s="70"/>
      <c r="CA1935" s="71"/>
      <c r="CB1935" s="70"/>
      <c r="CC1935" s="70"/>
      <c r="CD1935" s="72"/>
      <c r="CJ1935"/>
      <c r="CW1935" s="74"/>
      <c r="DC1935" s="67"/>
      <c r="DI1935" s="67"/>
    </row>
    <row r="1936" spans="1:113">
      <c r="A1936" s="76"/>
      <c r="B1936" s="80"/>
      <c r="C1936" s="76"/>
      <c r="D1936" s="78"/>
      <c r="E1936" s="76"/>
      <c r="F1936" s="76"/>
      <c r="G1936" s="76"/>
      <c r="H1936" s="76"/>
      <c r="I1936" s="76"/>
      <c r="J1936" s="76"/>
      <c r="K1936" s="76"/>
      <c r="L1936" s="78"/>
      <c r="M1936" s="76"/>
      <c r="N1936" s="76"/>
      <c r="O1936" s="76"/>
      <c r="P1936" s="76"/>
      <c r="Q1936" s="76"/>
      <c r="R1936" s="76"/>
      <c r="S1936" s="76"/>
      <c r="T1936" s="76"/>
      <c r="U1936" s="76"/>
      <c r="V1936" s="76"/>
      <c r="W1936" s="76"/>
      <c r="X1936" s="76"/>
      <c r="Y1936" s="76"/>
      <c r="Z1936" s="76"/>
      <c r="AA1936" s="76"/>
      <c r="AB1936" s="76"/>
      <c r="AC1936" s="76"/>
      <c r="AD1936" s="76"/>
      <c r="AE1936" s="76"/>
      <c r="AF1936" s="76"/>
      <c r="AG1936" s="76"/>
      <c r="AH1936" s="76"/>
      <c r="AI1936" s="76"/>
      <c r="AJ1936" s="76"/>
      <c r="AK1936" s="76"/>
      <c r="AL1936" s="78"/>
      <c r="AM1936" s="76"/>
      <c r="AN1936" s="76"/>
      <c r="AO1936" s="76"/>
      <c r="AP1936" s="76"/>
      <c r="AQ1936" s="76"/>
      <c r="AR1936" s="76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7"/>
      <c r="BD1936" s="77"/>
      <c r="BE1936" s="80"/>
      <c r="BF1936" s="77"/>
      <c r="BG1936" s="80"/>
      <c r="BH1936" s="80"/>
      <c r="BI1936" s="80"/>
      <c r="BJ1936" s="76"/>
      <c r="BK1936" s="76"/>
      <c r="BL1936" s="78"/>
      <c r="BM1936" s="76"/>
      <c r="BN1936" s="76"/>
      <c r="BO1936" s="76"/>
      <c r="BP1936" s="76"/>
      <c r="BQ1936" s="76"/>
      <c r="BR1936" s="76"/>
      <c r="BS1936" s="76"/>
      <c r="BT1936" s="76"/>
      <c r="BU1936" s="76"/>
      <c r="BV1936" s="76"/>
      <c r="BW1936" s="76"/>
      <c r="BX1936" s="76"/>
      <c r="BY1936" s="76"/>
      <c r="BZ1936" s="70"/>
      <c r="CA1936" s="71"/>
      <c r="CB1936" s="70"/>
      <c r="CC1936" s="70"/>
      <c r="CD1936" s="72"/>
      <c r="CJ1936"/>
      <c r="CW1936" s="74"/>
      <c r="DC1936" s="67"/>
      <c r="DI1936" s="67"/>
    </row>
    <row r="1937" spans="1:113">
      <c r="A1937" s="76"/>
      <c r="B1937" s="80"/>
      <c r="C1937" s="76"/>
      <c r="D1937" s="78"/>
      <c r="E1937" s="76"/>
      <c r="F1937" s="76"/>
      <c r="G1937" s="76"/>
      <c r="H1937" s="76"/>
      <c r="I1937" s="76"/>
      <c r="J1937" s="76"/>
      <c r="K1937" s="76"/>
      <c r="L1937" s="78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76"/>
      <c r="AI1937" s="76"/>
      <c r="AJ1937" s="76"/>
      <c r="AK1937" s="76"/>
      <c r="AL1937" s="78"/>
      <c r="AM1937" s="76"/>
      <c r="AN1937" s="76"/>
      <c r="AO1937" s="76"/>
      <c r="AP1937" s="76"/>
      <c r="AQ1937" s="76"/>
      <c r="AR1937" s="76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7"/>
      <c r="BD1937" s="77"/>
      <c r="BE1937" s="80"/>
      <c r="BF1937" s="77"/>
      <c r="BG1937" s="80"/>
      <c r="BH1937" s="80"/>
      <c r="BI1937" s="80"/>
      <c r="BJ1937" s="76"/>
      <c r="BK1937" s="76"/>
      <c r="BL1937" s="78"/>
      <c r="BM1937" s="76"/>
      <c r="BN1937" s="76"/>
      <c r="BO1937" s="76"/>
      <c r="BP1937" s="76"/>
      <c r="BQ1937" s="76"/>
      <c r="BR1937" s="76"/>
      <c r="BS1937" s="76"/>
      <c r="BT1937" s="76"/>
      <c r="BU1937" s="76"/>
      <c r="BV1937" s="76"/>
      <c r="BW1937" s="76"/>
      <c r="BX1937" s="76"/>
      <c r="BY1937" s="76"/>
      <c r="BZ1937" s="70"/>
      <c r="CA1937" s="71"/>
      <c r="CB1937" s="70"/>
      <c r="CC1937" s="70"/>
      <c r="CD1937" s="72"/>
      <c r="CJ1937"/>
      <c r="CW1937" s="74"/>
      <c r="DC1937" s="67"/>
      <c r="DI1937" s="67"/>
    </row>
    <row r="1938" spans="1:113">
      <c r="A1938" s="76"/>
      <c r="B1938" s="80"/>
      <c r="C1938" s="76"/>
      <c r="D1938" s="78"/>
      <c r="E1938" s="76"/>
      <c r="F1938" s="76"/>
      <c r="G1938" s="76"/>
      <c r="H1938" s="76"/>
      <c r="I1938" s="76"/>
      <c r="J1938" s="76"/>
      <c r="K1938" s="76"/>
      <c r="L1938" s="78"/>
      <c r="M1938" s="76"/>
      <c r="N1938" s="76"/>
      <c r="O1938" s="76"/>
      <c r="P1938" s="76"/>
      <c r="Q1938" s="76"/>
      <c r="R1938" s="76"/>
      <c r="S1938" s="76"/>
      <c r="T1938" s="76"/>
      <c r="U1938" s="76"/>
      <c r="V1938" s="76"/>
      <c r="W1938" s="76"/>
      <c r="X1938" s="76"/>
      <c r="Y1938" s="76"/>
      <c r="Z1938" s="76"/>
      <c r="AA1938" s="76"/>
      <c r="AB1938" s="76"/>
      <c r="AC1938" s="76"/>
      <c r="AD1938" s="76"/>
      <c r="AE1938" s="76"/>
      <c r="AF1938" s="76"/>
      <c r="AG1938" s="76"/>
      <c r="AH1938" s="76"/>
      <c r="AI1938" s="76"/>
      <c r="AJ1938" s="76"/>
      <c r="AK1938" s="76"/>
      <c r="AL1938" s="78"/>
      <c r="AM1938" s="76"/>
      <c r="AN1938" s="76"/>
      <c r="AO1938" s="76"/>
      <c r="AP1938" s="76"/>
      <c r="AQ1938" s="76"/>
      <c r="AR1938" s="76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7"/>
      <c r="BD1938" s="77"/>
      <c r="BE1938" s="80"/>
      <c r="BF1938" s="77"/>
      <c r="BG1938" s="80"/>
      <c r="BH1938" s="80"/>
      <c r="BI1938" s="80"/>
      <c r="BJ1938" s="76"/>
      <c r="BK1938" s="76"/>
      <c r="BL1938" s="78"/>
      <c r="BM1938" s="76"/>
      <c r="BN1938" s="76"/>
      <c r="BO1938" s="76"/>
      <c r="BP1938" s="76"/>
      <c r="BQ1938" s="76"/>
      <c r="BR1938" s="76"/>
      <c r="BS1938" s="76"/>
      <c r="BT1938" s="76"/>
      <c r="BU1938" s="76"/>
      <c r="BV1938" s="76"/>
      <c r="BW1938" s="76"/>
      <c r="BX1938" s="76"/>
      <c r="BY1938" s="76"/>
      <c r="BZ1938" s="70"/>
      <c r="CA1938" s="71"/>
      <c r="CB1938" s="70"/>
      <c r="CC1938" s="70"/>
      <c r="CD1938" s="72"/>
      <c r="CJ1938"/>
      <c r="CW1938" s="74"/>
      <c r="DC1938" s="67"/>
      <c r="DI1938" s="67"/>
    </row>
    <row r="1939" spans="1:113">
      <c r="A1939" s="76"/>
      <c r="B1939" s="80"/>
      <c r="C1939" s="76"/>
      <c r="D1939" s="78"/>
      <c r="E1939" s="76"/>
      <c r="F1939" s="76"/>
      <c r="G1939" s="76"/>
      <c r="H1939" s="76"/>
      <c r="I1939" s="76"/>
      <c r="J1939" s="76"/>
      <c r="K1939" s="76"/>
      <c r="L1939" s="78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76"/>
      <c r="AE1939" s="76"/>
      <c r="AF1939" s="76"/>
      <c r="AG1939" s="76"/>
      <c r="AH1939" s="76"/>
      <c r="AI1939" s="76"/>
      <c r="AJ1939" s="76"/>
      <c r="AK1939" s="76"/>
      <c r="AL1939" s="78"/>
      <c r="AM1939" s="76"/>
      <c r="AN1939" s="76"/>
      <c r="AO1939" s="76"/>
      <c r="AP1939" s="76"/>
      <c r="AQ1939" s="76"/>
      <c r="AR1939" s="76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7"/>
      <c r="BD1939" s="77"/>
      <c r="BE1939" s="80"/>
      <c r="BF1939" s="77"/>
      <c r="BG1939" s="80"/>
      <c r="BH1939" s="80"/>
      <c r="BI1939" s="80"/>
      <c r="BJ1939" s="76"/>
      <c r="BK1939" s="76"/>
      <c r="BL1939" s="78"/>
      <c r="BM1939" s="76"/>
      <c r="BN1939" s="76"/>
      <c r="BO1939" s="76"/>
      <c r="BP1939" s="76"/>
      <c r="BQ1939" s="76"/>
      <c r="BR1939" s="76"/>
      <c r="BS1939" s="76"/>
      <c r="BT1939" s="76"/>
      <c r="BU1939" s="76"/>
      <c r="BV1939" s="76"/>
      <c r="BW1939" s="76"/>
      <c r="BX1939" s="76"/>
      <c r="BY1939" s="76"/>
      <c r="BZ1939" s="70"/>
      <c r="CA1939" s="71"/>
      <c r="CB1939" s="70"/>
      <c r="CC1939" s="70"/>
      <c r="CD1939" s="72"/>
      <c r="CJ1939"/>
      <c r="CW1939" s="74"/>
      <c r="DC1939" s="67"/>
      <c r="DI1939" s="67"/>
    </row>
    <row r="1940" spans="1:113">
      <c r="A1940" s="76"/>
      <c r="B1940" s="80"/>
      <c r="C1940" s="76"/>
      <c r="D1940" s="78"/>
      <c r="E1940" s="76"/>
      <c r="F1940" s="76"/>
      <c r="G1940" s="76"/>
      <c r="H1940" s="76"/>
      <c r="I1940" s="76"/>
      <c r="J1940" s="76"/>
      <c r="K1940" s="76"/>
      <c r="L1940" s="78"/>
      <c r="M1940" s="76"/>
      <c r="N1940" s="76"/>
      <c r="O1940" s="76"/>
      <c r="P1940" s="76"/>
      <c r="Q1940" s="76"/>
      <c r="R1940" s="76"/>
      <c r="S1940" s="76"/>
      <c r="T1940" s="76"/>
      <c r="U1940" s="76"/>
      <c r="V1940" s="76"/>
      <c r="W1940" s="76"/>
      <c r="X1940" s="76"/>
      <c r="Y1940" s="76"/>
      <c r="Z1940" s="76"/>
      <c r="AA1940" s="76"/>
      <c r="AB1940" s="76"/>
      <c r="AC1940" s="76"/>
      <c r="AD1940" s="76"/>
      <c r="AE1940" s="76"/>
      <c r="AF1940" s="76"/>
      <c r="AG1940" s="76"/>
      <c r="AH1940" s="76"/>
      <c r="AI1940" s="76"/>
      <c r="AJ1940" s="76"/>
      <c r="AK1940" s="76"/>
      <c r="AL1940" s="78"/>
      <c r="AM1940" s="76"/>
      <c r="AN1940" s="76"/>
      <c r="AO1940" s="76"/>
      <c r="AP1940" s="76"/>
      <c r="AQ1940" s="76"/>
      <c r="AR1940" s="76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7"/>
      <c r="BD1940" s="77"/>
      <c r="BE1940" s="80"/>
      <c r="BF1940" s="77"/>
      <c r="BG1940" s="80"/>
      <c r="BH1940" s="80"/>
      <c r="BI1940" s="80"/>
      <c r="BJ1940" s="76"/>
      <c r="BK1940" s="76"/>
      <c r="BL1940" s="78"/>
      <c r="BM1940" s="76"/>
      <c r="BN1940" s="76"/>
      <c r="BO1940" s="76"/>
      <c r="BP1940" s="76"/>
      <c r="BQ1940" s="76"/>
      <c r="BR1940" s="76"/>
      <c r="BS1940" s="76"/>
      <c r="BT1940" s="76"/>
      <c r="BU1940" s="76"/>
      <c r="BV1940" s="76"/>
      <c r="BW1940" s="76"/>
      <c r="BX1940" s="76"/>
      <c r="BY1940" s="76"/>
      <c r="BZ1940" s="70"/>
      <c r="CA1940" s="71"/>
      <c r="CB1940" s="70"/>
      <c r="CC1940" s="70"/>
      <c r="CD1940" s="72"/>
      <c r="CJ1940"/>
      <c r="CW1940" s="74"/>
      <c r="DC1940" s="67"/>
      <c r="DI1940" s="67"/>
    </row>
    <row r="1941" spans="1:113">
      <c r="A1941" s="76"/>
      <c r="B1941" s="80"/>
      <c r="C1941" s="76"/>
      <c r="D1941" s="78"/>
      <c r="E1941" s="76"/>
      <c r="F1941" s="76"/>
      <c r="G1941" s="76"/>
      <c r="H1941" s="76"/>
      <c r="I1941" s="76"/>
      <c r="J1941" s="76"/>
      <c r="K1941" s="76"/>
      <c r="L1941" s="78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76"/>
      <c r="AE1941" s="76"/>
      <c r="AF1941" s="76"/>
      <c r="AG1941" s="76"/>
      <c r="AH1941" s="76"/>
      <c r="AI1941" s="76"/>
      <c r="AJ1941" s="76"/>
      <c r="AK1941" s="76"/>
      <c r="AL1941" s="78"/>
      <c r="AM1941" s="76"/>
      <c r="AN1941" s="76"/>
      <c r="AO1941" s="76"/>
      <c r="AP1941" s="76"/>
      <c r="AQ1941" s="76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7"/>
      <c r="BD1941" s="77"/>
      <c r="BE1941" s="80"/>
      <c r="BF1941" s="77"/>
      <c r="BG1941" s="80"/>
      <c r="BH1941" s="80"/>
      <c r="BI1941" s="80"/>
      <c r="BJ1941" s="76"/>
      <c r="BK1941" s="76"/>
      <c r="BL1941" s="78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0"/>
      <c r="CA1941" s="71"/>
      <c r="CB1941" s="70"/>
      <c r="CC1941" s="70"/>
      <c r="CD1941" s="72"/>
      <c r="CJ1941"/>
      <c r="CW1941" s="74"/>
      <c r="DC1941" s="67"/>
      <c r="DI1941" s="67"/>
    </row>
    <row r="1942" spans="1:113">
      <c r="A1942" s="76"/>
      <c r="B1942" s="77"/>
      <c r="C1942" s="76"/>
      <c r="D1942" s="78"/>
      <c r="E1942" s="76"/>
      <c r="F1942" s="76"/>
      <c r="G1942" s="76"/>
      <c r="H1942" s="76"/>
      <c r="I1942" s="76"/>
      <c r="J1942" s="76"/>
      <c r="K1942" s="76"/>
      <c r="L1942" s="78"/>
      <c r="M1942" s="76"/>
      <c r="N1942" s="76"/>
      <c r="O1942" s="76"/>
      <c r="P1942" s="76"/>
      <c r="Q1942" s="76"/>
      <c r="R1942" s="76"/>
      <c r="S1942" s="76"/>
      <c r="T1942" s="76"/>
      <c r="U1942" s="76"/>
      <c r="V1942" s="76"/>
      <c r="W1942" s="76"/>
      <c r="X1942" s="76"/>
      <c r="Y1942" s="76"/>
      <c r="Z1942" s="76"/>
      <c r="AA1942" s="76"/>
      <c r="AB1942" s="76"/>
      <c r="AC1942" s="76"/>
      <c r="AD1942" s="76"/>
      <c r="AE1942" s="76"/>
      <c r="AF1942" s="76"/>
      <c r="AG1942" s="76"/>
      <c r="AH1942" s="76"/>
      <c r="AI1942" s="76"/>
      <c r="AJ1942" s="76"/>
      <c r="AK1942" s="76"/>
      <c r="AL1942" s="78"/>
      <c r="AM1942" s="76"/>
      <c r="AN1942" s="76"/>
      <c r="AO1942" s="76"/>
      <c r="AP1942" s="76"/>
      <c r="AQ1942" s="76"/>
      <c r="AR1942" s="76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7"/>
      <c r="BD1942" s="77"/>
      <c r="BE1942" s="77"/>
      <c r="BF1942" s="77"/>
      <c r="BG1942" s="77"/>
      <c r="BH1942" s="77"/>
      <c r="BI1942" s="77"/>
      <c r="BJ1942" s="76"/>
      <c r="BK1942" s="76"/>
      <c r="BL1942" s="78"/>
      <c r="BM1942" s="76"/>
      <c r="BN1942" s="76"/>
      <c r="BO1942" s="76"/>
      <c r="BP1942" s="76"/>
      <c r="BQ1942" s="76"/>
      <c r="BR1942" s="76"/>
      <c r="BS1942" s="76"/>
      <c r="BT1942" s="76"/>
      <c r="BU1942" s="76"/>
      <c r="BV1942" s="76"/>
      <c r="BW1942" s="76"/>
      <c r="BX1942" s="76"/>
      <c r="BY1942" s="76"/>
      <c r="BZ1942" s="70"/>
      <c r="CA1942" s="71"/>
      <c r="CB1942" s="70"/>
      <c r="CC1942" s="70"/>
      <c r="CD1942" s="72"/>
      <c r="CJ1942"/>
      <c r="CW1942" s="74"/>
      <c r="DC1942" s="67"/>
      <c r="DI1942" s="67"/>
    </row>
    <row r="1943" spans="1:113">
      <c r="A1943" s="76"/>
      <c r="B1943" s="80"/>
      <c r="C1943" s="76"/>
      <c r="D1943" s="78"/>
      <c r="E1943" s="76"/>
      <c r="F1943" s="76"/>
      <c r="G1943" s="76"/>
      <c r="H1943" s="76"/>
      <c r="I1943" s="76"/>
      <c r="J1943" s="76"/>
      <c r="K1943" s="76"/>
      <c r="L1943" s="78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76"/>
      <c r="AE1943" s="76"/>
      <c r="AF1943" s="76"/>
      <c r="AG1943" s="76"/>
      <c r="AH1943" s="76"/>
      <c r="AI1943" s="76"/>
      <c r="AJ1943" s="76"/>
      <c r="AK1943" s="76"/>
      <c r="AL1943" s="78"/>
      <c r="AM1943" s="76"/>
      <c r="AN1943" s="76"/>
      <c r="AO1943" s="76"/>
      <c r="AP1943" s="76"/>
      <c r="AQ1943" s="76"/>
      <c r="AR1943" s="76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7"/>
      <c r="BD1943" s="77"/>
      <c r="BE1943" s="80"/>
      <c r="BF1943" s="77"/>
      <c r="BG1943" s="80"/>
      <c r="BH1943" s="80"/>
      <c r="BI1943" s="80"/>
      <c r="BJ1943" s="76"/>
      <c r="BK1943" s="76"/>
      <c r="BL1943" s="78"/>
      <c r="BM1943" s="76"/>
      <c r="BN1943" s="76"/>
      <c r="BO1943" s="76"/>
      <c r="BP1943" s="76"/>
      <c r="BQ1943" s="76"/>
      <c r="BR1943" s="76"/>
      <c r="BS1943" s="76"/>
      <c r="BT1943" s="76"/>
      <c r="BU1943" s="76"/>
      <c r="BV1943" s="76"/>
      <c r="BW1943" s="76"/>
      <c r="BX1943" s="76"/>
      <c r="BY1943" s="76"/>
      <c r="BZ1943" s="70"/>
      <c r="CA1943" s="71"/>
      <c r="CB1943" s="70"/>
      <c r="CC1943" s="70"/>
      <c r="CD1943" s="72"/>
      <c r="CJ1943"/>
      <c r="CW1943" s="74"/>
      <c r="DC1943" s="67"/>
      <c r="DI1943" s="67"/>
    </row>
    <row r="1944" spans="1:113">
      <c r="A1944" s="76"/>
      <c r="B1944" s="80"/>
      <c r="C1944" s="76"/>
      <c r="D1944" s="78"/>
      <c r="E1944" s="76"/>
      <c r="F1944" s="76"/>
      <c r="G1944" s="76"/>
      <c r="H1944" s="76"/>
      <c r="I1944" s="76"/>
      <c r="J1944" s="76"/>
      <c r="K1944" s="76"/>
      <c r="L1944" s="78"/>
      <c r="M1944" s="76"/>
      <c r="N1944" s="76"/>
      <c r="O1944" s="76"/>
      <c r="P1944" s="76"/>
      <c r="Q1944" s="76"/>
      <c r="R1944" s="76"/>
      <c r="S1944" s="76"/>
      <c r="T1944" s="76"/>
      <c r="U1944" s="76"/>
      <c r="V1944" s="76"/>
      <c r="W1944" s="76"/>
      <c r="X1944" s="76"/>
      <c r="Y1944" s="76"/>
      <c r="Z1944" s="76"/>
      <c r="AA1944" s="76"/>
      <c r="AB1944" s="76"/>
      <c r="AC1944" s="76"/>
      <c r="AD1944" s="76"/>
      <c r="AE1944" s="76"/>
      <c r="AF1944" s="76"/>
      <c r="AG1944" s="76"/>
      <c r="AH1944" s="76"/>
      <c r="AI1944" s="76"/>
      <c r="AJ1944" s="76"/>
      <c r="AK1944" s="76"/>
      <c r="AL1944" s="78"/>
      <c r="AM1944" s="76"/>
      <c r="AN1944" s="76"/>
      <c r="AO1944" s="76"/>
      <c r="AP1944" s="76"/>
      <c r="AQ1944" s="76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7"/>
      <c r="BD1944" s="77"/>
      <c r="BE1944" s="80"/>
      <c r="BF1944" s="77"/>
      <c r="BG1944" s="80"/>
      <c r="BH1944" s="80"/>
      <c r="BI1944" s="80"/>
      <c r="BJ1944" s="76"/>
      <c r="BK1944" s="76"/>
      <c r="BL1944" s="78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0"/>
      <c r="CA1944" s="71"/>
      <c r="CB1944" s="70"/>
      <c r="CC1944" s="70"/>
      <c r="CD1944" s="72"/>
      <c r="CJ1944"/>
      <c r="CW1944" s="74"/>
      <c r="DC1944" s="67"/>
      <c r="DI1944" s="67"/>
    </row>
    <row r="1945" spans="1:113">
      <c r="A1945" s="76"/>
      <c r="B1945" s="80"/>
      <c r="C1945" s="76"/>
      <c r="D1945" s="78"/>
      <c r="E1945" s="76"/>
      <c r="F1945" s="76"/>
      <c r="G1945" s="76"/>
      <c r="H1945" s="76"/>
      <c r="I1945" s="76"/>
      <c r="J1945" s="76"/>
      <c r="K1945" s="76"/>
      <c r="L1945" s="78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76"/>
      <c r="AE1945" s="76"/>
      <c r="AF1945" s="76"/>
      <c r="AG1945" s="76"/>
      <c r="AH1945" s="76"/>
      <c r="AI1945" s="76"/>
      <c r="AJ1945" s="76"/>
      <c r="AK1945" s="76"/>
      <c r="AL1945" s="78"/>
      <c r="AM1945" s="76"/>
      <c r="AN1945" s="76"/>
      <c r="AO1945" s="76"/>
      <c r="AP1945" s="76"/>
      <c r="AQ1945" s="76"/>
      <c r="AR1945" s="76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7"/>
      <c r="BD1945" s="77"/>
      <c r="BE1945" s="80"/>
      <c r="BF1945" s="77"/>
      <c r="BG1945" s="80"/>
      <c r="BH1945" s="80"/>
      <c r="BI1945" s="80"/>
      <c r="BJ1945" s="76"/>
      <c r="BK1945" s="76"/>
      <c r="BL1945" s="78"/>
      <c r="BM1945" s="76"/>
      <c r="BN1945" s="76"/>
      <c r="BO1945" s="76"/>
      <c r="BP1945" s="76"/>
      <c r="BQ1945" s="76"/>
      <c r="BR1945" s="76"/>
      <c r="BS1945" s="76"/>
      <c r="BT1945" s="76"/>
      <c r="BU1945" s="76"/>
      <c r="BV1945" s="76"/>
      <c r="BW1945" s="76"/>
      <c r="BX1945" s="76"/>
      <c r="BY1945" s="76"/>
      <c r="BZ1945" s="70"/>
      <c r="CA1945" s="71"/>
      <c r="CB1945" s="70"/>
      <c r="CC1945" s="70"/>
      <c r="CD1945" s="72"/>
      <c r="CJ1945"/>
      <c r="CW1945" s="74"/>
      <c r="DC1945" s="67"/>
      <c r="DI1945" s="67"/>
    </row>
    <row r="1946" spans="1:113">
      <c r="A1946" s="76"/>
      <c r="B1946" s="80"/>
      <c r="C1946" s="76"/>
      <c r="D1946" s="78"/>
      <c r="E1946" s="76"/>
      <c r="F1946" s="76"/>
      <c r="G1946" s="76"/>
      <c r="H1946" s="76"/>
      <c r="I1946" s="76"/>
      <c r="J1946" s="76"/>
      <c r="K1946" s="76"/>
      <c r="L1946" s="78"/>
      <c r="M1946" s="76"/>
      <c r="N1946" s="76"/>
      <c r="O1946" s="76"/>
      <c r="P1946" s="76"/>
      <c r="Q1946" s="76"/>
      <c r="R1946" s="76"/>
      <c r="S1946" s="76"/>
      <c r="T1946" s="76"/>
      <c r="U1946" s="76"/>
      <c r="V1946" s="76"/>
      <c r="W1946" s="76"/>
      <c r="X1946" s="76"/>
      <c r="Y1946" s="76"/>
      <c r="Z1946" s="76"/>
      <c r="AA1946" s="76"/>
      <c r="AB1946" s="76"/>
      <c r="AC1946" s="76"/>
      <c r="AD1946" s="76"/>
      <c r="AE1946" s="76"/>
      <c r="AF1946" s="76"/>
      <c r="AG1946" s="76"/>
      <c r="AH1946" s="76"/>
      <c r="AI1946" s="76"/>
      <c r="AJ1946" s="76"/>
      <c r="AK1946" s="76"/>
      <c r="AL1946" s="78"/>
      <c r="AM1946" s="76"/>
      <c r="AN1946" s="76"/>
      <c r="AO1946" s="76"/>
      <c r="AP1946" s="76"/>
      <c r="AQ1946" s="76"/>
      <c r="AR1946" s="76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7"/>
      <c r="BD1946" s="77"/>
      <c r="BE1946" s="80"/>
      <c r="BF1946" s="77"/>
      <c r="BG1946" s="80"/>
      <c r="BH1946" s="80"/>
      <c r="BI1946" s="80"/>
      <c r="BJ1946" s="76"/>
      <c r="BK1946" s="76"/>
      <c r="BL1946" s="78"/>
      <c r="BM1946" s="76"/>
      <c r="BN1946" s="76"/>
      <c r="BO1946" s="76"/>
      <c r="BP1946" s="76"/>
      <c r="BQ1946" s="76"/>
      <c r="BR1946" s="76"/>
      <c r="BS1946" s="76"/>
      <c r="BT1946" s="76"/>
      <c r="BU1946" s="76"/>
      <c r="BV1946" s="76"/>
      <c r="BW1946" s="76"/>
      <c r="BX1946" s="76"/>
      <c r="BY1946" s="76"/>
      <c r="BZ1946" s="70"/>
      <c r="CA1946" s="71"/>
      <c r="CB1946" s="70"/>
      <c r="CC1946" s="70"/>
      <c r="CD1946" s="72"/>
      <c r="CJ1946"/>
      <c r="CW1946" s="74"/>
      <c r="DC1946" s="67"/>
      <c r="DI1946" s="67"/>
    </row>
    <row r="1947" spans="1:113">
      <c r="A1947" s="76"/>
      <c r="B1947" s="80"/>
      <c r="C1947" s="76"/>
      <c r="D1947" s="78"/>
      <c r="E1947" s="76"/>
      <c r="F1947" s="76"/>
      <c r="G1947" s="76"/>
      <c r="H1947" s="76"/>
      <c r="I1947" s="76"/>
      <c r="J1947" s="76"/>
      <c r="K1947" s="76"/>
      <c r="L1947" s="78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76"/>
      <c r="AE1947" s="76"/>
      <c r="AF1947" s="76"/>
      <c r="AG1947" s="76"/>
      <c r="AH1947" s="76"/>
      <c r="AI1947" s="76"/>
      <c r="AJ1947" s="76"/>
      <c r="AK1947" s="76"/>
      <c r="AL1947" s="78"/>
      <c r="AM1947" s="76"/>
      <c r="AN1947" s="76"/>
      <c r="AO1947" s="76"/>
      <c r="AP1947" s="76"/>
      <c r="AQ1947" s="76"/>
      <c r="AR1947" s="76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7"/>
      <c r="BD1947" s="77"/>
      <c r="BE1947" s="80"/>
      <c r="BF1947" s="77"/>
      <c r="BG1947" s="80"/>
      <c r="BH1947" s="80"/>
      <c r="BI1947" s="80"/>
      <c r="BJ1947" s="76"/>
      <c r="BK1947" s="76"/>
      <c r="BL1947" s="78"/>
      <c r="BM1947" s="76"/>
      <c r="BN1947" s="76"/>
      <c r="BO1947" s="76"/>
      <c r="BP1947" s="76"/>
      <c r="BQ1947" s="76"/>
      <c r="BR1947" s="76"/>
      <c r="BS1947" s="76"/>
      <c r="BT1947" s="76"/>
      <c r="BU1947" s="76"/>
      <c r="BV1947" s="76"/>
      <c r="BW1947" s="76"/>
      <c r="BX1947" s="76"/>
      <c r="BY1947" s="76"/>
      <c r="BZ1947" s="70"/>
      <c r="CA1947" s="71"/>
      <c r="CB1947" s="70"/>
      <c r="CC1947" s="70"/>
      <c r="CD1947" s="72"/>
      <c r="CJ1947"/>
      <c r="CW1947" s="74"/>
      <c r="DC1947" s="67"/>
      <c r="DI1947" s="67"/>
    </row>
    <row r="1948" spans="1:113">
      <c r="A1948" s="76"/>
      <c r="B1948" s="77"/>
      <c r="C1948" s="76"/>
      <c r="D1948" s="78"/>
      <c r="E1948" s="76"/>
      <c r="F1948" s="76"/>
      <c r="G1948" s="76"/>
      <c r="H1948" s="76"/>
      <c r="I1948" s="76"/>
      <c r="J1948" s="76"/>
      <c r="K1948" s="76"/>
      <c r="L1948" s="78"/>
      <c r="M1948" s="76"/>
      <c r="N1948" s="76"/>
      <c r="O1948" s="76"/>
      <c r="P1948" s="76"/>
      <c r="Q1948" s="76"/>
      <c r="R1948" s="76"/>
      <c r="S1948" s="76"/>
      <c r="T1948" s="76"/>
      <c r="U1948" s="76"/>
      <c r="V1948" s="76"/>
      <c r="W1948" s="76"/>
      <c r="X1948" s="76"/>
      <c r="Y1948" s="76"/>
      <c r="Z1948" s="76"/>
      <c r="AA1948" s="76"/>
      <c r="AB1948" s="76"/>
      <c r="AC1948" s="76"/>
      <c r="AD1948" s="76"/>
      <c r="AE1948" s="76"/>
      <c r="AF1948" s="76"/>
      <c r="AG1948" s="76"/>
      <c r="AH1948" s="76"/>
      <c r="AI1948" s="76"/>
      <c r="AJ1948" s="76"/>
      <c r="AK1948" s="76"/>
      <c r="AL1948" s="78"/>
      <c r="AM1948" s="76"/>
      <c r="AN1948" s="76"/>
      <c r="AO1948" s="76"/>
      <c r="AP1948" s="76"/>
      <c r="AQ1948" s="76"/>
      <c r="AR1948" s="76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7"/>
      <c r="BD1948" s="77"/>
      <c r="BE1948" s="77"/>
      <c r="BF1948" s="77"/>
      <c r="BG1948" s="77"/>
      <c r="BH1948" s="77"/>
      <c r="BI1948" s="77"/>
      <c r="BJ1948" s="76"/>
      <c r="BK1948" s="76"/>
      <c r="BL1948" s="78"/>
      <c r="BM1948" s="76"/>
      <c r="BN1948" s="76"/>
      <c r="BO1948" s="76"/>
      <c r="BP1948" s="76"/>
      <c r="BQ1948" s="76"/>
      <c r="BR1948" s="76"/>
      <c r="BS1948" s="76"/>
      <c r="BT1948" s="76"/>
      <c r="BU1948" s="76"/>
      <c r="BV1948" s="76"/>
      <c r="BW1948" s="76"/>
      <c r="BX1948" s="76"/>
      <c r="BY1948" s="76"/>
      <c r="BZ1948" s="70"/>
      <c r="CA1948" s="71"/>
      <c r="CB1948" s="70"/>
      <c r="CC1948" s="70"/>
      <c r="CD1948" s="72"/>
      <c r="CJ1948"/>
      <c r="CW1948" s="74"/>
      <c r="DC1948" s="67"/>
      <c r="DI1948" s="67"/>
    </row>
    <row r="1949" spans="1:113">
      <c r="A1949" s="76"/>
      <c r="B1949" s="80"/>
      <c r="C1949" s="76"/>
      <c r="D1949" s="78"/>
      <c r="E1949" s="76"/>
      <c r="F1949" s="76"/>
      <c r="G1949" s="76"/>
      <c r="H1949" s="76"/>
      <c r="I1949" s="76"/>
      <c r="J1949" s="76"/>
      <c r="K1949" s="76"/>
      <c r="L1949" s="78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76"/>
      <c r="AE1949" s="76"/>
      <c r="AF1949" s="76"/>
      <c r="AG1949" s="76"/>
      <c r="AH1949" s="76"/>
      <c r="AI1949" s="76"/>
      <c r="AJ1949" s="76"/>
      <c r="AK1949" s="76"/>
      <c r="AL1949" s="78"/>
      <c r="AM1949" s="76"/>
      <c r="AN1949" s="76"/>
      <c r="AO1949" s="76"/>
      <c r="AP1949" s="76"/>
      <c r="AQ1949" s="76"/>
      <c r="AR1949" s="76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7"/>
      <c r="BD1949" s="77"/>
      <c r="BE1949" s="80"/>
      <c r="BF1949" s="77"/>
      <c r="BG1949" s="80"/>
      <c r="BH1949" s="80"/>
      <c r="BI1949" s="80"/>
      <c r="BJ1949" s="76"/>
      <c r="BK1949" s="76"/>
      <c r="BL1949" s="78"/>
      <c r="BM1949" s="76"/>
      <c r="BN1949" s="76"/>
      <c r="BO1949" s="76"/>
      <c r="BP1949" s="76"/>
      <c r="BQ1949" s="76"/>
      <c r="BR1949" s="76"/>
      <c r="BS1949" s="76"/>
      <c r="BT1949" s="76"/>
      <c r="BU1949" s="76"/>
      <c r="BV1949" s="76"/>
      <c r="BW1949" s="76"/>
      <c r="BX1949" s="76"/>
      <c r="BY1949" s="76"/>
      <c r="BZ1949" s="70"/>
      <c r="CA1949" s="71"/>
      <c r="CB1949" s="70"/>
      <c r="CC1949" s="70"/>
      <c r="CD1949" s="72"/>
      <c r="CJ1949"/>
      <c r="CW1949" s="74"/>
      <c r="DC1949" s="67"/>
      <c r="DI1949" s="67"/>
    </row>
    <row r="1950" spans="1:113">
      <c r="A1950" s="76"/>
      <c r="B1950" s="80"/>
      <c r="C1950" s="76"/>
      <c r="D1950" s="78"/>
      <c r="E1950" s="76"/>
      <c r="F1950" s="76"/>
      <c r="G1950" s="76"/>
      <c r="H1950" s="76"/>
      <c r="I1950" s="76"/>
      <c r="J1950" s="76"/>
      <c r="K1950" s="76"/>
      <c r="L1950" s="78"/>
      <c r="M1950" s="76"/>
      <c r="N1950" s="76"/>
      <c r="O1950" s="76"/>
      <c r="P1950" s="76"/>
      <c r="Q1950" s="76"/>
      <c r="R1950" s="76"/>
      <c r="S1950" s="76"/>
      <c r="T1950" s="76"/>
      <c r="U1950" s="76"/>
      <c r="V1950" s="76"/>
      <c r="W1950" s="76"/>
      <c r="X1950" s="76"/>
      <c r="Y1950" s="76"/>
      <c r="Z1950" s="76"/>
      <c r="AA1950" s="76"/>
      <c r="AB1950" s="76"/>
      <c r="AC1950" s="76"/>
      <c r="AD1950" s="76"/>
      <c r="AE1950" s="76"/>
      <c r="AF1950" s="76"/>
      <c r="AG1950" s="76"/>
      <c r="AH1950" s="76"/>
      <c r="AI1950" s="76"/>
      <c r="AJ1950" s="76"/>
      <c r="AK1950" s="76"/>
      <c r="AL1950" s="78"/>
      <c r="AM1950" s="76"/>
      <c r="AN1950" s="76"/>
      <c r="AO1950" s="76"/>
      <c r="AP1950" s="76"/>
      <c r="AQ1950" s="76"/>
      <c r="AR1950" s="76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7"/>
      <c r="BD1950" s="77"/>
      <c r="BE1950" s="80"/>
      <c r="BF1950" s="77"/>
      <c r="BG1950" s="80"/>
      <c r="BH1950" s="80"/>
      <c r="BI1950" s="80"/>
      <c r="BJ1950" s="76"/>
      <c r="BK1950" s="76"/>
      <c r="BL1950" s="78"/>
      <c r="BM1950" s="76"/>
      <c r="BN1950" s="76"/>
      <c r="BO1950" s="76"/>
      <c r="BP1950" s="76"/>
      <c r="BQ1950" s="76"/>
      <c r="BR1950" s="76"/>
      <c r="BS1950" s="76"/>
      <c r="BT1950" s="76"/>
      <c r="BU1950" s="76"/>
      <c r="BV1950" s="76"/>
      <c r="BW1950" s="76"/>
      <c r="BX1950" s="76"/>
      <c r="BY1950" s="76"/>
      <c r="BZ1950" s="70"/>
      <c r="CA1950" s="71"/>
      <c r="CB1950" s="70"/>
      <c r="CC1950" s="70"/>
      <c r="CD1950" s="72"/>
      <c r="CJ1950"/>
      <c r="CW1950" s="74"/>
      <c r="DC1950" s="67"/>
      <c r="DI1950" s="67"/>
    </row>
    <row r="1951" spans="1:113">
      <c r="A1951" s="76"/>
      <c r="B1951" s="80"/>
      <c r="C1951" s="76"/>
      <c r="D1951" s="78"/>
      <c r="E1951" s="76"/>
      <c r="F1951" s="76"/>
      <c r="G1951" s="76"/>
      <c r="H1951" s="76"/>
      <c r="I1951" s="76"/>
      <c r="J1951" s="76"/>
      <c r="K1951" s="76"/>
      <c r="L1951" s="78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8"/>
      <c r="AM1951" s="76"/>
      <c r="AN1951" s="76"/>
      <c r="AO1951" s="76"/>
      <c r="AP1951" s="76"/>
      <c r="AQ1951" s="76"/>
      <c r="AR1951" s="76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7"/>
      <c r="BD1951" s="77"/>
      <c r="BE1951" s="80"/>
      <c r="BF1951" s="77"/>
      <c r="BG1951" s="80"/>
      <c r="BH1951" s="80"/>
      <c r="BI1951" s="80"/>
      <c r="BJ1951" s="76"/>
      <c r="BK1951" s="76"/>
      <c r="BL1951" s="78"/>
      <c r="BM1951" s="76"/>
      <c r="BN1951" s="76"/>
      <c r="BO1951" s="76"/>
      <c r="BP1951" s="76"/>
      <c r="BQ1951" s="76"/>
      <c r="BR1951" s="76"/>
      <c r="BS1951" s="76"/>
      <c r="BT1951" s="76"/>
      <c r="BU1951" s="76"/>
      <c r="BV1951" s="76"/>
      <c r="BW1951" s="76"/>
      <c r="BX1951" s="76"/>
      <c r="BY1951" s="76"/>
      <c r="BZ1951" s="70"/>
      <c r="CA1951" s="71"/>
      <c r="CB1951" s="70"/>
      <c r="CC1951" s="70"/>
      <c r="CD1951" s="72"/>
      <c r="CJ1951"/>
      <c r="CW1951" s="74"/>
      <c r="DC1951" s="67"/>
      <c r="DI1951" s="67"/>
    </row>
    <row r="1952" spans="1:113">
      <c r="A1952" s="76"/>
      <c r="B1952" s="80"/>
      <c r="C1952" s="76"/>
      <c r="D1952" s="78"/>
      <c r="E1952" s="76"/>
      <c r="F1952" s="76"/>
      <c r="G1952" s="76"/>
      <c r="H1952" s="76"/>
      <c r="I1952" s="76"/>
      <c r="J1952" s="76"/>
      <c r="K1952" s="76"/>
      <c r="L1952" s="78"/>
      <c r="M1952" s="76"/>
      <c r="N1952" s="76"/>
      <c r="O1952" s="76"/>
      <c r="P1952" s="76"/>
      <c r="Q1952" s="76"/>
      <c r="R1952" s="76"/>
      <c r="S1952" s="76"/>
      <c r="T1952" s="76"/>
      <c r="U1952" s="76"/>
      <c r="V1952" s="76"/>
      <c r="W1952" s="76"/>
      <c r="X1952" s="76"/>
      <c r="Y1952" s="76"/>
      <c r="Z1952" s="76"/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8"/>
      <c r="AM1952" s="76"/>
      <c r="AN1952" s="76"/>
      <c r="AO1952" s="76"/>
      <c r="AP1952" s="76"/>
      <c r="AQ1952" s="76"/>
      <c r="AR1952" s="76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7"/>
      <c r="BD1952" s="77"/>
      <c r="BE1952" s="80"/>
      <c r="BF1952" s="77"/>
      <c r="BG1952" s="80"/>
      <c r="BH1952" s="80"/>
      <c r="BI1952" s="80"/>
      <c r="BJ1952" s="76"/>
      <c r="BK1952" s="76"/>
      <c r="BL1952" s="78"/>
      <c r="BM1952" s="76"/>
      <c r="BN1952" s="76"/>
      <c r="BO1952" s="76"/>
      <c r="BP1952" s="76"/>
      <c r="BQ1952" s="76"/>
      <c r="BR1952" s="76"/>
      <c r="BS1952" s="76"/>
      <c r="BT1952" s="76"/>
      <c r="BU1952" s="76"/>
      <c r="BV1952" s="76"/>
      <c r="BW1952" s="76"/>
      <c r="BX1952" s="76"/>
      <c r="BY1952" s="76"/>
      <c r="BZ1952" s="70"/>
      <c r="CA1952" s="71"/>
      <c r="CB1952" s="70"/>
      <c r="CC1952" s="70"/>
      <c r="CD1952" s="72"/>
      <c r="CJ1952"/>
      <c r="CW1952" s="74"/>
      <c r="DC1952" s="67"/>
      <c r="DI1952" s="67"/>
    </row>
    <row r="1953" spans="1:113">
      <c r="A1953" s="76"/>
      <c r="B1953" s="80"/>
      <c r="C1953" s="76"/>
      <c r="D1953" s="78"/>
      <c r="E1953" s="76"/>
      <c r="F1953" s="76"/>
      <c r="G1953" s="76"/>
      <c r="H1953" s="76"/>
      <c r="I1953" s="76"/>
      <c r="J1953" s="76"/>
      <c r="K1953" s="76"/>
      <c r="L1953" s="78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8"/>
      <c r="AM1953" s="76"/>
      <c r="AN1953" s="76"/>
      <c r="AO1953" s="76"/>
      <c r="AP1953" s="76"/>
      <c r="AQ1953" s="76"/>
      <c r="AR1953" s="76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7"/>
      <c r="BD1953" s="77"/>
      <c r="BE1953" s="80"/>
      <c r="BF1953" s="77"/>
      <c r="BG1953" s="80"/>
      <c r="BH1953" s="80"/>
      <c r="BI1953" s="80"/>
      <c r="BJ1953" s="76"/>
      <c r="BK1953" s="76"/>
      <c r="BL1953" s="78"/>
      <c r="BM1953" s="76"/>
      <c r="BN1953" s="76"/>
      <c r="BO1953" s="76"/>
      <c r="BP1953" s="76"/>
      <c r="BQ1953" s="76"/>
      <c r="BR1953" s="76"/>
      <c r="BS1953" s="76"/>
      <c r="BT1953" s="76"/>
      <c r="BU1953" s="76"/>
      <c r="BV1953" s="76"/>
      <c r="BW1953" s="76"/>
      <c r="BX1953" s="76"/>
      <c r="BY1953" s="76"/>
      <c r="BZ1953" s="70"/>
      <c r="CA1953" s="71"/>
      <c r="CB1953" s="70"/>
      <c r="CC1953" s="70"/>
      <c r="CD1953" s="72"/>
      <c r="CJ1953"/>
      <c r="CW1953" s="74"/>
      <c r="DC1953" s="67"/>
      <c r="DI1953" s="67"/>
    </row>
    <row r="1954" spans="1:113">
      <c r="A1954" s="76"/>
      <c r="B1954" s="80"/>
      <c r="C1954" s="76"/>
      <c r="D1954" s="78"/>
      <c r="E1954" s="76"/>
      <c r="F1954" s="76"/>
      <c r="G1954" s="76"/>
      <c r="H1954" s="76"/>
      <c r="I1954" s="76"/>
      <c r="J1954" s="76"/>
      <c r="K1954" s="76"/>
      <c r="L1954" s="78"/>
      <c r="M1954" s="76"/>
      <c r="N1954" s="76"/>
      <c r="O1954" s="76"/>
      <c r="P1954" s="76"/>
      <c r="Q1954" s="76"/>
      <c r="R1954" s="76"/>
      <c r="S1954" s="76"/>
      <c r="T1954" s="76"/>
      <c r="U1954" s="76"/>
      <c r="V1954" s="76"/>
      <c r="W1954" s="76"/>
      <c r="X1954" s="76"/>
      <c r="Y1954" s="76"/>
      <c r="Z1954" s="76"/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8"/>
      <c r="AM1954" s="76"/>
      <c r="AN1954" s="76"/>
      <c r="AO1954" s="76"/>
      <c r="AP1954" s="76"/>
      <c r="AQ1954" s="76"/>
      <c r="AR1954" s="76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7"/>
      <c r="BD1954" s="77"/>
      <c r="BE1954" s="80"/>
      <c r="BF1954" s="77"/>
      <c r="BG1954" s="80"/>
      <c r="BH1954" s="80"/>
      <c r="BI1954" s="80"/>
      <c r="BJ1954" s="76"/>
      <c r="BK1954" s="76"/>
      <c r="BL1954" s="78"/>
      <c r="BM1954" s="76"/>
      <c r="BN1954" s="76"/>
      <c r="BO1954" s="76"/>
      <c r="BP1954" s="76"/>
      <c r="BQ1954" s="76"/>
      <c r="BR1954" s="76"/>
      <c r="BS1954" s="76"/>
      <c r="BT1954" s="76"/>
      <c r="BU1954" s="76"/>
      <c r="BV1954" s="76"/>
      <c r="BW1954" s="76"/>
      <c r="BX1954" s="76"/>
      <c r="BY1954" s="76"/>
      <c r="BZ1954" s="70"/>
      <c r="CA1954" s="71"/>
      <c r="CB1954" s="70"/>
      <c r="CC1954" s="70"/>
      <c r="CD1954" s="72"/>
      <c r="CJ1954"/>
      <c r="CW1954" s="74"/>
      <c r="DC1954" s="67"/>
      <c r="DI1954" s="67"/>
    </row>
    <row r="1955" spans="1:113">
      <c r="A1955" s="76"/>
      <c r="B1955" s="80"/>
      <c r="C1955" s="76"/>
      <c r="D1955" s="78"/>
      <c r="E1955" s="76"/>
      <c r="F1955" s="76"/>
      <c r="G1955" s="76"/>
      <c r="H1955" s="76"/>
      <c r="I1955" s="76"/>
      <c r="J1955" s="76"/>
      <c r="K1955" s="76"/>
      <c r="L1955" s="78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8"/>
      <c r="AM1955" s="76"/>
      <c r="AN1955" s="76"/>
      <c r="AO1955" s="76"/>
      <c r="AP1955" s="76"/>
      <c r="AQ1955" s="76"/>
      <c r="AR1955" s="76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7"/>
      <c r="BD1955" s="77"/>
      <c r="BE1955" s="80"/>
      <c r="BF1955" s="77"/>
      <c r="BG1955" s="80"/>
      <c r="BH1955" s="80"/>
      <c r="BI1955" s="80"/>
      <c r="BJ1955" s="76"/>
      <c r="BK1955" s="76"/>
      <c r="BL1955" s="78"/>
      <c r="BM1955" s="76"/>
      <c r="BN1955" s="76"/>
      <c r="BO1955" s="76"/>
      <c r="BP1955" s="76"/>
      <c r="BQ1955" s="76"/>
      <c r="BR1955" s="76"/>
      <c r="BS1955" s="76"/>
      <c r="BT1955" s="76"/>
      <c r="BU1955" s="76"/>
      <c r="BV1955" s="76"/>
      <c r="BW1955" s="76"/>
      <c r="BX1955" s="76"/>
      <c r="BY1955" s="76"/>
      <c r="BZ1955" s="70"/>
      <c r="CA1955" s="71"/>
      <c r="CB1955" s="70"/>
      <c r="CC1955" s="70"/>
      <c r="CD1955" s="72"/>
      <c r="CJ1955"/>
      <c r="CW1955" s="74"/>
      <c r="DC1955" s="67"/>
      <c r="DI1955" s="67"/>
    </row>
    <row r="1956" spans="1:113">
      <c r="A1956" s="76"/>
      <c r="B1956" s="77"/>
      <c r="C1956" s="76"/>
      <c r="D1956" s="78"/>
      <c r="E1956" s="76"/>
      <c r="F1956" s="76"/>
      <c r="G1956" s="76"/>
      <c r="H1956" s="76"/>
      <c r="I1956" s="76"/>
      <c r="J1956" s="76"/>
      <c r="K1956" s="76"/>
      <c r="L1956" s="78"/>
      <c r="M1956" s="76"/>
      <c r="N1956" s="76"/>
      <c r="O1956" s="76"/>
      <c r="P1956" s="76"/>
      <c r="Q1956" s="76"/>
      <c r="R1956" s="76"/>
      <c r="S1956" s="76"/>
      <c r="T1956" s="76"/>
      <c r="U1956" s="76"/>
      <c r="V1956" s="76"/>
      <c r="W1956" s="76"/>
      <c r="X1956" s="76"/>
      <c r="Y1956" s="76"/>
      <c r="Z1956" s="76"/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8"/>
      <c r="AM1956" s="76"/>
      <c r="AN1956" s="76"/>
      <c r="AO1956" s="76"/>
      <c r="AP1956" s="76"/>
      <c r="AQ1956" s="76"/>
      <c r="AR1956" s="76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7"/>
      <c r="BD1956" s="77"/>
      <c r="BE1956" s="77"/>
      <c r="BF1956" s="77"/>
      <c r="BG1956" s="77"/>
      <c r="BH1956" s="77"/>
      <c r="BI1956" s="77"/>
      <c r="BJ1956" s="76"/>
      <c r="BK1956" s="76"/>
      <c r="BL1956" s="78"/>
      <c r="BM1956" s="76"/>
      <c r="BN1956" s="76"/>
      <c r="BO1956" s="76"/>
      <c r="BP1956" s="76"/>
      <c r="BQ1956" s="76"/>
      <c r="BR1956" s="76"/>
      <c r="BS1956" s="76"/>
      <c r="BT1956" s="76"/>
      <c r="BU1956" s="76"/>
      <c r="BV1956" s="76"/>
      <c r="BW1956" s="76"/>
      <c r="BX1956" s="76"/>
      <c r="BY1956" s="76"/>
      <c r="BZ1956" s="70"/>
      <c r="CA1956" s="71"/>
      <c r="CB1956" s="70"/>
      <c r="CC1956" s="70"/>
      <c r="CD1956" s="72"/>
      <c r="CJ1956"/>
      <c r="CW1956" s="74"/>
      <c r="DC1956" s="67"/>
      <c r="DI1956" s="67"/>
    </row>
    <row r="1957" spans="1:113">
      <c r="A1957" s="76"/>
      <c r="B1957" s="80"/>
      <c r="C1957" s="76"/>
      <c r="D1957" s="78"/>
      <c r="E1957" s="76"/>
      <c r="F1957" s="76"/>
      <c r="G1957" s="76"/>
      <c r="H1957" s="76"/>
      <c r="I1957" s="76"/>
      <c r="J1957" s="76"/>
      <c r="K1957" s="76"/>
      <c r="L1957" s="78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8"/>
      <c r="AM1957" s="76"/>
      <c r="AN1957" s="76"/>
      <c r="AO1957" s="76"/>
      <c r="AP1957" s="76"/>
      <c r="AQ1957" s="76"/>
      <c r="AR1957" s="76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7"/>
      <c r="BD1957" s="77"/>
      <c r="BE1957" s="80"/>
      <c r="BF1957" s="77"/>
      <c r="BG1957" s="80"/>
      <c r="BH1957" s="80"/>
      <c r="BI1957" s="80"/>
      <c r="BJ1957" s="76"/>
      <c r="BK1957" s="76"/>
      <c r="BL1957" s="78"/>
      <c r="BM1957" s="76"/>
      <c r="BN1957" s="76"/>
      <c r="BO1957" s="76"/>
      <c r="BP1957" s="76"/>
      <c r="BQ1957" s="76"/>
      <c r="BR1957" s="76"/>
      <c r="BS1957" s="76"/>
      <c r="BT1957" s="76"/>
      <c r="BU1957" s="76"/>
      <c r="BV1957" s="76"/>
      <c r="BW1957" s="76"/>
      <c r="BX1957" s="76"/>
      <c r="BY1957" s="76"/>
      <c r="BZ1957" s="70"/>
      <c r="CA1957" s="71"/>
      <c r="CB1957" s="70"/>
      <c r="CC1957" s="70"/>
      <c r="CD1957" s="72"/>
      <c r="CJ1957"/>
      <c r="CW1957" s="74"/>
      <c r="DC1957" s="67"/>
      <c r="DI1957" s="67"/>
    </row>
    <row r="1958" spans="1:113">
      <c r="A1958" s="76"/>
      <c r="B1958" s="80"/>
      <c r="C1958" s="76"/>
      <c r="D1958" s="78"/>
      <c r="E1958" s="76"/>
      <c r="F1958" s="76"/>
      <c r="G1958" s="76"/>
      <c r="H1958" s="76"/>
      <c r="I1958" s="76"/>
      <c r="J1958" s="76"/>
      <c r="K1958" s="76"/>
      <c r="L1958" s="78"/>
      <c r="M1958" s="76"/>
      <c r="N1958" s="76"/>
      <c r="O1958" s="76"/>
      <c r="P1958" s="76"/>
      <c r="Q1958" s="76"/>
      <c r="R1958" s="76"/>
      <c r="S1958" s="76"/>
      <c r="T1958" s="76"/>
      <c r="U1958" s="76"/>
      <c r="V1958" s="76"/>
      <c r="W1958" s="76"/>
      <c r="X1958" s="76"/>
      <c r="Y1958" s="76"/>
      <c r="Z1958" s="76"/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8"/>
      <c r="AM1958" s="76"/>
      <c r="AN1958" s="76"/>
      <c r="AO1958" s="76"/>
      <c r="AP1958" s="76"/>
      <c r="AQ1958" s="76"/>
      <c r="AR1958" s="76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7"/>
      <c r="BD1958" s="77"/>
      <c r="BE1958" s="80"/>
      <c r="BF1958" s="77"/>
      <c r="BG1958" s="80"/>
      <c r="BH1958" s="80"/>
      <c r="BI1958" s="80"/>
      <c r="BJ1958" s="76"/>
      <c r="BK1958" s="76"/>
      <c r="BL1958" s="78"/>
      <c r="BM1958" s="76"/>
      <c r="BN1958" s="76"/>
      <c r="BO1958" s="76"/>
      <c r="BP1958" s="76"/>
      <c r="BQ1958" s="76"/>
      <c r="BR1958" s="76"/>
      <c r="BS1958" s="76"/>
      <c r="BT1958" s="76"/>
      <c r="BU1958" s="76"/>
      <c r="BV1958" s="76"/>
      <c r="BW1958" s="76"/>
      <c r="BX1958" s="76"/>
      <c r="BY1958" s="76"/>
      <c r="BZ1958" s="70"/>
      <c r="CA1958" s="71"/>
      <c r="CB1958" s="70"/>
      <c r="CC1958" s="70"/>
      <c r="CD1958" s="72"/>
      <c r="CJ1958"/>
      <c r="CW1958" s="74"/>
      <c r="DC1958" s="67"/>
      <c r="DI1958" s="67"/>
    </row>
    <row r="1959" spans="1:113">
      <c r="A1959" s="76"/>
      <c r="B1959" s="80"/>
      <c r="C1959" s="76"/>
      <c r="D1959" s="78"/>
      <c r="E1959" s="76"/>
      <c r="F1959" s="76"/>
      <c r="G1959" s="76"/>
      <c r="H1959" s="76"/>
      <c r="I1959" s="76"/>
      <c r="J1959" s="76"/>
      <c r="K1959" s="76"/>
      <c r="L1959" s="78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8"/>
      <c r="AM1959" s="76"/>
      <c r="AN1959" s="76"/>
      <c r="AO1959" s="76"/>
      <c r="AP1959" s="76"/>
      <c r="AQ1959" s="76"/>
      <c r="AR1959" s="76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7"/>
      <c r="BD1959" s="77"/>
      <c r="BE1959" s="80"/>
      <c r="BF1959" s="77"/>
      <c r="BG1959" s="80"/>
      <c r="BH1959" s="80"/>
      <c r="BI1959" s="80"/>
      <c r="BJ1959" s="76"/>
      <c r="BK1959" s="76"/>
      <c r="BL1959" s="78"/>
      <c r="BM1959" s="76"/>
      <c r="BN1959" s="76"/>
      <c r="BO1959" s="76"/>
      <c r="BP1959" s="76"/>
      <c r="BQ1959" s="76"/>
      <c r="BR1959" s="76"/>
      <c r="BS1959" s="76"/>
      <c r="BT1959" s="76"/>
      <c r="BU1959" s="76"/>
      <c r="BV1959" s="76"/>
      <c r="BW1959" s="76"/>
      <c r="BX1959" s="76"/>
      <c r="BY1959" s="76"/>
      <c r="BZ1959" s="70"/>
      <c r="CA1959" s="71"/>
      <c r="CB1959" s="70"/>
      <c r="CC1959" s="70"/>
      <c r="CD1959" s="72"/>
      <c r="CJ1959"/>
      <c r="CW1959" s="74"/>
      <c r="DC1959" s="67"/>
      <c r="DI1959" s="67"/>
    </row>
    <row r="1960" spans="1:113">
      <c r="A1960" s="76"/>
      <c r="B1960" s="80"/>
      <c r="C1960" s="76"/>
      <c r="D1960" s="78"/>
      <c r="E1960" s="76"/>
      <c r="F1960" s="76"/>
      <c r="G1960" s="76"/>
      <c r="H1960" s="76"/>
      <c r="I1960" s="76"/>
      <c r="J1960" s="76"/>
      <c r="K1960" s="76"/>
      <c r="L1960" s="78"/>
      <c r="M1960" s="76"/>
      <c r="N1960" s="76"/>
      <c r="O1960" s="76"/>
      <c r="P1960" s="76"/>
      <c r="Q1960" s="76"/>
      <c r="R1960" s="76"/>
      <c r="S1960" s="76"/>
      <c r="T1960" s="76"/>
      <c r="U1960" s="76"/>
      <c r="V1960" s="76"/>
      <c r="W1960" s="76"/>
      <c r="X1960" s="76"/>
      <c r="Y1960" s="76"/>
      <c r="Z1960" s="76"/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8"/>
      <c r="AM1960" s="76"/>
      <c r="AN1960" s="76"/>
      <c r="AO1960" s="76"/>
      <c r="AP1960" s="76"/>
      <c r="AQ1960" s="76"/>
      <c r="AR1960" s="76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7"/>
      <c r="BD1960" s="77"/>
      <c r="BE1960" s="80"/>
      <c r="BF1960" s="77"/>
      <c r="BG1960" s="80"/>
      <c r="BH1960" s="80"/>
      <c r="BI1960" s="80"/>
      <c r="BJ1960" s="76"/>
      <c r="BK1960" s="76"/>
      <c r="BL1960" s="78"/>
      <c r="BM1960" s="76"/>
      <c r="BN1960" s="76"/>
      <c r="BO1960" s="76"/>
      <c r="BP1960" s="76"/>
      <c r="BQ1960" s="76"/>
      <c r="BR1960" s="76"/>
      <c r="BS1960" s="76"/>
      <c r="BT1960" s="76"/>
      <c r="BU1960" s="76"/>
      <c r="BV1960" s="76"/>
      <c r="BW1960" s="76"/>
      <c r="BX1960" s="76"/>
      <c r="BY1960" s="76"/>
      <c r="BZ1960" s="70"/>
      <c r="CA1960" s="71"/>
      <c r="CB1960" s="70"/>
      <c r="CC1960" s="70"/>
      <c r="CD1960" s="72"/>
      <c r="CJ1960"/>
      <c r="CW1960" s="74"/>
      <c r="DC1960" s="67"/>
      <c r="DI1960" s="67"/>
    </row>
    <row r="1961" spans="1:113">
      <c r="A1961" s="76"/>
      <c r="B1961" s="80"/>
      <c r="C1961" s="76"/>
      <c r="D1961" s="78"/>
      <c r="E1961" s="76"/>
      <c r="F1961" s="76"/>
      <c r="G1961" s="76"/>
      <c r="H1961" s="76"/>
      <c r="I1961" s="76"/>
      <c r="J1961" s="76"/>
      <c r="K1961" s="76"/>
      <c r="L1961" s="78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8"/>
      <c r="AM1961" s="76"/>
      <c r="AN1961" s="76"/>
      <c r="AO1961" s="76"/>
      <c r="AP1961" s="76"/>
      <c r="AQ1961" s="76"/>
      <c r="AR1961" s="76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7"/>
      <c r="BD1961" s="77"/>
      <c r="BE1961" s="80"/>
      <c r="BF1961" s="77"/>
      <c r="BG1961" s="80"/>
      <c r="BH1961" s="80"/>
      <c r="BI1961" s="80"/>
      <c r="BJ1961" s="76"/>
      <c r="BK1961" s="76"/>
      <c r="BL1961" s="78"/>
      <c r="BM1961" s="76"/>
      <c r="BN1961" s="76"/>
      <c r="BO1961" s="76"/>
      <c r="BP1961" s="76"/>
      <c r="BQ1961" s="76"/>
      <c r="BR1961" s="76"/>
      <c r="BS1961" s="76"/>
      <c r="BT1961" s="76"/>
      <c r="BU1961" s="76"/>
      <c r="BV1961" s="76"/>
      <c r="BW1961" s="76"/>
      <c r="BX1961" s="76"/>
      <c r="BY1961" s="76"/>
      <c r="BZ1961" s="70"/>
      <c r="CA1961" s="71"/>
      <c r="CB1961" s="70"/>
      <c r="CC1961" s="70"/>
      <c r="CD1961" s="72"/>
      <c r="CJ1961"/>
      <c r="CW1961" s="74"/>
      <c r="DC1961" s="67"/>
      <c r="DI1961" s="67"/>
    </row>
    <row r="1962" spans="1:113">
      <c r="A1962" s="76"/>
      <c r="B1962" s="80"/>
      <c r="C1962" s="76"/>
      <c r="D1962" s="78"/>
      <c r="E1962" s="76"/>
      <c r="F1962" s="76"/>
      <c r="G1962" s="76"/>
      <c r="H1962" s="76"/>
      <c r="I1962" s="76"/>
      <c r="J1962" s="76"/>
      <c r="K1962" s="76"/>
      <c r="L1962" s="78"/>
      <c r="M1962" s="76"/>
      <c r="N1962" s="76"/>
      <c r="O1962" s="76"/>
      <c r="P1962" s="76"/>
      <c r="Q1962" s="76"/>
      <c r="R1962" s="76"/>
      <c r="S1962" s="76"/>
      <c r="T1962" s="76"/>
      <c r="U1962" s="76"/>
      <c r="V1962" s="76"/>
      <c r="W1962" s="76"/>
      <c r="X1962" s="76"/>
      <c r="Y1962" s="76"/>
      <c r="Z1962" s="76"/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8"/>
      <c r="AM1962" s="76"/>
      <c r="AN1962" s="76"/>
      <c r="AO1962" s="76"/>
      <c r="AP1962" s="76"/>
      <c r="AQ1962" s="76"/>
      <c r="AR1962" s="76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7"/>
      <c r="BD1962" s="77"/>
      <c r="BE1962" s="80"/>
      <c r="BF1962" s="77"/>
      <c r="BG1962" s="80"/>
      <c r="BH1962" s="80"/>
      <c r="BI1962" s="80"/>
      <c r="BJ1962" s="76"/>
      <c r="BK1962" s="76"/>
      <c r="BL1962" s="78"/>
      <c r="BM1962" s="76"/>
      <c r="BN1962" s="76"/>
      <c r="BO1962" s="76"/>
      <c r="BP1962" s="76"/>
      <c r="BQ1962" s="76"/>
      <c r="BR1962" s="76"/>
      <c r="BS1962" s="76"/>
      <c r="BT1962" s="76"/>
      <c r="BU1962" s="76"/>
      <c r="BV1962" s="76"/>
      <c r="BW1962" s="76"/>
      <c r="BX1962" s="76"/>
      <c r="BY1962" s="76"/>
      <c r="BZ1962" s="70"/>
      <c r="CA1962" s="71"/>
      <c r="CB1962" s="70"/>
      <c r="CC1962" s="70"/>
      <c r="CD1962" s="72"/>
      <c r="CJ1962"/>
      <c r="CW1962" s="74"/>
      <c r="DC1962" s="67"/>
      <c r="DI1962" s="67"/>
    </row>
    <row r="1963" spans="1:113">
      <c r="A1963" s="76"/>
      <c r="B1963" s="80"/>
      <c r="C1963" s="76"/>
      <c r="D1963" s="78"/>
      <c r="E1963" s="76"/>
      <c r="F1963" s="76"/>
      <c r="G1963" s="76"/>
      <c r="H1963" s="76"/>
      <c r="I1963" s="76"/>
      <c r="J1963" s="76"/>
      <c r="K1963" s="76"/>
      <c r="L1963" s="78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8"/>
      <c r="AM1963" s="76"/>
      <c r="AN1963" s="76"/>
      <c r="AO1963" s="76"/>
      <c r="AP1963" s="76"/>
      <c r="AQ1963" s="76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7"/>
      <c r="BD1963" s="77"/>
      <c r="BE1963" s="80"/>
      <c r="BF1963" s="77"/>
      <c r="BG1963" s="80"/>
      <c r="BH1963" s="80"/>
      <c r="BI1963" s="80"/>
      <c r="BJ1963" s="76"/>
      <c r="BK1963" s="76"/>
      <c r="BL1963" s="78"/>
      <c r="BM1963" s="76"/>
      <c r="BN1963" s="76"/>
      <c r="BO1963" s="76"/>
      <c r="BP1963" s="76"/>
      <c r="BQ1963" s="76"/>
      <c r="BR1963" s="76"/>
      <c r="BS1963" s="76"/>
      <c r="BT1963" s="76"/>
      <c r="BU1963" s="76"/>
      <c r="BV1963" s="76"/>
      <c r="BW1963" s="76"/>
      <c r="BX1963" s="76"/>
      <c r="BY1963" s="76"/>
      <c r="BZ1963" s="70"/>
      <c r="CA1963" s="71"/>
      <c r="CB1963" s="70"/>
      <c r="CC1963" s="70"/>
      <c r="CD1963" s="72"/>
      <c r="CJ1963"/>
      <c r="CW1963" s="74"/>
      <c r="DC1963" s="67"/>
      <c r="DI1963" s="67"/>
    </row>
    <row r="1964" spans="1:113">
      <c r="A1964" s="76"/>
      <c r="B1964" s="80"/>
      <c r="C1964" s="76"/>
      <c r="D1964" s="78"/>
      <c r="E1964" s="76"/>
      <c r="F1964" s="76"/>
      <c r="G1964" s="76"/>
      <c r="H1964" s="76"/>
      <c r="I1964" s="76"/>
      <c r="J1964" s="76"/>
      <c r="K1964" s="76"/>
      <c r="L1964" s="78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8"/>
      <c r="AM1964" s="76"/>
      <c r="AN1964" s="76"/>
      <c r="AO1964" s="76"/>
      <c r="AP1964" s="76"/>
      <c r="AQ1964" s="76"/>
      <c r="AR1964" s="76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7"/>
      <c r="BD1964" s="77"/>
      <c r="BE1964" s="80"/>
      <c r="BF1964" s="77"/>
      <c r="BG1964" s="80"/>
      <c r="BH1964" s="80"/>
      <c r="BI1964" s="80"/>
      <c r="BJ1964" s="76"/>
      <c r="BK1964" s="76"/>
      <c r="BL1964" s="78"/>
      <c r="BM1964" s="76"/>
      <c r="BN1964" s="76"/>
      <c r="BO1964" s="76"/>
      <c r="BP1964" s="76"/>
      <c r="BQ1964" s="76"/>
      <c r="BR1964" s="76"/>
      <c r="BS1964" s="76"/>
      <c r="BT1964" s="76"/>
      <c r="BU1964" s="76"/>
      <c r="BV1964" s="76"/>
      <c r="BW1964" s="76"/>
      <c r="BX1964" s="76"/>
      <c r="BY1964" s="76"/>
      <c r="BZ1964" s="70"/>
      <c r="CA1964" s="71"/>
      <c r="CB1964" s="70"/>
      <c r="CC1964" s="70"/>
      <c r="CD1964" s="72"/>
      <c r="CJ1964"/>
      <c r="CW1964" s="74"/>
      <c r="DC1964" s="67"/>
      <c r="DI1964" s="67"/>
    </row>
    <row r="1965" spans="1:113">
      <c r="A1965" s="76"/>
      <c r="B1965" s="80"/>
      <c r="C1965" s="76"/>
      <c r="D1965" s="78"/>
      <c r="E1965" s="76"/>
      <c r="F1965" s="76"/>
      <c r="G1965" s="76"/>
      <c r="H1965" s="76"/>
      <c r="I1965" s="76"/>
      <c r="J1965" s="76"/>
      <c r="K1965" s="76"/>
      <c r="L1965" s="78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8"/>
      <c r="AM1965" s="76"/>
      <c r="AN1965" s="76"/>
      <c r="AO1965" s="76"/>
      <c r="AP1965" s="76"/>
      <c r="AQ1965" s="76"/>
      <c r="AR1965" s="76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7"/>
      <c r="BD1965" s="77"/>
      <c r="BE1965" s="80"/>
      <c r="BF1965" s="77"/>
      <c r="BG1965" s="80"/>
      <c r="BH1965" s="80"/>
      <c r="BI1965" s="80"/>
      <c r="BJ1965" s="76"/>
      <c r="BK1965" s="76"/>
      <c r="BL1965" s="78"/>
      <c r="BM1965" s="76"/>
      <c r="BN1965" s="76"/>
      <c r="BO1965" s="76"/>
      <c r="BP1965" s="76"/>
      <c r="BQ1965" s="76"/>
      <c r="BR1965" s="76"/>
      <c r="BS1965" s="76"/>
      <c r="BT1965" s="76"/>
      <c r="BU1965" s="76"/>
      <c r="BV1965" s="76"/>
      <c r="BW1965" s="76"/>
      <c r="BX1965" s="76"/>
      <c r="BY1965" s="76"/>
      <c r="BZ1965" s="70"/>
      <c r="CA1965" s="71"/>
      <c r="CB1965" s="70"/>
      <c r="CC1965" s="70"/>
      <c r="CD1965" s="72"/>
      <c r="CJ1965"/>
      <c r="CW1965" s="74"/>
      <c r="DC1965" s="67"/>
      <c r="DI1965" s="67"/>
    </row>
    <row r="1966" spans="1:113">
      <c r="A1966" s="76"/>
      <c r="B1966" s="80"/>
      <c r="C1966" s="76"/>
      <c r="D1966" s="78"/>
      <c r="E1966" s="76"/>
      <c r="F1966" s="76"/>
      <c r="G1966" s="76"/>
      <c r="H1966" s="76"/>
      <c r="I1966" s="76"/>
      <c r="J1966" s="76"/>
      <c r="K1966" s="76"/>
      <c r="L1966" s="78"/>
      <c r="M1966" s="76"/>
      <c r="N1966" s="76"/>
      <c r="O1966" s="76"/>
      <c r="P1966" s="76"/>
      <c r="Q1966" s="76"/>
      <c r="R1966" s="76"/>
      <c r="S1966" s="76"/>
      <c r="T1966" s="76"/>
      <c r="U1966" s="76"/>
      <c r="V1966" s="76"/>
      <c r="W1966" s="76"/>
      <c r="X1966" s="76"/>
      <c r="Y1966" s="76"/>
      <c r="Z1966" s="76"/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8"/>
      <c r="AM1966" s="76"/>
      <c r="AN1966" s="76"/>
      <c r="AO1966" s="76"/>
      <c r="AP1966" s="76"/>
      <c r="AQ1966" s="76"/>
      <c r="AR1966" s="76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7"/>
      <c r="BD1966" s="77"/>
      <c r="BE1966" s="80"/>
      <c r="BF1966" s="77"/>
      <c r="BG1966" s="80"/>
      <c r="BH1966" s="80"/>
      <c r="BI1966" s="80"/>
      <c r="BJ1966" s="76"/>
      <c r="BK1966" s="76"/>
      <c r="BL1966" s="78"/>
      <c r="BM1966" s="76"/>
      <c r="BN1966" s="76"/>
      <c r="BO1966" s="76"/>
      <c r="BP1966" s="76"/>
      <c r="BQ1966" s="76"/>
      <c r="BR1966" s="76"/>
      <c r="BS1966" s="76"/>
      <c r="BT1966" s="76"/>
      <c r="BU1966" s="76"/>
      <c r="BV1966" s="76"/>
      <c r="BW1966" s="76"/>
      <c r="BX1966" s="76"/>
      <c r="BY1966" s="76"/>
      <c r="BZ1966" s="70"/>
      <c r="CA1966" s="71"/>
      <c r="CB1966" s="70"/>
      <c r="CC1966" s="70"/>
      <c r="CD1966" s="72"/>
      <c r="CJ1966"/>
      <c r="CW1966" s="74"/>
      <c r="DC1966" s="67"/>
      <c r="DI1966" s="67"/>
    </row>
    <row r="1967" spans="1:113">
      <c r="A1967" s="76"/>
      <c r="B1967" s="80"/>
      <c r="C1967" s="76"/>
      <c r="D1967" s="78"/>
      <c r="E1967" s="76"/>
      <c r="F1967" s="76"/>
      <c r="G1967" s="76"/>
      <c r="H1967" s="76"/>
      <c r="I1967" s="76"/>
      <c r="J1967" s="76"/>
      <c r="K1967" s="76"/>
      <c r="L1967" s="78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8"/>
      <c r="AM1967" s="76"/>
      <c r="AN1967" s="76"/>
      <c r="AO1967" s="76"/>
      <c r="AP1967" s="76"/>
      <c r="AQ1967" s="76"/>
      <c r="AR1967" s="76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7"/>
      <c r="BD1967" s="77"/>
      <c r="BE1967" s="80"/>
      <c r="BF1967" s="77"/>
      <c r="BG1967" s="80"/>
      <c r="BH1967" s="80"/>
      <c r="BI1967" s="80"/>
      <c r="BJ1967" s="76"/>
      <c r="BK1967" s="76"/>
      <c r="BL1967" s="78"/>
      <c r="BM1967" s="76"/>
      <c r="BN1967" s="76"/>
      <c r="BO1967" s="76"/>
      <c r="BP1967" s="76"/>
      <c r="BQ1967" s="76"/>
      <c r="BR1967" s="76"/>
      <c r="BS1967" s="76"/>
      <c r="BT1967" s="76"/>
      <c r="BU1967" s="76"/>
      <c r="BV1967" s="76"/>
      <c r="BW1967" s="76"/>
      <c r="BX1967" s="76"/>
      <c r="BY1967" s="76"/>
      <c r="BZ1967" s="70"/>
      <c r="CA1967" s="71"/>
      <c r="CB1967" s="70"/>
      <c r="CC1967" s="70"/>
      <c r="CD1967" s="72"/>
      <c r="CJ1967"/>
      <c r="CW1967" s="74"/>
      <c r="DC1967" s="67"/>
      <c r="DI1967" s="67"/>
    </row>
    <row r="1968" spans="1:113">
      <c r="A1968" s="76"/>
      <c r="B1968" s="80"/>
      <c r="C1968" s="76"/>
      <c r="D1968" s="78"/>
      <c r="E1968" s="76"/>
      <c r="F1968" s="76"/>
      <c r="G1968" s="76"/>
      <c r="H1968" s="76"/>
      <c r="I1968" s="76"/>
      <c r="J1968" s="76"/>
      <c r="K1968" s="76"/>
      <c r="L1968" s="78"/>
      <c r="M1968" s="76"/>
      <c r="N1968" s="76"/>
      <c r="O1968" s="76"/>
      <c r="P1968" s="76"/>
      <c r="Q1968" s="76"/>
      <c r="R1968" s="76"/>
      <c r="S1968" s="76"/>
      <c r="T1968" s="76"/>
      <c r="U1968" s="76"/>
      <c r="V1968" s="76"/>
      <c r="W1968" s="76"/>
      <c r="X1968" s="76"/>
      <c r="Y1968" s="76"/>
      <c r="Z1968" s="76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8"/>
      <c r="AM1968" s="76"/>
      <c r="AN1968" s="76"/>
      <c r="AO1968" s="76"/>
      <c r="AP1968" s="76"/>
      <c r="AQ1968" s="76"/>
      <c r="AR1968" s="76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7"/>
      <c r="BD1968" s="77"/>
      <c r="BE1968" s="80"/>
      <c r="BF1968" s="77"/>
      <c r="BG1968" s="80"/>
      <c r="BH1968" s="80"/>
      <c r="BI1968" s="80"/>
      <c r="BJ1968" s="76"/>
      <c r="BK1968" s="76"/>
      <c r="BL1968" s="78"/>
      <c r="BM1968" s="76"/>
      <c r="BN1968" s="76"/>
      <c r="BO1968" s="76"/>
      <c r="BP1968" s="76"/>
      <c r="BQ1968" s="76"/>
      <c r="BR1968" s="76"/>
      <c r="BS1968" s="76"/>
      <c r="BT1968" s="76"/>
      <c r="BU1968" s="76"/>
      <c r="BV1968" s="76"/>
      <c r="BW1968" s="76"/>
      <c r="BX1968" s="76"/>
      <c r="BY1968" s="76"/>
      <c r="BZ1968" s="70"/>
      <c r="CA1968" s="71"/>
      <c r="CB1968" s="70"/>
      <c r="CC1968" s="70"/>
      <c r="CD1968" s="72"/>
      <c r="CJ1968"/>
      <c r="CW1968" s="74"/>
      <c r="DC1968" s="67"/>
      <c r="DI1968" s="67"/>
    </row>
    <row r="1969" spans="1:113">
      <c r="A1969" s="76"/>
      <c r="B1969" s="80"/>
      <c r="C1969" s="76"/>
      <c r="D1969" s="78"/>
      <c r="E1969" s="76"/>
      <c r="F1969" s="76"/>
      <c r="G1969" s="76"/>
      <c r="H1969" s="76"/>
      <c r="I1969" s="76"/>
      <c r="J1969" s="76"/>
      <c r="K1969" s="76"/>
      <c r="L1969" s="78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8"/>
      <c r="AM1969" s="76"/>
      <c r="AN1969" s="76"/>
      <c r="AO1969" s="76"/>
      <c r="AP1969" s="76"/>
      <c r="AQ1969" s="76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7"/>
      <c r="BD1969" s="77"/>
      <c r="BE1969" s="80"/>
      <c r="BF1969" s="77"/>
      <c r="BG1969" s="80"/>
      <c r="BH1969" s="80"/>
      <c r="BI1969" s="80"/>
      <c r="BJ1969" s="76"/>
      <c r="BK1969" s="76"/>
      <c r="BL1969" s="78"/>
      <c r="BM1969" s="76"/>
      <c r="BN1969" s="76"/>
      <c r="BO1969" s="76"/>
      <c r="BP1969" s="76"/>
      <c r="BQ1969" s="76"/>
      <c r="BR1969" s="76"/>
      <c r="BS1969" s="76"/>
      <c r="BT1969" s="76"/>
      <c r="BU1969" s="76"/>
      <c r="BV1969" s="76"/>
      <c r="BW1969" s="76"/>
      <c r="BX1969" s="76"/>
      <c r="BY1969" s="76"/>
      <c r="BZ1969" s="70"/>
      <c r="CA1969" s="71"/>
      <c r="CB1969" s="70"/>
      <c r="CC1969" s="70"/>
      <c r="CD1969" s="72"/>
      <c r="CJ1969"/>
      <c r="CW1969" s="74"/>
      <c r="DC1969" s="67"/>
      <c r="DI1969" s="67"/>
    </row>
    <row r="1970" spans="1:113">
      <c r="A1970" s="76"/>
      <c r="B1970" s="77"/>
      <c r="C1970" s="76"/>
      <c r="D1970" s="78"/>
      <c r="E1970" s="76"/>
      <c r="F1970" s="76"/>
      <c r="G1970" s="76"/>
      <c r="H1970" s="76"/>
      <c r="I1970" s="76"/>
      <c r="J1970" s="76"/>
      <c r="K1970" s="76"/>
      <c r="L1970" s="78"/>
      <c r="M1970" s="76"/>
      <c r="N1970" s="76"/>
      <c r="O1970" s="76"/>
      <c r="P1970" s="76"/>
      <c r="Q1970" s="76"/>
      <c r="R1970" s="79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8"/>
      <c r="AM1970" s="76"/>
      <c r="AN1970" s="76"/>
      <c r="AO1970" s="76"/>
      <c r="AP1970" s="76"/>
      <c r="AQ1970" s="76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7"/>
      <c r="BD1970" s="77"/>
      <c r="BE1970" s="77"/>
      <c r="BF1970" s="77"/>
      <c r="BG1970" s="77"/>
      <c r="BH1970" s="77"/>
      <c r="BI1970" s="77"/>
      <c r="BJ1970" s="76"/>
      <c r="BK1970" s="76"/>
      <c r="BL1970" s="78"/>
      <c r="BM1970" s="76"/>
      <c r="BN1970" s="76"/>
      <c r="BO1970" s="76"/>
      <c r="BP1970" s="76"/>
      <c r="BQ1970" s="76"/>
      <c r="BR1970" s="76"/>
      <c r="BS1970" s="76"/>
      <c r="BT1970" s="76"/>
      <c r="BU1970" s="76"/>
      <c r="BV1970" s="76"/>
      <c r="BW1970" s="76"/>
      <c r="BX1970" s="76"/>
      <c r="BY1970" s="76"/>
      <c r="BZ1970" s="70"/>
      <c r="CA1970" s="71"/>
      <c r="CB1970" s="70"/>
      <c r="CC1970" s="70"/>
      <c r="CD1970" s="72"/>
      <c r="CJ1970"/>
      <c r="CW1970" s="74"/>
      <c r="DC1970" s="67"/>
      <c r="DI1970" s="67"/>
    </row>
    <row r="1971" spans="1:113">
      <c r="A1971" s="76"/>
      <c r="B1971" s="77"/>
      <c r="C1971" s="76"/>
      <c r="D1971" s="78"/>
      <c r="E1971" s="76"/>
      <c r="F1971" s="76"/>
      <c r="G1971" s="76"/>
      <c r="H1971" s="76"/>
      <c r="I1971" s="76"/>
      <c r="J1971" s="76"/>
      <c r="K1971" s="76"/>
      <c r="L1971" s="78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E1971" s="76"/>
      <c r="AF1971" s="76"/>
      <c r="AG1971" s="76"/>
      <c r="AH1971" s="76"/>
      <c r="AI1971" s="76"/>
      <c r="AJ1971" s="76"/>
      <c r="AK1971" s="76"/>
      <c r="AL1971" s="78"/>
      <c r="AM1971" s="76"/>
      <c r="AN1971" s="76"/>
      <c r="AO1971" s="76"/>
      <c r="AP1971" s="76"/>
      <c r="AQ1971" s="76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7"/>
      <c r="BD1971" s="77"/>
      <c r="BE1971" s="77"/>
      <c r="BF1971" s="77"/>
      <c r="BG1971" s="77"/>
      <c r="BH1971" s="77"/>
      <c r="BI1971" s="77"/>
      <c r="BJ1971" s="76"/>
      <c r="BK1971" s="76"/>
      <c r="BL1971" s="78"/>
      <c r="BM1971" s="76"/>
      <c r="BN1971" s="76"/>
      <c r="BO1971" s="76"/>
      <c r="BP1971" s="76"/>
      <c r="BQ1971" s="76"/>
      <c r="BR1971" s="76"/>
      <c r="BS1971" s="76"/>
      <c r="BT1971" s="76"/>
      <c r="BU1971" s="76"/>
      <c r="BV1971" s="76"/>
      <c r="BW1971" s="76"/>
      <c r="BX1971" s="76"/>
      <c r="BY1971" s="76"/>
      <c r="BZ1971" s="70"/>
      <c r="CA1971" s="71"/>
      <c r="CB1971" s="70"/>
      <c r="CC1971" s="70"/>
      <c r="CD1971" s="72"/>
      <c r="CJ1971"/>
      <c r="CW1971" s="74"/>
      <c r="DC1971" s="67"/>
      <c r="DI1971" s="67"/>
    </row>
    <row r="1972" spans="1:113">
      <c r="A1972" s="76"/>
      <c r="B1972" s="80"/>
      <c r="C1972" s="76"/>
      <c r="D1972" s="78"/>
      <c r="E1972" s="76"/>
      <c r="F1972" s="76"/>
      <c r="G1972" s="76"/>
      <c r="H1972" s="76"/>
      <c r="I1972" s="76"/>
      <c r="J1972" s="76"/>
      <c r="K1972" s="76"/>
      <c r="L1972" s="78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E1972" s="76"/>
      <c r="AF1972" s="76"/>
      <c r="AG1972" s="76"/>
      <c r="AH1972" s="76"/>
      <c r="AI1972" s="76"/>
      <c r="AJ1972" s="76"/>
      <c r="AK1972" s="76"/>
      <c r="AL1972" s="78"/>
      <c r="AM1972" s="76"/>
      <c r="AN1972" s="76"/>
      <c r="AO1972" s="76"/>
      <c r="AP1972" s="76"/>
      <c r="AQ1972" s="76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7"/>
      <c r="BD1972" s="77"/>
      <c r="BE1972" s="80"/>
      <c r="BF1972" s="77"/>
      <c r="BG1972" s="80"/>
      <c r="BH1972" s="80"/>
      <c r="BI1972" s="80"/>
      <c r="BJ1972" s="76"/>
      <c r="BK1972" s="76"/>
      <c r="BL1972" s="78"/>
      <c r="BM1972" s="76"/>
      <c r="BN1972" s="76"/>
      <c r="BO1972" s="76"/>
      <c r="BP1972" s="76"/>
      <c r="BQ1972" s="76"/>
      <c r="BR1972" s="76"/>
      <c r="BS1972" s="76"/>
      <c r="BT1972" s="76"/>
      <c r="BU1972" s="76"/>
      <c r="BV1972" s="76"/>
      <c r="BW1972" s="76"/>
      <c r="BX1972" s="76"/>
      <c r="BY1972" s="76"/>
      <c r="BZ1972" s="70"/>
      <c r="CA1972" s="71"/>
      <c r="CB1972" s="70"/>
      <c r="CC1972" s="70"/>
      <c r="CD1972" s="72"/>
      <c r="CJ1972"/>
      <c r="CW1972" s="74"/>
      <c r="DC1972" s="67"/>
      <c r="DI1972" s="67"/>
    </row>
    <row r="1973" spans="1:113">
      <c r="A1973" s="76"/>
      <c r="B1973" s="80"/>
      <c r="C1973" s="76"/>
      <c r="D1973" s="78"/>
      <c r="E1973" s="76"/>
      <c r="F1973" s="76"/>
      <c r="G1973" s="76"/>
      <c r="H1973" s="76"/>
      <c r="I1973" s="76"/>
      <c r="J1973" s="76"/>
      <c r="K1973" s="76"/>
      <c r="L1973" s="78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E1973" s="76"/>
      <c r="AF1973" s="76"/>
      <c r="AG1973" s="76"/>
      <c r="AH1973" s="76"/>
      <c r="AI1973" s="76"/>
      <c r="AJ1973" s="76"/>
      <c r="AK1973" s="76"/>
      <c r="AL1973" s="78"/>
      <c r="AM1973" s="76"/>
      <c r="AN1973" s="76"/>
      <c r="AO1973" s="76"/>
      <c r="AP1973" s="76"/>
      <c r="AQ1973" s="76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7"/>
      <c r="BD1973" s="77"/>
      <c r="BE1973" s="80"/>
      <c r="BF1973" s="77"/>
      <c r="BG1973" s="80"/>
      <c r="BH1973" s="80"/>
      <c r="BI1973" s="80"/>
      <c r="BJ1973" s="76"/>
      <c r="BK1973" s="76"/>
      <c r="BL1973" s="78"/>
      <c r="BM1973" s="76"/>
      <c r="BN1973" s="76"/>
      <c r="BO1973" s="76"/>
      <c r="BP1973" s="76"/>
      <c r="BQ1973" s="76"/>
      <c r="BR1973" s="76"/>
      <c r="BS1973" s="76"/>
      <c r="BT1973" s="76"/>
      <c r="BU1973" s="76"/>
      <c r="BV1973" s="76"/>
      <c r="BW1973" s="76"/>
      <c r="BX1973" s="76"/>
      <c r="BY1973" s="76"/>
      <c r="BZ1973" s="70"/>
      <c r="CA1973" s="71"/>
      <c r="CB1973" s="70"/>
      <c r="CC1973" s="70"/>
      <c r="CD1973" s="72"/>
      <c r="CJ1973"/>
      <c r="CW1973" s="74"/>
      <c r="DC1973" s="67"/>
      <c r="DI1973" s="67"/>
    </row>
    <row r="1974" spans="1:113">
      <c r="A1974" s="76"/>
      <c r="B1974" s="77"/>
      <c r="C1974" s="76"/>
      <c r="D1974" s="78"/>
      <c r="E1974" s="76"/>
      <c r="F1974" s="76"/>
      <c r="G1974" s="76"/>
      <c r="H1974" s="76"/>
      <c r="I1974" s="76"/>
      <c r="J1974" s="76"/>
      <c r="K1974" s="76"/>
      <c r="L1974" s="78"/>
      <c r="M1974" s="76"/>
      <c r="N1974" s="76"/>
      <c r="O1974" s="76"/>
      <c r="P1974" s="76"/>
      <c r="Q1974" s="76"/>
      <c r="R1974" s="79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  <c r="AH1974" s="76"/>
      <c r="AI1974" s="76"/>
      <c r="AJ1974" s="76"/>
      <c r="AK1974" s="76"/>
      <c r="AL1974" s="78"/>
      <c r="AM1974" s="76"/>
      <c r="AN1974" s="76"/>
      <c r="AO1974" s="76"/>
      <c r="AP1974" s="76"/>
      <c r="AQ1974" s="76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7"/>
      <c r="BD1974" s="77"/>
      <c r="BE1974" s="77"/>
      <c r="BF1974" s="77"/>
      <c r="BG1974" s="77"/>
      <c r="BH1974" s="77"/>
      <c r="BI1974" s="77"/>
      <c r="BJ1974" s="76"/>
      <c r="BK1974" s="76"/>
      <c r="BL1974" s="78"/>
      <c r="BM1974" s="76"/>
      <c r="BN1974" s="76"/>
      <c r="BO1974" s="76"/>
      <c r="BP1974" s="76"/>
      <c r="BQ1974" s="76"/>
      <c r="BR1974" s="76"/>
      <c r="BS1974" s="76"/>
      <c r="BT1974" s="76"/>
      <c r="BU1974" s="76"/>
      <c r="BV1974" s="76"/>
      <c r="BW1974" s="76"/>
      <c r="BX1974" s="76"/>
      <c r="BY1974" s="76"/>
      <c r="BZ1974" s="70"/>
      <c r="CA1974" s="71"/>
      <c r="CB1974" s="70"/>
      <c r="CC1974" s="70"/>
      <c r="CD1974" s="72"/>
      <c r="CJ1974"/>
      <c r="CW1974" s="74"/>
      <c r="DC1974" s="67"/>
      <c r="DI1974" s="67"/>
    </row>
    <row r="1975" spans="1:113">
      <c r="A1975" s="76"/>
      <c r="B1975" s="77"/>
      <c r="C1975" s="76"/>
      <c r="D1975" s="78"/>
      <c r="E1975" s="76"/>
      <c r="F1975" s="76"/>
      <c r="G1975" s="76"/>
      <c r="H1975" s="76"/>
      <c r="I1975" s="76"/>
      <c r="J1975" s="76"/>
      <c r="K1975" s="76"/>
      <c r="L1975" s="78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E1975" s="76"/>
      <c r="AF1975" s="76"/>
      <c r="AG1975" s="76"/>
      <c r="AH1975" s="76"/>
      <c r="AI1975" s="76"/>
      <c r="AJ1975" s="76"/>
      <c r="AK1975" s="76"/>
      <c r="AL1975" s="78"/>
      <c r="AM1975" s="76"/>
      <c r="AN1975" s="76"/>
      <c r="AO1975" s="76"/>
      <c r="AP1975" s="76"/>
      <c r="AQ1975" s="76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7"/>
      <c r="BD1975" s="77"/>
      <c r="BE1975" s="77"/>
      <c r="BF1975" s="77"/>
      <c r="BG1975" s="77"/>
      <c r="BH1975" s="77"/>
      <c r="BI1975" s="77"/>
      <c r="BJ1975" s="76"/>
      <c r="BK1975" s="76"/>
      <c r="BL1975" s="78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0"/>
      <c r="CA1975" s="71"/>
      <c r="CB1975" s="70"/>
      <c r="CC1975" s="70"/>
      <c r="CD1975" s="72"/>
      <c r="CJ1975"/>
      <c r="CW1975" s="74"/>
      <c r="DC1975" s="67"/>
      <c r="DI1975" s="67"/>
    </row>
    <row r="1976" spans="1:113">
      <c r="A1976" s="76"/>
      <c r="B1976" s="77"/>
      <c r="C1976" s="76"/>
      <c r="D1976" s="78"/>
      <c r="E1976" s="76"/>
      <c r="F1976" s="76"/>
      <c r="G1976" s="76"/>
      <c r="H1976" s="76"/>
      <c r="I1976" s="76"/>
      <c r="J1976" s="76"/>
      <c r="K1976" s="76"/>
      <c r="L1976" s="78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E1976" s="76"/>
      <c r="AF1976" s="76"/>
      <c r="AG1976" s="76"/>
      <c r="AH1976" s="76"/>
      <c r="AI1976" s="76"/>
      <c r="AJ1976" s="76"/>
      <c r="AK1976" s="76"/>
      <c r="AL1976" s="78"/>
      <c r="AM1976" s="76"/>
      <c r="AN1976" s="76"/>
      <c r="AO1976" s="76"/>
      <c r="AP1976" s="76"/>
      <c r="AQ1976" s="76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7"/>
      <c r="BD1976" s="77"/>
      <c r="BE1976" s="77"/>
      <c r="BF1976" s="77"/>
      <c r="BG1976" s="77"/>
      <c r="BH1976" s="77"/>
      <c r="BI1976" s="77"/>
      <c r="BJ1976" s="76"/>
      <c r="BK1976" s="76"/>
      <c r="BL1976" s="78"/>
      <c r="BM1976" s="76"/>
      <c r="BN1976" s="76"/>
      <c r="BO1976" s="76"/>
      <c r="BP1976" s="76"/>
      <c r="BQ1976" s="76"/>
      <c r="BR1976" s="76"/>
      <c r="BS1976" s="76"/>
      <c r="BT1976" s="76"/>
      <c r="BU1976" s="76"/>
      <c r="BV1976" s="76"/>
      <c r="BW1976" s="76"/>
      <c r="BX1976" s="76"/>
      <c r="BY1976" s="76"/>
      <c r="BZ1976" s="70"/>
      <c r="CA1976" s="71"/>
      <c r="CB1976" s="70"/>
      <c r="CC1976" s="70"/>
      <c r="CD1976" s="72"/>
      <c r="CJ1976"/>
      <c r="CW1976" s="74"/>
      <c r="DC1976" s="67"/>
      <c r="DI1976" s="67"/>
    </row>
    <row r="1977" spans="1:113">
      <c r="A1977" s="76"/>
      <c r="B1977" s="77"/>
      <c r="C1977" s="76"/>
      <c r="D1977" s="78"/>
      <c r="E1977" s="76"/>
      <c r="F1977" s="76"/>
      <c r="G1977" s="76"/>
      <c r="H1977" s="76"/>
      <c r="I1977" s="76"/>
      <c r="J1977" s="76"/>
      <c r="K1977" s="76"/>
      <c r="L1977" s="78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E1977" s="76"/>
      <c r="AF1977" s="76"/>
      <c r="AG1977" s="76"/>
      <c r="AH1977" s="76"/>
      <c r="AI1977" s="76"/>
      <c r="AJ1977" s="76"/>
      <c r="AK1977" s="76"/>
      <c r="AL1977" s="78"/>
      <c r="AM1977" s="76"/>
      <c r="AN1977" s="76"/>
      <c r="AO1977" s="76"/>
      <c r="AP1977" s="76"/>
      <c r="AQ1977" s="76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7"/>
      <c r="BD1977" s="77"/>
      <c r="BE1977" s="77"/>
      <c r="BF1977" s="77"/>
      <c r="BG1977" s="77"/>
      <c r="BH1977" s="77"/>
      <c r="BI1977" s="77"/>
      <c r="BJ1977" s="76"/>
      <c r="BK1977" s="76"/>
      <c r="BL1977" s="78"/>
      <c r="BM1977" s="76"/>
      <c r="BN1977" s="76"/>
      <c r="BO1977" s="76"/>
      <c r="BP1977" s="76"/>
      <c r="BQ1977" s="76"/>
      <c r="BR1977" s="76"/>
      <c r="BS1977" s="76"/>
      <c r="BT1977" s="76"/>
      <c r="BU1977" s="76"/>
      <c r="BV1977" s="76"/>
      <c r="BW1977" s="76"/>
      <c r="BX1977" s="76"/>
      <c r="BY1977" s="76"/>
      <c r="BZ1977" s="70"/>
      <c r="CA1977" s="71"/>
      <c r="CB1977" s="70"/>
      <c r="CC1977" s="70"/>
      <c r="CD1977" s="72"/>
      <c r="CJ1977"/>
      <c r="CW1977" s="74"/>
      <c r="DC1977" s="67"/>
      <c r="DI1977" s="67"/>
    </row>
    <row r="1978" spans="1:113">
      <c r="A1978" s="76"/>
      <c r="B1978" s="77"/>
      <c r="C1978" s="76"/>
      <c r="D1978" s="78"/>
      <c r="E1978" s="76"/>
      <c r="F1978" s="76"/>
      <c r="G1978" s="76"/>
      <c r="H1978" s="76"/>
      <c r="I1978" s="76"/>
      <c r="J1978" s="76"/>
      <c r="K1978" s="76"/>
      <c r="L1978" s="78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  <c r="AE1978" s="76"/>
      <c r="AF1978" s="76"/>
      <c r="AG1978" s="76"/>
      <c r="AH1978" s="76"/>
      <c r="AI1978" s="76"/>
      <c r="AJ1978" s="76"/>
      <c r="AK1978" s="76"/>
      <c r="AL1978" s="78"/>
      <c r="AM1978" s="76"/>
      <c r="AN1978" s="76"/>
      <c r="AO1978" s="76"/>
      <c r="AP1978" s="76"/>
      <c r="AQ1978" s="76"/>
      <c r="AR1978" s="76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7"/>
      <c r="BD1978" s="77"/>
      <c r="BE1978" s="77"/>
      <c r="BF1978" s="77"/>
      <c r="BG1978" s="77"/>
      <c r="BH1978" s="77"/>
      <c r="BI1978" s="77"/>
      <c r="BJ1978" s="76"/>
      <c r="BK1978" s="76"/>
      <c r="BL1978" s="78"/>
      <c r="BM1978" s="76"/>
      <c r="BN1978" s="76"/>
      <c r="BO1978" s="76"/>
      <c r="BP1978" s="76"/>
      <c r="BQ1978" s="76"/>
      <c r="BR1978" s="76"/>
      <c r="BS1978" s="76"/>
      <c r="BT1978" s="76"/>
      <c r="BU1978" s="76"/>
      <c r="BV1978" s="76"/>
      <c r="BW1978" s="76"/>
      <c r="BX1978" s="76"/>
      <c r="BY1978" s="76"/>
      <c r="BZ1978" s="70"/>
      <c r="CA1978" s="71"/>
      <c r="CB1978" s="70"/>
      <c r="CC1978" s="70"/>
      <c r="CD1978" s="72"/>
      <c r="CJ1978"/>
      <c r="CW1978" s="74"/>
      <c r="DC1978" s="67"/>
      <c r="DI1978" s="67"/>
    </row>
    <row r="1979" spans="1:113">
      <c r="A1979" s="76"/>
      <c r="B1979" s="77"/>
      <c r="C1979" s="76"/>
      <c r="D1979" s="78"/>
      <c r="E1979" s="76"/>
      <c r="F1979" s="76"/>
      <c r="G1979" s="76"/>
      <c r="H1979" s="76"/>
      <c r="I1979" s="76"/>
      <c r="J1979" s="76"/>
      <c r="K1979" s="76"/>
      <c r="L1979" s="78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8"/>
      <c r="AM1979" s="76"/>
      <c r="AN1979" s="76"/>
      <c r="AO1979" s="76"/>
      <c r="AP1979" s="76"/>
      <c r="AQ1979" s="76"/>
      <c r="AR1979" s="76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7"/>
      <c r="BD1979" s="77"/>
      <c r="BE1979" s="77"/>
      <c r="BF1979" s="77"/>
      <c r="BG1979" s="77"/>
      <c r="BH1979" s="77"/>
      <c r="BI1979" s="77"/>
      <c r="BJ1979" s="76"/>
      <c r="BK1979" s="76"/>
      <c r="BL1979" s="78"/>
      <c r="BM1979" s="76"/>
      <c r="BN1979" s="76"/>
      <c r="BO1979" s="76"/>
      <c r="BP1979" s="76"/>
      <c r="BQ1979" s="76"/>
      <c r="BR1979" s="76"/>
      <c r="BS1979" s="76"/>
      <c r="BT1979" s="76"/>
      <c r="BU1979" s="76"/>
      <c r="BV1979" s="76"/>
      <c r="BW1979" s="76"/>
      <c r="BX1979" s="76"/>
      <c r="BY1979" s="76"/>
      <c r="BZ1979" s="70"/>
      <c r="CA1979" s="71"/>
      <c r="CB1979" s="70"/>
      <c r="CC1979" s="70"/>
      <c r="CD1979" s="72"/>
      <c r="CJ1979"/>
      <c r="CW1979" s="74"/>
      <c r="DC1979" s="67"/>
      <c r="DI1979" s="67"/>
    </row>
    <row r="1980" spans="1:113">
      <c r="A1980" s="76"/>
      <c r="B1980" s="77"/>
      <c r="C1980" s="76"/>
      <c r="D1980" s="78"/>
      <c r="E1980" s="76"/>
      <c r="F1980" s="76"/>
      <c r="G1980" s="76"/>
      <c r="H1980" s="76"/>
      <c r="I1980" s="76"/>
      <c r="J1980" s="76"/>
      <c r="K1980" s="76"/>
      <c r="L1980" s="78"/>
      <c r="M1980" s="76"/>
      <c r="N1980" s="76"/>
      <c r="O1980" s="76"/>
      <c r="P1980" s="76"/>
      <c r="Q1980" s="76"/>
      <c r="R1980" s="76"/>
      <c r="S1980" s="76"/>
      <c r="T1980" s="76"/>
      <c r="U1980" s="76"/>
      <c r="V1980" s="76"/>
      <c r="W1980" s="76"/>
      <c r="X1980" s="76"/>
      <c r="Y1980" s="76"/>
      <c r="Z1980" s="76"/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8"/>
      <c r="AM1980" s="76"/>
      <c r="AN1980" s="76"/>
      <c r="AO1980" s="76"/>
      <c r="AP1980" s="76"/>
      <c r="AQ1980" s="76"/>
      <c r="AR1980" s="76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7"/>
      <c r="BD1980" s="77"/>
      <c r="BE1980" s="77"/>
      <c r="BF1980" s="77"/>
      <c r="BG1980" s="77"/>
      <c r="BH1980" s="77"/>
      <c r="BI1980" s="77"/>
      <c r="BJ1980" s="76"/>
      <c r="BK1980" s="76"/>
      <c r="BL1980" s="78"/>
      <c r="BM1980" s="76"/>
      <c r="BN1980" s="76"/>
      <c r="BO1980" s="76"/>
      <c r="BP1980" s="76"/>
      <c r="BQ1980" s="76"/>
      <c r="BR1980" s="76"/>
      <c r="BS1980" s="76"/>
      <c r="BT1980" s="76"/>
      <c r="BU1980" s="76"/>
      <c r="BV1980" s="76"/>
      <c r="BW1980" s="76"/>
      <c r="BX1980" s="76"/>
      <c r="BY1980" s="76"/>
      <c r="BZ1980" s="70"/>
      <c r="CA1980" s="71"/>
      <c r="CB1980" s="70"/>
      <c r="CC1980" s="70"/>
      <c r="CD1980" s="72"/>
      <c r="CJ1980"/>
      <c r="CW1980" s="74"/>
      <c r="DC1980" s="67"/>
      <c r="DI1980" s="67"/>
    </row>
    <row r="1981" spans="1:113">
      <c r="A1981" s="76"/>
      <c r="B1981" s="77"/>
      <c r="C1981" s="76"/>
      <c r="D1981" s="78"/>
      <c r="E1981" s="76"/>
      <c r="F1981" s="76"/>
      <c r="G1981" s="76"/>
      <c r="H1981" s="76"/>
      <c r="I1981" s="76"/>
      <c r="J1981" s="76"/>
      <c r="K1981" s="76"/>
      <c r="L1981" s="78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8"/>
      <c r="AM1981" s="76"/>
      <c r="AN1981" s="76"/>
      <c r="AO1981" s="76"/>
      <c r="AP1981" s="76"/>
      <c r="AQ1981" s="76"/>
      <c r="AR1981" s="76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7"/>
      <c r="BD1981" s="77"/>
      <c r="BE1981" s="77"/>
      <c r="BF1981" s="77"/>
      <c r="BG1981" s="77"/>
      <c r="BH1981" s="77"/>
      <c r="BI1981" s="77"/>
      <c r="BJ1981" s="76"/>
      <c r="BK1981" s="76"/>
      <c r="BL1981" s="78"/>
      <c r="BM1981" s="76"/>
      <c r="BN1981" s="76"/>
      <c r="BO1981" s="76"/>
      <c r="BP1981" s="76"/>
      <c r="BQ1981" s="76"/>
      <c r="BR1981" s="76"/>
      <c r="BS1981" s="76"/>
      <c r="BT1981" s="76"/>
      <c r="BU1981" s="76"/>
      <c r="BV1981" s="76"/>
      <c r="BW1981" s="76"/>
      <c r="BX1981" s="76"/>
      <c r="BY1981" s="76"/>
      <c r="BZ1981" s="70"/>
      <c r="CA1981" s="71"/>
      <c r="CB1981" s="70"/>
      <c r="CC1981" s="70"/>
      <c r="CD1981" s="72"/>
      <c r="CJ1981"/>
      <c r="CW1981" s="74"/>
      <c r="DC1981" s="67"/>
      <c r="DI1981" s="67"/>
    </row>
    <row r="1982" spans="1:113">
      <c r="A1982" s="76"/>
      <c r="B1982" s="77"/>
      <c r="C1982" s="76"/>
      <c r="D1982" s="78"/>
      <c r="E1982" s="76"/>
      <c r="F1982" s="76"/>
      <c r="G1982" s="76"/>
      <c r="H1982" s="76"/>
      <c r="I1982" s="76"/>
      <c r="J1982" s="76"/>
      <c r="K1982" s="76"/>
      <c r="L1982" s="78"/>
      <c r="M1982" s="76"/>
      <c r="N1982" s="76"/>
      <c r="O1982" s="76"/>
      <c r="P1982" s="76"/>
      <c r="Q1982" s="76"/>
      <c r="R1982" s="76"/>
      <c r="S1982" s="76"/>
      <c r="T1982" s="76"/>
      <c r="U1982" s="76"/>
      <c r="V1982" s="76"/>
      <c r="W1982" s="76"/>
      <c r="X1982" s="76"/>
      <c r="Y1982" s="76"/>
      <c r="Z1982" s="76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8"/>
      <c r="AM1982" s="76"/>
      <c r="AN1982" s="76"/>
      <c r="AO1982" s="76"/>
      <c r="AP1982" s="76"/>
      <c r="AQ1982" s="76"/>
      <c r="AR1982" s="76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7"/>
      <c r="BD1982" s="77"/>
      <c r="BE1982" s="77"/>
      <c r="BF1982" s="77"/>
      <c r="BG1982" s="77"/>
      <c r="BH1982" s="77"/>
      <c r="BI1982" s="77"/>
      <c r="BJ1982" s="76"/>
      <c r="BK1982" s="76"/>
      <c r="BL1982" s="78"/>
      <c r="BM1982" s="76"/>
      <c r="BN1982" s="76"/>
      <c r="BO1982" s="76"/>
      <c r="BP1982" s="76"/>
      <c r="BQ1982" s="76"/>
      <c r="BR1982" s="76"/>
      <c r="BS1982" s="76"/>
      <c r="BT1982" s="76"/>
      <c r="BU1982" s="76"/>
      <c r="BV1982" s="76"/>
      <c r="BW1982" s="76"/>
      <c r="BX1982" s="76"/>
      <c r="BY1982" s="76"/>
      <c r="BZ1982" s="70"/>
      <c r="CA1982" s="71"/>
      <c r="CB1982" s="70"/>
      <c r="CC1982" s="70"/>
      <c r="CD1982" s="72"/>
      <c r="CJ1982"/>
      <c r="CW1982" s="74"/>
      <c r="DC1982" s="67"/>
      <c r="DI1982" s="67"/>
    </row>
    <row r="1983" spans="1:113">
      <c r="A1983" s="76"/>
      <c r="B1983" s="80"/>
      <c r="C1983" s="76"/>
      <c r="D1983" s="78"/>
      <c r="E1983" s="76"/>
      <c r="F1983" s="76"/>
      <c r="G1983" s="76"/>
      <c r="H1983" s="76"/>
      <c r="I1983" s="76"/>
      <c r="J1983" s="76"/>
      <c r="K1983" s="76"/>
      <c r="L1983" s="78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8"/>
      <c r="AM1983" s="76"/>
      <c r="AN1983" s="76"/>
      <c r="AO1983" s="76"/>
      <c r="AP1983" s="76"/>
      <c r="AQ1983" s="76"/>
      <c r="AR1983" s="76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7"/>
      <c r="BD1983" s="77"/>
      <c r="BE1983" s="80"/>
      <c r="BF1983" s="77"/>
      <c r="BG1983" s="80"/>
      <c r="BH1983" s="80"/>
      <c r="BI1983" s="80"/>
      <c r="BJ1983" s="76"/>
      <c r="BK1983" s="76"/>
      <c r="BL1983" s="78"/>
      <c r="BM1983" s="76"/>
      <c r="BN1983" s="76"/>
      <c r="BO1983" s="76"/>
      <c r="BP1983" s="76"/>
      <c r="BQ1983" s="76"/>
      <c r="BR1983" s="76"/>
      <c r="BS1983" s="76"/>
      <c r="BT1983" s="76"/>
      <c r="BU1983" s="76"/>
      <c r="BV1983" s="76"/>
      <c r="BW1983" s="76"/>
      <c r="BX1983" s="76"/>
      <c r="BY1983" s="76"/>
      <c r="BZ1983" s="70"/>
      <c r="CA1983" s="71"/>
      <c r="CB1983" s="70"/>
      <c r="CC1983" s="70"/>
      <c r="CD1983" s="72"/>
      <c r="CJ1983"/>
      <c r="CW1983" s="74"/>
      <c r="DC1983" s="67"/>
      <c r="DI1983" s="67"/>
    </row>
    <row r="1984" spans="1:113">
      <c r="A1984" s="76"/>
      <c r="B1984" s="77"/>
      <c r="C1984" s="76"/>
      <c r="D1984" s="78"/>
      <c r="E1984" s="76"/>
      <c r="F1984" s="76"/>
      <c r="G1984" s="76"/>
      <c r="H1984" s="76"/>
      <c r="I1984" s="76"/>
      <c r="J1984" s="76"/>
      <c r="K1984" s="76"/>
      <c r="L1984" s="78"/>
      <c r="M1984" s="76"/>
      <c r="N1984" s="76"/>
      <c r="O1984" s="76"/>
      <c r="P1984" s="76"/>
      <c r="Q1984" s="76"/>
      <c r="R1984" s="76"/>
      <c r="S1984" s="76"/>
      <c r="T1984" s="76"/>
      <c r="U1984" s="76"/>
      <c r="V1984" s="76"/>
      <c r="W1984" s="76"/>
      <c r="X1984" s="76"/>
      <c r="Y1984" s="76"/>
      <c r="Z1984" s="76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8"/>
      <c r="AM1984" s="76"/>
      <c r="AN1984" s="76"/>
      <c r="AO1984" s="76"/>
      <c r="AP1984" s="76"/>
      <c r="AQ1984" s="76"/>
      <c r="AR1984" s="76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7"/>
      <c r="BD1984" s="77"/>
      <c r="BE1984" s="77"/>
      <c r="BF1984" s="77"/>
      <c r="BG1984" s="77"/>
      <c r="BH1984" s="77"/>
      <c r="BI1984" s="77"/>
      <c r="BJ1984" s="76"/>
      <c r="BK1984" s="76"/>
      <c r="BL1984" s="78"/>
      <c r="BM1984" s="76"/>
      <c r="BN1984" s="76"/>
      <c r="BO1984" s="76"/>
      <c r="BP1984" s="76"/>
      <c r="BQ1984" s="76"/>
      <c r="BR1984" s="76"/>
      <c r="BS1984" s="76"/>
      <c r="BT1984" s="76"/>
      <c r="BU1984" s="76"/>
      <c r="BV1984" s="76"/>
      <c r="BW1984" s="76"/>
      <c r="BX1984" s="76"/>
      <c r="BY1984" s="76"/>
      <c r="BZ1984" s="70"/>
      <c r="CA1984" s="71"/>
      <c r="CB1984" s="70"/>
      <c r="CC1984" s="70"/>
      <c r="CD1984" s="72"/>
      <c r="CJ1984"/>
      <c r="CW1984" s="74"/>
      <c r="DC1984" s="67"/>
      <c r="DI1984" s="67"/>
    </row>
    <row r="1985" spans="1:113">
      <c r="A1985" s="76"/>
      <c r="B1985" s="77"/>
      <c r="C1985" s="76"/>
      <c r="D1985" s="78"/>
      <c r="E1985" s="76"/>
      <c r="F1985" s="76"/>
      <c r="G1985" s="76"/>
      <c r="H1985" s="76"/>
      <c r="I1985" s="76"/>
      <c r="J1985" s="76"/>
      <c r="K1985" s="76"/>
      <c r="L1985" s="78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8"/>
      <c r="AM1985" s="76"/>
      <c r="AN1985" s="76"/>
      <c r="AO1985" s="76"/>
      <c r="AP1985" s="76"/>
      <c r="AQ1985" s="76"/>
      <c r="AR1985" s="76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7"/>
      <c r="BD1985" s="77"/>
      <c r="BE1985" s="77"/>
      <c r="BF1985" s="77"/>
      <c r="BG1985" s="77"/>
      <c r="BH1985" s="77"/>
      <c r="BI1985" s="77"/>
      <c r="BJ1985" s="76"/>
      <c r="BK1985" s="76"/>
      <c r="BL1985" s="78"/>
      <c r="BM1985" s="76"/>
      <c r="BN1985" s="76"/>
      <c r="BO1985" s="76"/>
      <c r="BP1985" s="76"/>
      <c r="BQ1985" s="76"/>
      <c r="BR1985" s="76"/>
      <c r="BS1985" s="76"/>
      <c r="BT1985" s="76"/>
      <c r="BU1985" s="76"/>
      <c r="BV1985" s="76"/>
      <c r="BW1985" s="76"/>
      <c r="BX1985" s="76"/>
      <c r="BY1985" s="76"/>
      <c r="BZ1985" s="70"/>
      <c r="CA1985" s="71"/>
      <c r="CB1985" s="70"/>
      <c r="CC1985" s="70"/>
      <c r="CD1985" s="72"/>
      <c r="CJ1985"/>
      <c r="CW1985" s="74"/>
      <c r="DC1985" s="67"/>
      <c r="DI1985" s="67"/>
    </row>
    <row r="1986" spans="1:113">
      <c r="A1986" s="76"/>
      <c r="B1986" s="80"/>
      <c r="C1986" s="76"/>
      <c r="D1986" s="78"/>
      <c r="E1986" s="76"/>
      <c r="F1986" s="76"/>
      <c r="G1986" s="76"/>
      <c r="H1986" s="76"/>
      <c r="I1986" s="76"/>
      <c r="J1986" s="76"/>
      <c r="K1986" s="76"/>
      <c r="L1986" s="78"/>
      <c r="M1986" s="76"/>
      <c r="N1986" s="76"/>
      <c r="O1986" s="76"/>
      <c r="P1986" s="76"/>
      <c r="Q1986" s="76"/>
      <c r="R1986" s="76"/>
      <c r="S1986" s="76"/>
      <c r="T1986" s="76"/>
      <c r="U1986" s="76"/>
      <c r="V1986" s="76"/>
      <c r="W1986" s="76"/>
      <c r="X1986" s="76"/>
      <c r="Y1986" s="76"/>
      <c r="Z1986" s="76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8"/>
      <c r="AM1986" s="76"/>
      <c r="AN1986" s="76"/>
      <c r="AO1986" s="76"/>
      <c r="AP1986" s="76"/>
      <c r="AQ1986" s="76"/>
      <c r="AR1986" s="76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7"/>
      <c r="BD1986" s="77"/>
      <c r="BE1986" s="80"/>
      <c r="BF1986" s="77"/>
      <c r="BG1986" s="80"/>
      <c r="BH1986" s="80"/>
      <c r="BI1986" s="80"/>
      <c r="BJ1986" s="76"/>
      <c r="BK1986" s="76"/>
      <c r="BL1986" s="78"/>
      <c r="BM1986" s="76"/>
      <c r="BN1986" s="76"/>
      <c r="BO1986" s="76"/>
      <c r="BP1986" s="76"/>
      <c r="BQ1986" s="76"/>
      <c r="BR1986" s="76"/>
      <c r="BS1986" s="76"/>
      <c r="BT1986" s="76"/>
      <c r="BU1986" s="76"/>
      <c r="BV1986" s="76"/>
      <c r="BW1986" s="76"/>
      <c r="BX1986" s="76"/>
      <c r="BY1986" s="76"/>
      <c r="BZ1986" s="70"/>
      <c r="CA1986" s="71"/>
      <c r="CB1986" s="70"/>
      <c r="CC1986" s="70"/>
      <c r="CD1986" s="72"/>
      <c r="CJ1986"/>
      <c r="CW1986" s="74"/>
      <c r="DC1986" s="67"/>
      <c r="DI1986" s="67"/>
    </row>
    <row r="1987" spans="1:113">
      <c r="A1987" s="76"/>
      <c r="B1987" s="77"/>
      <c r="C1987" s="76"/>
      <c r="D1987" s="78"/>
      <c r="E1987" s="76"/>
      <c r="F1987" s="76"/>
      <c r="G1987" s="76"/>
      <c r="H1987" s="76"/>
      <c r="I1987" s="76"/>
      <c r="J1987" s="76"/>
      <c r="K1987" s="76"/>
      <c r="L1987" s="78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8"/>
      <c r="AM1987" s="76"/>
      <c r="AN1987" s="76"/>
      <c r="AO1987" s="76"/>
      <c r="AP1987" s="76"/>
      <c r="AQ1987" s="76"/>
      <c r="AR1987" s="76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7"/>
      <c r="BD1987" s="77"/>
      <c r="BE1987" s="77"/>
      <c r="BF1987" s="77"/>
      <c r="BG1987" s="77"/>
      <c r="BH1987" s="77"/>
      <c r="BI1987" s="77"/>
      <c r="BJ1987" s="76"/>
      <c r="BK1987" s="76"/>
      <c r="BL1987" s="78"/>
      <c r="BM1987" s="76"/>
      <c r="BN1987" s="76"/>
      <c r="BO1987" s="76"/>
      <c r="BP1987" s="76"/>
      <c r="BQ1987" s="76"/>
      <c r="BR1987" s="76"/>
      <c r="BS1987" s="76"/>
      <c r="BT1987" s="76"/>
      <c r="BU1987" s="76"/>
      <c r="BV1987" s="76"/>
      <c r="BW1987" s="76"/>
      <c r="BX1987" s="76"/>
      <c r="BY1987" s="76"/>
      <c r="BZ1987" s="70"/>
      <c r="CA1987" s="71"/>
      <c r="CB1987" s="70"/>
      <c r="CC1987" s="70"/>
      <c r="CD1987" s="72"/>
      <c r="CJ1987"/>
      <c r="CW1987" s="74"/>
      <c r="DC1987" s="67"/>
      <c r="DI1987" s="67"/>
    </row>
    <row r="1988" spans="1:113">
      <c r="A1988" s="76"/>
      <c r="B1988" s="77"/>
      <c r="C1988" s="76"/>
      <c r="D1988" s="78"/>
      <c r="E1988" s="76"/>
      <c r="F1988" s="76"/>
      <c r="G1988" s="76"/>
      <c r="H1988" s="76"/>
      <c r="I1988" s="76"/>
      <c r="J1988" s="76"/>
      <c r="K1988" s="76"/>
      <c r="L1988" s="78"/>
      <c r="M1988" s="76"/>
      <c r="N1988" s="76"/>
      <c r="O1988" s="76"/>
      <c r="P1988" s="76"/>
      <c r="Q1988" s="76"/>
      <c r="R1988" s="76"/>
      <c r="S1988" s="76"/>
      <c r="T1988" s="76"/>
      <c r="U1988" s="76"/>
      <c r="V1988" s="76"/>
      <c r="W1988" s="76"/>
      <c r="X1988" s="76"/>
      <c r="Y1988" s="76"/>
      <c r="Z1988" s="76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8"/>
      <c r="AM1988" s="76"/>
      <c r="AN1988" s="76"/>
      <c r="AO1988" s="76"/>
      <c r="AP1988" s="76"/>
      <c r="AQ1988" s="76"/>
      <c r="AR1988" s="76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7"/>
      <c r="BD1988" s="77"/>
      <c r="BE1988" s="77"/>
      <c r="BF1988" s="77"/>
      <c r="BG1988" s="77"/>
      <c r="BH1988" s="77"/>
      <c r="BI1988" s="77"/>
      <c r="BJ1988" s="76"/>
      <c r="BK1988" s="76"/>
      <c r="BL1988" s="78"/>
      <c r="BM1988" s="76"/>
      <c r="BN1988" s="76"/>
      <c r="BO1988" s="76"/>
      <c r="BP1988" s="76"/>
      <c r="BQ1988" s="76"/>
      <c r="BR1988" s="76"/>
      <c r="BS1988" s="76"/>
      <c r="BT1988" s="76"/>
      <c r="BU1988" s="76"/>
      <c r="BV1988" s="76"/>
      <c r="BW1988" s="76"/>
      <c r="BX1988" s="76"/>
      <c r="BY1988" s="76"/>
      <c r="BZ1988" s="70"/>
      <c r="CA1988" s="71"/>
      <c r="CB1988" s="70"/>
      <c r="CC1988" s="70"/>
      <c r="CD1988" s="72"/>
      <c r="CJ1988"/>
      <c r="CW1988" s="74"/>
      <c r="DC1988" s="67"/>
      <c r="DI1988" s="67"/>
    </row>
    <row r="1989" spans="1:113">
      <c r="A1989" s="76"/>
      <c r="B1989" s="77"/>
      <c r="C1989" s="76"/>
      <c r="D1989" s="78"/>
      <c r="E1989" s="76"/>
      <c r="F1989" s="76"/>
      <c r="G1989" s="76"/>
      <c r="H1989" s="76"/>
      <c r="I1989" s="76"/>
      <c r="J1989" s="76"/>
      <c r="K1989" s="76"/>
      <c r="L1989" s="78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8"/>
      <c r="AM1989" s="76"/>
      <c r="AN1989" s="76"/>
      <c r="AO1989" s="76"/>
      <c r="AP1989" s="76"/>
      <c r="AQ1989" s="76"/>
      <c r="AR1989" s="76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7"/>
      <c r="BD1989" s="77"/>
      <c r="BE1989" s="77"/>
      <c r="BF1989" s="77"/>
      <c r="BG1989" s="77"/>
      <c r="BH1989" s="77"/>
      <c r="BI1989" s="77"/>
      <c r="BJ1989" s="76"/>
      <c r="BK1989" s="76"/>
      <c r="BL1989" s="78"/>
      <c r="BM1989" s="76"/>
      <c r="BN1989" s="76"/>
      <c r="BO1989" s="76"/>
      <c r="BP1989" s="76"/>
      <c r="BQ1989" s="76"/>
      <c r="BR1989" s="76"/>
      <c r="BS1989" s="76"/>
      <c r="BT1989" s="76"/>
      <c r="BU1989" s="76"/>
      <c r="BV1989" s="76"/>
      <c r="BW1989" s="76"/>
      <c r="BX1989" s="76"/>
      <c r="BY1989" s="76"/>
      <c r="BZ1989" s="70"/>
      <c r="CA1989" s="71"/>
      <c r="CB1989" s="70"/>
      <c r="CC1989" s="70"/>
      <c r="CD1989" s="72"/>
      <c r="CJ1989"/>
      <c r="CW1989" s="74"/>
      <c r="DC1989" s="67"/>
      <c r="DI1989" s="67"/>
    </row>
    <row r="1990" spans="1:113">
      <c r="A1990" s="76"/>
      <c r="B1990" s="77"/>
      <c r="C1990" s="76"/>
      <c r="D1990" s="78"/>
      <c r="E1990" s="76"/>
      <c r="F1990" s="76"/>
      <c r="G1990" s="76"/>
      <c r="H1990" s="76"/>
      <c r="I1990" s="76"/>
      <c r="J1990" s="76"/>
      <c r="K1990" s="76"/>
      <c r="L1990" s="78"/>
      <c r="M1990" s="76"/>
      <c r="N1990" s="76"/>
      <c r="O1990" s="76"/>
      <c r="P1990" s="76"/>
      <c r="Q1990" s="76"/>
      <c r="R1990" s="76"/>
      <c r="S1990" s="76"/>
      <c r="T1990" s="76"/>
      <c r="U1990" s="76"/>
      <c r="V1990" s="76"/>
      <c r="W1990" s="76"/>
      <c r="X1990" s="76"/>
      <c r="Y1990" s="76"/>
      <c r="Z1990" s="76"/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8"/>
      <c r="AM1990" s="76"/>
      <c r="AN1990" s="76"/>
      <c r="AO1990" s="76"/>
      <c r="AP1990" s="76"/>
      <c r="AQ1990" s="76"/>
      <c r="AR1990" s="76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7"/>
      <c r="BD1990" s="77"/>
      <c r="BE1990" s="77"/>
      <c r="BF1990" s="77"/>
      <c r="BG1990" s="77"/>
      <c r="BH1990" s="77"/>
      <c r="BI1990" s="77"/>
      <c r="BJ1990" s="76"/>
      <c r="BK1990" s="76"/>
      <c r="BL1990" s="78"/>
      <c r="BM1990" s="76"/>
      <c r="BN1990" s="76"/>
      <c r="BO1990" s="76"/>
      <c r="BP1990" s="76"/>
      <c r="BQ1990" s="76"/>
      <c r="BR1990" s="76"/>
      <c r="BS1990" s="76"/>
      <c r="BT1990" s="76"/>
      <c r="BU1990" s="76"/>
      <c r="BV1990" s="76"/>
      <c r="BW1990" s="76"/>
      <c r="BX1990" s="76"/>
      <c r="BY1990" s="76"/>
      <c r="BZ1990" s="70"/>
      <c r="CA1990" s="71"/>
      <c r="CB1990" s="70"/>
      <c r="CC1990" s="70"/>
      <c r="CD1990" s="72"/>
      <c r="CJ1990"/>
      <c r="CW1990" s="74"/>
      <c r="DC1990" s="67"/>
      <c r="DI1990" s="67"/>
    </row>
    <row r="1991" spans="1:113">
      <c r="A1991" s="76"/>
      <c r="B1991" s="77"/>
      <c r="C1991" s="76"/>
      <c r="D1991" s="78"/>
      <c r="E1991" s="76"/>
      <c r="F1991" s="76"/>
      <c r="G1991" s="76"/>
      <c r="H1991" s="76"/>
      <c r="I1991" s="76"/>
      <c r="J1991" s="76"/>
      <c r="K1991" s="76"/>
      <c r="L1991" s="78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8"/>
      <c r="AM1991" s="76"/>
      <c r="AN1991" s="76"/>
      <c r="AO1991" s="76"/>
      <c r="AP1991" s="76"/>
      <c r="AQ1991" s="76"/>
      <c r="AR1991" s="76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7"/>
      <c r="BD1991" s="77"/>
      <c r="BE1991" s="77"/>
      <c r="BF1991" s="77"/>
      <c r="BG1991" s="77"/>
      <c r="BH1991" s="77"/>
      <c r="BI1991" s="77"/>
      <c r="BJ1991" s="76"/>
      <c r="BK1991" s="76"/>
      <c r="BL1991" s="78"/>
      <c r="BM1991" s="76"/>
      <c r="BN1991" s="76"/>
      <c r="BO1991" s="76"/>
      <c r="BP1991" s="76"/>
      <c r="BQ1991" s="76"/>
      <c r="BR1991" s="76"/>
      <c r="BS1991" s="76"/>
      <c r="BT1991" s="76"/>
      <c r="BU1991" s="76"/>
      <c r="BV1991" s="76"/>
      <c r="BW1991" s="76"/>
      <c r="BX1991" s="76"/>
      <c r="BY1991" s="76"/>
      <c r="BZ1991" s="70"/>
      <c r="CA1991" s="71"/>
      <c r="CB1991" s="70"/>
      <c r="CC1991" s="70"/>
      <c r="CD1991" s="72"/>
      <c r="CJ1991"/>
      <c r="CW1991" s="74"/>
      <c r="DC1991" s="67"/>
      <c r="DI1991" s="67"/>
    </row>
    <row r="1992" spans="1:113">
      <c r="A1992" s="76"/>
      <c r="B1992" s="77"/>
      <c r="C1992" s="76"/>
      <c r="D1992" s="78"/>
      <c r="E1992" s="76"/>
      <c r="F1992" s="76"/>
      <c r="G1992" s="76"/>
      <c r="H1992" s="76"/>
      <c r="I1992" s="76"/>
      <c r="J1992" s="76"/>
      <c r="K1992" s="76"/>
      <c r="L1992" s="78"/>
      <c r="M1992" s="76"/>
      <c r="N1992" s="76"/>
      <c r="O1992" s="76"/>
      <c r="P1992" s="76"/>
      <c r="Q1992" s="76"/>
      <c r="R1992" s="76"/>
      <c r="S1992" s="76"/>
      <c r="T1992" s="76"/>
      <c r="U1992" s="76"/>
      <c r="V1992" s="76"/>
      <c r="W1992" s="76"/>
      <c r="X1992" s="76"/>
      <c r="Y1992" s="76"/>
      <c r="Z1992" s="76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8"/>
      <c r="AM1992" s="76"/>
      <c r="AN1992" s="76"/>
      <c r="AO1992" s="76"/>
      <c r="AP1992" s="76"/>
      <c r="AQ1992" s="76"/>
      <c r="AR1992" s="76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7"/>
      <c r="BD1992" s="77"/>
      <c r="BE1992" s="77"/>
      <c r="BF1992" s="77"/>
      <c r="BG1992" s="77"/>
      <c r="BH1992" s="77"/>
      <c r="BI1992" s="77"/>
      <c r="BJ1992" s="76"/>
      <c r="BK1992" s="76"/>
      <c r="BL1992" s="78"/>
      <c r="BM1992" s="76"/>
      <c r="BN1992" s="76"/>
      <c r="BO1992" s="76"/>
      <c r="BP1992" s="76"/>
      <c r="BQ1992" s="76"/>
      <c r="BR1992" s="76"/>
      <c r="BS1992" s="76"/>
      <c r="BT1992" s="76"/>
      <c r="BU1992" s="76"/>
      <c r="BV1992" s="76"/>
      <c r="BW1992" s="76"/>
      <c r="BX1992" s="76"/>
      <c r="BY1992" s="76"/>
      <c r="BZ1992" s="70"/>
      <c r="CA1992" s="71"/>
      <c r="CB1992" s="70"/>
      <c r="CC1992" s="70"/>
      <c r="CD1992" s="72"/>
      <c r="CJ1992"/>
      <c r="CW1992" s="74"/>
      <c r="DC1992" s="67"/>
      <c r="DI1992" s="67"/>
    </row>
    <row r="1993" spans="1:113">
      <c r="A1993" s="76"/>
      <c r="B1993" s="77"/>
      <c r="C1993" s="76"/>
      <c r="D1993" s="78"/>
      <c r="E1993" s="76"/>
      <c r="F1993" s="76"/>
      <c r="G1993" s="76"/>
      <c r="H1993" s="76"/>
      <c r="I1993" s="76"/>
      <c r="J1993" s="76"/>
      <c r="K1993" s="76"/>
      <c r="L1993" s="78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8"/>
      <c r="AM1993" s="76"/>
      <c r="AN1993" s="76"/>
      <c r="AO1993" s="76"/>
      <c r="AP1993" s="76"/>
      <c r="AQ1993" s="76"/>
      <c r="AR1993" s="76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7"/>
      <c r="BD1993" s="77"/>
      <c r="BE1993" s="77"/>
      <c r="BF1993" s="77"/>
      <c r="BG1993" s="77"/>
      <c r="BH1993" s="77"/>
      <c r="BI1993" s="77"/>
      <c r="BJ1993" s="76"/>
      <c r="BK1993" s="76"/>
      <c r="BL1993" s="78"/>
      <c r="BM1993" s="76"/>
      <c r="BN1993" s="76"/>
      <c r="BO1993" s="76"/>
      <c r="BP1993" s="76"/>
      <c r="BQ1993" s="76"/>
      <c r="BR1993" s="76"/>
      <c r="BS1993" s="76"/>
      <c r="BT1993" s="76"/>
      <c r="BU1993" s="76"/>
      <c r="BV1993" s="76"/>
      <c r="BW1993" s="76"/>
      <c r="BX1993" s="76"/>
      <c r="BY1993" s="76"/>
      <c r="BZ1993" s="70"/>
      <c r="CA1993" s="71"/>
      <c r="CB1993" s="70"/>
      <c r="CC1993" s="70"/>
      <c r="CD1993" s="72"/>
      <c r="CJ1993"/>
      <c r="CW1993" s="74"/>
      <c r="DC1993" s="67"/>
      <c r="DI1993" s="67"/>
    </row>
    <row r="1994" spans="1:113">
      <c r="A1994" s="76"/>
      <c r="B1994" s="77"/>
      <c r="C1994" s="76"/>
      <c r="D1994" s="78"/>
      <c r="E1994" s="76"/>
      <c r="F1994" s="76"/>
      <c r="G1994" s="76"/>
      <c r="H1994" s="76"/>
      <c r="I1994" s="76"/>
      <c r="J1994" s="76"/>
      <c r="K1994" s="76"/>
      <c r="L1994" s="78"/>
      <c r="M1994" s="76"/>
      <c r="N1994" s="76"/>
      <c r="O1994" s="76"/>
      <c r="P1994" s="76"/>
      <c r="Q1994" s="76"/>
      <c r="R1994" s="76"/>
      <c r="S1994" s="76"/>
      <c r="T1994" s="76"/>
      <c r="U1994" s="76"/>
      <c r="V1994" s="76"/>
      <c r="W1994" s="76"/>
      <c r="X1994" s="76"/>
      <c r="Y1994" s="76"/>
      <c r="Z1994" s="76"/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8"/>
      <c r="AM1994" s="76"/>
      <c r="AN1994" s="76"/>
      <c r="AO1994" s="76"/>
      <c r="AP1994" s="76"/>
      <c r="AQ1994" s="76"/>
      <c r="AR1994" s="76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7"/>
      <c r="BD1994" s="77"/>
      <c r="BE1994" s="77"/>
      <c r="BF1994" s="77"/>
      <c r="BG1994" s="77"/>
      <c r="BH1994" s="77"/>
      <c r="BI1994" s="77"/>
      <c r="BJ1994" s="76"/>
      <c r="BK1994" s="76"/>
      <c r="BL1994" s="78"/>
      <c r="BM1994" s="76"/>
      <c r="BN1994" s="76"/>
      <c r="BO1994" s="76"/>
      <c r="BP1994" s="76"/>
      <c r="BQ1994" s="76"/>
      <c r="BR1994" s="76"/>
      <c r="BS1994" s="76"/>
      <c r="BT1994" s="76"/>
      <c r="BU1994" s="76"/>
      <c r="BV1994" s="76"/>
      <c r="BW1994" s="76"/>
      <c r="BX1994" s="76"/>
      <c r="BY1994" s="76"/>
      <c r="BZ1994" s="70"/>
      <c r="CA1994" s="71"/>
      <c r="CB1994" s="70"/>
      <c r="CC1994" s="70"/>
      <c r="CD1994" s="72"/>
      <c r="CJ1994"/>
      <c r="CW1994" s="74"/>
      <c r="DC1994" s="67"/>
      <c r="DI1994" s="67"/>
    </row>
    <row r="1995" spans="1:113">
      <c r="A1995" s="76"/>
      <c r="B1995" s="77"/>
      <c r="C1995" s="76"/>
      <c r="D1995" s="78"/>
      <c r="E1995" s="76"/>
      <c r="F1995" s="76"/>
      <c r="G1995" s="76"/>
      <c r="H1995" s="76"/>
      <c r="I1995" s="76"/>
      <c r="J1995" s="76"/>
      <c r="K1995" s="76"/>
      <c r="L1995" s="78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8"/>
      <c r="AM1995" s="76"/>
      <c r="AN1995" s="76"/>
      <c r="AO1995" s="76"/>
      <c r="AP1995" s="76"/>
      <c r="AQ1995" s="76"/>
      <c r="AR1995" s="76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7"/>
      <c r="BD1995" s="77"/>
      <c r="BE1995" s="77"/>
      <c r="BF1995" s="77"/>
      <c r="BG1995" s="77"/>
      <c r="BH1995" s="77"/>
      <c r="BI1995" s="77"/>
      <c r="BJ1995" s="76"/>
      <c r="BK1995" s="76"/>
      <c r="BL1995" s="78"/>
      <c r="BM1995" s="76"/>
      <c r="BN1995" s="76"/>
      <c r="BO1995" s="76"/>
      <c r="BP1995" s="76"/>
      <c r="BQ1995" s="76"/>
      <c r="BR1995" s="76"/>
      <c r="BS1995" s="76"/>
      <c r="BT1995" s="76"/>
      <c r="BU1995" s="76"/>
      <c r="BV1995" s="76"/>
      <c r="BW1995" s="76"/>
      <c r="BX1995" s="76"/>
      <c r="BY1995" s="76"/>
      <c r="BZ1995" s="70"/>
      <c r="CA1995" s="71"/>
      <c r="CB1995" s="70"/>
      <c r="CC1995" s="70"/>
      <c r="CD1995" s="72"/>
      <c r="CJ1995"/>
      <c r="CW1995" s="74"/>
      <c r="DC1995" s="67"/>
      <c r="DI1995" s="67"/>
    </row>
    <row r="1996" spans="1:113">
      <c r="A1996" s="76"/>
      <c r="B1996" s="77"/>
      <c r="C1996" s="76"/>
      <c r="D1996" s="78"/>
      <c r="E1996" s="76"/>
      <c r="F1996" s="76"/>
      <c r="G1996" s="76"/>
      <c r="H1996" s="76"/>
      <c r="I1996" s="76"/>
      <c r="J1996" s="76"/>
      <c r="K1996" s="76"/>
      <c r="L1996" s="78"/>
      <c r="M1996" s="76"/>
      <c r="N1996" s="76"/>
      <c r="O1996" s="76"/>
      <c r="P1996" s="76"/>
      <c r="Q1996" s="76"/>
      <c r="R1996" s="76"/>
      <c r="S1996" s="76"/>
      <c r="T1996" s="76"/>
      <c r="U1996" s="76"/>
      <c r="V1996" s="76"/>
      <c r="W1996" s="76"/>
      <c r="X1996" s="76"/>
      <c r="Y1996" s="76"/>
      <c r="Z1996" s="76"/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8"/>
      <c r="AM1996" s="76"/>
      <c r="AN1996" s="76"/>
      <c r="AO1996" s="76"/>
      <c r="AP1996" s="76"/>
      <c r="AQ1996" s="76"/>
      <c r="AR1996" s="76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7"/>
      <c r="BD1996" s="77"/>
      <c r="BE1996" s="77"/>
      <c r="BF1996" s="77"/>
      <c r="BG1996" s="77"/>
      <c r="BH1996" s="77"/>
      <c r="BI1996" s="77"/>
      <c r="BJ1996" s="76"/>
      <c r="BK1996" s="76"/>
      <c r="BL1996" s="78"/>
      <c r="BM1996" s="76"/>
      <c r="BN1996" s="76"/>
      <c r="BO1996" s="76"/>
      <c r="BP1996" s="76"/>
      <c r="BQ1996" s="76"/>
      <c r="BR1996" s="76"/>
      <c r="BS1996" s="76"/>
      <c r="BT1996" s="76"/>
      <c r="BU1996" s="76"/>
      <c r="BV1996" s="76"/>
      <c r="BW1996" s="76"/>
      <c r="BX1996" s="76"/>
      <c r="BY1996" s="76"/>
      <c r="BZ1996" s="70"/>
      <c r="CA1996" s="71"/>
      <c r="CB1996" s="70"/>
      <c r="CC1996" s="70"/>
      <c r="CD1996" s="72"/>
      <c r="CJ1996"/>
      <c r="CW1996" s="74"/>
      <c r="DC1996" s="67"/>
      <c r="DI1996" s="67"/>
    </row>
    <row r="1997" spans="1:113">
      <c r="A1997" s="76"/>
      <c r="B1997" s="77"/>
      <c r="C1997" s="76"/>
      <c r="D1997" s="78"/>
      <c r="E1997" s="76"/>
      <c r="F1997" s="76"/>
      <c r="G1997" s="76"/>
      <c r="H1997" s="76"/>
      <c r="I1997" s="76"/>
      <c r="J1997" s="76"/>
      <c r="K1997" s="76"/>
      <c r="L1997" s="78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8"/>
      <c r="AM1997" s="76"/>
      <c r="AN1997" s="76"/>
      <c r="AO1997" s="76"/>
      <c r="AP1997" s="76"/>
      <c r="AQ1997" s="76"/>
      <c r="AR1997" s="76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7"/>
      <c r="BD1997" s="77"/>
      <c r="BE1997" s="77"/>
      <c r="BF1997" s="77"/>
      <c r="BG1997" s="77"/>
      <c r="BH1997" s="77"/>
      <c r="BI1997" s="77"/>
      <c r="BJ1997" s="76"/>
      <c r="BK1997" s="76"/>
      <c r="BL1997" s="78"/>
      <c r="BM1997" s="76"/>
      <c r="BN1997" s="76"/>
      <c r="BO1997" s="76"/>
      <c r="BP1997" s="76"/>
      <c r="BQ1997" s="76"/>
      <c r="BR1997" s="76"/>
      <c r="BS1997" s="76"/>
      <c r="BT1997" s="76"/>
      <c r="BU1997" s="76"/>
      <c r="BV1997" s="76"/>
      <c r="BW1997" s="76"/>
      <c r="BX1997" s="76"/>
      <c r="BY1997" s="76"/>
      <c r="BZ1997" s="70"/>
      <c r="CA1997" s="71"/>
      <c r="CB1997" s="70"/>
      <c r="CC1997" s="70"/>
      <c r="CD1997" s="72"/>
      <c r="CJ1997"/>
      <c r="CW1997" s="74"/>
      <c r="DC1997" s="67"/>
      <c r="DI1997" s="67"/>
    </row>
    <row r="1998" spans="1:113">
      <c r="A1998" s="76"/>
      <c r="B1998" s="77"/>
      <c r="C1998" s="76"/>
      <c r="D1998" s="78"/>
      <c r="E1998" s="76"/>
      <c r="F1998" s="76"/>
      <c r="G1998" s="76"/>
      <c r="H1998" s="76"/>
      <c r="I1998" s="76"/>
      <c r="J1998" s="76"/>
      <c r="K1998" s="76"/>
      <c r="L1998" s="78"/>
      <c r="M1998" s="76"/>
      <c r="N1998" s="76"/>
      <c r="O1998" s="76"/>
      <c r="P1998" s="76"/>
      <c r="Q1998" s="76"/>
      <c r="R1998" s="76"/>
      <c r="S1998" s="76"/>
      <c r="T1998" s="76"/>
      <c r="U1998" s="76"/>
      <c r="V1998" s="76"/>
      <c r="W1998" s="76"/>
      <c r="X1998" s="76"/>
      <c r="Y1998" s="76"/>
      <c r="Z1998" s="76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8"/>
      <c r="AM1998" s="76"/>
      <c r="AN1998" s="76"/>
      <c r="AO1998" s="76"/>
      <c r="AP1998" s="76"/>
      <c r="AQ1998" s="76"/>
      <c r="AR1998" s="76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7"/>
      <c r="BD1998" s="77"/>
      <c r="BE1998" s="77"/>
      <c r="BF1998" s="77"/>
      <c r="BG1998" s="77"/>
      <c r="BH1998" s="77"/>
      <c r="BI1998" s="77"/>
      <c r="BJ1998" s="76"/>
      <c r="BK1998" s="76"/>
      <c r="BL1998" s="78"/>
      <c r="BM1998" s="76"/>
      <c r="BN1998" s="76"/>
      <c r="BO1998" s="76"/>
      <c r="BP1998" s="76"/>
      <c r="BQ1998" s="76"/>
      <c r="BR1998" s="76"/>
      <c r="BS1998" s="76"/>
      <c r="BT1998" s="76"/>
      <c r="BU1998" s="76"/>
      <c r="BV1998" s="76"/>
      <c r="BW1998" s="76"/>
      <c r="BX1998" s="76"/>
      <c r="BY1998" s="76"/>
      <c r="BZ1998" s="70"/>
      <c r="CA1998" s="71"/>
      <c r="CB1998" s="70"/>
      <c r="CC1998" s="70"/>
      <c r="CD1998" s="72"/>
      <c r="CJ1998"/>
      <c r="CW1998" s="74"/>
      <c r="DC1998" s="67"/>
      <c r="DI1998" s="67"/>
    </row>
    <row r="1999" spans="1:113">
      <c r="A1999" s="76"/>
      <c r="B1999" s="77"/>
      <c r="C1999" s="76"/>
      <c r="D1999" s="78"/>
      <c r="E1999" s="76"/>
      <c r="F1999" s="76"/>
      <c r="G1999" s="76"/>
      <c r="H1999" s="76"/>
      <c r="I1999" s="76"/>
      <c r="J1999" s="76"/>
      <c r="K1999" s="76"/>
      <c r="L1999" s="78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76"/>
      <c r="AE1999" s="76"/>
      <c r="AF1999" s="76"/>
      <c r="AG1999" s="76"/>
      <c r="AH1999" s="76"/>
      <c r="AI1999" s="76"/>
      <c r="AJ1999" s="76"/>
      <c r="AK1999" s="76"/>
      <c r="AL1999" s="78"/>
      <c r="AM1999" s="76"/>
      <c r="AN1999" s="76"/>
      <c r="AO1999" s="76"/>
      <c r="AP1999" s="76"/>
      <c r="AQ1999" s="76"/>
      <c r="AR1999" s="76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7"/>
      <c r="BD1999" s="77"/>
      <c r="BE1999" s="77"/>
      <c r="BF1999" s="77"/>
      <c r="BG1999" s="77"/>
      <c r="BH1999" s="77"/>
      <c r="BI1999" s="77"/>
      <c r="BJ1999" s="76"/>
      <c r="BK1999" s="76"/>
      <c r="BL1999" s="78"/>
      <c r="BM1999" s="76"/>
      <c r="BN1999" s="76"/>
      <c r="BO1999" s="76"/>
      <c r="BP1999" s="76"/>
      <c r="BQ1999" s="76"/>
      <c r="BR1999" s="76"/>
      <c r="BS1999" s="76"/>
      <c r="BT1999" s="76"/>
      <c r="BU1999" s="76"/>
      <c r="BV1999" s="76"/>
      <c r="BW1999" s="76"/>
      <c r="BX1999" s="76"/>
      <c r="BY1999" s="76"/>
      <c r="BZ1999" s="70"/>
      <c r="CA1999" s="71"/>
      <c r="CB1999" s="70"/>
      <c r="CC1999" s="70"/>
      <c r="CD1999" s="72"/>
      <c r="CJ1999"/>
      <c r="CW1999" s="74"/>
      <c r="DC1999" s="67"/>
      <c r="DI1999" s="67"/>
    </row>
    <row r="2000" spans="1:113">
      <c r="A2000" s="76"/>
      <c r="B2000" s="77"/>
      <c r="C2000" s="76"/>
      <c r="D2000" s="78"/>
      <c r="E2000" s="76"/>
      <c r="F2000" s="76"/>
      <c r="G2000" s="76"/>
      <c r="H2000" s="76"/>
      <c r="I2000" s="76"/>
      <c r="J2000" s="76"/>
      <c r="K2000" s="76"/>
      <c r="L2000" s="78"/>
      <c r="M2000" s="76"/>
      <c r="N2000" s="76"/>
      <c r="O2000" s="76"/>
      <c r="P2000" s="76"/>
      <c r="Q2000" s="76"/>
      <c r="R2000" s="76"/>
      <c r="S2000" s="76"/>
      <c r="T2000" s="76"/>
      <c r="U2000" s="76"/>
      <c r="V2000" s="76"/>
      <c r="W2000" s="76"/>
      <c r="X2000" s="76"/>
      <c r="Y2000" s="76"/>
      <c r="Z2000" s="76"/>
      <c r="AA2000" s="76"/>
      <c r="AB2000" s="76"/>
      <c r="AC2000" s="76"/>
      <c r="AD2000" s="76"/>
      <c r="AE2000" s="76"/>
      <c r="AF2000" s="76"/>
      <c r="AG2000" s="76"/>
      <c r="AH2000" s="76"/>
      <c r="AI2000" s="76"/>
      <c r="AJ2000" s="76"/>
      <c r="AK2000" s="76"/>
      <c r="AL2000" s="78"/>
      <c r="AM2000" s="76"/>
      <c r="AN2000" s="76"/>
      <c r="AO2000" s="76"/>
      <c r="AP2000" s="76"/>
      <c r="AQ2000" s="76"/>
      <c r="AR2000" s="76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7"/>
      <c r="BD2000" s="77"/>
      <c r="BE2000" s="77"/>
      <c r="BF2000" s="77"/>
      <c r="BG2000" s="77"/>
      <c r="BH2000" s="77"/>
      <c r="BI2000" s="77"/>
      <c r="BJ2000" s="76"/>
      <c r="BK2000" s="76"/>
      <c r="BL2000" s="78"/>
      <c r="BM2000" s="76"/>
      <c r="BN2000" s="76"/>
      <c r="BO2000" s="76"/>
      <c r="BP2000" s="76"/>
      <c r="BQ2000" s="76"/>
      <c r="BR2000" s="76"/>
      <c r="BS2000" s="76"/>
      <c r="BT2000" s="76"/>
      <c r="BU2000" s="76"/>
      <c r="BV2000" s="76"/>
      <c r="BW2000" s="76"/>
      <c r="BX2000" s="76"/>
      <c r="BY2000" s="76"/>
      <c r="BZ2000" s="70"/>
      <c r="CA2000" s="71"/>
      <c r="CB2000" s="70"/>
      <c r="CC2000" s="70"/>
      <c r="CD2000" s="72"/>
      <c r="CJ2000"/>
      <c r="CW2000" s="74"/>
      <c r="DC2000" s="67"/>
      <c r="DI2000" s="67"/>
    </row>
    <row r="2001" spans="1:113">
      <c r="A2001" s="76"/>
      <c r="B2001" s="77"/>
      <c r="C2001" s="76"/>
      <c r="D2001" s="78"/>
      <c r="E2001" s="76"/>
      <c r="F2001" s="76"/>
      <c r="G2001" s="76"/>
      <c r="H2001" s="76"/>
      <c r="I2001" s="76"/>
      <c r="J2001" s="76"/>
      <c r="K2001" s="76"/>
      <c r="L2001" s="78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76"/>
      <c r="AE2001" s="76"/>
      <c r="AF2001" s="76"/>
      <c r="AG2001" s="76"/>
      <c r="AH2001" s="76"/>
      <c r="AI2001" s="76"/>
      <c r="AJ2001" s="76"/>
      <c r="AK2001" s="76"/>
      <c r="AL2001" s="78"/>
      <c r="AM2001" s="76"/>
      <c r="AN2001" s="76"/>
      <c r="AO2001" s="76"/>
      <c r="AP2001" s="76"/>
      <c r="AQ2001" s="76"/>
      <c r="AR2001" s="76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7"/>
      <c r="BD2001" s="77"/>
      <c r="BE2001" s="77"/>
      <c r="BF2001" s="77"/>
      <c r="BG2001" s="77"/>
      <c r="BH2001" s="77"/>
      <c r="BI2001" s="77"/>
      <c r="BJ2001" s="76"/>
      <c r="BK2001" s="76"/>
      <c r="BL2001" s="78"/>
      <c r="BM2001" s="76"/>
      <c r="BN2001" s="76"/>
      <c r="BO2001" s="76"/>
      <c r="BP2001" s="76"/>
      <c r="BQ2001" s="76"/>
      <c r="BR2001" s="76"/>
      <c r="BS2001" s="76"/>
      <c r="BT2001" s="76"/>
      <c r="BU2001" s="76"/>
      <c r="BV2001" s="76"/>
      <c r="BW2001" s="76"/>
      <c r="BX2001" s="76"/>
      <c r="BY2001" s="76"/>
      <c r="BZ2001" s="70"/>
      <c r="CA2001" s="71"/>
      <c r="CB2001" s="70"/>
      <c r="CC2001" s="70"/>
      <c r="CD2001" s="72"/>
      <c r="CJ2001"/>
      <c r="CW2001" s="74"/>
      <c r="DC2001" s="67"/>
      <c r="DI2001" s="67"/>
    </row>
    <row r="2002" spans="1:113">
      <c r="A2002" s="76"/>
      <c r="B2002" s="77"/>
      <c r="C2002" s="76"/>
      <c r="D2002" s="78"/>
      <c r="E2002" s="76"/>
      <c r="F2002" s="76"/>
      <c r="G2002" s="76"/>
      <c r="H2002" s="76"/>
      <c r="I2002" s="76"/>
      <c r="J2002" s="76"/>
      <c r="K2002" s="76"/>
      <c r="L2002" s="78"/>
      <c r="M2002" s="76"/>
      <c r="N2002" s="76"/>
      <c r="O2002" s="76"/>
      <c r="P2002" s="76"/>
      <c r="Q2002" s="76"/>
      <c r="R2002" s="76"/>
      <c r="S2002" s="76"/>
      <c r="T2002" s="76"/>
      <c r="U2002" s="76"/>
      <c r="V2002" s="76"/>
      <c r="W2002" s="76"/>
      <c r="X2002" s="76"/>
      <c r="Y2002" s="76"/>
      <c r="Z2002" s="76"/>
      <c r="AA2002" s="76"/>
      <c r="AB2002" s="76"/>
      <c r="AC2002" s="76"/>
      <c r="AD2002" s="76"/>
      <c r="AE2002" s="76"/>
      <c r="AF2002" s="76"/>
      <c r="AG2002" s="76"/>
      <c r="AH2002" s="76"/>
      <c r="AI2002" s="76"/>
      <c r="AJ2002" s="76"/>
      <c r="AK2002" s="76"/>
      <c r="AL2002" s="78"/>
      <c r="AM2002" s="76"/>
      <c r="AN2002" s="76"/>
      <c r="AO2002" s="76"/>
      <c r="AP2002" s="76"/>
      <c r="AQ2002" s="76"/>
      <c r="AR2002" s="76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7"/>
      <c r="BD2002" s="77"/>
      <c r="BE2002" s="77"/>
      <c r="BF2002" s="77"/>
      <c r="BG2002" s="77"/>
      <c r="BH2002" s="77"/>
      <c r="BI2002" s="77"/>
      <c r="BJ2002" s="76"/>
      <c r="BK2002" s="76"/>
      <c r="BL2002" s="78"/>
      <c r="BM2002" s="76"/>
      <c r="BN2002" s="76"/>
      <c r="BO2002" s="76"/>
      <c r="BP2002" s="76"/>
      <c r="BQ2002" s="76"/>
      <c r="BR2002" s="76"/>
      <c r="BS2002" s="76"/>
      <c r="BT2002" s="76"/>
      <c r="BU2002" s="76"/>
      <c r="BV2002" s="76"/>
      <c r="BW2002" s="76"/>
      <c r="BX2002" s="76"/>
      <c r="BY2002" s="76"/>
      <c r="BZ2002" s="70"/>
      <c r="CA2002" s="71"/>
      <c r="CB2002" s="70"/>
      <c r="CC2002" s="70"/>
      <c r="CD2002" s="72"/>
      <c r="CJ2002"/>
      <c r="CW2002" s="74"/>
      <c r="DC2002" s="67"/>
      <c r="DI2002" s="67"/>
    </row>
    <row r="2003" spans="1:113">
      <c r="A2003" s="76"/>
      <c r="B2003" s="77"/>
      <c r="C2003" s="76"/>
      <c r="D2003" s="78"/>
      <c r="E2003" s="76"/>
      <c r="F2003" s="76"/>
      <c r="G2003" s="76"/>
      <c r="H2003" s="76"/>
      <c r="I2003" s="76"/>
      <c r="J2003" s="76"/>
      <c r="K2003" s="76"/>
      <c r="L2003" s="78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76"/>
      <c r="AE2003" s="76"/>
      <c r="AF2003" s="76"/>
      <c r="AG2003" s="76"/>
      <c r="AH2003" s="76"/>
      <c r="AI2003" s="76"/>
      <c r="AJ2003" s="76"/>
      <c r="AK2003" s="76"/>
      <c r="AL2003" s="78"/>
      <c r="AM2003" s="76"/>
      <c r="AN2003" s="76"/>
      <c r="AO2003" s="76"/>
      <c r="AP2003" s="76"/>
      <c r="AQ2003" s="76"/>
      <c r="AR2003" s="76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7"/>
      <c r="BD2003" s="77"/>
      <c r="BE2003" s="77"/>
      <c r="BF2003" s="77"/>
      <c r="BG2003" s="77"/>
      <c r="BH2003" s="77"/>
      <c r="BI2003" s="77"/>
      <c r="BJ2003" s="76"/>
      <c r="BK2003" s="76"/>
      <c r="BL2003" s="78"/>
      <c r="BM2003" s="76"/>
      <c r="BN2003" s="76"/>
      <c r="BO2003" s="76"/>
      <c r="BP2003" s="76"/>
      <c r="BQ2003" s="76"/>
      <c r="BR2003" s="76"/>
      <c r="BS2003" s="76"/>
      <c r="BT2003" s="76"/>
      <c r="BU2003" s="76"/>
      <c r="BV2003" s="76"/>
      <c r="BW2003" s="76"/>
      <c r="BX2003" s="76"/>
      <c r="BY2003" s="76"/>
      <c r="BZ2003" s="70"/>
      <c r="CA2003" s="71"/>
      <c r="CB2003" s="70"/>
      <c r="CC2003" s="70"/>
      <c r="CD2003" s="72"/>
      <c r="CJ2003"/>
      <c r="CW2003" s="74"/>
      <c r="DC2003" s="67"/>
      <c r="DI2003" s="67"/>
    </row>
    <row r="2004" spans="1:113">
      <c r="A2004" s="76"/>
      <c r="B2004" s="77"/>
      <c r="C2004" s="76"/>
      <c r="D2004" s="78"/>
      <c r="E2004" s="76"/>
      <c r="F2004" s="76"/>
      <c r="G2004" s="76"/>
      <c r="H2004" s="76"/>
      <c r="I2004" s="76"/>
      <c r="J2004" s="76"/>
      <c r="K2004" s="76"/>
      <c r="L2004" s="78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76"/>
      <c r="AI2004" s="76"/>
      <c r="AJ2004" s="76"/>
      <c r="AK2004" s="76"/>
      <c r="AL2004" s="78"/>
      <c r="AM2004" s="76"/>
      <c r="AN2004" s="76"/>
      <c r="AO2004" s="76"/>
      <c r="AP2004" s="76"/>
      <c r="AQ2004" s="76"/>
      <c r="AR2004" s="76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7"/>
      <c r="BD2004" s="77"/>
      <c r="BE2004" s="77"/>
      <c r="BF2004" s="77"/>
      <c r="BG2004" s="77"/>
      <c r="BH2004" s="77"/>
      <c r="BI2004" s="77"/>
      <c r="BJ2004" s="76"/>
      <c r="BK2004" s="76"/>
      <c r="BL2004" s="78"/>
      <c r="BM2004" s="76"/>
      <c r="BN2004" s="76"/>
      <c r="BO2004" s="76"/>
      <c r="BP2004" s="76"/>
      <c r="BQ2004" s="76"/>
      <c r="BR2004" s="76"/>
      <c r="BS2004" s="76"/>
      <c r="BT2004" s="76"/>
      <c r="BU2004" s="76"/>
      <c r="BV2004" s="76"/>
      <c r="BW2004" s="76"/>
      <c r="BX2004" s="76"/>
      <c r="BY2004" s="76"/>
      <c r="BZ2004" s="70"/>
      <c r="CA2004" s="71"/>
      <c r="CB2004" s="70"/>
      <c r="CC2004" s="70"/>
      <c r="CD2004" s="72"/>
      <c r="CJ2004"/>
      <c r="CW2004" s="74"/>
      <c r="DC2004" s="67"/>
      <c r="DI2004" s="67"/>
    </row>
    <row r="2005" spans="1:113">
      <c r="A2005" s="76"/>
      <c r="B2005" s="77"/>
      <c r="C2005" s="76"/>
      <c r="D2005" s="78"/>
      <c r="E2005" s="76"/>
      <c r="F2005" s="76"/>
      <c r="G2005" s="76"/>
      <c r="H2005" s="76"/>
      <c r="I2005" s="76"/>
      <c r="J2005" s="76"/>
      <c r="K2005" s="76"/>
      <c r="L2005" s="78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76"/>
      <c r="AE2005" s="76"/>
      <c r="AF2005" s="76"/>
      <c r="AG2005" s="76"/>
      <c r="AH2005" s="76"/>
      <c r="AI2005" s="76"/>
      <c r="AJ2005" s="76"/>
      <c r="AK2005" s="76"/>
      <c r="AL2005" s="78"/>
      <c r="AM2005" s="76"/>
      <c r="AN2005" s="76"/>
      <c r="AO2005" s="76"/>
      <c r="AP2005" s="76"/>
      <c r="AQ2005" s="76"/>
      <c r="AR2005" s="76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7"/>
      <c r="BD2005" s="77"/>
      <c r="BE2005" s="77"/>
      <c r="BF2005" s="77"/>
      <c r="BG2005" s="77"/>
      <c r="BH2005" s="77"/>
      <c r="BI2005" s="77"/>
      <c r="BJ2005" s="76"/>
      <c r="BK2005" s="76"/>
      <c r="BL2005" s="78"/>
      <c r="BM2005" s="76"/>
      <c r="BN2005" s="76"/>
      <c r="BO2005" s="76"/>
      <c r="BP2005" s="76"/>
      <c r="BQ2005" s="76"/>
      <c r="BR2005" s="76"/>
      <c r="BS2005" s="76"/>
      <c r="BT2005" s="76"/>
      <c r="BU2005" s="76"/>
      <c r="BV2005" s="76"/>
      <c r="BW2005" s="76"/>
      <c r="BX2005" s="76"/>
      <c r="BY2005" s="76"/>
      <c r="BZ2005" s="70"/>
      <c r="CA2005" s="71"/>
      <c r="CB2005" s="70"/>
      <c r="CC2005" s="70"/>
      <c r="CD2005" s="72"/>
      <c r="CJ2005"/>
      <c r="CW2005" s="74"/>
      <c r="DC2005" s="67"/>
      <c r="DI2005" s="67"/>
    </row>
    <row r="2006" spans="1:113">
      <c r="A2006" s="76"/>
      <c r="B2006" s="77"/>
      <c r="C2006" s="76"/>
      <c r="D2006" s="78"/>
      <c r="E2006" s="76"/>
      <c r="F2006" s="76"/>
      <c r="G2006" s="76"/>
      <c r="H2006" s="76"/>
      <c r="I2006" s="76"/>
      <c r="J2006" s="76"/>
      <c r="K2006" s="76"/>
      <c r="L2006" s="78"/>
      <c r="M2006" s="76"/>
      <c r="N2006" s="76"/>
      <c r="O2006" s="76"/>
      <c r="P2006" s="76"/>
      <c r="Q2006" s="76"/>
      <c r="R2006" s="76"/>
      <c r="S2006" s="76"/>
      <c r="T2006" s="76"/>
      <c r="U2006" s="76"/>
      <c r="V2006" s="76"/>
      <c r="W2006" s="76"/>
      <c r="X2006" s="76"/>
      <c r="Y2006" s="76"/>
      <c r="Z2006" s="76"/>
      <c r="AA2006" s="76"/>
      <c r="AB2006" s="76"/>
      <c r="AC2006" s="76"/>
      <c r="AD2006" s="76"/>
      <c r="AE2006" s="76"/>
      <c r="AF2006" s="76"/>
      <c r="AG2006" s="76"/>
      <c r="AH2006" s="76"/>
      <c r="AI2006" s="76"/>
      <c r="AJ2006" s="76"/>
      <c r="AK2006" s="76"/>
      <c r="AL2006" s="78"/>
      <c r="AM2006" s="76"/>
      <c r="AN2006" s="76"/>
      <c r="AO2006" s="76"/>
      <c r="AP2006" s="76"/>
      <c r="AQ2006" s="76"/>
      <c r="AR2006" s="76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7"/>
      <c r="BD2006" s="77"/>
      <c r="BE2006" s="77"/>
      <c r="BF2006" s="77"/>
      <c r="BG2006" s="77"/>
      <c r="BH2006" s="77"/>
      <c r="BI2006" s="77"/>
      <c r="BJ2006" s="76"/>
      <c r="BK2006" s="76"/>
      <c r="BL2006" s="78"/>
      <c r="BM2006" s="76"/>
      <c r="BN2006" s="76"/>
      <c r="BO2006" s="76"/>
      <c r="BP2006" s="76"/>
      <c r="BQ2006" s="76"/>
      <c r="BR2006" s="76"/>
      <c r="BS2006" s="76"/>
      <c r="BT2006" s="76"/>
      <c r="BU2006" s="76"/>
      <c r="BV2006" s="76"/>
      <c r="BW2006" s="76"/>
      <c r="BX2006" s="76"/>
      <c r="BY2006" s="76"/>
      <c r="BZ2006" s="70"/>
      <c r="CA2006" s="71"/>
      <c r="CB2006" s="70"/>
      <c r="CC2006" s="70"/>
      <c r="CD2006" s="72"/>
      <c r="CJ2006"/>
      <c r="CW2006" s="74"/>
      <c r="DC2006" s="67"/>
      <c r="DI2006" s="67"/>
    </row>
    <row r="2007" spans="1:113">
      <c r="A2007" s="76"/>
      <c r="B2007" s="77"/>
      <c r="C2007" s="76"/>
      <c r="D2007" s="78"/>
      <c r="E2007" s="76"/>
      <c r="F2007" s="76"/>
      <c r="G2007" s="76"/>
      <c r="H2007" s="76"/>
      <c r="I2007" s="76"/>
      <c r="J2007" s="76"/>
      <c r="K2007" s="76"/>
      <c r="L2007" s="78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76"/>
      <c r="AE2007" s="76"/>
      <c r="AF2007" s="76"/>
      <c r="AG2007" s="76"/>
      <c r="AH2007" s="76"/>
      <c r="AI2007" s="76"/>
      <c r="AJ2007" s="76"/>
      <c r="AK2007" s="76"/>
      <c r="AL2007" s="78"/>
      <c r="AM2007" s="76"/>
      <c r="AN2007" s="76"/>
      <c r="AO2007" s="76"/>
      <c r="AP2007" s="76"/>
      <c r="AQ2007" s="76"/>
      <c r="AR2007" s="76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7"/>
      <c r="BD2007" s="77"/>
      <c r="BE2007" s="77"/>
      <c r="BF2007" s="77"/>
      <c r="BG2007" s="77"/>
      <c r="BH2007" s="77"/>
      <c r="BI2007" s="77"/>
      <c r="BJ2007" s="76"/>
      <c r="BK2007" s="76"/>
      <c r="BL2007" s="78"/>
      <c r="BM2007" s="76"/>
      <c r="BN2007" s="76"/>
      <c r="BO2007" s="76"/>
      <c r="BP2007" s="76"/>
      <c r="BQ2007" s="76"/>
      <c r="BR2007" s="76"/>
      <c r="BS2007" s="76"/>
      <c r="BT2007" s="76"/>
      <c r="BU2007" s="76"/>
      <c r="BV2007" s="76"/>
      <c r="BW2007" s="76"/>
      <c r="BX2007" s="76"/>
      <c r="BY2007" s="76"/>
      <c r="BZ2007" s="70"/>
      <c r="CA2007" s="71"/>
      <c r="CB2007" s="70"/>
      <c r="CC2007" s="70"/>
      <c r="CD2007" s="72"/>
      <c r="CJ2007"/>
      <c r="CW2007" s="74"/>
      <c r="DC2007" s="67"/>
      <c r="DI2007" s="67"/>
    </row>
    <row r="2008" spans="1:113">
      <c r="A2008" s="76"/>
      <c r="B2008" s="77"/>
      <c r="C2008" s="76"/>
      <c r="D2008" s="78"/>
      <c r="E2008" s="76"/>
      <c r="F2008" s="76"/>
      <c r="G2008" s="76"/>
      <c r="H2008" s="76"/>
      <c r="I2008" s="76"/>
      <c r="J2008" s="76"/>
      <c r="K2008" s="76"/>
      <c r="L2008" s="78"/>
      <c r="M2008" s="76"/>
      <c r="N2008" s="76"/>
      <c r="O2008" s="76"/>
      <c r="P2008" s="76"/>
      <c r="Q2008" s="76"/>
      <c r="R2008" s="76"/>
      <c r="S2008" s="76"/>
      <c r="T2008" s="76"/>
      <c r="U2008" s="76"/>
      <c r="V2008" s="76"/>
      <c r="W2008" s="76"/>
      <c r="X2008" s="76"/>
      <c r="Y2008" s="76"/>
      <c r="Z2008" s="76"/>
      <c r="AA2008" s="76"/>
      <c r="AB2008" s="76"/>
      <c r="AC2008" s="76"/>
      <c r="AD2008" s="76"/>
      <c r="AE2008" s="76"/>
      <c r="AF2008" s="76"/>
      <c r="AG2008" s="76"/>
      <c r="AH2008" s="76"/>
      <c r="AI2008" s="76"/>
      <c r="AJ2008" s="76"/>
      <c r="AK2008" s="76"/>
      <c r="AL2008" s="78"/>
      <c r="AM2008" s="76"/>
      <c r="AN2008" s="76"/>
      <c r="AO2008" s="76"/>
      <c r="AP2008" s="76"/>
      <c r="AQ2008" s="76"/>
      <c r="AR2008" s="76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7"/>
      <c r="BD2008" s="77"/>
      <c r="BE2008" s="77"/>
      <c r="BF2008" s="77"/>
      <c r="BG2008" s="77"/>
      <c r="BH2008" s="77"/>
      <c r="BI2008" s="77"/>
      <c r="BJ2008" s="76"/>
      <c r="BK2008" s="76"/>
      <c r="BL2008" s="78"/>
      <c r="BM2008" s="76"/>
      <c r="BN2008" s="76"/>
      <c r="BO2008" s="76"/>
      <c r="BP2008" s="76"/>
      <c r="BQ2008" s="76"/>
      <c r="BR2008" s="76"/>
      <c r="BS2008" s="76"/>
      <c r="BT2008" s="76"/>
      <c r="BU2008" s="76"/>
      <c r="BV2008" s="76"/>
      <c r="BW2008" s="76"/>
      <c r="BX2008" s="76"/>
      <c r="BY2008" s="76"/>
      <c r="BZ2008" s="70"/>
      <c r="CA2008" s="71"/>
      <c r="CB2008" s="70"/>
      <c r="CC2008" s="70"/>
      <c r="CD2008" s="72"/>
      <c r="CJ2008"/>
      <c r="CW2008" s="74"/>
      <c r="DC2008" s="67"/>
      <c r="DI2008" s="67"/>
    </row>
    <row r="2009" spans="1:113">
      <c r="A2009" s="76"/>
      <c r="B2009" s="80"/>
      <c r="C2009" s="76"/>
      <c r="D2009" s="78"/>
      <c r="E2009" s="76"/>
      <c r="F2009" s="76"/>
      <c r="G2009" s="76"/>
      <c r="H2009" s="76"/>
      <c r="I2009" s="76"/>
      <c r="J2009" s="76"/>
      <c r="K2009" s="76"/>
      <c r="L2009" s="78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76"/>
      <c r="AE2009" s="76"/>
      <c r="AF2009" s="76"/>
      <c r="AG2009" s="76"/>
      <c r="AH2009" s="76"/>
      <c r="AI2009" s="76"/>
      <c r="AJ2009" s="76"/>
      <c r="AK2009" s="76"/>
      <c r="AL2009" s="78"/>
      <c r="AM2009" s="76"/>
      <c r="AN2009" s="76"/>
      <c r="AO2009" s="76"/>
      <c r="AP2009" s="76"/>
      <c r="AQ2009" s="76"/>
      <c r="AR2009" s="76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7"/>
      <c r="BD2009" s="77"/>
      <c r="BE2009" s="80"/>
      <c r="BF2009" s="77"/>
      <c r="BG2009" s="80"/>
      <c r="BH2009" s="80"/>
      <c r="BI2009" s="80"/>
      <c r="BJ2009" s="76"/>
      <c r="BK2009" s="76"/>
      <c r="BL2009" s="78"/>
      <c r="BM2009" s="76"/>
      <c r="BN2009" s="76"/>
      <c r="BO2009" s="76"/>
      <c r="BP2009" s="76"/>
      <c r="BQ2009" s="76"/>
      <c r="BR2009" s="76"/>
      <c r="BS2009" s="76"/>
      <c r="BT2009" s="76"/>
      <c r="BU2009" s="76"/>
      <c r="BV2009" s="76"/>
      <c r="BW2009" s="76"/>
      <c r="BX2009" s="76"/>
      <c r="BY2009" s="76"/>
      <c r="BZ2009" s="70"/>
      <c r="CA2009" s="71"/>
      <c r="CB2009" s="70"/>
      <c r="CC2009" s="70"/>
      <c r="CD2009" s="72"/>
      <c r="CJ2009"/>
      <c r="CW2009" s="74"/>
      <c r="DC2009" s="67"/>
      <c r="DI2009" s="67"/>
    </row>
    <row r="2010" spans="1:113">
      <c r="A2010" s="76"/>
      <c r="B2010" s="77"/>
      <c r="C2010" s="76"/>
      <c r="D2010" s="78"/>
      <c r="E2010" s="76"/>
      <c r="F2010" s="76"/>
      <c r="G2010" s="76"/>
      <c r="H2010" s="76"/>
      <c r="I2010" s="76"/>
      <c r="J2010" s="76"/>
      <c r="K2010" s="76"/>
      <c r="L2010" s="78"/>
      <c r="M2010" s="76"/>
      <c r="N2010" s="76"/>
      <c r="O2010" s="76"/>
      <c r="P2010" s="76"/>
      <c r="Q2010" s="76"/>
      <c r="R2010" s="76"/>
      <c r="S2010" s="76"/>
      <c r="T2010" s="76"/>
      <c r="U2010" s="76"/>
      <c r="V2010" s="76"/>
      <c r="W2010" s="76"/>
      <c r="X2010" s="76"/>
      <c r="Y2010" s="76"/>
      <c r="Z2010" s="76"/>
      <c r="AA2010" s="76"/>
      <c r="AB2010" s="76"/>
      <c r="AC2010" s="76"/>
      <c r="AD2010" s="76"/>
      <c r="AE2010" s="76"/>
      <c r="AF2010" s="76"/>
      <c r="AG2010" s="76"/>
      <c r="AH2010" s="76"/>
      <c r="AI2010" s="76"/>
      <c r="AJ2010" s="76"/>
      <c r="AK2010" s="76"/>
      <c r="AL2010" s="78"/>
      <c r="AM2010" s="76"/>
      <c r="AN2010" s="76"/>
      <c r="AO2010" s="76"/>
      <c r="AP2010" s="76"/>
      <c r="AQ2010" s="76"/>
      <c r="AR2010" s="76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7"/>
      <c r="BD2010" s="77"/>
      <c r="BE2010" s="77"/>
      <c r="BF2010" s="77"/>
      <c r="BG2010" s="77"/>
      <c r="BH2010" s="77"/>
      <c r="BI2010" s="77"/>
      <c r="BJ2010" s="76"/>
      <c r="BK2010" s="76"/>
      <c r="BL2010" s="78"/>
      <c r="BM2010" s="76"/>
      <c r="BN2010" s="76"/>
      <c r="BO2010" s="76"/>
      <c r="BP2010" s="76"/>
      <c r="BQ2010" s="76"/>
      <c r="BR2010" s="76"/>
      <c r="BS2010" s="76"/>
      <c r="BT2010" s="76"/>
      <c r="BU2010" s="76"/>
      <c r="BV2010" s="76"/>
      <c r="BW2010" s="76"/>
      <c r="BX2010" s="76"/>
      <c r="BY2010" s="76"/>
      <c r="BZ2010" s="70"/>
      <c r="CA2010" s="71"/>
      <c r="CB2010" s="70"/>
      <c r="CC2010" s="70"/>
      <c r="CD2010" s="72"/>
      <c r="CJ2010"/>
      <c r="CW2010" s="74"/>
      <c r="DC2010" s="67"/>
      <c r="DI2010" s="67"/>
    </row>
    <row r="2011" spans="1:113">
      <c r="A2011" s="76"/>
      <c r="B2011" s="77"/>
      <c r="C2011" s="76"/>
      <c r="D2011" s="78"/>
      <c r="E2011" s="76"/>
      <c r="F2011" s="76"/>
      <c r="G2011" s="76"/>
      <c r="H2011" s="76"/>
      <c r="I2011" s="76"/>
      <c r="J2011" s="76"/>
      <c r="K2011" s="76"/>
      <c r="L2011" s="78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76"/>
      <c r="AE2011" s="76"/>
      <c r="AF2011" s="76"/>
      <c r="AG2011" s="76"/>
      <c r="AH2011" s="76"/>
      <c r="AI2011" s="76"/>
      <c r="AJ2011" s="76"/>
      <c r="AK2011" s="76"/>
      <c r="AL2011" s="78"/>
      <c r="AM2011" s="76"/>
      <c r="AN2011" s="76"/>
      <c r="AO2011" s="76"/>
      <c r="AP2011" s="76"/>
      <c r="AQ2011" s="76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7"/>
      <c r="BD2011" s="77"/>
      <c r="BE2011" s="77"/>
      <c r="BF2011" s="77"/>
      <c r="BG2011" s="77"/>
      <c r="BH2011" s="77"/>
      <c r="BI2011" s="77"/>
      <c r="BJ2011" s="76"/>
      <c r="BK2011" s="76"/>
      <c r="BL2011" s="78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0"/>
      <c r="CA2011" s="71"/>
      <c r="CB2011" s="70"/>
      <c r="CC2011" s="70"/>
      <c r="CD2011" s="72"/>
      <c r="CJ2011"/>
      <c r="CW2011" s="74"/>
      <c r="DC2011" s="67"/>
      <c r="DI2011" s="67"/>
    </row>
    <row r="2012" spans="1:113">
      <c r="A2012" s="76"/>
      <c r="B2012" s="80"/>
      <c r="C2012" s="76"/>
      <c r="D2012" s="78"/>
      <c r="E2012" s="76"/>
      <c r="F2012" s="76"/>
      <c r="G2012" s="76"/>
      <c r="H2012" s="76"/>
      <c r="I2012" s="76"/>
      <c r="J2012" s="76"/>
      <c r="K2012" s="76"/>
      <c r="L2012" s="78"/>
      <c r="M2012" s="76"/>
      <c r="N2012" s="76"/>
      <c r="O2012" s="76"/>
      <c r="P2012" s="76"/>
      <c r="Q2012" s="76"/>
      <c r="R2012" s="76"/>
      <c r="S2012" s="76"/>
      <c r="T2012" s="76"/>
      <c r="U2012" s="76"/>
      <c r="V2012" s="76"/>
      <c r="W2012" s="76"/>
      <c r="X2012" s="76"/>
      <c r="Y2012" s="76"/>
      <c r="Z2012" s="76"/>
      <c r="AA2012" s="76"/>
      <c r="AB2012" s="76"/>
      <c r="AC2012" s="76"/>
      <c r="AD2012" s="76"/>
      <c r="AE2012" s="76"/>
      <c r="AF2012" s="76"/>
      <c r="AG2012" s="76"/>
      <c r="AH2012" s="76"/>
      <c r="AI2012" s="76"/>
      <c r="AJ2012" s="76"/>
      <c r="AK2012" s="76"/>
      <c r="AL2012" s="78"/>
      <c r="AM2012" s="76"/>
      <c r="AN2012" s="76"/>
      <c r="AO2012" s="76"/>
      <c r="AP2012" s="76"/>
      <c r="AQ2012" s="76"/>
      <c r="AR2012" s="76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7"/>
      <c r="BD2012" s="77"/>
      <c r="BE2012" s="80"/>
      <c r="BF2012" s="77"/>
      <c r="BG2012" s="80"/>
      <c r="BH2012" s="80"/>
      <c r="BI2012" s="80"/>
      <c r="BJ2012" s="76"/>
      <c r="BK2012" s="76"/>
      <c r="BL2012" s="78"/>
      <c r="BM2012" s="76"/>
      <c r="BN2012" s="76"/>
      <c r="BO2012" s="76"/>
      <c r="BP2012" s="76"/>
      <c r="BQ2012" s="76"/>
      <c r="BR2012" s="76"/>
      <c r="BS2012" s="76"/>
      <c r="BT2012" s="76"/>
      <c r="BU2012" s="76"/>
      <c r="BV2012" s="76"/>
      <c r="BW2012" s="76"/>
      <c r="BX2012" s="76"/>
      <c r="BY2012" s="76"/>
      <c r="BZ2012" s="70"/>
      <c r="CA2012" s="71"/>
      <c r="CB2012" s="70"/>
      <c r="CC2012" s="70"/>
      <c r="CD2012" s="72"/>
      <c r="CJ2012"/>
      <c r="CW2012" s="74"/>
      <c r="DC2012" s="67"/>
      <c r="DI2012" s="67"/>
    </row>
    <row r="2013" spans="1:113">
      <c r="A2013" s="76"/>
      <c r="B2013" s="77"/>
      <c r="C2013" s="76"/>
      <c r="D2013" s="78"/>
      <c r="E2013" s="76"/>
      <c r="F2013" s="76"/>
      <c r="G2013" s="76"/>
      <c r="H2013" s="76"/>
      <c r="I2013" s="76"/>
      <c r="J2013" s="76"/>
      <c r="K2013" s="76"/>
      <c r="L2013" s="78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76"/>
      <c r="AE2013" s="76"/>
      <c r="AF2013" s="76"/>
      <c r="AG2013" s="76"/>
      <c r="AH2013" s="76"/>
      <c r="AI2013" s="76"/>
      <c r="AJ2013" s="76"/>
      <c r="AK2013" s="76"/>
      <c r="AL2013" s="78"/>
      <c r="AM2013" s="76"/>
      <c r="AN2013" s="76"/>
      <c r="AO2013" s="76"/>
      <c r="AP2013" s="76"/>
      <c r="AQ2013" s="76"/>
      <c r="AR2013" s="76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7"/>
      <c r="BD2013" s="77"/>
      <c r="BE2013" s="77"/>
      <c r="BF2013" s="77"/>
      <c r="BG2013" s="77"/>
      <c r="BH2013" s="77"/>
      <c r="BI2013" s="77"/>
      <c r="BJ2013" s="76"/>
      <c r="BK2013" s="76"/>
      <c r="BL2013" s="78"/>
      <c r="BM2013" s="76"/>
      <c r="BN2013" s="76"/>
      <c r="BO2013" s="76"/>
      <c r="BP2013" s="76"/>
      <c r="BQ2013" s="76"/>
      <c r="BR2013" s="76"/>
      <c r="BS2013" s="76"/>
      <c r="BT2013" s="76"/>
      <c r="BU2013" s="76"/>
      <c r="BV2013" s="76"/>
      <c r="BW2013" s="76"/>
      <c r="BX2013" s="76"/>
      <c r="BY2013" s="76"/>
      <c r="BZ2013" s="70"/>
      <c r="CA2013" s="71"/>
      <c r="CB2013" s="70"/>
      <c r="CC2013" s="70"/>
      <c r="CD2013" s="72"/>
      <c r="CJ2013"/>
      <c r="CW2013" s="74"/>
      <c r="DC2013" s="67"/>
      <c r="DI2013" s="67"/>
    </row>
    <row r="2014" spans="1:113">
      <c r="A2014" s="76"/>
      <c r="B2014" s="77"/>
      <c r="C2014" s="76"/>
      <c r="D2014" s="78"/>
      <c r="E2014" s="76"/>
      <c r="F2014" s="76"/>
      <c r="G2014" s="76"/>
      <c r="H2014" s="76"/>
      <c r="I2014" s="76"/>
      <c r="J2014" s="76"/>
      <c r="K2014" s="76"/>
      <c r="L2014" s="78"/>
      <c r="M2014" s="76"/>
      <c r="N2014" s="76"/>
      <c r="O2014" s="76"/>
      <c r="P2014" s="76"/>
      <c r="Q2014" s="76"/>
      <c r="R2014" s="76"/>
      <c r="S2014" s="76"/>
      <c r="T2014" s="76"/>
      <c r="U2014" s="76"/>
      <c r="V2014" s="76"/>
      <c r="W2014" s="76"/>
      <c r="X2014" s="76"/>
      <c r="Y2014" s="76"/>
      <c r="Z2014" s="76"/>
      <c r="AA2014" s="76"/>
      <c r="AB2014" s="76"/>
      <c r="AC2014" s="76"/>
      <c r="AD2014" s="76"/>
      <c r="AE2014" s="76"/>
      <c r="AF2014" s="76"/>
      <c r="AG2014" s="76"/>
      <c r="AH2014" s="76"/>
      <c r="AI2014" s="76"/>
      <c r="AJ2014" s="76"/>
      <c r="AK2014" s="76"/>
      <c r="AL2014" s="78"/>
      <c r="AM2014" s="76"/>
      <c r="AN2014" s="76"/>
      <c r="AO2014" s="76"/>
      <c r="AP2014" s="76"/>
      <c r="AQ2014" s="76"/>
      <c r="AR2014" s="76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7"/>
      <c r="BD2014" s="77"/>
      <c r="BE2014" s="77"/>
      <c r="BF2014" s="77"/>
      <c r="BG2014" s="77"/>
      <c r="BH2014" s="77"/>
      <c r="BI2014" s="77"/>
      <c r="BJ2014" s="76"/>
      <c r="BK2014" s="76"/>
      <c r="BL2014" s="78"/>
      <c r="BM2014" s="76"/>
      <c r="BN2014" s="76"/>
      <c r="BO2014" s="76"/>
      <c r="BP2014" s="76"/>
      <c r="BQ2014" s="76"/>
      <c r="BR2014" s="76"/>
      <c r="BS2014" s="76"/>
      <c r="BT2014" s="76"/>
      <c r="BU2014" s="76"/>
      <c r="BV2014" s="76"/>
      <c r="BW2014" s="76"/>
      <c r="BX2014" s="76"/>
      <c r="BY2014" s="76"/>
      <c r="BZ2014" s="70"/>
      <c r="CA2014" s="71"/>
      <c r="CB2014" s="70"/>
      <c r="CC2014" s="70"/>
      <c r="CD2014" s="72"/>
      <c r="CJ2014"/>
      <c r="CW2014" s="74"/>
      <c r="DC2014" s="67"/>
      <c r="DI2014" s="67"/>
    </row>
    <row r="2015" spans="1:113">
      <c r="A2015" s="76"/>
      <c r="B2015" s="77"/>
      <c r="C2015" s="76"/>
      <c r="D2015" s="78"/>
      <c r="E2015" s="76"/>
      <c r="F2015" s="76"/>
      <c r="G2015" s="76"/>
      <c r="H2015" s="76"/>
      <c r="I2015" s="76"/>
      <c r="J2015" s="76"/>
      <c r="K2015" s="76"/>
      <c r="L2015" s="78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76"/>
      <c r="AE2015" s="76"/>
      <c r="AF2015" s="76"/>
      <c r="AG2015" s="76"/>
      <c r="AH2015" s="76"/>
      <c r="AI2015" s="76"/>
      <c r="AJ2015" s="76"/>
      <c r="AK2015" s="76"/>
      <c r="AL2015" s="78"/>
      <c r="AM2015" s="76"/>
      <c r="AN2015" s="76"/>
      <c r="AO2015" s="76"/>
      <c r="AP2015" s="76"/>
      <c r="AQ2015" s="76"/>
      <c r="AR2015" s="76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7"/>
      <c r="BD2015" s="77"/>
      <c r="BE2015" s="77"/>
      <c r="BF2015" s="77"/>
      <c r="BG2015" s="77"/>
      <c r="BH2015" s="77"/>
      <c r="BI2015" s="77"/>
      <c r="BJ2015" s="76"/>
      <c r="BK2015" s="76"/>
      <c r="BL2015" s="78"/>
      <c r="BM2015" s="76"/>
      <c r="BN2015" s="76"/>
      <c r="BO2015" s="76"/>
      <c r="BP2015" s="76"/>
      <c r="BQ2015" s="76"/>
      <c r="BR2015" s="76"/>
      <c r="BS2015" s="76"/>
      <c r="BT2015" s="76"/>
      <c r="BU2015" s="76"/>
      <c r="BV2015" s="76"/>
      <c r="BW2015" s="76"/>
      <c r="BX2015" s="76"/>
      <c r="BY2015" s="76"/>
      <c r="BZ2015" s="70"/>
      <c r="CA2015" s="71"/>
      <c r="CB2015" s="70"/>
      <c r="CC2015" s="70"/>
      <c r="CD2015" s="72"/>
      <c r="CJ2015"/>
      <c r="CW2015" s="74"/>
      <c r="DC2015" s="67"/>
      <c r="DI2015" s="67"/>
    </row>
    <row r="2016" spans="1:113">
      <c r="A2016" s="76"/>
      <c r="B2016" s="77"/>
      <c r="C2016" s="76"/>
      <c r="D2016" s="78"/>
      <c r="E2016" s="76"/>
      <c r="F2016" s="76"/>
      <c r="G2016" s="76"/>
      <c r="H2016" s="76"/>
      <c r="I2016" s="76"/>
      <c r="J2016" s="76"/>
      <c r="K2016" s="76"/>
      <c r="L2016" s="78"/>
      <c r="M2016" s="76"/>
      <c r="N2016" s="76"/>
      <c r="O2016" s="76"/>
      <c r="P2016" s="76"/>
      <c r="Q2016" s="76"/>
      <c r="R2016" s="76"/>
      <c r="S2016" s="76"/>
      <c r="T2016" s="76"/>
      <c r="U2016" s="76"/>
      <c r="V2016" s="76"/>
      <c r="W2016" s="76"/>
      <c r="X2016" s="76"/>
      <c r="Y2016" s="76"/>
      <c r="Z2016" s="76"/>
      <c r="AA2016" s="76"/>
      <c r="AB2016" s="76"/>
      <c r="AC2016" s="76"/>
      <c r="AD2016" s="76"/>
      <c r="AE2016" s="76"/>
      <c r="AF2016" s="76"/>
      <c r="AG2016" s="76"/>
      <c r="AH2016" s="76"/>
      <c r="AI2016" s="76"/>
      <c r="AJ2016" s="76"/>
      <c r="AK2016" s="76"/>
      <c r="AL2016" s="78"/>
      <c r="AM2016" s="76"/>
      <c r="AN2016" s="76"/>
      <c r="AO2016" s="76"/>
      <c r="AP2016" s="76"/>
      <c r="AQ2016" s="76"/>
      <c r="AR2016" s="76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7"/>
      <c r="BD2016" s="77"/>
      <c r="BE2016" s="77"/>
      <c r="BF2016" s="77"/>
      <c r="BG2016" s="77"/>
      <c r="BH2016" s="77"/>
      <c r="BI2016" s="77"/>
      <c r="BJ2016" s="76"/>
      <c r="BK2016" s="76"/>
      <c r="BL2016" s="78"/>
      <c r="BM2016" s="76"/>
      <c r="BN2016" s="76"/>
      <c r="BO2016" s="76"/>
      <c r="BP2016" s="76"/>
      <c r="BQ2016" s="76"/>
      <c r="BR2016" s="76"/>
      <c r="BS2016" s="76"/>
      <c r="BT2016" s="76"/>
      <c r="BU2016" s="76"/>
      <c r="BV2016" s="76"/>
      <c r="BW2016" s="76"/>
      <c r="BX2016" s="76"/>
      <c r="BY2016" s="76"/>
      <c r="BZ2016" s="70"/>
      <c r="CA2016" s="71"/>
      <c r="CB2016" s="70"/>
      <c r="CC2016" s="70"/>
      <c r="CD2016" s="72"/>
      <c r="CJ2016"/>
      <c r="CW2016" s="74"/>
      <c r="DC2016" s="67"/>
      <c r="DI2016" s="67"/>
    </row>
    <row r="2017" spans="1:113">
      <c r="A2017" s="76"/>
      <c r="B2017" s="77"/>
      <c r="C2017" s="76"/>
      <c r="D2017" s="78"/>
      <c r="E2017" s="76"/>
      <c r="F2017" s="76"/>
      <c r="G2017" s="76"/>
      <c r="H2017" s="76"/>
      <c r="I2017" s="76"/>
      <c r="J2017" s="76"/>
      <c r="K2017" s="76"/>
      <c r="L2017" s="78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76"/>
      <c r="AE2017" s="76"/>
      <c r="AF2017" s="76"/>
      <c r="AG2017" s="76"/>
      <c r="AH2017" s="76"/>
      <c r="AI2017" s="76"/>
      <c r="AJ2017" s="76"/>
      <c r="AK2017" s="76"/>
      <c r="AL2017" s="78"/>
      <c r="AM2017" s="76"/>
      <c r="AN2017" s="76"/>
      <c r="AO2017" s="76"/>
      <c r="AP2017" s="76"/>
      <c r="AQ2017" s="76"/>
      <c r="AR2017" s="76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7"/>
      <c r="BD2017" s="77"/>
      <c r="BE2017" s="77"/>
      <c r="BF2017" s="77"/>
      <c r="BG2017" s="77"/>
      <c r="BH2017" s="77"/>
      <c r="BI2017" s="77"/>
      <c r="BJ2017" s="76"/>
      <c r="BK2017" s="76"/>
      <c r="BL2017" s="78"/>
      <c r="BM2017" s="76"/>
      <c r="BN2017" s="76"/>
      <c r="BO2017" s="76"/>
      <c r="BP2017" s="76"/>
      <c r="BQ2017" s="76"/>
      <c r="BR2017" s="76"/>
      <c r="BS2017" s="76"/>
      <c r="BT2017" s="76"/>
      <c r="BU2017" s="76"/>
      <c r="BV2017" s="76"/>
      <c r="BW2017" s="76"/>
      <c r="BX2017" s="76"/>
      <c r="BY2017" s="76"/>
      <c r="BZ2017" s="70"/>
      <c r="CA2017" s="71"/>
      <c r="CB2017" s="70"/>
      <c r="CC2017" s="70"/>
      <c r="CD2017" s="72"/>
      <c r="CJ2017"/>
      <c r="CW2017" s="74"/>
      <c r="DC2017" s="67"/>
      <c r="DI2017" s="67"/>
    </row>
    <row r="2018" spans="1:113">
      <c r="A2018" s="76"/>
      <c r="B2018" s="77"/>
      <c r="C2018" s="76"/>
      <c r="D2018" s="78"/>
      <c r="E2018" s="76"/>
      <c r="F2018" s="76"/>
      <c r="G2018" s="76"/>
      <c r="H2018" s="76"/>
      <c r="I2018" s="76"/>
      <c r="J2018" s="76"/>
      <c r="K2018" s="76"/>
      <c r="L2018" s="78"/>
      <c r="M2018" s="76"/>
      <c r="N2018" s="76"/>
      <c r="O2018" s="76"/>
      <c r="P2018" s="76"/>
      <c r="Q2018" s="76"/>
      <c r="R2018" s="76"/>
      <c r="S2018" s="76"/>
      <c r="T2018" s="76"/>
      <c r="U2018" s="76"/>
      <c r="V2018" s="76"/>
      <c r="W2018" s="76"/>
      <c r="X2018" s="76"/>
      <c r="Y2018" s="76"/>
      <c r="Z2018" s="76"/>
      <c r="AA2018" s="76"/>
      <c r="AB2018" s="76"/>
      <c r="AC2018" s="76"/>
      <c r="AD2018" s="76"/>
      <c r="AE2018" s="76"/>
      <c r="AF2018" s="76"/>
      <c r="AG2018" s="76"/>
      <c r="AH2018" s="76"/>
      <c r="AI2018" s="76"/>
      <c r="AJ2018" s="76"/>
      <c r="AK2018" s="76"/>
      <c r="AL2018" s="78"/>
      <c r="AM2018" s="76"/>
      <c r="AN2018" s="76"/>
      <c r="AO2018" s="76"/>
      <c r="AP2018" s="76"/>
      <c r="AQ2018" s="76"/>
      <c r="AR2018" s="76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7"/>
      <c r="BD2018" s="77"/>
      <c r="BE2018" s="77"/>
      <c r="BF2018" s="77"/>
      <c r="BG2018" s="77"/>
      <c r="BH2018" s="77"/>
      <c r="BI2018" s="77"/>
      <c r="BJ2018" s="76"/>
      <c r="BK2018" s="76"/>
      <c r="BL2018" s="78"/>
      <c r="BM2018" s="76"/>
      <c r="BN2018" s="76"/>
      <c r="BO2018" s="76"/>
      <c r="BP2018" s="76"/>
      <c r="BQ2018" s="76"/>
      <c r="BR2018" s="76"/>
      <c r="BS2018" s="76"/>
      <c r="BT2018" s="76"/>
      <c r="BU2018" s="76"/>
      <c r="BV2018" s="76"/>
      <c r="BW2018" s="76"/>
      <c r="BX2018" s="76"/>
      <c r="BY2018" s="76"/>
      <c r="BZ2018" s="70"/>
      <c r="CA2018" s="71"/>
      <c r="CB2018" s="70"/>
      <c r="CC2018" s="70"/>
      <c r="CD2018" s="72"/>
      <c r="CJ2018"/>
      <c r="CW2018" s="74"/>
      <c r="DC2018" s="67"/>
      <c r="DI2018" s="67"/>
    </row>
    <row r="2019" spans="1:113">
      <c r="A2019" s="76"/>
      <c r="B2019" s="80"/>
      <c r="C2019" s="76"/>
      <c r="D2019" s="78"/>
      <c r="E2019" s="76"/>
      <c r="F2019" s="76"/>
      <c r="G2019" s="76"/>
      <c r="H2019" s="76"/>
      <c r="I2019" s="76"/>
      <c r="J2019" s="76"/>
      <c r="K2019" s="76"/>
      <c r="L2019" s="78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76"/>
      <c r="AE2019" s="76"/>
      <c r="AF2019" s="76"/>
      <c r="AG2019" s="76"/>
      <c r="AH2019" s="76"/>
      <c r="AI2019" s="76"/>
      <c r="AJ2019" s="76"/>
      <c r="AK2019" s="76"/>
      <c r="AL2019" s="78"/>
      <c r="AM2019" s="76"/>
      <c r="AN2019" s="76"/>
      <c r="AO2019" s="76"/>
      <c r="AP2019" s="76"/>
      <c r="AQ2019" s="76"/>
      <c r="AR2019" s="76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7"/>
      <c r="BD2019" s="77"/>
      <c r="BE2019" s="80"/>
      <c r="BF2019" s="77"/>
      <c r="BG2019" s="80"/>
      <c r="BH2019" s="80"/>
      <c r="BI2019" s="80"/>
      <c r="BJ2019" s="76"/>
      <c r="BK2019" s="76"/>
      <c r="BL2019" s="78"/>
      <c r="BM2019" s="76"/>
      <c r="BN2019" s="76"/>
      <c r="BO2019" s="76"/>
      <c r="BP2019" s="76"/>
      <c r="BQ2019" s="76"/>
      <c r="BR2019" s="76"/>
      <c r="BS2019" s="76"/>
      <c r="BT2019" s="76"/>
      <c r="BU2019" s="76"/>
      <c r="BV2019" s="76"/>
      <c r="BW2019" s="76"/>
      <c r="BX2019" s="76"/>
      <c r="BY2019" s="76"/>
      <c r="BZ2019" s="70"/>
      <c r="CA2019" s="71"/>
      <c r="CB2019" s="70"/>
      <c r="CC2019" s="70"/>
      <c r="CD2019" s="72"/>
      <c r="CJ2019"/>
      <c r="CW2019" s="74"/>
      <c r="DC2019" s="67"/>
      <c r="DI2019" s="67"/>
    </row>
    <row r="2020" spans="1:113">
      <c r="A2020" s="76"/>
      <c r="B2020" s="77"/>
      <c r="C2020" s="76"/>
      <c r="D2020" s="78"/>
      <c r="E2020" s="76"/>
      <c r="F2020" s="76"/>
      <c r="G2020" s="76"/>
      <c r="H2020" s="76"/>
      <c r="I2020" s="76"/>
      <c r="J2020" s="76"/>
      <c r="K2020" s="76"/>
      <c r="L2020" s="78"/>
      <c r="M2020" s="76"/>
      <c r="N2020" s="76"/>
      <c r="O2020" s="76"/>
      <c r="P2020" s="76"/>
      <c r="Q2020" s="76"/>
      <c r="R2020" s="76"/>
      <c r="S2020" s="76"/>
      <c r="T2020" s="76"/>
      <c r="U2020" s="76"/>
      <c r="V2020" s="76"/>
      <c r="W2020" s="76"/>
      <c r="X2020" s="76"/>
      <c r="Y2020" s="76"/>
      <c r="Z2020" s="76"/>
      <c r="AA2020" s="76"/>
      <c r="AB2020" s="76"/>
      <c r="AC2020" s="76"/>
      <c r="AD2020" s="76"/>
      <c r="AE2020" s="76"/>
      <c r="AF2020" s="76"/>
      <c r="AG2020" s="76"/>
      <c r="AH2020" s="76"/>
      <c r="AI2020" s="76"/>
      <c r="AJ2020" s="76"/>
      <c r="AK2020" s="76"/>
      <c r="AL2020" s="78"/>
      <c r="AM2020" s="76"/>
      <c r="AN2020" s="76"/>
      <c r="AO2020" s="76"/>
      <c r="AP2020" s="76"/>
      <c r="AQ2020" s="76"/>
      <c r="AR2020" s="76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7"/>
      <c r="BD2020" s="77"/>
      <c r="BE2020" s="77"/>
      <c r="BF2020" s="77"/>
      <c r="BG2020" s="77"/>
      <c r="BH2020" s="77"/>
      <c r="BI2020" s="77"/>
      <c r="BJ2020" s="76"/>
      <c r="BK2020" s="76"/>
      <c r="BL2020" s="78"/>
      <c r="BM2020" s="76"/>
      <c r="BN2020" s="76"/>
      <c r="BO2020" s="76"/>
      <c r="BP2020" s="76"/>
      <c r="BQ2020" s="76"/>
      <c r="BR2020" s="76"/>
      <c r="BS2020" s="76"/>
      <c r="BT2020" s="76"/>
      <c r="BU2020" s="76"/>
      <c r="BV2020" s="76"/>
      <c r="BW2020" s="76"/>
      <c r="BX2020" s="76"/>
      <c r="BY2020" s="76"/>
      <c r="BZ2020" s="70"/>
      <c r="CA2020" s="71"/>
      <c r="CB2020" s="70"/>
      <c r="CC2020" s="70"/>
      <c r="CD2020" s="72"/>
      <c r="CJ2020"/>
      <c r="CW2020" s="74"/>
      <c r="DC2020" s="67"/>
      <c r="DI2020" s="67"/>
    </row>
    <row r="2021" spans="1:113">
      <c r="A2021" s="76"/>
      <c r="B2021" s="77"/>
      <c r="C2021" s="76"/>
      <c r="D2021" s="78"/>
      <c r="E2021" s="76"/>
      <c r="F2021" s="76"/>
      <c r="G2021" s="76"/>
      <c r="H2021" s="76"/>
      <c r="I2021" s="76"/>
      <c r="J2021" s="76"/>
      <c r="K2021" s="76"/>
      <c r="L2021" s="78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76"/>
      <c r="AE2021" s="76"/>
      <c r="AF2021" s="76"/>
      <c r="AG2021" s="76"/>
      <c r="AH2021" s="76"/>
      <c r="AI2021" s="76"/>
      <c r="AJ2021" s="76"/>
      <c r="AK2021" s="76"/>
      <c r="AL2021" s="78"/>
      <c r="AM2021" s="76"/>
      <c r="AN2021" s="76"/>
      <c r="AO2021" s="76"/>
      <c r="AP2021" s="76"/>
      <c r="AQ2021" s="76"/>
      <c r="AR2021" s="76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7"/>
      <c r="BD2021" s="77"/>
      <c r="BE2021" s="77"/>
      <c r="BF2021" s="77"/>
      <c r="BG2021" s="77"/>
      <c r="BH2021" s="77"/>
      <c r="BI2021" s="77"/>
      <c r="BJ2021" s="76"/>
      <c r="BK2021" s="76"/>
      <c r="BL2021" s="78"/>
      <c r="BM2021" s="76"/>
      <c r="BN2021" s="76"/>
      <c r="BO2021" s="76"/>
      <c r="BP2021" s="76"/>
      <c r="BQ2021" s="76"/>
      <c r="BR2021" s="76"/>
      <c r="BS2021" s="76"/>
      <c r="BT2021" s="76"/>
      <c r="BU2021" s="76"/>
      <c r="BV2021" s="76"/>
      <c r="BW2021" s="76"/>
      <c r="BX2021" s="76"/>
      <c r="BY2021" s="76"/>
      <c r="BZ2021" s="70"/>
      <c r="CA2021" s="71"/>
      <c r="CB2021" s="70"/>
      <c r="CC2021" s="70"/>
      <c r="CD2021" s="72"/>
      <c r="CJ2021"/>
      <c r="CW2021" s="74"/>
      <c r="DC2021" s="67"/>
      <c r="DI2021" s="67"/>
    </row>
    <row r="2022" spans="1:113">
      <c r="A2022" s="76"/>
      <c r="B2022" s="77"/>
      <c r="C2022" s="76"/>
      <c r="D2022" s="78"/>
      <c r="E2022" s="76"/>
      <c r="F2022" s="76"/>
      <c r="G2022" s="76"/>
      <c r="H2022" s="76"/>
      <c r="I2022" s="76"/>
      <c r="J2022" s="76"/>
      <c r="K2022" s="76"/>
      <c r="L2022" s="78"/>
      <c r="M2022" s="76"/>
      <c r="N2022" s="76"/>
      <c r="O2022" s="76"/>
      <c r="P2022" s="76"/>
      <c r="Q2022" s="76"/>
      <c r="R2022" s="76"/>
      <c r="S2022" s="76"/>
      <c r="T2022" s="76"/>
      <c r="U2022" s="76"/>
      <c r="V2022" s="76"/>
      <c r="W2022" s="76"/>
      <c r="X2022" s="76"/>
      <c r="Y2022" s="76"/>
      <c r="Z2022" s="76"/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8"/>
      <c r="AM2022" s="76"/>
      <c r="AN2022" s="76"/>
      <c r="AO2022" s="76"/>
      <c r="AP2022" s="76"/>
      <c r="AQ2022" s="76"/>
      <c r="AR2022" s="76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7"/>
      <c r="BD2022" s="77"/>
      <c r="BE2022" s="77"/>
      <c r="BF2022" s="77"/>
      <c r="BG2022" s="77"/>
      <c r="BH2022" s="77"/>
      <c r="BI2022" s="77"/>
      <c r="BJ2022" s="76"/>
      <c r="BK2022" s="76"/>
      <c r="BL2022" s="78"/>
      <c r="BM2022" s="76"/>
      <c r="BN2022" s="76"/>
      <c r="BO2022" s="76"/>
      <c r="BP2022" s="76"/>
      <c r="BQ2022" s="76"/>
      <c r="BR2022" s="76"/>
      <c r="BS2022" s="76"/>
      <c r="BT2022" s="76"/>
      <c r="BU2022" s="76"/>
      <c r="BV2022" s="76"/>
      <c r="BW2022" s="76"/>
      <c r="BX2022" s="76"/>
      <c r="BY2022" s="76"/>
      <c r="BZ2022" s="70"/>
      <c r="CA2022" s="71"/>
      <c r="CB2022" s="70"/>
      <c r="CC2022" s="70"/>
      <c r="CD2022" s="72"/>
      <c r="CJ2022"/>
      <c r="CW2022" s="74"/>
      <c r="DC2022" s="67"/>
      <c r="DI2022" s="67"/>
    </row>
    <row r="2023" spans="1:113">
      <c r="A2023" s="76"/>
      <c r="B2023" s="77"/>
      <c r="C2023" s="76"/>
      <c r="D2023" s="78"/>
      <c r="E2023" s="76"/>
      <c r="F2023" s="76"/>
      <c r="G2023" s="76"/>
      <c r="H2023" s="76"/>
      <c r="I2023" s="76"/>
      <c r="J2023" s="76"/>
      <c r="K2023" s="76"/>
      <c r="L2023" s="78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8"/>
      <c r="AM2023" s="76"/>
      <c r="AN2023" s="76"/>
      <c r="AO2023" s="76"/>
      <c r="AP2023" s="76"/>
      <c r="AQ2023" s="76"/>
      <c r="AR2023" s="76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7"/>
      <c r="BD2023" s="77"/>
      <c r="BE2023" s="77"/>
      <c r="BF2023" s="77"/>
      <c r="BG2023" s="77"/>
      <c r="BH2023" s="77"/>
      <c r="BI2023" s="77"/>
      <c r="BJ2023" s="76"/>
      <c r="BK2023" s="76"/>
      <c r="BL2023" s="78"/>
      <c r="BM2023" s="76"/>
      <c r="BN2023" s="76"/>
      <c r="BO2023" s="76"/>
      <c r="BP2023" s="76"/>
      <c r="BQ2023" s="76"/>
      <c r="BR2023" s="76"/>
      <c r="BS2023" s="76"/>
      <c r="BT2023" s="76"/>
      <c r="BU2023" s="76"/>
      <c r="BV2023" s="76"/>
      <c r="BW2023" s="76"/>
      <c r="BX2023" s="76"/>
      <c r="BY2023" s="76"/>
      <c r="BZ2023" s="70"/>
      <c r="CA2023" s="71"/>
      <c r="CB2023" s="70"/>
      <c r="CC2023" s="70"/>
      <c r="CD2023" s="72"/>
      <c r="CJ2023"/>
      <c r="CW2023" s="74"/>
      <c r="DC2023" s="67"/>
      <c r="DI2023" s="67"/>
    </row>
    <row r="2024" spans="1:113">
      <c r="A2024" s="76"/>
      <c r="B2024" s="77"/>
      <c r="C2024" s="76"/>
      <c r="D2024" s="78"/>
      <c r="E2024" s="76"/>
      <c r="F2024" s="76"/>
      <c r="G2024" s="76"/>
      <c r="H2024" s="76"/>
      <c r="I2024" s="76"/>
      <c r="J2024" s="76"/>
      <c r="K2024" s="76"/>
      <c r="L2024" s="78"/>
      <c r="M2024" s="76"/>
      <c r="N2024" s="76"/>
      <c r="O2024" s="76"/>
      <c r="P2024" s="76"/>
      <c r="Q2024" s="76"/>
      <c r="R2024" s="76"/>
      <c r="S2024" s="76"/>
      <c r="T2024" s="76"/>
      <c r="U2024" s="76"/>
      <c r="V2024" s="76"/>
      <c r="W2024" s="76"/>
      <c r="X2024" s="76"/>
      <c r="Y2024" s="76"/>
      <c r="Z2024" s="76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8"/>
      <c r="AM2024" s="76"/>
      <c r="AN2024" s="76"/>
      <c r="AO2024" s="76"/>
      <c r="AP2024" s="76"/>
      <c r="AQ2024" s="76"/>
      <c r="AR2024" s="76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7"/>
      <c r="BD2024" s="77"/>
      <c r="BE2024" s="77"/>
      <c r="BF2024" s="77"/>
      <c r="BG2024" s="77"/>
      <c r="BH2024" s="77"/>
      <c r="BI2024" s="77"/>
      <c r="BJ2024" s="76"/>
      <c r="BK2024" s="76"/>
      <c r="BL2024" s="78"/>
      <c r="BM2024" s="76"/>
      <c r="BN2024" s="76"/>
      <c r="BO2024" s="76"/>
      <c r="BP2024" s="76"/>
      <c r="BQ2024" s="76"/>
      <c r="BR2024" s="76"/>
      <c r="BS2024" s="76"/>
      <c r="BT2024" s="76"/>
      <c r="BU2024" s="76"/>
      <c r="BV2024" s="76"/>
      <c r="BW2024" s="76"/>
      <c r="BX2024" s="76"/>
      <c r="BY2024" s="76"/>
      <c r="BZ2024" s="70"/>
      <c r="CA2024" s="71"/>
      <c r="CB2024" s="70"/>
      <c r="CC2024" s="70"/>
      <c r="CD2024" s="72"/>
      <c r="CJ2024"/>
      <c r="CW2024" s="74"/>
      <c r="DC2024" s="67"/>
      <c r="DI2024" s="67"/>
    </row>
    <row r="2025" spans="1:113">
      <c r="A2025" s="76"/>
      <c r="B2025" s="77"/>
      <c r="C2025" s="76"/>
      <c r="D2025" s="78"/>
      <c r="E2025" s="76"/>
      <c r="F2025" s="76"/>
      <c r="G2025" s="76"/>
      <c r="H2025" s="76"/>
      <c r="I2025" s="76"/>
      <c r="J2025" s="76"/>
      <c r="K2025" s="76"/>
      <c r="L2025" s="78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8"/>
      <c r="AM2025" s="76"/>
      <c r="AN2025" s="76"/>
      <c r="AO2025" s="76"/>
      <c r="AP2025" s="76"/>
      <c r="AQ2025" s="76"/>
      <c r="AR2025" s="76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7"/>
      <c r="BD2025" s="77"/>
      <c r="BE2025" s="77"/>
      <c r="BF2025" s="77"/>
      <c r="BG2025" s="77"/>
      <c r="BH2025" s="77"/>
      <c r="BI2025" s="77"/>
      <c r="BJ2025" s="76"/>
      <c r="BK2025" s="76"/>
      <c r="BL2025" s="78"/>
      <c r="BM2025" s="76"/>
      <c r="BN2025" s="76"/>
      <c r="BO2025" s="76"/>
      <c r="BP2025" s="76"/>
      <c r="BQ2025" s="76"/>
      <c r="BR2025" s="76"/>
      <c r="BS2025" s="76"/>
      <c r="BT2025" s="76"/>
      <c r="BU2025" s="76"/>
      <c r="BV2025" s="76"/>
      <c r="BW2025" s="76"/>
      <c r="BX2025" s="76"/>
      <c r="BY2025" s="76"/>
      <c r="BZ2025" s="70"/>
      <c r="CA2025" s="71"/>
      <c r="CB2025" s="70"/>
      <c r="CC2025" s="70"/>
      <c r="CD2025" s="72"/>
      <c r="CJ2025"/>
      <c r="CW2025" s="74"/>
      <c r="DC2025" s="67"/>
      <c r="DI2025" s="67"/>
    </row>
    <row r="2026" spans="1:113">
      <c r="A2026" s="76"/>
      <c r="B2026" s="77"/>
      <c r="C2026" s="76"/>
      <c r="D2026" s="78"/>
      <c r="E2026" s="76"/>
      <c r="F2026" s="76"/>
      <c r="G2026" s="76"/>
      <c r="H2026" s="76"/>
      <c r="I2026" s="76"/>
      <c r="J2026" s="76"/>
      <c r="K2026" s="76"/>
      <c r="L2026" s="78"/>
      <c r="M2026" s="76"/>
      <c r="N2026" s="76"/>
      <c r="O2026" s="76"/>
      <c r="P2026" s="76"/>
      <c r="Q2026" s="76"/>
      <c r="R2026" s="76"/>
      <c r="S2026" s="76"/>
      <c r="T2026" s="76"/>
      <c r="U2026" s="76"/>
      <c r="V2026" s="76"/>
      <c r="W2026" s="76"/>
      <c r="X2026" s="76"/>
      <c r="Y2026" s="76"/>
      <c r="Z2026" s="76"/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8"/>
      <c r="AM2026" s="76"/>
      <c r="AN2026" s="76"/>
      <c r="AO2026" s="76"/>
      <c r="AP2026" s="76"/>
      <c r="AQ2026" s="76"/>
      <c r="AR2026" s="76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7"/>
      <c r="BD2026" s="77"/>
      <c r="BE2026" s="77"/>
      <c r="BF2026" s="77"/>
      <c r="BG2026" s="77"/>
      <c r="BH2026" s="77"/>
      <c r="BI2026" s="77"/>
      <c r="BJ2026" s="76"/>
      <c r="BK2026" s="76"/>
      <c r="BL2026" s="78"/>
      <c r="BM2026" s="76"/>
      <c r="BN2026" s="76"/>
      <c r="BO2026" s="76"/>
      <c r="BP2026" s="76"/>
      <c r="BQ2026" s="76"/>
      <c r="BR2026" s="76"/>
      <c r="BS2026" s="76"/>
      <c r="BT2026" s="76"/>
      <c r="BU2026" s="76"/>
      <c r="BV2026" s="76"/>
      <c r="BW2026" s="76"/>
      <c r="BX2026" s="76"/>
      <c r="BY2026" s="76"/>
      <c r="BZ2026" s="70"/>
      <c r="CA2026" s="71"/>
      <c r="CB2026" s="70"/>
      <c r="CC2026" s="70"/>
      <c r="CD2026" s="72"/>
      <c r="CJ2026"/>
      <c r="CW2026" s="74"/>
      <c r="DC2026" s="67"/>
      <c r="DI2026" s="67"/>
    </row>
    <row r="2027" spans="1:113">
      <c r="A2027" s="76"/>
      <c r="B2027" s="77"/>
      <c r="C2027" s="76"/>
      <c r="D2027" s="78"/>
      <c r="E2027" s="76"/>
      <c r="F2027" s="76"/>
      <c r="G2027" s="76"/>
      <c r="H2027" s="76"/>
      <c r="I2027" s="76"/>
      <c r="J2027" s="76"/>
      <c r="K2027" s="76"/>
      <c r="L2027" s="78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8"/>
      <c r="AM2027" s="76"/>
      <c r="AN2027" s="76"/>
      <c r="AO2027" s="76"/>
      <c r="AP2027" s="76"/>
      <c r="AQ2027" s="76"/>
      <c r="AR2027" s="76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7"/>
      <c r="BD2027" s="77"/>
      <c r="BE2027" s="77"/>
      <c r="BF2027" s="77"/>
      <c r="BG2027" s="77"/>
      <c r="BH2027" s="77"/>
      <c r="BI2027" s="77"/>
      <c r="BJ2027" s="76"/>
      <c r="BK2027" s="76"/>
      <c r="BL2027" s="78"/>
      <c r="BM2027" s="76"/>
      <c r="BN2027" s="76"/>
      <c r="BO2027" s="76"/>
      <c r="BP2027" s="76"/>
      <c r="BQ2027" s="76"/>
      <c r="BR2027" s="76"/>
      <c r="BS2027" s="76"/>
      <c r="BT2027" s="76"/>
      <c r="BU2027" s="76"/>
      <c r="BV2027" s="76"/>
      <c r="BW2027" s="76"/>
      <c r="BX2027" s="76"/>
      <c r="BY2027" s="76"/>
      <c r="BZ2027" s="70"/>
      <c r="CA2027" s="71"/>
      <c r="CB2027" s="70"/>
      <c r="CC2027" s="70"/>
      <c r="CD2027" s="72"/>
      <c r="CJ2027"/>
      <c r="CW2027" s="74"/>
      <c r="DC2027" s="67"/>
      <c r="DI2027" s="67"/>
    </row>
    <row r="2028" spans="1:113">
      <c r="A2028" s="76"/>
      <c r="B2028" s="77"/>
      <c r="C2028" s="76"/>
      <c r="D2028" s="78"/>
      <c r="E2028" s="76"/>
      <c r="F2028" s="76"/>
      <c r="G2028" s="76"/>
      <c r="H2028" s="76"/>
      <c r="I2028" s="76"/>
      <c r="J2028" s="76"/>
      <c r="K2028" s="76"/>
      <c r="L2028" s="78"/>
      <c r="M2028" s="76"/>
      <c r="N2028" s="76"/>
      <c r="O2028" s="76"/>
      <c r="P2028" s="76"/>
      <c r="Q2028" s="76"/>
      <c r="R2028" s="76"/>
      <c r="S2028" s="76"/>
      <c r="T2028" s="76"/>
      <c r="U2028" s="76"/>
      <c r="V2028" s="76"/>
      <c r="W2028" s="76"/>
      <c r="X2028" s="76"/>
      <c r="Y2028" s="76"/>
      <c r="Z2028" s="76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8"/>
      <c r="AM2028" s="76"/>
      <c r="AN2028" s="76"/>
      <c r="AO2028" s="76"/>
      <c r="AP2028" s="76"/>
      <c r="AQ2028" s="76"/>
      <c r="AR2028" s="76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7"/>
      <c r="BD2028" s="77"/>
      <c r="BE2028" s="77"/>
      <c r="BF2028" s="77"/>
      <c r="BG2028" s="77"/>
      <c r="BH2028" s="77"/>
      <c r="BI2028" s="77"/>
      <c r="BJ2028" s="76"/>
      <c r="BK2028" s="76"/>
      <c r="BL2028" s="78"/>
      <c r="BM2028" s="76"/>
      <c r="BN2028" s="76"/>
      <c r="BO2028" s="76"/>
      <c r="BP2028" s="76"/>
      <c r="BQ2028" s="76"/>
      <c r="BR2028" s="76"/>
      <c r="BS2028" s="76"/>
      <c r="BT2028" s="76"/>
      <c r="BU2028" s="76"/>
      <c r="BV2028" s="76"/>
      <c r="BW2028" s="76"/>
      <c r="BX2028" s="76"/>
      <c r="BY2028" s="76"/>
      <c r="BZ2028" s="70"/>
      <c r="CA2028" s="71"/>
      <c r="CB2028" s="70"/>
      <c r="CC2028" s="70"/>
      <c r="CD2028" s="72"/>
      <c r="CJ2028"/>
      <c r="CW2028" s="74"/>
      <c r="DC2028" s="67"/>
      <c r="DI2028" s="67"/>
    </row>
    <row r="2029" spans="1:113">
      <c r="A2029" s="76"/>
      <c r="B2029" s="77"/>
      <c r="C2029" s="76"/>
      <c r="D2029" s="78"/>
      <c r="E2029" s="76"/>
      <c r="F2029" s="76"/>
      <c r="G2029" s="76"/>
      <c r="H2029" s="76"/>
      <c r="I2029" s="76"/>
      <c r="J2029" s="76"/>
      <c r="K2029" s="76"/>
      <c r="L2029" s="78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8"/>
      <c r="AM2029" s="76"/>
      <c r="AN2029" s="76"/>
      <c r="AO2029" s="76"/>
      <c r="AP2029" s="76"/>
      <c r="AQ2029" s="76"/>
      <c r="AR2029" s="76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7"/>
      <c r="BD2029" s="77"/>
      <c r="BE2029" s="77"/>
      <c r="BF2029" s="77"/>
      <c r="BG2029" s="77"/>
      <c r="BH2029" s="77"/>
      <c r="BI2029" s="77"/>
      <c r="BJ2029" s="76"/>
      <c r="BK2029" s="76"/>
      <c r="BL2029" s="78"/>
      <c r="BM2029" s="76"/>
      <c r="BN2029" s="76"/>
      <c r="BO2029" s="76"/>
      <c r="BP2029" s="76"/>
      <c r="BQ2029" s="76"/>
      <c r="BR2029" s="76"/>
      <c r="BS2029" s="76"/>
      <c r="BT2029" s="76"/>
      <c r="BU2029" s="76"/>
      <c r="BV2029" s="76"/>
      <c r="BW2029" s="76"/>
      <c r="BX2029" s="76"/>
      <c r="BY2029" s="76"/>
      <c r="BZ2029" s="70"/>
      <c r="CA2029" s="71"/>
      <c r="CB2029" s="70"/>
      <c r="CC2029" s="70"/>
      <c r="CD2029" s="72"/>
      <c r="CJ2029"/>
      <c r="CW2029" s="74"/>
      <c r="DC2029" s="67"/>
      <c r="DI2029" s="67"/>
    </row>
    <row r="2030" spans="1:113">
      <c r="A2030" s="76"/>
      <c r="B2030" s="80"/>
      <c r="C2030" s="76"/>
      <c r="D2030" s="78"/>
      <c r="E2030" s="76"/>
      <c r="F2030" s="76"/>
      <c r="G2030" s="76"/>
      <c r="H2030" s="76"/>
      <c r="I2030" s="76"/>
      <c r="J2030" s="76"/>
      <c r="K2030" s="76"/>
      <c r="L2030" s="78"/>
      <c r="M2030" s="76"/>
      <c r="N2030" s="76"/>
      <c r="O2030" s="76"/>
      <c r="P2030" s="76"/>
      <c r="Q2030" s="76"/>
      <c r="R2030" s="76"/>
      <c r="S2030" s="76"/>
      <c r="T2030" s="76"/>
      <c r="U2030" s="76"/>
      <c r="V2030" s="76"/>
      <c r="W2030" s="76"/>
      <c r="X2030" s="76"/>
      <c r="Y2030" s="76"/>
      <c r="Z2030" s="76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8"/>
      <c r="AM2030" s="76"/>
      <c r="AN2030" s="76"/>
      <c r="AO2030" s="76"/>
      <c r="AP2030" s="76"/>
      <c r="AQ2030" s="76"/>
      <c r="AR2030" s="76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7"/>
      <c r="BD2030" s="77"/>
      <c r="BE2030" s="80"/>
      <c r="BF2030" s="77"/>
      <c r="BG2030" s="80"/>
      <c r="BH2030" s="80"/>
      <c r="BI2030" s="80"/>
      <c r="BJ2030" s="76"/>
      <c r="BK2030" s="76"/>
      <c r="BL2030" s="78"/>
      <c r="BM2030" s="76"/>
      <c r="BN2030" s="76"/>
      <c r="BO2030" s="76"/>
      <c r="BP2030" s="76"/>
      <c r="BQ2030" s="76"/>
      <c r="BR2030" s="76"/>
      <c r="BS2030" s="76"/>
      <c r="BT2030" s="76"/>
      <c r="BU2030" s="76"/>
      <c r="BV2030" s="76"/>
      <c r="BW2030" s="76"/>
      <c r="BX2030" s="76"/>
      <c r="BY2030" s="76"/>
      <c r="BZ2030" s="70"/>
      <c r="CA2030" s="71"/>
      <c r="CB2030" s="70"/>
      <c r="CC2030" s="70"/>
      <c r="CD2030" s="72"/>
      <c r="CJ2030"/>
      <c r="CW2030" s="74"/>
      <c r="DC2030" s="67"/>
      <c r="DI2030" s="67"/>
    </row>
    <row r="2031" spans="1:113">
      <c r="A2031" s="76"/>
      <c r="B2031" s="77"/>
      <c r="C2031" s="76"/>
      <c r="D2031" s="78"/>
      <c r="E2031" s="76"/>
      <c r="F2031" s="76"/>
      <c r="G2031" s="76"/>
      <c r="H2031" s="76"/>
      <c r="I2031" s="76"/>
      <c r="J2031" s="76"/>
      <c r="K2031" s="76"/>
      <c r="L2031" s="78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8"/>
      <c r="AM2031" s="76"/>
      <c r="AN2031" s="76"/>
      <c r="AO2031" s="76"/>
      <c r="AP2031" s="76"/>
      <c r="AQ2031" s="76"/>
      <c r="AR2031" s="76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7"/>
      <c r="BD2031" s="77"/>
      <c r="BE2031" s="77"/>
      <c r="BF2031" s="77"/>
      <c r="BG2031" s="77"/>
      <c r="BH2031" s="77"/>
      <c r="BI2031" s="77"/>
      <c r="BJ2031" s="76"/>
      <c r="BK2031" s="76"/>
      <c r="BL2031" s="78"/>
      <c r="BM2031" s="76"/>
      <c r="BN2031" s="76"/>
      <c r="BO2031" s="76"/>
      <c r="BP2031" s="76"/>
      <c r="BQ2031" s="76"/>
      <c r="BR2031" s="76"/>
      <c r="BS2031" s="76"/>
      <c r="BT2031" s="76"/>
      <c r="BU2031" s="76"/>
      <c r="BV2031" s="76"/>
      <c r="BW2031" s="76"/>
      <c r="BX2031" s="76"/>
      <c r="BY2031" s="76"/>
      <c r="BZ2031" s="70"/>
      <c r="CA2031" s="71"/>
      <c r="CB2031" s="70"/>
      <c r="CC2031" s="70"/>
      <c r="CD2031" s="72"/>
      <c r="CJ2031"/>
      <c r="CW2031" s="74"/>
      <c r="DC2031" s="67"/>
      <c r="DI2031" s="67"/>
    </row>
    <row r="2032" spans="1:113">
      <c r="A2032" s="76"/>
      <c r="B2032" s="77"/>
      <c r="C2032" s="76"/>
      <c r="D2032" s="78"/>
      <c r="E2032" s="76"/>
      <c r="F2032" s="76"/>
      <c r="G2032" s="76"/>
      <c r="H2032" s="76"/>
      <c r="I2032" s="76"/>
      <c r="J2032" s="76"/>
      <c r="K2032" s="76"/>
      <c r="L2032" s="78"/>
      <c r="M2032" s="76"/>
      <c r="N2032" s="76"/>
      <c r="O2032" s="76"/>
      <c r="P2032" s="76"/>
      <c r="Q2032" s="76"/>
      <c r="R2032" s="76"/>
      <c r="S2032" s="76"/>
      <c r="T2032" s="76"/>
      <c r="U2032" s="76"/>
      <c r="V2032" s="76"/>
      <c r="W2032" s="76"/>
      <c r="X2032" s="76"/>
      <c r="Y2032" s="76"/>
      <c r="Z2032" s="76"/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8"/>
      <c r="AM2032" s="76"/>
      <c r="AN2032" s="76"/>
      <c r="AO2032" s="76"/>
      <c r="AP2032" s="76"/>
      <c r="AQ2032" s="76"/>
      <c r="AR2032" s="76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7"/>
      <c r="BD2032" s="77"/>
      <c r="BE2032" s="77"/>
      <c r="BF2032" s="77"/>
      <c r="BG2032" s="77"/>
      <c r="BH2032" s="77"/>
      <c r="BI2032" s="77"/>
      <c r="BJ2032" s="76"/>
      <c r="BK2032" s="76"/>
      <c r="BL2032" s="78"/>
      <c r="BM2032" s="76"/>
      <c r="BN2032" s="76"/>
      <c r="BO2032" s="76"/>
      <c r="BP2032" s="76"/>
      <c r="BQ2032" s="76"/>
      <c r="BR2032" s="76"/>
      <c r="BS2032" s="76"/>
      <c r="BT2032" s="76"/>
      <c r="BU2032" s="76"/>
      <c r="BV2032" s="76"/>
      <c r="BW2032" s="76"/>
      <c r="BX2032" s="76"/>
      <c r="BY2032" s="76"/>
      <c r="BZ2032" s="70"/>
      <c r="CA2032" s="71"/>
      <c r="CB2032" s="70"/>
      <c r="CC2032" s="70"/>
      <c r="CD2032" s="72"/>
      <c r="CJ2032"/>
      <c r="CW2032" s="74"/>
      <c r="DC2032" s="67"/>
      <c r="DI2032" s="67"/>
    </row>
    <row r="2033" spans="1:113">
      <c r="A2033" s="76"/>
      <c r="B2033" s="77"/>
      <c r="C2033" s="76"/>
      <c r="D2033" s="78"/>
      <c r="E2033" s="76"/>
      <c r="F2033" s="76"/>
      <c r="G2033" s="76"/>
      <c r="H2033" s="76"/>
      <c r="I2033" s="76"/>
      <c r="J2033" s="76"/>
      <c r="K2033" s="76"/>
      <c r="L2033" s="78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8"/>
      <c r="AM2033" s="76"/>
      <c r="AN2033" s="76"/>
      <c r="AO2033" s="76"/>
      <c r="AP2033" s="76"/>
      <c r="AQ2033" s="76"/>
      <c r="AR2033" s="76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7"/>
      <c r="BD2033" s="77"/>
      <c r="BE2033" s="77"/>
      <c r="BF2033" s="77"/>
      <c r="BG2033" s="77"/>
      <c r="BH2033" s="77"/>
      <c r="BI2033" s="77"/>
      <c r="BJ2033" s="76"/>
      <c r="BK2033" s="76"/>
      <c r="BL2033" s="78"/>
      <c r="BM2033" s="76"/>
      <c r="BN2033" s="76"/>
      <c r="BO2033" s="76"/>
      <c r="BP2033" s="76"/>
      <c r="BQ2033" s="76"/>
      <c r="BR2033" s="76"/>
      <c r="BS2033" s="76"/>
      <c r="BT2033" s="76"/>
      <c r="BU2033" s="76"/>
      <c r="BV2033" s="76"/>
      <c r="BW2033" s="76"/>
      <c r="BX2033" s="76"/>
      <c r="BY2033" s="76"/>
      <c r="BZ2033" s="70"/>
      <c r="CA2033" s="71"/>
      <c r="CB2033" s="70"/>
      <c r="CC2033" s="70"/>
      <c r="CD2033" s="72"/>
      <c r="CJ2033"/>
      <c r="CW2033" s="74"/>
      <c r="DC2033" s="67"/>
      <c r="DI2033" s="67"/>
    </row>
    <row r="2034" spans="1:113">
      <c r="A2034" s="76"/>
      <c r="B2034" s="77"/>
      <c r="C2034" s="76"/>
      <c r="D2034" s="78"/>
      <c r="E2034" s="76"/>
      <c r="F2034" s="76"/>
      <c r="G2034" s="76"/>
      <c r="H2034" s="76"/>
      <c r="I2034" s="76"/>
      <c r="J2034" s="76"/>
      <c r="K2034" s="76"/>
      <c r="L2034" s="78"/>
      <c r="M2034" s="76"/>
      <c r="N2034" s="76"/>
      <c r="O2034" s="76"/>
      <c r="P2034" s="76"/>
      <c r="Q2034" s="76"/>
      <c r="R2034" s="76"/>
      <c r="S2034" s="76"/>
      <c r="T2034" s="76"/>
      <c r="U2034" s="76"/>
      <c r="V2034" s="76"/>
      <c r="W2034" s="76"/>
      <c r="X2034" s="76"/>
      <c r="Y2034" s="76"/>
      <c r="Z2034" s="76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8"/>
      <c r="AM2034" s="76"/>
      <c r="AN2034" s="76"/>
      <c r="AO2034" s="76"/>
      <c r="AP2034" s="76"/>
      <c r="AQ2034" s="76"/>
      <c r="AR2034" s="76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7"/>
      <c r="BD2034" s="77"/>
      <c r="BE2034" s="77"/>
      <c r="BF2034" s="77"/>
      <c r="BG2034" s="77"/>
      <c r="BH2034" s="77"/>
      <c r="BI2034" s="77"/>
      <c r="BJ2034" s="76"/>
      <c r="BK2034" s="76"/>
      <c r="BL2034" s="78"/>
      <c r="BM2034" s="76"/>
      <c r="BN2034" s="76"/>
      <c r="BO2034" s="76"/>
      <c r="BP2034" s="76"/>
      <c r="BQ2034" s="76"/>
      <c r="BR2034" s="76"/>
      <c r="BS2034" s="76"/>
      <c r="BT2034" s="76"/>
      <c r="BU2034" s="76"/>
      <c r="BV2034" s="76"/>
      <c r="BW2034" s="76"/>
      <c r="BX2034" s="76"/>
      <c r="BY2034" s="76"/>
      <c r="BZ2034" s="70"/>
      <c r="CA2034" s="71"/>
      <c r="CB2034" s="70"/>
      <c r="CC2034" s="70"/>
      <c r="CD2034" s="72"/>
      <c r="CJ2034"/>
      <c r="CW2034" s="74"/>
      <c r="DC2034" s="67"/>
      <c r="DI2034" s="67"/>
    </row>
    <row r="2035" spans="1:113">
      <c r="A2035" s="76"/>
      <c r="B2035" s="77"/>
      <c r="C2035" s="76"/>
      <c r="D2035" s="78"/>
      <c r="E2035" s="76"/>
      <c r="F2035" s="76"/>
      <c r="G2035" s="76"/>
      <c r="H2035" s="76"/>
      <c r="I2035" s="76"/>
      <c r="J2035" s="76"/>
      <c r="K2035" s="76"/>
      <c r="L2035" s="78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8"/>
      <c r="AM2035" s="76"/>
      <c r="AN2035" s="76"/>
      <c r="AO2035" s="76"/>
      <c r="AP2035" s="76"/>
      <c r="AQ2035" s="76"/>
      <c r="AR2035" s="76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7"/>
      <c r="BD2035" s="77"/>
      <c r="BE2035" s="77"/>
      <c r="BF2035" s="77"/>
      <c r="BG2035" s="77"/>
      <c r="BH2035" s="77"/>
      <c r="BI2035" s="77"/>
      <c r="BJ2035" s="76"/>
      <c r="BK2035" s="76"/>
      <c r="BL2035" s="78"/>
      <c r="BM2035" s="76"/>
      <c r="BN2035" s="76"/>
      <c r="BO2035" s="76"/>
      <c r="BP2035" s="76"/>
      <c r="BQ2035" s="76"/>
      <c r="BR2035" s="76"/>
      <c r="BS2035" s="76"/>
      <c r="BT2035" s="76"/>
      <c r="BU2035" s="76"/>
      <c r="BV2035" s="76"/>
      <c r="BW2035" s="76"/>
      <c r="BX2035" s="76"/>
      <c r="BY2035" s="76"/>
      <c r="BZ2035" s="70"/>
      <c r="CA2035" s="71"/>
      <c r="CB2035" s="70"/>
      <c r="CC2035" s="70"/>
      <c r="CD2035" s="72"/>
      <c r="CJ2035"/>
      <c r="CW2035" s="74"/>
      <c r="DC2035" s="67"/>
      <c r="DI2035" s="67"/>
    </row>
    <row r="2036" spans="1:113">
      <c r="A2036" s="76"/>
      <c r="B2036" s="77"/>
      <c r="C2036" s="76"/>
      <c r="D2036" s="78"/>
      <c r="E2036" s="76"/>
      <c r="F2036" s="76"/>
      <c r="G2036" s="76"/>
      <c r="H2036" s="76"/>
      <c r="I2036" s="76"/>
      <c r="J2036" s="76"/>
      <c r="K2036" s="76"/>
      <c r="L2036" s="78"/>
      <c r="M2036" s="76"/>
      <c r="N2036" s="76"/>
      <c r="O2036" s="76"/>
      <c r="P2036" s="76"/>
      <c r="Q2036" s="76"/>
      <c r="R2036" s="76"/>
      <c r="S2036" s="76"/>
      <c r="T2036" s="76"/>
      <c r="U2036" s="76"/>
      <c r="V2036" s="76"/>
      <c r="W2036" s="76"/>
      <c r="X2036" s="76"/>
      <c r="Y2036" s="76"/>
      <c r="Z2036" s="76"/>
      <c r="AA2036" s="76"/>
      <c r="AB2036" s="76"/>
      <c r="AC2036" s="76"/>
      <c r="AD2036" s="76"/>
      <c r="AE2036" s="76"/>
      <c r="AF2036" s="76"/>
      <c r="AG2036" s="76"/>
      <c r="AH2036" s="76"/>
      <c r="AI2036" s="76"/>
      <c r="AJ2036" s="76"/>
      <c r="AK2036" s="76"/>
      <c r="AL2036" s="78"/>
      <c r="AM2036" s="76"/>
      <c r="AN2036" s="76"/>
      <c r="AO2036" s="76"/>
      <c r="AP2036" s="76"/>
      <c r="AQ2036" s="76"/>
      <c r="AR2036" s="76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7"/>
      <c r="BD2036" s="77"/>
      <c r="BE2036" s="77"/>
      <c r="BF2036" s="77"/>
      <c r="BG2036" s="77"/>
      <c r="BH2036" s="77"/>
      <c r="BI2036" s="77"/>
      <c r="BJ2036" s="76"/>
      <c r="BK2036" s="76"/>
      <c r="BL2036" s="78"/>
      <c r="BM2036" s="76"/>
      <c r="BN2036" s="76"/>
      <c r="BO2036" s="76"/>
      <c r="BP2036" s="76"/>
      <c r="BQ2036" s="76"/>
      <c r="BR2036" s="76"/>
      <c r="BS2036" s="76"/>
      <c r="BT2036" s="76"/>
      <c r="BU2036" s="76"/>
      <c r="BV2036" s="76"/>
      <c r="BW2036" s="76"/>
      <c r="BX2036" s="76"/>
      <c r="BY2036" s="76"/>
      <c r="BZ2036" s="70"/>
      <c r="CA2036" s="71"/>
      <c r="CB2036" s="70"/>
      <c r="CC2036" s="70"/>
      <c r="CD2036" s="72"/>
      <c r="CJ2036"/>
      <c r="CW2036" s="74"/>
      <c r="DC2036" s="67"/>
      <c r="DI2036" s="67"/>
    </row>
    <row r="2037" spans="1:113">
      <c r="A2037" s="76"/>
      <c r="B2037" s="80"/>
      <c r="C2037" s="76"/>
      <c r="D2037" s="78"/>
      <c r="E2037" s="76"/>
      <c r="F2037" s="76"/>
      <c r="G2037" s="76"/>
      <c r="H2037" s="76"/>
      <c r="I2037" s="76"/>
      <c r="J2037" s="76"/>
      <c r="K2037" s="76"/>
      <c r="L2037" s="78"/>
      <c r="M2037" s="76"/>
      <c r="N2037" s="76"/>
      <c r="O2037" s="76"/>
      <c r="P2037" s="76"/>
      <c r="Q2037" s="76"/>
      <c r="R2037" s="76"/>
      <c r="S2037" s="76"/>
      <c r="T2037" s="76"/>
      <c r="U2037" s="76"/>
      <c r="V2037" s="76"/>
      <c r="W2037" s="76"/>
      <c r="X2037" s="76"/>
      <c r="Y2037" s="76"/>
      <c r="Z2037" s="76"/>
      <c r="AA2037" s="76"/>
      <c r="AB2037" s="76"/>
      <c r="AC2037" s="76"/>
      <c r="AD2037" s="76"/>
      <c r="AE2037" s="76"/>
      <c r="AF2037" s="76"/>
      <c r="AG2037" s="76"/>
      <c r="AH2037" s="76"/>
      <c r="AI2037" s="76"/>
      <c r="AJ2037" s="76"/>
      <c r="AK2037" s="76"/>
      <c r="AL2037" s="78"/>
      <c r="AM2037" s="76"/>
      <c r="AN2037" s="76"/>
      <c r="AO2037" s="76"/>
      <c r="AP2037" s="76"/>
      <c r="AQ2037" s="76"/>
      <c r="AR2037" s="76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7"/>
      <c r="BD2037" s="77"/>
      <c r="BE2037" s="80"/>
      <c r="BF2037" s="77"/>
      <c r="BG2037" s="80"/>
      <c r="BH2037" s="80"/>
      <c r="BI2037" s="80"/>
      <c r="BJ2037" s="76"/>
      <c r="BK2037" s="76"/>
      <c r="BL2037" s="78"/>
      <c r="BM2037" s="76"/>
      <c r="BN2037" s="76"/>
      <c r="BO2037" s="76"/>
      <c r="BP2037" s="76"/>
      <c r="BQ2037" s="76"/>
      <c r="BR2037" s="76"/>
      <c r="BS2037" s="76"/>
      <c r="BT2037" s="76"/>
      <c r="BU2037" s="76"/>
      <c r="BV2037" s="76"/>
      <c r="BW2037" s="76"/>
      <c r="BX2037" s="76"/>
      <c r="BY2037" s="76"/>
      <c r="BZ2037" s="70"/>
      <c r="CA2037" s="71"/>
      <c r="CB2037" s="70"/>
      <c r="CC2037" s="70"/>
      <c r="CD2037" s="72"/>
      <c r="CJ2037"/>
      <c r="CW2037" s="74"/>
      <c r="DC2037" s="67"/>
      <c r="DI2037" s="67"/>
    </row>
    <row r="2038" spans="1:113">
      <c r="A2038" s="76"/>
      <c r="B2038" s="77"/>
      <c r="C2038" s="76"/>
      <c r="D2038" s="78"/>
      <c r="E2038" s="76"/>
      <c r="F2038" s="76"/>
      <c r="G2038" s="76"/>
      <c r="H2038" s="76"/>
      <c r="I2038" s="76"/>
      <c r="J2038" s="76"/>
      <c r="K2038" s="76"/>
      <c r="L2038" s="78"/>
      <c r="M2038" s="76"/>
      <c r="N2038" s="76"/>
      <c r="O2038" s="76"/>
      <c r="P2038" s="76"/>
      <c r="Q2038" s="76"/>
      <c r="R2038" s="79"/>
      <c r="S2038" s="76"/>
      <c r="T2038" s="76"/>
      <c r="U2038" s="76"/>
      <c r="V2038" s="76"/>
      <c r="W2038" s="76"/>
      <c r="X2038" s="76"/>
      <c r="Y2038" s="76"/>
      <c r="Z2038" s="76"/>
      <c r="AA2038" s="76"/>
      <c r="AB2038" s="76"/>
      <c r="AC2038" s="76"/>
      <c r="AD2038" s="76"/>
      <c r="AE2038" s="76"/>
      <c r="AF2038" s="76"/>
      <c r="AG2038" s="76"/>
      <c r="AH2038" s="76"/>
      <c r="AI2038" s="76"/>
      <c r="AJ2038" s="76"/>
      <c r="AK2038" s="76"/>
      <c r="AL2038" s="78"/>
      <c r="AM2038" s="76"/>
      <c r="AN2038" s="76"/>
      <c r="AO2038" s="76"/>
      <c r="AP2038" s="76"/>
      <c r="AQ2038" s="76"/>
      <c r="AR2038" s="76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7"/>
      <c r="BD2038" s="77"/>
      <c r="BE2038" s="77"/>
      <c r="BF2038" s="77"/>
      <c r="BG2038" s="77"/>
      <c r="BH2038" s="77"/>
      <c r="BI2038" s="77"/>
      <c r="BJ2038" s="76"/>
      <c r="BK2038" s="76"/>
      <c r="BL2038" s="78"/>
      <c r="BM2038" s="76"/>
      <c r="BN2038" s="76"/>
      <c r="BO2038" s="76"/>
      <c r="BP2038" s="76"/>
      <c r="BQ2038" s="76"/>
      <c r="BR2038" s="76"/>
      <c r="BS2038" s="76"/>
      <c r="BT2038" s="76"/>
      <c r="BU2038" s="76"/>
      <c r="BV2038" s="76"/>
      <c r="BW2038" s="76"/>
      <c r="BX2038" s="76"/>
      <c r="BY2038" s="76"/>
      <c r="BZ2038" s="70"/>
      <c r="CA2038" s="71"/>
      <c r="CB2038" s="70"/>
      <c r="CC2038" s="70"/>
      <c r="CD2038" s="72"/>
      <c r="CJ2038"/>
      <c r="CW2038" s="74"/>
      <c r="DC2038" s="67"/>
      <c r="DI2038" s="67"/>
    </row>
    <row r="2039" spans="1:113">
      <c r="A2039" s="76"/>
      <c r="B2039" s="77"/>
      <c r="C2039" s="76"/>
      <c r="D2039" s="78"/>
      <c r="E2039" s="76"/>
      <c r="F2039" s="76"/>
      <c r="G2039" s="76"/>
      <c r="H2039" s="76"/>
      <c r="I2039" s="76"/>
      <c r="J2039" s="76"/>
      <c r="K2039" s="76"/>
      <c r="L2039" s="78"/>
      <c r="M2039" s="76"/>
      <c r="N2039" s="76"/>
      <c r="O2039" s="76"/>
      <c r="P2039" s="76"/>
      <c r="Q2039" s="76"/>
      <c r="R2039" s="76"/>
      <c r="S2039" s="76"/>
      <c r="T2039" s="76"/>
      <c r="U2039" s="76"/>
      <c r="V2039" s="76"/>
      <c r="W2039" s="76"/>
      <c r="X2039" s="76"/>
      <c r="Y2039" s="76"/>
      <c r="Z2039" s="76"/>
      <c r="AA2039" s="76"/>
      <c r="AB2039" s="76"/>
      <c r="AC2039" s="76"/>
      <c r="AD2039" s="76"/>
      <c r="AE2039" s="76"/>
      <c r="AF2039" s="76"/>
      <c r="AG2039" s="76"/>
      <c r="AH2039" s="76"/>
      <c r="AI2039" s="76"/>
      <c r="AJ2039" s="76"/>
      <c r="AK2039" s="76"/>
      <c r="AL2039" s="78"/>
      <c r="AM2039" s="76"/>
      <c r="AN2039" s="76"/>
      <c r="AO2039" s="76"/>
      <c r="AP2039" s="76"/>
      <c r="AQ2039" s="76"/>
      <c r="AR2039" s="76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7"/>
      <c r="BD2039" s="77"/>
      <c r="BE2039" s="77"/>
      <c r="BF2039" s="77"/>
      <c r="BG2039" s="77"/>
      <c r="BH2039" s="77"/>
      <c r="BI2039" s="77"/>
      <c r="BJ2039" s="76"/>
      <c r="BK2039" s="76"/>
      <c r="BL2039" s="78"/>
      <c r="BM2039" s="76"/>
      <c r="BN2039" s="76"/>
      <c r="BO2039" s="76"/>
      <c r="BP2039" s="76"/>
      <c r="BQ2039" s="76"/>
      <c r="BR2039" s="76"/>
      <c r="BS2039" s="76"/>
      <c r="BT2039" s="76"/>
      <c r="BU2039" s="76"/>
      <c r="BV2039" s="76"/>
      <c r="BW2039" s="76"/>
      <c r="BX2039" s="76"/>
      <c r="BY2039" s="76"/>
      <c r="BZ2039" s="70"/>
      <c r="CA2039" s="71"/>
      <c r="CB2039" s="70"/>
      <c r="CC2039" s="70"/>
      <c r="CD2039" s="72"/>
      <c r="CJ2039"/>
      <c r="CW2039" s="74"/>
      <c r="DC2039" s="67"/>
      <c r="DI2039" s="67"/>
    </row>
    <row r="2040" spans="1:113">
      <c r="A2040" s="76"/>
      <c r="B2040" s="77"/>
      <c r="C2040" s="76"/>
      <c r="D2040" s="78"/>
      <c r="E2040" s="76"/>
      <c r="F2040" s="76"/>
      <c r="G2040" s="76"/>
      <c r="H2040" s="76"/>
      <c r="I2040" s="76"/>
      <c r="J2040" s="76"/>
      <c r="K2040" s="76"/>
      <c r="L2040" s="78"/>
      <c r="M2040" s="76"/>
      <c r="N2040" s="76"/>
      <c r="O2040" s="76"/>
      <c r="P2040" s="76"/>
      <c r="Q2040" s="76"/>
      <c r="R2040" s="76"/>
      <c r="S2040" s="76"/>
      <c r="T2040" s="76"/>
      <c r="U2040" s="76"/>
      <c r="V2040" s="76"/>
      <c r="W2040" s="76"/>
      <c r="X2040" s="76"/>
      <c r="Y2040" s="76"/>
      <c r="Z2040" s="76"/>
      <c r="AA2040" s="76"/>
      <c r="AB2040" s="76"/>
      <c r="AC2040" s="76"/>
      <c r="AD2040" s="76"/>
      <c r="AE2040" s="76"/>
      <c r="AF2040" s="76"/>
      <c r="AG2040" s="76"/>
      <c r="AH2040" s="76"/>
      <c r="AI2040" s="76"/>
      <c r="AJ2040" s="76"/>
      <c r="AK2040" s="76"/>
      <c r="AL2040" s="78"/>
      <c r="AM2040" s="76"/>
      <c r="AN2040" s="76"/>
      <c r="AO2040" s="76"/>
      <c r="AP2040" s="76"/>
      <c r="AQ2040" s="76"/>
      <c r="AR2040" s="76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7"/>
      <c r="BD2040" s="77"/>
      <c r="BE2040" s="77"/>
      <c r="BF2040" s="77"/>
      <c r="BG2040" s="77"/>
      <c r="BH2040" s="77"/>
      <c r="BI2040" s="77"/>
      <c r="BJ2040" s="76"/>
      <c r="BK2040" s="76"/>
      <c r="BL2040" s="78"/>
      <c r="BM2040" s="76"/>
      <c r="BN2040" s="76"/>
      <c r="BO2040" s="76"/>
      <c r="BP2040" s="76"/>
      <c r="BQ2040" s="76"/>
      <c r="BR2040" s="76"/>
      <c r="BS2040" s="76"/>
      <c r="BT2040" s="76"/>
      <c r="BU2040" s="76"/>
      <c r="BV2040" s="76"/>
      <c r="BW2040" s="76"/>
      <c r="BX2040" s="76"/>
      <c r="BY2040" s="76"/>
      <c r="BZ2040" s="70"/>
      <c r="CA2040" s="71"/>
      <c r="CB2040" s="70"/>
      <c r="CC2040" s="70"/>
      <c r="CD2040" s="72"/>
      <c r="CJ2040"/>
      <c r="CW2040" s="74"/>
      <c r="DC2040" s="67"/>
      <c r="DI2040" s="67"/>
    </row>
    <row r="2041" spans="1:113">
      <c r="A2041" s="76"/>
      <c r="B2041" s="77"/>
      <c r="C2041" s="76"/>
      <c r="D2041" s="78"/>
      <c r="E2041" s="76"/>
      <c r="F2041" s="76"/>
      <c r="G2041" s="76"/>
      <c r="H2041" s="76"/>
      <c r="I2041" s="76"/>
      <c r="J2041" s="76"/>
      <c r="K2041" s="76"/>
      <c r="L2041" s="78"/>
      <c r="M2041" s="76"/>
      <c r="N2041" s="76"/>
      <c r="O2041" s="76"/>
      <c r="P2041" s="76"/>
      <c r="Q2041" s="76"/>
      <c r="R2041" s="76"/>
      <c r="S2041" s="76"/>
      <c r="T2041" s="76"/>
      <c r="U2041" s="76"/>
      <c r="V2041" s="76"/>
      <c r="W2041" s="76"/>
      <c r="X2041" s="76"/>
      <c r="Y2041" s="76"/>
      <c r="Z2041" s="76"/>
      <c r="AA2041" s="76"/>
      <c r="AB2041" s="76"/>
      <c r="AC2041" s="76"/>
      <c r="AD2041" s="76"/>
      <c r="AE2041" s="76"/>
      <c r="AF2041" s="76"/>
      <c r="AG2041" s="76"/>
      <c r="AH2041" s="76"/>
      <c r="AI2041" s="76"/>
      <c r="AJ2041" s="76"/>
      <c r="AK2041" s="76"/>
      <c r="AL2041" s="78"/>
      <c r="AM2041" s="76"/>
      <c r="AN2041" s="76"/>
      <c r="AO2041" s="76"/>
      <c r="AP2041" s="76"/>
      <c r="AQ2041" s="76"/>
      <c r="AR2041" s="76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7"/>
      <c r="BD2041" s="77"/>
      <c r="BE2041" s="77"/>
      <c r="BF2041" s="77"/>
      <c r="BG2041" s="77"/>
      <c r="BH2041" s="77"/>
      <c r="BI2041" s="77"/>
      <c r="BJ2041" s="76"/>
      <c r="BK2041" s="76"/>
      <c r="BL2041" s="78"/>
      <c r="BM2041" s="76"/>
      <c r="BN2041" s="76"/>
      <c r="BO2041" s="76"/>
      <c r="BP2041" s="76"/>
      <c r="BQ2041" s="76"/>
      <c r="BR2041" s="76"/>
      <c r="BS2041" s="76"/>
      <c r="BT2041" s="76"/>
      <c r="BU2041" s="76"/>
      <c r="BV2041" s="76"/>
      <c r="BW2041" s="76"/>
      <c r="BX2041" s="76"/>
      <c r="BY2041" s="76"/>
      <c r="BZ2041" s="70"/>
      <c r="CA2041" s="71"/>
      <c r="CB2041" s="70"/>
      <c r="CC2041" s="70"/>
      <c r="CD2041" s="72"/>
      <c r="CJ2041"/>
      <c r="CW2041" s="74"/>
      <c r="DC2041" s="67"/>
      <c r="DI2041" s="67"/>
    </row>
    <row r="2042" spans="1:113">
      <c r="A2042" s="76"/>
      <c r="B2042" s="77"/>
      <c r="C2042" s="76"/>
      <c r="D2042" s="78"/>
      <c r="E2042" s="76"/>
      <c r="F2042" s="76"/>
      <c r="G2042" s="76"/>
      <c r="H2042" s="76"/>
      <c r="I2042" s="76"/>
      <c r="J2042" s="76"/>
      <c r="K2042" s="76"/>
      <c r="L2042" s="78"/>
      <c r="M2042" s="76"/>
      <c r="N2042" s="76"/>
      <c r="O2042" s="76"/>
      <c r="P2042" s="76"/>
      <c r="Q2042" s="76"/>
      <c r="R2042" s="76"/>
      <c r="S2042" s="76"/>
      <c r="T2042" s="76"/>
      <c r="U2042" s="76"/>
      <c r="V2042" s="76"/>
      <c r="W2042" s="76"/>
      <c r="X2042" s="76"/>
      <c r="Y2042" s="76"/>
      <c r="Z2042" s="76"/>
      <c r="AA2042" s="76"/>
      <c r="AB2042" s="76"/>
      <c r="AC2042" s="76"/>
      <c r="AD2042" s="76"/>
      <c r="AE2042" s="76"/>
      <c r="AF2042" s="76"/>
      <c r="AG2042" s="76"/>
      <c r="AH2042" s="76"/>
      <c r="AI2042" s="76"/>
      <c r="AJ2042" s="76"/>
      <c r="AK2042" s="76"/>
      <c r="AL2042" s="78"/>
      <c r="AM2042" s="76"/>
      <c r="AN2042" s="76"/>
      <c r="AO2042" s="76"/>
      <c r="AP2042" s="76"/>
      <c r="AQ2042" s="76"/>
      <c r="AR2042" s="76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7"/>
      <c r="BD2042" s="77"/>
      <c r="BE2042" s="77"/>
      <c r="BF2042" s="77"/>
      <c r="BG2042" s="77"/>
      <c r="BH2042" s="77"/>
      <c r="BI2042" s="77"/>
      <c r="BJ2042" s="76"/>
      <c r="BK2042" s="76"/>
      <c r="BL2042" s="78"/>
      <c r="BM2042" s="76"/>
      <c r="BN2042" s="76"/>
      <c r="BO2042" s="76"/>
      <c r="BP2042" s="76"/>
      <c r="BQ2042" s="76"/>
      <c r="BR2042" s="76"/>
      <c r="BS2042" s="76"/>
      <c r="BT2042" s="76"/>
      <c r="BU2042" s="76"/>
      <c r="BV2042" s="76"/>
      <c r="BW2042" s="76"/>
      <c r="BX2042" s="76"/>
      <c r="BY2042" s="76"/>
      <c r="BZ2042" s="70"/>
      <c r="CA2042" s="71"/>
      <c r="CB2042" s="70"/>
      <c r="CC2042" s="70"/>
      <c r="CD2042" s="72"/>
      <c r="CJ2042"/>
      <c r="CW2042" s="74"/>
      <c r="DC2042" s="67"/>
      <c r="DI2042" s="67"/>
    </row>
    <row r="2043" spans="1:113">
      <c r="A2043" s="76"/>
      <c r="B2043" s="77"/>
      <c r="C2043" s="76"/>
      <c r="D2043" s="78"/>
      <c r="E2043" s="76"/>
      <c r="F2043" s="76"/>
      <c r="G2043" s="76"/>
      <c r="H2043" s="76"/>
      <c r="I2043" s="76"/>
      <c r="J2043" s="76"/>
      <c r="K2043" s="76"/>
      <c r="L2043" s="78"/>
      <c r="M2043" s="76"/>
      <c r="N2043" s="76"/>
      <c r="O2043" s="76"/>
      <c r="P2043" s="76"/>
      <c r="Q2043" s="76"/>
      <c r="R2043" s="76"/>
      <c r="S2043" s="76"/>
      <c r="T2043" s="76"/>
      <c r="U2043" s="76"/>
      <c r="V2043" s="76"/>
      <c r="W2043" s="76"/>
      <c r="X2043" s="76"/>
      <c r="Y2043" s="76"/>
      <c r="Z2043" s="76"/>
      <c r="AA2043" s="76"/>
      <c r="AB2043" s="76"/>
      <c r="AC2043" s="76"/>
      <c r="AD2043" s="76"/>
      <c r="AE2043" s="76"/>
      <c r="AF2043" s="76"/>
      <c r="AG2043" s="76"/>
      <c r="AH2043" s="76"/>
      <c r="AI2043" s="76"/>
      <c r="AJ2043" s="76"/>
      <c r="AK2043" s="76"/>
      <c r="AL2043" s="78"/>
      <c r="AM2043" s="76"/>
      <c r="AN2043" s="76"/>
      <c r="AO2043" s="76"/>
      <c r="AP2043" s="76"/>
      <c r="AQ2043" s="76"/>
      <c r="AR2043" s="76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7"/>
      <c r="BD2043" s="77"/>
      <c r="BE2043" s="77"/>
      <c r="BF2043" s="77"/>
      <c r="BG2043" s="77"/>
      <c r="BH2043" s="77"/>
      <c r="BI2043" s="77"/>
      <c r="BJ2043" s="76"/>
      <c r="BK2043" s="76"/>
      <c r="BL2043" s="78"/>
      <c r="BM2043" s="76"/>
      <c r="BN2043" s="76"/>
      <c r="BO2043" s="76"/>
      <c r="BP2043" s="76"/>
      <c r="BQ2043" s="76"/>
      <c r="BR2043" s="76"/>
      <c r="BS2043" s="76"/>
      <c r="BT2043" s="76"/>
      <c r="BU2043" s="76"/>
      <c r="BV2043" s="76"/>
      <c r="BW2043" s="76"/>
      <c r="BX2043" s="76"/>
      <c r="BY2043" s="76"/>
      <c r="BZ2043" s="70"/>
      <c r="CA2043" s="71"/>
      <c r="CB2043" s="70"/>
      <c r="CC2043" s="70"/>
      <c r="CD2043" s="72"/>
      <c r="CJ2043"/>
      <c r="CW2043" s="74"/>
      <c r="DC2043" s="67"/>
      <c r="DI2043" s="67"/>
    </row>
    <row r="2044" spans="1:113">
      <c r="A2044" s="76"/>
      <c r="B2044" s="77"/>
      <c r="C2044" s="76"/>
      <c r="D2044" s="78"/>
      <c r="E2044" s="76"/>
      <c r="F2044" s="76"/>
      <c r="G2044" s="76"/>
      <c r="H2044" s="76"/>
      <c r="I2044" s="76"/>
      <c r="J2044" s="76"/>
      <c r="K2044" s="76"/>
      <c r="L2044" s="78"/>
      <c r="M2044" s="76"/>
      <c r="N2044" s="76"/>
      <c r="O2044" s="76"/>
      <c r="P2044" s="76"/>
      <c r="Q2044" s="76"/>
      <c r="R2044" s="76"/>
      <c r="S2044" s="76"/>
      <c r="T2044" s="76"/>
      <c r="U2044" s="76"/>
      <c r="V2044" s="76"/>
      <c r="W2044" s="76"/>
      <c r="X2044" s="76"/>
      <c r="Y2044" s="76"/>
      <c r="Z2044" s="76"/>
      <c r="AA2044" s="76"/>
      <c r="AB2044" s="76"/>
      <c r="AC2044" s="76"/>
      <c r="AD2044" s="76"/>
      <c r="AE2044" s="76"/>
      <c r="AF2044" s="76"/>
      <c r="AG2044" s="76"/>
      <c r="AH2044" s="76"/>
      <c r="AI2044" s="76"/>
      <c r="AJ2044" s="76"/>
      <c r="AK2044" s="76"/>
      <c r="AL2044" s="78"/>
      <c r="AM2044" s="76"/>
      <c r="AN2044" s="76"/>
      <c r="AO2044" s="76"/>
      <c r="AP2044" s="76"/>
      <c r="AQ2044" s="76"/>
      <c r="AR2044" s="76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7"/>
      <c r="BD2044" s="77"/>
      <c r="BE2044" s="77"/>
      <c r="BF2044" s="77"/>
      <c r="BG2044" s="77"/>
      <c r="BH2044" s="77"/>
      <c r="BI2044" s="77"/>
      <c r="BJ2044" s="76"/>
      <c r="BK2044" s="76"/>
      <c r="BL2044" s="78"/>
      <c r="BM2044" s="76"/>
      <c r="BN2044" s="76"/>
      <c r="BO2044" s="76"/>
      <c r="BP2044" s="76"/>
      <c r="BQ2044" s="76"/>
      <c r="BR2044" s="76"/>
      <c r="BS2044" s="76"/>
      <c r="BT2044" s="76"/>
      <c r="BU2044" s="76"/>
      <c r="BV2044" s="76"/>
      <c r="BW2044" s="76"/>
      <c r="BX2044" s="76"/>
      <c r="BY2044" s="76"/>
      <c r="BZ2044" s="70"/>
      <c r="CA2044" s="71"/>
      <c r="CB2044" s="70"/>
      <c r="CC2044" s="70"/>
      <c r="CD2044" s="72"/>
      <c r="CJ2044"/>
      <c r="CW2044" s="74"/>
      <c r="DC2044" s="67"/>
      <c r="DI2044" s="67"/>
    </row>
    <row r="2045" spans="1:113">
      <c r="A2045" s="76"/>
      <c r="B2045" s="77"/>
      <c r="C2045" s="76"/>
      <c r="D2045" s="78"/>
      <c r="E2045" s="76"/>
      <c r="F2045" s="76"/>
      <c r="G2045" s="76"/>
      <c r="H2045" s="76"/>
      <c r="I2045" s="76"/>
      <c r="J2045" s="76"/>
      <c r="K2045" s="76"/>
      <c r="L2045" s="78"/>
      <c r="M2045" s="76"/>
      <c r="N2045" s="76"/>
      <c r="O2045" s="76"/>
      <c r="P2045" s="76"/>
      <c r="Q2045" s="76"/>
      <c r="R2045" s="76"/>
      <c r="S2045" s="76"/>
      <c r="T2045" s="76"/>
      <c r="U2045" s="76"/>
      <c r="V2045" s="76"/>
      <c r="W2045" s="76"/>
      <c r="X2045" s="76"/>
      <c r="Y2045" s="76"/>
      <c r="Z2045" s="76"/>
      <c r="AA2045" s="76"/>
      <c r="AB2045" s="76"/>
      <c r="AC2045" s="76"/>
      <c r="AD2045" s="76"/>
      <c r="AE2045" s="76"/>
      <c r="AF2045" s="76"/>
      <c r="AG2045" s="76"/>
      <c r="AH2045" s="76"/>
      <c r="AI2045" s="76"/>
      <c r="AJ2045" s="76"/>
      <c r="AK2045" s="76"/>
      <c r="AL2045" s="78"/>
      <c r="AM2045" s="76"/>
      <c r="AN2045" s="76"/>
      <c r="AO2045" s="76"/>
      <c r="AP2045" s="76"/>
      <c r="AQ2045" s="76"/>
      <c r="AR2045" s="76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7"/>
      <c r="BD2045" s="77"/>
      <c r="BE2045" s="77"/>
      <c r="BF2045" s="77"/>
      <c r="BG2045" s="77"/>
      <c r="BH2045" s="77"/>
      <c r="BI2045" s="77"/>
      <c r="BJ2045" s="76"/>
      <c r="BK2045" s="76"/>
      <c r="BL2045" s="78"/>
      <c r="BM2045" s="76"/>
      <c r="BN2045" s="76"/>
      <c r="BO2045" s="76"/>
      <c r="BP2045" s="76"/>
      <c r="BQ2045" s="76"/>
      <c r="BR2045" s="76"/>
      <c r="BS2045" s="76"/>
      <c r="BT2045" s="76"/>
      <c r="BU2045" s="76"/>
      <c r="BV2045" s="76"/>
      <c r="BW2045" s="76"/>
      <c r="BX2045" s="76"/>
      <c r="BY2045" s="76"/>
      <c r="BZ2045" s="70"/>
      <c r="CA2045" s="71"/>
      <c r="CB2045" s="70"/>
      <c r="CC2045" s="70"/>
      <c r="CD2045" s="72"/>
      <c r="CJ2045"/>
      <c r="CW2045" s="74"/>
      <c r="DC2045" s="67"/>
      <c r="DI2045" s="67"/>
    </row>
    <row r="2046" spans="1:113">
      <c r="A2046" s="76"/>
      <c r="B2046" s="77"/>
      <c r="C2046" s="76"/>
      <c r="D2046" s="78"/>
      <c r="E2046" s="76"/>
      <c r="F2046" s="76"/>
      <c r="G2046" s="76"/>
      <c r="H2046" s="76"/>
      <c r="I2046" s="76"/>
      <c r="J2046" s="76"/>
      <c r="K2046" s="76"/>
      <c r="L2046" s="78"/>
      <c r="M2046" s="76"/>
      <c r="N2046" s="76"/>
      <c r="O2046" s="76"/>
      <c r="P2046" s="76"/>
      <c r="Q2046" s="76"/>
      <c r="R2046" s="76"/>
      <c r="S2046" s="76"/>
      <c r="T2046" s="76"/>
      <c r="U2046" s="76"/>
      <c r="V2046" s="76"/>
      <c r="W2046" s="76"/>
      <c r="X2046" s="76"/>
      <c r="Y2046" s="76"/>
      <c r="Z2046" s="76"/>
      <c r="AA2046" s="76"/>
      <c r="AB2046" s="76"/>
      <c r="AC2046" s="76"/>
      <c r="AD2046" s="76"/>
      <c r="AE2046" s="76"/>
      <c r="AF2046" s="76"/>
      <c r="AG2046" s="76"/>
      <c r="AH2046" s="76"/>
      <c r="AI2046" s="76"/>
      <c r="AJ2046" s="76"/>
      <c r="AK2046" s="76"/>
      <c r="AL2046" s="78"/>
      <c r="AM2046" s="76"/>
      <c r="AN2046" s="76"/>
      <c r="AO2046" s="76"/>
      <c r="AP2046" s="76"/>
      <c r="AQ2046" s="76"/>
      <c r="AR2046" s="76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7"/>
      <c r="BD2046" s="77"/>
      <c r="BE2046" s="77"/>
      <c r="BF2046" s="77"/>
      <c r="BG2046" s="77"/>
      <c r="BH2046" s="77"/>
      <c r="BI2046" s="77"/>
      <c r="BJ2046" s="76"/>
      <c r="BK2046" s="76"/>
      <c r="BL2046" s="78"/>
      <c r="BM2046" s="76"/>
      <c r="BN2046" s="76"/>
      <c r="BO2046" s="76"/>
      <c r="BP2046" s="76"/>
      <c r="BQ2046" s="76"/>
      <c r="BR2046" s="76"/>
      <c r="BS2046" s="76"/>
      <c r="BT2046" s="76"/>
      <c r="BU2046" s="76"/>
      <c r="BV2046" s="76"/>
      <c r="BW2046" s="76"/>
      <c r="BX2046" s="76"/>
      <c r="BY2046" s="76"/>
      <c r="BZ2046" s="70"/>
      <c r="CA2046" s="71"/>
      <c r="CB2046" s="70"/>
      <c r="CC2046" s="70"/>
      <c r="CD2046" s="72"/>
      <c r="CJ2046"/>
      <c r="CW2046" s="74"/>
      <c r="DC2046" s="67"/>
      <c r="DI2046" s="67"/>
    </row>
    <row r="2047" spans="1:113">
      <c r="A2047" s="76"/>
      <c r="B2047" s="77"/>
      <c r="C2047" s="76"/>
      <c r="D2047" s="78"/>
      <c r="E2047" s="76"/>
      <c r="F2047" s="76"/>
      <c r="G2047" s="76"/>
      <c r="H2047" s="76"/>
      <c r="I2047" s="76"/>
      <c r="J2047" s="76"/>
      <c r="K2047" s="76"/>
      <c r="L2047" s="78"/>
      <c r="M2047" s="76"/>
      <c r="N2047" s="76"/>
      <c r="O2047" s="76"/>
      <c r="P2047" s="76"/>
      <c r="Q2047" s="76"/>
      <c r="R2047" s="76"/>
      <c r="S2047" s="76"/>
      <c r="T2047" s="76"/>
      <c r="U2047" s="76"/>
      <c r="V2047" s="76"/>
      <c r="W2047" s="76"/>
      <c r="X2047" s="76"/>
      <c r="Y2047" s="76"/>
      <c r="Z2047" s="76"/>
      <c r="AA2047" s="76"/>
      <c r="AB2047" s="76"/>
      <c r="AC2047" s="76"/>
      <c r="AD2047" s="76"/>
      <c r="AE2047" s="76"/>
      <c r="AF2047" s="76"/>
      <c r="AG2047" s="76"/>
      <c r="AH2047" s="76"/>
      <c r="AI2047" s="76"/>
      <c r="AJ2047" s="76"/>
      <c r="AK2047" s="76"/>
      <c r="AL2047" s="78"/>
      <c r="AM2047" s="76"/>
      <c r="AN2047" s="76"/>
      <c r="AO2047" s="76"/>
      <c r="AP2047" s="76"/>
      <c r="AQ2047" s="76"/>
      <c r="AR2047" s="76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7"/>
      <c r="BD2047" s="77"/>
      <c r="BE2047" s="77"/>
      <c r="BF2047" s="77"/>
      <c r="BG2047" s="77"/>
      <c r="BH2047" s="77"/>
      <c r="BI2047" s="77"/>
      <c r="BJ2047" s="76"/>
      <c r="BK2047" s="76"/>
      <c r="BL2047" s="78"/>
      <c r="BM2047" s="76"/>
      <c r="BN2047" s="76"/>
      <c r="BO2047" s="76"/>
      <c r="BP2047" s="76"/>
      <c r="BQ2047" s="76"/>
      <c r="BR2047" s="76"/>
      <c r="BS2047" s="76"/>
      <c r="BT2047" s="76"/>
      <c r="BU2047" s="76"/>
      <c r="BV2047" s="76"/>
      <c r="BW2047" s="76"/>
      <c r="BX2047" s="76"/>
      <c r="BY2047" s="76"/>
      <c r="BZ2047" s="70"/>
      <c r="CA2047" s="71"/>
      <c r="CB2047" s="70"/>
      <c r="CC2047" s="70"/>
      <c r="CD2047" s="72"/>
      <c r="CJ2047"/>
      <c r="CW2047" s="74"/>
      <c r="DC2047" s="67"/>
      <c r="DI2047" s="67"/>
    </row>
    <row r="2048" spans="1:113">
      <c r="A2048" s="76"/>
      <c r="B2048" s="77"/>
      <c r="C2048" s="76"/>
      <c r="D2048" s="78"/>
      <c r="E2048" s="76"/>
      <c r="F2048" s="76"/>
      <c r="G2048" s="76"/>
      <c r="H2048" s="76"/>
      <c r="I2048" s="76"/>
      <c r="J2048" s="76"/>
      <c r="K2048" s="76"/>
      <c r="L2048" s="78"/>
      <c r="M2048" s="76"/>
      <c r="N2048" s="76"/>
      <c r="O2048" s="76"/>
      <c r="P2048" s="76"/>
      <c r="Q2048" s="76"/>
      <c r="R2048" s="76"/>
      <c r="S2048" s="76"/>
      <c r="T2048" s="76"/>
      <c r="U2048" s="76"/>
      <c r="V2048" s="76"/>
      <c r="W2048" s="76"/>
      <c r="X2048" s="76"/>
      <c r="Y2048" s="76"/>
      <c r="Z2048" s="76"/>
      <c r="AA2048" s="76"/>
      <c r="AB2048" s="76"/>
      <c r="AC2048" s="76"/>
      <c r="AD2048" s="76"/>
      <c r="AE2048" s="76"/>
      <c r="AF2048" s="76"/>
      <c r="AG2048" s="76"/>
      <c r="AH2048" s="76"/>
      <c r="AI2048" s="76"/>
      <c r="AJ2048" s="76"/>
      <c r="AK2048" s="76"/>
      <c r="AL2048" s="78"/>
      <c r="AM2048" s="76"/>
      <c r="AN2048" s="76"/>
      <c r="AO2048" s="76"/>
      <c r="AP2048" s="76"/>
      <c r="AQ2048" s="76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7"/>
      <c r="BD2048" s="77"/>
      <c r="BE2048" s="77"/>
      <c r="BF2048" s="77"/>
      <c r="BG2048" s="77"/>
      <c r="BH2048" s="77"/>
      <c r="BI2048" s="77"/>
      <c r="BJ2048" s="76"/>
      <c r="BK2048" s="76"/>
      <c r="BL2048" s="78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0"/>
      <c r="CA2048" s="71"/>
      <c r="CB2048" s="70"/>
      <c r="CC2048" s="70"/>
      <c r="CD2048" s="72"/>
      <c r="CJ2048"/>
      <c r="CW2048" s="74"/>
      <c r="DC2048" s="67"/>
      <c r="DI2048" s="67"/>
    </row>
    <row r="2049" spans="1:113">
      <c r="A2049" s="76"/>
      <c r="B2049" s="77"/>
      <c r="C2049" s="76"/>
      <c r="D2049" s="78"/>
      <c r="E2049" s="76"/>
      <c r="F2049" s="76"/>
      <c r="G2049" s="76"/>
      <c r="H2049" s="76"/>
      <c r="I2049" s="76"/>
      <c r="J2049" s="76"/>
      <c r="K2049" s="76"/>
      <c r="L2049" s="78"/>
      <c r="M2049" s="76"/>
      <c r="N2049" s="76"/>
      <c r="O2049" s="76"/>
      <c r="P2049" s="76"/>
      <c r="Q2049" s="76"/>
      <c r="R2049" s="76"/>
      <c r="S2049" s="76"/>
      <c r="T2049" s="76"/>
      <c r="U2049" s="76"/>
      <c r="V2049" s="76"/>
      <c r="W2049" s="76"/>
      <c r="X2049" s="76"/>
      <c r="Y2049" s="76"/>
      <c r="Z2049" s="76"/>
      <c r="AA2049" s="76"/>
      <c r="AB2049" s="76"/>
      <c r="AC2049" s="76"/>
      <c r="AD2049" s="76"/>
      <c r="AE2049" s="76"/>
      <c r="AF2049" s="76"/>
      <c r="AG2049" s="76"/>
      <c r="AH2049" s="76"/>
      <c r="AI2049" s="76"/>
      <c r="AJ2049" s="76"/>
      <c r="AK2049" s="76"/>
      <c r="AL2049" s="78"/>
      <c r="AM2049" s="76"/>
      <c r="AN2049" s="76"/>
      <c r="AO2049" s="76"/>
      <c r="AP2049" s="76"/>
      <c r="AQ2049" s="76"/>
      <c r="AR2049" s="76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7"/>
      <c r="BD2049" s="77"/>
      <c r="BE2049" s="77"/>
      <c r="BF2049" s="77"/>
      <c r="BG2049" s="77"/>
      <c r="BH2049" s="77"/>
      <c r="BI2049" s="77"/>
      <c r="BJ2049" s="76"/>
      <c r="BK2049" s="76"/>
      <c r="BL2049" s="78"/>
      <c r="BM2049" s="76"/>
      <c r="BN2049" s="76"/>
      <c r="BO2049" s="76"/>
      <c r="BP2049" s="76"/>
      <c r="BQ2049" s="76"/>
      <c r="BR2049" s="76"/>
      <c r="BS2049" s="76"/>
      <c r="BT2049" s="76"/>
      <c r="BU2049" s="76"/>
      <c r="BV2049" s="76"/>
      <c r="BW2049" s="76"/>
      <c r="BX2049" s="76"/>
      <c r="BY2049" s="76"/>
      <c r="BZ2049" s="70"/>
      <c r="CA2049" s="71"/>
      <c r="CB2049" s="70"/>
      <c r="CC2049" s="70"/>
      <c r="CD2049" s="72"/>
      <c r="CJ2049"/>
      <c r="CW2049" s="74"/>
      <c r="DC2049" s="67"/>
      <c r="DI2049" s="67"/>
    </row>
    <row r="2050" spans="1:113">
      <c r="A2050" s="76"/>
      <c r="B2050" s="77"/>
      <c r="C2050" s="76"/>
      <c r="D2050" s="78"/>
      <c r="E2050" s="76"/>
      <c r="F2050" s="76"/>
      <c r="G2050" s="76"/>
      <c r="H2050" s="76"/>
      <c r="I2050" s="76"/>
      <c r="J2050" s="76"/>
      <c r="K2050" s="76"/>
      <c r="L2050" s="78"/>
      <c r="M2050" s="76"/>
      <c r="N2050" s="76"/>
      <c r="O2050" s="76"/>
      <c r="P2050" s="76"/>
      <c r="Q2050" s="76"/>
      <c r="R2050" s="76"/>
      <c r="S2050" s="76"/>
      <c r="T2050" s="76"/>
      <c r="U2050" s="76"/>
      <c r="V2050" s="76"/>
      <c r="W2050" s="76"/>
      <c r="X2050" s="76"/>
      <c r="Y2050" s="76"/>
      <c r="Z2050" s="76"/>
      <c r="AA2050" s="76"/>
      <c r="AB2050" s="76"/>
      <c r="AC2050" s="76"/>
      <c r="AD2050" s="76"/>
      <c r="AE2050" s="76"/>
      <c r="AF2050" s="76"/>
      <c r="AG2050" s="76"/>
      <c r="AH2050" s="76"/>
      <c r="AI2050" s="76"/>
      <c r="AJ2050" s="76"/>
      <c r="AK2050" s="76"/>
      <c r="AL2050" s="78"/>
      <c r="AM2050" s="76"/>
      <c r="AN2050" s="76"/>
      <c r="AO2050" s="76"/>
      <c r="AP2050" s="76"/>
      <c r="AQ2050" s="76"/>
      <c r="AR2050" s="76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7"/>
      <c r="BD2050" s="77"/>
      <c r="BE2050" s="77"/>
      <c r="BF2050" s="77"/>
      <c r="BG2050" s="77"/>
      <c r="BH2050" s="77"/>
      <c r="BI2050" s="77"/>
      <c r="BJ2050" s="76"/>
      <c r="BK2050" s="76"/>
      <c r="BL2050" s="78"/>
      <c r="BM2050" s="76"/>
      <c r="BN2050" s="76"/>
      <c r="BO2050" s="76"/>
      <c r="BP2050" s="76"/>
      <c r="BQ2050" s="76"/>
      <c r="BR2050" s="76"/>
      <c r="BS2050" s="76"/>
      <c r="BT2050" s="76"/>
      <c r="BU2050" s="76"/>
      <c r="BV2050" s="76"/>
      <c r="BW2050" s="76"/>
      <c r="BX2050" s="76"/>
      <c r="BY2050" s="76"/>
      <c r="BZ2050" s="70"/>
      <c r="CA2050" s="71"/>
      <c r="CB2050" s="70"/>
      <c r="CC2050" s="70"/>
      <c r="CD2050" s="72"/>
      <c r="CJ2050"/>
      <c r="CW2050" s="74"/>
      <c r="DC2050" s="67"/>
      <c r="DI2050" s="67"/>
    </row>
    <row r="2051" spans="1:113">
      <c r="A2051" s="76"/>
      <c r="B2051" s="77"/>
      <c r="C2051" s="76"/>
      <c r="D2051" s="78"/>
      <c r="E2051" s="76"/>
      <c r="F2051" s="76"/>
      <c r="G2051" s="76"/>
      <c r="H2051" s="76"/>
      <c r="I2051" s="76"/>
      <c r="J2051" s="76"/>
      <c r="K2051" s="76"/>
      <c r="L2051" s="78"/>
      <c r="M2051" s="76"/>
      <c r="N2051" s="76"/>
      <c r="O2051" s="76"/>
      <c r="P2051" s="76"/>
      <c r="Q2051" s="76"/>
      <c r="R2051" s="76"/>
      <c r="S2051" s="76"/>
      <c r="T2051" s="76"/>
      <c r="U2051" s="76"/>
      <c r="V2051" s="76"/>
      <c r="W2051" s="76"/>
      <c r="X2051" s="76"/>
      <c r="Y2051" s="76"/>
      <c r="Z2051" s="76"/>
      <c r="AA2051" s="76"/>
      <c r="AB2051" s="76"/>
      <c r="AC2051" s="76"/>
      <c r="AD2051" s="76"/>
      <c r="AE2051" s="76"/>
      <c r="AF2051" s="76"/>
      <c r="AG2051" s="76"/>
      <c r="AH2051" s="76"/>
      <c r="AI2051" s="76"/>
      <c r="AJ2051" s="76"/>
      <c r="AK2051" s="76"/>
      <c r="AL2051" s="78"/>
      <c r="AM2051" s="76"/>
      <c r="AN2051" s="76"/>
      <c r="AO2051" s="76"/>
      <c r="AP2051" s="76"/>
      <c r="AQ2051" s="76"/>
      <c r="AR2051" s="76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7"/>
      <c r="BD2051" s="77"/>
      <c r="BE2051" s="77"/>
      <c r="BF2051" s="77"/>
      <c r="BG2051" s="77"/>
      <c r="BH2051" s="77"/>
      <c r="BI2051" s="77"/>
      <c r="BJ2051" s="76"/>
      <c r="BK2051" s="76"/>
      <c r="BL2051" s="78"/>
      <c r="BM2051" s="76"/>
      <c r="BN2051" s="76"/>
      <c r="BO2051" s="76"/>
      <c r="BP2051" s="76"/>
      <c r="BQ2051" s="76"/>
      <c r="BR2051" s="76"/>
      <c r="BS2051" s="76"/>
      <c r="BT2051" s="76"/>
      <c r="BU2051" s="76"/>
      <c r="BV2051" s="76"/>
      <c r="BW2051" s="76"/>
      <c r="BX2051" s="76"/>
      <c r="BY2051" s="76"/>
      <c r="BZ2051" s="70"/>
      <c r="CA2051" s="71"/>
      <c r="CB2051" s="70"/>
      <c r="CC2051" s="70"/>
      <c r="CD2051" s="72"/>
      <c r="CJ2051"/>
      <c r="CW2051" s="74"/>
      <c r="DC2051" s="67"/>
      <c r="DI2051" s="67"/>
    </row>
    <row r="2052" spans="1:113">
      <c r="A2052" s="76"/>
      <c r="B2052" s="77"/>
      <c r="C2052" s="76"/>
      <c r="D2052" s="78"/>
      <c r="E2052" s="76"/>
      <c r="F2052" s="76"/>
      <c r="G2052" s="76"/>
      <c r="H2052" s="76"/>
      <c r="I2052" s="76"/>
      <c r="J2052" s="76"/>
      <c r="K2052" s="76"/>
      <c r="L2052" s="78"/>
      <c r="M2052" s="76"/>
      <c r="N2052" s="76"/>
      <c r="O2052" s="76"/>
      <c r="P2052" s="76"/>
      <c r="Q2052" s="76"/>
      <c r="R2052" s="76"/>
      <c r="S2052" s="76"/>
      <c r="T2052" s="76"/>
      <c r="U2052" s="76"/>
      <c r="V2052" s="76"/>
      <c r="W2052" s="76"/>
      <c r="X2052" s="76"/>
      <c r="Y2052" s="76"/>
      <c r="Z2052" s="76"/>
      <c r="AA2052" s="76"/>
      <c r="AB2052" s="76"/>
      <c r="AC2052" s="76"/>
      <c r="AD2052" s="76"/>
      <c r="AE2052" s="76"/>
      <c r="AF2052" s="76"/>
      <c r="AG2052" s="76"/>
      <c r="AH2052" s="76"/>
      <c r="AI2052" s="76"/>
      <c r="AJ2052" s="76"/>
      <c r="AK2052" s="76"/>
      <c r="AL2052" s="78"/>
      <c r="AM2052" s="76"/>
      <c r="AN2052" s="76"/>
      <c r="AO2052" s="76"/>
      <c r="AP2052" s="76"/>
      <c r="AQ2052" s="76"/>
      <c r="AR2052" s="76"/>
      <c r="AS2052" s="76"/>
      <c r="AT2052" s="76"/>
      <c r="AU2052" s="76"/>
      <c r="AV2052" s="76"/>
      <c r="AW2052" s="76"/>
      <c r="AX2052" s="76"/>
      <c r="AY2052" s="76"/>
      <c r="AZ2052" s="76"/>
      <c r="BA2052" s="76"/>
      <c r="BB2052" s="76"/>
      <c r="BC2052" s="77"/>
      <c r="BD2052" s="77"/>
      <c r="BE2052" s="77"/>
      <c r="BF2052" s="77"/>
      <c r="BG2052" s="77"/>
      <c r="BH2052" s="77"/>
      <c r="BI2052" s="77"/>
      <c r="BJ2052" s="76"/>
      <c r="BK2052" s="76"/>
      <c r="BL2052" s="78"/>
      <c r="BM2052" s="76"/>
      <c r="BN2052" s="76"/>
      <c r="BO2052" s="76"/>
      <c r="BP2052" s="76"/>
      <c r="BQ2052" s="76"/>
      <c r="BR2052" s="76"/>
      <c r="BS2052" s="76"/>
      <c r="BT2052" s="76"/>
      <c r="BU2052" s="76"/>
      <c r="BV2052" s="76"/>
      <c r="BW2052" s="76"/>
      <c r="BX2052" s="76"/>
      <c r="BY2052" s="76"/>
      <c r="BZ2052" s="70"/>
      <c r="CA2052" s="71"/>
      <c r="CB2052" s="70"/>
      <c r="CC2052" s="70"/>
      <c r="CD2052" s="72"/>
      <c r="CJ2052"/>
      <c r="CW2052" s="74"/>
      <c r="DC2052" s="67"/>
      <c r="DI2052" s="67"/>
    </row>
    <row r="2053" spans="1:113">
      <c r="A2053" s="76"/>
      <c r="B2053" s="77"/>
      <c r="C2053" s="76"/>
      <c r="D2053" s="78"/>
      <c r="E2053" s="76"/>
      <c r="F2053" s="76"/>
      <c r="G2053" s="76"/>
      <c r="H2053" s="76"/>
      <c r="I2053" s="76"/>
      <c r="J2053" s="76"/>
      <c r="K2053" s="76"/>
      <c r="L2053" s="78"/>
      <c r="M2053" s="76"/>
      <c r="N2053" s="76"/>
      <c r="O2053" s="76"/>
      <c r="P2053" s="76"/>
      <c r="Q2053" s="76"/>
      <c r="R2053" s="76"/>
      <c r="S2053" s="76"/>
      <c r="T2053" s="76"/>
      <c r="U2053" s="76"/>
      <c r="V2053" s="76"/>
      <c r="W2053" s="76"/>
      <c r="X2053" s="76"/>
      <c r="Y2053" s="76"/>
      <c r="Z2053" s="76"/>
      <c r="AA2053" s="76"/>
      <c r="AB2053" s="76"/>
      <c r="AC2053" s="76"/>
      <c r="AD2053" s="76"/>
      <c r="AE2053" s="76"/>
      <c r="AF2053" s="76"/>
      <c r="AG2053" s="76"/>
      <c r="AH2053" s="76"/>
      <c r="AI2053" s="76"/>
      <c r="AJ2053" s="76"/>
      <c r="AK2053" s="76"/>
      <c r="AL2053" s="78"/>
      <c r="AM2053" s="76"/>
      <c r="AN2053" s="76"/>
      <c r="AO2053" s="76"/>
      <c r="AP2053" s="76"/>
      <c r="AQ2053" s="76"/>
      <c r="AR2053" s="76"/>
      <c r="AS2053" s="76"/>
      <c r="AT2053" s="76"/>
      <c r="AU2053" s="76"/>
      <c r="AV2053" s="76"/>
      <c r="AW2053" s="76"/>
      <c r="AX2053" s="76"/>
      <c r="AY2053" s="76"/>
      <c r="AZ2053" s="76"/>
      <c r="BA2053" s="76"/>
      <c r="BB2053" s="76"/>
      <c r="BC2053" s="77"/>
      <c r="BD2053" s="77"/>
      <c r="BE2053" s="77"/>
      <c r="BF2053" s="77"/>
      <c r="BG2053" s="77"/>
      <c r="BH2053" s="77"/>
      <c r="BI2053" s="77"/>
      <c r="BJ2053" s="76"/>
      <c r="BK2053" s="76"/>
      <c r="BL2053" s="78"/>
      <c r="BM2053" s="76"/>
      <c r="BN2053" s="76"/>
      <c r="BO2053" s="76"/>
      <c r="BP2053" s="76"/>
      <c r="BQ2053" s="76"/>
      <c r="BR2053" s="76"/>
      <c r="BS2053" s="76"/>
      <c r="BT2053" s="76"/>
      <c r="BU2053" s="76"/>
      <c r="BV2053" s="76"/>
      <c r="BW2053" s="76"/>
      <c r="BX2053" s="76"/>
      <c r="BY2053" s="76"/>
      <c r="BZ2053" s="70"/>
      <c r="CA2053" s="71"/>
      <c r="CB2053" s="70"/>
      <c r="CC2053" s="70"/>
      <c r="CD2053" s="72"/>
      <c r="CJ2053"/>
      <c r="CW2053" s="74"/>
      <c r="DC2053" s="67"/>
      <c r="DI2053" s="67"/>
    </row>
    <row r="2054" spans="1:113">
      <c r="A2054" s="76"/>
      <c r="B2054" s="77"/>
      <c r="C2054" s="76"/>
      <c r="D2054" s="78"/>
      <c r="E2054" s="76"/>
      <c r="F2054" s="76"/>
      <c r="G2054" s="76"/>
      <c r="H2054" s="76"/>
      <c r="I2054" s="76"/>
      <c r="J2054" s="76"/>
      <c r="K2054" s="76"/>
      <c r="L2054" s="78"/>
      <c r="M2054" s="76"/>
      <c r="N2054" s="76"/>
      <c r="O2054" s="76"/>
      <c r="P2054" s="76"/>
      <c r="Q2054" s="76"/>
      <c r="R2054" s="76"/>
      <c r="S2054" s="76"/>
      <c r="T2054" s="76"/>
      <c r="U2054" s="76"/>
      <c r="V2054" s="76"/>
      <c r="W2054" s="76"/>
      <c r="X2054" s="76"/>
      <c r="Y2054" s="76"/>
      <c r="Z2054" s="76"/>
      <c r="AA2054" s="76"/>
      <c r="AB2054" s="76"/>
      <c r="AC2054" s="76"/>
      <c r="AD2054" s="76"/>
      <c r="AE2054" s="76"/>
      <c r="AF2054" s="76"/>
      <c r="AG2054" s="76"/>
      <c r="AH2054" s="76"/>
      <c r="AI2054" s="76"/>
      <c r="AJ2054" s="76"/>
      <c r="AK2054" s="76"/>
      <c r="AL2054" s="78"/>
      <c r="AM2054" s="76"/>
      <c r="AN2054" s="76"/>
      <c r="AO2054" s="76"/>
      <c r="AP2054" s="76"/>
      <c r="AQ2054" s="76"/>
      <c r="AR2054" s="76"/>
      <c r="AS2054" s="76"/>
      <c r="AT2054" s="76"/>
      <c r="AU2054" s="76"/>
      <c r="AV2054" s="76"/>
      <c r="AW2054" s="76"/>
      <c r="AX2054" s="76"/>
      <c r="AY2054" s="76"/>
      <c r="AZ2054" s="76"/>
      <c r="BA2054" s="76"/>
      <c r="BB2054" s="76"/>
      <c r="BC2054" s="77"/>
      <c r="BD2054" s="77"/>
      <c r="BE2054" s="77"/>
      <c r="BF2054" s="77"/>
      <c r="BG2054" s="77"/>
      <c r="BH2054" s="77"/>
      <c r="BI2054" s="77"/>
      <c r="BJ2054" s="76"/>
      <c r="BK2054" s="76"/>
      <c r="BL2054" s="78"/>
      <c r="BM2054" s="76"/>
      <c r="BN2054" s="76"/>
      <c r="BO2054" s="76"/>
      <c r="BP2054" s="76"/>
      <c r="BQ2054" s="76"/>
      <c r="BR2054" s="76"/>
      <c r="BS2054" s="76"/>
      <c r="BT2054" s="76"/>
      <c r="BU2054" s="76"/>
      <c r="BV2054" s="76"/>
      <c r="BW2054" s="76"/>
      <c r="BX2054" s="76"/>
      <c r="BY2054" s="76"/>
      <c r="BZ2054" s="70"/>
      <c r="CA2054" s="71"/>
      <c r="CB2054" s="70"/>
      <c r="CC2054" s="70"/>
      <c r="CD2054" s="72"/>
      <c r="CJ2054"/>
      <c r="CW2054" s="74"/>
      <c r="DC2054" s="67"/>
      <c r="DI2054" s="67"/>
    </row>
    <row r="2055" spans="1:113">
      <c r="A2055" s="76"/>
      <c r="B2055" s="77"/>
      <c r="C2055" s="76"/>
      <c r="D2055" s="78"/>
      <c r="E2055" s="76"/>
      <c r="F2055" s="76"/>
      <c r="G2055" s="76"/>
      <c r="H2055" s="76"/>
      <c r="I2055" s="76"/>
      <c r="J2055" s="76"/>
      <c r="K2055" s="76"/>
      <c r="L2055" s="78"/>
      <c r="M2055" s="76"/>
      <c r="N2055" s="76"/>
      <c r="O2055" s="76"/>
      <c r="P2055" s="76"/>
      <c r="Q2055" s="76"/>
      <c r="R2055" s="76"/>
      <c r="S2055" s="76"/>
      <c r="T2055" s="76"/>
      <c r="U2055" s="76"/>
      <c r="V2055" s="76"/>
      <c r="W2055" s="76"/>
      <c r="X2055" s="76"/>
      <c r="Y2055" s="76"/>
      <c r="Z2055" s="76"/>
      <c r="AA2055" s="76"/>
      <c r="AB2055" s="76"/>
      <c r="AC2055" s="76"/>
      <c r="AD2055" s="76"/>
      <c r="AE2055" s="76"/>
      <c r="AF2055" s="76"/>
      <c r="AG2055" s="76"/>
      <c r="AH2055" s="76"/>
      <c r="AI2055" s="76"/>
      <c r="AJ2055" s="76"/>
      <c r="AK2055" s="76"/>
      <c r="AL2055" s="78"/>
      <c r="AM2055" s="76"/>
      <c r="AN2055" s="76"/>
      <c r="AO2055" s="76"/>
      <c r="AP2055" s="76"/>
      <c r="AQ2055" s="76"/>
      <c r="AR2055" s="76"/>
      <c r="AS2055" s="76"/>
      <c r="AT2055" s="76"/>
      <c r="AU2055" s="76"/>
      <c r="AV2055" s="76"/>
      <c r="AW2055" s="76"/>
      <c r="AX2055" s="76"/>
      <c r="AY2055" s="76"/>
      <c r="AZ2055" s="76"/>
      <c r="BA2055" s="76"/>
      <c r="BB2055" s="76"/>
      <c r="BC2055" s="77"/>
      <c r="BD2055" s="77"/>
      <c r="BE2055" s="77"/>
      <c r="BF2055" s="77"/>
      <c r="BG2055" s="77"/>
      <c r="BH2055" s="77"/>
      <c r="BI2055" s="77"/>
      <c r="BJ2055" s="76"/>
      <c r="BK2055" s="76"/>
      <c r="BL2055" s="78"/>
      <c r="BM2055" s="76"/>
      <c r="BN2055" s="76"/>
      <c r="BO2055" s="76"/>
      <c r="BP2055" s="76"/>
      <c r="BQ2055" s="76"/>
      <c r="BR2055" s="76"/>
      <c r="BS2055" s="76"/>
      <c r="BT2055" s="76"/>
      <c r="BU2055" s="76"/>
      <c r="BV2055" s="76"/>
      <c r="BW2055" s="76"/>
      <c r="BX2055" s="76"/>
      <c r="BY2055" s="76"/>
      <c r="BZ2055" s="70"/>
      <c r="CA2055" s="71"/>
      <c r="CB2055" s="70"/>
      <c r="CC2055" s="70"/>
      <c r="CD2055" s="72"/>
      <c r="CJ2055"/>
      <c r="CW2055" s="74"/>
      <c r="DC2055" s="67"/>
      <c r="DI2055" s="67"/>
    </row>
    <row r="2056" spans="1:113">
      <c r="A2056" s="76"/>
      <c r="B2056" s="77"/>
      <c r="C2056" s="76"/>
      <c r="D2056" s="78"/>
      <c r="E2056" s="76"/>
      <c r="F2056" s="76"/>
      <c r="G2056" s="76"/>
      <c r="H2056" s="76"/>
      <c r="I2056" s="76"/>
      <c r="J2056" s="76"/>
      <c r="K2056" s="76"/>
      <c r="L2056" s="78"/>
      <c r="M2056" s="76"/>
      <c r="N2056" s="76"/>
      <c r="O2056" s="76"/>
      <c r="P2056" s="76"/>
      <c r="Q2056" s="76"/>
      <c r="R2056" s="76"/>
      <c r="S2056" s="76"/>
      <c r="T2056" s="76"/>
      <c r="U2056" s="76"/>
      <c r="V2056" s="76"/>
      <c r="W2056" s="76"/>
      <c r="X2056" s="76"/>
      <c r="Y2056" s="76"/>
      <c r="Z2056" s="76"/>
      <c r="AA2056" s="76"/>
      <c r="AB2056" s="76"/>
      <c r="AC2056" s="76"/>
      <c r="AD2056" s="76"/>
      <c r="AE2056" s="76"/>
      <c r="AF2056" s="76"/>
      <c r="AG2056" s="76"/>
      <c r="AH2056" s="76"/>
      <c r="AI2056" s="76"/>
      <c r="AJ2056" s="76"/>
      <c r="AK2056" s="76"/>
      <c r="AL2056" s="78"/>
      <c r="AM2056" s="76"/>
      <c r="AN2056" s="76"/>
      <c r="AO2056" s="76"/>
      <c r="AP2056" s="76"/>
      <c r="AQ2056" s="76"/>
      <c r="AR2056" s="76"/>
      <c r="AS2056" s="76"/>
      <c r="AT2056" s="76"/>
      <c r="AU2056" s="76"/>
      <c r="AV2056" s="76"/>
      <c r="AW2056" s="76"/>
      <c r="AX2056" s="76"/>
      <c r="AY2056" s="76"/>
      <c r="AZ2056" s="76"/>
      <c r="BA2056" s="76"/>
      <c r="BB2056" s="76"/>
      <c r="BC2056" s="77"/>
      <c r="BD2056" s="77"/>
      <c r="BE2056" s="77"/>
      <c r="BF2056" s="77"/>
      <c r="BG2056" s="77"/>
      <c r="BH2056" s="77"/>
      <c r="BI2056" s="77"/>
      <c r="BJ2056" s="76"/>
      <c r="BK2056" s="76"/>
      <c r="BL2056" s="78"/>
      <c r="BM2056" s="76"/>
      <c r="BN2056" s="76"/>
      <c r="BO2056" s="76"/>
      <c r="BP2056" s="76"/>
      <c r="BQ2056" s="76"/>
      <c r="BR2056" s="76"/>
      <c r="BS2056" s="76"/>
      <c r="BT2056" s="76"/>
      <c r="BU2056" s="76"/>
      <c r="BV2056" s="76"/>
      <c r="BW2056" s="76"/>
      <c r="BX2056" s="76"/>
      <c r="BY2056" s="76"/>
      <c r="BZ2056" s="70"/>
      <c r="CA2056" s="71"/>
      <c r="CB2056" s="70"/>
      <c r="CC2056" s="70"/>
      <c r="CD2056" s="72"/>
      <c r="CJ2056"/>
      <c r="CW2056" s="74"/>
      <c r="DC2056" s="67"/>
      <c r="DI2056" s="67"/>
    </row>
    <row r="2057" spans="1:113">
      <c r="A2057" s="76"/>
      <c r="B2057" s="77"/>
      <c r="C2057" s="76"/>
      <c r="D2057" s="78"/>
      <c r="E2057" s="76"/>
      <c r="F2057" s="76"/>
      <c r="G2057" s="76"/>
      <c r="H2057" s="76"/>
      <c r="I2057" s="76"/>
      <c r="J2057" s="76"/>
      <c r="K2057" s="76"/>
      <c r="L2057" s="78"/>
      <c r="M2057" s="76"/>
      <c r="N2057" s="76"/>
      <c r="O2057" s="76"/>
      <c r="P2057" s="76"/>
      <c r="Q2057" s="76"/>
      <c r="R2057" s="76"/>
      <c r="S2057" s="76"/>
      <c r="T2057" s="76"/>
      <c r="U2057" s="76"/>
      <c r="V2057" s="76"/>
      <c r="W2057" s="76"/>
      <c r="X2057" s="76"/>
      <c r="Y2057" s="76"/>
      <c r="Z2057" s="76"/>
      <c r="AA2057" s="76"/>
      <c r="AB2057" s="76"/>
      <c r="AC2057" s="76"/>
      <c r="AD2057" s="76"/>
      <c r="AE2057" s="76"/>
      <c r="AF2057" s="76"/>
      <c r="AG2057" s="76"/>
      <c r="AH2057" s="76"/>
      <c r="AI2057" s="76"/>
      <c r="AJ2057" s="76"/>
      <c r="AK2057" s="76"/>
      <c r="AL2057" s="78"/>
      <c r="AM2057" s="76"/>
      <c r="AN2057" s="76"/>
      <c r="AO2057" s="76"/>
      <c r="AP2057" s="76"/>
      <c r="AQ2057" s="76"/>
      <c r="AR2057" s="76"/>
      <c r="AS2057" s="76"/>
      <c r="AT2057" s="76"/>
      <c r="AU2057" s="76"/>
      <c r="AV2057" s="76"/>
      <c r="AW2057" s="76"/>
      <c r="AX2057" s="76"/>
      <c r="AY2057" s="76"/>
      <c r="AZ2057" s="76"/>
      <c r="BA2057" s="76"/>
      <c r="BB2057" s="76"/>
      <c r="BC2057" s="77"/>
      <c r="BD2057" s="77"/>
      <c r="BE2057" s="77"/>
      <c r="BF2057" s="77"/>
      <c r="BG2057" s="77"/>
      <c r="BH2057" s="77"/>
      <c r="BI2057" s="77"/>
      <c r="BJ2057" s="76"/>
      <c r="BK2057" s="76"/>
      <c r="BL2057" s="78"/>
      <c r="BM2057" s="76"/>
      <c r="BN2057" s="76"/>
      <c r="BO2057" s="76"/>
      <c r="BP2057" s="76"/>
      <c r="BQ2057" s="76"/>
      <c r="BR2057" s="76"/>
      <c r="BS2057" s="76"/>
      <c r="BT2057" s="76"/>
      <c r="BU2057" s="76"/>
      <c r="BV2057" s="76"/>
      <c r="BW2057" s="76"/>
      <c r="BX2057" s="76"/>
      <c r="BY2057" s="76"/>
      <c r="BZ2057" s="70"/>
      <c r="CA2057" s="71"/>
      <c r="CB2057" s="70"/>
      <c r="CC2057" s="70"/>
      <c r="CD2057" s="72"/>
      <c r="CJ2057"/>
      <c r="CW2057" s="74"/>
      <c r="DC2057" s="67"/>
      <c r="DI2057" s="67"/>
    </row>
    <row r="2058" spans="1:113">
      <c r="A2058" s="76"/>
      <c r="B2058" s="77"/>
      <c r="C2058" s="76"/>
      <c r="D2058" s="78"/>
      <c r="E2058" s="76"/>
      <c r="F2058" s="76"/>
      <c r="G2058" s="76"/>
      <c r="H2058" s="76"/>
      <c r="I2058" s="76"/>
      <c r="J2058" s="76"/>
      <c r="K2058" s="76"/>
      <c r="L2058" s="78"/>
      <c r="M2058" s="76"/>
      <c r="N2058" s="76"/>
      <c r="O2058" s="76"/>
      <c r="P2058" s="76"/>
      <c r="Q2058" s="76"/>
      <c r="R2058" s="76"/>
      <c r="S2058" s="76"/>
      <c r="T2058" s="76"/>
      <c r="U2058" s="76"/>
      <c r="V2058" s="76"/>
      <c r="W2058" s="76"/>
      <c r="X2058" s="76"/>
      <c r="Y2058" s="76"/>
      <c r="Z2058" s="76"/>
      <c r="AA2058" s="76"/>
      <c r="AB2058" s="76"/>
      <c r="AC2058" s="76"/>
      <c r="AD2058" s="76"/>
      <c r="AE2058" s="76"/>
      <c r="AF2058" s="76"/>
      <c r="AG2058" s="76"/>
      <c r="AH2058" s="76"/>
      <c r="AI2058" s="76"/>
      <c r="AJ2058" s="76"/>
      <c r="AK2058" s="76"/>
      <c r="AL2058" s="78"/>
      <c r="AM2058" s="76"/>
      <c r="AN2058" s="76"/>
      <c r="AO2058" s="76"/>
      <c r="AP2058" s="76"/>
      <c r="AQ2058" s="76"/>
      <c r="AR2058" s="76"/>
      <c r="AS2058" s="76"/>
      <c r="AT2058" s="76"/>
      <c r="AU2058" s="76"/>
      <c r="AV2058" s="76"/>
      <c r="AW2058" s="76"/>
      <c r="AX2058" s="76"/>
      <c r="AY2058" s="76"/>
      <c r="AZ2058" s="76"/>
      <c r="BA2058" s="76"/>
      <c r="BB2058" s="76"/>
      <c r="BC2058" s="77"/>
      <c r="BD2058" s="77"/>
      <c r="BE2058" s="77"/>
      <c r="BF2058" s="77"/>
      <c r="BG2058" s="77"/>
      <c r="BH2058" s="77"/>
      <c r="BI2058" s="77"/>
      <c r="BJ2058" s="76"/>
      <c r="BK2058" s="76"/>
      <c r="BL2058" s="78"/>
      <c r="BM2058" s="76"/>
      <c r="BN2058" s="76"/>
      <c r="BO2058" s="76"/>
      <c r="BP2058" s="76"/>
      <c r="BQ2058" s="76"/>
      <c r="BR2058" s="76"/>
      <c r="BS2058" s="76"/>
      <c r="BT2058" s="76"/>
      <c r="BU2058" s="76"/>
      <c r="BV2058" s="76"/>
      <c r="BW2058" s="76"/>
      <c r="BX2058" s="76"/>
      <c r="BY2058" s="76"/>
      <c r="BZ2058" s="70"/>
      <c r="CA2058" s="71"/>
      <c r="CB2058" s="70"/>
      <c r="CC2058" s="70"/>
      <c r="CD2058" s="72"/>
      <c r="CJ2058"/>
      <c r="CW2058" s="74"/>
      <c r="DC2058" s="67"/>
      <c r="DI2058" s="67"/>
    </row>
    <row r="2059" spans="1:113">
      <c r="A2059" s="76"/>
      <c r="B2059" s="77"/>
      <c r="C2059" s="76"/>
      <c r="D2059" s="78"/>
      <c r="E2059" s="76"/>
      <c r="F2059" s="76"/>
      <c r="G2059" s="76"/>
      <c r="H2059" s="76"/>
      <c r="I2059" s="76"/>
      <c r="J2059" s="76"/>
      <c r="K2059" s="76"/>
      <c r="L2059" s="78"/>
      <c r="M2059" s="76"/>
      <c r="N2059" s="76"/>
      <c r="O2059" s="76"/>
      <c r="P2059" s="76"/>
      <c r="Q2059" s="76"/>
      <c r="R2059" s="79"/>
      <c r="S2059" s="76"/>
      <c r="T2059" s="76"/>
      <c r="U2059" s="76"/>
      <c r="V2059" s="76"/>
      <c r="W2059" s="76"/>
      <c r="X2059" s="76"/>
      <c r="Y2059" s="76"/>
      <c r="Z2059" s="76"/>
      <c r="AA2059" s="76"/>
      <c r="AB2059" s="76"/>
      <c r="AC2059" s="76"/>
      <c r="AD2059" s="76"/>
      <c r="AE2059" s="76"/>
      <c r="AF2059" s="76"/>
      <c r="AG2059" s="76"/>
      <c r="AH2059" s="76"/>
      <c r="AI2059" s="76"/>
      <c r="AJ2059" s="76"/>
      <c r="AK2059" s="76"/>
      <c r="AL2059" s="78"/>
      <c r="AM2059" s="76"/>
      <c r="AN2059" s="76"/>
      <c r="AO2059" s="76"/>
      <c r="AP2059" s="76"/>
      <c r="AQ2059" s="76"/>
      <c r="AR2059" s="76"/>
      <c r="AS2059" s="76"/>
      <c r="AT2059" s="76"/>
      <c r="AU2059" s="76"/>
      <c r="AV2059" s="76"/>
      <c r="AW2059" s="76"/>
      <c r="AX2059" s="76"/>
      <c r="AY2059" s="76"/>
      <c r="AZ2059" s="76"/>
      <c r="BA2059" s="76"/>
      <c r="BB2059" s="76"/>
      <c r="BC2059" s="77"/>
      <c r="BD2059" s="77"/>
      <c r="BE2059" s="77"/>
      <c r="BF2059" s="77"/>
      <c r="BG2059" s="77"/>
      <c r="BH2059" s="77"/>
      <c r="BI2059" s="77"/>
      <c r="BJ2059" s="76"/>
      <c r="BK2059" s="76"/>
      <c r="BL2059" s="78"/>
      <c r="BM2059" s="76"/>
      <c r="BN2059" s="76"/>
      <c r="BO2059" s="76"/>
      <c r="BP2059" s="76"/>
      <c r="BQ2059" s="76"/>
      <c r="BR2059" s="76"/>
      <c r="BS2059" s="76"/>
      <c r="BT2059" s="76"/>
      <c r="BU2059" s="76"/>
      <c r="BV2059" s="76"/>
      <c r="BW2059" s="76"/>
      <c r="BX2059" s="76"/>
      <c r="BY2059" s="76"/>
      <c r="BZ2059" s="70"/>
      <c r="CA2059" s="71"/>
      <c r="CB2059" s="70"/>
      <c r="CC2059" s="70"/>
      <c r="CD2059" s="72"/>
      <c r="CJ2059"/>
      <c r="CW2059" s="74"/>
      <c r="DC2059" s="67"/>
      <c r="DI2059" s="67"/>
    </row>
    <row r="2060" spans="1:113">
      <c r="A2060" s="76"/>
      <c r="B2060" s="80"/>
      <c r="C2060" s="76"/>
      <c r="D2060" s="78"/>
      <c r="E2060" s="76"/>
      <c r="F2060" s="76"/>
      <c r="G2060" s="76"/>
      <c r="H2060" s="76"/>
      <c r="I2060" s="76"/>
      <c r="J2060" s="76"/>
      <c r="K2060" s="76"/>
      <c r="L2060" s="78"/>
      <c r="M2060" s="76"/>
      <c r="N2060" s="76"/>
      <c r="O2060" s="76"/>
      <c r="P2060" s="76"/>
      <c r="Q2060" s="76"/>
      <c r="R2060" s="76"/>
      <c r="S2060" s="76"/>
      <c r="T2060" s="76"/>
      <c r="U2060" s="76"/>
      <c r="V2060" s="76"/>
      <c r="W2060" s="76"/>
      <c r="X2060" s="76"/>
      <c r="Y2060" s="76"/>
      <c r="Z2060" s="76"/>
      <c r="AA2060" s="76"/>
      <c r="AB2060" s="76"/>
      <c r="AC2060" s="76"/>
      <c r="AD2060" s="76"/>
      <c r="AE2060" s="76"/>
      <c r="AF2060" s="76"/>
      <c r="AG2060" s="76"/>
      <c r="AH2060" s="76"/>
      <c r="AI2060" s="76"/>
      <c r="AJ2060" s="76"/>
      <c r="AK2060" s="76"/>
      <c r="AL2060" s="78"/>
      <c r="AM2060" s="76"/>
      <c r="AN2060" s="76"/>
      <c r="AO2060" s="76"/>
      <c r="AP2060" s="76"/>
      <c r="AQ2060" s="76"/>
      <c r="AR2060" s="76"/>
      <c r="AS2060" s="76"/>
      <c r="AT2060" s="76"/>
      <c r="AU2060" s="76"/>
      <c r="AV2060" s="76"/>
      <c r="AW2060" s="76"/>
      <c r="AX2060" s="76"/>
      <c r="AY2060" s="76"/>
      <c r="AZ2060" s="76"/>
      <c r="BA2060" s="76"/>
      <c r="BB2060" s="76"/>
      <c r="BC2060" s="77"/>
      <c r="BD2060" s="77"/>
      <c r="BE2060" s="80"/>
      <c r="BF2060" s="77"/>
      <c r="BG2060" s="80"/>
      <c r="BH2060" s="80"/>
      <c r="BI2060" s="80"/>
      <c r="BJ2060" s="76"/>
      <c r="BK2060" s="76"/>
      <c r="BL2060" s="78"/>
      <c r="BM2060" s="76"/>
      <c r="BN2060" s="76"/>
      <c r="BO2060" s="76"/>
      <c r="BP2060" s="76"/>
      <c r="BQ2060" s="76"/>
      <c r="BR2060" s="76"/>
      <c r="BS2060" s="76"/>
      <c r="BT2060" s="76"/>
      <c r="BU2060" s="76"/>
      <c r="BV2060" s="76"/>
      <c r="BW2060" s="76"/>
      <c r="BX2060" s="76"/>
      <c r="BY2060" s="76"/>
      <c r="BZ2060" s="70"/>
      <c r="CA2060" s="71"/>
      <c r="CB2060" s="70"/>
      <c r="CC2060" s="70"/>
      <c r="CD2060" s="72"/>
      <c r="CJ2060"/>
      <c r="CW2060" s="74"/>
      <c r="DC2060" s="67"/>
      <c r="DI2060" s="67"/>
    </row>
    <row r="2061" spans="1:113">
      <c r="A2061" s="76"/>
      <c r="B2061" s="77"/>
      <c r="C2061" s="76"/>
      <c r="D2061" s="78"/>
      <c r="E2061" s="76"/>
      <c r="F2061" s="76"/>
      <c r="G2061" s="76"/>
      <c r="H2061" s="76"/>
      <c r="I2061" s="76"/>
      <c r="J2061" s="76"/>
      <c r="K2061" s="76"/>
      <c r="L2061" s="78"/>
      <c r="M2061" s="76"/>
      <c r="N2061" s="76"/>
      <c r="O2061" s="76"/>
      <c r="P2061" s="76"/>
      <c r="Q2061" s="76"/>
      <c r="R2061" s="76"/>
      <c r="S2061" s="76"/>
      <c r="T2061" s="76"/>
      <c r="U2061" s="76"/>
      <c r="V2061" s="76"/>
      <c r="W2061" s="76"/>
      <c r="X2061" s="76"/>
      <c r="Y2061" s="76"/>
      <c r="Z2061" s="76"/>
      <c r="AA2061" s="76"/>
      <c r="AB2061" s="76"/>
      <c r="AC2061" s="76"/>
      <c r="AD2061" s="76"/>
      <c r="AE2061" s="76"/>
      <c r="AF2061" s="76"/>
      <c r="AG2061" s="76"/>
      <c r="AH2061" s="76"/>
      <c r="AI2061" s="76"/>
      <c r="AJ2061" s="76"/>
      <c r="AK2061" s="76"/>
      <c r="AL2061" s="78"/>
      <c r="AM2061" s="76"/>
      <c r="AN2061" s="76"/>
      <c r="AO2061" s="76"/>
      <c r="AP2061" s="76"/>
      <c r="AQ2061" s="76"/>
      <c r="AR2061" s="76"/>
      <c r="AS2061" s="76"/>
      <c r="AT2061" s="76"/>
      <c r="AU2061" s="76"/>
      <c r="AV2061" s="76"/>
      <c r="AW2061" s="76"/>
      <c r="AX2061" s="76"/>
      <c r="AY2061" s="76"/>
      <c r="AZ2061" s="76"/>
      <c r="BA2061" s="76"/>
      <c r="BB2061" s="76"/>
      <c r="BC2061" s="77"/>
      <c r="BD2061" s="77"/>
      <c r="BE2061" s="77"/>
      <c r="BF2061" s="77"/>
      <c r="BG2061" s="77"/>
      <c r="BH2061" s="77"/>
      <c r="BI2061" s="77"/>
      <c r="BJ2061" s="76"/>
      <c r="BK2061" s="76"/>
      <c r="BL2061" s="78"/>
      <c r="BM2061" s="76"/>
      <c r="BN2061" s="76"/>
      <c r="BO2061" s="76"/>
      <c r="BP2061" s="76"/>
      <c r="BQ2061" s="76"/>
      <c r="BR2061" s="76"/>
      <c r="BS2061" s="76"/>
      <c r="BT2061" s="76"/>
      <c r="BU2061" s="76"/>
      <c r="BV2061" s="76"/>
      <c r="BW2061" s="76"/>
      <c r="BX2061" s="76"/>
      <c r="BY2061" s="76"/>
      <c r="BZ2061" s="70"/>
      <c r="CA2061" s="71"/>
      <c r="CB2061" s="70"/>
      <c r="CC2061" s="70"/>
      <c r="CD2061" s="72"/>
      <c r="CJ2061"/>
      <c r="CW2061" s="74"/>
      <c r="DC2061" s="67"/>
      <c r="DI2061" s="67"/>
    </row>
    <row r="2062" spans="1:113">
      <c r="A2062" s="76"/>
      <c r="B2062" s="77"/>
      <c r="C2062" s="76"/>
      <c r="D2062" s="78"/>
      <c r="E2062" s="76"/>
      <c r="F2062" s="76"/>
      <c r="G2062" s="76"/>
      <c r="H2062" s="76"/>
      <c r="I2062" s="76"/>
      <c r="J2062" s="76"/>
      <c r="K2062" s="76"/>
      <c r="L2062" s="78"/>
      <c r="M2062" s="76"/>
      <c r="N2062" s="76"/>
      <c r="O2062" s="76"/>
      <c r="P2062" s="76"/>
      <c r="Q2062" s="76"/>
      <c r="R2062" s="76"/>
      <c r="S2062" s="76"/>
      <c r="T2062" s="76"/>
      <c r="U2062" s="76"/>
      <c r="V2062" s="76"/>
      <c r="W2062" s="76"/>
      <c r="X2062" s="76"/>
      <c r="Y2062" s="76"/>
      <c r="Z2062" s="76"/>
      <c r="AA2062" s="76"/>
      <c r="AB2062" s="76"/>
      <c r="AC2062" s="76"/>
      <c r="AD2062" s="76"/>
      <c r="AE2062" s="76"/>
      <c r="AF2062" s="76"/>
      <c r="AG2062" s="76"/>
      <c r="AH2062" s="76"/>
      <c r="AI2062" s="76"/>
      <c r="AJ2062" s="76"/>
      <c r="AK2062" s="76"/>
      <c r="AL2062" s="78"/>
      <c r="AM2062" s="76"/>
      <c r="AN2062" s="76"/>
      <c r="AO2062" s="76"/>
      <c r="AP2062" s="76"/>
      <c r="AQ2062" s="76"/>
      <c r="AR2062" s="76"/>
      <c r="AS2062" s="76"/>
      <c r="AT2062" s="76"/>
      <c r="AU2062" s="76"/>
      <c r="AV2062" s="76"/>
      <c r="AW2062" s="76"/>
      <c r="AX2062" s="76"/>
      <c r="AY2062" s="76"/>
      <c r="AZ2062" s="76"/>
      <c r="BA2062" s="76"/>
      <c r="BB2062" s="76"/>
      <c r="BC2062" s="77"/>
      <c r="BD2062" s="77"/>
      <c r="BE2062" s="77"/>
      <c r="BF2062" s="77"/>
      <c r="BG2062" s="77"/>
      <c r="BH2062" s="77"/>
      <c r="BI2062" s="77"/>
      <c r="BJ2062" s="76"/>
      <c r="BK2062" s="76"/>
      <c r="BL2062" s="78"/>
      <c r="BM2062" s="76"/>
      <c r="BN2062" s="76"/>
      <c r="BO2062" s="76"/>
      <c r="BP2062" s="76"/>
      <c r="BQ2062" s="76"/>
      <c r="BR2062" s="76"/>
      <c r="BS2062" s="76"/>
      <c r="BT2062" s="76"/>
      <c r="BU2062" s="76"/>
      <c r="BV2062" s="76"/>
      <c r="BW2062" s="76"/>
      <c r="BX2062" s="76"/>
      <c r="BY2062" s="76"/>
      <c r="BZ2062" s="70"/>
      <c r="CA2062" s="71"/>
      <c r="CB2062" s="70"/>
      <c r="CC2062" s="70"/>
      <c r="CD2062" s="72"/>
      <c r="CJ2062"/>
      <c r="CW2062" s="74"/>
      <c r="DC2062" s="67"/>
      <c r="DI2062" s="67"/>
    </row>
    <row r="2063" spans="1:113">
      <c r="A2063" s="76"/>
      <c r="B2063" s="77"/>
      <c r="C2063" s="76"/>
      <c r="D2063" s="78"/>
      <c r="E2063" s="76"/>
      <c r="F2063" s="76"/>
      <c r="G2063" s="76"/>
      <c r="H2063" s="76"/>
      <c r="I2063" s="76"/>
      <c r="J2063" s="76"/>
      <c r="K2063" s="76"/>
      <c r="L2063" s="78"/>
      <c r="M2063" s="76"/>
      <c r="N2063" s="76"/>
      <c r="O2063" s="76"/>
      <c r="P2063" s="76"/>
      <c r="Q2063" s="76"/>
      <c r="R2063" s="76"/>
      <c r="S2063" s="76"/>
      <c r="T2063" s="76"/>
      <c r="U2063" s="76"/>
      <c r="V2063" s="76"/>
      <c r="W2063" s="76"/>
      <c r="X2063" s="76"/>
      <c r="Y2063" s="76"/>
      <c r="Z2063" s="76"/>
      <c r="AA2063" s="76"/>
      <c r="AB2063" s="76"/>
      <c r="AC2063" s="76"/>
      <c r="AD2063" s="76"/>
      <c r="AE2063" s="76"/>
      <c r="AF2063" s="76"/>
      <c r="AG2063" s="76"/>
      <c r="AH2063" s="76"/>
      <c r="AI2063" s="76"/>
      <c r="AJ2063" s="76"/>
      <c r="AK2063" s="76"/>
      <c r="AL2063" s="78"/>
      <c r="AM2063" s="76"/>
      <c r="AN2063" s="76"/>
      <c r="AO2063" s="76"/>
      <c r="AP2063" s="76"/>
      <c r="AQ2063" s="76"/>
      <c r="AR2063" s="76"/>
      <c r="AS2063" s="76"/>
      <c r="AT2063" s="76"/>
      <c r="AU2063" s="76"/>
      <c r="AV2063" s="76"/>
      <c r="AW2063" s="76"/>
      <c r="AX2063" s="76"/>
      <c r="AY2063" s="76"/>
      <c r="AZ2063" s="76"/>
      <c r="BA2063" s="76"/>
      <c r="BB2063" s="76"/>
      <c r="BC2063" s="77"/>
      <c r="BD2063" s="77"/>
      <c r="BE2063" s="77"/>
      <c r="BF2063" s="77"/>
      <c r="BG2063" s="77"/>
      <c r="BH2063" s="77"/>
      <c r="BI2063" s="77"/>
      <c r="BJ2063" s="76"/>
      <c r="BK2063" s="76"/>
      <c r="BL2063" s="78"/>
      <c r="BM2063" s="76"/>
      <c r="BN2063" s="76"/>
      <c r="BO2063" s="76"/>
      <c r="BP2063" s="76"/>
      <c r="BQ2063" s="76"/>
      <c r="BR2063" s="76"/>
      <c r="BS2063" s="76"/>
      <c r="BT2063" s="76"/>
      <c r="BU2063" s="76"/>
      <c r="BV2063" s="76"/>
      <c r="BW2063" s="76"/>
      <c r="BX2063" s="76"/>
      <c r="BY2063" s="76"/>
      <c r="BZ2063" s="70"/>
      <c r="CA2063" s="71"/>
      <c r="CB2063" s="70"/>
      <c r="CC2063" s="70"/>
      <c r="CD2063" s="72"/>
      <c r="CJ2063"/>
      <c r="CW2063" s="74"/>
      <c r="DC2063" s="67"/>
      <c r="DI2063" s="67"/>
    </row>
    <row r="2064" spans="1:113">
      <c r="A2064" s="76"/>
      <c r="B2064" s="77"/>
      <c r="C2064" s="76"/>
      <c r="D2064" s="78"/>
      <c r="E2064" s="76"/>
      <c r="F2064" s="76"/>
      <c r="G2064" s="76"/>
      <c r="H2064" s="76"/>
      <c r="I2064" s="76"/>
      <c r="J2064" s="76"/>
      <c r="K2064" s="76"/>
      <c r="L2064" s="78"/>
      <c r="M2064" s="76"/>
      <c r="N2064" s="76"/>
      <c r="O2064" s="76"/>
      <c r="P2064" s="76"/>
      <c r="Q2064" s="76"/>
      <c r="R2064" s="76"/>
      <c r="S2064" s="76"/>
      <c r="T2064" s="76"/>
      <c r="U2064" s="76"/>
      <c r="V2064" s="76"/>
      <c r="W2064" s="76"/>
      <c r="X2064" s="76"/>
      <c r="Y2064" s="76"/>
      <c r="Z2064" s="76"/>
      <c r="AA2064" s="76"/>
      <c r="AB2064" s="76"/>
      <c r="AC2064" s="76"/>
      <c r="AD2064" s="76"/>
      <c r="AE2064" s="76"/>
      <c r="AF2064" s="76"/>
      <c r="AG2064" s="76"/>
      <c r="AH2064" s="76"/>
      <c r="AI2064" s="76"/>
      <c r="AJ2064" s="76"/>
      <c r="AK2064" s="76"/>
      <c r="AL2064" s="78"/>
      <c r="AM2064" s="76"/>
      <c r="AN2064" s="76"/>
      <c r="AO2064" s="76"/>
      <c r="AP2064" s="76"/>
      <c r="AQ2064" s="76"/>
      <c r="AR2064" s="76"/>
      <c r="AS2064" s="76"/>
      <c r="AT2064" s="76"/>
      <c r="AU2064" s="76"/>
      <c r="AV2064" s="76"/>
      <c r="AW2064" s="76"/>
      <c r="AX2064" s="76"/>
      <c r="AY2064" s="76"/>
      <c r="AZ2064" s="76"/>
      <c r="BA2064" s="76"/>
      <c r="BB2064" s="76"/>
      <c r="BC2064" s="77"/>
      <c r="BD2064" s="77"/>
      <c r="BE2064" s="77"/>
      <c r="BF2064" s="77"/>
      <c r="BG2064" s="77"/>
      <c r="BH2064" s="77"/>
      <c r="BI2064" s="77"/>
      <c r="BJ2064" s="76"/>
      <c r="BK2064" s="76"/>
      <c r="BL2064" s="78"/>
      <c r="BM2064" s="76"/>
      <c r="BN2064" s="76"/>
      <c r="BO2064" s="76"/>
      <c r="BP2064" s="76"/>
      <c r="BQ2064" s="76"/>
      <c r="BR2064" s="76"/>
      <c r="BS2064" s="76"/>
      <c r="BT2064" s="76"/>
      <c r="BU2064" s="76"/>
      <c r="BV2064" s="76"/>
      <c r="BW2064" s="76"/>
      <c r="BX2064" s="76"/>
      <c r="BY2064" s="76"/>
      <c r="BZ2064" s="70"/>
      <c r="CA2064" s="71"/>
      <c r="CB2064" s="70"/>
      <c r="CC2064" s="70"/>
      <c r="CD2064" s="72"/>
      <c r="CJ2064"/>
      <c r="CW2064" s="74"/>
      <c r="DC2064" s="67"/>
      <c r="DI2064" s="67"/>
    </row>
    <row r="2065" spans="1:113">
      <c r="A2065" s="76"/>
      <c r="B2065" s="77"/>
      <c r="C2065" s="76"/>
      <c r="D2065" s="78"/>
      <c r="E2065" s="76"/>
      <c r="F2065" s="76"/>
      <c r="G2065" s="76"/>
      <c r="H2065" s="76"/>
      <c r="I2065" s="76"/>
      <c r="J2065" s="76"/>
      <c r="K2065" s="76"/>
      <c r="L2065" s="78"/>
      <c r="M2065" s="76"/>
      <c r="N2065" s="76"/>
      <c r="O2065" s="76"/>
      <c r="P2065" s="76"/>
      <c r="Q2065" s="76"/>
      <c r="R2065" s="76"/>
      <c r="S2065" s="76"/>
      <c r="T2065" s="76"/>
      <c r="U2065" s="76"/>
      <c r="V2065" s="76"/>
      <c r="W2065" s="76"/>
      <c r="X2065" s="76"/>
      <c r="Y2065" s="76"/>
      <c r="Z2065" s="76"/>
      <c r="AA2065" s="76"/>
      <c r="AB2065" s="76"/>
      <c r="AC2065" s="76"/>
      <c r="AD2065" s="76"/>
      <c r="AE2065" s="76"/>
      <c r="AF2065" s="76"/>
      <c r="AG2065" s="76"/>
      <c r="AH2065" s="76"/>
      <c r="AI2065" s="76"/>
      <c r="AJ2065" s="76"/>
      <c r="AK2065" s="76"/>
      <c r="AL2065" s="78"/>
      <c r="AM2065" s="76"/>
      <c r="AN2065" s="76"/>
      <c r="AO2065" s="76"/>
      <c r="AP2065" s="76"/>
      <c r="AQ2065" s="76"/>
      <c r="AR2065" s="76"/>
      <c r="AS2065" s="76"/>
      <c r="AT2065" s="76"/>
      <c r="AU2065" s="76"/>
      <c r="AV2065" s="76"/>
      <c r="AW2065" s="76"/>
      <c r="AX2065" s="76"/>
      <c r="AY2065" s="76"/>
      <c r="AZ2065" s="76"/>
      <c r="BA2065" s="76"/>
      <c r="BB2065" s="76"/>
      <c r="BC2065" s="77"/>
      <c r="BD2065" s="77"/>
      <c r="BE2065" s="77"/>
      <c r="BF2065" s="77"/>
      <c r="BG2065" s="77"/>
      <c r="BH2065" s="77"/>
      <c r="BI2065" s="77"/>
      <c r="BJ2065" s="76"/>
      <c r="BK2065" s="76"/>
      <c r="BL2065" s="78"/>
      <c r="BM2065" s="76"/>
      <c r="BN2065" s="76"/>
      <c r="BO2065" s="76"/>
      <c r="BP2065" s="76"/>
      <c r="BQ2065" s="76"/>
      <c r="BR2065" s="76"/>
      <c r="BS2065" s="76"/>
      <c r="BT2065" s="76"/>
      <c r="BU2065" s="76"/>
      <c r="BV2065" s="76"/>
      <c r="BW2065" s="76"/>
      <c r="BX2065" s="76"/>
      <c r="BY2065" s="76"/>
      <c r="BZ2065" s="70"/>
      <c r="CA2065" s="71"/>
      <c r="CB2065" s="70"/>
      <c r="CC2065" s="70"/>
      <c r="CD2065" s="72"/>
      <c r="CJ2065"/>
      <c r="CW2065" s="74"/>
      <c r="DC2065" s="67"/>
      <c r="DI2065" s="67"/>
    </row>
    <row r="2066" spans="1:113">
      <c r="A2066" s="76"/>
      <c r="B2066" s="77"/>
      <c r="C2066" s="76"/>
      <c r="D2066" s="78"/>
      <c r="E2066" s="76"/>
      <c r="F2066" s="76"/>
      <c r="G2066" s="76"/>
      <c r="H2066" s="76"/>
      <c r="I2066" s="76"/>
      <c r="J2066" s="76"/>
      <c r="K2066" s="76"/>
      <c r="L2066" s="78"/>
      <c r="M2066" s="76"/>
      <c r="N2066" s="76"/>
      <c r="O2066" s="76"/>
      <c r="P2066" s="76"/>
      <c r="Q2066" s="76"/>
      <c r="R2066" s="76"/>
      <c r="S2066" s="76"/>
      <c r="T2066" s="76"/>
      <c r="U2066" s="76"/>
      <c r="V2066" s="76"/>
      <c r="W2066" s="76"/>
      <c r="X2066" s="76"/>
      <c r="Y2066" s="76"/>
      <c r="Z2066" s="76"/>
      <c r="AA2066" s="76"/>
      <c r="AB2066" s="76"/>
      <c r="AC2066" s="76"/>
      <c r="AD2066" s="76"/>
      <c r="AE2066" s="76"/>
      <c r="AF2066" s="76"/>
      <c r="AG2066" s="76"/>
      <c r="AH2066" s="76"/>
      <c r="AI2066" s="76"/>
      <c r="AJ2066" s="76"/>
      <c r="AK2066" s="76"/>
      <c r="AL2066" s="78"/>
      <c r="AM2066" s="76"/>
      <c r="AN2066" s="76"/>
      <c r="AO2066" s="76"/>
      <c r="AP2066" s="76"/>
      <c r="AQ2066" s="76"/>
      <c r="AR2066" s="76"/>
      <c r="AS2066" s="76"/>
      <c r="AT2066" s="76"/>
      <c r="AU2066" s="76"/>
      <c r="AV2066" s="76"/>
      <c r="AW2066" s="76"/>
      <c r="AX2066" s="76"/>
      <c r="AY2066" s="76"/>
      <c r="AZ2066" s="76"/>
      <c r="BA2066" s="76"/>
      <c r="BB2066" s="76"/>
      <c r="BC2066" s="77"/>
      <c r="BD2066" s="77"/>
      <c r="BE2066" s="77"/>
      <c r="BF2066" s="77"/>
      <c r="BG2066" s="77"/>
      <c r="BH2066" s="77"/>
      <c r="BI2066" s="77"/>
      <c r="BJ2066" s="76"/>
      <c r="BK2066" s="76"/>
      <c r="BL2066" s="78"/>
      <c r="BM2066" s="76"/>
      <c r="BN2066" s="76"/>
      <c r="BO2066" s="76"/>
      <c r="BP2066" s="76"/>
      <c r="BQ2066" s="76"/>
      <c r="BR2066" s="76"/>
      <c r="BS2066" s="76"/>
      <c r="BT2066" s="76"/>
      <c r="BU2066" s="76"/>
      <c r="BV2066" s="76"/>
      <c r="BW2066" s="76"/>
      <c r="BX2066" s="76"/>
      <c r="BY2066" s="76"/>
      <c r="BZ2066" s="70"/>
      <c r="CA2066" s="71"/>
      <c r="CB2066" s="70"/>
      <c r="CC2066" s="70"/>
      <c r="CD2066" s="72"/>
      <c r="CJ2066"/>
      <c r="CW2066" s="74"/>
      <c r="DC2066" s="67"/>
      <c r="DI2066" s="67"/>
    </row>
    <row r="2067" spans="1:113">
      <c r="A2067" s="76"/>
      <c r="B2067" s="77"/>
      <c r="C2067" s="76"/>
      <c r="D2067" s="78"/>
      <c r="E2067" s="76"/>
      <c r="F2067" s="76"/>
      <c r="G2067" s="76"/>
      <c r="H2067" s="76"/>
      <c r="I2067" s="76"/>
      <c r="J2067" s="76"/>
      <c r="K2067" s="76"/>
      <c r="L2067" s="78"/>
      <c r="M2067" s="76"/>
      <c r="N2067" s="76"/>
      <c r="O2067" s="76"/>
      <c r="P2067" s="76"/>
      <c r="Q2067" s="76"/>
      <c r="R2067" s="76"/>
      <c r="S2067" s="76"/>
      <c r="T2067" s="76"/>
      <c r="U2067" s="76"/>
      <c r="V2067" s="76"/>
      <c r="W2067" s="76"/>
      <c r="X2067" s="76"/>
      <c r="Y2067" s="76"/>
      <c r="Z2067" s="76"/>
      <c r="AA2067" s="76"/>
      <c r="AB2067" s="76"/>
      <c r="AC2067" s="76"/>
      <c r="AD2067" s="76"/>
      <c r="AE2067" s="76"/>
      <c r="AF2067" s="76"/>
      <c r="AG2067" s="76"/>
      <c r="AH2067" s="76"/>
      <c r="AI2067" s="76"/>
      <c r="AJ2067" s="76"/>
      <c r="AK2067" s="76"/>
      <c r="AL2067" s="78"/>
      <c r="AM2067" s="76"/>
      <c r="AN2067" s="76"/>
      <c r="AO2067" s="76"/>
      <c r="AP2067" s="76"/>
      <c r="AQ2067" s="76"/>
      <c r="AR2067" s="76"/>
      <c r="AS2067" s="76"/>
      <c r="AT2067" s="76"/>
      <c r="AU2067" s="76"/>
      <c r="AV2067" s="76"/>
      <c r="AW2067" s="76"/>
      <c r="AX2067" s="76"/>
      <c r="AY2067" s="76"/>
      <c r="AZ2067" s="76"/>
      <c r="BA2067" s="76"/>
      <c r="BB2067" s="76"/>
      <c r="BC2067" s="77"/>
      <c r="BD2067" s="77"/>
      <c r="BE2067" s="77"/>
      <c r="BF2067" s="77"/>
      <c r="BG2067" s="77"/>
      <c r="BH2067" s="77"/>
      <c r="BI2067" s="77"/>
      <c r="BJ2067" s="76"/>
      <c r="BK2067" s="76"/>
      <c r="BL2067" s="78"/>
      <c r="BM2067" s="76"/>
      <c r="BN2067" s="76"/>
      <c r="BO2067" s="76"/>
      <c r="BP2067" s="76"/>
      <c r="BQ2067" s="76"/>
      <c r="BR2067" s="76"/>
      <c r="BS2067" s="76"/>
      <c r="BT2067" s="76"/>
      <c r="BU2067" s="76"/>
      <c r="BV2067" s="76"/>
      <c r="BW2067" s="76"/>
      <c r="BX2067" s="76"/>
      <c r="BY2067" s="76"/>
      <c r="BZ2067" s="70"/>
      <c r="CA2067" s="71"/>
      <c r="CB2067" s="70"/>
      <c r="CC2067" s="70"/>
      <c r="CD2067" s="72"/>
      <c r="CJ2067"/>
      <c r="CW2067" s="74"/>
      <c r="DC2067" s="67"/>
      <c r="DI2067" s="67"/>
    </row>
    <row r="2068" spans="1:113">
      <c r="A2068" s="76"/>
      <c r="B2068" s="77"/>
      <c r="C2068" s="76"/>
      <c r="D2068" s="78"/>
      <c r="E2068" s="76"/>
      <c r="F2068" s="76"/>
      <c r="G2068" s="76"/>
      <c r="H2068" s="76"/>
      <c r="I2068" s="76"/>
      <c r="J2068" s="76"/>
      <c r="K2068" s="76"/>
      <c r="L2068" s="78"/>
      <c r="M2068" s="76"/>
      <c r="N2068" s="76"/>
      <c r="O2068" s="76"/>
      <c r="P2068" s="76"/>
      <c r="Q2068" s="76"/>
      <c r="R2068" s="76"/>
      <c r="S2068" s="76"/>
      <c r="T2068" s="76"/>
      <c r="U2068" s="76"/>
      <c r="V2068" s="76"/>
      <c r="W2068" s="76"/>
      <c r="X2068" s="76"/>
      <c r="Y2068" s="76"/>
      <c r="Z2068" s="76"/>
      <c r="AA2068" s="76"/>
      <c r="AB2068" s="76"/>
      <c r="AC2068" s="76"/>
      <c r="AD2068" s="76"/>
      <c r="AE2068" s="76"/>
      <c r="AF2068" s="76"/>
      <c r="AG2068" s="76"/>
      <c r="AH2068" s="76"/>
      <c r="AI2068" s="76"/>
      <c r="AJ2068" s="76"/>
      <c r="AK2068" s="76"/>
      <c r="AL2068" s="78"/>
      <c r="AM2068" s="76"/>
      <c r="AN2068" s="76"/>
      <c r="AO2068" s="76"/>
      <c r="AP2068" s="76"/>
      <c r="AQ2068" s="76"/>
      <c r="AR2068" s="76"/>
      <c r="AS2068" s="76"/>
      <c r="AT2068" s="76"/>
      <c r="AU2068" s="76"/>
      <c r="AV2068" s="76"/>
      <c r="AW2068" s="76"/>
      <c r="AX2068" s="76"/>
      <c r="AY2068" s="76"/>
      <c r="AZ2068" s="76"/>
      <c r="BA2068" s="76"/>
      <c r="BB2068" s="76"/>
      <c r="BC2068" s="77"/>
      <c r="BD2068" s="77"/>
      <c r="BE2068" s="77"/>
      <c r="BF2068" s="77"/>
      <c r="BG2068" s="77"/>
      <c r="BH2068" s="77"/>
      <c r="BI2068" s="77"/>
      <c r="BJ2068" s="76"/>
      <c r="BK2068" s="76"/>
      <c r="BL2068" s="78"/>
      <c r="BM2068" s="76"/>
      <c r="BN2068" s="76"/>
      <c r="BO2068" s="76"/>
      <c r="BP2068" s="76"/>
      <c r="BQ2068" s="76"/>
      <c r="BR2068" s="76"/>
      <c r="BS2068" s="76"/>
      <c r="BT2068" s="76"/>
      <c r="BU2068" s="76"/>
      <c r="BV2068" s="76"/>
      <c r="BW2068" s="76"/>
      <c r="BX2068" s="76"/>
      <c r="BY2068" s="76"/>
      <c r="BZ2068" s="70"/>
      <c r="CA2068" s="71"/>
      <c r="CB2068" s="70"/>
      <c r="CC2068" s="70"/>
      <c r="CD2068" s="72"/>
      <c r="CJ2068"/>
      <c r="CW2068" s="74"/>
      <c r="DC2068" s="67"/>
      <c r="DI2068" s="67"/>
    </row>
    <row r="2069" spans="1:113">
      <c r="A2069" s="76"/>
      <c r="B2069" s="77"/>
      <c r="C2069" s="76"/>
      <c r="D2069" s="78"/>
      <c r="E2069" s="76"/>
      <c r="F2069" s="76"/>
      <c r="G2069" s="76"/>
      <c r="H2069" s="76"/>
      <c r="I2069" s="76"/>
      <c r="J2069" s="76"/>
      <c r="K2069" s="76"/>
      <c r="L2069" s="78"/>
      <c r="M2069" s="76"/>
      <c r="N2069" s="76"/>
      <c r="O2069" s="76"/>
      <c r="P2069" s="76"/>
      <c r="Q2069" s="76"/>
      <c r="R2069" s="76"/>
      <c r="S2069" s="76"/>
      <c r="T2069" s="76"/>
      <c r="U2069" s="76"/>
      <c r="V2069" s="76"/>
      <c r="W2069" s="76"/>
      <c r="X2069" s="76"/>
      <c r="Y2069" s="76"/>
      <c r="Z2069" s="76"/>
      <c r="AA2069" s="76"/>
      <c r="AB2069" s="76"/>
      <c r="AC2069" s="76"/>
      <c r="AD2069" s="76"/>
      <c r="AE2069" s="76"/>
      <c r="AF2069" s="76"/>
      <c r="AG2069" s="76"/>
      <c r="AH2069" s="76"/>
      <c r="AI2069" s="76"/>
      <c r="AJ2069" s="76"/>
      <c r="AK2069" s="76"/>
      <c r="AL2069" s="78"/>
      <c r="AM2069" s="76"/>
      <c r="AN2069" s="76"/>
      <c r="AO2069" s="76"/>
      <c r="AP2069" s="76"/>
      <c r="AQ2069" s="76"/>
      <c r="AR2069" s="76"/>
      <c r="AS2069" s="76"/>
      <c r="AT2069" s="76"/>
      <c r="AU2069" s="76"/>
      <c r="AV2069" s="76"/>
      <c r="AW2069" s="76"/>
      <c r="AX2069" s="76"/>
      <c r="AY2069" s="76"/>
      <c r="AZ2069" s="76"/>
      <c r="BA2069" s="76"/>
      <c r="BB2069" s="76"/>
      <c r="BC2069" s="77"/>
      <c r="BD2069" s="77"/>
      <c r="BE2069" s="77"/>
      <c r="BF2069" s="77"/>
      <c r="BG2069" s="77"/>
      <c r="BH2069" s="77"/>
      <c r="BI2069" s="77"/>
      <c r="BJ2069" s="76"/>
      <c r="BK2069" s="76"/>
      <c r="BL2069" s="78"/>
      <c r="BM2069" s="76"/>
      <c r="BN2069" s="76"/>
      <c r="BO2069" s="76"/>
      <c r="BP2069" s="76"/>
      <c r="BQ2069" s="76"/>
      <c r="BR2069" s="76"/>
      <c r="BS2069" s="76"/>
      <c r="BT2069" s="76"/>
      <c r="BU2069" s="76"/>
      <c r="BV2069" s="76"/>
      <c r="BW2069" s="76"/>
      <c r="BX2069" s="76"/>
      <c r="BY2069" s="76"/>
      <c r="BZ2069" s="70"/>
      <c r="CA2069" s="71"/>
      <c r="CB2069" s="70"/>
      <c r="CC2069" s="70"/>
      <c r="CD2069" s="72"/>
      <c r="CJ2069"/>
      <c r="CW2069" s="74"/>
      <c r="DC2069" s="67"/>
      <c r="DI2069" s="67"/>
    </row>
    <row r="2070" spans="1:113">
      <c r="A2070" s="76"/>
      <c r="B2070" s="77"/>
      <c r="C2070" s="76"/>
      <c r="D2070" s="78"/>
      <c r="E2070" s="76"/>
      <c r="F2070" s="76"/>
      <c r="G2070" s="76"/>
      <c r="H2070" s="76"/>
      <c r="I2070" s="76"/>
      <c r="J2070" s="76"/>
      <c r="K2070" s="76"/>
      <c r="L2070" s="78"/>
      <c r="M2070" s="76"/>
      <c r="N2070" s="76"/>
      <c r="O2070" s="76"/>
      <c r="P2070" s="76"/>
      <c r="Q2070" s="76"/>
      <c r="R2070" s="76"/>
      <c r="S2070" s="76"/>
      <c r="T2070" s="76"/>
      <c r="U2070" s="76"/>
      <c r="V2070" s="76"/>
      <c r="W2070" s="76"/>
      <c r="X2070" s="76"/>
      <c r="Y2070" s="76"/>
      <c r="Z2070" s="76"/>
      <c r="AA2070" s="76"/>
      <c r="AB2070" s="76"/>
      <c r="AC2070" s="76"/>
      <c r="AD2070" s="76"/>
      <c r="AE2070" s="76"/>
      <c r="AF2070" s="76"/>
      <c r="AG2070" s="76"/>
      <c r="AH2070" s="76"/>
      <c r="AI2070" s="76"/>
      <c r="AJ2070" s="76"/>
      <c r="AK2070" s="76"/>
      <c r="AL2070" s="78"/>
      <c r="AM2070" s="76"/>
      <c r="AN2070" s="76"/>
      <c r="AO2070" s="76"/>
      <c r="AP2070" s="76"/>
      <c r="AQ2070" s="76"/>
      <c r="AR2070" s="76"/>
      <c r="AS2070" s="76"/>
      <c r="AT2070" s="76"/>
      <c r="AU2070" s="76"/>
      <c r="AV2070" s="76"/>
      <c r="AW2070" s="76"/>
      <c r="AX2070" s="76"/>
      <c r="AY2070" s="76"/>
      <c r="AZ2070" s="76"/>
      <c r="BA2070" s="76"/>
      <c r="BB2070" s="76"/>
      <c r="BC2070" s="77"/>
      <c r="BD2070" s="77"/>
      <c r="BE2070" s="77"/>
      <c r="BF2070" s="77"/>
      <c r="BG2070" s="77"/>
      <c r="BH2070" s="77"/>
      <c r="BI2070" s="77"/>
      <c r="BJ2070" s="76"/>
      <c r="BK2070" s="76"/>
      <c r="BL2070" s="78"/>
      <c r="BM2070" s="76"/>
      <c r="BN2070" s="76"/>
      <c r="BO2070" s="76"/>
      <c r="BP2070" s="76"/>
      <c r="BQ2070" s="76"/>
      <c r="BR2070" s="76"/>
      <c r="BS2070" s="76"/>
      <c r="BT2070" s="76"/>
      <c r="BU2070" s="76"/>
      <c r="BV2070" s="76"/>
      <c r="BW2070" s="76"/>
      <c r="BX2070" s="76"/>
      <c r="BY2070" s="76"/>
      <c r="BZ2070" s="70"/>
      <c r="CA2070" s="71"/>
      <c r="CB2070" s="70"/>
      <c r="CC2070" s="70"/>
      <c r="CD2070" s="72"/>
      <c r="CJ2070"/>
      <c r="CW2070" s="74"/>
      <c r="DC2070" s="67"/>
      <c r="DI2070" s="67"/>
    </row>
    <row r="2071" spans="1:113">
      <c r="A2071" s="76"/>
      <c r="B2071" s="77"/>
      <c r="C2071" s="76"/>
      <c r="D2071" s="78"/>
      <c r="E2071" s="76"/>
      <c r="F2071" s="76"/>
      <c r="G2071" s="76"/>
      <c r="H2071" s="76"/>
      <c r="I2071" s="76"/>
      <c r="J2071" s="76"/>
      <c r="K2071" s="76"/>
      <c r="L2071" s="78"/>
      <c r="M2071" s="76"/>
      <c r="N2071" s="76"/>
      <c r="O2071" s="76"/>
      <c r="P2071" s="76"/>
      <c r="Q2071" s="76"/>
      <c r="R2071" s="76"/>
      <c r="S2071" s="76"/>
      <c r="T2071" s="76"/>
      <c r="U2071" s="76"/>
      <c r="V2071" s="76"/>
      <c r="W2071" s="76"/>
      <c r="X2071" s="76"/>
      <c r="Y2071" s="76"/>
      <c r="Z2071" s="76"/>
      <c r="AA2071" s="76"/>
      <c r="AB2071" s="76"/>
      <c r="AC2071" s="76"/>
      <c r="AD2071" s="76"/>
      <c r="AE2071" s="76"/>
      <c r="AF2071" s="76"/>
      <c r="AG2071" s="76"/>
      <c r="AH2071" s="76"/>
      <c r="AI2071" s="76"/>
      <c r="AJ2071" s="76"/>
      <c r="AK2071" s="76"/>
      <c r="AL2071" s="78"/>
      <c r="AM2071" s="76"/>
      <c r="AN2071" s="76"/>
      <c r="AO2071" s="76"/>
      <c r="AP2071" s="76"/>
      <c r="AQ2071" s="76"/>
      <c r="AR2071" s="76"/>
      <c r="AS2071" s="76"/>
      <c r="AT2071" s="76"/>
      <c r="AU2071" s="76"/>
      <c r="AV2071" s="76"/>
      <c r="AW2071" s="76"/>
      <c r="AX2071" s="76"/>
      <c r="AY2071" s="76"/>
      <c r="AZ2071" s="76"/>
      <c r="BA2071" s="76"/>
      <c r="BB2071" s="76"/>
      <c r="BC2071" s="77"/>
      <c r="BD2071" s="77"/>
      <c r="BE2071" s="77"/>
      <c r="BF2071" s="77"/>
      <c r="BG2071" s="77"/>
      <c r="BH2071" s="77"/>
      <c r="BI2071" s="77"/>
      <c r="BJ2071" s="76"/>
      <c r="BK2071" s="76"/>
      <c r="BL2071" s="78"/>
      <c r="BM2071" s="76"/>
      <c r="BN2071" s="76"/>
      <c r="BO2071" s="76"/>
      <c r="BP2071" s="76"/>
      <c r="BQ2071" s="76"/>
      <c r="BR2071" s="76"/>
      <c r="BS2071" s="76"/>
      <c r="BT2071" s="76"/>
      <c r="BU2071" s="76"/>
      <c r="BV2071" s="76"/>
      <c r="BW2071" s="76"/>
      <c r="BX2071" s="76"/>
      <c r="BY2071" s="76"/>
      <c r="BZ2071" s="70"/>
      <c r="CA2071" s="71"/>
      <c r="CB2071" s="70"/>
      <c r="CC2071" s="70"/>
      <c r="CD2071" s="72"/>
      <c r="CJ2071"/>
      <c r="CW2071" s="74"/>
      <c r="DC2071" s="67"/>
      <c r="DI2071" s="67"/>
    </row>
    <row r="2072" spans="1:113">
      <c r="A2072" s="76"/>
      <c r="B2072" s="77"/>
      <c r="C2072" s="76"/>
      <c r="D2072" s="78"/>
      <c r="E2072" s="76"/>
      <c r="F2072" s="76"/>
      <c r="G2072" s="76"/>
      <c r="H2072" s="76"/>
      <c r="I2072" s="76"/>
      <c r="J2072" s="76"/>
      <c r="K2072" s="76"/>
      <c r="L2072" s="78"/>
      <c r="M2072" s="76"/>
      <c r="N2072" s="76"/>
      <c r="O2072" s="76"/>
      <c r="P2072" s="76"/>
      <c r="Q2072" s="76"/>
      <c r="R2072" s="76"/>
      <c r="S2072" s="76"/>
      <c r="T2072" s="76"/>
      <c r="U2072" s="76"/>
      <c r="V2072" s="76"/>
      <c r="W2072" s="76"/>
      <c r="X2072" s="76"/>
      <c r="Y2072" s="76"/>
      <c r="Z2072" s="76"/>
      <c r="AA2072" s="76"/>
      <c r="AB2072" s="76"/>
      <c r="AC2072" s="76"/>
      <c r="AD2072" s="76"/>
      <c r="AE2072" s="76"/>
      <c r="AF2072" s="76"/>
      <c r="AG2072" s="76"/>
      <c r="AH2072" s="76"/>
      <c r="AI2072" s="76"/>
      <c r="AJ2072" s="76"/>
      <c r="AK2072" s="76"/>
      <c r="AL2072" s="78"/>
      <c r="AM2072" s="76"/>
      <c r="AN2072" s="76"/>
      <c r="AO2072" s="76"/>
      <c r="AP2072" s="76"/>
      <c r="AQ2072" s="76"/>
      <c r="AR2072" s="76"/>
      <c r="AS2072" s="76"/>
      <c r="AT2072" s="76"/>
      <c r="AU2072" s="76"/>
      <c r="AV2072" s="76"/>
      <c r="AW2072" s="76"/>
      <c r="AX2072" s="76"/>
      <c r="AY2072" s="76"/>
      <c r="AZ2072" s="76"/>
      <c r="BA2072" s="76"/>
      <c r="BB2072" s="76"/>
      <c r="BC2072" s="77"/>
      <c r="BD2072" s="77"/>
      <c r="BE2072" s="77"/>
      <c r="BF2072" s="77"/>
      <c r="BG2072" s="77"/>
      <c r="BH2072" s="77"/>
      <c r="BI2072" s="77"/>
      <c r="BJ2072" s="76"/>
      <c r="BK2072" s="76"/>
      <c r="BL2072" s="78"/>
      <c r="BM2072" s="76"/>
      <c r="BN2072" s="76"/>
      <c r="BO2072" s="76"/>
      <c r="BP2072" s="76"/>
      <c r="BQ2072" s="76"/>
      <c r="BR2072" s="76"/>
      <c r="BS2072" s="76"/>
      <c r="BT2072" s="76"/>
      <c r="BU2072" s="76"/>
      <c r="BV2072" s="76"/>
      <c r="BW2072" s="76"/>
      <c r="BX2072" s="76"/>
      <c r="BY2072" s="76"/>
      <c r="BZ2072" s="70"/>
      <c r="CA2072" s="71"/>
      <c r="CB2072" s="70"/>
      <c r="CC2072" s="70"/>
      <c r="CD2072" s="72"/>
      <c r="CJ2072"/>
      <c r="CW2072" s="74"/>
      <c r="DC2072" s="67"/>
      <c r="DI2072" s="67"/>
    </row>
    <row r="2073" spans="1:113">
      <c r="A2073" s="76"/>
      <c r="B2073" s="77"/>
      <c r="C2073" s="76"/>
      <c r="D2073" s="78"/>
      <c r="E2073" s="76"/>
      <c r="F2073" s="76"/>
      <c r="G2073" s="76"/>
      <c r="H2073" s="76"/>
      <c r="I2073" s="76"/>
      <c r="J2073" s="76"/>
      <c r="K2073" s="76"/>
      <c r="L2073" s="78"/>
      <c r="M2073" s="76"/>
      <c r="N2073" s="76"/>
      <c r="O2073" s="76"/>
      <c r="P2073" s="76"/>
      <c r="Q2073" s="76"/>
      <c r="R2073" s="76"/>
      <c r="S2073" s="76"/>
      <c r="T2073" s="76"/>
      <c r="U2073" s="76"/>
      <c r="V2073" s="76"/>
      <c r="W2073" s="76"/>
      <c r="X2073" s="76"/>
      <c r="Y2073" s="76"/>
      <c r="Z2073" s="76"/>
      <c r="AA2073" s="76"/>
      <c r="AB2073" s="76"/>
      <c r="AC2073" s="76"/>
      <c r="AD2073" s="76"/>
      <c r="AE2073" s="76"/>
      <c r="AF2073" s="76"/>
      <c r="AG2073" s="76"/>
      <c r="AH2073" s="76"/>
      <c r="AI2073" s="76"/>
      <c r="AJ2073" s="76"/>
      <c r="AK2073" s="76"/>
      <c r="AL2073" s="78"/>
      <c r="AM2073" s="76"/>
      <c r="AN2073" s="76"/>
      <c r="AO2073" s="76"/>
      <c r="AP2073" s="76"/>
      <c r="AQ2073" s="76"/>
      <c r="AR2073" s="76"/>
      <c r="AS2073" s="76"/>
      <c r="AT2073" s="76"/>
      <c r="AU2073" s="76"/>
      <c r="AV2073" s="76"/>
      <c r="AW2073" s="76"/>
      <c r="AX2073" s="76"/>
      <c r="AY2073" s="76"/>
      <c r="AZ2073" s="76"/>
      <c r="BA2073" s="76"/>
      <c r="BB2073" s="76"/>
      <c r="BC2073" s="77"/>
      <c r="BD2073" s="77"/>
      <c r="BE2073" s="77"/>
      <c r="BF2073" s="77"/>
      <c r="BG2073" s="77"/>
      <c r="BH2073" s="77"/>
      <c r="BI2073" s="77"/>
      <c r="BJ2073" s="76"/>
      <c r="BK2073" s="76"/>
      <c r="BL2073" s="78"/>
      <c r="BM2073" s="76"/>
      <c r="BN2073" s="76"/>
      <c r="BO2073" s="76"/>
      <c r="BP2073" s="76"/>
      <c r="BQ2073" s="76"/>
      <c r="BR2073" s="76"/>
      <c r="BS2073" s="76"/>
      <c r="BT2073" s="76"/>
      <c r="BU2073" s="76"/>
      <c r="BV2073" s="76"/>
      <c r="BW2073" s="76"/>
      <c r="BX2073" s="76"/>
      <c r="BY2073" s="76"/>
      <c r="BZ2073" s="70"/>
      <c r="CA2073" s="71"/>
      <c r="CB2073" s="70"/>
      <c r="CC2073" s="70"/>
      <c r="CD2073" s="72"/>
      <c r="CJ2073"/>
      <c r="CW2073" s="74"/>
      <c r="DC2073" s="67"/>
      <c r="DI2073" s="67"/>
    </row>
    <row r="2074" spans="1:113">
      <c r="A2074" s="76"/>
      <c r="B2074" s="77"/>
      <c r="C2074" s="76"/>
      <c r="D2074" s="78"/>
      <c r="E2074" s="76"/>
      <c r="F2074" s="76"/>
      <c r="G2074" s="76"/>
      <c r="H2074" s="76"/>
      <c r="I2074" s="76"/>
      <c r="J2074" s="76"/>
      <c r="K2074" s="76"/>
      <c r="L2074" s="78"/>
      <c r="M2074" s="76"/>
      <c r="N2074" s="76"/>
      <c r="O2074" s="76"/>
      <c r="P2074" s="76"/>
      <c r="Q2074" s="76"/>
      <c r="R2074" s="79"/>
      <c r="S2074" s="76"/>
      <c r="T2074" s="76"/>
      <c r="U2074" s="76"/>
      <c r="V2074" s="76"/>
      <c r="W2074" s="76"/>
      <c r="X2074" s="76"/>
      <c r="Y2074" s="76"/>
      <c r="Z2074" s="76"/>
      <c r="AA2074" s="76"/>
      <c r="AB2074" s="76"/>
      <c r="AC2074" s="76"/>
      <c r="AD2074" s="76"/>
      <c r="AE2074" s="76"/>
      <c r="AF2074" s="76"/>
      <c r="AG2074" s="76"/>
      <c r="AH2074" s="76"/>
      <c r="AI2074" s="76"/>
      <c r="AJ2074" s="76"/>
      <c r="AK2074" s="76"/>
      <c r="AL2074" s="78"/>
      <c r="AM2074" s="76"/>
      <c r="AN2074" s="76"/>
      <c r="AO2074" s="76"/>
      <c r="AP2074" s="76"/>
      <c r="AQ2074" s="76"/>
      <c r="AR2074" s="76"/>
      <c r="AS2074" s="76"/>
      <c r="AT2074" s="76"/>
      <c r="AU2074" s="76"/>
      <c r="AV2074" s="76"/>
      <c r="AW2074" s="76"/>
      <c r="AX2074" s="76"/>
      <c r="AY2074" s="76"/>
      <c r="AZ2074" s="76"/>
      <c r="BA2074" s="76"/>
      <c r="BB2074" s="76"/>
      <c r="BC2074" s="77"/>
      <c r="BD2074" s="77"/>
      <c r="BE2074" s="77"/>
      <c r="BF2074" s="77"/>
      <c r="BG2074" s="77"/>
      <c r="BH2074" s="77"/>
      <c r="BI2074" s="77"/>
      <c r="BJ2074" s="76"/>
      <c r="BK2074" s="76"/>
      <c r="BL2074" s="78"/>
      <c r="BM2074" s="76"/>
      <c r="BN2074" s="76"/>
      <c r="BO2074" s="76"/>
      <c r="BP2074" s="76"/>
      <c r="BQ2074" s="76"/>
      <c r="BR2074" s="76"/>
      <c r="BS2074" s="76"/>
      <c r="BT2074" s="76"/>
      <c r="BU2074" s="76"/>
      <c r="BV2074" s="76"/>
      <c r="BW2074" s="76"/>
      <c r="BX2074" s="76"/>
      <c r="BY2074" s="76"/>
      <c r="BZ2074" s="70"/>
      <c r="CA2074" s="71"/>
      <c r="CB2074" s="70"/>
      <c r="CC2074" s="70"/>
      <c r="CD2074" s="72"/>
      <c r="CJ2074"/>
      <c r="CW2074" s="74"/>
      <c r="DC2074" s="67"/>
      <c r="DI2074" s="67"/>
    </row>
    <row r="2075" spans="1:113">
      <c r="A2075" s="76"/>
      <c r="B2075" s="77"/>
      <c r="C2075" s="76"/>
      <c r="D2075" s="78"/>
      <c r="E2075" s="76"/>
      <c r="F2075" s="76"/>
      <c r="G2075" s="76"/>
      <c r="H2075" s="76"/>
      <c r="I2075" s="76"/>
      <c r="J2075" s="76"/>
      <c r="K2075" s="76"/>
      <c r="L2075" s="78"/>
      <c r="M2075" s="76"/>
      <c r="N2075" s="76"/>
      <c r="O2075" s="76"/>
      <c r="P2075" s="76"/>
      <c r="Q2075" s="76"/>
      <c r="R2075" s="79"/>
      <c r="S2075" s="76"/>
      <c r="T2075" s="76"/>
      <c r="U2075" s="76"/>
      <c r="V2075" s="76"/>
      <c r="W2075" s="76"/>
      <c r="X2075" s="76"/>
      <c r="Y2075" s="76"/>
      <c r="Z2075" s="76"/>
      <c r="AA2075" s="76"/>
      <c r="AB2075" s="76"/>
      <c r="AC2075" s="76"/>
      <c r="AD2075" s="76"/>
      <c r="AE2075" s="76"/>
      <c r="AF2075" s="76"/>
      <c r="AG2075" s="76"/>
      <c r="AH2075" s="76"/>
      <c r="AI2075" s="76"/>
      <c r="AJ2075" s="76"/>
      <c r="AK2075" s="76"/>
      <c r="AL2075" s="78"/>
      <c r="AM2075" s="76"/>
      <c r="AN2075" s="76"/>
      <c r="AO2075" s="76"/>
      <c r="AP2075" s="76"/>
      <c r="AQ2075" s="76"/>
      <c r="AR2075" s="76"/>
      <c r="AS2075" s="76"/>
      <c r="AT2075" s="76"/>
      <c r="AU2075" s="76"/>
      <c r="AV2075" s="76"/>
      <c r="AW2075" s="76"/>
      <c r="AX2075" s="76"/>
      <c r="AY2075" s="76"/>
      <c r="AZ2075" s="76"/>
      <c r="BA2075" s="76"/>
      <c r="BB2075" s="76"/>
      <c r="BC2075" s="77"/>
      <c r="BD2075" s="77"/>
      <c r="BE2075" s="77"/>
      <c r="BF2075" s="77"/>
      <c r="BG2075" s="77"/>
      <c r="BH2075" s="77"/>
      <c r="BI2075" s="77"/>
      <c r="BJ2075" s="76"/>
      <c r="BK2075" s="76"/>
      <c r="BL2075" s="78"/>
      <c r="BM2075" s="76"/>
      <c r="BN2075" s="76"/>
      <c r="BO2075" s="76"/>
      <c r="BP2075" s="76"/>
      <c r="BQ2075" s="76"/>
      <c r="BR2075" s="76"/>
      <c r="BS2075" s="76"/>
      <c r="BT2075" s="76"/>
      <c r="BU2075" s="76"/>
      <c r="BV2075" s="76"/>
      <c r="BW2075" s="76"/>
      <c r="BX2075" s="76"/>
      <c r="BY2075" s="76"/>
      <c r="BZ2075" s="70"/>
      <c r="CA2075" s="71"/>
      <c r="CB2075" s="70"/>
      <c r="CC2075" s="70"/>
      <c r="CD2075" s="72"/>
      <c r="CJ2075"/>
      <c r="CW2075" s="74"/>
      <c r="DC2075" s="67"/>
      <c r="DI2075" s="67"/>
    </row>
    <row r="2076" spans="1:113">
      <c r="A2076" s="76"/>
      <c r="B2076" s="77"/>
      <c r="C2076" s="76"/>
      <c r="D2076" s="78"/>
      <c r="E2076" s="76"/>
      <c r="F2076" s="76"/>
      <c r="G2076" s="76"/>
      <c r="H2076" s="76"/>
      <c r="I2076" s="76"/>
      <c r="J2076" s="76"/>
      <c r="K2076" s="76"/>
      <c r="L2076" s="78"/>
      <c r="M2076" s="76"/>
      <c r="N2076" s="76"/>
      <c r="O2076" s="76"/>
      <c r="P2076" s="76"/>
      <c r="Q2076" s="76"/>
      <c r="R2076" s="76"/>
      <c r="S2076" s="76"/>
      <c r="T2076" s="76"/>
      <c r="U2076" s="76"/>
      <c r="V2076" s="76"/>
      <c r="W2076" s="76"/>
      <c r="X2076" s="76"/>
      <c r="Y2076" s="76"/>
      <c r="Z2076" s="76"/>
      <c r="AA2076" s="76"/>
      <c r="AB2076" s="76"/>
      <c r="AC2076" s="76"/>
      <c r="AD2076" s="76"/>
      <c r="AE2076" s="76"/>
      <c r="AF2076" s="76"/>
      <c r="AG2076" s="76"/>
      <c r="AH2076" s="76"/>
      <c r="AI2076" s="76"/>
      <c r="AJ2076" s="76"/>
      <c r="AK2076" s="76"/>
      <c r="AL2076" s="78"/>
      <c r="AM2076" s="76"/>
      <c r="AN2076" s="76"/>
      <c r="AO2076" s="76"/>
      <c r="AP2076" s="76"/>
      <c r="AQ2076" s="76"/>
      <c r="AR2076" s="76"/>
      <c r="AS2076" s="76"/>
      <c r="AT2076" s="76"/>
      <c r="AU2076" s="76"/>
      <c r="AV2076" s="76"/>
      <c r="AW2076" s="76"/>
      <c r="AX2076" s="76"/>
      <c r="AY2076" s="76"/>
      <c r="AZ2076" s="76"/>
      <c r="BA2076" s="76"/>
      <c r="BB2076" s="76"/>
      <c r="BC2076" s="77"/>
      <c r="BD2076" s="77"/>
      <c r="BE2076" s="77"/>
      <c r="BF2076" s="77"/>
      <c r="BG2076" s="77"/>
      <c r="BH2076" s="77"/>
      <c r="BI2076" s="77"/>
      <c r="BJ2076" s="76"/>
      <c r="BK2076" s="76"/>
      <c r="BL2076" s="78"/>
      <c r="BM2076" s="76"/>
      <c r="BN2076" s="76"/>
      <c r="BO2076" s="76"/>
      <c r="BP2076" s="76"/>
      <c r="BQ2076" s="76"/>
      <c r="BR2076" s="76"/>
      <c r="BS2076" s="76"/>
      <c r="BT2076" s="76"/>
      <c r="BU2076" s="76"/>
      <c r="BV2076" s="76"/>
      <c r="BW2076" s="76"/>
      <c r="BX2076" s="76"/>
      <c r="BY2076" s="76"/>
      <c r="BZ2076" s="70"/>
      <c r="CA2076" s="71"/>
      <c r="CB2076" s="70"/>
      <c r="CC2076" s="70"/>
      <c r="CD2076" s="72"/>
      <c r="CJ2076"/>
      <c r="CW2076" s="74"/>
      <c r="DC2076" s="67"/>
      <c r="DI2076" s="67"/>
    </row>
    <row r="2077" spans="1:113">
      <c r="A2077" s="76"/>
      <c r="B2077" s="77"/>
      <c r="C2077" s="76"/>
      <c r="D2077" s="78"/>
      <c r="E2077" s="76"/>
      <c r="F2077" s="76"/>
      <c r="G2077" s="76"/>
      <c r="H2077" s="76"/>
      <c r="I2077" s="76"/>
      <c r="J2077" s="76"/>
      <c r="K2077" s="76"/>
      <c r="L2077" s="78"/>
      <c r="M2077" s="76"/>
      <c r="N2077" s="76"/>
      <c r="O2077" s="76"/>
      <c r="P2077" s="76"/>
      <c r="Q2077" s="76"/>
      <c r="R2077" s="76"/>
      <c r="S2077" s="76"/>
      <c r="T2077" s="76"/>
      <c r="U2077" s="76"/>
      <c r="V2077" s="76"/>
      <c r="W2077" s="76"/>
      <c r="X2077" s="76"/>
      <c r="Y2077" s="76"/>
      <c r="Z2077" s="76"/>
      <c r="AA2077" s="76"/>
      <c r="AB2077" s="76"/>
      <c r="AC2077" s="76"/>
      <c r="AD2077" s="76"/>
      <c r="AE2077" s="76"/>
      <c r="AF2077" s="76"/>
      <c r="AG2077" s="76"/>
      <c r="AH2077" s="76"/>
      <c r="AI2077" s="76"/>
      <c r="AJ2077" s="76"/>
      <c r="AK2077" s="76"/>
      <c r="AL2077" s="78"/>
      <c r="AM2077" s="76"/>
      <c r="AN2077" s="76"/>
      <c r="AO2077" s="76"/>
      <c r="AP2077" s="76"/>
      <c r="AQ2077" s="76"/>
      <c r="AR2077" s="76"/>
      <c r="AS2077" s="76"/>
      <c r="AT2077" s="76"/>
      <c r="AU2077" s="76"/>
      <c r="AV2077" s="76"/>
      <c r="AW2077" s="76"/>
      <c r="AX2077" s="76"/>
      <c r="AY2077" s="76"/>
      <c r="AZ2077" s="76"/>
      <c r="BA2077" s="76"/>
      <c r="BB2077" s="76"/>
      <c r="BC2077" s="77"/>
      <c r="BD2077" s="77"/>
      <c r="BE2077" s="77"/>
      <c r="BF2077" s="77"/>
      <c r="BG2077" s="77"/>
      <c r="BH2077" s="77"/>
      <c r="BI2077" s="77"/>
      <c r="BJ2077" s="76"/>
      <c r="BK2077" s="76"/>
      <c r="BL2077" s="78"/>
      <c r="BM2077" s="76"/>
      <c r="BN2077" s="76"/>
      <c r="BO2077" s="76"/>
      <c r="BP2077" s="76"/>
      <c r="BQ2077" s="76"/>
      <c r="BR2077" s="76"/>
      <c r="BS2077" s="76"/>
      <c r="BT2077" s="76"/>
      <c r="BU2077" s="76"/>
      <c r="BV2077" s="76"/>
      <c r="BW2077" s="76"/>
      <c r="BX2077" s="76"/>
      <c r="BY2077" s="76"/>
      <c r="BZ2077" s="70"/>
      <c r="CA2077" s="71"/>
      <c r="CB2077" s="70"/>
      <c r="CC2077" s="70"/>
      <c r="CD2077" s="72"/>
      <c r="CJ2077"/>
      <c r="CW2077" s="74"/>
      <c r="DC2077" s="67"/>
      <c r="DI2077" s="67"/>
    </row>
    <row r="2078" spans="1:113">
      <c r="A2078" s="76"/>
      <c r="B2078" s="77"/>
      <c r="C2078" s="76"/>
      <c r="D2078" s="78"/>
      <c r="E2078" s="76"/>
      <c r="F2078" s="76"/>
      <c r="G2078" s="76"/>
      <c r="H2078" s="76"/>
      <c r="I2078" s="76"/>
      <c r="J2078" s="76"/>
      <c r="K2078" s="76"/>
      <c r="L2078" s="78"/>
      <c r="M2078" s="76"/>
      <c r="N2078" s="76"/>
      <c r="O2078" s="76"/>
      <c r="P2078" s="76"/>
      <c r="Q2078" s="76"/>
      <c r="R2078" s="76"/>
      <c r="S2078" s="76"/>
      <c r="T2078" s="76"/>
      <c r="U2078" s="76"/>
      <c r="V2078" s="76"/>
      <c r="W2078" s="76"/>
      <c r="X2078" s="76"/>
      <c r="Y2078" s="76"/>
      <c r="Z2078" s="76"/>
      <c r="AA2078" s="76"/>
      <c r="AB2078" s="76"/>
      <c r="AC2078" s="76"/>
      <c r="AD2078" s="76"/>
      <c r="AE2078" s="76"/>
      <c r="AF2078" s="76"/>
      <c r="AG2078" s="76"/>
      <c r="AH2078" s="76"/>
      <c r="AI2078" s="76"/>
      <c r="AJ2078" s="76"/>
      <c r="AK2078" s="76"/>
      <c r="AL2078" s="78"/>
      <c r="AM2078" s="76"/>
      <c r="AN2078" s="76"/>
      <c r="AO2078" s="76"/>
      <c r="AP2078" s="76"/>
      <c r="AQ2078" s="76"/>
      <c r="AR2078" s="76"/>
      <c r="AS2078" s="76"/>
      <c r="AT2078" s="76"/>
      <c r="AU2078" s="76"/>
      <c r="AV2078" s="76"/>
      <c r="AW2078" s="76"/>
      <c r="AX2078" s="76"/>
      <c r="AY2078" s="76"/>
      <c r="AZ2078" s="76"/>
      <c r="BA2078" s="76"/>
      <c r="BB2078" s="76"/>
      <c r="BC2078" s="77"/>
      <c r="BD2078" s="77"/>
      <c r="BE2078" s="77"/>
      <c r="BF2078" s="77"/>
      <c r="BG2078" s="77"/>
      <c r="BH2078" s="77"/>
      <c r="BI2078" s="77"/>
      <c r="BJ2078" s="76"/>
      <c r="BK2078" s="76"/>
      <c r="BL2078" s="78"/>
      <c r="BM2078" s="76"/>
      <c r="BN2078" s="76"/>
      <c r="BO2078" s="76"/>
      <c r="BP2078" s="76"/>
      <c r="BQ2078" s="76"/>
      <c r="BR2078" s="76"/>
      <c r="BS2078" s="76"/>
      <c r="BT2078" s="76"/>
      <c r="BU2078" s="76"/>
      <c r="BV2078" s="76"/>
      <c r="BW2078" s="76"/>
      <c r="BX2078" s="76"/>
      <c r="BY2078" s="76"/>
      <c r="BZ2078" s="70"/>
      <c r="CA2078" s="71"/>
      <c r="CB2078" s="70"/>
      <c r="CC2078" s="70"/>
      <c r="CD2078" s="72"/>
      <c r="CJ2078"/>
      <c r="CW2078" s="74"/>
      <c r="DC2078" s="67"/>
      <c r="DI2078" s="67"/>
    </row>
    <row r="2079" spans="1:113">
      <c r="A2079" s="76"/>
      <c r="B2079" s="77"/>
      <c r="C2079" s="76"/>
      <c r="D2079" s="78"/>
      <c r="E2079" s="76"/>
      <c r="F2079" s="76"/>
      <c r="G2079" s="76"/>
      <c r="H2079" s="76"/>
      <c r="I2079" s="76"/>
      <c r="J2079" s="76"/>
      <c r="K2079" s="76"/>
      <c r="L2079" s="78"/>
      <c r="M2079" s="76"/>
      <c r="N2079" s="76"/>
      <c r="O2079" s="76"/>
      <c r="P2079" s="76"/>
      <c r="Q2079" s="76"/>
      <c r="R2079" s="76"/>
      <c r="S2079" s="76"/>
      <c r="T2079" s="76"/>
      <c r="U2079" s="76"/>
      <c r="V2079" s="76"/>
      <c r="W2079" s="76"/>
      <c r="X2079" s="76"/>
      <c r="Y2079" s="76"/>
      <c r="Z2079" s="76"/>
      <c r="AA2079" s="76"/>
      <c r="AB2079" s="76"/>
      <c r="AC2079" s="76"/>
      <c r="AD2079" s="76"/>
      <c r="AE2079" s="76"/>
      <c r="AF2079" s="76"/>
      <c r="AG2079" s="76"/>
      <c r="AH2079" s="76"/>
      <c r="AI2079" s="76"/>
      <c r="AJ2079" s="76"/>
      <c r="AK2079" s="76"/>
      <c r="AL2079" s="78"/>
      <c r="AM2079" s="76"/>
      <c r="AN2079" s="76"/>
      <c r="AO2079" s="76"/>
      <c r="AP2079" s="76"/>
      <c r="AQ2079" s="76"/>
      <c r="AR2079" s="76"/>
      <c r="AS2079" s="76"/>
      <c r="AT2079" s="76"/>
      <c r="AU2079" s="76"/>
      <c r="AV2079" s="76"/>
      <c r="AW2079" s="76"/>
      <c r="AX2079" s="76"/>
      <c r="AY2079" s="76"/>
      <c r="AZ2079" s="76"/>
      <c r="BA2079" s="76"/>
      <c r="BB2079" s="76"/>
      <c r="BC2079" s="77"/>
      <c r="BD2079" s="77"/>
      <c r="BE2079" s="77"/>
      <c r="BF2079" s="77"/>
      <c r="BG2079" s="77"/>
      <c r="BH2079" s="77"/>
      <c r="BI2079" s="77"/>
      <c r="BJ2079" s="76"/>
      <c r="BK2079" s="76"/>
      <c r="BL2079" s="78"/>
      <c r="BM2079" s="76"/>
      <c r="BN2079" s="76"/>
      <c r="BO2079" s="76"/>
      <c r="BP2079" s="76"/>
      <c r="BQ2079" s="76"/>
      <c r="BR2079" s="76"/>
      <c r="BS2079" s="76"/>
      <c r="BT2079" s="76"/>
      <c r="BU2079" s="76"/>
      <c r="BV2079" s="76"/>
      <c r="BW2079" s="76"/>
      <c r="BX2079" s="76"/>
      <c r="BY2079" s="76"/>
      <c r="BZ2079" s="70"/>
      <c r="CA2079" s="71"/>
      <c r="CB2079" s="70"/>
      <c r="CC2079" s="70"/>
      <c r="CD2079" s="72"/>
      <c r="CJ2079"/>
      <c r="CW2079" s="74"/>
      <c r="DC2079" s="67"/>
      <c r="DI2079" s="67"/>
    </row>
    <row r="2080" spans="1:113">
      <c r="A2080" s="76"/>
      <c r="B2080" s="77"/>
      <c r="C2080" s="76"/>
      <c r="D2080" s="78"/>
      <c r="E2080" s="76"/>
      <c r="F2080" s="76"/>
      <c r="G2080" s="76"/>
      <c r="H2080" s="76"/>
      <c r="I2080" s="76"/>
      <c r="J2080" s="76"/>
      <c r="K2080" s="76"/>
      <c r="L2080" s="78"/>
      <c r="M2080" s="76"/>
      <c r="N2080" s="76"/>
      <c r="O2080" s="76"/>
      <c r="P2080" s="76"/>
      <c r="Q2080" s="76"/>
      <c r="R2080" s="76"/>
      <c r="S2080" s="76"/>
      <c r="T2080" s="76"/>
      <c r="U2080" s="76"/>
      <c r="V2080" s="76"/>
      <c r="W2080" s="76"/>
      <c r="X2080" s="76"/>
      <c r="Y2080" s="76"/>
      <c r="Z2080" s="76"/>
      <c r="AA2080" s="76"/>
      <c r="AB2080" s="76"/>
      <c r="AC2080" s="76"/>
      <c r="AD2080" s="76"/>
      <c r="AE2080" s="76"/>
      <c r="AF2080" s="76"/>
      <c r="AG2080" s="76"/>
      <c r="AH2080" s="76"/>
      <c r="AI2080" s="76"/>
      <c r="AJ2080" s="76"/>
      <c r="AK2080" s="76"/>
      <c r="AL2080" s="78"/>
      <c r="AM2080" s="76"/>
      <c r="AN2080" s="76"/>
      <c r="AO2080" s="76"/>
      <c r="AP2080" s="76"/>
      <c r="AQ2080" s="76"/>
      <c r="AR2080" s="76"/>
      <c r="AS2080" s="76"/>
      <c r="AT2080" s="76"/>
      <c r="AU2080" s="76"/>
      <c r="AV2080" s="76"/>
      <c r="AW2080" s="76"/>
      <c r="AX2080" s="76"/>
      <c r="AY2080" s="76"/>
      <c r="AZ2080" s="76"/>
      <c r="BA2080" s="76"/>
      <c r="BB2080" s="76"/>
      <c r="BC2080" s="77"/>
      <c r="BD2080" s="77"/>
      <c r="BE2080" s="77"/>
      <c r="BF2080" s="77"/>
      <c r="BG2080" s="77"/>
      <c r="BH2080" s="77"/>
      <c r="BI2080" s="77"/>
      <c r="BJ2080" s="76"/>
      <c r="BK2080" s="76"/>
      <c r="BL2080" s="78"/>
      <c r="BM2080" s="76"/>
      <c r="BN2080" s="76"/>
      <c r="BO2080" s="76"/>
      <c r="BP2080" s="76"/>
      <c r="BQ2080" s="76"/>
      <c r="BR2080" s="76"/>
      <c r="BS2080" s="76"/>
      <c r="BT2080" s="76"/>
      <c r="BU2080" s="76"/>
      <c r="BV2080" s="76"/>
      <c r="BW2080" s="76"/>
      <c r="BX2080" s="76"/>
      <c r="BY2080" s="76"/>
      <c r="BZ2080" s="70"/>
      <c r="CA2080" s="71"/>
      <c r="CB2080" s="70"/>
      <c r="CC2080" s="70"/>
      <c r="CD2080" s="72"/>
      <c r="CJ2080"/>
      <c r="CW2080" s="74"/>
      <c r="DC2080" s="67"/>
      <c r="DI2080" s="67"/>
    </row>
    <row r="2081" spans="1:113">
      <c r="A2081" s="76"/>
      <c r="B2081" s="80"/>
      <c r="C2081" s="76"/>
      <c r="D2081" s="78"/>
      <c r="E2081" s="76"/>
      <c r="F2081" s="76"/>
      <c r="G2081" s="76"/>
      <c r="H2081" s="76"/>
      <c r="I2081" s="76"/>
      <c r="J2081" s="76"/>
      <c r="K2081" s="76"/>
      <c r="L2081" s="78"/>
      <c r="M2081" s="76"/>
      <c r="N2081" s="76"/>
      <c r="O2081" s="76"/>
      <c r="P2081" s="76"/>
      <c r="Q2081" s="76"/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76"/>
      <c r="AE2081" s="76"/>
      <c r="AF2081" s="76"/>
      <c r="AG2081" s="76"/>
      <c r="AH2081" s="76"/>
      <c r="AI2081" s="76"/>
      <c r="AJ2081" s="76"/>
      <c r="AK2081" s="76"/>
      <c r="AL2081" s="78"/>
      <c r="AM2081" s="76"/>
      <c r="AN2081" s="76"/>
      <c r="AO2081" s="76"/>
      <c r="AP2081" s="76"/>
      <c r="AQ2081" s="76"/>
      <c r="AR2081" s="76"/>
      <c r="AS2081" s="76"/>
      <c r="AT2081" s="76"/>
      <c r="AU2081" s="76"/>
      <c r="AV2081" s="76"/>
      <c r="AW2081" s="76"/>
      <c r="AX2081" s="76"/>
      <c r="AY2081" s="76"/>
      <c r="AZ2081" s="76"/>
      <c r="BA2081" s="76"/>
      <c r="BB2081" s="76"/>
      <c r="BC2081" s="77"/>
      <c r="BD2081" s="77"/>
      <c r="BE2081" s="80"/>
      <c r="BF2081" s="77"/>
      <c r="BG2081" s="80"/>
      <c r="BH2081" s="80"/>
      <c r="BI2081" s="80"/>
      <c r="BJ2081" s="76"/>
      <c r="BK2081" s="76"/>
      <c r="BL2081" s="78"/>
      <c r="BM2081" s="76"/>
      <c r="BN2081" s="76"/>
      <c r="BO2081" s="76"/>
      <c r="BP2081" s="76"/>
      <c r="BQ2081" s="76"/>
      <c r="BR2081" s="76"/>
      <c r="BS2081" s="76"/>
      <c r="BT2081" s="76"/>
      <c r="BU2081" s="76"/>
      <c r="BV2081" s="76"/>
      <c r="BW2081" s="76"/>
      <c r="BX2081" s="76"/>
      <c r="BY2081" s="76"/>
      <c r="BZ2081" s="70"/>
      <c r="CA2081" s="71"/>
      <c r="CB2081" s="70"/>
      <c r="CC2081" s="70"/>
      <c r="CD2081" s="72"/>
      <c r="CJ2081"/>
      <c r="CW2081" s="74"/>
      <c r="DC2081" s="67"/>
      <c r="DI2081" s="67"/>
    </row>
    <row r="2082" spans="1:113">
      <c r="A2082" s="76"/>
      <c r="B2082" s="77"/>
      <c r="C2082" s="76"/>
      <c r="D2082" s="78"/>
      <c r="E2082" s="76"/>
      <c r="F2082" s="76"/>
      <c r="G2082" s="76"/>
      <c r="H2082" s="76"/>
      <c r="I2082" s="76"/>
      <c r="J2082" s="76"/>
      <c r="K2082" s="76"/>
      <c r="L2082" s="78"/>
      <c r="M2082" s="76"/>
      <c r="N2082" s="76"/>
      <c r="O2082" s="76"/>
      <c r="P2082" s="76"/>
      <c r="Q2082" s="76"/>
      <c r="R2082" s="76"/>
      <c r="S2082" s="76"/>
      <c r="T2082" s="76"/>
      <c r="U2082" s="76"/>
      <c r="V2082" s="76"/>
      <c r="W2082" s="76"/>
      <c r="X2082" s="76"/>
      <c r="Y2082" s="76"/>
      <c r="Z2082" s="76"/>
      <c r="AA2082" s="76"/>
      <c r="AB2082" s="76"/>
      <c r="AC2082" s="76"/>
      <c r="AD2082" s="76"/>
      <c r="AE2082" s="76"/>
      <c r="AF2082" s="76"/>
      <c r="AG2082" s="76"/>
      <c r="AH2082" s="76"/>
      <c r="AI2082" s="76"/>
      <c r="AJ2082" s="76"/>
      <c r="AK2082" s="76"/>
      <c r="AL2082" s="78"/>
      <c r="AM2082" s="76"/>
      <c r="AN2082" s="76"/>
      <c r="AO2082" s="76"/>
      <c r="AP2082" s="76"/>
      <c r="AQ2082" s="76"/>
      <c r="AR2082" s="76"/>
      <c r="AS2082" s="76"/>
      <c r="AT2082" s="76"/>
      <c r="AU2082" s="76"/>
      <c r="AV2082" s="76"/>
      <c r="AW2082" s="76"/>
      <c r="AX2082" s="76"/>
      <c r="AY2082" s="76"/>
      <c r="AZ2082" s="76"/>
      <c r="BA2082" s="76"/>
      <c r="BB2082" s="76"/>
      <c r="BC2082" s="77"/>
      <c r="BD2082" s="77"/>
      <c r="BE2082" s="77"/>
      <c r="BF2082" s="77"/>
      <c r="BG2082" s="77"/>
      <c r="BH2082" s="77"/>
      <c r="BI2082" s="77"/>
      <c r="BJ2082" s="76"/>
      <c r="BK2082" s="76"/>
      <c r="BL2082" s="78"/>
      <c r="BM2082" s="76"/>
      <c r="BN2082" s="76"/>
      <c r="BO2082" s="76"/>
      <c r="BP2082" s="76"/>
      <c r="BQ2082" s="76"/>
      <c r="BR2082" s="76"/>
      <c r="BS2082" s="76"/>
      <c r="BT2082" s="76"/>
      <c r="BU2082" s="76"/>
      <c r="BV2082" s="76"/>
      <c r="BW2082" s="76"/>
      <c r="BX2082" s="76"/>
      <c r="BY2082" s="76"/>
      <c r="BZ2082" s="70"/>
      <c r="CA2082" s="71"/>
      <c r="CB2082" s="70"/>
      <c r="CC2082" s="70"/>
      <c r="CD2082" s="72"/>
      <c r="CJ2082"/>
      <c r="CW2082" s="74"/>
      <c r="DC2082" s="67"/>
      <c r="DI2082" s="67"/>
    </row>
    <row r="2083" spans="1:113">
      <c r="A2083" s="76"/>
      <c r="B2083" s="80"/>
      <c r="C2083" s="76"/>
      <c r="D2083" s="78"/>
      <c r="E2083" s="76"/>
      <c r="F2083" s="76"/>
      <c r="G2083" s="76"/>
      <c r="H2083" s="76"/>
      <c r="I2083" s="76"/>
      <c r="J2083" s="76"/>
      <c r="K2083" s="76"/>
      <c r="L2083" s="78"/>
      <c r="M2083" s="76"/>
      <c r="N2083" s="76"/>
      <c r="O2083" s="76"/>
      <c r="P2083" s="76"/>
      <c r="Q2083" s="76"/>
      <c r="R2083" s="76"/>
      <c r="S2083" s="76"/>
      <c r="T2083" s="76"/>
      <c r="U2083" s="76"/>
      <c r="V2083" s="76"/>
      <c r="W2083" s="76"/>
      <c r="X2083" s="76"/>
      <c r="Y2083" s="76"/>
      <c r="Z2083" s="76"/>
      <c r="AA2083" s="76"/>
      <c r="AB2083" s="76"/>
      <c r="AC2083" s="76"/>
      <c r="AD2083" s="76"/>
      <c r="AE2083" s="76"/>
      <c r="AF2083" s="76"/>
      <c r="AG2083" s="76"/>
      <c r="AH2083" s="76"/>
      <c r="AI2083" s="76"/>
      <c r="AJ2083" s="76"/>
      <c r="AK2083" s="76"/>
      <c r="AL2083" s="78"/>
      <c r="AM2083" s="76"/>
      <c r="AN2083" s="76"/>
      <c r="AO2083" s="76"/>
      <c r="AP2083" s="76"/>
      <c r="AQ2083" s="76"/>
      <c r="AR2083" s="76"/>
      <c r="AS2083" s="76"/>
      <c r="AT2083" s="76"/>
      <c r="AU2083" s="76"/>
      <c r="AV2083" s="76"/>
      <c r="AW2083" s="76"/>
      <c r="AX2083" s="76"/>
      <c r="AY2083" s="76"/>
      <c r="AZ2083" s="76"/>
      <c r="BA2083" s="76"/>
      <c r="BB2083" s="76"/>
      <c r="BC2083" s="77"/>
      <c r="BD2083" s="77"/>
      <c r="BE2083" s="80"/>
      <c r="BF2083" s="77"/>
      <c r="BG2083" s="80"/>
      <c r="BH2083" s="80"/>
      <c r="BI2083" s="80"/>
      <c r="BJ2083" s="76"/>
      <c r="BK2083" s="76"/>
      <c r="BL2083" s="78"/>
      <c r="BM2083" s="76"/>
      <c r="BN2083" s="76"/>
      <c r="BO2083" s="76"/>
      <c r="BP2083" s="76"/>
      <c r="BQ2083" s="76"/>
      <c r="BR2083" s="76"/>
      <c r="BS2083" s="76"/>
      <c r="BT2083" s="76"/>
      <c r="BU2083" s="76"/>
      <c r="BV2083" s="76"/>
      <c r="BW2083" s="76"/>
      <c r="BX2083" s="76"/>
      <c r="BY2083" s="76"/>
      <c r="BZ2083" s="70"/>
      <c r="CA2083" s="71"/>
      <c r="CB2083" s="70"/>
      <c r="CC2083" s="70"/>
      <c r="CD2083" s="72"/>
      <c r="CJ2083"/>
      <c r="CW2083" s="74"/>
      <c r="DC2083" s="67"/>
      <c r="DI2083" s="67"/>
    </row>
    <row r="2084" spans="1:113">
      <c r="A2084" s="76"/>
      <c r="B2084" s="77"/>
      <c r="C2084" s="76"/>
      <c r="D2084" s="78"/>
      <c r="E2084" s="76"/>
      <c r="F2084" s="76"/>
      <c r="G2084" s="76"/>
      <c r="H2084" s="76"/>
      <c r="I2084" s="76"/>
      <c r="J2084" s="76"/>
      <c r="K2084" s="76"/>
      <c r="L2084" s="78"/>
      <c r="M2084" s="76"/>
      <c r="N2084" s="76"/>
      <c r="O2084" s="76"/>
      <c r="P2084" s="76"/>
      <c r="Q2084" s="76"/>
      <c r="R2084" s="76"/>
      <c r="S2084" s="76"/>
      <c r="T2084" s="76"/>
      <c r="U2084" s="76"/>
      <c r="V2084" s="76"/>
      <c r="W2084" s="76"/>
      <c r="X2084" s="76"/>
      <c r="Y2084" s="76"/>
      <c r="Z2084" s="76"/>
      <c r="AA2084" s="76"/>
      <c r="AB2084" s="76"/>
      <c r="AC2084" s="76"/>
      <c r="AD2084" s="76"/>
      <c r="AE2084" s="76"/>
      <c r="AF2084" s="76"/>
      <c r="AG2084" s="76"/>
      <c r="AH2084" s="76"/>
      <c r="AI2084" s="76"/>
      <c r="AJ2084" s="76"/>
      <c r="AK2084" s="76"/>
      <c r="AL2084" s="78"/>
      <c r="AM2084" s="76"/>
      <c r="AN2084" s="76"/>
      <c r="AO2084" s="76"/>
      <c r="AP2084" s="76"/>
      <c r="AQ2084" s="76"/>
      <c r="AR2084" s="76"/>
      <c r="AS2084" s="76"/>
      <c r="AT2084" s="76"/>
      <c r="AU2084" s="76"/>
      <c r="AV2084" s="76"/>
      <c r="AW2084" s="76"/>
      <c r="AX2084" s="76"/>
      <c r="AY2084" s="76"/>
      <c r="AZ2084" s="76"/>
      <c r="BA2084" s="76"/>
      <c r="BB2084" s="76"/>
      <c r="BC2084" s="77"/>
      <c r="BD2084" s="77"/>
      <c r="BE2084" s="77"/>
      <c r="BF2084" s="77"/>
      <c r="BG2084" s="77"/>
      <c r="BH2084" s="77"/>
      <c r="BI2084" s="77"/>
      <c r="BJ2084" s="76"/>
      <c r="BK2084" s="76"/>
      <c r="BL2084" s="78"/>
      <c r="BM2084" s="76"/>
      <c r="BN2084" s="76"/>
      <c r="BO2084" s="76"/>
      <c r="BP2084" s="76"/>
      <c r="BQ2084" s="76"/>
      <c r="BR2084" s="76"/>
      <c r="BS2084" s="76"/>
      <c r="BT2084" s="76"/>
      <c r="BU2084" s="76"/>
      <c r="BV2084" s="76"/>
      <c r="BW2084" s="76"/>
      <c r="BX2084" s="76"/>
      <c r="BY2084" s="76"/>
      <c r="BZ2084" s="70"/>
      <c r="CA2084" s="71"/>
      <c r="CB2084" s="70"/>
      <c r="CC2084" s="70"/>
      <c r="CD2084" s="72"/>
      <c r="CJ2084"/>
      <c r="CW2084" s="74"/>
      <c r="DC2084" s="67"/>
      <c r="DI2084" s="67"/>
    </row>
    <row r="2085" spans="1:113">
      <c r="A2085" s="76"/>
      <c r="B2085" s="77"/>
      <c r="C2085" s="76"/>
      <c r="D2085" s="78"/>
      <c r="E2085" s="76"/>
      <c r="F2085" s="76"/>
      <c r="G2085" s="76"/>
      <c r="H2085" s="76"/>
      <c r="I2085" s="76"/>
      <c r="J2085" s="76"/>
      <c r="K2085" s="76"/>
      <c r="L2085" s="78"/>
      <c r="M2085" s="76"/>
      <c r="N2085" s="76"/>
      <c r="O2085" s="76"/>
      <c r="P2085" s="76"/>
      <c r="Q2085" s="76"/>
      <c r="R2085" s="76"/>
      <c r="S2085" s="76"/>
      <c r="T2085" s="76"/>
      <c r="U2085" s="76"/>
      <c r="V2085" s="76"/>
      <c r="W2085" s="76"/>
      <c r="X2085" s="76"/>
      <c r="Y2085" s="76"/>
      <c r="Z2085" s="76"/>
      <c r="AA2085" s="76"/>
      <c r="AB2085" s="76"/>
      <c r="AC2085" s="76"/>
      <c r="AD2085" s="76"/>
      <c r="AE2085" s="76"/>
      <c r="AF2085" s="76"/>
      <c r="AG2085" s="76"/>
      <c r="AH2085" s="76"/>
      <c r="AI2085" s="76"/>
      <c r="AJ2085" s="76"/>
      <c r="AK2085" s="76"/>
      <c r="AL2085" s="78"/>
      <c r="AM2085" s="76"/>
      <c r="AN2085" s="76"/>
      <c r="AO2085" s="76"/>
      <c r="AP2085" s="76"/>
      <c r="AQ2085" s="76"/>
      <c r="AR2085" s="76"/>
      <c r="AS2085" s="76"/>
      <c r="AT2085" s="76"/>
      <c r="AU2085" s="76"/>
      <c r="AV2085" s="76"/>
      <c r="AW2085" s="76"/>
      <c r="AX2085" s="76"/>
      <c r="AY2085" s="76"/>
      <c r="AZ2085" s="76"/>
      <c r="BA2085" s="76"/>
      <c r="BB2085" s="76"/>
      <c r="BC2085" s="77"/>
      <c r="BD2085" s="77"/>
      <c r="BE2085" s="77"/>
      <c r="BF2085" s="77"/>
      <c r="BG2085" s="77"/>
      <c r="BH2085" s="77"/>
      <c r="BI2085" s="77"/>
      <c r="BJ2085" s="76"/>
      <c r="BK2085" s="76"/>
      <c r="BL2085" s="78"/>
      <c r="BM2085" s="76"/>
      <c r="BN2085" s="76"/>
      <c r="BO2085" s="76"/>
      <c r="BP2085" s="76"/>
      <c r="BQ2085" s="76"/>
      <c r="BR2085" s="76"/>
      <c r="BS2085" s="76"/>
      <c r="BT2085" s="76"/>
      <c r="BU2085" s="76"/>
      <c r="BV2085" s="76"/>
      <c r="BW2085" s="76"/>
      <c r="BX2085" s="76"/>
      <c r="BY2085" s="76"/>
      <c r="BZ2085" s="70"/>
      <c r="CA2085" s="71"/>
      <c r="CB2085" s="70"/>
      <c r="CC2085" s="70"/>
      <c r="CD2085" s="72"/>
      <c r="CJ2085"/>
      <c r="CW2085" s="74"/>
      <c r="DC2085" s="67"/>
      <c r="DI2085" s="67"/>
    </row>
    <row r="2086" spans="1:113">
      <c r="A2086" s="76"/>
      <c r="B2086" s="77"/>
      <c r="C2086" s="76"/>
      <c r="D2086" s="78"/>
      <c r="E2086" s="76"/>
      <c r="F2086" s="76"/>
      <c r="G2086" s="76"/>
      <c r="H2086" s="76"/>
      <c r="I2086" s="76"/>
      <c r="J2086" s="76"/>
      <c r="K2086" s="76"/>
      <c r="L2086" s="78"/>
      <c r="M2086" s="76"/>
      <c r="N2086" s="76"/>
      <c r="O2086" s="76"/>
      <c r="P2086" s="76"/>
      <c r="Q2086" s="76"/>
      <c r="R2086" s="76"/>
      <c r="S2086" s="76"/>
      <c r="T2086" s="76"/>
      <c r="U2086" s="76"/>
      <c r="V2086" s="76"/>
      <c r="W2086" s="76"/>
      <c r="X2086" s="76"/>
      <c r="Y2086" s="76"/>
      <c r="Z2086" s="76"/>
      <c r="AA2086" s="76"/>
      <c r="AB2086" s="76"/>
      <c r="AC2086" s="76"/>
      <c r="AD2086" s="76"/>
      <c r="AE2086" s="76"/>
      <c r="AF2086" s="76"/>
      <c r="AG2086" s="76"/>
      <c r="AH2086" s="76"/>
      <c r="AI2086" s="76"/>
      <c r="AJ2086" s="76"/>
      <c r="AK2086" s="76"/>
      <c r="AL2086" s="78"/>
      <c r="AM2086" s="76"/>
      <c r="AN2086" s="76"/>
      <c r="AO2086" s="76"/>
      <c r="AP2086" s="76"/>
      <c r="AQ2086" s="76"/>
      <c r="AR2086" s="76"/>
      <c r="AS2086" s="76"/>
      <c r="AT2086" s="76"/>
      <c r="AU2086" s="76"/>
      <c r="AV2086" s="76"/>
      <c r="AW2086" s="76"/>
      <c r="AX2086" s="76"/>
      <c r="AY2086" s="76"/>
      <c r="AZ2086" s="76"/>
      <c r="BA2086" s="76"/>
      <c r="BB2086" s="76"/>
      <c r="BC2086" s="77"/>
      <c r="BD2086" s="77"/>
      <c r="BE2086" s="77"/>
      <c r="BF2086" s="77"/>
      <c r="BG2086" s="77"/>
      <c r="BH2086" s="77"/>
      <c r="BI2086" s="77"/>
      <c r="BJ2086" s="76"/>
      <c r="BK2086" s="76"/>
      <c r="BL2086" s="78"/>
      <c r="BM2086" s="76"/>
      <c r="BN2086" s="76"/>
      <c r="BO2086" s="76"/>
      <c r="BP2086" s="76"/>
      <c r="BQ2086" s="76"/>
      <c r="BR2086" s="76"/>
      <c r="BS2086" s="76"/>
      <c r="BT2086" s="76"/>
      <c r="BU2086" s="76"/>
      <c r="BV2086" s="76"/>
      <c r="BW2086" s="76"/>
      <c r="BX2086" s="76"/>
      <c r="BY2086" s="76"/>
      <c r="BZ2086" s="70"/>
      <c r="CA2086" s="71"/>
      <c r="CB2086" s="70"/>
      <c r="CC2086" s="70"/>
      <c r="CD2086" s="72"/>
      <c r="CJ2086"/>
      <c r="CW2086" s="74"/>
      <c r="DC2086" s="67"/>
      <c r="DI2086" s="67"/>
    </row>
    <row r="2087" spans="1:113">
      <c r="A2087" s="76"/>
      <c r="B2087" s="77"/>
      <c r="C2087" s="76"/>
      <c r="D2087" s="78"/>
      <c r="E2087" s="76"/>
      <c r="F2087" s="76"/>
      <c r="G2087" s="76"/>
      <c r="H2087" s="76"/>
      <c r="I2087" s="76"/>
      <c r="J2087" s="76"/>
      <c r="K2087" s="76"/>
      <c r="L2087" s="78"/>
      <c r="M2087" s="76"/>
      <c r="N2087" s="76"/>
      <c r="O2087" s="76"/>
      <c r="P2087" s="76"/>
      <c r="Q2087" s="76"/>
      <c r="R2087" s="76"/>
      <c r="S2087" s="76"/>
      <c r="T2087" s="76"/>
      <c r="U2087" s="76"/>
      <c r="V2087" s="76"/>
      <c r="W2087" s="76"/>
      <c r="X2087" s="76"/>
      <c r="Y2087" s="76"/>
      <c r="Z2087" s="76"/>
      <c r="AA2087" s="76"/>
      <c r="AB2087" s="76"/>
      <c r="AC2087" s="76"/>
      <c r="AD2087" s="76"/>
      <c r="AE2087" s="76"/>
      <c r="AF2087" s="76"/>
      <c r="AG2087" s="76"/>
      <c r="AH2087" s="76"/>
      <c r="AI2087" s="76"/>
      <c r="AJ2087" s="76"/>
      <c r="AK2087" s="76"/>
      <c r="AL2087" s="78"/>
      <c r="AM2087" s="76"/>
      <c r="AN2087" s="76"/>
      <c r="AO2087" s="76"/>
      <c r="AP2087" s="76"/>
      <c r="AQ2087" s="76"/>
      <c r="AR2087" s="76"/>
      <c r="AS2087" s="76"/>
      <c r="AT2087" s="76"/>
      <c r="AU2087" s="76"/>
      <c r="AV2087" s="76"/>
      <c r="AW2087" s="76"/>
      <c r="AX2087" s="76"/>
      <c r="AY2087" s="76"/>
      <c r="AZ2087" s="76"/>
      <c r="BA2087" s="76"/>
      <c r="BB2087" s="76"/>
      <c r="BC2087" s="77"/>
      <c r="BD2087" s="77"/>
      <c r="BE2087" s="77"/>
      <c r="BF2087" s="77"/>
      <c r="BG2087" s="77"/>
      <c r="BH2087" s="77"/>
      <c r="BI2087" s="77"/>
      <c r="BJ2087" s="76"/>
      <c r="BK2087" s="76"/>
      <c r="BL2087" s="78"/>
      <c r="BM2087" s="76"/>
      <c r="BN2087" s="76"/>
      <c r="BO2087" s="76"/>
      <c r="BP2087" s="76"/>
      <c r="BQ2087" s="76"/>
      <c r="BR2087" s="76"/>
      <c r="BS2087" s="76"/>
      <c r="BT2087" s="76"/>
      <c r="BU2087" s="76"/>
      <c r="BV2087" s="76"/>
      <c r="BW2087" s="76"/>
      <c r="BX2087" s="76"/>
      <c r="BY2087" s="76"/>
      <c r="BZ2087" s="70"/>
      <c r="CA2087" s="71"/>
      <c r="CB2087" s="70"/>
      <c r="CC2087" s="70"/>
      <c r="CD2087" s="72"/>
      <c r="CJ2087"/>
      <c r="CW2087" s="74"/>
      <c r="DC2087" s="67"/>
      <c r="DI2087" s="67"/>
    </row>
    <row r="2088" spans="1:113">
      <c r="A2088" s="76"/>
      <c r="B2088" s="77"/>
      <c r="C2088" s="76"/>
      <c r="D2088" s="78"/>
      <c r="E2088" s="76"/>
      <c r="F2088" s="76"/>
      <c r="G2088" s="76"/>
      <c r="H2088" s="76"/>
      <c r="I2088" s="76"/>
      <c r="J2088" s="76"/>
      <c r="K2088" s="76"/>
      <c r="L2088" s="78"/>
      <c r="M2088" s="76"/>
      <c r="N2088" s="76"/>
      <c r="O2088" s="76"/>
      <c r="P2088" s="76"/>
      <c r="Q2088" s="76"/>
      <c r="R2088" s="79"/>
      <c r="S2088" s="76"/>
      <c r="T2088" s="76"/>
      <c r="U2088" s="76"/>
      <c r="V2088" s="76"/>
      <c r="W2088" s="76"/>
      <c r="X2088" s="76"/>
      <c r="Y2088" s="76"/>
      <c r="Z2088" s="76"/>
      <c r="AA2088" s="76"/>
      <c r="AB2088" s="76"/>
      <c r="AC2088" s="76"/>
      <c r="AD2088" s="76"/>
      <c r="AE2088" s="76"/>
      <c r="AF2088" s="76"/>
      <c r="AG2088" s="76"/>
      <c r="AH2088" s="76"/>
      <c r="AI2088" s="76"/>
      <c r="AJ2088" s="76"/>
      <c r="AK2088" s="76"/>
      <c r="AL2088" s="78"/>
      <c r="AM2088" s="76"/>
      <c r="AN2088" s="76"/>
      <c r="AO2088" s="76"/>
      <c r="AP2088" s="76"/>
      <c r="AQ2088" s="76"/>
      <c r="AR2088" s="76"/>
      <c r="AS2088" s="76"/>
      <c r="AT2088" s="76"/>
      <c r="AU2088" s="76"/>
      <c r="AV2088" s="76"/>
      <c r="AW2088" s="76"/>
      <c r="AX2088" s="76"/>
      <c r="AY2088" s="76"/>
      <c r="AZ2088" s="76"/>
      <c r="BA2088" s="76"/>
      <c r="BB2088" s="76"/>
      <c r="BC2088" s="77"/>
      <c r="BD2088" s="77"/>
      <c r="BE2088" s="77"/>
      <c r="BF2088" s="77"/>
      <c r="BG2088" s="77"/>
      <c r="BH2088" s="77"/>
      <c r="BI2088" s="77"/>
      <c r="BJ2088" s="76"/>
      <c r="BK2088" s="76"/>
      <c r="BL2088" s="78"/>
      <c r="BM2088" s="76"/>
      <c r="BN2088" s="76"/>
      <c r="BO2088" s="76"/>
      <c r="BP2088" s="76"/>
      <c r="BQ2088" s="76"/>
      <c r="BR2088" s="76"/>
      <c r="BS2088" s="76"/>
      <c r="BT2088" s="76"/>
      <c r="BU2088" s="76"/>
      <c r="BV2088" s="76"/>
      <c r="BW2088" s="76"/>
      <c r="BX2088" s="76"/>
      <c r="BY2088" s="76"/>
      <c r="BZ2088" s="70"/>
      <c r="CA2088" s="71"/>
      <c r="CB2088" s="70"/>
      <c r="CC2088" s="70"/>
      <c r="CD2088" s="72"/>
      <c r="CJ2088"/>
      <c r="CW2088" s="74"/>
      <c r="DC2088" s="67"/>
      <c r="DI2088" s="67"/>
    </row>
    <row r="2089" spans="1:113">
      <c r="A2089" s="76"/>
      <c r="B2089" s="77"/>
      <c r="C2089" s="76"/>
      <c r="D2089" s="78"/>
      <c r="E2089" s="76"/>
      <c r="F2089" s="76"/>
      <c r="G2089" s="76"/>
      <c r="H2089" s="76"/>
      <c r="I2089" s="76"/>
      <c r="J2089" s="76"/>
      <c r="K2089" s="76"/>
      <c r="L2089" s="78"/>
      <c r="M2089" s="76"/>
      <c r="N2089" s="76"/>
      <c r="O2089" s="76"/>
      <c r="P2089" s="76"/>
      <c r="Q2089" s="76"/>
      <c r="R2089" s="76"/>
      <c r="S2089" s="76"/>
      <c r="T2089" s="76"/>
      <c r="U2089" s="76"/>
      <c r="V2089" s="76"/>
      <c r="W2089" s="76"/>
      <c r="X2089" s="76"/>
      <c r="Y2089" s="76"/>
      <c r="Z2089" s="76"/>
      <c r="AA2089" s="76"/>
      <c r="AB2089" s="76"/>
      <c r="AC2089" s="76"/>
      <c r="AD2089" s="76"/>
      <c r="AE2089" s="76"/>
      <c r="AF2089" s="76"/>
      <c r="AG2089" s="76"/>
      <c r="AH2089" s="76"/>
      <c r="AI2089" s="76"/>
      <c r="AJ2089" s="76"/>
      <c r="AK2089" s="76"/>
      <c r="AL2089" s="78"/>
      <c r="AM2089" s="76"/>
      <c r="AN2089" s="76"/>
      <c r="AO2089" s="76"/>
      <c r="AP2089" s="76"/>
      <c r="AQ2089" s="76"/>
      <c r="AR2089" s="76"/>
      <c r="AS2089" s="76"/>
      <c r="AT2089" s="76"/>
      <c r="AU2089" s="76"/>
      <c r="AV2089" s="76"/>
      <c r="AW2089" s="76"/>
      <c r="AX2089" s="76"/>
      <c r="AY2089" s="76"/>
      <c r="AZ2089" s="76"/>
      <c r="BA2089" s="76"/>
      <c r="BB2089" s="76"/>
      <c r="BC2089" s="77"/>
      <c r="BD2089" s="77"/>
      <c r="BE2089" s="77"/>
      <c r="BF2089" s="77"/>
      <c r="BG2089" s="77"/>
      <c r="BH2089" s="77"/>
      <c r="BI2089" s="77"/>
      <c r="BJ2089" s="76"/>
      <c r="BK2089" s="76"/>
      <c r="BL2089" s="78"/>
      <c r="BM2089" s="76"/>
      <c r="BN2089" s="76"/>
      <c r="BO2089" s="76"/>
      <c r="BP2089" s="76"/>
      <c r="BQ2089" s="76"/>
      <c r="BR2089" s="76"/>
      <c r="BS2089" s="76"/>
      <c r="BT2089" s="76"/>
      <c r="BU2089" s="76"/>
      <c r="BV2089" s="76"/>
      <c r="BW2089" s="76"/>
      <c r="BX2089" s="76"/>
      <c r="BY2089" s="76"/>
      <c r="BZ2089" s="70"/>
      <c r="CA2089" s="71"/>
      <c r="CB2089" s="70"/>
      <c r="CC2089" s="70"/>
      <c r="CD2089" s="72"/>
      <c r="CJ2089"/>
      <c r="CW2089" s="74"/>
      <c r="DC2089" s="67"/>
      <c r="DI2089" s="67"/>
    </row>
    <row r="2090" spans="1:113">
      <c r="A2090" s="76"/>
      <c r="B2090" s="77"/>
      <c r="C2090" s="76"/>
      <c r="D2090" s="78"/>
      <c r="E2090" s="76"/>
      <c r="F2090" s="76"/>
      <c r="G2090" s="76"/>
      <c r="H2090" s="76"/>
      <c r="I2090" s="76"/>
      <c r="J2090" s="76"/>
      <c r="K2090" s="76"/>
      <c r="L2090" s="78"/>
      <c r="M2090" s="76"/>
      <c r="N2090" s="76"/>
      <c r="O2090" s="76"/>
      <c r="P2090" s="76"/>
      <c r="Q2090" s="76"/>
      <c r="R2090" s="76"/>
      <c r="S2090" s="76"/>
      <c r="T2090" s="76"/>
      <c r="U2090" s="76"/>
      <c r="V2090" s="76"/>
      <c r="W2090" s="76"/>
      <c r="X2090" s="76"/>
      <c r="Y2090" s="76"/>
      <c r="Z2090" s="76"/>
      <c r="AA2090" s="76"/>
      <c r="AB2090" s="76"/>
      <c r="AC2090" s="76"/>
      <c r="AD2090" s="76"/>
      <c r="AE2090" s="76"/>
      <c r="AF2090" s="76"/>
      <c r="AG2090" s="76"/>
      <c r="AH2090" s="76"/>
      <c r="AI2090" s="76"/>
      <c r="AJ2090" s="76"/>
      <c r="AK2090" s="76"/>
      <c r="AL2090" s="78"/>
      <c r="AM2090" s="76"/>
      <c r="AN2090" s="76"/>
      <c r="AO2090" s="76"/>
      <c r="AP2090" s="76"/>
      <c r="AQ2090" s="76"/>
      <c r="AR2090" s="76"/>
      <c r="AS2090" s="76"/>
      <c r="AT2090" s="76"/>
      <c r="AU2090" s="76"/>
      <c r="AV2090" s="76"/>
      <c r="AW2090" s="76"/>
      <c r="AX2090" s="76"/>
      <c r="AY2090" s="76"/>
      <c r="AZ2090" s="76"/>
      <c r="BA2090" s="76"/>
      <c r="BB2090" s="76"/>
      <c r="BC2090" s="77"/>
      <c r="BD2090" s="77"/>
      <c r="BE2090" s="77"/>
      <c r="BF2090" s="77"/>
      <c r="BG2090" s="77"/>
      <c r="BH2090" s="77"/>
      <c r="BI2090" s="77"/>
      <c r="BJ2090" s="76"/>
      <c r="BK2090" s="76"/>
      <c r="BL2090" s="78"/>
      <c r="BM2090" s="76"/>
      <c r="BN2090" s="76"/>
      <c r="BO2090" s="76"/>
      <c r="BP2090" s="76"/>
      <c r="BQ2090" s="76"/>
      <c r="BR2090" s="76"/>
      <c r="BS2090" s="76"/>
      <c r="BT2090" s="76"/>
      <c r="BU2090" s="76"/>
      <c r="BV2090" s="76"/>
      <c r="BW2090" s="76"/>
      <c r="BX2090" s="76"/>
      <c r="BY2090" s="76"/>
      <c r="BZ2090" s="70"/>
      <c r="CA2090" s="71"/>
      <c r="CB2090" s="70"/>
      <c r="CC2090" s="70"/>
      <c r="CD2090" s="72"/>
      <c r="CJ2090"/>
      <c r="CW2090" s="74"/>
      <c r="DC2090" s="67"/>
      <c r="DI2090" s="67"/>
    </row>
    <row r="2091" spans="1:113">
      <c r="A2091" s="76"/>
      <c r="B2091" s="77"/>
      <c r="C2091" s="76"/>
      <c r="D2091" s="78"/>
      <c r="E2091" s="76"/>
      <c r="F2091" s="76"/>
      <c r="G2091" s="76"/>
      <c r="H2091" s="76"/>
      <c r="I2091" s="76"/>
      <c r="J2091" s="76"/>
      <c r="K2091" s="76"/>
      <c r="L2091" s="78"/>
      <c r="M2091" s="76"/>
      <c r="N2091" s="76"/>
      <c r="O2091" s="76"/>
      <c r="P2091" s="76"/>
      <c r="Q2091" s="76"/>
      <c r="R2091" s="76"/>
      <c r="S2091" s="76"/>
      <c r="T2091" s="76"/>
      <c r="U2091" s="76"/>
      <c r="V2091" s="76"/>
      <c r="W2091" s="76"/>
      <c r="X2091" s="76"/>
      <c r="Y2091" s="76"/>
      <c r="Z2091" s="76"/>
      <c r="AA2091" s="76"/>
      <c r="AB2091" s="76"/>
      <c r="AC2091" s="76"/>
      <c r="AD2091" s="76"/>
      <c r="AE2091" s="76"/>
      <c r="AF2091" s="76"/>
      <c r="AG2091" s="76"/>
      <c r="AH2091" s="76"/>
      <c r="AI2091" s="76"/>
      <c r="AJ2091" s="76"/>
      <c r="AK2091" s="76"/>
      <c r="AL2091" s="78"/>
      <c r="AM2091" s="76"/>
      <c r="AN2091" s="76"/>
      <c r="AO2091" s="76"/>
      <c r="AP2091" s="76"/>
      <c r="AQ2091" s="76"/>
      <c r="AR2091" s="76"/>
      <c r="AS2091" s="76"/>
      <c r="AT2091" s="76"/>
      <c r="AU2091" s="76"/>
      <c r="AV2091" s="76"/>
      <c r="AW2091" s="76"/>
      <c r="AX2091" s="76"/>
      <c r="AY2091" s="76"/>
      <c r="AZ2091" s="76"/>
      <c r="BA2091" s="76"/>
      <c r="BB2091" s="76"/>
      <c r="BC2091" s="77"/>
      <c r="BD2091" s="77"/>
      <c r="BE2091" s="77"/>
      <c r="BF2091" s="77"/>
      <c r="BG2091" s="77"/>
      <c r="BH2091" s="77"/>
      <c r="BI2091" s="77"/>
      <c r="BJ2091" s="76"/>
      <c r="BK2091" s="76"/>
      <c r="BL2091" s="78"/>
      <c r="BM2091" s="76"/>
      <c r="BN2091" s="76"/>
      <c r="BO2091" s="76"/>
      <c r="BP2091" s="76"/>
      <c r="BQ2091" s="76"/>
      <c r="BR2091" s="76"/>
      <c r="BS2091" s="76"/>
      <c r="BT2091" s="76"/>
      <c r="BU2091" s="76"/>
      <c r="BV2091" s="76"/>
      <c r="BW2091" s="76"/>
      <c r="BX2091" s="76"/>
      <c r="BY2091" s="76"/>
      <c r="BZ2091" s="70"/>
      <c r="CA2091" s="71"/>
      <c r="CB2091" s="70"/>
      <c r="CC2091" s="70"/>
      <c r="CD2091" s="72"/>
      <c r="CJ2091"/>
      <c r="CW2091" s="74"/>
      <c r="DC2091" s="67"/>
      <c r="DI2091" s="67"/>
    </row>
    <row r="2092" spans="1:113">
      <c r="A2092" s="76"/>
      <c r="B2092" s="77"/>
      <c r="C2092" s="76"/>
      <c r="D2092" s="78"/>
      <c r="E2092" s="76"/>
      <c r="F2092" s="76"/>
      <c r="G2092" s="76"/>
      <c r="H2092" s="76"/>
      <c r="I2092" s="76"/>
      <c r="J2092" s="76"/>
      <c r="K2092" s="76"/>
      <c r="L2092" s="78"/>
      <c r="M2092" s="76"/>
      <c r="N2092" s="76"/>
      <c r="O2092" s="76"/>
      <c r="P2092" s="76"/>
      <c r="Q2092" s="76"/>
      <c r="R2092" s="76"/>
      <c r="S2092" s="76"/>
      <c r="T2092" s="76"/>
      <c r="U2092" s="76"/>
      <c r="V2092" s="76"/>
      <c r="W2092" s="76"/>
      <c r="X2092" s="76"/>
      <c r="Y2092" s="76"/>
      <c r="Z2092" s="76"/>
      <c r="AA2092" s="76"/>
      <c r="AB2092" s="76"/>
      <c r="AC2092" s="76"/>
      <c r="AD2092" s="76"/>
      <c r="AE2092" s="76"/>
      <c r="AF2092" s="76"/>
      <c r="AG2092" s="76"/>
      <c r="AH2092" s="76"/>
      <c r="AI2092" s="76"/>
      <c r="AJ2092" s="76"/>
      <c r="AK2092" s="76"/>
      <c r="AL2092" s="78"/>
      <c r="AM2092" s="76"/>
      <c r="AN2092" s="76"/>
      <c r="AO2092" s="76"/>
      <c r="AP2092" s="76"/>
      <c r="AQ2092" s="76"/>
      <c r="AR2092" s="76"/>
      <c r="AS2092" s="76"/>
      <c r="AT2092" s="76"/>
      <c r="AU2092" s="76"/>
      <c r="AV2092" s="76"/>
      <c r="AW2092" s="76"/>
      <c r="AX2092" s="76"/>
      <c r="AY2092" s="76"/>
      <c r="AZ2092" s="76"/>
      <c r="BA2092" s="76"/>
      <c r="BB2092" s="76"/>
      <c r="BC2092" s="77"/>
      <c r="BD2092" s="77"/>
      <c r="BE2092" s="77"/>
      <c r="BF2092" s="77"/>
      <c r="BG2092" s="77"/>
      <c r="BH2092" s="77"/>
      <c r="BI2092" s="77"/>
      <c r="BJ2092" s="76"/>
      <c r="BK2092" s="76"/>
      <c r="BL2092" s="78"/>
      <c r="BM2092" s="76"/>
      <c r="BN2092" s="76"/>
      <c r="BO2092" s="76"/>
      <c r="BP2092" s="76"/>
      <c r="BQ2092" s="76"/>
      <c r="BR2092" s="76"/>
      <c r="BS2092" s="76"/>
      <c r="BT2092" s="76"/>
      <c r="BU2092" s="76"/>
      <c r="BV2092" s="76"/>
      <c r="BW2092" s="76"/>
      <c r="BX2092" s="76"/>
      <c r="BY2092" s="76"/>
      <c r="BZ2092" s="70"/>
      <c r="CA2092" s="71"/>
      <c r="CB2092" s="70"/>
      <c r="CC2092" s="70"/>
      <c r="CD2092" s="72"/>
      <c r="CJ2092"/>
      <c r="CW2092" s="74"/>
      <c r="DC2092" s="67"/>
      <c r="DI2092" s="67"/>
    </row>
    <row r="2093" spans="1:113">
      <c r="A2093" s="76"/>
      <c r="B2093" s="77"/>
      <c r="C2093" s="76"/>
      <c r="D2093" s="78"/>
      <c r="E2093" s="76"/>
      <c r="F2093" s="76"/>
      <c r="G2093" s="76"/>
      <c r="H2093" s="76"/>
      <c r="I2093" s="76"/>
      <c r="J2093" s="76"/>
      <c r="K2093" s="76"/>
      <c r="L2093" s="78"/>
      <c r="M2093" s="76"/>
      <c r="N2093" s="76"/>
      <c r="O2093" s="76"/>
      <c r="P2093" s="76"/>
      <c r="Q2093" s="76"/>
      <c r="R2093" s="76"/>
      <c r="S2093" s="76"/>
      <c r="T2093" s="76"/>
      <c r="U2093" s="76"/>
      <c r="V2093" s="76"/>
      <c r="W2093" s="76"/>
      <c r="X2093" s="76"/>
      <c r="Y2093" s="76"/>
      <c r="Z2093" s="76"/>
      <c r="AA2093" s="76"/>
      <c r="AB2093" s="76"/>
      <c r="AC2093" s="76"/>
      <c r="AD2093" s="76"/>
      <c r="AE2093" s="76"/>
      <c r="AF2093" s="76"/>
      <c r="AG2093" s="76"/>
      <c r="AH2093" s="76"/>
      <c r="AI2093" s="76"/>
      <c r="AJ2093" s="76"/>
      <c r="AK2093" s="76"/>
      <c r="AL2093" s="78"/>
      <c r="AM2093" s="76"/>
      <c r="AN2093" s="76"/>
      <c r="AO2093" s="76"/>
      <c r="AP2093" s="76"/>
      <c r="AQ2093" s="76"/>
      <c r="AR2093" s="76"/>
      <c r="AS2093" s="76"/>
      <c r="AT2093" s="76"/>
      <c r="AU2093" s="76"/>
      <c r="AV2093" s="76"/>
      <c r="AW2093" s="76"/>
      <c r="AX2093" s="76"/>
      <c r="AY2093" s="76"/>
      <c r="AZ2093" s="76"/>
      <c r="BA2093" s="76"/>
      <c r="BB2093" s="76"/>
      <c r="BC2093" s="77"/>
      <c r="BD2093" s="77"/>
      <c r="BE2093" s="77"/>
      <c r="BF2093" s="77"/>
      <c r="BG2093" s="77"/>
      <c r="BH2093" s="77"/>
      <c r="BI2093" s="77"/>
      <c r="BJ2093" s="76"/>
      <c r="BK2093" s="76"/>
      <c r="BL2093" s="78"/>
      <c r="BM2093" s="76"/>
      <c r="BN2093" s="76"/>
      <c r="BO2093" s="76"/>
      <c r="BP2093" s="76"/>
      <c r="BQ2093" s="76"/>
      <c r="BR2093" s="76"/>
      <c r="BS2093" s="76"/>
      <c r="BT2093" s="76"/>
      <c r="BU2093" s="76"/>
      <c r="BV2093" s="76"/>
      <c r="BW2093" s="76"/>
      <c r="BX2093" s="76"/>
      <c r="BY2093" s="76"/>
      <c r="BZ2093" s="70"/>
      <c r="CA2093" s="71"/>
      <c r="CB2093" s="70"/>
      <c r="CC2093" s="70"/>
      <c r="CD2093" s="72"/>
      <c r="CJ2093"/>
      <c r="CW2093" s="74"/>
      <c r="DC2093" s="67"/>
      <c r="DI2093" s="67"/>
    </row>
    <row r="2094" spans="1:113">
      <c r="A2094" s="68"/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8"/>
      <c r="P2094" s="68"/>
      <c r="Q2094" s="68"/>
      <c r="R2094" s="68"/>
      <c r="S2094" s="68"/>
      <c r="T2094" s="68"/>
      <c r="U2094" s="68"/>
      <c r="V2094" s="68"/>
      <c r="W2094" s="68"/>
      <c r="X2094" s="68"/>
      <c r="Y2094" s="68"/>
      <c r="Z2094" s="68"/>
      <c r="AA2094" s="68"/>
      <c r="AB2094" s="68"/>
      <c r="AC2094" s="68"/>
      <c r="AD2094" s="68"/>
      <c r="AE2094" s="68"/>
      <c r="AF2094" s="68"/>
      <c r="AG2094" s="68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68"/>
      <c r="AV2094" s="68"/>
      <c r="AW2094" s="68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70"/>
      <c r="CA2094" s="71"/>
      <c r="CB2094" s="70"/>
      <c r="CC2094" s="70"/>
      <c r="CD2094" s="72"/>
      <c r="CJ2094"/>
      <c r="CW2094" s="74"/>
      <c r="DC2094" s="67"/>
      <c r="DI2094" s="67"/>
    </row>
    <row r="2095" spans="1:113">
      <c r="A2095" s="68"/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8"/>
      <c r="P2095" s="68"/>
      <c r="Q2095" s="68"/>
      <c r="R2095" s="68"/>
      <c r="S2095" s="68"/>
      <c r="T2095" s="68"/>
      <c r="U2095" s="68"/>
      <c r="V2095" s="68"/>
      <c r="W2095" s="68"/>
      <c r="X2095" s="68"/>
      <c r="Y2095" s="68"/>
      <c r="Z2095" s="68"/>
      <c r="AA2095" s="68"/>
      <c r="AB2095" s="68"/>
      <c r="AC2095" s="68"/>
      <c r="AD2095" s="68"/>
      <c r="AE2095" s="68"/>
      <c r="AF2095" s="68"/>
      <c r="AG2095" s="68"/>
      <c r="AH2095" s="68"/>
      <c r="AI2095" s="68"/>
      <c r="AJ2095" s="68"/>
      <c r="AK2095" s="68"/>
      <c r="AL2095" s="68"/>
      <c r="AM2095" s="68"/>
      <c r="AN2095" s="68"/>
      <c r="AO2095" s="68"/>
      <c r="AP2095" s="68"/>
      <c r="AQ2095" s="68"/>
      <c r="AR2095" s="68"/>
      <c r="AS2095" s="68"/>
      <c r="AT2095" s="68"/>
      <c r="AU2095" s="68"/>
      <c r="AV2095" s="68"/>
      <c r="AW2095" s="68"/>
      <c r="AX2095" s="68"/>
      <c r="AY2095" s="68"/>
      <c r="AZ2095" s="68"/>
      <c r="BA2095" s="68"/>
      <c r="BB2095" s="68"/>
      <c r="BC2095" s="68"/>
      <c r="BD2095" s="68"/>
      <c r="BE2095" s="68"/>
      <c r="BF2095" s="68"/>
      <c r="BG2095" s="68"/>
      <c r="BH2095" s="68"/>
      <c r="BI2095" s="68"/>
      <c r="BJ2095" s="68"/>
      <c r="BK2095" s="68"/>
      <c r="BL2095" s="68"/>
      <c r="BM2095" s="68"/>
      <c r="BN2095" s="68"/>
      <c r="BO2095" s="68"/>
      <c r="BP2095" s="68"/>
      <c r="BQ2095" s="68"/>
      <c r="BR2095" s="68"/>
      <c r="BS2095" s="68"/>
      <c r="BT2095" s="68"/>
      <c r="BU2095" s="68"/>
      <c r="BV2095" s="68"/>
      <c r="BW2095" s="68"/>
      <c r="BX2095" s="68"/>
      <c r="BY2095" s="68"/>
      <c r="BZ2095" s="70"/>
      <c r="CA2095" s="71"/>
      <c r="CB2095" s="70"/>
      <c r="CC2095" s="70"/>
      <c r="CD2095" s="72"/>
      <c r="CJ2095"/>
      <c r="CW2095" s="74"/>
      <c r="DC2095" s="67"/>
      <c r="DI2095" s="67"/>
    </row>
    <row r="2096" spans="1:113">
      <c r="A2096" s="68"/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8"/>
      <c r="P2096" s="68"/>
      <c r="Q2096" s="68"/>
      <c r="R2096" s="68"/>
      <c r="S2096" s="68"/>
      <c r="T2096" s="68"/>
      <c r="U2096" s="68"/>
      <c r="V2096" s="68"/>
      <c r="W2096" s="68"/>
      <c r="X2096" s="68"/>
      <c r="Y2096" s="68"/>
      <c r="Z2096" s="68"/>
      <c r="AA2096" s="68"/>
      <c r="AB2096" s="68"/>
      <c r="AC2096" s="68"/>
      <c r="AD2096" s="68"/>
      <c r="AE2096" s="68"/>
      <c r="AF2096" s="68"/>
      <c r="AG2096" s="68"/>
      <c r="AH2096" s="68"/>
      <c r="AI2096" s="68"/>
      <c r="AJ2096" s="68"/>
      <c r="AK2096" s="68"/>
      <c r="AL2096" s="68"/>
      <c r="AM2096" s="68"/>
      <c r="AN2096" s="68"/>
      <c r="AO2096" s="68"/>
      <c r="AP2096" s="68"/>
      <c r="AQ2096" s="68"/>
      <c r="AR2096" s="68"/>
      <c r="AS2096" s="68"/>
      <c r="AT2096" s="68"/>
      <c r="AU2096" s="68"/>
      <c r="AV2096" s="68"/>
      <c r="AW2096" s="68"/>
      <c r="AX2096" s="68"/>
      <c r="AY2096" s="68"/>
      <c r="AZ2096" s="68"/>
      <c r="BA2096" s="68"/>
      <c r="BB2096" s="68"/>
      <c r="BC2096" s="68"/>
      <c r="BD2096" s="68"/>
      <c r="BE2096" s="68"/>
      <c r="BF2096" s="68"/>
      <c r="BG2096" s="68"/>
      <c r="BH2096" s="68"/>
      <c r="BI2096" s="68"/>
      <c r="BJ2096" s="68"/>
      <c r="BK2096" s="68"/>
      <c r="BL2096" s="68"/>
      <c r="BM2096" s="68"/>
      <c r="BN2096" s="68"/>
      <c r="BO2096" s="68"/>
      <c r="BP2096" s="68"/>
      <c r="BQ2096" s="68"/>
      <c r="BR2096" s="68"/>
      <c r="BS2096" s="68"/>
      <c r="BT2096" s="68"/>
      <c r="BU2096" s="68"/>
      <c r="BV2096" s="68"/>
      <c r="BW2096" s="68"/>
      <c r="BX2096" s="68"/>
      <c r="BY2096" s="68"/>
      <c r="BZ2096" s="70"/>
      <c r="CA2096" s="71"/>
      <c r="CB2096" s="70"/>
      <c r="CC2096" s="70"/>
      <c r="CD2096" s="72"/>
      <c r="CJ2096"/>
      <c r="CW2096" s="74"/>
      <c r="DC2096" s="67"/>
      <c r="DI2096" s="67"/>
    </row>
    <row r="2097" spans="1:113">
      <c r="A2097" s="68"/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8"/>
      <c r="P2097" s="68"/>
      <c r="Q2097" s="68"/>
      <c r="R2097" s="68"/>
      <c r="S2097" s="68"/>
      <c r="T2097" s="68"/>
      <c r="U2097" s="68"/>
      <c r="V2097" s="68"/>
      <c r="W2097" s="68"/>
      <c r="X2097" s="68"/>
      <c r="Y2097" s="68"/>
      <c r="Z2097" s="68"/>
      <c r="AA2097" s="68"/>
      <c r="AB2097" s="68"/>
      <c r="AC2097" s="68"/>
      <c r="AD2097" s="68"/>
      <c r="AE2097" s="68"/>
      <c r="AF2097" s="68"/>
      <c r="AG2097" s="68"/>
      <c r="AH2097" s="68"/>
      <c r="AI2097" s="68"/>
      <c r="AJ2097" s="68"/>
      <c r="AK2097" s="68"/>
      <c r="AL2097" s="68"/>
      <c r="AM2097" s="68"/>
      <c r="AN2097" s="68"/>
      <c r="AO2097" s="68"/>
      <c r="AP2097" s="68"/>
      <c r="AQ2097" s="68"/>
      <c r="AR2097" s="68"/>
      <c r="AS2097" s="68"/>
      <c r="AT2097" s="68"/>
      <c r="AU2097" s="68"/>
      <c r="AV2097" s="68"/>
      <c r="AW2097" s="68"/>
      <c r="AX2097" s="68"/>
      <c r="AY2097" s="68"/>
      <c r="AZ2097" s="68"/>
      <c r="BA2097" s="68"/>
      <c r="BB2097" s="68"/>
      <c r="BC2097" s="68"/>
      <c r="BD2097" s="68"/>
      <c r="BE2097" s="68"/>
      <c r="BF2097" s="68"/>
      <c r="BG2097" s="68"/>
      <c r="BH2097" s="68"/>
      <c r="BI2097" s="68"/>
      <c r="BJ2097" s="68"/>
      <c r="BK2097" s="68"/>
      <c r="BL2097" s="68"/>
      <c r="BM2097" s="68"/>
      <c r="BN2097" s="68"/>
      <c r="BO2097" s="68"/>
      <c r="BP2097" s="68"/>
      <c r="BQ2097" s="68"/>
      <c r="BR2097" s="68"/>
      <c r="BS2097" s="68"/>
      <c r="BT2097" s="68"/>
      <c r="BU2097" s="68"/>
      <c r="BV2097" s="68"/>
      <c r="BW2097" s="68"/>
      <c r="BX2097" s="68"/>
      <c r="BY2097" s="68"/>
      <c r="BZ2097" s="70"/>
      <c r="CA2097" s="71"/>
      <c r="CB2097" s="70"/>
      <c r="CC2097" s="70"/>
      <c r="CD2097" s="72"/>
      <c r="CJ2097"/>
      <c r="CW2097" s="74"/>
      <c r="DC2097" s="67"/>
      <c r="DI2097" s="67"/>
    </row>
    <row r="2098" spans="1:113">
      <c r="A2098" s="68"/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8"/>
      <c r="P2098" s="68"/>
      <c r="Q2098" s="68"/>
      <c r="R2098" s="68"/>
      <c r="S2098" s="68"/>
      <c r="T2098" s="68"/>
      <c r="U2098" s="68"/>
      <c r="V2098" s="68"/>
      <c r="W2098" s="68"/>
      <c r="X2098" s="68"/>
      <c r="Y2098" s="68"/>
      <c r="Z2098" s="68"/>
      <c r="AA2098" s="68"/>
      <c r="AB2098" s="68"/>
      <c r="AC2098" s="68"/>
      <c r="AD2098" s="68"/>
      <c r="AE2098" s="68"/>
      <c r="AF2098" s="68"/>
      <c r="AG2098" s="68"/>
      <c r="AH2098" s="68"/>
      <c r="AI2098" s="68"/>
      <c r="AJ2098" s="68"/>
      <c r="AK2098" s="68"/>
      <c r="AL2098" s="68"/>
      <c r="AM2098" s="68"/>
      <c r="AN2098" s="68"/>
      <c r="AO2098" s="68"/>
      <c r="AP2098" s="68"/>
      <c r="AQ2098" s="68"/>
      <c r="AR2098" s="68"/>
      <c r="AS2098" s="68"/>
      <c r="AT2098" s="68"/>
      <c r="AU2098" s="68"/>
      <c r="AV2098" s="68"/>
      <c r="AW2098" s="68"/>
      <c r="AX2098" s="68"/>
      <c r="AY2098" s="68"/>
      <c r="AZ2098" s="68"/>
      <c r="BA2098" s="68"/>
      <c r="BB2098" s="68"/>
      <c r="BC2098" s="68"/>
      <c r="BD2098" s="68"/>
      <c r="BE2098" s="68"/>
      <c r="BF2098" s="68"/>
      <c r="BG2098" s="68"/>
      <c r="BH2098" s="68"/>
      <c r="BI2098" s="68"/>
      <c r="BJ2098" s="68"/>
      <c r="BK2098" s="68"/>
      <c r="BL2098" s="68"/>
      <c r="BM2098" s="68"/>
      <c r="BN2098" s="68"/>
      <c r="BO2098" s="68"/>
      <c r="BP2098" s="68"/>
      <c r="BQ2098" s="68"/>
      <c r="BR2098" s="68"/>
      <c r="BS2098" s="68"/>
      <c r="BT2098" s="68"/>
      <c r="BU2098" s="68"/>
      <c r="BV2098" s="68"/>
      <c r="BW2098" s="68"/>
      <c r="BX2098" s="68"/>
      <c r="BY2098" s="68"/>
      <c r="BZ2098" s="70"/>
      <c r="CA2098" s="71"/>
      <c r="CB2098" s="70"/>
      <c r="CC2098" s="70"/>
      <c r="CD2098" s="72"/>
      <c r="CJ2098"/>
      <c r="CW2098" s="74"/>
      <c r="DC2098" s="67"/>
      <c r="DI2098" s="67"/>
    </row>
    <row r="2099" spans="1:113">
      <c r="A2099" s="68"/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8"/>
      <c r="P2099" s="68"/>
      <c r="Q2099" s="68"/>
      <c r="R2099" s="68"/>
      <c r="S2099" s="68"/>
      <c r="T2099" s="68"/>
      <c r="U2099" s="68"/>
      <c r="V2099" s="68"/>
      <c r="W2099" s="68"/>
      <c r="X2099" s="68"/>
      <c r="Y2099" s="68"/>
      <c r="Z2099" s="68"/>
      <c r="AA2099" s="68"/>
      <c r="AB2099" s="68"/>
      <c r="AC2099" s="68"/>
      <c r="AD2099" s="68"/>
      <c r="AE2099" s="68"/>
      <c r="AF2099" s="68"/>
      <c r="AG2099" s="68"/>
      <c r="AH2099" s="68"/>
      <c r="AI2099" s="68"/>
      <c r="AJ2099" s="68"/>
      <c r="AK2099" s="68"/>
      <c r="AL2099" s="68"/>
      <c r="AM2099" s="68"/>
      <c r="AN2099" s="68"/>
      <c r="AO2099" s="68"/>
      <c r="AP2099" s="68"/>
      <c r="AQ2099" s="68"/>
      <c r="AR2099" s="68"/>
      <c r="AS2099" s="68"/>
      <c r="AT2099" s="68"/>
      <c r="AU2099" s="68"/>
      <c r="AV2099" s="68"/>
      <c r="AW2099" s="68"/>
      <c r="AX2099" s="68"/>
      <c r="AY2099" s="68"/>
      <c r="AZ2099" s="68"/>
      <c r="BA2099" s="68"/>
      <c r="BB2099" s="68"/>
      <c r="BC2099" s="68"/>
      <c r="BD2099" s="68"/>
      <c r="BE2099" s="68"/>
      <c r="BF2099" s="68"/>
      <c r="BG2099" s="68"/>
      <c r="BH2099" s="68"/>
      <c r="BI2099" s="68"/>
      <c r="BJ2099" s="68"/>
      <c r="BK2099" s="68"/>
      <c r="BL2099" s="68"/>
      <c r="BM2099" s="68"/>
      <c r="BN2099" s="68"/>
      <c r="BO2099" s="68"/>
      <c r="BP2099" s="68"/>
      <c r="BQ2099" s="68"/>
      <c r="BR2099" s="68"/>
      <c r="BS2099" s="68"/>
      <c r="BT2099" s="68"/>
      <c r="BU2099" s="68"/>
      <c r="BV2099" s="68"/>
      <c r="BW2099" s="68"/>
      <c r="BX2099" s="68"/>
      <c r="BY2099" s="68"/>
      <c r="BZ2099" s="70"/>
      <c r="CA2099" s="71"/>
      <c r="CB2099" s="70"/>
      <c r="CC2099" s="70"/>
      <c r="CD2099" s="72"/>
      <c r="CJ2099"/>
      <c r="CW2099" s="74"/>
      <c r="DC2099" s="67"/>
      <c r="DI2099" s="67"/>
    </row>
    <row r="2100" spans="1:113">
      <c r="A2100" s="68"/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8"/>
      <c r="P2100" s="68"/>
      <c r="Q2100" s="68"/>
      <c r="R2100" s="68"/>
      <c r="S2100" s="68"/>
      <c r="T2100" s="68"/>
      <c r="U2100" s="68"/>
      <c r="V2100" s="68"/>
      <c r="W2100" s="68"/>
      <c r="X2100" s="68"/>
      <c r="Y2100" s="68"/>
      <c r="Z2100" s="68"/>
      <c r="AA2100" s="68"/>
      <c r="AB2100" s="68"/>
      <c r="AC2100" s="68"/>
      <c r="AD2100" s="68"/>
      <c r="AE2100" s="68"/>
      <c r="AF2100" s="68"/>
      <c r="AG2100" s="68"/>
      <c r="AH2100" s="68"/>
      <c r="AI2100" s="68"/>
      <c r="AJ2100" s="68"/>
      <c r="AK2100" s="68"/>
      <c r="AL2100" s="68"/>
      <c r="AM2100" s="68"/>
      <c r="AN2100" s="68"/>
      <c r="AO2100" s="68"/>
      <c r="AP2100" s="68"/>
      <c r="AQ2100" s="68"/>
      <c r="AR2100" s="68"/>
      <c r="AS2100" s="68"/>
      <c r="AT2100" s="68"/>
      <c r="AU2100" s="68"/>
      <c r="AV2100" s="68"/>
      <c r="AW2100" s="68"/>
      <c r="AX2100" s="68"/>
      <c r="AY2100" s="68"/>
      <c r="AZ2100" s="68"/>
      <c r="BA2100" s="68"/>
      <c r="BB2100" s="68"/>
      <c r="BC2100" s="68"/>
      <c r="BD2100" s="68"/>
      <c r="BE2100" s="68"/>
      <c r="BF2100" s="68"/>
      <c r="BG2100" s="68"/>
      <c r="BH2100" s="68"/>
      <c r="BI2100" s="68"/>
      <c r="BJ2100" s="68"/>
      <c r="BK2100" s="68"/>
      <c r="BL2100" s="68"/>
      <c r="BM2100" s="68"/>
      <c r="BN2100" s="68"/>
      <c r="BO2100" s="68"/>
      <c r="BP2100" s="68"/>
      <c r="BQ2100" s="68"/>
      <c r="BR2100" s="68"/>
      <c r="BS2100" s="68"/>
      <c r="BT2100" s="68"/>
      <c r="BU2100" s="68"/>
      <c r="BV2100" s="68"/>
      <c r="BW2100" s="68"/>
      <c r="BX2100" s="68"/>
      <c r="BY2100" s="68"/>
      <c r="BZ2100" s="70"/>
      <c r="CA2100" s="71"/>
      <c r="CB2100" s="70"/>
      <c r="CC2100" s="70"/>
      <c r="CD2100" s="72"/>
      <c r="CJ2100"/>
      <c r="CW2100" s="74"/>
      <c r="DC2100" s="67"/>
      <c r="DI2100" s="67"/>
    </row>
    <row r="2101" spans="1:113">
      <c r="A2101" s="68"/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8"/>
      <c r="P2101" s="68"/>
      <c r="Q2101" s="68"/>
      <c r="R2101" s="68"/>
      <c r="S2101" s="68"/>
      <c r="T2101" s="68"/>
      <c r="U2101" s="68"/>
      <c r="V2101" s="68"/>
      <c r="W2101" s="68"/>
      <c r="X2101" s="68"/>
      <c r="Y2101" s="68"/>
      <c r="Z2101" s="68"/>
      <c r="AA2101" s="68"/>
      <c r="AB2101" s="68"/>
      <c r="AC2101" s="68"/>
      <c r="AD2101" s="68"/>
      <c r="AE2101" s="68"/>
      <c r="AF2101" s="68"/>
      <c r="AG2101" s="68"/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70"/>
      <c r="CA2101" s="71"/>
      <c r="CB2101" s="70"/>
      <c r="CC2101" s="70"/>
      <c r="CD2101" s="72"/>
      <c r="CJ2101"/>
      <c r="CW2101" s="74"/>
      <c r="DC2101" s="67"/>
      <c r="DI2101" s="67"/>
    </row>
    <row r="2102" spans="1:113">
      <c r="A2102" s="68"/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8"/>
      <c r="P2102" s="68"/>
      <c r="Q2102" s="68"/>
      <c r="R2102" s="68"/>
      <c r="S2102" s="68"/>
      <c r="T2102" s="68"/>
      <c r="U2102" s="68"/>
      <c r="V2102" s="68"/>
      <c r="W2102" s="68"/>
      <c r="X2102" s="68"/>
      <c r="Y2102" s="68"/>
      <c r="Z2102" s="68"/>
      <c r="AA2102" s="68"/>
      <c r="AB2102" s="68"/>
      <c r="AC2102" s="68"/>
      <c r="AD2102" s="68"/>
      <c r="AE2102" s="68"/>
      <c r="AF2102" s="68"/>
      <c r="AG2102" s="68"/>
      <c r="AH2102" s="68"/>
      <c r="AI2102" s="68"/>
      <c r="AJ2102" s="68"/>
      <c r="AK2102" s="68"/>
      <c r="AL2102" s="68"/>
      <c r="AM2102" s="68"/>
      <c r="AN2102" s="68"/>
      <c r="AO2102" s="68"/>
      <c r="AP2102" s="68"/>
      <c r="AQ2102" s="68"/>
      <c r="AR2102" s="68"/>
      <c r="AS2102" s="68"/>
      <c r="AT2102" s="68"/>
      <c r="AU2102" s="68"/>
      <c r="AV2102" s="68"/>
      <c r="AW2102" s="68"/>
      <c r="AX2102" s="68"/>
      <c r="AY2102" s="68"/>
      <c r="AZ2102" s="68"/>
      <c r="BA2102" s="68"/>
      <c r="BB2102" s="68"/>
      <c r="BC2102" s="68"/>
      <c r="BD2102" s="68"/>
      <c r="BE2102" s="68"/>
      <c r="BF2102" s="68"/>
      <c r="BG2102" s="68"/>
      <c r="BH2102" s="68"/>
      <c r="BI2102" s="68"/>
      <c r="BJ2102" s="68"/>
      <c r="BK2102" s="68"/>
      <c r="BL2102" s="68"/>
      <c r="BM2102" s="68"/>
      <c r="BN2102" s="68"/>
      <c r="BO2102" s="68"/>
      <c r="BP2102" s="68"/>
      <c r="BQ2102" s="68"/>
      <c r="BR2102" s="68"/>
      <c r="BS2102" s="68"/>
      <c r="BT2102" s="68"/>
      <c r="BU2102" s="68"/>
      <c r="BV2102" s="68"/>
      <c r="BW2102" s="68"/>
      <c r="BX2102" s="68"/>
      <c r="BY2102" s="68"/>
      <c r="BZ2102" s="70"/>
      <c r="CA2102" s="71"/>
      <c r="CB2102" s="70"/>
      <c r="CC2102" s="70"/>
      <c r="CD2102" s="72"/>
      <c r="CJ2102"/>
      <c r="CW2102" s="74"/>
      <c r="DC2102" s="67"/>
      <c r="DI2102" s="67"/>
    </row>
    <row r="2103" spans="1:113">
      <c r="A2103" s="68"/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8"/>
      <c r="P2103" s="68"/>
      <c r="Q2103" s="68"/>
      <c r="R2103" s="68"/>
      <c r="S2103" s="68"/>
      <c r="T2103" s="68"/>
      <c r="U2103" s="68"/>
      <c r="V2103" s="68"/>
      <c r="W2103" s="68"/>
      <c r="X2103" s="68"/>
      <c r="Y2103" s="68"/>
      <c r="Z2103" s="68"/>
      <c r="AA2103" s="68"/>
      <c r="AB2103" s="68"/>
      <c r="AC2103" s="68"/>
      <c r="AD2103" s="68"/>
      <c r="AE2103" s="68"/>
      <c r="AF2103" s="68"/>
      <c r="AG2103" s="68"/>
      <c r="AH2103" s="68"/>
      <c r="AI2103" s="68"/>
      <c r="AJ2103" s="68"/>
      <c r="AK2103" s="68"/>
      <c r="AL2103" s="68"/>
      <c r="AM2103" s="68"/>
      <c r="AN2103" s="68"/>
      <c r="AO2103" s="68"/>
      <c r="AP2103" s="68"/>
      <c r="AQ2103" s="68"/>
      <c r="AR2103" s="68"/>
      <c r="AS2103" s="68"/>
      <c r="AT2103" s="68"/>
      <c r="AU2103" s="68"/>
      <c r="AV2103" s="68"/>
      <c r="AW2103" s="68"/>
      <c r="AX2103" s="68"/>
      <c r="AY2103" s="68"/>
      <c r="AZ2103" s="68"/>
      <c r="BA2103" s="68"/>
      <c r="BB2103" s="68"/>
      <c r="BC2103" s="68"/>
      <c r="BD2103" s="68"/>
      <c r="BE2103" s="68"/>
      <c r="BF2103" s="68"/>
      <c r="BG2103" s="68"/>
      <c r="BH2103" s="68"/>
      <c r="BI2103" s="68"/>
      <c r="BJ2103" s="68"/>
      <c r="BK2103" s="68"/>
      <c r="BL2103" s="68"/>
      <c r="BM2103" s="68"/>
      <c r="BN2103" s="68"/>
      <c r="BO2103" s="68"/>
      <c r="BP2103" s="68"/>
      <c r="BQ2103" s="68"/>
      <c r="BR2103" s="68"/>
      <c r="BS2103" s="68"/>
      <c r="BT2103" s="68"/>
      <c r="BU2103" s="68"/>
      <c r="BV2103" s="68"/>
      <c r="BW2103" s="68"/>
      <c r="BX2103" s="68"/>
      <c r="BY2103" s="68"/>
      <c r="BZ2103" s="70"/>
      <c r="CA2103" s="71"/>
      <c r="CB2103" s="70"/>
      <c r="CC2103" s="70"/>
      <c r="CD2103" s="72"/>
      <c r="CJ2103"/>
      <c r="CW2103" s="74"/>
      <c r="DC2103" s="67"/>
      <c r="DI2103" s="67"/>
    </row>
    <row r="2104" spans="1:113">
      <c r="A2104" s="68"/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8"/>
      <c r="P2104" s="68"/>
      <c r="Q2104" s="68"/>
      <c r="R2104" s="68"/>
      <c r="S2104" s="68"/>
      <c r="T2104" s="68"/>
      <c r="U2104" s="68"/>
      <c r="V2104" s="68"/>
      <c r="W2104" s="68"/>
      <c r="X2104" s="68"/>
      <c r="Y2104" s="68"/>
      <c r="Z2104" s="68"/>
      <c r="AA2104" s="68"/>
      <c r="AB2104" s="68"/>
      <c r="AC2104" s="68"/>
      <c r="AD2104" s="68"/>
      <c r="AE2104" s="68"/>
      <c r="AF2104" s="68"/>
      <c r="AG2104" s="68"/>
      <c r="AH2104" s="68"/>
      <c r="AI2104" s="68"/>
      <c r="AJ2104" s="68"/>
      <c r="AK2104" s="68"/>
      <c r="AL2104" s="68"/>
      <c r="AM2104" s="68"/>
      <c r="AN2104" s="68"/>
      <c r="AO2104" s="68"/>
      <c r="AP2104" s="68"/>
      <c r="AQ2104" s="68"/>
      <c r="AR2104" s="68"/>
      <c r="AS2104" s="68"/>
      <c r="AT2104" s="68"/>
      <c r="AU2104" s="68"/>
      <c r="AV2104" s="68"/>
      <c r="AW2104" s="68"/>
      <c r="AX2104" s="68"/>
      <c r="AY2104" s="68"/>
      <c r="AZ2104" s="68"/>
      <c r="BA2104" s="68"/>
      <c r="BB2104" s="68"/>
      <c r="BC2104" s="68"/>
      <c r="BD2104" s="68"/>
      <c r="BE2104" s="68"/>
      <c r="BF2104" s="68"/>
      <c r="BG2104" s="68"/>
      <c r="BH2104" s="68"/>
      <c r="BI2104" s="68"/>
      <c r="BJ2104" s="68"/>
      <c r="BK2104" s="68"/>
      <c r="BL2104" s="68"/>
      <c r="BM2104" s="68"/>
      <c r="BN2104" s="68"/>
      <c r="BO2104" s="68"/>
      <c r="BP2104" s="68"/>
      <c r="BQ2104" s="68"/>
      <c r="BR2104" s="68"/>
      <c r="BS2104" s="68"/>
      <c r="BT2104" s="68"/>
      <c r="BU2104" s="68"/>
      <c r="BV2104" s="68"/>
      <c r="BW2104" s="68"/>
      <c r="BX2104" s="68"/>
      <c r="BY2104" s="68"/>
      <c r="BZ2104" s="70"/>
      <c r="CA2104" s="71"/>
      <c r="CB2104" s="70"/>
      <c r="CC2104" s="70"/>
      <c r="CD2104" s="72"/>
      <c r="CJ2104"/>
      <c r="CW2104" s="74"/>
      <c r="DC2104" s="67"/>
      <c r="DI2104" s="67"/>
    </row>
    <row r="2105" spans="1:113">
      <c r="A2105" s="68"/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8"/>
      <c r="P2105" s="68"/>
      <c r="Q2105" s="68"/>
      <c r="R2105" s="68"/>
      <c r="S2105" s="68"/>
      <c r="T2105" s="68"/>
      <c r="U2105" s="68"/>
      <c r="V2105" s="68"/>
      <c r="W2105" s="68"/>
      <c r="X2105" s="68"/>
      <c r="Y2105" s="68"/>
      <c r="Z2105" s="68"/>
      <c r="AA2105" s="68"/>
      <c r="AB2105" s="68"/>
      <c r="AC2105" s="68"/>
      <c r="AD2105" s="68"/>
      <c r="AE2105" s="68"/>
      <c r="AF2105" s="68"/>
      <c r="AG2105" s="68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68"/>
      <c r="BL2105" s="68"/>
      <c r="BM2105" s="68"/>
      <c r="BN2105" s="68"/>
      <c r="BO2105" s="68"/>
      <c r="BP2105" s="68"/>
      <c r="BQ2105" s="68"/>
      <c r="BR2105" s="68"/>
      <c r="BS2105" s="68"/>
      <c r="BT2105" s="68"/>
      <c r="BU2105" s="68"/>
      <c r="BV2105" s="68"/>
      <c r="BW2105" s="68"/>
      <c r="BX2105" s="68"/>
      <c r="BY2105" s="68"/>
      <c r="BZ2105" s="70"/>
      <c r="CA2105" s="71"/>
      <c r="CB2105" s="70"/>
      <c r="CC2105" s="70"/>
      <c r="CD2105" s="72"/>
      <c r="CJ2105"/>
      <c r="CW2105" s="74"/>
      <c r="DC2105" s="67"/>
      <c r="DI2105" s="67"/>
    </row>
    <row r="2106" spans="1:113">
      <c r="A2106" s="68"/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8"/>
      <c r="P2106" s="68"/>
      <c r="Q2106" s="68"/>
      <c r="R2106" s="68"/>
      <c r="S2106" s="68"/>
      <c r="T2106" s="68"/>
      <c r="U2106" s="68"/>
      <c r="V2106" s="68"/>
      <c r="W2106" s="68"/>
      <c r="X2106" s="68"/>
      <c r="Y2106" s="68"/>
      <c r="Z2106" s="68"/>
      <c r="AA2106" s="68"/>
      <c r="AB2106" s="68"/>
      <c r="AC2106" s="68"/>
      <c r="AD2106" s="68"/>
      <c r="AE2106" s="68"/>
      <c r="AF2106" s="68"/>
      <c r="AG2106" s="68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68"/>
      <c r="BL2106" s="68"/>
      <c r="BM2106" s="68"/>
      <c r="BN2106" s="68"/>
      <c r="BO2106" s="68"/>
      <c r="BP2106" s="68"/>
      <c r="BQ2106" s="68"/>
      <c r="BR2106" s="68"/>
      <c r="BS2106" s="68"/>
      <c r="BT2106" s="68"/>
      <c r="BU2106" s="68"/>
      <c r="BV2106" s="68"/>
      <c r="BW2106" s="68"/>
      <c r="BX2106" s="68"/>
      <c r="BY2106" s="68"/>
      <c r="BZ2106" s="70"/>
      <c r="CA2106" s="71"/>
      <c r="CB2106" s="70"/>
      <c r="CC2106" s="70"/>
      <c r="CD2106" s="72"/>
      <c r="CJ2106"/>
      <c r="CW2106" s="74"/>
      <c r="DC2106" s="67"/>
      <c r="DI2106" s="67"/>
    </row>
    <row r="2107" spans="1:113">
      <c r="A2107" s="68"/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8"/>
      <c r="P2107" s="68"/>
      <c r="Q2107" s="68"/>
      <c r="R2107" s="68"/>
      <c r="S2107" s="68"/>
      <c r="T2107" s="68"/>
      <c r="U2107" s="68"/>
      <c r="V2107" s="68"/>
      <c r="W2107" s="68"/>
      <c r="X2107" s="68"/>
      <c r="Y2107" s="68"/>
      <c r="Z2107" s="68"/>
      <c r="AA2107" s="68"/>
      <c r="AB2107" s="68"/>
      <c r="AC2107" s="68"/>
      <c r="AD2107" s="68"/>
      <c r="AE2107" s="68"/>
      <c r="AF2107" s="68"/>
      <c r="AG2107" s="68"/>
      <c r="AH2107" s="68"/>
      <c r="AI2107" s="68"/>
      <c r="AJ2107" s="68"/>
      <c r="AK2107" s="68"/>
      <c r="AL2107" s="68"/>
      <c r="AM2107" s="68"/>
      <c r="AN2107" s="68"/>
      <c r="AO2107" s="68"/>
      <c r="AP2107" s="68"/>
      <c r="AQ2107" s="68"/>
      <c r="AR2107" s="68"/>
      <c r="AS2107" s="68"/>
      <c r="AT2107" s="68"/>
      <c r="AU2107" s="68"/>
      <c r="AV2107" s="68"/>
      <c r="AW2107" s="68"/>
      <c r="AX2107" s="68"/>
      <c r="AY2107" s="68"/>
      <c r="AZ2107" s="68"/>
      <c r="BA2107" s="68"/>
      <c r="BB2107" s="68"/>
      <c r="BC2107" s="68"/>
      <c r="BD2107" s="68"/>
      <c r="BE2107" s="68"/>
      <c r="BF2107" s="68"/>
      <c r="BG2107" s="68"/>
      <c r="BH2107" s="68"/>
      <c r="BI2107" s="68"/>
      <c r="BJ2107" s="68"/>
      <c r="BK2107" s="68"/>
      <c r="BL2107" s="68"/>
      <c r="BM2107" s="68"/>
      <c r="BN2107" s="68"/>
      <c r="BO2107" s="68"/>
      <c r="BP2107" s="68"/>
      <c r="BQ2107" s="68"/>
      <c r="BR2107" s="68"/>
      <c r="BS2107" s="68"/>
      <c r="BT2107" s="68"/>
      <c r="BU2107" s="68"/>
      <c r="BV2107" s="68"/>
      <c r="BW2107" s="68"/>
      <c r="BX2107" s="68"/>
      <c r="BY2107" s="68"/>
      <c r="BZ2107" s="70"/>
      <c r="CA2107" s="71"/>
      <c r="CB2107" s="70"/>
      <c r="CC2107" s="70"/>
      <c r="CD2107" s="72"/>
      <c r="CJ2107"/>
      <c r="CW2107" s="74"/>
      <c r="DC2107" s="67"/>
      <c r="DI2107" s="67"/>
    </row>
    <row r="2108" spans="1:113">
      <c r="A2108" s="68"/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8"/>
      <c r="P2108" s="68"/>
      <c r="Q2108" s="68"/>
      <c r="R2108" s="68"/>
      <c r="S2108" s="68"/>
      <c r="T2108" s="68"/>
      <c r="U2108" s="68"/>
      <c r="V2108" s="68"/>
      <c r="W2108" s="68"/>
      <c r="X2108" s="68"/>
      <c r="Y2108" s="68"/>
      <c r="Z2108" s="68"/>
      <c r="AA2108" s="68"/>
      <c r="AB2108" s="68"/>
      <c r="AC2108" s="68"/>
      <c r="AD2108" s="68"/>
      <c r="AE2108" s="68"/>
      <c r="AF2108" s="68"/>
      <c r="AG2108" s="68"/>
      <c r="AH2108" s="68"/>
      <c r="AI2108" s="68"/>
      <c r="AJ2108" s="68"/>
      <c r="AK2108" s="68"/>
      <c r="AL2108" s="68"/>
      <c r="AM2108" s="68"/>
      <c r="AN2108" s="68"/>
      <c r="AO2108" s="68"/>
      <c r="AP2108" s="68"/>
      <c r="AQ2108" s="68"/>
      <c r="AR2108" s="68"/>
      <c r="AS2108" s="68"/>
      <c r="AT2108" s="68"/>
      <c r="AU2108" s="68"/>
      <c r="AV2108" s="68"/>
      <c r="AW2108" s="68"/>
      <c r="AX2108" s="68"/>
      <c r="AY2108" s="68"/>
      <c r="AZ2108" s="68"/>
      <c r="BA2108" s="68"/>
      <c r="BB2108" s="68"/>
      <c r="BC2108" s="68"/>
      <c r="BD2108" s="68"/>
      <c r="BE2108" s="68"/>
      <c r="BF2108" s="68"/>
      <c r="BG2108" s="68"/>
      <c r="BH2108" s="68"/>
      <c r="BI2108" s="68"/>
      <c r="BJ2108" s="68"/>
      <c r="BK2108" s="68"/>
      <c r="BL2108" s="68"/>
      <c r="BM2108" s="68"/>
      <c r="BN2108" s="68"/>
      <c r="BO2108" s="68"/>
      <c r="BP2108" s="68"/>
      <c r="BQ2108" s="68"/>
      <c r="BR2108" s="68"/>
      <c r="BS2108" s="68"/>
      <c r="BT2108" s="68"/>
      <c r="BU2108" s="68"/>
      <c r="BV2108" s="68"/>
      <c r="BW2108" s="68"/>
      <c r="BX2108" s="68"/>
      <c r="BY2108" s="68"/>
      <c r="BZ2108" s="70"/>
      <c r="CA2108" s="71"/>
      <c r="CB2108" s="70"/>
      <c r="CC2108" s="70"/>
      <c r="CD2108" s="72"/>
      <c r="CJ2108"/>
      <c r="CW2108" s="74"/>
      <c r="DC2108" s="67"/>
      <c r="DI2108" s="67"/>
    </row>
    <row r="2109" spans="1:113">
      <c r="A2109" s="68"/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8"/>
      <c r="P2109" s="68"/>
      <c r="Q2109" s="68"/>
      <c r="R2109" s="68"/>
      <c r="S2109" s="68"/>
      <c r="T2109" s="68"/>
      <c r="U2109" s="68"/>
      <c r="V2109" s="68"/>
      <c r="W2109" s="68"/>
      <c r="X2109" s="68"/>
      <c r="Y2109" s="68"/>
      <c r="Z2109" s="68"/>
      <c r="AA2109" s="68"/>
      <c r="AB2109" s="68"/>
      <c r="AC2109" s="68"/>
      <c r="AD2109" s="68"/>
      <c r="AE2109" s="68"/>
      <c r="AF2109" s="68"/>
      <c r="AG2109" s="68"/>
      <c r="AH2109" s="68"/>
      <c r="AI2109" s="68"/>
      <c r="AJ2109" s="68"/>
      <c r="AK2109" s="68"/>
      <c r="AL2109" s="68"/>
      <c r="AM2109" s="68"/>
      <c r="AN2109" s="68"/>
      <c r="AO2109" s="68"/>
      <c r="AP2109" s="68"/>
      <c r="AQ2109" s="68"/>
      <c r="AR2109" s="68"/>
      <c r="AS2109" s="68"/>
      <c r="AT2109" s="68"/>
      <c r="AU2109" s="68"/>
      <c r="AV2109" s="68"/>
      <c r="AW2109" s="68"/>
      <c r="AX2109" s="68"/>
      <c r="AY2109" s="68"/>
      <c r="AZ2109" s="68"/>
      <c r="BA2109" s="68"/>
      <c r="BB2109" s="68"/>
      <c r="BC2109" s="68"/>
      <c r="BD2109" s="68"/>
      <c r="BE2109" s="68"/>
      <c r="BF2109" s="68"/>
      <c r="BG2109" s="68"/>
      <c r="BH2109" s="68"/>
      <c r="BI2109" s="68"/>
      <c r="BJ2109" s="68"/>
      <c r="BK2109" s="68"/>
      <c r="BL2109" s="68"/>
      <c r="BM2109" s="68"/>
      <c r="BN2109" s="68"/>
      <c r="BO2109" s="68"/>
      <c r="BP2109" s="68"/>
      <c r="BQ2109" s="68"/>
      <c r="BR2109" s="68"/>
      <c r="BS2109" s="68"/>
      <c r="BT2109" s="68"/>
      <c r="BU2109" s="68"/>
      <c r="BV2109" s="68"/>
      <c r="BW2109" s="68"/>
      <c r="BX2109" s="68"/>
      <c r="BY2109" s="68"/>
      <c r="BZ2109" s="70"/>
      <c r="CA2109" s="71"/>
      <c r="CB2109" s="70"/>
      <c r="CC2109" s="70"/>
      <c r="CD2109" s="72"/>
      <c r="CJ2109"/>
      <c r="CW2109" s="74"/>
      <c r="DC2109" s="67"/>
      <c r="DI2109" s="67"/>
    </row>
    <row r="2110" spans="1:113">
      <c r="A2110" s="68"/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8"/>
      <c r="P2110" s="68"/>
      <c r="Q2110" s="68"/>
      <c r="R2110" s="68"/>
      <c r="S2110" s="68"/>
      <c r="T2110" s="68"/>
      <c r="U2110" s="68"/>
      <c r="V2110" s="68"/>
      <c r="W2110" s="68"/>
      <c r="X2110" s="68"/>
      <c r="Y2110" s="68"/>
      <c r="Z2110" s="68"/>
      <c r="AA2110" s="68"/>
      <c r="AB2110" s="68"/>
      <c r="AC2110" s="68"/>
      <c r="AD2110" s="68"/>
      <c r="AE2110" s="68"/>
      <c r="AF2110" s="68"/>
      <c r="AG2110" s="68"/>
      <c r="AH2110" s="68"/>
      <c r="AI2110" s="68"/>
      <c r="AJ2110" s="68"/>
      <c r="AK2110" s="68"/>
      <c r="AL2110" s="68"/>
      <c r="AM2110" s="68"/>
      <c r="AN2110" s="68"/>
      <c r="AO2110" s="68"/>
      <c r="AP2110" s="68"/>
      <c r="AQ2110" s="68"/>
      <c r="AR2110" s="68"/>
      <c r="AS2110" s="68"/>
      <c r="AT2110" s="68"/>
      <c r="AU2110" s="68"/>
      <c r="AV2110" s="68"/>
      <c r="AW2110" s="68"/>
      <c r="AX2110" s="68"/>
      <c r="AY2110" s="68"/>
      <c r="AZ2110" s="68"/>
      <c r="BA2110" s="68"/>
      <c r="BB2110" s="68"/>
      <c r="BC2110" s="68"/>
      <c r="BD2110" s="68"/>
      <c r="BE2110" s="68"/>
      <c r="BF2110" s="68"/>
      <c r="BG2110" s="68"/>
      <c r="BH2110" s="68"/>
      <c r="BI2110" s="68"/>
      <c r="BJ2110" s="68"/>
      <c r="BK2110" s="68"/>
      <c r="BL2110" s="68"/>
      <c r="BM2110" s="68"/>
      <c r="BN2110" s="68"/>
      <c r="BO2110" s="68"/>
      <c r="BP2110" s="68"/>
      <c r="BQ2110" s="68"/>
      <c r="BR2110" s="68"/>
      <c r="BS2110" s="68"/>
      <c r="BT2110" s="68"/>
      <c r="BU2110" s="68"/>
      <c r="BV2110" s="68"/>
      <c r="BW2110" s="68"/>
      <c r="BX2110" s="68"/>
      <c r="BY2110" s="68"/>
      <c r="BZ2110" s="70"/>
      <c r="CA2110" s="71"/>
      <c r="CB2110" s="70"/>
      <c r="CC2110" s="70"/>
      <c r="CD2110" s="72"/>
      <c r="CJ2110"/>
      <c r="CW2110" s="74"/>
      <c r="DC2110" s="67"/>
      <c r="DI2110" s="67"/>
    </row>
    <row r="2111" spans="1:113">
      <c r="A2111" s="68"/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8"/>
      <c r="P2111" s="68"/>
      <c r="Q2111" s="68"/>
      <c r="R2111" s="68"/>
      <c r="S2111" s="68"/>
      <c r="T2111" s="68"/>
      <c r="U2111" s="68"/>
      <c r="V2111" s="68"/>
      <c r="W2111" s="68"/>
      <c r="X2111" s="68"/>
      <c r="Y2111" s="68"/>
      <c r="Z2111" s="68"/>
      <c r="AA2111" s="68"/>
      <c r="AB2111" s="68"/>
      <c r="AC2111" s="68"/>
      <c r="AD2111" s="68"/>
      <c r="AE2111" s="68"/>
      <c r="AF2111" s="68"/>
      <c r="AG2111" s="68"/>
      <c r="AH2111" s="68"/>
      <c r="AI2111" s="68"/>
      <c r="AJ2111" s="68"/>
      <c r="AK2111" s="68"/>
      <c r="AL2111" s="68"/>
      <c r="AM2111" s="68"/>
      <c r="AN2111" s="68"/>
      <c r="AO2111" s="68"/>
      <c r="AP2111" s="68"/>
      <c r="AQ2111" s="68"/>
      <c r="AR2111" s="68"/>
      <c r="AS2111" s="68"/>
      <c r="AT2111" s="68"/>
      <c r="AU2111" s="68"/>
      <c r="AV2111" s="68"/>
      <c r="AW2111" s="68"/>
      <c r="AX2111" s="68"/>
      <c r="AY2111" s="68"/>
      <c r="AZ2111" s="68"/>
      <c r="BA2111" s="68"/>
      <c r="BB2111" s="68"/>
      <c r="BC2111" s="68"/>
      <c r="BD2111" s="68"/>
      <c r="BE2111" s="68"/>
      <c r="BF2111" s="68"/>
      <c r="BG2111" s="68"/>
      <c r="BH2111" s="68"/>
      <c r="BI2111" s="68"/>
      <c r="BJ2111" s="68"/>
      <c r="BK2111" s="68"/>
      <c r="BL2111" s="68"/>
      <c r="BM2111" s="68"/>
      <c r="BN2111" s="68"/>
      <c r="BO2111" s="68"/>
      <c r="BP2111" s="68"/>
      <c r="BQ2111" s="68"/>
      <c r="BR2111" s="68"/>
      <c r="BS2111" s="68"/>
      <c r="BT2111" s="68"/>
      <c r="BU2111" s="68"/>
      <c r="BV2111" s="68"/>
      <c r="BW2111" s="68"/>
      <c r="BX2111" s="68"/>
      <c r="BY2111" s="68"/>
      <c r="BZ2111" s="70"/>
      <c r="CA2111" s="71"/>
      <c r="CB2111" s="70"/>
      <c r="CC2111" s="70"/>
      <c r="CD2111" s="72"/>
      <c r="CJ2111"/>
      <c r="CW2111" s="74"/>
      <c r="DC2111" s="67"/>
      <c r="DI2111" s="67"/>
    </row>
    <row r="2112" spans="1:113">
      <c r="A2112" s="68"/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8"/>
      <c r="P2112" s="68"/>
      <c r="Q2112" s="68"/>
      <c r="R2112" s="68"/>
      <c r="S2112" s="68"/>
      <c r="T2112" s="68"/>
      <c r="U2112" s="68"/>
      <c r="V2112" s="68"/>
      <c r="W2112" s="68"/>
      <c r="X2112" s="68"/>
      <c r="Y2112" s="68"/>
      <c r="Z2112" s="68"/>
      <c r="AA2112" s="68"/>
      <c r="AB2112" s="68"/>
      <c r="AC2112" s="68"/>
      <c r="AD2112" s="68"/>
      <c r="AE2112" s="68"/>
      <c r="AF2112" s="68"/>
      <c r="AG2112" s="68"/>
      <c r="AH2112" s="68"/>
      <c r="AI2112" s="68"/>
      <c r="AJ2112" s="68"/>
      <c r="AK2112" s="68"/>
      <c r="AL2112" s="68"/>
      <c r="AM2112" s="68"/>
      <c r="AN2112" s="68"/>
      <c r="AO2112" s="68"/>
      <c r="AP2112" s="68"/>
      <c r="AQ2112" s="68"/>
      <c r="AR2112" s="68"/>
      <c r="AS2112" s="68"/>
      <c r="AT2112" s="68"/>
      <c r="AU2112" s="68"/>
      <c r="AV2112" s="68"/>
      <c r="AW2112" s="68"/>
      <c r="AX2112" s="68"/>
      <c r="AY2112" s="68"/>
      <c r="AZ2112" s="68"/>
      <c r="BA2112" s="68"/>
      <c r="BB2112" s="68"/>
      <c r="BC2112" s="68"/>
      <c r="BD2112" s="68"/>
      <c r="BE2112" s="68"/>
      <c r="BF2112" s="68"/>
      <c r="BG2112" s="68"/>
      <c r="BH2112" s="68"/>
      <c r="BI2112" s="68"/>
      <c r="BJ2112" s="68"/>
      <c r="BK2112" s="68"/>
      <c r="BL2112" s="68"/>
      <c r="BM2112" s="68"/>
      <c r="BN2112" s="68"/>
      <c r="BO2112" s="68"/>
      <c r="BP2112" s="68"/>
      <c r="BQ2112" s="68"/>
      <c r="BR2112" s="68"/>
      <c r="BS2112" s="68"/>
      <c r="BT2112" s="68"/>
      <c r="BU2112" s="68"/>
      <c r="BV2112" s="68"/>
      <c r="BW2112" s="68"/>
      <c r="BX2112" s="68"/>
      <c r="BY2112" s="68"/>
      <c r="BZ2112" s="70"/>
      <c r="CA2112" s="71"/>
      <c r="CB2112" s="70"/>
      <c r="CC2112" s="70"/>
      <c r="CD2112" s="72"/>
      <c r="CJ2112"/>
      <c r="CW2112" s="74"/>
      <c r="DC2112" s="67"/>
      <c r="DI2112" s="67"/>
    </row>
    <row r="2113" spans="1:113">
      <c r="A2113" s="68"/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8"/>
      <c r="P2113" s="68"/>
      <c r="Q2113" s="68"/>
      <c r="R2113" s="68"/>
      <c r="S2113" s="68"/>
      <c r="T2113" s="68"/>
      <c r="U2113" s="68"/>
      <c r="V2113" s="68"/>
      <c r="W2113" s="68"/>
      <c r="X2113" s="68"/>
      <c r="Y2113" s="68"/>
      <c r="Z2113" s="68"/>
      <c r="AA2113" s="68"/>
      <c r="AB2113" s="68"/>
      <c r="AC2113" s="68"/>
      <c r="AD2113" s="68"/>
      <c r="AE2113" s="68"/>
      <c r="AF2113" s="68"/>
      <c r="AG2113" s="68"/>
      <c r="AH2113" s="68"/>
      <c r="AI2113" s="68"/>
      <c r="AJ2113" s="68"/>
      <c r="AK2113" s="68"/>
      <c r="AL2113" s="68"/>
      <c r="AM2113" s="68"/>
      <c r="AN2113" s="68"/>
      <c r="AO2113" s="68"/>
      <c r="AP2113" s="68"/>
      <c r="AQ2113" s="68"/>
      <c r="AR2113" s="68"/>
      <c r="AS2113" s="68"/>
      <c r="AT2113" s="68"/>
      <c r="AU2113" s="68"/>
      <c r="AV2113" s="68"/>
      <c r="AW2113" s="68"/>
      <c r="AX2113" s="68"/>
      <c r="AY2113" s="68"/>
      <c r="AZ2113" s="68"/>
      <c r="BA2113" s="68"/>
      <c r="BB2113" s="68"/>
      <c r="BC2113" s="68"/>
      <c r="BD2113" s="68"/>
      <c r="BE2113" s="68"/>
      <c r="BF2113" s="68"/>
      <c r="BG2113" s="68"/>
      <c r="BH2113" s="68"/>
      <c r="BI2113" s="68"/>
      <c r="BJ2113" s="68"/>
      <c r="BK2113" s="68"/>
      <c r="BL2113" s="68"/>
      <c r="BM2113" s="68"/>
      <c r="BN2113" s="68"/>
      <c r="BO2113" s="68"/>
      <c r="BP2113" s="68"/>
      <c r="BQ2113" s="68"/>
      <c r="BR2113" s="68"/>
      <c r="BS2113" s="68"/>
      <c r="BT2113" s="68"/>
      <c r="BU2113" s="68"/>
      <c r="BV2113" s="68"/>
      <c r="BW2113" s="68"/>
      <c r="BX2113" s="68"/>
      <c r="BY2113" s="68"/>
      <c r="BZ2113" s="70"/>
      <c r="CA2113" s="71"/>
      <c r="CB2113" s="70"/>
      <c r="CC2113" s="70"/>
      <c r="CD2113" s="72"/>
      <c r="CJ2113"/>
      <c r="CW2113" s="74"/>
      <c r="DC2113" s="67"/>
      <c r="DI2113" s="67"/>
    </row>
    <row r="2114" spans="1:113">
      <c r="A2114" s="68"/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8"/>
      <c r="P2114" s="68"/>
      <c r="Q2114" s="68"/>
      <c r="R2114" s="68"/>
      <c r="S2114" s="68"/>
      <c r="T2114" s="68"/>
      <c r="U2114" s="68"/>
      <c r="V2114" s="68"/>
      <c r="W2114" s="68"/>
      <c r="X2114" s="68"/>
      <c r="Y2114" s="68"/>
      <c r="Z2114" s="68"/>
      <c r="AA2114" s="68"/>
      <c r="AB2114" s="68"/>
      <c r="AC2114" s="68"/>
      <c r="AD2114" s="68"/>
      <c r="AE2114" s="68"/>
      <c r="AF2114" s="68"/>
      <c r="AG2114" s="68"/>
      <c r="AH2114" s="68"/>
      <c r="AI2114" s="68"/>
      <c r="AJ2114" s="68"/>
      <c r="AK2114" s="68"/>
      <c r="AL2114" s="68"/>
      <c r="AM2114" s="68"/>
      <c r="AN2114" s="68"/>
      <c r="AO2114" s="68"/>
      <c r="AP2114" s="68"/>
      <c r="AQ2114" s="68"/>
      <c r="AR2114" s="68"/>
      <c r="AS2114" s="68"/>
      <c r="AT2114" s="68"/>
      <c r="AU2114" s="68"/>
      <c r="AV2114" s="68"/>
      <c r="AW2114" s="68"/>
      <c r="AX2114" s="68"/>
      <c r="AY2114" s="68"/>
      <c r="AZ2114" s="68"/>
      <c r="BA2114" s="68"/>
      <c r="BB2114" s="68"/>
      <c r="BC2114" s="68"/>
      <c r="BD2114" s="68"/>
      <c r="BE2114" s="68"/>
      <c r="BF2114" s="68"/>
      <c r="BG2114" s="68"/>
      <c r="BH2114" s="68"/>
      <c r="BI2114" s="68"/>
      <c r="BJ2114" s="68"/>
      <c r="BK2114" s="68"/>
      <c r="BL2114" s="68"/>
      <c r="BM2114" s="68"/>
      <c r="BN2114" s="68"/>
      <c r="BO2114" s="68"/>
      <c r="BP2114" s="68"/>
      <c r="BQ2114" s="68"/>
      <c r="BR2114" s="68"/>
      <c r="BS2114" s="68"/>
      <c r="BT2114" s="68"/>
      <c r="BU2114" s="68"/>
      <c r="BV2114" s="68"/>
      <c r="BW2114" s="68"/>
      <c r="BX2114" s="68"/>
      <c r="BY2114" s="68"/>
      <c r="BZ2114" s="70"/>
      <c r="CA2114" s="71"/>
      <c r="CB2114" s="70"/>
      <c r="CC2114" s="70"/>
      <c r="CD2114" s="72"/>
      <c r="CJ2114"/>
      <c r="CW2114" s="74"/>
      <c r="DC2114" s="67"/>
      <c r="DI2114" s="67"/>
    </row>
    <row r="2115" spans="1:113">
      <c r="A2115" s="68"/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8"/>
      <c r="P2115" s="68"/>
      <c r="Q2115" s="68"/>
      <c r="R2115" s="68"/>
      <c r="S2115" s="68"/>
      <c r="T2115" s="68"/>
      <c r="U2115" s="68"/>
      <c r="V2115" s="68"/>
      <c r="W2115" s="68"/>
      <c r="X2115" s="68"/>
      <c r="Y2115" s="68"/>
      <c r="Z2115" s="68"/>
      <c r="AA2115" s="68"/>
      <c r="AB2115" s="68"/>
      <c r="AC2115" s="68"/>
      <c r="AD2115" s="68"/>
      <c r="AE2115" s="68"/>
      <c r="AF2115" s="68"/>
      <c r="AG2115" s="68"/>
      <c r="AH2115" s="68"/>
      <c r="AI2115" s="68"/>
      <c r="AJ2115" s="68"/>
      <c r="AK2115" s="68"/>
      <c r="AL2115" s="68"/>
      <c r="AM2115" s="68"/>
      <c r="AN2115" s="68"/>
      <c r="AO2115" s="68"/>
      <c r="AP2115" s="68"/>
      <c r="AQ2115" s="68"/>
      <c r="AR2115" s="68"/>
      <c r="AS2115" s="68"/>
      <c r="AT2115" s="68"/>
      <c r="AU2115" s="68"/>
      <c r="AV2115" s="68"/>
      <c r="AW2115" s="68"/>
      <c r="AX2115" s="68"/>
      <c r="AY2115" s="68"/>
      <c r="AZ2115" s="68"/>
      <c r="BA2115" s="68"/>
      <c r="BB2115" s="68"/>
      <c r="BC2115" s="68"/>
      <c r="BD2115" s="68"/>
      <c r="BE2115" s="68"/>
      <c r="BF2115" s="68"/>
      <c r="BG2115" s="68"/>
      <c r="BH2115" s="68"/>
      <c r="BI2115" s="68"/>
      <c r="BJ2115" s="68"/>
      <c r="BK2115" s="68"/>
      <c r="BL2115" s="68"/>
      <c r="BM2115" s="68"/>
      <c r="BN2115" s="68"/>
      <c r="BO2115" s="68"/>
      <c r="BP2115" s="68"/>
      <c r="BQ2115" s="68"/>
      <c r="BR2115" s="68"/>
      <c r="BS2115" s="68"/>
      <c r="BT2115" s="68"/>
      <c r="BU2115" s="68"/>
      <c r="BV2115" s="68"/>
      <c r="BW2115" s="68"/>
      <c r="BX2115" s="68"/>
      <c r="BY2115" s="68"/>
      <c r="BZ2115" s="70"/>
      <c r="CA2115" s="71"/>
      <c r="CB2115" s="70"/>
      <c r="CC2115" s="70"/>
      <c r="CD2115" s="72"/>
      <c r="CJ2115"/>
      <c r="CW2115" s="74"/>
      <c r="DC2115" s="67"/>
      <c r="DI2115" s="67"/>
    </row>
    <row r="2116" spans="1:113">
      <c r="A2116" s="68"/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8"/>
      <c r="P2116" s="68"/>
      <c r="Q2116" s="68"/>
      <c r="R2116" s="68"/>
      <c r="S2116" s="68"/>
      <c r="T2116" s="68"/>
      <c r="U2116" s="68"/>
      <c r="V2116" s="68"/>
      <c r="W2116" s="68"/>
      <c r="X2116" s="68"/>
      <c r="Y2116" s="68"/>
      <c r="Z2116" s="68"/>
      <c r="AA2116" s="68"/>
      <c r="AB2116" s="68"/>
      <c r="AC2116" s="68"/>
      <c r="AD2116" s="68"/>
      <c r="AE2116" s="68"/>
      <c r="AF2116" s="68"/>
      <c r="AG2116" s="68"/>
      <c r="AH2116" s="68"/>
      <c r="AI2116" s="68"/>
      <c r="AJ2116" s="68"/>
      <c r="AK2116" s="68"/>
      <c r="AL2116" s="68"/>
      <c r="AM2116" s="68"/>
      <c r="AN2116" s="68"/>
      <c r="AO2116" s="68"/>
      <c r="AP2116" s="68"/>
      <c r="AQ2116" s="68"/>
      <c r="AR2116" s="68"/>
      <c r="AS2116" s="68"/>
      <c r="AT2116" s="68"/>
      <c r="AU2116" s="68"/>
      <c r="AV2116" s="68"/>
      <c r="AW2116" s="68"/>
      <c r="AX2116" s="68"/>
      <c r="AY2116" s="68"/>
      <c r="AZ2116" s="68"/>
      <c r="BA2116" s="68"/>
      <c r="BB2116" s="68"/>
      <c r="BC2116" s="68"/>
      <c r="BD2116" s="68"/>
      <c r="BE2116" s="68"/>
      <c r="BF2116" s="68"/>
      <c r="BG2116" s="68"/>
      <c r="BH2116" s="68"/>
      <c r="BI2116" s="68"/>
      <c r="BJ2116" s="68"/>
      <c r="BK2116" s="68"/>
      <c r="BL2116" s="68"/>
      <c r="BM2116" s="68"/>
      <c r="BN2116" s="68"/>
      <c r="BO2116" s="68"/>
      <c r="BP2116" s="68"/>
      <c r="BQ2116" s="68"/>
      <c r="BR2116" s="68"/>
      <c r="BS2116" s="68"/>
      <c r="BT2116" s="68"/>
      <c r="BU2116" s="68"/>
      <c r="BV2116" s="68"/>
      <c r="BW2116" s="68"/>
      <c r="BX2116" s="68"/>
      <c r="BY2116" s="68"/>
      <c r="BZ2116" s="70"/>
      <c r="CA2116" s="71"/>
      <c r="CB2116" s="70"/>
      <c r="CC2116" s="70"/>
      <c r="CD2116" s="72"/>
      <c r="CJ2116"/>
      <c r="CW2116" s="74"/>
      <c r="DC2116" s="67"/>
      <c r="DI2116" s="67"/>
    </row>
    <row r="2117" spans="1:113">
      <c r="A2117" s="68"/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8"/>
      <c r="P2117" s="68"/>
      <c r="Q2117" s="68"/>
      <c r="R2117" s="68"/>
      <c r="S2117" s="68"/>
      <c r="T2117" s="68"/>
      <c r="U2117" s="68"/>
      <c r="V2117" s="68"/>
      <c r="W2117" s="68"/>
      <c r="X2117" s="68"/>
      <c r="Y2117" s="68"/>
      <c r="Z2117" s="68"/>
      <c r="AA2117" s="68"/>
      <c r="AB2117" s="68"/>
      <c r="AC2117" s="68"/>
      <c r="AD2117" s="68"/>
      <c r="AE2117" s="68"/>
      <c r="AF2117" s="68"/>
      <c r="AG2117" s="68"/>
      <c r="AH2117" s="68"/>
      <c r="AI2117" s="68"/>
      <c r="AJ2117" s="68"/>
      <c r="AK2117" s="68"/>
      <c r="AL2117" s="68"/>
      <c r="AM2117" s="68"/>
      <c r="AN2117" s="68"/>
      <c r="AO2117" s="68"/>
      <c r="AP2117" s="68"/>
      <c r="AQ2117" s="68"/>
      <c r="AR2117" s="68"/>
      <c r="AS2117" s="68"/>
      <c r="AT2117" s="68"/>
      <c r="AU2117" s="68"/>
      <c r="AV2117" s="68"/>
      <c r="AW2117" s="68"/>
      <c r="AX2117" s="68"/>
      <c r="AY2117" s="68"/>
      <c r="AZ2117" s="68"/>
      <c r="BA2117" s="68"/>
      <c r="BB2117" s="68"/>
      <c r="BC2117" s="68"/>
      <c r="BD2117" s="68"/>
      <c r="BE2117" s="68"/>
      <c r="BF2117" s="68"/>
      <c r="BG2117" s="68"/>
      <c r="BH2117" s="68"/>
      <c r="BI2117" s="68"/>
      <c r="BJ2117" s="68"/>
      <c r="BK2117" s="68"/>
      <c r="BL2117" s="68"/>
      <c r="BM2117" s="68"/>
      <c r="BN2117" s="68"/>
      <c r="BO2117" s="68"/>
      <c r="BP2117" s="68"/>
      <c r="BQ2117" s="68"/>
      <c r="BR2117" s="68"/>
      <c r="BS2117" s="68"/>
      <c r="BT2117" s="68"/>
      <c r="BU2117" s="68"/>
      <c r="BV2117" s="68"/>
      <c r="BW2117" s="68"/>
      <c r="BX2117" s="68"/>
      <c r="BY2117" s="68"/>
      <c r="BZ2117" s="70"/>
      <c r="CA2117" s="71"/>
      <c r="CB2117" s="70"/>
      <c r="CC2117" s="70"/>
      <c r="CD2117" s="72"/>
      <c r="CJ2117"/>
      <c r="CW2117" s="74"/>
      <c r="DC2117" s="67"/>
      <c r="DI2117" s="67"/>
    </row>
    <row r="2118" spans="1:113">
      <c r="A2118" s="68"/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8"/>
      <c r="P2118" s="68"/>
      <c r="Q2118" s="68"/>
      <c r="R2118" s="68"/>
      <c r="S2118" s="68"/>
      <c r="T2118" s="68"/>
      <c r="U2118" s="68"/>
      <c r="V2118" s="68"/>
      <c r="W2118" s="68"/>
      <c r="X2118" s="68"/>
      <c r="Y2118" s="68"/>
      <c r="Z2118" s="68"/>
      <c r="AA2118" s="68"/>
      <c r="AB2118" s="68"/>
      <c r="AC2118" s="68"/>
      <c r="AD2118" s="68"/>
      <c r="AE2118" s="68"/>
      <c r="AF2118" s="68"/>
      <c r="AG2118" s="68"/>
      <c r="AH2118" s="68"/>
      <c r="AI2118" s="68"/>
      <c r="AJ2118" s="68"/>
      <c r="AK2118" s="68"/>
      <c r="AL2118" s="68"/>
      <c r="AM2118" s="68"/>
      <c r="AN2118" s="68"/>
      <c r="AO2118" s="68"/>
      <c r="AP2118" s="68"/>
      <c r="AQ2118" s="68"/>
      <c r="AR2118" s="68"/>
      <c r="AS2118" s="68"/>
      <c r="AT2118" s="68"/>
      <c r="AU2118" s="68"/>
      <c r="AV2118" s="68"/>
      <c r="AW2118" s="68"/>
      <c r="AX2118" s="68"/>
      <c r="AY2118" s="68"/>
      <c r="AZ2118" s="68"/>
      <c r="BA2118" s="68"/>
      <c r="BB2118" s="68"/>
      <c r="BC2118" s="68"/>
      <c r="BD2118" s="68"/>
      <c r="BE2118" s="68"/>
      <c r="BF2118" s="68"/>
      <c r="BG2118" s="68"/>
      <c r="BH2118" s="68"/>
      <c r="BI2118" s="68"/>
      <c r="BJ2118" s="68"/>
      <c r="BK2118" s="68"/>
      <c r="BL2118" s="68"/>
      <c r="BM2118" s="68"/>
      <c r="BN2118" s="68"/>
      <c r="BO2118" s="68"/>
      <c r="BP2118" s="68"/>
      <c r="BQ2118" s="68"/>
      <c r="BR2118" s="68"/>
      <c r="BS2118" s="68"/>
      <c r="BT2118" s="68"/>
      <c r="BU2118" s="68"/>
      <c r="BV2118" s="68"/>
      <c r="BW2118" s="68"/>
      <c r="BX2118" s="68"/>
      <c r="BY2118" s="68"/>
      <c r="BZ2118" s="70"/>
      <c r="CA2118" s="71"/>
      <c r="CB2118" s="70"/>
      <c r="CC2118" s="70"/>
      <c r="CD2118" s="72"/>
      <c r="CJ2118"/>
      <c r="CW2118" s="74"/>
      <c r="DC2118" s="67"/>
      <c r="DI2118" s="67"/>
    </row>
    <row r="2119" spans="1:113">
      <c r="A2119" s="68"/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8"/>
      <c r="P2119" s="68"/>
      <c r="Q2119" s="68"/>
      <c r="R2119" s="68"/>
      <c r="S2119" s="68"/>
      <c r="T2119" s="68"/>
      <c r="U2119" s="68"/>
      <c r="V2119" s="68"/>
      <c r="W2119" s="68"/>
      <c r="X2119" s="68"/>
      <c r="Y2119" s="68"/>
      <c r="Z2119" s="68"/>
      <c r="AA2119" s="68"/>
      <c r="AB2119" s="68"/>
      <c r="AC2119" s="68"/>
      <c r="AD2119" s="68"/>
      <c r="AE2119" s="68"/>
      <c r="AF2119" s="68"/>
      <c r="AG2119" s="68"/>
      <c r="AH2119" s="68"/>
      <c r="AI2119" s="68"/>
      <c r="AJ2119" s="68"/>
      <c r="AK2119" s="68"/>
      <c r="AL2119" s="68"/>
      <c r="AM2119" s="68"/>
      <c r="AN2119" s="68"/>
      <c r="AO2119" s="68"/>
      <c r="AP2119" s="68"/>
      <c r="AQ2119" s="68"/>
      <c r="AR2119" s="68"/>
      <c r="AS2119" s="68"/>
      <c r="AT2119" s="68"/>
      <c r="AU2119" s="68"/>
      <c r="AV2119" s="68"/>
      <c r="AW2119" s="68"/>
      <c r="AX2119" s="68"/>
      <c r="AY2119" s="68"/>
      <c r="AZ2119" s="68"/>
      <c r="BA2119" s="68"/>
      <c r="BB2119" s="68"/>
      <c r="BC2119" s="68"/>
      <c r="BD2119" s="68"/>
      <c r="BE2119" s="68"/>
      <c r="BF2119" s="68"/>
      <c r="BG2119" s="68"/>
      <c r="BH2119" s="68"/>
      <c r="BI2119" s="68"/>
      <c r="BJ2119" s="68"/>
      <c r="BK2119" s="68"/>
      <c r="BL2119" s="68"/>
      <c r="BM2119" s="68"/>
      <c r="BN2119" s="68"/>
      <c r="BO2119" s="68"/>
      <c r="BP2119" s="68"/>
      <c r="BQ2119" s="68"/>
      <c r="BR2119" s="68"/>
      <c r="BS2119" s="68"/>
      <c r="BT2119" s="68"/>
      <c r="BU2119" s="68"/>
      <c r="BV2119" s="68"/>
      <c r="BW2119" s="68"/>
      <c r="BX2119" s="68"/>
      <c r="BY2119" s="68"/>
      <c r="BZ2119" s="70"/>
      <c r="CA2119" s="71"/>
      <c r="CB2119" s="70"/>
      <c r="CC2119" s="70"/>
      <c r="CD2119" s="72"/>
      <c r="CJ2119"/>
      <c r="CW2119" s="74"/>
      <c r="DC2119" s="67"/>
      <c r="DI2119" s="67"/>
    </row>
    <row r="2120" spans="1:113">
      <c r="A2120" s="68"/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8"/>
      <c r="P2120" s="68"/>
      <c r="Q2120" s="68"/>
      <c r="R2120" s="68"/>
      <c r="S2120" s="68"/>
      <c r="T2120" s="68"/>
      <c r="U2120" s="68"/>
      <c r="V2120" s="68"/>
      <c r="W2120" s="68"/>
      <c r="X2120" s="68"/>
      <c r="Y2120" s="68"/>
      <c r="Z2120" s="68"/>
      <c r="AA2120" s="68"/>
      <c r="AB2120" s="68"/>
      <c r="AC2120" s="68"/>
      <c r="AD2120" s="68"/>
      <c r="AE2120" s="68"/>
      <c r="AF2120" s="68"/>
      <c r="AG2120" s="68"/>
      <c r="AH2120" s="68"/>
      <c r="AI2120" s="68"/>
      <c r="AJ2120" s="68"/>
      <c r="AK2120" s="68"/>
      <c r="AL2120" s="68"/>
      <c r="AM2120" s="68"/>
      <c r="AN2120" s="68"/>
      <c r="AO2120" s="68"/>
      <c r="AP2120" s="68"/>
      <c r="AQ2120" s="68"/>
      <c r="AR2120" s="68"/>
      <c r="AS2120" s="68"/>
      <c r="AT2120" s="68"/>
      <c r="AU2120" s="68"/>
      <c r="AV2120" s="68"/>
      <c r="AW2120" s="68"/>
      <c r="AX2120" s="68"/>
      <c r="AY2120" s="68"/>
      <c r="AZ2120" s="68"/>
      <c r="BA2120" s="68"/>
      <c r="BB2120" s="68"/>
      <c r="BC2120" s="68"/>
      <c r="BD2120" s="68"/>
      <c r="BE2120" s="68"/>
      <c r="BF2120" s="68"/>
      <c r="BG2120" s="68"/>
      <c r="BH2120" s="68"/>
      <c r="BI2120" s="68"/>
      <c r="BJ2120" s="68"/>
      <c r="BK2120" s="68"/>
      <c r="BL2120" s="68"/>
      <c r="BM2120" s="68"/>
      <c r="BN2120" s="68"/>
      <c r="BO2120" s="68"/>
      <c r="BP2120" s="68"/>
      <c r="BQ2120" s="68"/>
      <c r="BR2120" s="68"/>
      <c r="BS2120" s="68"/>
      <c r="BT2120" s="68"/>
      <c r="BU2120" s="68"/>
      <c r="BV2120" s="68"/>
      <c r="BW2120" s="68"/>
      <c r="BX2120" s="68"/>
      <c r="BY2120" s="68"/>
      <c r="BZ2120" s="70"/>
      <c r="CA2120" s="71"/>
      <c r="CB2120" s="70"/>
      <c r="CC2120" s="70"/>
      <c r="CD2120" s="72"/>
      <c r="CJ2120"/>
      <c r="CW2120" s="74"/>
      <c r="DC2120" s="67"/>
      <c r="DI2120" s="67"/>
    </row>
    <row r="2121" spans="1:113">
      <c r="A2121" s="68"/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8"/>
      <c r="P2121" s="68"/>
      <c r="Q2121" s="68"/>
      <c r="R2121" s="68"/>
      <c r="S2121" s="68"/>
      <c r="T2121" s="68"/>
      <c r="U2121" s="68"/>
      <c r="V2121" s="68"/>
      <c r="W2121" s="68"/>
      <c r="X2121" s="68"/>
      <c r="Y2121" s="68"/>
      <c r="Z2121" s="68"/>
      <c r="AA2121" s="68"/>
      <c r="AB2121" s="68"/>
      <c r="AC2121" s="68"/>
      <c r="AD2121" s="68"/>
      <c r="AE2121" s="68"/>
      <c r="AF2121" s="68"/>
      <c r="AG2121" s="68"/>
      <c r="AH2121" s="68"/>
      <c r="AI2121" s="68"/>
      <c r="AJ2121" s="68"/>
      <c r="AK2121" s="68"/>
      <c r="AL2121" s="68"/>
      <c r="AM2121" s="68"/>
      <c r="AN2121" s="68"/>
      <c r="AO2121" s="68"/>
      <c r="AP2121" s="68"/>
      <c r="AQ2121" s="68"/>
      <c r="AR2121" s="68"/>
      <c r="AS2121" s="68"/>
      <c r="AT2121" s="68"/>
      <c r="AU2121" s="68"/>
      <c r="AV2121" s="68"/>
      <c r="AW2121" s="68"/>
      <c r="AX2121" s="68"/>
      <c r="AY2121" s="68"/>
      <c r="AZ2121" s="68"/>
      <c r="BA2121" s="68"/>
      <c r="BB2121" s="68"/>
      <c r="BC2121" s="68"/>
      <c r="BD2121" s="68"/>
      <c r="BE2121" s="68"/>
      <c r="BF2121" s="68"/>
      <c r="BG2121" s="68"/>
      <c r="BH2121" s="68"/>
      <c r="BI2121" s="68"/>
      <c r="BJ2121" s="68"/>
      <c r="BK2121" s="68"/>
      <c r="BL2121" s="68"/>
      <c r="BM2121" s="68"/>
      <c r="BN2121" s="68"/>
      <c r="BO2121" s="68"/>
      <c r="BP2121" s="68"/>
      <c r="BQ2121" s="68"/>
      <c r="BR2121" s="68"/>
      <c r="BS2121" s="68"/>
      <c r="BT2121" s="68"/>
      <c r="BU2121" s="68"/>
      <c r="BV2121" s="68"/>
      <c r="BW2121" s="68"/>
      <c r="BX2121" s="68"/>
      <c r="BY2121" s="68"/>
      <c r="BZ2121" s="70"/>
      <c r="CA2121" s="71"/>
      <c r="CB2121" s="70"/>
      <c r="CC2121" s="70"/>
      <c r="CD2121" s="72"/>
      <c r="CJ2121"/>
      <c r="CW2121" s="74"/>
      <c r="DC2121" s="67"/>
      <c r="DI2121" s="67"/>
    </row>
    <row r="2122" spans="1:113">
      <c r="A2122" s="68"/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8"/>
      <c r="P2122" s="68"/>
      <c r="Q2122" s="68"/>
      <c r="R2122" s="68"/>
      <c r="S2122" s="68"/>
      <c r="T2122" s="68"/>
      <c r="U2122" s="68"/>
      <c r="V2122" s="68"/>
      <c r="W2122" s="68"/>
      <c r="X2122" s="68"/>
      <c r="Y2122" s="68"/>
      <c r="Z2122" s="68"/>
      <c r="AA2122" s="68"/>
      <c r="AB2122" s="68"/>
      <c r="AC2122" s="68"/>
      <c r="AD2122" s="68"/>
      <c r="AE2122" s="68"/>
      <c r="AF2122" s="68"/>
      <c r="AG2122" s="68"/>
      <c r="AH2122" s="68"/>
      <c r="AI2122" s="68"/>
      <c r="AJ2122" s="68"/>
      <c r="AK2122" s="68"/>
      <c r="AL2122" s="68"/>
      <c r="AM2122" s="68"/>
      <c r="AN2122" s="68"/>
      <c r="AO2122" s="68"/>
      <c r="AP2122" s="68"/>
      <c r="AQ2122" s="68"/>
      <c r="AR2122" s="68"/>
      <c r="AS2122" s="68"/>
      <c r="AT2122" s="68"/>
      <c r="AU2122" s="68"/>
      <c r="AV2122" s="68"/>
      <c r="AW2122" s="68"/>
      <c r="AX2122" s="68"/>
      <c r="AY2122" s="68"/>
      <c r="AZ2122" s="68"/>
      <c r="BA2122" s="68"/>
      <c r="BB2122" s="68"/>
      <c r="BC2122" s="68"/>
      <c r="BD2122" s="68"/>
      <c r="BE2122" s="68"/>
      <c r="BF2122" s="68"/>
      <c r="BG2122" s="68"/>
      <c r="BH2122" s="68"/>
      <c r="BI2122" s="68"/>
      <c r="BJ2122" s="68"/>
      <c r="BK2122" s="68"/>
      <c r="BL2122" s="68"/>
      <c r="BM2122" s="68"/>
      <c r="BN2122" s="68"/>
      <c r="BO2122" s="68"/>
      <c r="BP2122" s="68"/>
      <c r="BQ2122" s="68"/>
      <c r="BR2122" s="68"/>
      <c r="BS2122" s="68"/>
      <c r="BT2122" s="68"/>
      <c r="BU2122" s="68"/>
      <c r="BV2122" s="68"/>
      <c r="BW2122" s="68"/>
      <c r="BX2122" s="68"/>
      <c r="BY2122" s="68"/>
      <c r="BZ2122" s="70"/>
      <c r="CA2122" s="71"/>
      <c r="CB2122" s="70"/>
      <c r="CC2122" s="70"/>
      <c r="CD2122" s="72"/>
      <c r="CJ2122"/>
      <c r="CW2122" s="74"/>
      <c r="DC2122" s="67"/>
      <c r="DI2122" s="67"/>
    </row>
    <row r="2123" spans="1:113">
      <c r="A2123" s="68"/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8"/>
      <c r="P2123" s="68"/>
      <c r="Q2123" s="68"/>
      <c r="R2123" s="68"/>
      <c r="S2123" s="68"/>
      <c r="T2123" s="68"/>
      <c r="U2123" s="68"/>
      <c r="V2123" s="68"/>
      <c r="W2123" s="68"/>
      <c r="X2123" s="68"/>
      <c r="Y2123" s="68"/>
      <c r="Z2123" s="68"/>
      <c r="AA2123" s="68"/>
      <c r="AB2123" s="68"/>
      <c r="AC2123" s="68"/>
      <c r="AD2123" s="68"/>
      <c r="AE2123" s="68"/>
      <c r="AF2123" s="68"/>
      <c r="AG2123" s="68"/>
      <c r="AH2123" s="68"/>
      <c r="AI2123" s="68"/>
      <c r="AJ2123" s="68"/>
      <c r="AK2123" s="68"/>
      <c r="AL2123" s="68"/>
      <c r="AM2123" s="68"/>
      <c r="AN2123" s="68"/>
      <c r="AO2123" s="68"/>
      <c r="AP2123" s="68"/>
      <c r="AQ2123" s="68"/>
      <c r="AR2123" s="68"/>
      <c r="AS2123" s="68"/>
      <c r="AT2123" s="68"/>
      <c r="AU2123" s="68"/>
      <c r="AV2123" s="68"/>
      <c r="AW2123" s="68"/>
      <c r="AX2123" s="68"/>
      <c r="AY2123" s="68"/>
      <c r="AZ2123" s="68"/>
      <c r="BA2123" s="68"/>
      <c r="BB2123" s="68"/>
      <c r="BC2123" s="68"/>
      <c r="BD2123" s="68"/>
      <c r="BE2123" s="68"/>
      <c r="BF2123" s="68"/>
      <c r="BG2123" s="68"/>
      <c r="BH2123" s="68"/>
      <c r="BI2123" s="68"/>
      <c r="BJ2123" s="68"/>
      <c r="BK2123" s="68"/>
      <c r="BL2123" s="68"/>
      <c r="BM2123" s="68"/>
      <c r="BN2123" s="68"/>
      <c r="BO2123" s="68"/>
      <c r="BP2123" s="68"/>
      <c r="BQ2123" s="68"/>
      <c r="BR2123" s="68"/>
      <c r="BS2123" s="68"/>
      <c r="BT2123" s="68"/>
      <c r="BU2123" s="68"/>
      <c r="BV2123" s="68"/>
      <c r="BW2123" s="68"/>
      <c r="BX2123" s="68"/>
      <c r="BY2123" s="68"/>
      <c r="BZ2123" s="70"/>
      <c r="CA2123" s="71"/>
      <c r="CB2123" s="70"/>
      <c r="CC2123" s="70"/>
      <c r="CD2123" s="72"/>
      <c r="CJ2123"/>
      <c r="CW2123" s="74"/>
      <c r="DC2123" s="67"/>
      <c r="DI2123" s="67"/>
    </row>
    <row r="2124" spans="1:113">
      <c r="A2124" s="68"/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8"/>
      <c r="P2124" s="68"/>
      <c r="Q2124" s="68"/>
      <c r="R2124" s="68"/>
      <c r="S2124" s="68"/>
      <c r="T2124" s="68"/>
      <c r="U2124" s="68"/>
      <c r="V2124" s="68"/>
      <c r="W2124" s="68"/>
      <c r="X2124" s="68"/>
      <c r="Y2124" s="68"/>
      <c r="Z2124" s="68"/>
      <c r="AA2124" s="68"/>
      <c r="AB2124" s="68"/>
      <c r="AC2124" s="68"/>
      <c r="AD2124" s="68"/>
      <c r="AE2124" s="68"/>
      <c r="AF2124" s="68"/>
      <c r="AG2124" s="68"/>
      <c r="AH2124" s="68"/>
      <c r="AI2124" s="68"/>
      <c r="AJ2124" s="68"/>
      <c r="AK2124" s="68"/>
      <c r="AL2124" s="68"/>
      <c r="AM2124" s="68"/>
      <c r="AN2124" s="68"/>
      <c r="AO2124" s="68"/>
      <c r="AP2124" s="68"/>
      <c r="AQ2124" s="68"/>
      <c r="AR2124" s="68"/>
      <c r="AS2124" s="68"/>
      <c r="AT2124" s="68"/>
      <c r="AU2124" s="68"/>
      <c r="AV2124" s="68"/>
      <c r="AW2124" s="68"/>
      <c r="AX2124" s="68"/>
      <c r="AY2124" s="68"/>
      <c r="AZ2124" s="68"/>
      <c r="BA2124" s="68"/>
      <c r="BB2124" s="68"/>
      <c r="BC2124" s="68"/>
      <c r="BD2124" s="68"/>
      <c r="BE2124" s="68"/>
      <c r="BF2124" s="68"/>
      <c r="BG2124" s="68"/>
      <c r="BH2124" s="68"/>
      <c r="BI2124" s="68"/>
      <c r="BJ2124" s="68"/>
      <c r="BK2124" s="68"/>
      <c r="BL2124" s="68"/>
      <c r="BM2124" s="68"/>
      <c r="BN2124" s="68"/>
      <c r="BO2124" s="68"/>
      <c r="BP2124" s="68"/>
      <c r="BQ2124" s="68"/>
      <c r="BR2124" s="68"/>
      <c r="BS2124" s="68"/>
      <c r="BT2124" s="68"/>
      <c r="BU2124" s="68"/>
      <c r="BV2124" s="68"/>
      <c r="BW2124" s="68"/>
      <c r="BX2124" s="68"/>
      <c r="BY2124" s="68"/>
      <c r="BZ2124" s="70"/>
      <c r="CA2124" s="71"/>
      <c r="CB2124" s="70"/>
      <c r="CC2124" s="70"/>
      <c r="CD2124" s="72"/>
      <c r="CJ2124"/>
      <c r="CW2124" s="74"/>
      <c r="DC2124" s="67"/>
      <c r="DI2124" s="67"/>
    </row>
    <row r="2125" spans="1:113">
      <c r="A2125" s="68"/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8"/>
      <c r="P2125" s="68"/>
      <c r="Q2125" s="68"/>
      <c r="R2125" s="68"/>
      <c r="S2125" s="68"/>
      <c r="T2125" s="68"/>
      <c r="U2125" s="68"/>
      <c r="V2125" s="68"/>
      <c r="W2125" s="68"/>
      <c r="X2125" s="68"/>
      <c r="Y2125" s="68"/>
      <c r="Z2125" s="68"/>
      <c r="AA2125" s="68"/>
      <c r="AB2125" s="68"/>
      <c r="AC2125" s="68"/>
      <c r="AD2125" s="68"/>
      <c r="AE2125" s="68"/>
      <c r="AF2125" s="68"/>
      <c r="AG2125" s="68"/>
      <c r="AH2125" s="68"/>
      <c r="AI2125" s="68"/>
      <c r="AJ2125" s="68"/>
      <c r="AK2125" s="68"/>
      <c r="AL2125" s="68"/>
      <c r="AM2125" s="68"/>
      <c r="AN2125" s="68"/>
      <c r="AO2125" s="68"/>
      <c r="AP2125" s="68"/>
      <c r="AQ2125" s="68"/>
      <c r="AR2125" s="68"/>
      <c r="AS2125" s="68"/>
      <c r="AT2125" s="68"/>
      <c r="AU2125" s="68"/>
      <c r="AV2125" s="68"/>
      <c r="AW2125" s="68"/>
      <c r="AX2125" s="68"/>
      <c r="AY2125" s="68"/>
      <c r="AZ2125" s="68"/>
      <c r="BA2125" s="68"/>
      <c r="BB2125" s="68"/>
      <c r="BC2125" s="68"/>
      <c r="BD2125" s="68"/>
      <c r="BE2125" s="68"/>
      <c r="BF2125" s="68"/>
      <c r="BG2125" s="68"/>
      <c r="BH2125" s="68"/>
      <c r="BI2125" s="68"/>
      <c r="BJ2125" s="68"/>
      <c r="BK2125" s="68"/>
      <c r="BL2125" s="68"/>
      <c r="BM2125" s="68"/>
      <c r="BN2125" s="68"/>
      <c r="BO2125" s="68"/>
      <c r="BP2125" s="68"/>
      <c r="BQ2125" s="68"/>
      <c r="BR2125" s="68"/>
      <c r="BS2125" s="68"/>
      <c r="BT2125" s="68"/>
      <c r="BU2125" s="68"/>
      <c r="BV2125" s="68"/>
      <c r="BW2125" s="68"/>
      <c r="BX2125" s="68"/>
      <c r="BY2125" s="68"/>
      <c r="BZ2125" s="70"/>
      <c r="CA2125" s="71"/>
      <c r="CB2125" s="70"/>
      <c r="CC2125" s="70"/>
      <c r="CD2125" s="72"/>
      <c r="CJ2125"/>
      <c r="CW2125" s="74"/>
      <c r="DC2125" s="67"/>
      <c r="DI2125" s="67"/>
    </row>
    <row r="2126" spans="1:113">
      <c r="A2126" s="68"/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8"/>
      <c r="P2126" s="68"/>
      <c r="Q2126" s="68"/>
      <c r="R2126" s="68"/>
      <c r="S2126" s="68"/>
      <c r="T2126" s="68"/>
      <c r="U2126" s="68"/>
      <c r="V2126" s="68"/>
      <c r="W2126" s="68"/>
      <c r="X2126" s="68"/>
      <c r="Y2126" s="68"/>
      <c r="Z2126" s="68"/>
      <c r="AA2126" s="68"/>
      <c r="AB2126" s="68"/>
      <c r="AC2126" s="68"/>
      <c r="AD2126" s="68"/>
      <c r="AE2126" s="68"/>
      <c r="AF2126" s="68"/>
      <c r="AG2126" s="68"/>
      <c r="AH2126" s="68"/>
      <c r="AI2126" s="68"/>
      <c r="AJ2126" s="68"/>
      <c r="AK2126" s="68"/>
      <c r="AL2126" s="68"/>
      <c r="AM2126" s="68"/>
      <c r="AN2126" s="68"/>
      <c r="AO2126" s="68"/>
      <c r="AP2126" s="68"/>
      <c r="AQ2126" s="68"/>
      <c r="AR2126" s="68"/>
      <c r="AS2126" s="68"/>
      <c r="AT2126" s="68"/>
      <c r="AU2126" s="68"/>
      <c r="AV2126" s="68"/>
      <c r="AW2126" s="68"/>
      <c r="AX2126" s="68"/>
      <c r="AY2126" s="68"/>
      <c r="AZ2126" s="68"/>
      <c r="BA2126" s="68"/>
      <c r="BB2126" s="68"/>
      <c r="BC2126" s="68"/>
      <c r="BD2126" s="68"/>
      <c r="BE2126" s="68"/>
      <c r="BF2126" s="68"/>
      <c r="BG2126" s="68"/>
      <c r="BH2126" s="68"/>
      <c r="BI2126" s="68"/>
      <c r="BJ2126" s="68"/>
      <c r="BK2126" s="68"/>
      <c r="BL2126" s="68"/>
      <c r="BM2126" s="68"/>
      <c r="BN2126" s="68"/>
      <c r="BO2126" s="68"/>
      <c r="BP2126" s="68"/>
      <c r="BQ2126" s="68"/>
      <c r="BR2126" s="68"/>
      <c r="BS2126" s="68"/>
      <c r="BT2126" s="68"/>
      <c r="BU2126" s="68"/>
      <c r="BV2126" s="68"/>
      <c r="BW2126" s="68"/>
      <c r="BX2126" s="68"/>
      <c r="BY2126" s="68"/>
      <c r="BZ2126" s="70"/>
      <c r="CA2126" s="71"/>
      <c r="CB2126" s="70"/>
      <c r="CC2126" s="70"/>
      <c r="CD2126" s="72"/>
      <c r="CJ2126"/>
      <c r="CW2126" s="74"/>
      <c r="DC2126" s="67"/>
      <c r="DI2126" s="67"/>
    </row>
    <row r="2127" spans="1:113">
      <c r="A2127" s="68"/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8"/>
      <c r="P2127" s="68"/>
      <c r="Q2127" s="68"/>
      <c r="R2127" s="68"/>
      <c r="S2127" s="68"/>
      <c r="T2127" s="68"/>
      <c r="U2127" s="68"/>
      <c r="V2127" s="68"/>
      <c r="W2127" s="68"/>
      <c r="X2127" s="68"/>
      <c r="Y2127" s="68"/>
      <c r="Z2127" s="68"/>
      <c r="AA2127" s="68"/>
      <c r="AB2127" s="68"/>
      <c r="AC2127" s="68"/>
      <c r="AD2127" s="68"/>
      <c r="AE2127" s="68"/>
      <c r="AF2127" s="68"/>
      <c r="AG2127" s="68"/>
      <c r="AH2127" s="68"/>
      <c r="AI2127" s="68"/>
      <c r="AJ2127" s="68"/>
      <c r="AK2127" s="68"/>
      <c r="AL2127" s="68"/>
      <c r="AM2127" s="68"/>
      <c r="AN2127" s="68"/>
      <c r="AO2127" s="68"/>
      <c r="AP2127" s="68"/>
      <c r="AQ2127" s="68"/>
      <c r="AR2127" s="68"/>
      <c r="AS2127" s="68"/>
      <c r="AT2127" s="68"/>
      <c r="AU2127" s="68"/>
      <c r="AV2127" s="68"/>
      <c r="AW2127" s="68"/>
      <c r="AX2127" s="68"/>
      <c r="AY2127" s="68"/>
      <c r="AZ2127" s="68"/>
      <c r="BA2127" s="68"/>
      <c r="BB2127" s="68"/>
      <c r="BC2127" s="68"/>
      <c r="BD2127" s="68"/>
      <c r="BE2127" s="68"/>
      <c r="BF2127" s="68"/>
      <c r="BG2127" s="68"/>
      <c r="BH2127" s="68"/>
      <c r="BI2127" s="68"/>
      <c r="BJ2127" s="68"/>
      <c r="BK2127" s="68"/>
      <c r="BL2127" s="68"/>
      <c r="BM2127" s="68"/>
      <c r="BN2127" s="68"/>
      <c r="BO2127" s="68"/>
      <c r="BP2127" s="68"/>
      <c r="BQ2127" s="68"/>
      <c r="BR2127" s="68"/>
      <c r="BS2127" s="68"/>
      <c r="BT2127" s="68"/>
      <c r="BU2127" s="68"/>
      <c r="BV2127" s="68"/>
      <c r="BW2127" s="68"/>
      <c r="BX2127" s="68"/>
      <c r="BY2127" s="68"/>
      <c r="BZ2127" s="70"/>
      <c r="CA2127" s="71"/>
      <c r="CB2127" s="70"/>
      <c r="CC2127" s="70"/>
      <c r="CD2127" s="72"/>
      <c r="CJ2127"/>
      <c r="CW2127" s="74"/>
      <c r="DC2127" s="67"/>
      <c r="DI2127" s="67"/>
    </row>
    <row r="2128" spans="1:113">
      <c r="A2128" s="68"/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8"/>
      <c r="P2128" s="68"/>
      <c r="Q2128" s="68"/>
      <c r="R2128" s="68"/>
      <c r="S2128" s="68"/>
      <c r="T2128" s="68"/>
      <c r="U2128" s="68"/>
      <c r="V2128" s="68"/>
      <c r="W2128" s="68"/>
      <c r="X2128" s="68"/>
      <c r="Y2128" s="68"/>
      <c r="Z2128" s="68"/>
      <c r="AA2128" s="68"/>
      <c r="AB2128" s="68"/>
      <c r="AC2128" s="68"/>
      <c r="AD2128" s="68"/>
      <c r="AE2128" s="68"/>
      <c r="AF2128" s="68"/>
      <c r="AG2128" s="68"/>
      <c r="AH2128" s="68"/>
      <c r="AI2128" s="68"/>
      <c r="AJ2128" s="68"/>
      <c r="AK2128" s="68"/>
      <c r="AL2128" s="68"/>
      <c r="AM2128" s="68"/>
      <c r="AN2128" s="68"/>
      <c r="AO2128" s="68"/>
      <c r="AP2128" s="68"/>
      <c r="AQ2128" s="68"/>
      <c r="AR2128" s="68"/>
      <c r="AS2128" s="68"/>
      <c r="AT2128" s="68"/>
      <c r="AU2128" s="68"/>
      <c r="AV2128" s="68"/>
      <c r="AW2128" s="68"/>
      <c r="AX2128" s="68"/>
      <c r="AY2128" s="68"/>
      <c r="AZ2128" s="68"/>
      <c r="BA2128" s="68"/>
      <c r="BB2128" s="68"/>
      <c r="BC2128" s="68"/>
      <c r="BD2128" s="68"/>
      <c r="BE2128" s="68"/>
      <c r="BF2128" s="68"/>
      <c r="BG2128" s="68"/>
      <c r="BH2128" s="68"/>
      <c r="BI2128" s="68"/>
      <c r="BJ2128" s="68"/>
      <c r="BK2128" s="68"/>
      <c r="BL2128" s="68"/>
      <c r="BM2128" s="68"/>
      <c r="BN2128" s="68"/>
      <c r="BO2128" s="68"/>
      <c r="BP2128" s="68"/>
      <c r="BQ2128" s="68"/>
      <c r="BR2128" s="68"/>
      <c r="BS2128" s="68"/>
      <c r="BT2128" s="68"/>
      <c r="BU2128" s="68"/>
      <c r="BV2128" s="68"/>
      <c r="BW2128" s="68"/>
      <c r="BX2128" s="68"/>
      <c r="BY2128" s="68"/>
      <c r="BZ2128" s="70"/>
      <c r="CA2128" s="71"/>
      <c r="CB2128" s="70"/>
      <c r="CC2128" s="70"/>
      <c r="CD2128" s="72"/>
      <c r="CJ2128"/>
      <c r="CW2128" s="74"/>
      <c r="DC2128" s="67"/>
      <c r="DI2128" s="67"/>
    </row>
    <row r="2129" spans="1:113">
      <c r="A2129" s="68"/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8"/>
      <c r="P2129" s="68"/>
      <c r="Q2129" s="68"/>
      <c r="R2129" s="68"/>
      <c r="S2129" s="68"/>
      <c r="T2129" s="68"/>
      <c r="U2129" s="68"/>
      <c r="V2129" s="68"/>
      <c r="W2129" s="68"/>
      <c r="X2129" s="68"/>
      <c r="Y2129" s="68"/>
      <c r="Z2129" s="68"/>
      <c r="AA2129" s="68"/>
      <c r="AB2129" s="68"/>
      <c r="AC2129" s="68"/>
      <c r="AD2129" s="68"/>
      <c r="AE2129" s="68"/>
      <c r="AF2129" s="68"/>
      <c r="AG2129" s="68"/>
      <c r="AH2129" s="68"/>
      <c r="AI2129" s="68"/>
      <c r="AJ2129" s="68"/>
      <c r="AK2129" s="68"/>
      <c r="AL2129" s="68"/>
      <c r="AM2129" s="68"/>
      <c r="AN2129" s="68"/>
      <c r="AO2129" s="68"/>
      <c r="AP2129" s="68"/>
      <c r="AQ2129" s="68"/>
      <c r="AR2129" s="68"/>
      <c r="AS2129" s="68"/>
      <c r="AT2129" s="68"/>
      <c r="AU2129" s="68"/>
      <c r="AV2129" s="68"/>
      <c r="AW2129" s="68"/>
      <c r="AX2129" s="68"/>
      <c r="AY2129" s="68"/>
      <c r="AZ2129" s="68"/>
      <c r="BA2129" s="68"/>
      <c r="BB2129" s="68"/>
      <c r="BC2129" s="68"/>
      <c r="BD2129" s="68"/>
      <c r="BE2129" s="68"/>
      <c r="BF2129" s="68"/>
      <c r="BG2129" s="68"/>
      <c r="BH2129" s="68"/>
      <c r="BI2129" s="68"/>
      <c r="BJ2129" s="68"/>
      <c r="BK2129" s="68"/>
      <c r="BL2129" s="68"/>
      <c r="BM2129" s="68"/>
      <c r="BN2129" s="68"/>
      <c r="BO2129" s="68"/>
      <c r="BP2129" s="68"/>
      <c r="BQ2129" s="68"/>
      <c r="BR2129" s="68"/>
      <c r="BS2129" s="68"/>
      <c r="BT2129" s="68"/>
      <c r="BU2129" s="68"/>
      <c r="BV2129" s="68"/>
      <c r="BW2129" s="68"/>
      <c r="BX2129" s="68"/>
      <c r="BY2129" s="68"/>
      <c r="BZ2129" s="70"/>
      <c r="CA2129" s="71"/>
      <c r="CB2129" s="70"/>
      <c r="CC2129" s="70"/>
      <c r="CD2129" s="72"/>
      <c r="CJ2129"/>
      <c r="CW2129" s="74"/>
      <c r="DC2129" s="67"/>
      <c r="DI2129" s="67"/>
    </row>
    <row r="2130" spans="1:113">
      <c r="A2130" s="68"/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8"/>
      <c r="P2130" s="68"/>
      <c r="Q2130" s="68"/>
      <c r="R2130" s="68"/>
      <c r="S2130" s="68"/>
      <c r="T2130" s="68"/>
      <c r="U2130" s="68"/>
      <c r="V2130" s="68"/>
      <c r="W2130" s="68"/>
      <c r="X2130" s="68"/>
      <c r="Y2130" s="68"/>
      <c r="Z2130" s="68"/>
      <c r="AA2130" s="68"/>
      <c r="AB2130" s="68"/>
      <c r="AC2130" s="68"/>
      <c r="AD2130" s="68"/>
      <c r="AE2130" s="68"/>
      <c r="AF2130" s="68"/>
      <c r="AG2130" s="68"/>
      <c r="AH2130" s="68"/>
      <c r="AI2130" s="68"/>
      <c r="AJ2130" s="68"/>
      <c r="AK2130" s="68"/>
      <c r="AL2130" s="68"/>
      <c r="AM2130" s="68"/>
      <c r="AN2130" s="68"/>
      <c r="AO2130" s="68"/>
      <c r="AP2130" s="68"/>
      <c r="AQ2130" s="68"/>
      <c r="AR2130" s="68"/>
      <c r="AS2130" s="68"/>
      <c r="AT2130" s="68"/>
      <c r="AU2130" s="68"/>
      <c r="AV2130" s="68"/>
      <c r="AW2130" s="68"/>
      <c r="AX2130" s="68"/>
      <c r="AY2130" s="68"/>
      <c r="AZ2130" s="68"/>
      <c r="BA2130" s="68"/>
      <c r="BB2130" s="68"/>
      <c r="BC2130" s="68"/>
      <c r="BD2130" s="68"/>
      <c r="BE2130" s="68"/>
      <c r="BF2130" s="68"/>
      <c r="BG2130" s="68"/>
      <c r="BH2130" s="68"/>
      <c r="BI2130" s="68"/>
      <c r="BJ2130" s="68"/>
      <c r="BK2130" s="68"/>
      <c r="BL2130" s="68"/>
      <c r="BM2130" s="68"/>
      <c r="BN2130" s="68"/>
      <c r="BO2130" s="68"/>
      <c r="BP2130" s="68"/>
      <c r="BQ2130" s="68"/>
      <c r="BR2130" s="68"/>
      <c r="BS2130" s="68"/>
      <c r="BT2130" s="68"/>
      <c r="BU2130" s="68"/>
      <c r="BV2130" s="68"/>
      <c r="BW2130" s="68"/>
      <c r="BX2130" s="68"/>
      <c r="BY2130" s="68"/>
      <c r="BZ2130" s="70"/>
      <c r="CA2130" s="71"/>
      <c r="CB2130" s="70"/>
      <c r="CC2130" s="70"/>
      <c r="CD2130" s="72"/>
      <c r="CJ2130"/>
      <c r="CW2130" s="74"/>
      <c r="DC2130" s="67"/>
      <c r="DI2130" s="67"/>
    </row>
    <row r="2131" spans="1:113">
      <c r="A2131" s="68"/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8"/>
      <c r="P2131" s="68"/>
      <c r="Q2131" s="68"/>
      <c r="R2131" s="68"/>
      <c r="S2131" s="68"/>
      <c r="T2131" s="68"/>
      <c r="U2131" s="68"/>
      <c r="V2131" s="68"/>
      <c r="W2131" s="68"/>
      <c r="X2131" s="68"/>
      <c r="Y2131" s="68"/>
      <c r="Z2131" s="68"/>
      <c r="AA2131" s="68"/>
      <c r="AB2131" s="68"/>
      <c r="AC2131" s="68"/>
      <c r="AD2131" s="68"/>
      <c r="AE2131" s="68"/>
      <c r="AF2131" s="68"/>
      <c r="AG2131" s="68"/>
      <c r="AH2131" s="68"/>
      <c r="AI2131" s="68"/>
      <c r="AJ2131" s="68"/>
      <c r="AK2131" s="68"/>
      <c r="AL2131" s="68"/>
      <c r="AM2131" s="68"/>
      <c r="AN2131" s="68"/>
      <c r="AO2131" s="68"/>
      <c r="AP2131" s="68"/>
      <c r="AQ2131" s="68"/>
      <c r="AR2131" s="68"/>
      <c r="AS2131" s="68"/>
      <c r="AT2131" s="68"/>
      <c r="AU2131" s="68"/>
      <c r="AV2131" s="68"/>
      <c r="AW2131" s="68"/>
      <c r="AX2131" s="68"/>
      <c r="AY2131" s="68"/>
      <c r="AZ2131" s="68"/>
      <c r="BA2131" s="68"/>
      <c r="BB2131" s="68"/>
      <c r="BC2131" s="68"/>
      <c r="BD2131" s="68"/>
      <c r="BE2131" s="68"/>
      <c r="BF2131" s="68"/>
      <c r="BG2131" s="68"/>
      <c r="BH2131" s="68"/>
      <c r="BI2131" s="68"/>
      <c r="BJ2131" s="68"/>
      <c r="BK2131" s="68"/>
      <c r="BL2131" s="68"/>
      <c r="BM2131" s="68"/>
      <c r="BN2131" s="68"/>
      <c r="BO2131" s="68"/>
      <c r="BP2131" s="68"/>
      <c r="BQ2131" s="68"/>
      <c r="BR2131" s="68"/>
      <c r="BS2131" s="68"/>
      <c r="BT2131" s="68"/>
      <c r="BU2131" s="68"/>
      <c r="BV2131" s="68"/>
      <c r="BW2131" s="68"/>
      <c r="BX2131" s="68"/>
      <c r="BY2131" s="68"/>
      <c r="BZ2131" s="70"/>
      <c r="CA2131" s="71"/>
      <c r="CB2131" s="70"/>
      <c r="CC2131" s="70"/>
      <c r="CD2131" s="72"/>
      <c r="CJ2131"/>
      <c r="CW2131" s="74"/>
      <c r="DC2131" s="67"/>
      <c r="DI2131" s="67"/>
    </row>
    <row r="2132" spans="1:113">
      <c r="A2132" s="68"/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8"/>
      <c r="P2132" s="68"/>
      <c r="Q2132" s="68"/>
      <c r="R2132" s="68"/>
      <c r="S2132" s="68"/>
      <c r="T2132" s="68"/>
      <c r="U2132" s="68"/>
      <c r="V2132" s="68"/>
      <c r="W2132" s="68"/>
      <c r="X2132" s="68"/>
      <c r="Y2132" s="68"/>
      <c r="Z2132" s="68"/>
      <c r="AA2132" s="68"/>
      <c r="AB2132" s="68"/>
      <c r="AC2132" s="68"/>
      <c r="AD2132" s="68"/>
      <c r="AE2132" s="68"/>
      <c r="AF2132" s="68"/>
      <c r="AG2132" s="68"/>
      <c r="AH2132" s="68"/>
      <c r="AI2132" s="68"/>
      <c r="AJ2132" s="68"/>
      <c r="AK2132" s="68"/>
      <c r="AL2132" s="68"/>
      <c r="AM2132" s="68"/>
      <c r="AN2132" s="68"/>
      <c r="AO2132" s="68"/>
      <c r="AP2132" s="68"/>
      <c r="AQ2132" s="68"/>
      <c r="AR2132" s="68"/>
      <c r="AS2132" s="68"/>
      <c r="AT2132" s="68"/>
      <c r="AU2132" s="68"/>
      <c r="AV2132" s="68"/>
      <c r="AW2132" s="68"/>
      <c r="AX2132" s="68"/>
      <c r="AY2132" s="68"/>
      <c r="AZ2132" s="68"/>
      <c r="BA2132" s="68"/>
      <c r="BB2132" s="68"/>
      <c r="BC2132" s="68"/>
      <c r="BD2132" s="68"/>
      <c r="BE2132" s="68"/>
      <c r="BF2132" s="68"/>
      <c r="BG2132" s="68"/>
      <c r="BH2132" s="68"/>
      <c r="BI2132" s="68"/>
      <c r="BJ2132" s="68"/>
      <c r="BK2132" s="68"/>
      <c r="BL2132" s="68"/>
      <c r="BM2132" s="68"/>
      <c r="BN2132" s="68"/>
      <c r="BO2132" s="68"/>
      <c r="BP2132" s="68"/>
      <c r="BQ2132" s="68"/>
      <c r="BR2132" s="68"/>
      <c r="BS2132" s="68"/>
      <c r="BT2132" s="68"/>
      <c r="BU2132" s="68"/>
      <c r="BV2132" s="68"/>
      <c r="BW2132" s="68"/>
      <c r="BX2132" s="68"/>
      <c r="BY2132" s="68"/>
      <c r="BZ2132" s="70"/>
      <c r="CA2132" s="71"/>
      <c r="CB2132" s="70"/>
      <c r="CC2132" s="70"/>
      <c r="CD2132" s="72"/>
      <c r="CJ2132"/>
      <c r="CW2132" s="74"/>
      <c r="DC2132" s="67"/>
      <c r="DI2132" s="67"/>
    </row>
    <row r="2133" spans="1:113">
      <c r="A2133" s="68"/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8"/>
      <c r="P2133" s="68"/>
      <c r="Q2133" s="68"/>
      <c r="R2133" s="68"/>
      <c r="S2133" s="68"/>
      <c r="T2133" s="68"/>
      <c r="U2133" s="68"/>
      <c r="V2133" s="68"/>
      <c r="W2133" s="68"/>
      <c r="X2133" s="68"/>
      <c r="Y2133" s="68"/>
      <c r="Z2133" s="68"/>
      <c r="AA2133" s="68"/>
      <c r="AB2133" s="68"/>
      <c r="AC2133" s="68"/>
      <c r="AD2133" s="68"/>
      <c r="AE2133" s="68"/>
      <c r="AF2133" s="68"/>
      <c r="AG2133" s="68"/>
      <c r="AH2133" s="68"/>
      <c r="AI2133" s="68"/>
      <c r="AJ2133" s="68"/>
      <c r="AK2133" s="68"/>
      <c r="AL2133" s="68"/>
      <c r="AM2133" s="68"/>
      <c r="AN2133" s="68"/>
      <c r="AO2133" s="68"/>
      <c r="AP2133" s="68"/>
      <c r="AQ2133" s="68"/>
      <c r="AR2133" s="68"/>
      <c r="AS2133" s="68"/>
      <c r="AT2133" s="68"/>
      <c r="AU2133" s="68"/>
      <c r="AV2133" s="68"/>
      <c r="AW2133" s="68"/>
      <c r="AX2133" s="68"/>
      <c r="AY2133" s="68"/>
      <c r="AZ2133" s="68"/>
      <c r="BA2133" s="68"/>
      <c r="BB2133" s="68"/>
      <c r="BC2133" s="68"/>
      <c r="BD2133" s="68"/>
      <c r="BE2133" s="68"/>
      <c r="BF2133" s="68"/>
      <c r="BG2133" s="68"/>
      <c r="BH2133" s="68"/>
      <c r="BI2133" s="68"/>
      <c r="BJ2133" s="68"/>
      <c r="BK2133" s="68"/>
      <c r="BL2133" s="68"/>
      <c r="BM2133" s="68"/>
      <c r="BN2133" s="68"/>
      <c r="BO2133" s="68"/>
      <c r="BP2133" s="68"/>
      <c r="BQ2133" s="68"/>
      <c r="BR2133" s="68"/>
      <c r="BS2133" s="68"/>
      <c r="BT2133" s="68"/>
      <c r="BU2133" s="68"/>
      <c r="BV2133" s="68"/>
      <c r="BW2133" s="68"/>
      <c r="BX2133" s="68"/>
      <c r="BY2133" s="68"/>
      <c r="BZ2133" s="70"/>
      <c r="CA2133" s="71"/>
      <c r="CB2133" s="70"/>
      <c r="CC2133" s="70"/>
      <c r="CD2133" s="72"/>
      <c r="CJ2133"/>
      <c r="CW2133" s="74"/>
      <c r="DC2133" s="67"/>
      <c r="DI2133" s="67"/>
    </row>
    <row r="2134" spans="1:113">
      <c r="A2134" s="68"/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8"/>
      <c r="P2134" s="68"/>
      <c r="Q2134" s="68"/>
      <c r="R2134" s="68"/>
      <c r="S2134" s="68"/>
      <c r="T2134" s="68"/>
      <c r="U2134" s="68"/>
      <c r="V2134" s="68"/>
      <c r="W2134" s="68"/>
      <c r="X2134" s="68"/>
      <c r="Y2134" s="68"/>
      <c r="Z2134" s="68"/>
      <c r="AA2134" s="68"/>
      <c r="AB2134" s="68"/>
      <c r="AC2134" s="68"/>
      <c r="AD2134" s="68"/>
      <c r="AE2134" s="68"/>
      <c r="AF2134" s="68"/>
      <c r="AG2134" s="68"/>
      <c r="AH2134" s="68"/>
      <c r="AI2134" s="68"/>
      <c r="AJ2134" s="68"/>
      <c r="AK2134" s="68"/>
      <c r="AL2134" s="68"/>
      <c r="AM2134" s="68"/>
      <c r="AN2134" s="68"/>
      <c r="AO2134" s="68"/>
      <c r="AP2134" s="68"/>
      <c r="AQ2134" s="68"/>
      <c r="AR2134" s="68"/>
      <c r="AS2134" s="68"/>
      <c r="AT2134" s="68"/>
      <c r="AU2134" s="68"/>
      <c r="AV2134" s="68"/>
      <c r="AW2134" s="68"/>
      <c r="AX2134" s="68"/>
      <c r="AY2134" s="68"/>
      <c r="AZ2134" s="68"/>
      <c r="BA2134" s="68"/>
      <c r="BB2134" s="68"/>
      <c r="BC2134" s="68"/>
      <c r="BD2134" s="68"/>
      <c r="BE2134" s="68"/>
      <c r="BF2134" s="68"/>
      <c r="BG2134" s="68"/>
      <c r="BH2134" s="68"/>
      <c r="BI2134" s="68"/>
      <c r="BJ2134" s="68"/>
      <c r="BK2134" s="68"/>
      <c r="BL2134" s="68"/>
      <c r="BM2134" s="68"/>
      <c r="BN2134" s="68"/>
      <c r="BO2134" s="68"/>
      <c r="BP2134" s="68"/>
      <c r="BQ2134" s="68"/>
      <c r="BR2134" s="68"/>
      <c r="BS2134" s="68"/>
      <c r="BT2134" s="68"/>
      <c r="BU2134" s="68"/>
      <c r="BV2134" s="68"/>
      <c r="BW2134" s="68"/>
      <c r="BX2134" s="68"/>
      <c r="BY2134" s="68"/>
      <c r="BZ2134" s="70"/>
      <c r="CA2134" s="71"/>
      <c r="CB2134" s="70"/>
      <c r="CC2134" s="70"/>
      <c r="CD2134" s="72"/>
      <c r="CJ2134"/>
      <c r="CW2134" s="74"/>
      <c r="DC2134" s="67"/>
      <c r="DI2134" s="67"/>
    </row>
    <row r="2135" spans="1:113">
      <c r="A2135" s="68"/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8"/>
      <c r="P2135" s="68"/>
      <c r="Q2135" s="68"/>
      <c r="R2135" s="68"/>
      <c r="S2135" s="68"/>
      <c r="T2135" s="68"/>
      <c r="U2135" s="68"/>
      <c r="V2135" s="68"/>
      <c r="W2135" s="68"/>
      <c r="X2135" s="68"/>
      <c r="Y2135" s="68"/>
      <c r="Z2135" s="68"/>
      <c r="AA2135" s="68"/>
      <c r="AB2135" s="68"/>
      <c r="AC2135" s="68"/>
      <c r="AD2135" s="68"/>
      <c r="AE2135" s="68"/>
      <c r="AF2135" s="68"/>
      <c r="AG2135" s="68"/>
      <c r="AH2135" s="68"/>
      <c r="AI2135" s="68"/>
      <c r="AJ2135" s="68"/>
      <c r="AK2135" s="68"/>
      <c r="AL2135" s="68"/>
      <c r="AM2135" s="68"/>
      <c r="AN2135" s="68"/>
      <c r="AO2135" s="68"/>
      <c r="AP2135" s="68"/>
      <c r="AQ2135" s="68"/>
      <c r="AR2135" s="68"/>
      <c r="AS2135" s="68"/>
      <c r="AT2135" s="68"/>
      <c r="AU2135" s="68"/>
      <c r="AV2135" s="68"/>
      <c r="AW2135" s="68"/>
      <c r="AX2135" s="68"/>
      <c r="AY2135" s="68"/>
      <c r="AZ2135" s="68"/>
      <c r="BA2135" s="68"/>
      <c r="BB2135" s="68"/>
      <c r="BC2135" s="68"/>
      <c r="BD2135" s="68"/>
      <c r="BE2135" s="68"/>
      <c r="BF2135" s="68"/>
      <c r="BG2135" s="68"/>
      <c r="BH2135" s="68"/>
      <c r="BI2135" s="68"/>
      <c r="BJ2135" s="68"/>
      <c r="BK2135" s="68"/>
      <c r="BL2135" s="68"/>
      <c r="BM2135" s="68"/>
      <c r="BN2135" s="68"/>
      <c r="BO2135" s="68"/>
      <c r="BP2135" s="68"/>
      <c r="BQ2135" s="68"/>
      <c r="BR2135" s="68"/>
      <c r="BS2135" s="68"/>
      <c r="BT2135" s="68"/>
      <c r="BU2135" s="68"/>
      <c r="BV2135" s="68"/>
      <c r="BW2135" s="68"/>
      <c r="BX2135" s="68"/>
      <c r="BY2135" s="68"/>
      <c r="BZ2135" s="70"/>
      <c r="CA2135" s="71"/>
      <c r="CB2135" s="70"/>
      <c r="CC2135" s="70"/>
      <c r="CD2135" s="72"/>
      <c r="CJ2135"/>
      <c r="CW2135" s="74"/>
      <c r="DC2135" s="67"/>
      <c r="DI2135" s="67"/>
    </row>
    <row r="2136" spans="1:113">
      <c r="A2136" s="68"/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8"/>
      <c r="P2136" s="68"/>
      <c r="Q2136" s="68"/>
      <c r="R2136" s="68"/>
      <c r="S2136" s="68"/>
      <c r="T2136" s="68"/>
      <c r="U2136" s="68"/>
      <c r="V2136" s="68"/>
      <c r="W2136" s="68"/>
      <c r="X2136" s="68"/>
      <c r="Y2136" s="68"/>
      <c r="Z2136" s="68"/>
      <c r="AA2136" s="68"/>
      <c r="AB2136" s="68"/>
      <c r="AC2136" s="68"/>
      <c r="AD2136" s="68"/>
      <c r="AE2136" s="68"/>
      <c r="AF2136" s="68"/>
      <c r="AG2136" s="68"/>
      <c r="AH2136" s="68"/>
      <c r="AI2136" s="68"/>
      <c r="AJ2136" s="68"/>
      <c r="AK2136" s="68"/>
      <c r="AL2136" s="68"/>
      <c r="AM2136" s="68"/>
      <c r="AN2136" s="68"/>
      <c r="AO2136" s="68"/>
      <c r="AP2136" s="68"/>
      <c r="AQ2136" s="68"/>
      <c r="AR2136" s="68"/>
      <c r="AS2136" s="68"/>
      <c r="AT2136" s="68"/>
      <c r="AU2136" s="68"/>
      <c r="AV2136" s="68"/>
      <c r="AW2136" s="68"/>
      <c r="AX2136" s="68"/>
      <c r="AY2136" s="68"/>
      <c r="AZ2136" s="68"/>
      <c r="BA2136" s="68"/>
      <c r="BB2136" s="68"/>
      <c r="BC2136" s="68"/>
      <c r="BD2136" s="68"/>
      <c r="BE2136" s="68"/>
      <c r="BF2136" s="68"/>
      <c r="BG2136" s="68"/>
      <c r="BH2136" s="68"/>
      <c r="BI2136" s="68"/>
      <c r="BJ2136" s="68"/>
      <c r="BK2136" s="68"/>
      <c r="BL2136" s="68"/>
      <c r="BM2136" s="68"/>
      <c r="BN2136" s="68"/>
      <c r="BO2136" s="68"/>
      <c r="BP2136" s="68"/>
      <c r="BQ2136" s="68"/>
      <c r="BR2136" s="68"/>
      <c r="BS2136" s="68"/>
      <c r="BT2136" s="68"/>
      <c r="BU2136" s="68"/>
      <c r="BV2136" s="68"/>
      <c r="BW2136" s="68"/>
      <c r="BX2136" s="68"/>
      <c r="BY2136" s="68"/>
      <c r="BZ2136" s="70"/>
      <c r="CA2136" s="71"/>
      <c r="CB2136" s="70"/>
      <c r="CC2136" s="70"/>
      <c r="CD2136" s="72"/>
      <c r="CJ2136"/>
      <c r="CW2136" s="74"/>
      <c r="DC2136" s="67"/>
      <c r="DI2136" s="67"/>
    </row>
    <row r="2137" spans="1:113">
      <c r="A2137" s="68"/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8"/>
      <c r="P2137" s="68"/>
      <c r="Q2137" s="68"/>
      <c r="R2137" s="68"/>
      <c r="S2137" s="68"/>
      <c r="T2137" s="68"/>
      <c r="U2137" s="68"/>
      <c r="V2137" s="68"/>
      <c r="W2137" s="68"/>
      <c r="X2137" s="68"/>
      <c r="Y2137" s="68"/>
      <c r="Z2137" s="68"/>
      <c r="AA2137" s="68"/>
      <c r="AB2137" s="68"/>
      <c r="AC2137" s="68"/>
      <c r="AD2137" s="68"/>
      <c r="AE2137" s="68"/>
      <c r="AF2137" s="68"/>
      <c r="AG2137" s="68"/>
      <c r="AH2137" s="68"/>
      <c r="AI2137" s="68"/>
      <c r="AJ2137" s="68"/>
      <c r="AK2137" s="68"/>
      <c r="AL2137" s="68"/>
      <c r="AM2137" s="68"/>
      <c r="AN2137" s="68"/>
      <c r="AO2137" s="68"/>
      <c r="AP2137" s="68"/>
      <c r="AQ2137" s="68"/>
      <c r="AR2137" s="68"/>
      <c r="AS2137" s="68"/>
      <c r="AT2137" s="68"/>
      <c r="AU2137" s="68"/>
      <c r="AV2137" s="68"/>
      <c r="AW2137" s="68"/>
      <c r="AX2137" s="68"/>
      <c r="AY2137" s="68"/>
      <c r="AZ2137" s="68"/>
      <c r="BA2137" s="68"/>
      <c r="BB2137" s="68"/>
      <c r="BC2137" s="68"/>
      <c r="BD2137" s="68"/>
      <c r="BE2137" s="68"/>
      <c r="BF2137" s="68"/>
      <c r="BG2137" s="68"/>
      <c r="BH2137" s="68"/>
      <c r="BI2137" s="68"/>
      <c r="BJ2137" s="68"/>
      <c r="BK2137" s="68"/>
      <c r="BL2137" s="68"/>
      <c r="BM2137" s="68"/>
      <c r="BN2137" s="68"/>
      <c r="BO2137" s="68"/>
      <c r="BP2137" s="68"/>
      <c r="BQ2137" s="68"/>
      <c r="BR2137" s="68"/>
      <c r="BS2137" s="68"/>
      <c r="BT2137" s="68"/>
      <c r="BU2137" s="68"/>
      <c r="BV2137" s="68"/>
      <c r="BW2137" s="68"/>
      <c r="BX2137" s="68"/>
      <c r="BY2137" s="68"/>
      <c r="BZ2137" s="70"/>
      <c r="CA2137" s="71"/>
      <c r="CB2137" s="70"/>
      <c r="CC2137" s="70"/>
      <c r="CD2137" s="72"/>
      <c r="CJ2137"/>
      <c r="CW2137" s="74"/>
      <c r="DC2137" s="67"/>
      <c r="DI2137" s="67"/>
    </row>
    <row r="2138" spans="1:113">
      <c r="A2138" s="68"/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8"/>
      <c r="P2138" s="68"/>
      <c r="Q2138" s="68"/>
      <c r="R2138" s="68"/>
      <c r="S2138" s="68"/>
      <c r="T2138" s="68"/>
      <c r="U2138" s="68"/>
      <c r="V2138" s="68"/>
      <c r="W2138" s="68"/>
      <c r="X2138" s="68"/>
      <c r="Y2138" s="68"/>
      <c r="Z2138" s="68"/>
      <c r="AA2138" s="68"/>
      <c r="AB2138" s="68"/>
      <c r="AC2138" s="68"/>
      <c r="AD2138" s="68"/>
      <c r="AE2138" s="68"/>
      <c r="AF2138" s="68"/>
      <c r="AG2138" s="68"/>
      <c r="AH2138" s="68"/>
      <c r="AI2138" s="68"/>
      <c r="AJ2138" s="68"/>
      <c r="AK2138" s="68"/>
      <c r="AL2138" s="68"/>
      <c r="AM2138" s="68"/>
      <c r="AN2138" s="68"/>
      <c r="AO2138" s="68"/>
      <c r="AP2138" s="68"/>
      <c r="AQ2138" s="68"/>
      <c r="AR2138" s="68"/>
      <c r="AS2138" s="68"/>
      <c r="AT2138" s="68"/>
      <c r="AU2138" s="68"/>
      <c r="AV2138" s="68"/>
      <c r="AW2138" s="68"/>
      <c r="AX2138" s="68"/>
      <c r="AY2138" s="68"/>
      <c r="AZ2138" s="68"/>
      <c r="BA2138" s="68"/>
      <c r="BB2138" s="68"/>
      <c r="BC2138" s="68"/>
      <c r="BD2138" s="68"/>
      <c r="BE2138" s="68"/>
      <c r="BF2138" s="68"/>
      <c r="BG2138" s="68"/>
      <c r="BH2138" s="68"/>
      <c r="BI2138" s="68"/>
      <c r="BJ2138" s="68"/>
      <c r="BK2138" s="68"/>
      <c r="BL2138" s="68"/>
      <c r="BM2138" s="68"/>
      <c r="BN2138" s="68"/>
      <c r="BO2138" s="68"/>
      <c r="BP2138" s="68"/>
      <c r="BQ2138" s="68"/>
      <c r="BR2138" s="68"/>
      <c r="BS2138" s="68"/>
      <c r="BT2138" s="68"/>
      <c r="BU2138" s="68"/>
      <c r="BV2138" s="68"/>
      <c r="BW2138" s="68"/>
      <c r="BX2138" s="68"/>
      <c r="BY2138" s="68"/>
      <c r="BZ2138" s="70"/>
      <c r="CA2138" s="71"/>
      <c r="CB2138" s="70"/>
      <c r="CC2138" s="70"/>
      <c r="CD2138" s="72"/>
      <c r="CJ2138"/>
      <c r="CW2138" s="74"/>
      <c r="DC2138" s="67"/>
      <c r="DI2138" s="67"/>
    </row>
    <row r="2139" spans="1:113">
      <c r="A2139" s="68"/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8"/>
      <c r="P2139" s="68"/>
      <c r="Q2139" s="68"/>
      <c r="R2139" s="68"/>
      <c r="S2139" s="68"/>
      <c r="T2139" s="68"/>
      <c r="U2139" s="68"/>
      <c r="V2139" s="68"/>
      <c r="W2139" s="68"/>
      <c r="X2139" s="68"/>
      <c r="Y2139" s="68"/>
      <c r="Z2139" s="68"/>
      <c r="AA2139" s="68"/>
      <c r="AB2139" s="68"/>
      <c r="AC2139" s="68"/>
      <c r="AD2139" s="68"/>
      <c r="AE2139" s="68"/>
      <c r="AF2139" s="68"/>
      <c r="AG2139" s="68"/>
      <c r="AH2139" s="68"/>
      <c r="AI2139" s="68"/>
      <c r="AJ2139" s="68"/>
      <c r="AK2139" s="68"/>
      <c r="AL2139" s="68"/>
      <c r="AM2139" s="68"/>
      <c r="AN2139" s="68"/>
      <c r="AO2139" s="68"/>
      <c r="AP2139" s="68"/>
      <c r="AQ2139" s="68"/>
      <c r="AR2139" s="68"/>
      <c r="AS2139" s="68"/>
      <c r="AT2139" s="68"/>
      <c r="AU2139" s="68"/>
      <c r="AV2139" s="68"/>
      <c r="AW2139" s="68"/>
      <c r="AX2139" s="68"/>
      <c r="AY2139" s="68"/>
      <c r="AZ2139" s="68"/>
      <c r="BA2139" s="68"/>
      <c r="BB2139" s="68"/>
      <c r="BC2139" s="68"/>
      <c r="BD2139" s="68"/>
      <c r="BE2139" s="68"/>
      <c r="BF2139" s="68"/>
      <c r="BG2139" s="68"/>
      <c r="BH2139" s="68"/>
      <c r="BI2139" s="68"/>
      <c r="BJ2139" s="68"/>
      <c r="BK2139" s="68"/>
      <c r="BL2139" s="68"/>
      <c r="BM2139" s="68"/>
      <c r="BN2139" s="68"/>
      <c r="BO2139" s="68"/>
      <c r="BP2139" s="68"/>
      <c r="BQ2139" s="68"/>
      <c r="BR2139" s="68"/>
      <c r="BS2139" s="68"/>
      <c r="BT2139" s="68"/>
      <c r="BU2139" s="68"/>
      <c r="BV2139" s="68"/>
      <c r="BW2139" s="68"/>
      <c r="BX2139" s="68"/>
      <c r="BY2139" s="68"/>
      <c r="BZ2139" s="70"/>
      <c r="CA2139" s="71"/>
      <c r="CB2139" s="70"/>
      <c r="CC2139" s="70"/>
      <c r="CD2139" s="72"/>
      <c r="CJ2139"/>
      <c r="CW2139" s="74"/>
      <c r="DC2139" s="67"/>
      <c r="DI2139" s="67"/>
    </row>
    <row r="2140" spans="1:113">
      <c r="A2140" s="68"/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8"/>
      <c r="P2140" s="68"/>
      <c r="Q2140" s="68"/>
      <c r="R2140" s="68"/>
      <c r="S2140" s="68"/>
      <c r="T2140" s="68"/>
      <c r="U2140" s="68"/>
      <c r="V2140" s="68"/>
      <c r="W2140" s="68"/>
      <c r="X2140" s="68"/>
      <c r="Y2140" s="68"/>
      <c r="Z2140" s="68"/>
      <c r="AA2140" s="68"/>
      <c r="AB2140" s="68"/>
      <c r="AC2140" s="68"/>
      <c r="AD2140" s="68"/>
      <c r="AE2140" s="68"/>
      <c r="AF2140" s="68"/>
      <c r="AG2140" s="68"/>
      <c r="AH2140" s="68"/>
      <c r="AI2140" s="68"/>
      <c r="AJ2140" s="68"/>
      <c r="AK2140" s="68"/>
      <c r="AL2140" s="68"/>
      <c r="AM2140" s="68"/>
      <c r="AN2140" s="68"/>
      <c r="AO2140" s="68"/>
      <c r="AP2140" s="68"/>
      <c r="AQ2140" s="68"/>
      <c r="AR2140" s="68"/>
      <c r="AS2140" s="68"/>
      <c r="AT2140" s="68"/>
      <c r="AU2140" s="68"/>
      <c r="AV2140" s="68"/>
      <c r="AW2140" s="68"/>
      <c r="AX2140" s="68"/>
      <c r="AY2140" s="68"/>
      <c r="AZ2140" s="68"/>
      <c r="BA2140" s="68"/>
      <c r="BB2140" s="68"/>
      <c r="BC2140" s="68"/>
      <c r="BD2140" s="68"/>
      <c r="BE2140" s="68"/>
      <c r="BF2140" s="68"/>
      <c r="BG2140" s="68"/>
      <c r="BH2140" s="68"/>
      <c r="BI2140" s="68"/>
      <c r="BJ2140" s="68"/>
      <c r="BK2140" s="68"/>
      <c r="BL2140" s="68"/>
      <c r="BM2140" s="68"/>
      <c r="BN2140" s="68"/>
      <c r="BO2140" s="68"/>
      <c r="BP2140" s="68"/>
      <c r="BQ2140" s="68"/>
      <c r="BR2140" s="68"/>
      <c r="BS2140" s="68"/>
      <c r="BT2140" s="68"/>
      <c r="BU2140" s="68"/>
      <c r="BV2140" s="68"/>
      <c r="BW2140" s="68"/>
      <c r="BX2140" s="68"/>
      <c r="BY2140" s="68"/>
      <c r="BZ2140" s="70"/>
      <c r="CA2140" s="71"/>
      <c r="CB2140" s="70"/>
      <c r="CC2140" s="70"/>
      <c r="CD2140" s="72"/>
      <c r="CJ2140"/>
      <c r="CW2140" s="74"/>
      <c r="DC2140" s="67"/>
      <c r="DI2140" s="67"/>
    </row>
    <row r="2141" spans="1:113">
      <c r="A2141" s="68"/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8"/>
      <c r="P2141" s="68"/>
      <c r="Q2141" s="68"/>
      <c r="R2141" s="68"/>
      <c r="S2141" s="68"/>
      <c r="T2141" s="68"/>
      <c r="U2141" s="68"/>
      <c r="V2141" s="68"/>
      <c r="W2141" s="68"/>
      <c r="X2141" s="68"/>
      <c r="Y2141" s="68"/>
      <c r="Z2141" s="68"/>
      <c r="AA2141" s="68"/>
      <c r="AB2141" s="68"/>
      <c r="AC2141" s="68"/>
      <c r="AD2141" s="68"/>
      <c r="AE2141" s="68"/>
      <c r="AF2141" s="68"/>
      <c r="AG2141" s="68"/>
      <c r="AH2141" s="68"/>
      <c r="AI2141" s="68"/>
      <c r="AJ2141" s="68"/>
      <c r="AK2141" s="68"/>
      <c r="AL2141" s="68"/>
      <c r="AM2141" s="68"/>
      <c r="AN2141" s="68"/>
      <c r="AO2141" s="68"/>
      <c r="AP2141" s="68"/>
      <c r="AQ2141" s="68"/>
      <c r="AR2141" s="68"/>
      <c r="AS2141" s="68"/>
      <c r="AT2141" s="68"/>
      <c r="AU2141" s="68"/>
      <c r="AV2141" s="68"/>
      <c r="AW2141" s="68"/>
      <c r="AX2141" s="68"/>
      <c r="AY2141" s="68"/>
      <c r="AZ2141" s="68"/>
      <c r="BA2141" s="68"/>
      <c r="BB2141" s="68"/>
      <c r="BC2141" s="68"/>
      <c r="BD2141" s="68"/>
      <c r="BE2141" s="68"/>
      <c r="BF2141" s="68"/>
      <c r="BG2141" s="68"/>
      <c r="BH2141" s="68"/>
      <c r="BI2141" s="68"/>
      <c r="BJ2141" s="68"/>
      <c r="BK2141" s="68"/>
      <c r="BL2141" s="68"/>
      <c r="BM2141" s="68"/>
      <c r="BN2141" s="68"/>
      <c r="BO2141" s="68"/>
      <c r="BP2141" s="68"/>
      <c r="BQ2141" s="68"/>
      <c r="BR2141" s="68"/>
      <c r="BS2141" s="68"/>
      <c r="BT2141" s="68"/>
      <c r="BU2141" s="68"/>
      <c r="BV2141" s="68"/>
      <c r="BW2141" s="68"/>
      <c r="BX2141" s="68"/>
      <c r="BY2141" s="68"/>
      <c r="BZ2141" s="70"/>
      <c r="CA2141" s="71"/>
      <c r="CB2141" s="70"/>
      <c r="CC2141" s="70"/>
      <c r="CD2141" s="72"/>
      <c r="CJ2141"/>
      <c r="CW2141" s="74"/>
      <c r="DC2141" s="67"/>
      <c r="DI2141" s="67"/>
    </row>
    <row r="2142" spans="1:113">
      <c r="A2142" s="68"/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8"/>
      <c r="P2142" s="68"/>
      <c r="Q2142" s="68"/>
      <c r="R2142" s="68"/>
      <c r="S2142" s="68"/>
      <c r="T2142" s="68"/>
      <c r="U2142" s="68"/>
      <c r="V2142" s="68"/>
      <c r="W2142" s="68"/>
      <c r="X2142" s="68"/>
      <c r="Y2142" s="68"/>
      <c r="Z2142" s="68"/>
      <c r="AA2142" s="68"/>
      <c r="AB2142" s="68"/>
      <c r="AC2142" s="68"/>
      <c r="AD2142" s="68"/>
      <c r="AE2142" s="68"/>
      <c r="AF2142" s="68"/>
      <c r="AG2142" s="68"/>
      <c r="AH2142" s="68"/>
      <c r="AI2142" s="68"/>
      <c r="AJ2142" s="68"/>
      <c r="AK2142" s="68"/>
      <c r="AL2142" s="68"/>
      <c r="AM2142" s="68"/>
      <c r="AN2142" s="68"/>
      <c r="AO2142" s="68"/>
      <c r="AP2142" s="68"/>
      <c r="AQ2142" s="68"/>
      <c r="AR2142" s="68"/>
      <c r="AS2142" s="68"/>
      <c r="AT2142" s="68"/>
      <c r="AU2142" s="68"/>
      <c r="AV2142" s="68"/>
      <c r="AW2142" s="68"/>
      <c r="AX2142" s="68"/>
      <c r="AY2142" s="68"/>
      <c r="AZ2142" s="68"/>
      <c r="BA2142" s="68"/>
      <c r="BB2142" s="68"/>
      <c r="BC2142" s="68"/>
      <c r="BD2142" s="68"/>
      <c r="BE2142" s="68"/>
      <c r="BF2142" s="68"/>
      <c r="BG2142" s="68"/>
      <c r="BH2142" s="68"/>
      <c r="BI2142" s="68"/>
      <c r="BJ2142" s="68"/>
      <c r="BK2142" s="68"/>
      <c r="BL2142" s="68"/>
      <c r="BM2142" s="68"/>
      <c r="BN2142" s="68"/>
      <c r="BO2142" s="68"/>
      <c r="BP2142" s="68"/>
      <c r="BQ2142" s="68"/>
      <c r="BR2142" s="68"/>
      <c r="BS2142" s="68"/>
      <c r="BT2142" s="68"/>
      <c r="BU2142" s="68"/>
      <c r="BV2142" s="68"/>
      <c r="BW2142" s="68"/>
      <c r="BX2142" s="68"/>
      <c r="BY2142" s="68"/>
      <c r="BZ2142" s="70"/>
      <c r="CA2142" s="71"/>
      <c r="CB2142" s="70"/>
      <c r="CC2142" s="70"/>
      <c r="CD2142" s="72"/>
      <c r="CJ2142"/>
      <c r="CW2142" s="74"/>
      <c r="DC2142" s="67"/>
      <c r="DI2142" s="67"/>
    </row>
    <row r="2143" spans="1:113">
      <c r="A2143" s="68"/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8"/>
      <c r="P2143" s="68"/>
      <c r="Q2143" s="68"/>
      <c r="R2143" s="68"/>
      <c r="S2143" s="68"/>
      <c r="T2143" s="68"/>
      <c r="U2143" s="68"/>
      <c r="V2143" s="68"/>
      <c r="W2143" s="68"/>
      <c r="X2143" s="68"/>
      <c r="Y2143" s="68"/>
      <c r="Z2143" s="68"/>
      <c r="AA2143" s="68"/>
      <c r="AB2143" s="68"/>
      <c r="AC2143" s="68"/>
      <c r="AD2143" s="68"/>
      <c r="AE2143" s="68"/>
      <c r="AF2143" s="68"/>
      <c r="AG2143" s="68"/>
      <c r="AH2143" s="68"/>
      <c r="AI2143" s="68"/>
      <c r="AJ2143" s="68"/>
      <c r="AK2143" s="68"/>
      <c r="AL2143" s="68"/>
      <c r="AM2143" s="68"/>
      <c r="AN2143" s="68"/>
      <c r="AO2143" s="68"/>
      <c r="AP2143" s="68"/>
      <c r="AQ2143" s="68"/>
      <c r="AR2143" s="68"/>
      <c r="AS2143" s="68"/>
      <c r="AT2143" s="68"/>
      <c r="AU2143" s="68"/>
      <c r="AV2143" s="68"/>
      <c r="AW2143" s="68"/>
      <c r="AX2143" s="68"/>
      <c r="AY2143" s="68"/>
      <c r="AZ2143" s="68"/>
      <c r="BA2143" s="68"/>
      <c r="BB2143" s="68"/>
      <c r="BC2143" s="68"/>
      <c r="BD2143" s="68"/>
      <c r="BE2143" s="68"/>
      <c r="BF2143" s="68"/>
      <c r="BG2143" s="68"/>
      <c r="BH2143" s="68"/>
      <c r="BI2143" s="68"/>
      <c r="BJ2143" s="68"/>
      <c r="BK2143" s="68"/>
      <c r="BL2143" s="68"/>
      <c r="BM2143" s="68"/>
      <c r="BN2143" s="68"/>
      <c r="BO2143" s="68"/>
      <c r="BP2143" s="68"/>
      <c r="BQ2143" s="68"/>
      <c r="BR2143" s="68"/>
      <c r="BS2143" s="68"/>
      <c r="BT2143" s="68"/>
      <c r="BU2143" s="68"/>
      <c r="BV2143" s="68"/>
      <c r="BW2143" s="68"/>
      <c r="BX2143" s="68"/>
      <c r="BY2143" s="68"/>
      <c r="BZ2143" s="70"/>
      <c r="CA2143" s="71"/>
      <c r="CB2143" s="70"/>
      <c r="CC2143" s="70"/>
      <c r="CD2143" s="72"/>
      <c r="CJ2143"/>
      <c r="CW2143" s="74"/>
      <c r="DC2143" s="67"/>
      <c r="DI2143" s="67"/>
    </row>
    <row r="2144" spans="1:113">
      <c r="A2144" s="68"/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8"/>
      <c r="P2144" s="68"/>
      <c r="Q2144" s="68"/>
      <c r="R2144" s="68"/>
      <c r="S2144" s="68"/>
      <c r="T2144" s="68"/>
      <c r="U2144" s="68"/>
      <c r="V2144" s="68"/>
      <c r="W2144" s="68"/>
      <c r="X2144" s="68"/>
      <c r="Y2144" s="68"/>
      <c r="Z2144" s="68"/>
      <c r="AA2144" s="68"/>
      <c r="AB2144" s="68"/>
      <c r="AC2144" s="68"/>
      <c r="AD2144" s="68"/>
      <c r="AE2144" s="68"/>
      <c r="AF2144" s="68"/>
      <c r="AG2144" s="68"/>
      <c r="AH2144" s="68"/>
      <c r="AI2144" s="68"/>
      <c r="AJ2144" s="68"/>
      <c r="AK2144" s="68"/>
      <c r="AL2144" s="68"/>
      <c r="AM2144" s="68"/>
      <c r="AN2144" s="68"/>
      <c r="AO2144" s="68"/>
      <c r="AP2144" s="68"/>
      <c r="AQ2144" s="68"/>
      <c r="AR2144" s="68"/>
      <c r="AS2144" s="68"/>
      <c r="AT2144" s="68"/>
      <c r="AU2144" s="68"/>
      <c r="AV2144" s="68"/>
      <c r="AW2144" s="68"/>
      <c r="AX2144" s="68"/>
      <c r="AY2144" s="68"/>
      <c r="AZ2144" s="68"/>
      <c r="BA2144" s="68"/>
      <c r="BB2144" s="68"/>
      <c r="BC2144" s="68"/>
      <c r="BD2144" s="68"/>
      <c r="BE2144" s="68"/>
      <c r="BF2144" s="68"/>
      <c r="BG2144" s="68"/>
      <c r="BH2144" s="68"/>
      <c r="BI2144" s="68"/>
      <c r="BJ2144" s="68"/>
      <c r="BK2144" s="68"/>
      <c r="BL2144" s="68"/>
      <c r="BM2144" s="68"/>
      <c r="BN2144" s="68"/>
      <c r="BO2144" s="68"/>
      <c r="BP2144" s="68"/>
      <c r="BQ2144" s="68"/>
      <c r="BR2144" s="68"/>
      <c r="BS2144" s="68"/>
      <c r="BT2144" s="68"/>
      <c r="BU2144" s="68"/>
      <c r="BV2144" s="68"/>
      <c r="BW2144" s="68"/>
      <c r="BX2144" s="68"/>
      <c r="BY2144" s="68"/>
      <c r="BZ2144" s="70"/>
      <c r="CA2144" s="71"/>
      <c r="CB2144" s="70"/>
      <c r="CC2144" s="70"/>
      <c r="CD2144" s="72"/>
      <c r="CJ2144"/>
      <c r="CW2144" s="74"/>
      <c r="DC2144" s="67"/>
      <c r="DI2144" s="67"/>
    </row>
    <row r="2145" spans="1:113">
      <c r="A2145" s="68"/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8"/>
      <c r="P2145" s="68"/>
      <c r="Q2145" s="68"/>
      <c r="R2145" s="68"/>
      <c r="S2145" s="68"/>
      <c r="T2145" s="68"/>
      <c r="U2145" s="68"/>
      <c r="V2145" s="68"/>
      <c r="W2145" s="68"/>
      <c r="X2145" s="68"/>
      <c r="Y2145" s="68"/>
      <c r="Z2145" s="68"/>
      <c r="AA2145" s="68"/>
      <c r="AB2145" s="68"/>
      <c r="AC2145" s="68"/>
      <c r="AD2145" s="68"/>
      <c r="AE2145" s="68"/>
      <c r="AF2145" s="68"/>
      <c r="AG2145" s="68"/>
      <c r="AH2145" s="68"/>
      <c r="AI2145" s="68"/>
      <c r="AJ2145" s="68"/>
      <c r="AK2145" s="68"/>
      <c r="AL2145" s="68"/>
      <c r="AM2145" s="68"/>
      <c r="AN2145" s="68"/>
      <c r="AO2145" s="68"/>
      <c r="AP2145" s="68"/>
      <c r="AQ2145" s="68"/>
      <c r="AR2145" s="68"/>
      <c r="AS2145" s="68"/>
      <c r="AT2145" s="68"/>
      <c r="AU2145" s="68"/>
      <c r="AV2145" s="68"/>
      <c r="AW2145" s="68"/>
      <c r="AX2145" s="68"/>
      <c r="AY2145" s="68"/>
      <c r="AZ2145" s="68"/>
      <c r="BA2145" s="68"/>
      <c r="BB2145" s="68"/>
      <c r="BC2145" s="68"/>
      <c r="BD2145" s="68"/>
      <c r="BE2145" s="68"/>
      <c r="BF2145" s="68"/>
      <c r="BG2145" s="68"/>
      <c r="BH2145" s="68"/>
      <c r="BI2145" s="68"/>
      <c r="BJ2145" s="68"/>
      <c r="BK2145" s="68"/>
      <c r="BL2145" s="68"/>
      <c r="BM2145" s="68"/>
      <c r="BN2145" s="68"/>
      <c r="BO2145" s="68"/>
      <c r="BP2145" s="68"/>
      <c r="BQ2145" s="68"/>
      <c r="BR2145" s="68"/>
      <c r="BS2145" s="68"/>
      <c r="BT2145" s="68"/>
      <c r="BU2145" s="68"/>
      <c r="BV2145" s="68"/>
      <c r="BW2145" s="68"/>
      <c r="BX2145" s="68"/>
      <c r="BY2145" s="68"/>
      <c r="BZ2145" s="70"/>
      <c r="CA2145" s="71"/>
      <c r="CB2145" s="70"/>
      <c r="CC2145" s="70"/>
      <c r="CD2145" s="72"/>
      <c r="CJ2145"/>
      <c r="CW2145" s="74"/>
      <c r="DC2145" s="67"/>
      <c r="DI2145" s="67"/>
    </row>
    <row r="2146" spans="1:113">
      <c r="A2146" s="68"/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8"/>
      <c r="P2146" s="68"/>
      <c r="Q2146" s="68"/>
      <c r="R2146" s="68"/>
      <c r="S2146" s="68"/>
      <c r="T2146" s="68"/>
      <c r="U2146" s="68"/>
      <c r="V2146" s="68"/>
      <c r="W2146" s="68"/>
      <c r="X2146" s="68"/>
      <c r="Y2146" s="68"/>
      <c r="Z2146" s="68"/>
      <c r="AA2146" s="68"/>
      <c r="AB2146" s="68"/>
      <c r="AC2146" s="68"/>
      <c r="AD2146" s="68"/>
      <c r="AE2146" s="68"/>
      <c r="AF2146" s="68"/>
      <c r="AG2146" s="68"/>
      <c r="AH2146" s="68"/>
      <c r="AI2146" s="68"/>
      <c r="AJ2146" s="68"/>
      <c r="AK2146" s="68"/>
      <c r="AL2146" s="68"/>
      <c r="AM2146" s="68"/>
      <c r="AN2146" s="68"/>
      <c r="AO2146" s="68"/>
      <c r="AP2146" s="68"/>
      <c r="AQ2146" s="68"/>
      <c r="AR2146" s="68"/>
      <c r="AS2146" s="68"/>
      <c r="AT2146" s="68"/>
      <c r="AU2146" s="68"/>
      <c r="AV2146" s="68"/>
      <c r="AW2146" s="68"/>
      <c r="AX2146" s="68"/>
      <c r="AY2146" s="68"/>
      <c r="AZ2146" s="68"/>
      <c r="BA2146" s="68"/>
      <c r="BB2146" s="68"/>
      <c r="BC2146" s="68"/>
      <c r="BD2146" s="68"/>
      <c r="BE2146" s="68"/>
      <c r="BF2146" s="68"/>
      <c r="BG2146" s="68"/>
      <c r="BH2146" s="68"/>
      <c r="BI2146" s="68"/>
      <c r="BJ2146" s="68"/>
      <c r="BK2146" s="68"/>
      <c r="BL2146" s="68"/>
      <c r="BM2146" s="68"/>
      <c r="BN2146" s="68"/>
      <c r="BO2146" s="68"/>
      <c r="BP2146" s="68"/>
      <c r="BQ2146" s="68"/>
      <c r="BR2146" s="68"/>
      <c r="BS2146" s="68"/>
      <c r="BT2146" s="68"/>
      <c r="BU2146" s="68"/>
      <c r="BV2146" s="68"/>
      <c r="BW2146" s="68"/>
      <c r="BX2146" s="68"/>
      <c r="BY2146" s="68"/>
      <c r="BZ2146" s="70"/>
      <c r="CA2146" s="71"/>
      <c r="CB2146" s="70"/>
      <c r="CC2146" s="70"/>
      <c r="CD2146" s="72"/>
      <c r="CJ2146"/>
      <c r="CW2146" s="74"/>
      <c r="DC2146" s="67"/>
      <c r="DI2146" s="67"/>
    </row>
    <row r="2147" spans="1:113">
      <c r="A2147" s="68"/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8"/>
      <c r="P2147" s="68"/>
      <c r="Q2147" s="68"/>
      <c r="R2147" s="68"/>
      <c r="S2147" s="68"/>
      <c r="T2147" s="68"/>
      <c r="U2147" s="68"/>
      <c r="V2147" s="68"/>
      <c r="W2147" s="68"/>
      <c r="X2147" s="68"/>
      <c r="Y2147" s="68"/>
      <c r="Z2147" s="68"/>
      <c r="AA2147" s="68"/>
      <c r="AB2147" s="68"/>
      <c r="AC2147" s="68"/>
      <c r="AD2147" s="68"/>
      <c r="AE2147" s="68"/>
      <c r="AF2147" s="68"/>
      <c r="AG2147" s="68"/>
      <c r="AH2147" s="68"/>
      <c r="AI2147" s="68"/>
      <c r="AJ2147" s="68"/>
      <c r="AK2147" s="68"/>
      <c r="AL2147" s="68"/>
      <c r="AM2147" s="68"/>
      <c r="AN2147" s="68"/>
      <c r="AO2147" s="68"/>
      <c r="AP2147" s="68"/>
      <c r="AQ2147" s="68"/>
      <c r="AR2147" s="68"/>
      <c r="AS2147" s="68"/>
      <c r="AT2147" s="68"/>
      <c r="AU2147" s="68"/>
      <c r="AV2147" s="68"/>
      <c r="AW2147" s="68"/>
      <c r="AX2147" s="68"/>
      <c r="AY2147" s="68"/>
      <c r="AZ2147" s="68"/>
      <c r="BA2147" s="68"/>
      <c r="BB2147" s="68"/>
      <c r="BC2147" s="68"/>
      <c r="BD2147" s="68"/>
      <c r="BE2147" s="68"/>
      <c r="BF2147" s="68"/>
      <c r="BG2147" s="68"/>
      <c r="BH2147" s="68"/>
      <c r="BI2147" s="68"/>
      <c r="BJ2147" s="68"/>
      <c r="BK2147" s="68"/>
      <c r="BL2147" s="68"/>
      <c r="BM2147" s="68"/>
      <c r="BN2147" s="68"/>
      <c r="BO2147" s="68"/>
      <c r="BP2147" s="68"/>
      <c r="BQ2147" s="68"/>
      <c r="BR2147" s="68"/>
      <c r="BS2147" s="68"/>
      <c r="BT2147" s="68"/>
      <c r="BU2147" s="68"/>
      <c r="BV2147" s="68"/>
      <c r="BW2147" s="68"/>
      <c r="BX2147" s="68"/>
      <c r="BY2147" s="68"/>
      <c r="BZ2147" s="70"/>
      <c r="CA2147" s="71"/>
      <c r="CB2147" s="70"/>
      <c r="CC2147" s="70"/>
      <c r="CD2147" s="72"/>
      <c r="CJ2147"/>
      <c r="CW2147" s="74"/>
      <c r="DC2147" s="67"/>
      <c r="DI2147" s="67"/>
    </row>
    <row r="2148" spans="1:113">
      <c r="A2148" s="68"/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8"/>
      <c r="P2148" s="68"/>
      <c r="Q2148" s="68"/>
      <c r="R2148" s="68"/>
      <c r="S2148" s="68"/>
      <c r="T2148" s="68"/>
      <c r="U2148" s="68"/>
      <c r="V2148" s="68"/>
      <c r="W2148" s="68"/>
      <c r="X2148" s="68"/>
      <c r="Y2148" s="68"/>
      <c r="Z2148" s="68"/>
      <c r="AA2148" s="68"/>
      <c r="AB2148" s="68"/>
      <c r="AC2148" s="68"/>
      <c r="AD2148" s="68"/>
      <c r="AE2148" s="68"/>
      <c r="AF2148" s="68"/>
      <c r="AG2148" s="68"/>
      <c r="AH2148" s="68"/>
      <c r="AI2148" s="68"/>
      <c r="AJ2148" s="68"/>
      <c r="AK2148" s="68"/>
      <c r="AL2148" s="68"/>
      <c r="AM2148" s="68"/>
      <c r="AN2148" s="68"/>
      <c r="AO2148" s="68"/>
      <c r="AP2148" s="68"/>
      <c r="AQ2148" s="68"/>
      <c r="AR2148" s="68"/>
      <c r="AS2148" s="68"/>
      <c r="AT2148" s="68"/>
      <c r="AU2148" s="68"/>
      <c r="AV2148" s="68"/>
      <c r="AW2148" s="68"/>
      <c r="AX2148" s="68"/>
      <c r="AY2148" s="68"/>
      <c r="AZ2148" s="68"/>
      <c r="BA2148" s="68"/>
      <c r="BB2148" s="68"/>
      <c r="BC2148" s="68"/>
      <c r="BD2148" s="68"/>
      <c r="BE2148" s="68"/>
      <c r="BF2148" s="68"/>
      <c r="BG2148" s="68"/>
      <c r="BH2148" s="68"/>
      <c r="BI2148" s="68"/>
      <c r="BJ2148" s="68"/>
      <c r="BK2148" s="68"/>
      <c r="BL2148" s="68"/>
      <c r="BM2148" s="68"/>
      <c r="BN2148" s="68"/>
      <c r="BO2148" s="68"/>
      <c r="BP2148" s="68"/>
      <c r="BQ2148" s="68"/>
      <c r="BR2148" s="68"/>
      <c r="BS2148" s="68"/>
      <c r="BT2148" s="68"/>
      <c r="BU2148" s="68"/>
      <c r="BV2148" s="68"/>
      <c r="BW2148" s="68"/>
      <c r="BX2148" s="68"/>
      <c r="BY2148" s="68"/>
      <c r="BZ2148" s="70"/>
      <c r="CA2148" s="71"/>
      <c r="CB2148" s="70"/>
      <c r="CC2148" s="70"/>
      <c r="CD2148" s="72"/>
      <c r="CJ2148"/>
      <c r="CW2148" s="74"/>
      <c r="DC2148" s="67"/>
      <c r="DI2148" s="67"/>
    </row>
    <row r="2149" spans="1:113">
      <c r="A2149" s="68"/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8"/>
      <c r="P2149" s="68"/>
      <c r="Q2149" s="68"/>
      <c r="R2149" s="68"/>
      <c r="S2149" s="68"/>
      <c r="T2149" s="68"/>
      <c r="U2149" s="68"/>
      <c r="V2149" s="68"/>
      <c r="W2149" s="68"/>
      <c r="X2149" s="68"/>
      <c r="Y2149" s="68"/>
      <c r="Z2149" s="68"/>
      <c r="AA2149" s="68"/>
      <c r="AB2149" s="68"/>
      <c r="AC2149" s="68"/>
      <c r="AD2149" s="68"/>
      <c r="AE2149" s="68"/>
      <c r="AF2149" s="68"/>
      <c r="AG2149" s="68"/>
      <c r="AH2149" s="68"/>
      <c r="AI2149" s="68"/>
      <c r="AJ2149" s="68"/>
      <c r="AK2149" s="68"/>
      <c r="AL2149" s="68"/>
      <c r="AM2149" s="68"/>
      <c r="AN2149" s="68"/>
      <c r="AO2149" s="68"/>
      <c r="AP2149" s="68"/>
      <c r="AQ2149" s="68"/>
      <c r="AR2149" s="68"/>
      <c r="AS2149" s="68"/>
      <c r="AT2149" s="68"/>
      <c r="AU2149" s="68"/>
      <c r="AV2149" s="68"/>
      <c r="AW2149" s="68"/>
      <c r="AX2149" s="68"/>
      <c r="AY2149" s="68"/>
      <c r="AZ2149" s="68"/>
      <c r="BA2149" s="68"/>
      <c r="BB2149" s="68"/>
      <c r="BC2149" s="68"/>
      <c r="BD2149" s="68"/>
      <c r="BE2149" s="68"/>
      <c r="BF2149" s="68"/>
      <c r="BG2149" s="68"/>
      <c r="BH2149" s="68"/>
      <c r="BI2149" s="68"/>
      <c r="BJ2149" s="68"/>
      <c r="BK2149" s="68"/>
      <c r="BL2149" s="68"/>
      <c r="BM2149" s="68"/>
      <c r="BN2149" s="68"/>
      <c r="BO2149" s="68"/>
      <c r="BP2149" s="68"/>
      <c r="BQ2149" s="68"/>
      <c r="BR2149" s="68"/>
      <c r="BS2149" s="68"/>
      <c r="BT2149" s="68"/>
      <c r="BU2149" s="68"/>
      <c r="BV2149" s="68"/>
      <c r="BW2149" s="68"/>
      <c r="BX2149" s="68"/>
      <c r="BY2149" s="68"/>
      <c r="BZ2149" s="70"/>
      <c r="CA2149" s="71"/>
      <c r="CB2149" s="70"/>
      <c r="CC2149" s="70"/>
      <c r="CD2149" s="72"/>
      <c r="CJ2149"/>
      <c r="CW2149" s="74"/>
      <c r="DC2149" s="67"/>
      <c r="DI2149" s="67"/>
    </row>
    <row r="2150" spans="1:113">
      <c r="A2150" s="68"/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8"/>
      <c r="P2150" s="68"/>
      <c r="Q2150" s="68"/>
      <c r="R2150" s="68"/>
      <c r="S2150" s="68"/>
      <c r="T2150" s="68"/>
      <c r="U2150" s="68"/>
      <c r="V2150" s="68"/>
      <c r="W2150" s="68"/>
      <c r="X2150" s="68"/>
      <c r="Y2150" s="68"/>
      <c r="Z2150" s="68"/>
      <c r="AA2150" s="68"/>
      <c r="AB2150" s="68"/>
      <c r="AC2150" s="68"/>
      <c r="AD2150" s="68"/>
      <c r="AE2150" s="68"/>
      <c r="AF2150" s="68"/>
      <c r="AG2150" s="68"/>
      <c r="AH2150" s="68"/>
      <c r="AI2150" s="68"/>
      <c r="AJ2150" s="68"/>
      <c r="AK2150" s="68"/>
      <c r="AL2150" s="68"/>
      <c r="AM2150" s="68"/>
      <c r="AN2150" s="68"/>
      <c r="AO2150" s="68"/>
      <c r="AP2150" s="68"/>
      <c r="AQ2150" s="68"/>
      <c r="AR2150" s="68"/>
      <c r="AS2150" s="68"/>
      <c r="AT2150" s="68"/>
      <c r="AU2150" s="68"/>
      <c r="AV2150" s="68"/>
      <c r="AW2150" s="68"/>
      <c r="AX2150" s="68"/>
      <c r="AY2150" s="68"/>
      <c r="AZ2150" s="68"/>
      <c r="BA2150" s="68"/>
      <c r="BB2150" s="68"/>
      <c r="BC2150" s="68"/>
      <c r="BD2150" s="68"/>
      <c r="BE2150" s="68"/>
      <c r="BF2150" s="68"/>
      <c r="BG2150" s="68"/>
      <c r="BH2150" s="68"/>
      <c r="BI2150" s="68"/>
      <c r="BJ2150" s="68"/>
      <c r="BK2150" s="68"/>
      <c r="BL2150" s="68"/>
      <c r="BM2150" s="68"/>
      <c r="BN2150" s="68"/>
      <c r="BO2150" s="68"/>
      <c r="BP2150" s="68"/>
      <c r="BQ2150" s="68"/>
      <c r="BR2150" s="68"/>
      <c r="BS2150" s="68"/>
      <c r="BT2150" s="68"/>
      <c r="BU2150" s="68"/>
      <c r="BV2150" s="68"/>
      <c r="BW2150" s="68"/>
      <c r="BX2150" s="68"/>
      <c r="BY2150" s="68"/>
      <c r="BZ2150" s="70"/>
      <c r="CA2150" s="71"/>
      <c r="CB2150" s="70"/>
      <c r="CC2150" s="70"/>
      <c r="CD2150" s="72"/>
      <c r="CJ2150"/>
      <c r="CW2150" s="74"/>
      <c r="DC2150" s="67"/>
      <c r="DI2150" s="67"/>
    </row>
    <row r="2151" spans="1:113">
      <c r="A2151" s="68"/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8"/>
      <c r="P2151" s="68"/>
      <c r="Q2151" s="68"/>
      <c r="R2151" s="68"/>
      <c r="S2151" s="68"/>
      <c r="T2151" s="68"/>
      <c r="U2151" s="68"/>
      <c r="V2151" s="68"/>
      <c r="W2151" s="68"/>
      <c r="X2151" s="68"/>
      <c r="Y2151" s="68"/>
      <c r="Z2151" s="68"/>
      <c r="AA2151" s="68"/>
      <c r="AB2151" s="68"/>
      <c r="AC2151" s="68"/>
      <c r="AD2151" s="68"/>
      <c r="AE2151" s="68"/>
      <c r="AF2151" s="68"/>
      <c r="AG2151" s="68"/>
      <c r="AH2151" s="68"/>
      <c r="AI2151" s="68"/>
      <c r="AJ2151" s="68"/>
      <c r="AK2151" s="68"/>
      <c r="AL2151" s="68"/>
      <c r="AM2151" s="68"/>
      <c r="AN2151" s="68"/>
      <c r="AO2151" s="68"/>
      <c r="AP2151" s="68"/>
      <c r="AQ2151" s="68"/>
      <c r="AR2151" s="68"/>
      <c r="AS2151" s="68"/>
      <c r="AT2151" s="68"/>
      <c r="AU2151" s="68"/>
      <c r="AV2151" s="68"/>
      <c r="AW2151" s="68"/>
      <c r="AX2151" s="68"/>
      <c r="AY2151" s="68"/>
      <c r="AZ2151" s="68"/>
      <c r="BA2151" s="68"/>
      <c r="BB2151" s="68"/>
      <c r="BC2151" s="68"/>
      <c r="BD2151" s="68"/>
      <c r="BE2151" s="68"/>
      <c r="BF2151" s="68"/>
      <c r="BG2151" s="68"/>
      <c r="BH2151" s="68"/>
      <c r="BI2151" s="68"/>
      <c r="BJ2151" s="68"/>
      <c r="BK2151" s="68"/>
      <c r="BL2151" s="68"/>
      <c r="BM2151" s="68"/>
      <c r="BN2151" s="68"/>
      <c r="BO2151" s="68"/>
      <c r="BP2151" s="68"/>
      <c r="BQ2151" s="68"/>
      <c r="BR2151" s="68"/>
      <c r="BS2151" s="68"/>
      <c r="BT2151" s="68"/>
      <c r="BU2151" s="68"/>
      <c r="BV2151" s="68"/>
      <c r="BW2151" s="68"/>
      <c r="BX2151" s="68"/>
      <c r="BY2151" s="68"/>
      <c r="BZ2151" s="70"/>
      <c r="CA2151" s="71"/>
      <c r="CB2151" s="70"/>
      <c r="CC2151" s="70"/>
      <c r="CD2151" s="72"/>
      <c r="CJ2151"/>
      <c r="CW2151" s="74"/>
      <c r="DC2151" s="67"/>
      <c r="DI2151" s="67"/>
    </row>
    <row r="2152" spans="1:113">
      <c r="A2152" s="68"/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8"/>
      <c r="P2152" s="68"/>
      <c r="Q2152" s="68"/>
      <c r="R2152" s="68"/>
      <c r="S2152" s="68"/>
      <c r="T2152" s="68"/>
      <c r="U2152" s="68"/>
      <c r="V2152" s="68"/>
      <c r="W2152" s="68"/>
      <c r="X2152" s="68"/>
      <c r="Y2152" s="68"/>
      <c r="Z2152" s="68"/>
      <c r="AA2152" s="68"/>
      <c r="AB2152" s="68"/>
      <c r="AC2152" s="68"/>
      <c r="AD2152" s="68"/>
      <c r="AE2152" s="68"/>
      <c r="AF2152" s="68"/>
      <c r="AG2152" s="68"/>
      <c r="AH2152" s="68"/>
      <c r="AI2152" s="68"/>
      <c r="AJ2152" s="68"/>
      <c r="AK2152" s="68"/>
      <c r="AL2152" s="68"/>
      <c r="AM2152" s="68"/>
      <c r="AN2152" s="68"/>
      <c r="AO2152" s="68"/>
      <c r="AP2152" s="68"/>
      <c r="AQ2152" s="68"/>
      <c r="AR2152" s="68"/>
      <c r="AS2152" s="68"/>
      <c r="AT2152" s="68"/>
      <c r="AU2152" s="68"/>
      <c r="AV2152" s="68"/>
      <c r="AW2152" s="68"/>
      <c r="AX2152" s="68"/>
      <c r="AY2152" s="68"/>
      <c r="AZ2152" s="68"/>
      <c r="BA2152" s="68"/>
      <c r="BB2152" s="68"/>
      <c r="BC2152" s="68"/>
      <c r="BD2152" s="68"/>
      <c r="BE2152" s="68"/>
      <c r="BF2152" s="68"/>
      <c r="BG2152" s="68"/>
      <c r="BH2152" s="68"/>
      <c r="BI2152" s="68"/>
      <c r="BJ2152" s="68"/>
      <c r="BK2152" s="68"/>
      <c r="BL2152" s="68"/>
      <c r="BM2152" s="68"/>
      <c r="BN2152" s="68"/>
      <c r="BO2152" s="68"/>
      <c r="BP2152" s="68"/>
      <c r="BQ2152" s="68"/>
      <c r="BR2152" s="68"/>
      <c r="BS2152" s="68"/>
      <c r="BT2152" s="68"/>
      <c r="BU2152" s="68"/>
      <c r="BV2152" s="68"/>
      <c r="BW2152" s="68"/>
      <c r="BX2152" s="68"/>
      <c r="BY2152" s="68"/>
      <c r="BZ2152" s="70"/>
      <c r="CA2152" s="71"/>
      <c r="CB2152" s="70"/>
      <c r="CC2152" s="70"/>
      <c r="CD2152" s="72"/>
      <c r="CJ2152"/>
      <c r="CW2152" s="74"/>
      <c r="DC2152" s="67"/>
      <c r="DI2152" s="67"/>
    </row>
    <row r="2153" spans="1:113">
      <c r="A2153" s="68"/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8"/>
      <c r="P2153" s="68"/>
      <c r="Q2153" s="68"/>
      <c r="R2153" s="68"/>
      <c r="S2153" s="68"/>
      <c r="T2153" s="68"/>
      <c r="U2153" s="68"/>
      <c r="V2153" s="68"/>
      <c r="W2153" s="68"/>
      <c r="X2153" s="68"/>
      <c r="Y2153" s="68"/>
      <c r="Z2153" s="68"/>
      <c r="AA2153" s="68"/>
      <c r="AB2153" s="68"/>
      <c r="AC2153" s="68"/>
      <c r="AD2153" s="68"/>
      <c r="AE2153" s="68"/>
      <c r="AF2153" s="68"/>
      <c r="AG2153" s="68"/>
      <c r="AH2153" s="68"/>
      <c r="AI2153" s="68"/>
      <c r="AJ2153" s="68"/>
      <c r="AK2153" s="68"/>
      <c r="AL2153" s="68"/>
      <c r="AM2153" s="68"/>
      <c r="AN2153" s="68"/>
      <c r="AO2153" s="68"/>
      <c r="AP2153" s="68"/>
      <c r="AQ2153" s="68"/>
      <c r="AR2153" s="68"/>
      <c r="AS2153" s="68"/>
      <c r="AT2153" s="68"/>
      <c r="AU2153" s="68"/>
      <c r="AV2153" s="68"/>
      <c r="AW2153" s="68"/>
      <c r="AX2153" s="68"/>
      <c r="AY2153" s="68"/>
      <c r="AZ2153" s="68"/>
      <c r="BA2153" s="68"/>
      <c r="BB2153" s="68"/>
      <c r="BC2153" s="68"/>
      <c r="BD2153" s="68"/>
      <c r="BE2153" s="68"/>
      <c r="BF2153" s="68"/>
      <c r="BG2153" s="68"/>
      <c r="BH2153" s="68"/>
      <c r="BI2153" s="68"/>
      <c r="BJ2153" s="68"/>
      <c r="BK2153" s="68"/>
      <c r="BL2153" s="68"/>
      <c r="BM2153" s="68"/>
      <c r="BN2153" s="68"/>
      <c r="BO2153" s="68"/>
      <c r="BP2153" s="68"/>
      <c r="BQ2153" s="68"/>
      <c r="BR2153" s="68"/>
      <c r="BS2153" s="68"/>
      <c r="BT2153" s="68"/>
      <c r="BU2153" s="68"/>
      <c r="BV2153" s="68"/>
      <c r="BW2153" s="68"/>
      <c r="BX2153" s="68"/>
      <c r="BY2153" s="68"/>
      <c r="BZ2153" s="70"/>
      <c r="CA2153" s="71"/>
      <c r="CB2153" s="70"/>
      <c r="CC2153" s="70"/>
      <c r="CD2153" s="72"/>
      <c r="CJ2153"/>
      <c r="CW2153" s="74"/>
      <c r="DC2153" s="67"/>
      <c r="DI2153" s="67"/>
    </row>
    <row r="2154" spans="1:113">
      <c r="A2154" s="68"/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8"/>
      <c r="P2154" s="68"/>
      <c r="Q2154" s="68"/>
      <c r="R2154" s="68"/>
      <c r="S2154" s="68"/>
      <c r="T2154" s="68"/>
      <c r="U2154" s="68"/>
      <c r="V2154" s="68"/>
      <c r="W2154" s="68"/>
      <c r="X2154" s="68"/>
      <c r="Y2154" s="68"/>
      <c r="Z2154" s="68"/>
      <c r="AA2154" s="68"/>
      <c r="AB2154" s="68"/>
      <c r="AC2154" s="68"/>
      <c r="AD2154" s="68"/>
      <c r="AE2154" s="68"/>
      <c r="AF2154" s="68"/>
      <c r="AG2154" s="68"/>
      <c r="AH2154" s="68"/>
      <c r="AI2154" s="68"/>
      <c r="AJ2154" s="68"/>
      <c r="AK2154" s="68"/>
      <c r="AL2154" s="68"/>
      <c r="AM2154" s="68"/>
      <c r="AN2154" s="68"/>
      <c r="AO2154" s="68"/>
      <c r="AP2154" s="68"/>
      <c r="AQ2154" s="68"/>
      <c r="AR2154" s="68"/>
      <c r="AS2154" s="68"/>
      <c r="AT2154" s="68"/>
      <c r="AU2154" s="68"/>
      <c r="AV2154" s="68"/>
      <c r="AW2154" s="68"/>
      <c r="AX2154" s="68"/>
      <c r="AY2154" s="68"/>
      <c r="AZ2154" s="68"/>
      <c r="BA2154" s="68"/>
      <c r="BB2154" s="68"/>
      <c r="BC2154" s="68"/>
      <c r="BD2154" s="68"/>
      <c r="BE2154" s="68"/>
      <c r="BF2154" s="68"/>
      <c r="BG2154" s="68"/>
      <c r="BH2154" s="68"/>
      <c r="BI2154" s="68"/>
      <c r="BJ2154" s="68"/>
      <c r="BK2154" s="68"/>
      <c r="BL2154" s="68"/>
      <c r="BM2154" s="68"/>
      <c r="BN2154" s="68"/>
      <c r="BO2154" s="68"/>
      <c r="BP2154" s="68"/>
      <c r="BQ2154" s="68"/>
      <c r="BR2154" s="68"/>
      <c r="BS2154" s="68"/>
      <c r="BT2154" s="68"/>
      <c r="BU2154" s="68"/>
      <c r="BV2154" s="68"/>
      <c r="BW2154" s="68"/>
      <c r="BX2154" s="68"/>
      <c r="BY2154" s="68"/>
      <c r="BZ2154" s="70"/>
      <c r="CA2154" s="71"/>
      <c r="CB2154" s="70"/>
      <c r="CC2154" s="70"/>
      <c r="CD2154" s="72"/>
      <c r="CJ2154"/>
      <c r="CW2154" s="74"/>
      <c r="DC2154" s="67"/>
      <c r="DI2154" s="67"/>
    </row>
    <row r="2155" spans="1:113">
      <c r="A2155" s="68"/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8"/>
      <c r="P2155" s="68"/>
      <c r="Q2155" s="68"/>
      <c r="R2155" s="68"/>
      <c r="S2155" s="68"/>
      <c r="T2155" s="68"/>
      <c r="U2155" s="68"/>
      <c r="V2155" s="68"/>
      <c r="W2155" s="68"/>
      <c r="X2155" s="68"/>
      <c r="Y2155" s="68"/>
      <c r="Z2155" s="68"/>
      <c r="AA2155" s="68"/>
      <c r="AB2155" s="68"/>
      <c r="AC2155" s="68"/>
      <c r="AD2155" s="68"/>
      <c r="AE2155" s="68"/>
      <c r="AF2155" s="68"/>
      <c r="AG2155" s="68"/>
      <c r="AH2155" s="68"/>
      <c r="AI2155" s="68"/>
      <c r="AJ2155" s="68"/>
      <c r="AK2155" s="68"/>
      <c r="AL2155" s="68"/>
      <c r="AM2155" s="68"/>
      <c r="AN2155" s="68"/>
      <c r="AO2155" s="68"/>
      <c r="AP2155" s="68"/>
      <c r="AQ2155" s="68"/>
      <c r="AR2155" s="68"/>
      <c r="AS2155" s="68"/>
      <c r="AT2155" s="68"/>
      <c r="AU2155" s="68"/>
      <c r="AV2155" s="68"/>
      <c r="AW2155" s="68"/>
      <c r="AX2155" s="68"/>
      <c r="AY2155" s="68"/>
      <c r="AZ2155" s="68"/>
      <c r="BA2155" s="68"/>
      <c r="BB2155" s="68"/>
      <c r="BC2155" s="68"/>
      <c r="BD2155" s="68"/>
      <c r="BE2155" s="68"/>
      <c r="BF2155" s="68"/>
      <c r="BG2155" s="68"/>
      <c r="BH2155" s="68"/>
      <c r="BI2155" s="68"/>
      <c r="BJ2155" s="68"/>
      <c r="BK2155" s="68"/>
      <c r="BL2155" s="68"/>
      <c r="BM2155" s="68"/>
      <c r="BN2155" s="68"/>
      <c r="BO2155" s="68"/>
      <c r="BP2155" s="68"/>
      <c r="BQ2155" s="68"/>
      <c r="BR2155" s="68"/>
      <c r="BS2155" s="68"/>
      <c r="BT2155" s="68"/>
      <c r="BU2155" s="68"/>
      <c r="BV2155" s="68"/>
      <c r="BW2155" s="68"/>
      <c r="BX2155" s="68"/>
      <c r="BY2155" s="68"/>
      <c r="BZ2155" s="70"/>
      <c r="CA2155" s="71"/>
      <c r="CB2155" s="70"/>
      <c r="CC2155" s="70"/>
      <c r="CD2155" s="72"/>
      <c r="CJ2155"/>
      <c r="CW2155" s="74"/>
      <c r="DC2155" s="67"/>
      <c r="DI2155" s="67"/>
    </row>
    <row r="2156" spans="1:113">
      <c r="A2156" s="68"/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8"/>
      <c r="P2156" s="68"/>
      <c r="Q2156" s="68"/>
      <c r="R2156" s="68"/>
      <c r="S2156" s="68"/>
      <c r="T2156" s="68"/>
      <c r="U2156" s="68"/>
      <c r="V2156" s="68"/>
      <c r="W2156" s="68"/>
      <c r="X2156" s="68"/>
      <c r="Y2156" s="68"/>
      <c r="Z2156" s="68"/>
      <c r="AA2156" s="68"/>
      <c r="AB2156" s="68"/>
      <c r="AC2156" s="68"/>
      <c r="AD2156" s="68"/>
      <c r="AE2156" s="68"/>
      <c r="AF2156" s="68"/>
      <c r="AG2156" s="68"/>
      <c r="AH2156" s="68"/>
      <c r="AI2156" s="68"/>
      <c r="AJ2156" s="68"/>
      <c r="AK2156" s="68"/>
      <c r="AL2156" s="68"/>
      <c r="AM2156" s="68"/>
      <c r="AN2156" s="68"/>
      <c r="AO2156" s="68"/>
      <c r="AP2156" s="68"/>
      <c r="AQ2156" s="68"/>
      <c r="AR2156" s="68"/>
      <c r="AS2156" s="68"/>
      <c r="AT2156" s="68"/>
      <c r="AU2156" s="68"/>
      <c r="AV2156" s="68"/>
      <c r="AW2156" s="68"/>
      <c r="AX2156" s="68"/>
      <c r="AY2156" s="68"/>
      <c r="AZ2156" s="68"/>
      <c r="BA2156" s="68"/>
      <c r="BB2156" s="68"/>
      <c r="BC2156" s="68"/>
      <c r="BD2156" s="68"/>
      <c r="BE2156" s="68"/>
      <c r="BF2156" s="68"/>
      <c r="BG2156" s="68"/>
      <c r="BH2156" s="68"/>
      <c r="BI2156" s="68"/>
      <c r="BJ2156" s="68"/>
      <c r="BK2156" s="68"/>
      <c r="BL2156" s="68"/>
      <c r="BM2156" s="68"/>
      <c r="BN2156" s="68"/>
      <c r="BO2156" s="68"/>
      <c r="BP2156" s="68"/>
      <c r="BQ2156" s="68"/>
      <c r="BR2156" s="68"/>
      <c r="BS2156" s="68"/>
      <c r="BT2156" s="68"/>
      <c r="BU2156" s="68"/>
      <c r="BV2156" s="68"/>
      <c r="BW2156" s="68"/>
      <c r="BX2156" s="68"/>
      <c r="BY2156" s="68"/>
      <c r="BZ2156" s="70"/>
      <c r="CA2156" s="71"/>
      <c r="CB2156" s="70"/>
      <c r="CC2156" s="70"/>
      <c r="CD2156" s="72"/>
      <c r="CJ2156"/>
      <c r="CW2156" s="74"/>
      <c r="DC2156" s="67"/>
      <c r="DI2156" s="67"/>
    </row>
    <row r="2157" spans="1:113">
      <c r="A2157" s="68"/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8"/>
      <c r="P2157" s="68"/>
      <c r="Q2157" s="68"/>
      <c r="R2157" s="68"/>
      <c r="S2157" s="68"/>
      <c r="T2157" s="68"/>
      <c r="U2157" s="68"/>
      <c r="V2157" s="68"/>
      <c r="W2157" s="68"/>
      <c r="X2157" s="68"/>
      <c r="Y2157" s="68"/>
      <c r="Z2157" s="68"/>
      <c r="AA2157" s="68"/>
      <c r="AB2157" s="68"/>
      <c r="AC2157" s="68"/>
      <c r="AD2157" s="68"/>
      <c r="AE2157" s="68"/>
      <c r="AF2157" s="68"/>
      <c r="AG2157" s="68"/>
      <c r="AH2157" s="68"/>
      <c r="AI2157" s="68"/>
      <c r="AJ2157" s="68"/>
      <c r="AK2157" s="68"/>
      <c r="AL2157" s="68"/>
      <c r="AM2157" s="68"/>
      <c r="AN2157" s="68"/>
      <c r="AO2157" s="68"/>
      <c r="AP2157" s="68"/>
      <c r="AQ2157" s="68"/>
      <c r="AR2157" s="68"/>
      <c r="AS2157" s="68"/>
      <c r="AT2157" s="68"/>
      <c r="AU2157" s="68"/>
      <c r="AV2157" s="68"/>
      <c r="AW2157" s="68"/>
      <c r="AX2157" s="68"/>
      <c r="AY2157" s="68"/>
      <c r="AZ2157" s="68"/>
      <c r="BA2157" s="68"/>
      <c r="BB2157" s="68"/>
      <c r="BC2157" s="68"/>
      <c r="BD2157" s="68"/>
      <c r="BE2157" s="68"/>
      <c r="BF2157" s="68"/>
      <c r="BG2157" s="68"/>
      <c r="BH2157" s="68"/>
      <c r="BI2157" s="68"/>
      <c r="BJ2157" s="68"/>
      <c r="BK2157" s="68"/>
      <c r="BL2157" s="68"/>
      <c r="BM2157" s="68"/>
      <c r="BN2157" s="68"/>
      <c r="BO2157" s="68"/>
      <c r="BP2157" s="68"/>
      <c r="BQ2157" s="68"/>
      <c r="BR2157" s="68"/>
      <c r="BS2157" s="68"/>
      <c r="BT2157" s="68"/>
      <c r="BU2157" s="68"/>
      <c r="BV2157" s="68"/>
      <c r="BW2157" s="68"/>
      <c r="BX2157" s="68"/>
      <c r="BY2157" s="68"/>
      <c r="BZ2157" s="70"/>
      <c r="CA2157" s="71"/>
      <c r="CB2157" s="70"/>
      <c r="CC2157" s="70"/>
      <c r="CD2157" s="72"/>
      <c r="CJ2157"/>
      <c r="CW2157" s="74"/>
      <c r="DC2157" s="67"/>
      <c r="DI2157" s="67"/>
    </row>
    <row r="2158" spans="1:113">
      <c r="A2158" s="68"/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8"/>
      <c r="P2158" s="68"/>
      <c r="Q2158" s="68"/>
      <c r="R2158" s="68"/>
      <c r="S2158" s="68"/>
      <c r="T2158" s="68"/>
      <c r="U2158" s="68"/>
      <c r="V2158" s="68"/>
      <c r="W2158" s="68"/>
      <c r="X2158" s="68"/>
      <c r="Y2158" s="68"/>
      <c r="Z2158" s="68"/>
      <c r="AA2158" s="68"/>
      <c r="AB2158" s="68"/>
      <c r="AC2158" s="68"/>
      <c r="AD2158" s="68"/>
      <c r="AE2158" s="68"/>
      <c r="AF2158" s="68"/>
      <c r="AG2158" s="68"/>
      <c r="AH2158" s="68"/>
      <c r="AI2158" s="68"/>
      <c r="AJ2158" s="68"/>
      <c r="AK2158" s="68"/>
      <c r="AL2158" s="68"/>
      <c r="AM2158" s="68"/>
      <c r="AN2158" s="68"/>
      <c r="AO2158" s="68"/>
      <c r="AP2158" s="68"/>
      <c r="AQ2158" s="68"/>
      <c r="AR2158" s="68"/>
      <c r="AS2158" s="68"/>
      <c r="AT2158" s="68"/>
      <c r="AU2158" s="68"/>
      <c r="AV2158" s="68"/>
      <c r="AW2158" s="68"/>
      <c r="AX2158" s="68"/>
      <c r="AY2158" s="68"/>
      <c r="AZ2158" s="68"/>
      <c r="BA2158" s="68"/>
      <c r="BB2158" s="68"/>
      <c r="BC2158" s="68"/>
      <c r="BD2158" s="68"/>
      <c r="BE2158" s="68"/>
      <c r="BF2158" s="68"/>
      <c r="BG2158" s="68"/>
      <c r="BH2158" s="68"/>
      <c r="BI2158" s="68"/>
      <c r="BJ2158" s="68"/>
      <c r="BK2158" s="68"/>
      <c r="BL2158" s="68"/>
      <c r="BM2158" s="68"/>
      <c r="BN2158" s="68"/>
      <c r="BO2158" s="68"/>
      <c r="BP2158" s="68"/>
      <c r="BQ2158" s="68"/>
      <c r="BR2158" s="68"/>
      <c r="BS2158" s="68"/>
      <c r="BT2158" s="68"/>
      <c r="BU2158" s="68"/>
      <c r="BV2158" s="68"/>
      <c r="BW2158" s="68"/>
      <c r="BX2158" s="68"/>
      <c r="BY2158" s="68"/>
      <c r="BZ2158" s="70"/>
      <c r="CA2158" s="71"/>
      <c r="CB2158" s="70"/>
      <c r="CC2158" s="70"/>
      <c r="CD2158" s="72"/>
      <c r="CJ2158"/>
      <c r="CW2158" s="74"/>
      <c r="DC2158" s="67"/>
      <c r="DI2158" s="67"/>
    </row>
    <row r="2159" spans="1:113">
      <c r="A2159" s="68"/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8"/>
      <c r="P2159" s="68"/>
      <c r="Q2159" s="68"/>
      <c r="R2159" s="68"/>
      <c r="S2159" s="68"/>
      <c r="T2159" s="68"/>
      <c r="U2159" s="68"/>
      <c r="V2159" s="68"/>
      <c r="W2159" s="68"/>
      <c r="X2159" s="68"/>
      <c r="Y2159" s="68"/>
      <c r="Z2159" s="68"/>
      <c r="AA2159" s="68"/>
      <c r="AB2159" s="68"/>
      <c r="AC2159" s="68"/>
      <c r="AD2159" s="68"/>
      <c r="AE2159" s="68"/>
      <c r="AF2159" s="68"/>
      <c r="AG2159" s="68"/>
      <c r="AH2159" s="68"/>
      <c r="AI2159" s="68"/>
      <c r="AJ2159" s="68"/>
      <c r="AK2159" s="68"/>
      <c r="AL2159" s="68"/>
      <c r="AM2159" s="68"/>
      <c r="AN2159" s="68"/>
      <c r="AO2159" s="68"/>
      <c r="AP2159" s="68"/>
      <c r="AQ2159" s="68"/>
      <c r="AR2159" s="68"/>
      <c r="AS2159" s="68"/>
      <c r="AT2159" s="68"/>
      <c r="AU2159" s="68"/>
      <c r="AV2159" s="68"/>
      <c r="AW2159" s="68"/>
      <c r="AX2159" s="68"/>
      <c r="AY2159" s="68"/>
      <c r="AZ2159" s="68"/>
      <c r="BA2159" s="68"/>
      <c r="BB2159" s="68"/>
      <c r="BC2159" s="68"/>
      <c r="BD2159" s="68"/>
      <c r="BE2159" s="68"/>
      <c r="BF2159" s="68"/>
      <c r="BG2159" s="68"/>
      <c r="BH2159" s="68"/>
      <c r="BI2159" s="68"/>
      <c r="BJ2159" s="68"/>
      <c r="BK2159" s="68"/>
      <c r="BL2159" s="68"/>
      <c r="BM2159" s="68"/>
      <c r="BN2159" s="68"/>
      <c r="BO2159" s="68"/>
      <c r="BP2159" s="68"/>
      <c r="BQ2159" s="68"/>
      <c r="BR2159" s="68"/>
      <c r="BS2159" s="68"/>
      <c r="BT2159" s="68"/>
      <c r="BU2159" s="68"/>
      <c r="BV2159" s="68"/>
      <c r="BW2159" s="68"/>
      <c r="BX2159" s="68"/>
      <c r="BY2159" s="68"/>
      <c r="BZ2159" s="70"/>
      <c r="CA2159" s="71"/>
      <c r="CB2159" s="70"/>
      <c r="CC2159" s="70"/>
      <c r="CD2159" s="72"/>
      <c r="CJ2159"/>
      <c r="CW2159" s="74"/>
      <c r="DC2159" s="67"/>
      <c r="DI2159" s="67"/>
    </row>
    <row r="2160" spans="1:113">
      <c r="A2160" s="68"/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8"/>
      <c r="P2160" s="68"/>
      <c r="Q2160" s="68"/>
      <c r="R2160" s="68"/>
      <c r="S2160" s="68"/>
      <c r="T2160" s="68"/>
      <c r="U2160" s="68"/>
      <c r="V2160" s="68"/>
      <c r="W2160" s="68"/>
      <c r="X2160" s="68"/>
      <c r="Y2160" s="68"/>
      <c r="Z2160" s="68"/>
      <c r="AA2160" s="68"/>
      <c r="AB2160" s="68"/>
      <c r="AC2160" s="68"/>
      <c r="AD2160" s="68"/>
      <c r="AE2160" s="68"/>
      <c r="AF2160" s="68"/>
      <c r="AG2160" s="68"/>
      <c r="AH2160" s="68"/>
      <c r="AI2160" s="68"/>
      <c r="AJ2160" s="68"/>
      <c r="AK2160" s="68"/>
      <c r="AL2160" s="68"/>
      <c r="AM2160" s="68"/>
      <c r="AN2160" s="68"/>
      <c r="AO2160" s="68"/>
      <c r="AP2160" s="68"/>
      <c r="AQ2160" s="68"/>
      <c r="AR2160" s="68"/>
      <c r="AS2160" s="68"/>
      <c r="AT2160" s="68"/>
      <c r="AU2160" s="68"/>
      <c r="AV2160" s="68"/>
      <c r="AW2160" s="68"/>
      <c r="AX2160" s="68"/>
      <c r="AY2160" s="68"/>
      <c r="AZ2160" s="68"/>
      <c r="BA2160" s="68"/>
      <c r="BB2160" s="68"/>
      <c r="BC2160" s="68"/>
      <c r="BD2160" s="68"/>
      <c r="BE2160" s="68"/>
      <c r="BF2160" s="68"/>
      <c r="BG2160" s="68"/>
      <c r="BH2160" s="68"/>
      <c r="BI2160" s="68"/>
      <c r="BJ2160" s="68"/>
      <c r="BK2160" s="68"/>
      <c r="BL2160" s="68"/>
      <c r="BM2160" s="68"/>
      <c r="BN2160" s="68"/>
      <c r="BO2160" s="68"/>
      <c r="BP2160" s="68"/>
      <c r="BQ2160" s="68"/>
      <c r="BR2160" s="68"/>
      <c r="BS2160" s="68"/>
      <c r="BT2160" s="68"/>
      <c r="BU2160" s="68"/>
      <c r="BV2160" s="68"/>
      <c r="BW2160" s="68"/>
      <c r="BX2160" s="68"/>
      <c r="BY2160" s="68"/>
      <c r="BZ2160" s="70"/>
      <c r="CA2160" s="71"/>
      <c r="CB2160" s="70"/>
      <c r="CC2160" s="70"/>
      <c r="CD2160" s="72"/>
      <c r="CJ2160"/>
      <c r="CW2160" s="74"/>
      <c r="DC2160" s="67"/>
      <c r="DI2160" s="67"/>
    </row>
    <row r="2161" spans="1:113">
      <c r="A2161" s="68"/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8"/>
      <c r="P2161" s="68"/>
      <c r="Q2161" s="68"/>
      <c r="R2161" s="68"/>
      <c r="S2161" s="68"/>
      <c r="T2161" s="68"/>
      <c r="U2161" s="68"/>
      <c r="V2161" s="68"/>
      <c r="W2161" s="68"/>
      <c r="X2161" s="68"/>
      <c r="Y2161" s="68"/>
      <c r="Z2161" s="68"/>
      <c r="AA2161" s="68"/>
      <c r="AB2161" s="68"/>
      <c r="AC2161" s="68"/>
      <c r="AD2161" s="68"/>
      <c r="AE2161" s="68"/>
      <c r="AF2161" s="68"/>
      <c r="AG2161" s="68"/>
      <c r="AH2161" s="68"/>
      <c r="AI2161" s="68"/>
      <c r="AJ2161" s="68"/>
      <c r="AK2161" s="68"/>
      <c r="AL2161" s="68"/>
      <c r="AM2161" s="68"/>
      <c r="AN2161" s="68"/>
      <c r="AO2161" s="68"/>
      <c r="AP2161" s="68"/>
      <c r="AQ2161" s="68"/>
      <c r="AR2161" s="68"/>
      <c r="AS2161" s="68"/>
      <c r="AT2161" s="68"/>
      <c r="AU2161" s="68"/>
      <c r="AV2161" s="68"/>
      <c r="AW2161" s="68"/>
      <c r="AX2161" s="68"/>
      <c r="AY2161" s="68"/>
      <c r="AZ2161" s="68"/>
      <c r="BA2161" s="68"/>
      <c r="BB2161" s="68"/>
      <c r="BC2161" s="68"/>
      <c r="BD2161" s="68"/>
      <c r="BE2161" s="68"/>
      <c r="BF2161" s="68"/>
      <c r="BG2161" s="68"/>
      <c r="BH2161" s="68"/>
      <c r="BI2161" s="68"/>
      <c r="BJ2161" s="68"/>
      <c r="BK2161" s="68"/>
      <c r="BL2161" s="68"/>
      <c r="BM2161" s="68"/>
      <c r="BN2161" s="68"/>
      <c r="BO2161" s="68"/>
      <c r="BP2161" s="68"/>
      <c r="BQ2161" s="68"/>
      <c r="BR2161" s="68"/>
      <c r="BS2161" s="68"/>
      <c r="BT2161" s="68"/>
      <c r="BU2161" s="68"/>
      <c r="BV2161" s="68"/>
      <c r="BW2161" s="68"/>
      <c r="BX2161" s="68"/>
      <c r="BY2161" s="68"/>
      <c r="BZ2161" s="70"/>
      <c r="CA2161" s="71"/>
      <c r="CB2161" s="70"/>
      <c r="CC2161" s="70"/>
      <c r="CD2161" s="72"/>
      <c r="CJ2161"/>
      <c r="CW2161" s="74"/>
      <c r="DC2161" s="67"/>
      <c r="DI2161" s="67"/>
    </row>
    <row r="2162" spans="1:113">
      <c r="A2162" s="68"/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8"/>
      <c r="P2162" s="68"/>
      <c r="Q2162" s="68"/>
      <c r="R2162" s="68"/>
      <c r="S2162" s="68"/>
      <c r="T2162" s="68"/>
      <c r="U2162" s="68"/>
      <c r="V2162" s="68"/>
      <c r="W2162" s="68"/>
      <c r="X2162" s="68"/>
      <c r="Y2162" s="68"/>
      <c r="Z2162" s="68"/>
      <c r="AA2162" s="68"/>
      <c r="AB2162" s="68"/>
      <c r="AC2162" s="68"/>
      <c r="AD2162" s="68"/>
      <c r="AE2162" s="68"/>
      <c r="AF2162" s="68"/>
      <c r="AG2162" s="68"/>
      <c r="AH2162" s="68"/>
      <c r="AI2162" s="68"/>
      <c r="AJ2162" s="68"/>
      <c r="AK2162" s="68"/>
      <c r="AL2162" s="68"/>
      <c r="AM2162" s="68"/>
      <c r="AN2162" s="68"/>
      <c r="AO2162" s="68"/>
      <c r="AP2162" s="68"/>
      <c r="AQ2162" s="68"/>
      <c r="AR2162" s="68"/>
      <c r="AS2162" s="68"/>
      <c r="AT2162" s="68"/>
      <c r="AU2162" s="68"/>
      <c r="AV2162" s="68"/>
      <c r="AW2162" s="68"/>
      <c r="AX2162" s="68"/>
      <c r="AY2162" s="68"/>
      <c r="AZ2162" s="68"/>
      <c r="BA2162" s="68"/>
      <c r="BB2162" s="68"/>
      <c r="BC2162" s="68"/>
      <c r="BD2162" s="68"/>
      <c r="BE2162" s="68"/>
      <c r="BF2162" s="68"/>
      <c r="BG2162" s="68"/>
      <c r="BH2162" s="68"/>
      <c r="BI2162" s="68"/>
      <c r="BJ2162" s="68"/>
      <c r="BK2162" s="68"/>
      <c r="BL2162" s="68"/>
      <c r="BM2162" s="68"/>
      <c r="BN2162" s="68"/>
      <c r="BO2162" s="68"/>
      <c r="BP2162" s="68"/>
      <c r="BQ2162" s="68"/>
      <c r="BR2162" s="68"/>
      <c r="BS2162" s="68"/>
      <c r="BT2162" s="68"/>
      <c r="BU2162" s="68"/>
      <c r="BV2162" s="68"/>
      <c r="BW2162" s="68"/>
      <c r="BX2162" s="68"/>
      <c r="BY2162" s="68"/>
      <c r="BZ2162" s="70"/>
      <c r="CA2162" s="71"/>
      <c r="CB2162" s="70"/>
      <c r="CC2162" s="70"/>
      <c r="CD2162" s="72"/>
      <c r="CJ2162"/>
      <c r="CW2162" s="74"/>
      <c r="DC2162" s="67"/>
      <c r="DI2162" s="67"/>
    </row>
    <row r="2163" spans="1:113">
      <c r="A2163" s="68"/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8"/>
      <c r="P2163" s="68"/>
      <c r="Q2163" s="68"/>
      <c r="R2163" s="68"/>
      <c r="S2163" s="68"/>
      <c r="T2163" s="68"/>
      <c r="U2163" s="68"/>
      <c r="V2163" s="68"/>
      <c r="W2163" s="68"/>
      <c r="X2163" s="68"/>
      <c r="Y2163" s="68"/>
      <c r="Z2163" s="68"/>
      <c r="AA2163" s="68"/>
      <c r="AB2163" s="68"/>
      <c r="AC2163" s="68"/>
      <c r="AD2163" s="68"/>
      <c r="AE2163" s="68"/>
      <c r="AF2163" s="68"/>
      <c r="AG2163" s="68"/>
      <c r="AH2163" s="68"/>
      <c r="AI2163" s="68"/>
      <c r="AJ2163" s="68"/>
      <c r="AK2163" s="68"/>
      <c r="AL2163" s="68"/>
      <c r="AM2163" s="68"/>
      <c r="AN2163" s="68"/>
      <c r="AO2163" s="68"/>
      <c r="AP2163" s="68"/>
      <c r="AQ2163" s="68"/>
      <c r="AR2163" s="68"/>
      <c r="AS2163" s="68"/>
      <c r="AT2163" s="68"/>
      <c r="AU2163" s="68"/>
      <c r="AV2163" s="68"/>
      <c r="AW2163" s="68"/>
      <c r="AX2163" s="68"/>
      <c r="AY2163" s="68"/>
      <c r="AZ2163" s="68"/>
      <c r="BA2163" s="68"/>
      <c r="BB2163" s="68"/>
      <c r="BC2163" s="68"/>
      <c r="BD2163" s="68"/>
      <c r="BE2163" s="68"/>
      <c r="BF2163" s="68"/>
      <c r="BG2163" s="68"/>
      <c r="BH2163" s="68"/>
      <c r="BI2163" s="68"/>
      <c r="BJ2163" s="68"/>
      <c r="BK2163" s="68"/>
      <c r="BL2163" s="68"/>
      <c r="BM2163" s="68"/>
      <c r="BN2163" s="68"/>
      <c r="BO2163" s="68"/>
      <c r="BP2163" s="68"/>
      <c r="BQ2163" s="68"/>
      <c r="BR2163" s="68"/>
      <c r="BS2163" s="68"/>
      <c r="BT2163" s="68"/>
      <c r="BU2163" s="68"/>
      <c r="BV2163" s="68"/>
      <c r="BW2163" s="68"/>
      <c r="BX2163" s="68"/>
      <c r="BY2163" s="68"/>
      <c r="BZ2163" s="70"/>
      <c r="CA2163" s="71"/>
      <c r="CB2163" s="70"/>
      <c r="CC2163" s="70"/>
      <c r="CD2163" s="72"/>
      <c r="CJ2163"/>
      <c r="CW2163" s="74"/>
      <c r="DC2163" s="67"/>
      <c r="DI2163" s="67"/>
    </row>
    <row r="2164" spans="1:113">
      <c r="A2164" s="68"/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8"/>
      <c r="P2164" s="68"/>
      <c r="Q2164" s="68"/>
      <c r="R2164" s="68"/>
      <c r="S2164" s="68"/>
      <c r="T2164" s="68"/>
      <c r="U2164" s="68"/>
      <c r="V2164" s="68"/>
      <c r="W2164" s="68"/>
      <c r="X2164" s="68"/>
      <c r="Y2164" s="68"/>
      <c r="Z2164" s="68"/>
      <c r="AA2164" s="68"/>
      <c r="AB2164" s="68"/>
      <c r="AC2164" s="68"/>
      <c r="AD2164" s="68"/>
      <c r="AE2164" s="68"/>
      <c r="AF2164" s="68"/>
      <c r="AG2164" s="68"/>
      <c r="AH2164" s="68"/>
      <c r="AI2164" s="68"/>
      <c r="AJ2164" s="68"/>
      <c r="AK2164" s="68"/>
      <c r="AL2164" s="68"/>
      <c r="AM2164" s="68"/>
      <c r="AN2164" s="68"/>
      <c r="AO2164" s="68"/>
      <c r="AP2164" s="68"/>
      <c r="AQ2164" s="68"/>
      <c r="AR2164" s="68"/>
      <c r="AS2164" s="68"/>
      <c r="AT2164" s="68"/>
      <c r="AU2164" s="68"/>
      <c r="AV2164" s="68"/>
      <c r="AW2164" s="68"/>
      <c r="AX2164" s="68"/>
      <c r="AY2164" s="68"/>
      <c r="AZ2164" s="68"/>
      <c r="BA2164" s="68"/>
      <c r="BB2164" s="68"/>
      <c r="BC2164" s="68"/>
      <c r="BD2164" s="68"/>
      <c r="BE2164" s="68"/>
      <c r="BF2164" s="68"/>
      <c r="BG2164" s="68"/>
      <c r="BH2164" s="68"/>
      <c r="BI2164" s="68"/>
      <c r="BJ2164" s="68"/>
      <c r="BK2164" s="68"/>
      <c r="BL2164" s="68"/>
      <c r="BM2164" s="68"/>
      <c r="BN2164" s="68"/>
      <c r="BO2164" s="68"/>
      <c r="BP2164" s="68"/>
      <c r="BQ2164" s="68"/>
      <c r="BR2164" s="68"/>
      <c r="BS2164" s="68"/>
      <c r="BT2164" s="68"/>
      <c r="BU2164" s="68"/>
      <c r="BV2164" s="68"/>
      <c r="BW2164" s="68"/>
      <c r="BX2164" s="68"/>
      <c r="BY2164" s="68"/>
      <c r="BZ2164" s="70"/>
      <c r="CA2164" s="71"/>
      <c r="CB2164" s="70"/>
      <c r="CC2164" s="70"/>
      <c r="CD2164" s="72"/>
      <c r="CJ2164"/>
      <c r="CW2164" s="74"/>
      <c r="DC2164" s="67"/>
      <c r="DI2164" s="67"/>
    </row>
    <row r="2165" spans="1:113">
      <c r="A2165" s="68"/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8"/>
      <c r="P2165" s="68"/>
      <c r="Q2165" s="68"/>
      <c r="R2165" s="68"/>
      <c r="S2165" s="68"/>
      <c r="T2165" s="68"/>
      <c r="U2165" s="68"/>
      <c r="V2165" s="68"/>
      <c r="W2165" s="68"/>
      <c r="X2165" s="68"/>
      <c r="Y2165" s="68"/>
      <c r="Z2165" s="68"/>
      <c r="AA2165" s="68"/>
      <c r="AB2165" s="68"/>
      <c r="AC2165" s="68"/>
      <c r="AD2165" s="68"/>
      <c r="AE2165" s="68"/>
      <c r="AF2165" s="68"/>
      <c r="AG2165" s="68"/>
      <c r="AH2165" s="68"/>
      <c r="AI2165" s="68"/>
      <c r="AJ2165" s="68"/>
      <c r="AK2165" s="68"/>
      <c r="AL2165" s="68"/>
      <c r="AM2165" s="68"/>
      <c r="AN2165" s="68"/>
      <c r="AO2165" s="68"/>
      <c r="AP2165" s="68"/>
      <c r="AQ2165" s="68"/>
      <c r="AR2165" s="68"/>
      <c r="AS2165" s="68"/>
      <c r="AT2165" s="68"/>
      <c r="AU2165" s="68"/>
      <c r="AV2165" s="68"/>
      <c r="AW2165" s="68"/>
      <c r="AX2165" s="68"/>
      <c r="AY2165" s="68"/>
      <c r="AZ2165" s="68"/>
      <c r="BA2165" s="68"/>
      <c r="BB2165" s="68"/>
      <c r="BC2165" s="68"/>
      <c r="BD2165" s="68"/>
      <c r="BE2165" s="68"/>
      <c r="BF2165" s="68"/>
      <c r="BG2165" s="68"/>
      <c r="BH2165" s="68"/>
      <c r="BI2165" s="68"/>
      <c r="BJ2165" s="68"/>
      <c r="BK2165" s="68"/>
      <c r="BL2165" s="68"/>
      <c r="BM2165" s="68"/>
      <c r="BN2165" s="68"/>
      <c r="BO2165" s="68"/>
      <c r="BP2165" s="68"/>
      <c r="BQ2165" s="68"/>
      <c r="BR2165" s="68"/>
      <c r="BS2165" s="68"/>
      <c r="BT2165" s="68"/>
      <c r="BU2165" s="68"/>
      <c r="BV2165" s="68"/>
      <c r="BW2165" s="68"/>
      <c r="BX2165" s="68"/>
      <c r="BY2165" s="68"/>
      <c r="BZ2165" s="70"/>
      <c r="CA2165" s="71"/>
      <c r="CB2165" s="70"/>
      <c r="CC2165" s="70"/>
      <c r="CD2165" s="72"/>
      <c r="CJ2165"/>
      <c r="CW2165" s="74"/>
      <c r="DC2165" s="67"/>
      <c r="DI2165" s="67"/>
    </row>
    <row r="2166" spans="1:113">
      <c r="A2166" s="68"/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8"/>
      <c r="P2166" s="68"/>
      <c r="Q2166" s="68"/>
      <c r="R2166" s="68"/>
      <c r="S2166" s="68"/>
      <c r="T2166" s="68"/>
      <c r="U2166" s="68"/>
      <c r="V2166" s="68"/>
      <c r="W2166" s="68"/>
      <c r="X2166" s="68"/>
      <c r="Y2166" s="68"/>
      <c r="Z2166" s="68"/>
      <c r="AA2166" s="68"/>
      <c r="AB2166" s="68"/>
      <c r="AC2166" s="68"/>
      <c r="AD2166" s="68"/>
      <c r="AE2166" s="68"/>
      <c r="AF2166" s="68"/>
      <c r="AG2166" s="68"/>
      <c r="AH2166" s="68"/>
      <c r="AI2166" s="68"/>
      <c r="AJ2166" s="68"/>
      <c r="AK2166" s="68"/>
      <c r="AL2166" s="68"/>
      <c r="AM2166" s="68"/>
      <c r="AN2166" s="68"/>
      <c r="AO2166" s="68"/>
      <c r="AP2166" s="68"/>
      <c r="AQ2166" s="68"/>
      <c r="AR2166" s="68"/>
      <c r="AS2166" s="68"/>
      <c r="AT2166" s="68"/>
      <c r="AU2166" s="68"/>
      <c r="AV2166" s="68"/>
      <c r="AW2166" s="68"/>
      <c r="AX2166" s="68"/>
      <c r="AY2166" s="68"/>
      <c r="AZ2166" s="68"/>
      <c r="BA2166" s="68"/>
      <c r="BB2166" s="68"/>
      <c r="BC2166" s="68"/>
      <c r="BD2166" s="68"/>
      <c r="BE2166" s="68"/>
      <c r="BF2166" s="68"/>
      <c r="BG2166" s="68"/>
      <c r="BH2166" s="68"/>
      <c r="BI2166" s="68"/>
      <c r="BJ2166" s="68"/>
      <c r="BK2166" s="68"/>
      <c r="BL2166" s="68"/>
      <c r="BM2166" s="68"/>
      <c r="BN2166" s="68"/>
      <c r="BO2166" s="68"/>
      <c r="BP2166" s="68"/>
      <c r="BQ2166" s="68"/>
      <c r="BR2166" s="68"/>
      <c r="BS2166" s="68"/>
      <c r="BT2166" s="68"/>
      <c r="BU2166" s="68"/>
      <c r="BV2166" s="68"/>
      <c r="BW2166" s="68"/>
      <c r="BX2166" s="68"/>
      <c r="BY2166" s="68"/>
      <c r="BZ2166" s="70"/>
      <c r="CA2166" s="71"/>
      <c r="CB2166" s="70"/>
      <c r="CC2166" s="70"/>
      <c r="CD2166" s="72"/>
      <c r="CJ2166"/>
      <c r="CW2166" s="74"/>
      <c r="DC2166" s="67"/>
      <c r="DI2166" s="67"/>
    </row>
    <row r="2167" spans="1:113">
      <c r="A2167" s="68"/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8"/>
      <c r="P2167" s="68"/>
      <c r="Q2167" s="68"/>
      <c r="R2167" s="68"/>
      <c r="S2167" s="68"/>
      <c r="T2167" s="68"/>
      <c r="U2167" s="68"/>
      <c r="V2167" s="68"/>
      <c r="W2167" s="68"/>
      <c r="X2167" s="68"/>
      <c r="Y2167" s="68"/>
      <c r="Z2167" s="68"/>
      <c r="AA2167" s="68"/>
      <c r="AB2167" s="68"/>
      <c r="AC2167" s="68"/>
      <c r="AD2167" s="68"/>
      <c r="AE2167" s="68"/>
      <c r="AF2167" s="68"/>
      <c r="AG2167" s="68"/>
      <c r="AH2167" s="68"/>
      <c r="AI2167" s="68"/>
      <c r="AJ2167" s="68"/>
      <c r="AK2167" s="68"/>
      <c r="AL2167" s="68"/>
      <c r="AM2167" s="68"/>
      <c r="AN2167" s="68"/>
      <c r="AO2167" s="68"/>
      <c r="AP2167" s="68"/>
      <c r="AQ2167" s="68"/>
      <c r="AR2167" s="68"/>
      <c r="AS2167" s="68"/>
      <c r="AT2167" s="68"/>
      <c r="AU2167" s="68"/>
      <c r="AV2167" s="68"/>
      <c r="AW2167" s="68"/>
      <c r="AX2167" s="68"/>
      <c r="AY2167" s="68"/>
      <c r="AZ2167" s="68"/>
      <c r="BA2167" s="68"/>
      <c r="BB2167" s="68"/>
      <c r="BC2167" s="68"/>
      <c r="BD2167" s="68"/>
      <c r="BE2167" s="68"/>
      <c r="BF2167" s="68"/>
      <c r="BG2167" s="68"/>
      <c r="BH2167" s="68"/>
      <c r="BI2167" s="68"/>
      <c r="BJ2167" s="68"/>
      <c r="BK2167" s="68"/>
      <c r="BL2167" s="68"/>
      <c r="BM2167" s="68"/>
      <c r="BN2167" s="68"/>
      <c r="BO2167" s="68"/>
      <c r="BP2167" s="68"/>
      <c r="BQ2167" s="68"/>
      <c r="BR2167" s="68"/>
      <c r="BS2167" s="68"/>
      <c r="BT2167" s="68"/>
      <c r="BU2167" s="68"/>
      <c r="BV2167" s="68"/>
      <c r="BW2167" s="68"/>
      <c r="BX2167" s="68"/>
      <c r="BY2167" s="68"/>
      <c r="BZ2167" s="70"/>
      <c r="CA2167" s="71"/>
      <c r="CB2167" s="70"/>
      <c r="CC2167" s="70"/>
      <c r="CD2167" s="72"/>
      <c r="CJ2167"/>
      <c r="CW2167" s="74"/>
      <c r="DC2167" s="67"/>
      <c r="DI2167" s="67"/>
    </row>
    <row r="2168" spans="1:113">
      <c r="A2168" s="68"/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8"/>
      <c r="P2168" s="68"/>
      <c r="Q2168" s="68"/>
      <c r="R2168" s="68"/>
      <c r="S2168" s="68"/>
      <c r="T2168" s="68"/>
      <c r="U2168" s="68"/>
      <c r="V2168" s="68"/>
      <c r="W2168" s="68"/>
      <c r="X2168" s="68"/>
      <c r="Y2168" s="68"/>
      <c r="Z2168" s="68"/>
      <c r="AA2168" s="68"/>
      <c r="AB2168" s="68"/>
      <c r="AC2168" s="68"/>
      <c r="AD2168" s="68"/>
      <c r="AE2168" s="68"/>
      <c r="AF2168" s="68"/>
      <c r="AG2168" s="68"/>
      <c r="AH2168" s="68"/>
      <c r="AI2168" s="68"/>
      <c r="AJ2168" s="68"/>
      <c r="AK2168" s="68"/>
      <c r="AL2168" s="68"/>
      <c r="AM2168" s="68"/>
      <c r="AN2168" s="68"/>
      <c r="AO2168" s="68"/>
      <c r="AP2168" s="68"/>
      <c r="AQ2168" s="68"/>
      <c r="AR2168" s="68"/>
      <c r="AS2168" s="68"/>
      <c r="AT2168" s="68"/>
      <c r="AU2168" s="68"/>
      <c r="AV2168" s="68"/>
      <c r="AW2168" s="68"/>
      <c r="AX2168" s="68"/>
      <c r="AY2168" s="68"/>
      <c r="AZ2168" s="68"/>
      <c r="BA2168" s="68"/>
      <c r="BB2168" s="68"/>
      <c r="BC2168" s="68"/>
      <c r="BD2168" s="68"/>
      <c r="BE2168" s="68"/>
      <c r="BF2168" s="68"/>
      <c r="BG2168" s="68"/>
      <c r="BH2168" s="68"/>
      <c r="BI2168" s="68"/>
      <c r="BJ2168" s="68"/>
      <c r="BK2168" s="68"/>
      <c r="BL2168" s="68"/>
      <c r="BM2168" s="68"/>
      <c r="BN2168" s="68"/>
      <c r="BO2168" s="68"/>
      <c r="BP2168" s="68"/>
      <c r="BQ2168" s="68"/>
      <c r="BR2168" s="68"/>
      <c r="BS2168" s="68"/>
      <c r="BT2168" s="68"/>
      <c r="BU2168" s="68"/>
      <c r="BV2168" s="68"/>
      <c r="BW2168" s="68"/>
      <c r="BX2168" s="68"/>
      <c r="BY2168" s="68"/>
      <c r="BZ2168" s="70"/>
      <c r="CA2168" s="71"/>
      <c r="CB2168" s="70"/>
      <c r="CC2168" s="70"/>
      <c r="CD2168" s="72"/>
      <c r="CJ2168"/>
      <c r="CW2168" s="74"/>
      <c r="DC2168" s="67"/>
      <c r="DI2168" s="67"/>
    </row>
    <row r="2169" spans="1:113">
      <c r="A2169" s="68"/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8"/>
      <c r="P2169" s="68"/>
      <c r="Q2169" s="68"/>
      <c r="R2169" s="68"/>
      <c r="S2169" s="68"/>
      <c r="T2169" s="68"/>
      <c r="U2169" s="68"/>
      <c r="V2169" s="68"/>
      <c r="W2169" s="68"/>
      <c r="X2169" s="68"/>
      <c r="Y2169" s="68"/>
      <c r="Z2169" s="68"/>
      <c r="AA2169" s="68"/>
      <c r="AB2169" s="68"/>
      <c r="AC2169" s="68"/>
      <c r="AD2169" s="68"/>
      <c r="AE2169" s="68"/>
      <c r="AF2169" s="68"/>
      <c r="AG2169" s="68"/>
      <c r="AH2169" s="68"/>
      <c r="AI2169" s="68"/>
      <c r="AJ2169" s="68"/>
      <c r="AK2169" s="68"/>
      <c r="AL2169" s="68"/>
      <c r="AM2169" s="68"/>
      <c r="AN2169" s="68"/>
      <c r="AO2169" s="68"/>
      <c r="AP2169" s="68"/>
      <c r="AQ2169" s="68"/>
      <c r="AR2169" s="68"/>
      <c r="AS2169" s="68"/>
      <c r="AT2169" s="68"/>
      <c r="AU2169" s="68"/>
      <c r="AV2169" s="68"/>
      <c r="AW2169" s="68"/>
      <c r="AX2169" s="68"/>
      <c r="AY2169" s="68"/>
      <c r="AZ2169" s="68"/>
      <c r="BA2169" s="68"/>
      <c r="BB2169" s="68"/>
      <c r="BC2169" s="68"/>
      <c r="BD2169" s="68"/>
      <c r="BE2169" s="68"/>
      <c r="BF2169" s="68"/>
      <c r="BG2169" s="68"/>
      <c r="BH2169" s="68"/>
      <c r="BI2169" s="68"/>
      <c r="BJ2169" s="68"/>
      <c r="BK2169" s="68"/>
      <c r="BL2169" s="68"/>
      <c r="BM2169" s="68"/>
      <c r="BN2169" s="68"/>
      <c r="BO2169" s="68"/>
      <c r="BP2169" s="68"/>
      <c r="BQ2169" s="68"/>
      <c r="BR2169" s="68"/>
      <c r="BS2169" s="68"/>
      <c r="BT2169" s="68"/>
      <c r="BU2169" s="68"/>
      <c r="BV2169" s="68"/>
      <c r="BW2169" s="68"/>
      <c r="BX2169" s="68"/>
      <c r="BY2169" s="68"/>
      <c r="BZ2169" s="70"/>
      <c r="CA2169" s="71"/>
      <c r="CB2169" s="70"/>
      <c r="CC2169" s="70"/>
      <c r="CD2169" s="72"/>
      <c r="CJ2169"/>
      <c r="CW2169" s="74"/>
      <c r="DC2169" s="67"/>
      <c r="DI2169" s="67"/>
    </row>
    <row r="2170" spans="1:113">
      <c r="A2170" s="68"/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8"/>
      <c r="P2170" s="68"/>
      <c r="Q2170" s="68"/>
      <c r="R2170" s="68"/>
      <c r="S2170" s="68"/>
      <c r="T2170" s="68"/>
      <c r="U2170" s="68"/>
      <c r="V2170" s="68"/>
      <c r="W2170" s="68"/>
      <c r="X2170" s="68"/>
      <c r="Y2170" s="68"/>
      <c r="Z2170" s="68"/>
      <c r="AA2170" s="68"/>
      <c r="AB2170" s="68"/>
      <c r="AC2170" s="68"/>
      <c r="AD2170" s="68"/>
      <c r="AE2170" s="68"/>
      <c r="AF2170" s="68"/>
      <c r="AG2170" s="68"/>
      <c r="AH2170" s="68"/>
      <c r="AI2170" s="68"/>
      <c r="AJ2170" s="68"/>
      <c r="AK2170" s="68"/>
      <c r="AL2170" s="68"/>
      <c r="AM2170" s="68"/>
      <c r="AN2170" s="68"/>
      <c r="AO2170" s="68"/>
      <c r="AP2170" s="68"/>
      <c r="AQ2170" s="68"/>
      <c r="AR2170" s="68"/>
      <c r="AS2170" s="68"/>
      <c r="AT2170" s="68"/>
      <c r="AU2170" s="68"/>
      <c r="AV2170" s="68"/>
      <c r="AW2170" s="68"/>
      <c r="AX2170" s="68"/>
      <c r="AY2170" s="68"/>
      <c r="AZ2170" s="68"/>
      <c r="BA2170" s="68"/>
      <c r="BB2170" s="68"/>
      <c r="BC2170" s="68"/>
      <c r="BD2170" s="68"/>
      <c r="BE2170" s="68"/>
      <c r="BF2170" s="68"/>
      <c r="BG2170" s="68"/>
      <c r="BH2170" s="68"/>
      <c r="BI2170" s="68"/>
      <c r="BJ2170" s="68"/>
      <c r="BK2170" s="68"/>
      <c r="BL2170" s="68"/>
      <c r="BM2170" s="68"/>
      <c r="BN2170" s="68"/>
      <c r="BO2170" s="68"/>
      <c r="BP2170" s="68"/>
      <c r="BQ2170" s="68"/>
      <c r="BR2170" s="68"/>
      <c r="BS2170" s="68"/>
      <c r="BT2170" s="68"/>
      <c r="BU2170" s="68"/>
      <c r="BV2170" s="68"/>
      <c r="BW2170" s="68"/>
      <c r="BX2170" s="68"/>
      <c r="BY2170" s="68"/>
      <c r="BZ2170" s="70"/>
      <c r="CA2170" s="71"/>
      <c r="CB2170" s="70"/>
      <c r="CC2170" s="70"/>
      <c r="CD2170" s="72"/>
      <c r="CJ2170"/>
      <c r="CW2170" s="74"/>
      <c r="DC2170" s="67"/>
      <c r="DI2170" s="67"/>
    </row>
    <row r="2171" spans="1:113">
      <c r="A2171" s="68"/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8"/>
      <c r="P2171" s="68"/>
      <c r="Q2171" s="68"/>
      <c r="R2171" s="68"/>
      <c r="S2171" s="68"/>
      <c r="T2171" s="68"/>
      <c r="U2171" s="68"/>
      <c r="V2171" s="68"/>
      <c r="W2171" s="68"/>
      <c r="X2171" s="68"/>
      <c r="Y2171" s="68"/>
      <c r="Z2171" s="68"/>
      <c r="AA2171" s="68"/>
      <c r="AB2171" s="68"/>
      <c r="AC2171" s="68"/>
      <c r="AD2171" s="68"/>
      <c r="AE2171" s="68"/>
      <c r="AF2171" s="68"/>
      <c r="AG2171" s="68"/>
      <c r="AH2171" s="68"/>
      <c r="AI2171" s="68"/>
      <c r="AJ2171" s="68"/>
      <c r="AK2171" s="68"/>
      <c r="AL2171" s="68"/>
      <c r="AM2171" s="68"/>
      <c r="AN2171" s="68"/>
      <c r="AO2171" s="68"/>
      <c r="AP2171" s="68"/>
      <c r="AQ2171" s="68"/>
      <c r="AR2171" s="68"/>
      <c r="AS2171" s="68"/>
      <c r="AT2171" s="68"/>
      <c r="AU2171" s="68"/>
      <c r="AV2171" s="68"/>
      <c r="AW2171" s="68"/>
      <c r="AX2171" s="68"/>
      <c r="AY2171" s="68"/>
      <c r="AZ2171" s="68"/>
      <c r="BA2171" s="68"/>
      <c r="BB2171" s="68"/>
      <c r="BC2171" s="68"/>
      <c r="BD2171" s="68"/>
      <c r="BE2171" s="68"/>
      <c r="BF2171" s="68"/>
      <c r="BG2171" s="68"/>
      <c r="BH2171" s="68"/>
      <c r="BI2171" s="68"/>
      <c r="BJ2171" s="68"/>
      <c r="BK2171" s="68"/>
      <c r="BL2171" s="68"/>
      <c r="BM2171" s="68"/>
      <c r="BN2171" s="68"/>
      <c r="BO2171" s="68"/>
      <c r="BP2171" s="68"/>
      <c r="BQ2171" s="68"/>
      <c r="BR2171" s="68"/>
      <c r="BS2171" s="68"/>
      <c r="BT2171" s="68"/>
      <c r="BU2171" s="68"/>
      <c r="BV2171" s="68"/>
      <c r="BW2171" s="68"/>
      <c r="BX2171" s="68"/>
      <c r="BY2171" s="68"/>
      <c r="BZ2171" s="70"/>
      <c r="CA2171" s="71"/>
      <c r="CB2171" s="70"/>
      <c r="CC2171" s="70"/>
      <c r="CD2171" s="72"/>
      <c r="CJ2171"/>
      <c r="CW2171" s="74"/>
      <c r="DC2171" s="67"/>
      <c r="DI2171" s="67"/>
    </row>
    <row r="2172" spans="1:113">
      <c r="A2172" s="68"/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8"/>
      <c r="P2172" s="68"/>
      <c r="Q2172" s="68"/>
      <c r="R2172" s="68"/>
      <c r="S2172" s="68"/>
      <c r="T2172" s="68"/>
      <c r="U2172" s="68"/>
      <c r="V2172" s="68"/>
      <c r="W2172" s="68"/>
      <c r="X2172" s="68"/>
      <c r="Y2172" s="68"/>
      <c r="Z2172" s="68"/>
      <c r="AA2172" s="68"/>
      <c r="AB2172" s="68"/>
      <c r="AC2172" s="68"/>
      <c r="AD2172" s="68"/>
      <c r="AE2172" s="68"/>
      <c r="AF2172" s="68"/>
      <c r="AG2172" s="68"/>
      <c r="AH2172" s="68"/>
      <c r="AI2172" s="68"/>
      <c r="AJ2172" s="68"/>
      <c r="AK2172" s="68"/>
      <c r="AL2172" s="68"/>
      <c r="AM2172" s="68"/>
      <c r="AN2172" s="68"/>
      <c r="AO2172" s="68"/>
      <c r="AP2172" s="68"/>
      <c r="AQ2172" s="68"/>
      <c r="AR2172" s="68"/>
      <c r="AS2172" s="68"/>
      <c r="AT2172" s="68"/>
      <c r="AU2172" s="68"/>
      <c r="AV2172" s="68"/>
      <c r="AW2172" s="68"/>
      <c r="AX2172" s="68"/>
      <c r="AY2172" s="68"/>
      <c r="AZ2172" s="68"/>
      <c r="BA2172" s="68"/>
      <c r="BB2172" s="68"/>
      <c r="BC2172" s="68"/>
      <c r="BD2172" s="68"/>
      <c r="BE2172" s="68"/>
      <c r="BF2172" s="68"/>
      <c r="BG2172" s="68"/>
      <c r="BH2172" s="68"/>
      <c r="BI2172" s="68"/>
      <c r="BJ2172" s="68"/>
      <c r="BK2172" s="68"/>
      <c r="BL2172" s="68"/>
      <c r="BM2172" s="68"/>
      <c r="BN2172" s="68"/>
      <c r="BO2172" s="68"/>
      <c r="BP2172" s="68"/>
      <c r="BQ2172" s="68"/>
      <c r="BR2172" s="68"/>
      <c r="BS2172" s="68"/>
      <c r="BT2172" s="68"/>
      <c r="BU2172" s="68"/>
      <c r="BV2172" s="68"/>
      <c r="BW2172" s="68"/>
      <c r="BX2172" s="68"/>
      <c r="BY2172" s="68"/>
      <c r="BZ2172" s="70"/>
      <c r="CA2172" s="71"/>
      <c r="CB2172" s="70"/>
      <c r="CC2172" s="70"/>
      <c r="CD2172" s="72"/>
      <c r="CJ2172"/>
      <c r="CW2172" s="74"/>
      <c r="DC2172" s="67"/>
      <c r="DI2172" s="67"/>
    </row>
    <row r="2173" spans="1:113">
      <c r="A2173" s="68"/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8"/>
      <c r="P2173" s="68"/>
      <c r="Q2173" s="68"/>
      <c r="R2173" s="68"/>
      <c r="S2173" s="68"/>
      <c r="T2173" s="68"/>
      <c r="U2173" s="68"/>
      <c r="V2173" s="68"/>
      <c r="W2173" s="68"/>
      <c r="X2173" s="68"/>
      <c r="Y2173" s="68"/>
      <c r="Z2173" s="68"/>
      <c r="AA2173" s="68"/>
      <c r="AB2173" s="68"/>
      <c r="AC2173" s="68"/>
      <c r="AD2173" s="68"/>
      <c r="AE2173" s="68"/>
      <c r="AF2173" s="68"/>
      <c r="AG2173" s="68"/>
      <c r="AH2173" s="68"/>
      <c r="AI2173" s="68"/>
      <c r="AJ2173" s="68"/>
      <c r="AK2173" s="68"/>
      <c r="AL2173" s="68"/>
      <c r="AM2173" s="68"/>
      <c r="AN2173" s="68"/>
      <c r="AO2173" s="68"/>
      <c r="AP2173" s="68"/>
      <c r="AQ2173" s="68"/>
      <c r="AR2173" s="68"/>
      <c r="AS2173" s="68"/>
      <c r="AT2173" s="68"/>
      <c r="AU2173" s="68"/>
      <c r="AV2173" s="68"/>
      <c r="AW2173" s="68"/>
      <c r="AX2173" s="68"/>
      <c r="AY2173" s="68"/>
      <c r="AZ2173" s="68"/>
      <c r="BA2173" s="68"/>
      <c r="BB2173" s="68"/>
      <c r="BC2173" s="68"/>
      <c r="BD2173" s="68"/>
      <c r="BE2173" s="68"/>
      <c r="BF2173" s="68"/>
      <c r="BG2173" s="68"/>
      <c r="BH2173" s="68"/>
      <c r="BI2173" s="68"/>
      <c r="BJ2173" s="68"/>
      <c r="BK2173" s="68"/>
      <c r="BL2173" s="68"/>
      <c r="BM2173" s="68"/>
      <c r="BN2173" s="68"/>
      <c r="BO2173" s="68"/>
      <c r="BP2173" s="68"/>
      <c r="BQ2173" s="68"/>
      <c r="BR2173" s="68"/>
      <c r="BS2173" s="68"/>
      <c r="BT2173" s="68"/>
      <c r="BU2173" s="68"/>
      <c r="BV2173" s="68"/>
      <c r="BW2173" s="68"/>
      <c r="BX2173" s="68"/>
      <c r="BY2173" s="68"/>
      <c r="BZ2173" s="70"/>
      <c r="CA2173" s="71"/>
      <c r="CB2173" s="70"/>
      <c r="CC2173" s="70"/>
      <c r="CD2173" s="72"/>
      <c r="CJ2173"/>
      <c r="CW2173" s="74"/>
      <c r="DC2173" s="67"/>
      <c r="DI2173" s="67"/>
    </row>
    <row r="2174" spans="1:113">
      <c r="A2174" s="68"/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8"/>
      <c r="P2174" s="68"/>
      <c r="Q2174" s="68"/>
      <c r="R2174" s="68"/>
      <c r="S2174" s="68"/>
      <c r="T2174" s="68"/>
      <c r="U2174" s="68"/>
      <c r="V2174" s="68"/>
      <c r="W2174" s="68"/>
      <c r="X2174" s="68"/>
      <c r="Y2174" s="68"/>
      <c r="Z2174" s="68"/>
      <c r="AA2174" s="68"/>
      <c r="AB2174" s="68"/>
      <c r="AC2174" s="68"/>
      <c r="AD2174" s="68"/>
      <c r="AE2174" s="68"/>
      <c r="AF2174" s="68"/>
      <c r="AG2174" s="68"/>
      <c r="AH2174" s="68"/>
      <c r="AI2174" s="68"/>
      <c r="AJ2174" s="68"/>
      <c r="AK2174" s="68"/>
      <c r="AL2174" s="68"/>
      <c r="AM2174" s="68"/>
      <c r="AN2174" s="68"/>
      <c r="AO2174" s="68"/>
      <c r="AP2174" s="68"/>
      <c r="AQ2174" s="68"/>
      <c r="AR2174" s="68"/>
      <c r="AS2174" s="68"/>
      <c r="AT2174" s="68"/>
      <c r="AU2174" s="68"/>
      <c r="AV2174" s="68"/>
      <c r="AW2174" s="68"/>
      <c r="AX2174" s="68"/>
      <c r="AY2174" s="68"/>
      <c r="AZ2174" s="68"/>
      <c r="BA2174" s="68"/>
      <c r="BB2174" s="68"/>
      <c r="BC2174" s="68"/>
      <c r="BD2174" s="68"/>
      <c r="BE2174" s="68"/>
      <c r="BF2174" s="68"/>
      <c r="BG2174" s="68"/>
      <c r="BH2174" s="68"/>
      <c r="BI2174" s="68"/>
      <c r="BJ2174" s="68"/>
      <c r="BK2174" s="68"/>
      <c r="BL2174" s="68"/>
      <c r="BM2174" s="68"/>
      <c r="BN2174" s="68"/>
      <c r="BO2174" s="68"/>
      <c r="BP2174" s="68"/>
      <c r="BQ2174" s="68"/>
      <c r="BR2174" s="68"/>
      <c r="BS2174" s="68"/>
      <c r="BT2174" s="68"/>
      <c r="BU2174" s="68"/>
      <c r="BV2174" s="68"/>
      <c r="BW2174" s="68"/>
      <c r="BX2174" s="68"/>
      <c r="BY2174" s="68"/>
      <c r="BZ2174" s="70"/>
      <c r="CA2174" s="71"/>
      <c r="CB2174" s="70"/>
      <c r="CC2174" s="70"/>
      <c r="CD2174" s="72"/>
      <c r="CJ2174"/>
      <c r="CW2174" s="74"/>
      <c r="DC2174" s="67"/>
      <c r="DI2174" s="67"/>
    </row>
    <row r="2175" spans="1:113">
      <c r="A2175" s="68"/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8"/>
      <c r="P2175" s="68"/>
      <c r="Q2175" s="68"/>
      <c r="R2175" s="68"/>
      <c r="S2175" s="68"/>
      <c r="T2175" s="68"/>
      <c r="U2175" s="68"/>
      <c r="V2175" s="68"/>
      <c r="W2175" s="68"/>
      <c r="X2175" s="68"/>
      <c r="Y2175" s="68"/>
      <c r="Z2175" s="68"/>
      <c r="AA2175" s="68"/>
      <c r="AB2175" s="68"/>
      <c r="AC2175" s="68"/>
      <c r="AD2175" s="68"/>
      <c r="AE2175" s="68"/>
      <c r="AF2175" s="68"/>
      <c r="AG2175" s="68"/>
      <c r="AH2175" s="68"/>
      <c r="AI2175" s="68"/>
      <c r="AJ2175" s="68"/>
      <c r="AK2175" s="68"/>
      <c r="AL2175" s="68"/>
      <c r="AM2175" s="68"/>
      <c r="AN2175" s="68"/>
      <c r="AO2175" s="68"/>
      <c r="AP2175" s="68"/>
      <c r="AQ2175" s="68"/>
      <c r="AR2175" s="68"/>
      <c r="AS2175" s="68"/>
      <c r="AT2175" s="68"/>
      <c r="AU2175" s="68"/>
      <c r="AV2175" s="68"/>
      <c r="AW2175" s="68"/>
      <c r="AX2175" s="68"/>
      <c r="AY2175" s="68"/>
      <c r="AZ2175" s="68"/>
      <c r="BA2175" s="68"/>
      <c r="BB2175" s="68"/>
      <c r="BC2175" s="68"/>
      <c r="BD2175" s="68"/>
      <c r="BE2175" s="68"/>
      <c r="BF2175" s="68"/>
      <c r="BG2175" s="68"/>
      <c r="BH2175" s="68"/>
      <c r="BI2175" s="68"/>
      <c r="BJ2175" s="68"/>
      <c r="BK2175" s="68"/>
      <c r="BL2175" s="68"/>
      <c r="BM2175" s="68"/>
      <c r="BN2175" s="68"/>
      <c r="BO2175" s="68"/>
      <c r="BP2175" s="68"/>
      <c r="BQ2175" s="68"/>
      <c r="BR2175" s="68"/>
      <c r="BS2175" s="68"/>
      <c r="BT2175" s="68"/>
      <c r="BU2175" s="68"/>
      <c r="BV2175" s="68"/>
      <c r="BW2175" s="68"/>
      <c r="BX2175" s="68"/>
      <c r="BY2175" s="68"/>
      <c r="BZ2175" s="70"/>
      <c r="CA2175" s="71"/>
      <c r="CB2175" s="70"/>
      <c r="CC2175" s="70"/>
      <c r="CD2175" s="72"/>
      <c r="CJ2175"/>
      <c r="CW2175" s="74"/>
      <c r="DC2175" s="67"/>
      <c r="DI2175" s="67"/>
    </row>
    <row r="2176" spans="1:113">
      <c r="A2176" s="68"/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8"/>
      <c r="P2176" s="68"/>
      <c r="Q2176" s="68"/>
      <c r="R2176" s="68"/>
      <c r="S2176" s="68"/>
      <c r="T2176" s="68"/>
      <c r="U2176" s="68"/>
      <c r="V2176" s="68"/>
      <c r="W2176" s="68"/>
      <c r="X2176" s="68"/>
      <c r="Y2176" s="68"/>
      <c r="Z2176" s="68"/>
      <c r="AA2176" s="68"/>
      <c r="AB2176" s="68"/>
      <c r="AC2176" s="68"/>
      <c r="AD2176" s="68"/>
      <c r="AE2176" s="68"/>
      <c r="AF2176" s="68"/>
      <c r="AG2176" s="68"/>
      <c r="AH2176" s="68"/>
      <c r="AI2176" s="68"/>
      <c r="AJ2176" s="68"/>
      <c r="AK2176" s="68"/>
      <c r="AL2176" s="68"/>
      <c r="AM2176" s="68"/>
      <c r="AN2176" s="68"/>
      <c r="AO2176" s="68"/>
      <c r="AP2176" s="68"/>
      <c r="AQ2176" s="68"/>
      <c r="AR2176" s="68"/>
      <c r="AS2176" s="68"/>
      <c r="AT2176" s="68"/>
      <c r="AU2176" s="68"/>
      <c r="AV2176" s="68"/>
      <c r="AW2176" s="68"/>
      <c r="AX2176" s="68"/>
      <c r="AY2176" s="68"/>
      <c r="AZ2176" s="68"/>
      <c r="BA2176" s="68"/>
      <c r="BB2176" s="68"/>
      <c r="BC2176" s="68"/>
      <c r="BD2176" s="68"/>
      <c r="BE2176" s="68"/>
      <c r="BF2176" s="68"/>
      <c r="BG2176" s="68"/>
      <c r="BH2176" s="68"/>
      <c r="BI2176" s="68"/>
      <c r="BJ2176" s="68"/>
      <c r="BK2176" s="68"/>
      <c r="BL2176" s="68"/>
      <c r="BM2176" s="68"/>
      <c r="BN2176" s="68"/>
      <c r="BO2176" s="68"/>
      <c r="BP2176" s="68"/>
      <c r="BQ2176" s="68"/>
      <c r="BR2176" s="68"/>
      <c r="BS2176" s="68"/>
      <c r="BT2176" s="68"/>
      <c r="BU2176" s="68"/>
      <c r="BV2176" s="68"/>
      <c r="BW2176" s="68"/>
      <c r="BX2176" s="68"/>
      <c r="BY2176" s="68"/>
      <c r="BZ2176" s="70"/>
      <c r="CA2176" s="71"/>
      <c r="CB2176" s="70"/>
      <c r="CC2176" s="70"/>
      <c r="CD2176" s="72"/>
      <c r="CJ2176"/>
      <c r="CW2176" s="74"/>
      <c r="DC2176" s="67"/>
      <c r="DI2176" s="67"/>
    </row>
    <row r="2177" spans="1:113">
      <c r="A2177" s="68"/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8"/>
      <c r="P2177" s="68"/>
      <c r="Q2177" s="68"/>
      <c r="R2177" s="68"/>
      <c r="S2177" s="68"/>
      <c r="T2177" s="68"/>
      <c r="U2177" s="68"/>
      <c r="V2177" s="68"/>
      <c r="W2177" s="68"/>
      <c r="X2177" s="68"/>
      <c r="Y2177" s="68"/>
      <c r="Z2177" s="68"/>
      <c r="AA2177" s="68"/>
      <c r="AB2177" s="68"/>
      <c r="AC2177" s="68"/>
      <c r="AD2177" s="68"/>
      <c r="AE2177" s="68"/>
      <c r="AF2177" s="68"/>
      <c r="AG2177" s="68"/>
      <c r="AH2177" s="68"/>
      <c r="AI2177" s="68"/>
      <c r="AJ2177" s="68"/>
      <c r="AK2177" s="68"/>
      <c r="AL2177" s="68"/>
      <c r="AM2177" s="68"/>
      <c r="AN2177" s="68"/>
      <c r="AO2177" s="68"/>
      <c r="AP2177" s="68"/>
      <c r="AQ2177" s="68"/>
      <c r="AR2177" s="68"/>
      <c r="AS2177" s="68"/>
      <c r="AT2177" s="68"/>
      <c r="AU2177" s="68"/>
      <c r="AV2177" s="68"/>
      <c r="AW2177" s="68"/>
      <c r="AX2177" s="68"/>
      <c r="AY2177" s="68"/>
      <c r="AZ2177" s="68"/>
      <c r="BA2177" s="68"/>
      <c r="BB2177" s="68"/>
      <c r="BC2177" s="68"/>
      <c r="BD2177" s="68"/>
      <c r="BE2177" s="68"/>
      <c r="BF2177" s="68"/>
      <c r="BG2177" s="68"/>
      <c r="BH2177" s="68"/>
      <c r="BI2177" s="68"/>
      <c r="BJ2177" s="68"/>
      <c r="BK2177" s="68"/>
      <c r="BL2177" s="68"/>
      <c r="BM2177" s="68"/>
      <c r="BN2177" s="68"/>
      <c r="BO2177" s="68"/>
      <c r="BP2177" s="68"/>
      <c r="BQ2177" s="68"/>
      <c r="BR2177" s="68"/>
      <c r="BS2177" s="68"/>
      <c r="BT2177" s="68"/>
      <c r="BU2177" s="68"/>
      <c r="BV2177" s="68"/>
      <c r="BW2177" s="68"/>
      <c r="BX2177" s="68"/>
      <c r="BY2177" s="68"/>
      <c r="BZ2177" s="70"/>
      <c r="CA2177" s="71"/>
      <c r="CB2177" s="70"/>
      <c r="CC2177" s="70"/>
      <c r="CD2177" s="72"/>
      <c r="CJ2177"/>
      <c r="CW2177" s="74"/>
      <c r="DC2177" s="67"/>
      <c r="DI2177" s="67"/>
    </row>
    <row r="2178" spans="1:113">
      <c r="A2178" s="68"/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8"/>
      <c r="P2178" s="68"/>
      <c r="Q2178" s="68"/>
      <c r="R2178" s="68"/>
      <c r="S2178" s="68"/>
      <c r="T2178" s="68"/>
      <c r="U2178" s="68"/>
      <c r="V2178" s="68"/>
      <c r="W2178" s="68"/>
      <c r="X2178" s="68"/>
      <c r="Y2178" s="68"/>
      <c r="Z2178" s="68"/>
      <c r="AA2178" s="68"/>
      <c r="AB2178" s="68"/>
      <c r="AC2178" s="68"/>
      <c r="AD2178" s="68"/>
      <c r="AE2178" s="68"/>
      <c r="AF2178" s="68"/>
      <c r="AG2178" s="68"/>
      <c r="AH2178" s="68"/>
      <c r="AI2178" s="68"/>
      <c r="AJ2178" s="68"/>
      <c r="AK2178" s="68"/>
      <c r="AL2178" s="68"/>
      <c r="AM2178" s="68"/>
      <c r="AN2178" s="68"/>
      <c r="AO2178" s="68"/>
      <c r="AP2178" s="68"/>
      <c r="AQ2178" s="68"/>
      <c r="AR2178" s="68"/>
      <c r="AS2178" s="68"/>
      <c r="AT2178" s="68"/>
      <c r="AU2178" s="68"/>
      <c r="AV2178" s="68"/>
      <c r="AW2178" s="68"/>
      <c r="AX2178" s="68"/>
      <c r="AY2178" s="68"/>
      <c r="AZ2178" s="68"/>
      <c r="BA2178" s="68"/>
      <c r="BB2178" s="68"/>
      <c r="BC2178" s="68"/>
      <c r="BD2178" s="68"/>
      <c r="BE2178" s="68"/>
      <c r="BF2178" s="68"/>
      <c r="BG2178" s="68"/>
      <c r="BH2178" s="68"/>
      <c r="BI2178" s="68"/>
      <c r="BJ2178" s="68"/>
      <c r="BK2178" s="68"/>
      <c r="BL2178" s="68"/>
      <c r="BM2178" s="68"/>
      <c r="BN2178" s="68"/>
      <c r="BO2178" s="68"/>
      <c r="BP2178" s="68"/>
      <c r="BQ2178" s="68"/>
      <c r="BR2178" s="68"/>
      <c r="BS2178" s="68"/>
      <c r="BT2178" s="68"/>
      <c r="BU2178" s="68"/>
      <c r="BV2178" s="68"/>
      <c r="BW2178" s="68"/>
      <c r="BX2178" s="68"/>
      <c r="BY2178" s="68"/>
      <c r="BZ2178" s="70"/>
      <c r="CA2178" s="71"/>
      <c r="CB2178" s="70"/>
      <c r="CC2178" s="70"/>
      <c r="CD2178" s="72"/>
      <c r="CJ2178"/>
      <c r="CW2178" s="74"/>
      <c r="DC2178" s="67"/>
      <c r="DI2178" s="67"/>
    </row>
    <row r="2179" spans="1:113">
      <c r="A2179" s="68"/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8"/>
      <c r="P2179" s="68"/>
      <c r="Q2179" s="68"/>
      <c r="R2179" s="68"/>
      <c r="S2179" s="68"/>
      <c r="T2179" s="68"/>
      <c r="U2179" s="68"/>
      <c r="V2179" s="68"/>
      <c r="W2179" s="68"/>
      <c r="X2179" s="68"/>
      <c r="Y2179" s="68"/>
      <c r="Z2179" s="68"/>
      <c r="AA2179" s="68"/>
      <c r="AB2179" s="68"/>
      <c r="AC2179" s="68"/>
      <c r="AD2179" s="68"/>
      <c r="AE2179" s="68"/>
      <c r="AF2179" s="68"/>
      <c r="AG2179" s="68"/>
      <c r="AH2179" s="68"/>
      <c r="AI2179" s="68"/>
      <c r="AJ2179" s="68"/>
      <c r="AK2179" s="68"/>
      <c r="AL2179" s="68"/>
      <c r="AM2179" s="68"/>
      <c r="AN2179" s="68"/>
      <c r="AO2179" s="68"/>
      <c r="AP2179" s="68"/>
      <c r="AQ2179" s="68"/>
      <c r="AR2179" s="68"/>
      <c r="AS2179" s="68"/>
      <c r="AT2179" s="68"/>
      <c r="AU2179" s="68"/>
      <c r="AV2179" s="68"/>
      <c r="AW2179" s="68"/>
      <c r="AX2179" s="68"/>
      <c r="AY2179" s="68"/>
      <c r="AZ2179" s="68"/>
      <c r="BA2179" s="68"/>
      <c r="BB2179" s="68"/>
      <c r="BC2179" s="68"/>
      <c r="BD2179" s="68"/>
      <c r="BE2179" s="68"/>
      <c r="BF2179" s="68"/>
      <c r="BG2179" s="68"/>
      <c r="BH2179" s="68"/>
      <c r="BI2179" s="68"/>
      <c r="BJ2179" s="68"/>
      <c r="BK2179" s="68"/>
      <c r="BL2179" s="68"/>
      <c r="BM2179" s="68"/>
      <c r="BN2179" s="68"/>
      <c r="BO2179" s="68"/>
      <c r="BP2179" s="68"/>
      <c r="BQ2179" s="68"/>
      <c r="BR2179" s="68"/>
      <c r="BS2179" s="68"/>
      <c r="BT2179" s="68"/>
      <c r="BU2179" s="68"/>
      <c r="BV2179" s="68"/>
      <c r="BW2179" s="68"/>
      <c r="BX2179" s="68"/>
      <c r="BY2179" s="68"/>
      <c r="BZ2179" s="70"/>
      <c r="CA2179" s="71"/>
      <c r="CB2179" s="70"/>
      <c r="CC2179" s="70"/>
      <c r="CD2179" s="72"/>
      <c r="CJ2179"/>
      <c r="CW2179" s="74"/>
      <c r="DC2179" s="67"/>
      <c r="DI2179" s="67"/>
    </row>
    <row r="2180" spans="1:113">
      <c r="A2180" s="68"/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8"/>
      <c r="P2180" s="68"/>
      <c r="Q2180" s="68"/>
      <c r="R2180" s="68"/>
      <c r="S2180" s="68"/>
      <c r="T2180" s="68"/>
      <c r="U2180" s="68"/>
      <c r="V2180" s="68"/>
      <c r="W2180" s="68"/>
      <c r="X2180" s="68"/>
      <c r="Y2180" s="68"/>
      <c r="Z2180" s="68"/>
      <c r="AA2180" s="68"/>
      <c r="AB2180" s="68"/>
      <c r="AC2180" s="68"/>
      <c r="AD2180" s="68"/>
      <c r="AE2180" s="68"/>
      <c r="AF2180" s="68"/>
      <c r="AG2180" s="68"/>
      <c r="AH2180" s="68"/>
      <c r="AI2180" s="68"/>
      <c r="AJ2180" s="68"/>
      <c r="AK2180" s="68"/>
      <c r="AL2180" s="68"/>
      <c r="AM2180" s="68"/>
      <c r="AN2180" s="68"/>
      <c r="AO2180" s="68"/>
      <c r="AP2180" s="68"/>
      <c r="AQ2180" s="68"/>
      <c r="AR2180" s="68"/>
      <c r="AS2180" s="68"/>
      <c r="AT2180" s="68"/>
      <c r="AU2180" s="68"/>
      <c r="AV2180" s="68"/>
      <c r="AW2180" s="68"/>
      <c r="AX2180" s="68"/>
      <c r="AY2180" s="68"/>
      <c r="AZ2180" s="68"/>
      <c r="BA2180" s="68"/>
      <c r="BB2180" s="68"/>
      <c r="BC2180" s="68"/>
      <c r="BD2180" s="68"/>
      <c r="BE2180" s="68"/>
      <c r="BF2180" s="68"/>
      <c r="BG2180" s="68"/>
      <c r="BH2180" s="68"/>
      <c r="BI2180" s="68"/>
      <c r="BJ2180" s="68"/>
      <c r="BK2180" s="68"/>
      <c r="BL2180" s="68"/>
      <c r="BM2180" s="68"/>
      <c r="BN2180" s="68"/>
      <c r="BO2180" s="68"/>
      <c r="BP2180" s="68"/>
      <c r="BQ2180" s="68"/>
      <c r="BR2180" s="68"/>
      <c r="BS2180" s="68"/>
      <c r="BT2180" s="68"/>
      <c r="BU2180" s="68"/>
      <c r="BV2180" s="68"/>
      <c r="BW2180" s="68"/>
      <c r="BX2180" s="68"/>
      <c r="BY2180" s="68"/>
      <c r="BZ2180" s="70"/>
      <c r="CA2180" s="71"/>
      <c r="CB2180" s="70"/>
      <c r="CC2180" s="70"/>
      <c r="CD2180" s="72"/>
      <c r="CJ2180"/>
      <c r="CW2180" s="74"/>
      <c r="DC2180" s="67"/>
      <c r="DI2180" s="67"/>
    </row>
    <row r="2181" spans="1:113">
      <c r="A2181" s="68"/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8"/>
      <c r="P2181" s="68"/>
      <c r="Q2181" s="68"/>
      <c r="R2181" s="68"/>
      <c r="S2181" s="68"/>
      <c r="T2181" s="68"/>
      <c r="U2181" s="68"/>
      <c r="V2181" s="68"/>
      <c r="W2181" s="68"/>
      <c r="X2181" s="68"/>
      <c r="Y2181" s="68"/>
      <c r="Z2181" s="68"/>
      <c r="AA2181" s="68"/>
      <c r="AB2181" s="68"/>
      <c r="AC2181" s="68"/>
      <c r="AD2181" s="68"/>
      <c r="AE2181" s="68"/>
      <c r="AF2181" s="68"/>
      <c r="AG2181" s="68"/>
      <c r="AH2181" s="68"/>
      <c r="AI2181" s="68"/>
      <c r="AJ2181" s="68"/>
      <c r="AK2181" s="68"/>
      <c r="AL2181" s="68"/>
      <c r="AM2181" s="68"/>
      <c r="AN2181" s="68"/>
      <c r="AO2181" s="68"/>
      <c r="AP2181" s="68"/>
      <c r="AQ2181" s="68"/>
      <c r="AR2181" s="68"/>
      <c r="AS2181" s="68"/>
      <c r="AT2181" s="68"/>
      <c r="AU2181" s="68"/>
      <c r="AV2181" s="68"/>
      <c r="AW2181" s="68"/>
      <c r="AX2181" s="68"/>
      <c r="AY2181" s="68"/>
      <c r="AZ2181" s="68"/>
      <c r="BA2181" s="68"/>
      <c r="BB2181" s="68"/>
      <c r="BC2181" s="68"/>
      <c r="BD2181" s="68"/>
      <c r="BE2181" s="68"/>
      <c r="BF2181" s="68"/>
      <c r="BG2181" s="68"/>
      <c r="BH2181" s="68"/>
      <c r="BI2181" s="68"/>
      <c r="BJ2181" s="68"/>
      <c r="BK2181" s="68"/>
      <c r="BL2181" s="68"/>
      <c r="BM2181" s="68"/>
      <c r="BN2181" s="68"/>
      <c r="BO2181" s="68"/>
      <c r="BP2181" s="68"/>
      <c r="BQ2181" s="68"/>
      <c r="BR2181" s="68"/>
      <c r="BS2181" s="68"/>
      <c r="BT2181" s="68"/>
      <c r="BU2181" s="68"/>
      <c r="BV2181" s="68"/>
      <c r="BW2181" s="68"/>
      <c r="BX2181" s="68"/>
      <c r="BY2181" s="68"/>
      <c r="BZ2181" s="70"/>
      <c r="CA2181" s="71"/>
      <c r="CB2181" s="70"/>
      <c r="CC2181" s="70"/>
      <c r="CD2181" s="72"/>
      <c r="CJ2181"/>
      <c r="CW2181" s="74"/>
      <c r="DC2181" s="67"/>
      <c r="DI2181" s="67"/>
    </row>
    <row r="2182" spans="1:113">
      <c r="A2182" s="68"/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8"/>
      <c r="P2182" s="68"/>
      <c r="Q2182" s="68"/>
      <c r="R2182" s="68"/>
      <c r="S2182" s="68"/>
      <c r="T2182" s="68"/>
      <c r="U2182" s="68"/>
      <c r="V2182" s="68"/>
      <c r="W2182" s="68"/>
      <c r="X2182" s="68"/>
      <c r="Y2182" s="68"/>
      <c r="Z2182" s="68"/>
      <c r="AA2182" s="68"/>
      <c r="AB2182" s="68"/>
      <c r="AC2182" s="68"/>
      <c r="AD2182" s="68"/>
      <c r="AE2182" s="68"/>
      <c r="AF2182" s="68"/>
      <c r="AG2182" s="68"/>
      <c r="AH2182" s="68"/>
      <c r="AI2182" s="68"/>
      <c r="AJ2182" s="68"/>
      <c r="AK2182" s="68"/>
      <c r="AL2182" s="68"/>
      <c r="AM2182" s="68"/>
      <c r="AN2182" s="68"/>
      <c r="AO2182" s="68"/>
      <c r="AP2182" s="68"/>
      <c r="AQ2182" s="68"/>
      <c r="AR2182" s="68"/>
      <c r="AS2182" s="68"/>
      <c r="AT2182" s="68"/>
      <c r="AU2182" s="68"/>
      <c r="AV2182" s="68"/>
      <c r="AW2182" s="68"/>
      <c r="AX2182" s="68"/>
      <c r="AY2182" s="68"/>
      <c r="AZ2182" s="68"/>
      <c r="BA2182" s="68"/>
      <c r="BB2182" s="68"/>
      <c r="BC2182" s="68"/>
      <c r="BD2182" s="68"/>
      <c r="BE2182" s="68"/>
      <c r="BF2182" s="68"/>
      <c r="BG2182" s="68"/>
      <c r="BH2182" s="68"/>
      <c r="BI2182" s="68"/>
      <c r="BJ2182" s="68"/>
      <c r="BK2182" s="68"/>
      <c r="BL2182" s="68"/>
      <c r="BM2182" s="68"/>
      <c r="BN2182" s="68"/>
      <c r="BO2182" s="68"/>
      <c r="BP2182" s="68"/>
      <c r="BQ2182" s="68"/>
      <c r="BR2182" s="68"/>
      <c r="BS2182" s="68"/>
      <c r="BT2182" s="68"/>
      <c r="BU2182" s="68"/>
      <c r="BV2182" s="68"/>
      <c r="BW2182" s="68"/>
      <c r="BX2182" s="68"/>
      <c r="BY2182" s="68"/>
      <c r="BZ2182" s="70"/>
      <c r="CA2182" s="71"/>
      <c r="CB2182" s="70"/>
      <c r="CC2182" s="70"/>
      <c r="CD2182" s="72"/>
      <c r="CJ2182"/>
      <c r="CW2182" s="74"/>
      <c r="DC2182" s="67"/>
      <c r="DI2182" s="67"/>
    </row>
    <row r="2183" spans="1:113">
      <c r="A2183" s="68"/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8"/>
      <c r="P2183" s="68"/>
      <c r="Q2183" s="68"/>
      <c r="R2183" s="68"/>
      <c r="S2183" s="68"/>
      <c r="T2183" s="68"/>
      <c r="U2183" s="68"/>
      <c r="V2183" s="68"/>
      <c r="W2183" s="68"/>
      <c r="X2183" s="68"/>
      <c r="Y2183" s="68"/>
      <c r="Z2183" s="68"/>
      <c r="AA2183" s="68"/>
      <c r="AB2183" s="68"/>
      <c r="AC2183" s="68"/>
      <c r="AD2183" s="68"/>
      <c r="AE2183" s="68"/>
      <c r="AF2183" s="68"/>
      <c r="AG2183" s="68"/>
      <c r="AH2183" s="68"/>
      <c r="AI2183" s="68"/>
      <c r="AJ2183" s="68"/>
      <c r="AK2183" s="68"/>
      <c r="AL2183" s="68"/>
      <c r="AM2183" s="68"/>
      <c r="AN2183" s="68"/>
      <c r="AO2183" s="68"/>
      <c r="AP2183" s="68"/>
      <c r="AQ2183" s="68"/>
      <c r="AR2183" s="68"/>
      <c r="AS2183" s="68"/>
      <c r="AT2183" s="68"/>
      <c r="AU2183" s="68"/>
      <c r="AV2183" s="68"/>
      <c r="AW2183" s="68"/>
      <c r="AX2183" s="68"/>
      <c r="AY2183" s="68"/>
      <c r="AZ2183" s="68"/>
      <c r="BA2183" s="68"/>
      <c r="BB2183" s="68"/>
      <c r="BC2183" s="68"/>
      <c r="BD2183" s="68"/>
      <c r="BE2183" s="68"/>
      <c r="BF2183" s="68"/>
      <c r="BG2183" s="68"/>
      <c r="BH2183" s="68"/>
      <c r="BI2183" s="68"/>
      <c r="BJ2183" s="68"/>
      <c r="BK2183" s="68"/>
      <c r="BL2183" s="68"/>
      <c r="BM2183" s="68"/>
      <c r="BN2183" s="68"/>
      <c r="BO2183" s="68"/>
      <c r="BP2183" s="68"/>
      <c r="BQ2183" s="68"/>
      <c r="BR2183" s="68"/>
      <c r="BS2183" s="68"/>
      <c r="BT2183" s="68"/>
      <c r="BU2183" s="68"/>
      <c r="BV2183" s="68"/>
      <c r="BW2183" s="68"/>
      <c r="BX2183" s="68"/>
      <c r="BY2183" s="68"/>
      <c r="BZ2183" s="70"/>
      <c r="CA2183" s="71"/>
      <c r="CB2183" s="70"/>
      <c r="CC2183" s="70"/>
      <c r="CD2183" s="72"/>
      <c r="CJ2183"/>
      <c r="CW2183" s="74"/>
      <c r="DC2183" s="67"/>
      <c r="DI2183" s="67"/>
    </row>
    <row r="2184" spans="1:113">
      <c r="A2184" s="68"/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8"/>
      <c r="P2184" s="68"/>
      <c r="Q2184" s="68"/>
      <c r="R2184" s="68"/>
      <c r="S2184" s="68"/>
      <c r="T2184" s="68"/>
      <c r="U2184" s="68"/>
      <c r="V2184" s="68"/>
      <c r="W2184" s="68"/>
      <c r="X2184" s="68"/>
      <c r="Y2184" s="68"/>
      <c r="Z2184" s="68"/>
      <c r="AA2184" s="68"/>
      <c r="AB2184" s="68"/>
      <c r="AC2184" s="68"/>
      <c r="AD2184" s="68"/>
      <c r="AE2184" s="68"/>
      <c r="AF2184" s="68"/>
      <c r="AG2184" s="68"/>
      <c r="AH2184" s="68"/>
      <c r="AI2184" s="68"/>
      <c r="AJ2184" s="68"/>
      <c r="AK2184" s="68"/>
      <c r="AL2184" s="68"/>
      <c r="AM2184" s="68"/>
      <c r="AN2184" s="68"/>
      <c r="AO2184" s="68"/>
      <c r="AP2184" s="68"/>
      <c r="AQ2184" s="68"/>
      <c r="AR2184" s="68"/>
      <c r="AS2184" s="68"/>
      <c r="AT2184" s="68"/>
      <c r="AU2184" s="68"/>
      <c r="AV2184" s="68"/>
      <c r="AW2184" s="68"/>
      <c r="AX2184" s="68"/>
      <c r="AY2184" s="68"/>
      <c r="AZ2184" s="68"/>
      <c r="BA2184" s="68"/>
      <c r="BB2184" s="68"/>
      <c r="BC2184" s="68"/>
      <c r="BD2184" s="68"/>
      <c r="BE2184" s="68"/>
      <c r="BF2184" s="68"/>
      <c r="BG2184" s="68"/>
      <c r="BH2184" s="68"/>
      <c r="BI2184" s="68"/>
      <c r="BJ2184" s="68"/>
      <c r="BK2184" s="68"/>
      <c r="BL2184" s="68"/>
      <c r="BM2184" s="68"/>
      <c r="BN2184" s="68"/>
      <c r="BO2184" s="68"/>
      <c r="BP2184" s="68"/>
      <c r="BQ2184" s="68"/>
      <c r="BR2184" s="68"/>
      <c r="BS2184" s="68"/>
      <c r="BT2184" s="68"/>
      <c r="BU2184" s="68"/>
      <c r="BV2184" s="68"/>
      <c r="BW2184" s="68"/>
      <c r="BX2184" s="68"/>
      <c r="BY2184" s="68"/>
      <c r="BZ2184" s="70"/>
      <c r="CA2184" s="71"/>
      <c r="CB2184" s="70"/>
      <c r="CC2184" s="70"/>
      <c r="CD2184" s="72"/>
      <c r="CJ2184"/>
      <c r="CW2184" s="74"/>
      <c r="DC2184" s="67"/>
      <c r="DI2184" s="67"/>
    </row>
    <row r="2185" spans="1:113">
      <c r="A2185" s="68"/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8"/>
      <c r="P2185" s="68"/>
      <c r="Q2185" s="68"/>
      <c r="R2185" s="68"/>
      <c r="S2185" s="68"/>
      <c r="T2185" s="68"/>
      <c r="U2185" s="68"/>
      <c r="V2185" s="68"/>
      <c r="W2185" s="68"/>
      <c r="X2185" s="68"/>
      <c r="Y2185" s="68"/>
      <c r="Z2185" s="68"/>
      <c r="AA2185" s="68"/>
      <c r="AB2185" s="68"/>
      <c r="AC2185" s="68"/>
      <c r="AD2185" s="68"/>
      <c r="AE2185" s="68"/>
      <c r="AF2185" s="68"/>
      <c r="AG2185" s="68"/>
      <c r="AH2185" s="68"/>
      <c r="AI2185" s="68"/>
      <c r="AJ2185" s="68"/>
      <c r="AK2185" s="68"/>
      <c r="AL2185" s="68"/>
      <c r="AM2185" s="68"/>
      <c r="AN2185" s="68"/>
      <c r="AO2185" s="68"/>
      <c r="AP2185" s="68"/>
      <c r="AQ2185" s="68"/>
      <c r="AR2185" s="68"/>
      <c r="AS2185" s="68"/>
      <c r="AT2185" s="68"/>
      <c r="AU2185" s="68"/>
      <c r="AV2185" s="68"/>
      <c r="AW2185" s="68"/>
      <c r="AX2185" s="68"/>
      <c r="AY2185" s="68"/>
      <c r="AZ2185" s="68"/>
      <c r="BA2185" s="68"/>
      <c r="BB2185" s="68"/>
      <c r="BC2185" s="68"/>
      <c r="BD2185" s="68"/>
      <c r="BE2185" s="68"/>
      <c r="BF2185" s="68"/>
      <c r="BG2185" s="68"/>
      <c r="BH2185" s="68"/>
      <c r="BI2185" s="68"/>
      <c r="BJ2185" s="68"/>
      <c r="BK2185" s="68"/>
      <c r="BL2185" s="68"/>
      <c r="BM2185" s="68"/>
      <c r="BN2185" s="68"/>
      <c r="BO2185" s="68"/>
      <c r="BP2185" s="68"/>
      <c r="BQ2185" s="68"/>
      <c r="BR2185" s="68"/>
      <c r="BS2185" s="68"/>
      <c r="BT2185" s="68"/>
      <c r="BU2185" s="68"/>
      <c r="BV2185" s="68"/>
      <c r="BW2185" s="68"/>
      <c r="BX2185" s="68"/>
      <c r="BY2185" s="68"/>
      <c r="BZ2185" s="70"/>
      <c r="CA2185" s="71"/>
      <c r="CB2185" s="70"/>
      <c r="CC2185" s="70"/>
      <c r="CD2185" s="72"/>
      <c r="CJ2185"/>
      <c r="CW2185" s="74"/>
      <c r="DC2185" s="67"/>
      <c r="DI2185" s="67"/>
    </row>
    <row r="2186" spans="1:113">
      <c r="A2186" s="68"/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8"/>
      <c r="P2186" s="68"/>
      <c r="Q2186" s="68"/>
      <c r="R2186" s="68"/>
      <c r="S2186" s="68"/>
      <c r="T2186" s="68"/>
      <c r="U2186" s="68"/>
      <c r="V2186" s="68"/>
      <c r="W2186" s="68"/>
      <c r="X2186" s="68"/>
      <c r="Y2186" s="68"/>
      <c r="Z2186" s="68"/>
      <c r="AA2186" s="68"/>
      <c r="AB2186" s="68"/>
      <c r="AC2186" s="68"/>
      <c r="AD2186" s="68"/>
      <c r="AE2186" s="68"/>
      <c r="AF2186" s="68"/>
      <c r="AG2186" s="68"/>
      <c r="AH2186" s="68"/>
      <c r="AI2186" s="68"/>
      <c r="AJ2186" s="68"/>
      <c r="AK2186" s="68"/>
      <c r="AL2186" s="68"/>
      <c r="AM2186" s="68"/>
      <c r="AN2186" s="68"/>
      <c r="AO2186" s="68"/>
      <c r="AP2186" s="68"/>
      <c r="AQ2186" s="68"/>
      <c r="AR2186" s="68"/>
      <c r="AS2186" s="68"/>
      <c r="AT2186" s="68"/>
      <c r="AU2186" s="68"/>
      <c r="AV2186" s="68"/>
      <c r="AW2186" s="68"/>
      <c r="AX2186" s="68"/>
      <c r="AY2186" s="68"/>
      <c r="AZ2186" s="68"/>
      <c r="BA2186" s="68"/>
      <c r="BB2186" s="68"/>
      <c r="BC2186" s="68"/>
      <c r="BD2186" s="68"/>
      <c r="BE2186" s="68"/>
      <c r="BF2186" s="68"/>
      <c r="BG2186" s="68"/>
      <c r="BH2186" s="68"/>
      <c r="BI2186" s="68"/>
      <c r="BJ2186" s="68"/>
      <c r="BK2186" s="68"/>
      <c r="BL2186" s="68"/>
      <c r="BM2186" s="68"/>
      <c r="BN2186" s="68"/>
      <c r="BO2186" s="68"/>
      <c r="BP2186" s="68"/>
      <c r="BQ2186" s="68"/>
      <c r="BR2186" s="68"/>
      <c r="BS2186" s="68"/>
      <c r="BT2186" s="68"/>
      <c r="BU2186" s="68"/>
      <c r="BV2186" s="68"/>
      <c r="BW2186" s="68"/>
      <c r="BX2186" s="68"/>
      <c r="BY2186" s="68"/>
      <c r="BZ2186" s="70"/>
      <c r="CA2186" s="71"/>
      <c r="CB2186" s="70"/>
      <c r="CC2186" s="70"/>
      <c r="CD2186" s="72"/>
      <c r="CJ2186"/>
      <c r="CW2186" s="74"/>
      <c r="DC2186" s="67"/>
      <c r="DI2186" s="67"/>
    </row>
    <row r="2187" spans="1:113">
      <c r="A2187" s="68"/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8"/>
      <c r="P2187" s="68"/>
      <c r="Q2187" s="68"/>
      <c r="R2187" s="68"/>
      <c r="S2187" s="68"/>
      <c r="T2187" s="68"/>
      <c r="U2187" s="68"/>
      <c r="V2187" s="68"/>
      <c r="W2187" s="68"/>
      <c r="X2187" s="68"/>
      <c r="Y2187" s="68"/>
      <c r="Z2187" s="68"/>
      <c r="AA2187" s="68"/>
      <c r="AB2187" s="68"/>
      <c r="AC2187" s="68"/>
      <c r="AD2187" s="68"/>
      <c r="AE2187" s="68"/>
      <c r="AF2187" s="68"/>
      <c r="AG2187" s="68"/>
      <c r="AH2187" s="68"/>
      <c r="AI2187" s="68"/>
      <c r="AJ2187" s="68"/>
      <c r="AK2187" s="68"/>
      <c r="AL2187" s="68"/>
      <c r="AM2187" s="68"/>
      <c r="AN2187" s="68"/>
      <c r="AO2187" s="68"/>
      <c r="AP2187" s="68"/>
      <c r="AQ2187" s="68"/>
      <c r="AR2187" s="68"/>
      <c r="AS2187" s="68"/>
      <c r="AT2187" s="68"/>
      <c r="AU2187" s="68"/>
      <c r="AV2187" s="68"/>
      <c r="AW2187" s="68"/>
      <c r="AX2187" s="68"/>
      <c r="AY2187" s="68"/>
      <c r="AZ2187" s="68"/>
      <c r="BA2187" s="68"/>
      <c r="BB2187" s="68"/>
      <c r="BC2187" s="68"/>
      <c r="BD2187" s="68"/>
      <c r="BE2187" s="68"/>
      <c r="BF2187" s="68"/>
      <c r="BG2187" s="68"/>
      <c r="BH2187" s="68"/>
      <c r="BI2187" s="68"/>
      <c r="BJ2187" s="68"/>
      <c r="BK2187" s="68"/>
      <c r="BL2187" s="68"/>
      <c r="BM2187" s="68"/>
      <c r="BN2187" s="68"/>
      <c r="BO2187" s="68"/>
      <c r="BP2187" s="68"/>
      <c r="BQ2187" s="68"/>
      <c r="BR2187" s="68"/>
      <c r="BS2187" s="68"/>
      <c r="BT2187" s="68"/>
      <c r="BU2187" s="68"/>
      <c r="BV2187" s="68"/>
      <c r="BW2187" s="68"/>
      <c r="BX2187" s="68"/>
      <c r="BY2187" s="68"/>
      <c r="BZ2187" s="70"/>
      <c r="CA2187" s="71"/>
      <c r="CB2187" s="70"/>
      <c r="CC2187" s="70"/>
      <c r="CD2187" s="72"/>
      <c r="CJ2187"/>
      <c r="CW2187" s="74"/>
      <c r="DC2187" s="67"/>
      <c r="DI2187" s="67"/>
    </row>
    <row r="2188" spans="1:113">
      <c r="A2188" s="68"/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8"/>
      <c r="P2188" s="68"/>
      <c r="Q2188" s="68"/>
      <c r="R2188" s="68"/>
      <c r="S2188" s="68"/>
      <c r="T2188" s="68"/>
      <c r="U2188" s="68"/>
      <c r="V2188" s="68"/>
      <c r="W2188" s="68"/>
      <c r="X2188" s="68"/>
      <c r="Y2188" s="68"/>
      <c r="Z2188" s="68"/>
      <c r="AA2188" s="68"/>
      <c r="AB2188" s="68"/>
      <c r="AC2188" s="68"/>
      <c r="AD2188" s="68"/>
      <c r="AE2188" s="68"/>
      <c r="AF2188" s="68"/>
      <c r="AG2188" s="68"/>
      <c r="AH2188" s="68"/>
      <c r="AI2188" s="68"/>
      <c r="AJ2188" s="68"/>
      <c r="AK2188" s="68"/>
      <c r="AL2188" s="68"/>
      <c r="AM2188" s="68"/>
      <c r="AN2188" s="68"/>
      <c r="AO2188" s="68"/>
      <c r="AP2188" s="68"/>
      <c r="AQ2188" s="68"/>
      <c r="AR2188" s="68"/>
      <c r="AS2188" s="68"/>
      <c r="AT2188" s="68"/>
      <c r="AU2188" s="68"/>
      <c r="AV2188" s="68"/>
      <c r="AW2188" s="68"/>
      <c r="AX2188" s="68"/>
      <c r="AY2188" s="68"/>
      <c r="AZ2188" s="68"/>
      <c r="BA2188" s="68"/>
      <c r="BB2188" s="68"/>
      <c r="BC2188" s="68"/>
      <c r="BD2188" s="68"/>
      <c r="BE2188" s="68"/>
      <c r="BF2188" s="68"/>
      <c r="BG2188" s="68"/>
      <c r="BH2188" s="68"/>
      <c r="BI2188" s="68"/>
      <c r="BJ2188" s="68"/>
      <c r="BK2188" s="68"/>
      <c r="BL2188" s="68"/>
      <c r="BM2188" s="68"/>
      <c r="BN2188" s="68"/>
      <c r="BO2188" s="68"/>
      <c r="BP2188" s="68"/>
      <c r="BQ2188" s="68"/>
      <c r="BR2188" s="68"/>
      <c r="BS2188" s="68"/>
      <c r="BT2188" s="68"/>
      <c r="BU2188" s="68"/>
      <c r="BV2188" s="68"/>
      <c r="BW2188" s="68"/>
      <c r="BX2188" s="68"/>
      <c r="BY2188" s="68"/>
      <c r="BZ2188" s="70"/>
      <c r="CA2188" s="71"/>
      <c r="CB2188" s="70"/>
      <c r="CC2188" s="70"/>
      <c r="CD2188" s="72"/>
      <c r="CJ2188"/>
      <c r="CW2188" s="74"/>
      <c r="DC2188" s="67"/>
      <c r="DI2188" s="67"/>
    </row>
    <row r="2189" spans="1:113">
      <c r="A2189" s="68"/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8"/>
      <c r="P2189" s="68"/>
      <c r="Q2189" s="68"/>
      <c r="R2189" s="68"/>
      <c r="S2189" s="68"/>
      <c r="T2189" s="68"/>
      <c r="U2189" s="68"/>
      <c r="V2189" s="68"/>
      <c r="W2189" s="68"/>
      <c r="X2189" s="68"/>
      <c r="Y2189" s="68"/>
      <c r="Z2189" s="68"/>
      <c r="AA2189" s="68"/>
      <c r="AB2189" s="68"/>
      <c r="AC2189" s="68"/>
      <c r="AD2189" s="68"/>
      <c r="AE2189" s="68"/>
      <c r="AF2189" s="68"/>
      <c r="AG2189" s="68"/>
      <c r="AH2189" s="68"/>
      <c r="AI2189" s="68"/>
      <c r="AJ2189" s="68"/>
      <c r="AK2189" s="68"/>
      <c r="AL2189" s="68"/>
      <c r="AM2189" s="68"/>
      <c r="AN2189" s="68"/>
      <c r="AO2189" s="68"/>
      <c r="AP2189" s="68"/>
      <c r="AQ2189" s="68"/>
      <c r="AR2189" s="68"/>
      <c r="AS2189" s="68"/>
      <c r="AT2189" s="68"/>
      <c r="AU2189" s="68"/>
      <c r="AV2189" s="68"/>
      <c r="AW2189" s="68"/>
      <c r="AX2189" s="68"/>
      <c r="AY2189" s="68"/>
      <c r="AZ2189" s="68"/>
      <c r="BA2189" s="68"/>
      <c r="BB2189" s="68"/>
      <c r="BC2189" s="68"/>
      <c r="BD2189" s="68"/>
      <c r="BE2189" s="68"/>
      <c r="BF2189" s="68"/>
      <c r="BG2189" s="68"/>
      <c r="BH2189" s="68"/>
      <c r="BI2189" s="68"/>
      <c r="BJ2189" s="68"/>
      <c r="BK2189" s="68"/>
      <c r="BL2189" s="68"/>
      <c r="BM2189" s="68"/>
      <c r="BN2189" s="68"/>
      <c r="BO2189" s="68"/>
      <c r="BP2189" s="68"/>
      <c r="BQ2189" s="68"/>
      <c r="BR2189" s="68"/>
      <c r="BS2189" s="68"/>
      <c r="BT2189" s="68"/>
      <c r="BU2189" s="68"/>
      <c r="BV2189" s="68"/>
      <c r="BW2189" s="68"/>
      <c r="BX2189" s="68"/>
      <c r="BY2189" s="68"/>
      <c r="BZ2189" s="70"/>
      <c r="CA2189" s="71"/>
      <c r="CB2189" s="70"/>
      <c r="CC2189" s="70"/>
      <c r="CD2189" s="72"/>
      <c r="CJ2189"/>
      <c r="CW2189" s="74"/>
      <c r="DC2189" s="67"/>
      <c r="DI2189" s="67"/>
    </row>
    <row r="2190" spans="1:113">
      <c r="A2190" s="68"/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8"/>
      <c r="P2190" s="68"/>
      <c r="Q2190" s="68"/>
      <c r="R2190" s="68"/>
      <c r="S2190" s="68"/>
      <c r="T2190" s="68"/>
      <c r="U2190" s="68"/>
      <c r="V2190" s="68"/>
      <c r="W2190" s="68"/>
      <c r="X2190" s="68"/>
      <c r="Y2190" s="68"/>
      <c r="Z2190" s="68"/>
      <c r="AA2190" s="68"/>
      <c r="AB2190" s="68"/>
      <c r="AC2190" s="68"/>
      <c r="AD2190" s="68"/>
      <c r="AE2190" s="68"/>
      <c r="AF2190" s="68"/>
      <c r="AG2190" s="68"/>
      <c r="AH2190" s="68"/>
      <c r="AI2190" s="68"/>
      <c r="AJ2190" s="68"/>
      <c r="AK2190" s="68"/>
      <c r="AL2190" s="68"/>
      <c r="AM2190" s="68"/>
      <c r="AN2190" s="68"/>
      <c r="AO2190" s="68"/>
      <c r="AP2190" s="68"/>
      <c r="AQ2190" s="68"/>
      <c r="AR2190" s="68"/>
      <c r="AS2190" s="68"/>
      <c r="AT2190" s="68"/>
      <c r="AU2190" s="68"/>
      <c r="AV2190" s="68"/>
      <c r="AW2190" s="68"/>
      <c r="AX2190" s="68"/>
      <c r="AY2190" s="68"/>
      <c r="AZ2190" s="68"/>
      <c r="BA2190" s="68"/>
      <c r="BB2190" s="68"/>
      <c r="BC2190" s="68"/>
      <c r="BD2190" s="68"/>
      <c r="BE2190" s="68"/>
      <c r="BF2190" s="68"/>
      <c r="BG2190" s="68"/>
      <c r="BH2190" s="68"/>
      <c r="BI2190" s="68"/>
      <c r="BJ2190" s="68"/>
      <c r="BK2190" s="68"/>
      <c r="BL2190" s="68"/>
      <c r="BM2190" s="68"/>
      <c r="BN2190" s="68"/>
      <c r="BO2190" s="68"/>
      <c r="BP2190" s="68"/>
      <c r="BQ2190" s="68"/>
      <c r="BR2190" s="68"/>
      <c r="BS2190" s="68"/>
      <c r="BT2190" s="68"/>
      <c r="BU2190" s="68"/>
      <c r="BV2190" s="68"/>
      <c r="BW2190" s="68"/>
      <c r="BX2190" s="68"/>
      <c r="BY2190" s="68"/>
      <c r="BZ2190" s="70"/>
      <c r="CA2190" s="71"/>
      <c r="CB2190" s="70"/>
      <c r="CC2190" s="70"/>
      <c r="CD2190" s="72"/>
      <c r="CJ2190"/>
      <c r="CW2190" s="74"/>
      <c r="DC2190" s="67"/>
      <c r="DI2190" s="67"/>
    </row>
    <row r="2191" spans="1:113">
      <c r="A2191" s="68"/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8"/>
      <c r="P2191" s="68"/>
      <c r="Q2191" s="68"/>
      <c r="R2191" s="68"/>
      <c r="S2191" s="68"/>
      <c r="T2191" s="68"/>
      <c r="U2191" s="68"/>
      <c r="V2191" s="68"/>
      <c r="W2191" s="68"/>
      <c r="X2191" s="68"/>
      <c r="Y2191" s="68"/>
      <c r="Z2191" s="68"/>
      <c r="AA2191" s="68"/>
      <c r="AB2191" s="68"/>
      <c r="AC2191" s="68"/>
      <c r="AD2191" s="68"/>
      <c r="AE2191" s="68"/>
      <c r="AF2191" s="68"/>
      <c r="AG2191" s="68"/>
      <c r="AH2191" s="68"/>
      <c r="AI2191" s="68"/>
      <c r="AJ2191" s="68"/>
      <c r="AK2191" s="68"/>
      <c r="AL2191" s="68"/>
      <c r="AM2191" s="68"/>
      <c r="AN2191" s="68"/>
      <c r="AO2191" s="68"/>
      <c r="AP2191" s="68"/>
      <c r="AQ2191" s="68"/>
      <c r="AR2191" s="68"/>
      <c r="AS2191" s="68"/>
      <c r="AT2191" s="68"/>
      <c r="AU2191" s="68"/>
      <c r="AV2191" s="68"/>
      <c r="AW2191" s="68"/>
      <c r="AX2191" s="68"/>
      <c r="AY2191" s="68"/>
      <c r="AZ2191" s="68"/>
      <c r="BA2191" s="68"/>
      <c r="BB2191" s="68"/>
      <c r="BC2191" s="68"/>
      <c r="BD2191" s="68"/>
      <c r="BE2191" s="68"/>
      <c r="BF2191" s="68"/>
      <c r="BG2191" s="68"/>
      <c r="BH2191" s="68"/>
      <c r="BI2191" s="68"/>
      <c r="BJ2191" s="68"/>
      <c r="BK2191" s="68"/>
      <c r="BL2191" s="68"/>
      <c r="BM2191" s="68"/>
      <c r="BN2191" s="68"/>
      <c r="BO2191" s="68"/>
      <c r="BP2191" s="68"/>
      <c r="BQ2191" s="68"/>
      <c r="BR2191" s="68"/>
      <c r="BS2191" s="68"/>
      <c r="BT2191" s="68"/>
      <c r="BU2191" s="68"/>
      <c r="BV2191" s="68"/>
      <c r="BW2191" s="68"/>
      <c r="BX2191" s="68"/>
      <c r="BY2191" s="68"/>
      <c r="BZ2191" s="70"/>
      <c r="CA2191" s="71"/>
      <c r="CB2191" s="70"/>
      <c r="CC2191" s="70"/>
      <c r="CD2191" s="72"/>
      <c r="CJ2191"/>
      <c r="CW2191" s="74"/>
      <c r="DC2191" s="67"/>
      <c r="DI2191" s="67"/>
    </row>
    <row r="2192" spans="1:113">
      <c r="A2192" s="68"/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8"/>
      <c r="P2192" s="68"/>
      <c r="Q2192" s="68"/>
      <c r="R2192" s="68"/>
      <c r="S2192" s="68"/>
      <c r="T2192" s="68"/>
      <c r="U2192" s="68"/>
      <c r="V2192" s="68"/>
      <c r="W2192" s="68"/>
      <c r="X2192" s="68"/>
      <c r="Y2192" s="68"/>
      <c r="Z2192" s="68"/>
      <c r="AA2192" s="68"/>
      <c r="AB2192" s="68"/>
      <c r="AC2192" s="68"/>
      <c r="AD2192" s="68"/>
      <c r="AE2192" s="68"/>
      <c r="AF2192" s="68"/>
      <c r="AG2192" s="68"/>
      <c r="AH2192" s="68"/>
      <c r="AI2192" s="68"/>
      <c r="AJ2192" s="68"/>
      <c r="AK2192" s="68"/>
      <c r="AL2192" s="68"/>
      <c r="AM2192" s="68"/>
      <c r="AN2192" s="68"/>
      <c r="AO2192" s="68"/>
      <c r="AP2192" s="68"/>
      <c r="AQ2192" s="68"/>
      <c r="AR2192" s="68"/>
      <c r="AS2192" s="68"/>
      <c r="AT2192" s="68"/>
      <c r="AU2192" s="68"/>
      <c r="AV2192" s="68"/>
      <c r="AW2192" s="68"/>
      <c r="AX2192" s="68"/>
      <c r="AY2192" s="68"/>
      <c r="AZ2192" s="68"/>
      <c r="BA2192" s="68"/>
      <c r="BB2192" s="68"/>
      <c r="BC2192" s="68"/>
      <c r="BD2192" s="68"/>
      <c r="BE2192" s="68"/>
      <c r="BF2192" s="68"/>
      <c r="BG2192" s="68"/>
      <c r="BH2192" s="68"/>
      <c r="BI2192" s="68"/>
      <c r="BJ2192" s="68"/>
      <c r="BK2192" s="68"/>
      <c r="BL2192" s="68"/>
      <c r="BM2192" s="68"/>
      <c r="BN2192" s="68"/>
      <c r="BO2192" s="68"/>
      <c r="BP2192" s="68"/>
      <c r="BQ2192" s="68"/>
      <c r="BR2192" s="68"/>
      <c r="BS2192" s="68"/>
      <c r="BT2192" s="68"/>
      <c r="BU2192" s="68"/>
      <c r="BV2192" s="68"/>
      <c r="BW2192" s="68"/>
      <c r="BX2192" s="68"/>
      <c r="BY2192" s="68"/>
      <c r="BZ2192" s="70"/>
      <c r="CA2192" s="71"/>
      <c r="CB2192" s="70"/>
      <c r="CC2192" s="70"/>
      <c r="CD2192" s="72"/>
      <c r="CJ2192"/>
      <c r="CW2192" s="74"/>
      <c r="DC2192" s="67"/>
      <c r="DI2192" s="67"/>
    </row>
    <row r="2193" spans="1:113">
      <c r="A2193" s="68"/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8"/>
      <c r="P2193" s="68"/>
      <c r="Q2193" s="68"/>
      <c r="R2193" s="68"/>
      <c r="S2193" s="68"/>
      <c r="T2193" s="68"/>
      <c r="U2193" s="68"/>
      <c r="V2193" s="68"/>
      <c r="W2193" s="68"/>
      <c r="X2193" s="68"/>
      <c r="Y2193" s="68"/>
      <c r="Z2193" s="68"/>
      <c r="AA2193" s="68"/>
      <c r="AB2193" s="68"/>
      <c r="AC2193" s="68"/>
      <c r="AD2193" s="68"/>
      <c r="AE2193" s="68"/>
      <c r="AF2193" s="68"/>
      <c r="AG2193" s="68"/>
      <c r="AH2193" s="68"/>
      <c r="AI2193" s="68"/>
      <c r="AJ2193" s="68"/>
      <c r="AK2193" s="68"/>
      <c r="AL2193" s="68"/>
      <c r="AM2193" s="68"/>
      <c r="AN2193" s="68"/>
      <c r="AO2193" s="68"/>
      <c r="AP2193" s="68"/>
      <c r="AQ2193" s="68"/>
      <c r="AR2193" s="68"/>
      <c r="AS2193" s="68"/>
      <c r="AT2193" s="68"/>
      <c r="AU2193" s="68"/>
      <c r="AV2193" s="68"/>
      <c r="AW2193" s="68"/>
      <c r="AX2193" s="68"/>
      <c r="AY2193" s="68"/>
      <c r="AZ2193" s="68"/>
      <c r="BA2193" s="68"/>
      <c r="BB2193" s="68"/>
      <c r="BC2193" s="68"/>
      <c r="BD2193" s="68"/>
      <c r="BE2193" s="68"/>
      <c r="BF2193" s="68"/>
      <c r="BG2193" s="68"/>
      <c r="BH2193" s="68"/>
      <c r="BI2193" s="68"/>
      <c r="BJ2193" s="68"/>
      <c r="BK2193" s="68"/>
      <c r="BL2193" s="68"/>
      <c r="BM2193" s="68"/>
      <c r="BN2193" s="68"/>
      <c r="BO2193" s="68"/>
      <c r="BP2193" s="68"/>
      <c r="BQ2193" s="68"/>
      <c r="BR2193" s="68"/>
      <c r="BS2193" s="68"/>
      <c r="BT2193" s="68"/>
      <c r="BU2193" s="68"/>
      <c r="BV2193" s="68"/>
      <c r="BW2193" s="68"/>
      <c r="BX2193" s="68"/>
      <c r="BY2193" s="68"/>
      <c r="BZ2193" s="70"/>
      <c r="CA2193" s="71"/>
      <c r="CB2193" s="70"/>
      <c r="CC2193" s="70"/>
      <c r="CD2193" s="72"/>
      <c r="CJ2193"/>
      <c r="CW2193" s="74"/>
      <c r="DC2193" s="67"/>
      <c r="DI2193" s="67"/>
    </row>
    <row r="2194" spans="1:113">
      <c r="A2194" s="68"/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8"/>
      <c r="P2194" s="68"/>
      <c r="Q2194" s="68"/>
      <c r="R2194" s="68"/>
      <c r="S2194" s="68"/>
      <c r="T2194" s="68"/>
      <c r="U2194" s="68"/>
      <c r="V2194" s="68"/>
      <c r="W2194" s="68"/>
      <c r="X2194" s="68"/>
      <c r="Y2194" s="68"/>
      <c r="Z2194" s="68"/>
      <c r="AA2194" s="68"/>
      <c r="AB2194" s="68"/>
      <c r="AC2194" s="68"/>
      <c r="AD2194" s="68"/>
      <c r="AE2194" s="68"/>
      <c r="AF2194" s="68"/>
      <c r="AG2194" s="68"/>
      <c r="AH2194" s="68"/>
      <c r="AI2194" s="68"/>
      <c r="AJ2194" s="68"/>
      <c r="AK2194" s="68"/>
      <c r="AL2194" s="68"/>
      <c r="AM2194" s="68"/>
      <c r="AN2194" s="68"/>
      <c r="AO2194" s="68"/>
      <c r="AP2194" s="68"/>
      <c r="AQ2194" s="68"/>
      <c r="AR2194" s="68"/>
      <c r="AS2194" s="68"/>
      <c r="AT2194" s="68"/>
      <c r="AU2194" s="68"/>
      <c r="AV2194" s="68"/>
      <c r="AW2194" s="68"/>
      <c r="AX2194" s="68"/>
      <c r="AY2194" s="68"/>
      <c r="AZ2194" s="68"/>
      <c r="BA2194" s="68"/>
      <c r="BB2194" s="68"/>
      <c r="BC2194" s="68"/>
      <c r="BD2194" s="68"/>
      <c r="BE2194" s="68"/>
      <c r="BF2194" s="68"/>
      <c r="BG2194" s="68"/>
      <c r="BH2194" s="68"/>
      <c r="BI2194" s="68"/>
      <c r="BJ2194" s="68"/>
      <c r="BK2194" s="68"/>
      <c r="BL2194" s="68"/>
      <c r="BM2194" s="68"/>
      <c r="BN2194" s="68"/>
      <c r="BO2194" s="68"/>
      <c r="BP2194" s="68"/>
      <c r="BQ2194" s="68"/>
      <c r="BR2194" s="68"/>
      <c r="BS2194" s="68"/>
      <c r="BT2194" s="68"/>
      <c r="BU2194" s="68"/>
      <c r="BV2194" s="68"/>
      <c r="BW2194" s="68"/>
      <c r="BX2194" s="68"/>
      <c r="BY2194" s="68"/>
      <c r="BZ2194" s="70"/>
      <c r="CA2194" s="71"/>
      <c r="CB2194" s="70"/>
      <c r="CC2194" s="70"/>
      <c r="CD2194" s="72"/>
      <c r="CJ2194"/>
      <c r="CW2194" s="74"/>
      <c r="DC2194" s="67"/>
      <c r="DI2194" s="67"/>
    </row>
    <row r="2195" spans="1:113">
      <c r="A2195" s="68"/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8"/>
      <c r="P2195" s="68"/>
      <c r="Q2195" s="68"/>
      <c r="R2195" s="68"/>
      <c r="S2195" s="68"/>
      <c r="T2195" s="68"/>
      <c r="U2195" s="68"/>
      <c r="V2195" s="68"/>
      <c r="W2195" s="68"/>
      <c r="X2195" s="68"/>
      <c r="Y2195" s="68"/>
      <c r="Z2195" s="68"/>
      <c r="AA2195" s="68"/>
      <c r="AB2195" s="68"/>
      <c r="AC2195" s="68"/>
      <c r="AD2195" s="68"/>
      <c r="AE2195" s="68"/>
      <c r="AF2195" s="68"/>
      <c r="AG2195" s="68"/>
      <c r="AH2195" s="68"/>
      <c r="AI2195" s="68"/>
      <c r="AJ2195" s="68"/>
      <c r="AK2195" s="68"/>
      <c r="AL2195" s="68"/>
      <c r="AM2195" s="68"/>
      <c r="AN2195" s="68"/>
      <c r="AO2195" s="68"/>
      <c r="AP2195" s="68"/>
      <c r="AQ2195" s="68"/>
      <c r="AR2195" s="68"/>
      <c r="AS2195" s="68"/>
      <c r="AT2195" s="68"/>
      <c r="AU2195" s="68"/>
      <c r="AV2195" s="68"/>
      <c r="AW2195" s="68"/>
      <c r="AX2195" s="68"/>
      <c r="AY2195" s="68"/>
      <c r="AZ2195" s="68"/>
      <c r="BA2195" s="68"/>
      <c r="BB2195" s="68"/>
      <c r="BC2195" s="68"/>
      <c r="BD2195" s="68"/>
      <c r="BE2195" s="68"/>
      <c r="BF2195" s="68"/>
      <c r="BG2195" s="68"/>
      <c r="BH2195" s="68"/>
      <c r="BI2195" s="68"/>
      <c r="BJ2195" s="68"/>
      <c r="BK2195" s="68"/>
      <c r="BL2195" s="68"/>
      <c r="BM2195" s="68"/>
      <c r="BN2195" s="68"/>
      <c r="BO2195" s="68"/>
      <c r="BP2195" s="68"/>
      <c r="BQ2195" s="68"/>
      <c r="BR2195" s="68"/>
      <c r="BS2195" s="68"/>
      <c r="BT2195" s="68"/>
      <c r="BU2195" s="68"/>
      <c r="BV2195" s="68"/>
      <c r="BW2195" s="68"/>
      <c r="BX2195" s="68"/>
      <c r="BY2195" s="68"/>
      <c r="BZ2195" s="70"/>
      <c r="CA2195" s="71"/>
      <c r="CB2195" s="70"/>
      <c r="CC2195" s="70"/>
      <c r="CD2195" s="72"/>
      <c r="CJ2195"/>
      <c r="CW2195" s="74"/>
      <c r="DC2195" s="67"/>
      <c r="DI2195" s="67"/>
    </row>
    <row r="2196" spans="1:113">
      <c r="A2196" s="68"/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8"/>
      <c r="P2196" s="68"/>
      <c r="Q2196" s="68"/>
      <c r="R2196" s="68"/>
      <c r="S2196" s="68"/>
      <c r="T2196" s="68"/>
      <c r="U2196" s="68"/>
      <c r="V2196" s="68"/>
      <c r="W2196" s="68"/>
      <c r="X2196" s="68"/>
      <c r="Y2196" s="68"/>
      <c r="Z2196" s="68"/>
      <c r="AA2196" s="68"/>
      <c r="AB2196" s="68"/>
      <c r="AC2196" s="68"/>
      <c r="AD2196" s="68"/>
      <c r="AE2196" s="68"/>
      <c r="AF2196" s="68"/>
      <c r="AG2196" s="68"/>
      <c r="AH2196" s="68"/>
      <c r="AI2196" s="68"/>
      <c r="AJ2196" s="68"/>
      <c r="AK2196" s="68"/>
      <c r="AL2196" s="68"/>
      <c r="AM2196" s="68"/>
      <c r="AN2196" s="68"/>
      <c r="AO2196" s="68"/>
      <c r="AP2196" s="68"/>
      <c r="AQ2196" s="68"/>
      <c r="AR2196" s="68"/>
      <c r="AS2196" s="68"/>
      <c r="AT2196" s="68"/>
      <c r="AU2196" s="68"/>
      <c r="AV2196" s="68"/>
      <c r="AW2196" s="68"/>
      <c r="AX2196" s="68"/>
      <c r="AY2196" s="68"/>
      <c r="AZ2196" s="68"/>
      <c r="BA2196" s="68"/>
      <c r="BB2196" s="68"/>
      <c r="BC2196" s="68"/>
      <c r="BD2196" s="68"/>
      <c r="BE2196" s="68"/>
      <c r="BF2196" s="68"/>
      <c r="BG2196" s="68"/>
      <c r="BH2196" s="68"/>
      <c r="BI2196" s="68"/>
      <c r="BJ2196" s="68"/>
      <c r="BK2196" s="68"/>
      <c r="BL2196" s="68"/>
      <c r="BM2196" s="68"/>
      <c r="BN2196" s="68"/>
      <c r="BO2196" s="68"/>
      <c r="BP2196" s="68"/>
      <c r="BQ2196" s="68"/>
      <c r="BR2196" s="68"/>
      <c r="BS2196" s="68"/>
      <c r="BT2196" s="68"/>
      <c r="BU2196" s="68"/>
      <c r="BV2196" s="68"/>
      <c r="BW2196" s="68"/>
      <c r="BX2196" s="68"/>
      <c r="BY2196" s="68"/>
      <c r="BZ2196" s="70"/>
      <c r="CA2196" s="71"/>
      <c r="CB2196" s="70"/>
      <c r="CC2196" s="70"/>
      <c r="CD2196" s="72"/>
      <c r="CJ2196"/>
      <c r="CW2196" s="74"/>
      <c r="DC2196" s="67"/>
      <c r="DI2196" s="67"/>
    </row>
    <row r="2197" spans="1:113">
      <c r="A2197" s="68"/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8"/>
      <c r="P2197" s="68"/>
      <c r="Q2197" s="68"/>
      <c r="R2197" s="68"/>
      <c r="S2197" s="68"/>
      <c r="T2197" s="68"/>
      <c r="U2197" s="68"/>
      <c r="V2197" s="68"/>
      <c r="W2197" s="68"/>
      <c r="X2197" s="68"/>
      <c r="Y2197" s="68"/>
      <c r="Z2197" s="68"/>
      <c r="AA2197" s="68"/>
      <c r="AB2197" s="68"/>
      <c r="AC2197" s="68"/>
      <c r="AD2197" s="68"/>
      <c r="AE2197" s="68"/>
      <c r="AF2197" s="68"/>
      <c r="AG2197" s="68"/>
      <c r="AH2197" s="68"/>
      <c r="AI2197" s="68"/>
      <c r="AJ2197" s="68"/>
      <c r="AK2197" s="68"/>
      <c r="AL2197" s="68"/>
      <c r="AM2197" s="68"/>
      <c r="AN2197" s="68"/>
      <c r="AO2197" s="68"/>
      <c r="AP2197" s="68"/>
      <c r="AQ2197" s="68"/>
      <c r="AR2197" s="68"/>
      <c r="AS2197" s="68"/>
      <c r="AT2197" s="68"/>
      <c r="AU2197" s="68"/>
      <c r="AV2197" s="68"/>
      <c r="AW2197" s="68"/>
      <c r="AX2197" s="68"/>
      <c r="AY2197" s="68"/>
      <c r="AZ2197" s="68"/>
      <c r="BA2197" s="68"/>
      <c r="BB2197" s="68"/>
      <c r="BC2197" s="68"/>
      <c r="BD2197" s="68"/>
      <c r="BE2197" s="68"/>
      <c r="BF2197" s="68"/>
      <c r="BG2197" s="68"/>
      <c r="BH2197" s="68"/>
      <c r="BI2197" s="68"/>
      <c r="BJ2197" s="68"/>
      <c r="BK2197" s="68"/>
      <c r="BL2197" s="68"/>
      <c r="BM2197" s="68"/>
      <c r="BN2197" s="68"/>
      <c r="BO2197" s="68"/>
      <c r="BP2197" s="68"/>
      <c r="BQ2197" s="68"/>
      <c r="BR2197" s="68"/>
      <c r="BS2197" s="68"/>
      <c r="BT2197" s="68"/>
      <c r="BU2197" s="68"/>
      <c r="BV2197" s="68"/>
      <c r="BW2197" s="68"/>
      <c r="BX2197" s="68"/>
      <c r="BY2197" s="68"/>
      <c r="BZ2197" s="70"/>
      <c r="CA2197" s="71"/>
      <c r="CB2197" s="70"/>
      <c r="CC2197" s="70"/>
      <c r="CD2197" s="72"/>
      <c r="CJ2197"/>
      <c r="CW2197" s="74"/>
      <c r="DC2197" s="67"/>
      <c r="DI2197" s="67"/>
    </row>
    <row r="2198" spans="1:113">
      <c r="A2198" s="68"/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8"/>
      <c r="P2198" s="68"/>
      <c r="Q2198" s="68"/>
      <c r="R2198" s="68"/>
      <c r="S2198" s="68"/>
      <c r="T2198" s="68"/>
      <c r="U2198" s="68"/>
      <c r="V2198" s="68"/>
      <c r="W2198" s="68"/>
      <c r="X2198" s="68"/>
      <c r="Y2198" s="68"/>
      <c r="Z2198" s="68"/>
      <c r="AA2198" s="68"/>
      <c r="AB2198" s="68"/>
      <c r="AC2198" s="68"/>
      <c r="AD2198" s="68"/>
      <c r="AE2198" s="68"/>
      <c r="AF2198" s="68"/>
      <c r="AG2198" s="68"/>
      <c r="AH2198" s="68"/>
      <c r="AI2198" s="68"/>
      <c r="AJ2198" s="68"/>
      <c r="AK2198" s="68"/>
      <c r="AL2198" s="68"/>
      <c r="AM2198" s="68"/>
      <c r="AN2198" s="68"/>
      <c r="AO2198" s="68"/>
      <c r="AP2198" s="68"/>
      <c r="AQ2198" s="68"/>
      <c r="AR2198" s="68"/>
      <c r="AS2198" s="68"/>
      <c r="AT2198" s="68"/>
      <c r="AU2198" s="68"/>
      <c r="AV2198" s="68"/>
      <c r="AW2198" s="68"/>
      <c r="AX2198" s="68"/>
      <c r="AY2198" s="68"/>
      <c r="AZ2198" s="68"/>
      <c r="BA2198" s="68"/>
      <c r="BB2198" s="68"/>
      <c r="BC2198" s="68"/>
      <c r="BD2198" s="68"/>
      <c r="BE2198" s="68"/>
      <c r="BF2198" s="68"/>
      <c r="BG2198" s="68"/>
      <c r="BH2198" s="68"/>
      <c r="BI2198" s="68"/>
      <c r="BJ2198" s="68"/>
      <c r="BK2198" s="68"/>
      <c r="BL2198" s="68"/>
      <c r="BM2198" s="68"/>
      <c r="BN2198" s="68"/>
      <c r="BO2198" s="68"/>
      <c r="BP2198" s="68"/>
      <c r="BQ2198" s="68"/>
      <c r="BR2198" s="68"/>
      <c r="BS2198" s="68"/>
      <c r="BT2198" s="68"/>
      <c r="BU2198" s="68"/>
      <c r="BV2198" s="68"/>
      <c r="BW2198" s="68"/>
      <c r="BX2198" s="68"/>
      <c r="BY2198" s="68"/>
      <c r="BZ2198" s="70"/>
      <c r="CA2198" s="71"/>
      <c r="CB2198" s="70"/>
      <c r="CC2198" s="70"/>
      <c r="CD2198" s="72"/>
      <c r="CJ2198"/>
      <c r="CW2198" s="74"/>
      <c r="DC2198" s="67"/>
      <c r="DI2198" s="67"/>
    </row>
    <row r="2199" spans="1:113">
      <c r="A2199" s="68"/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8"/>
      <c r="P2199" s="68"/>
      <c r="Q2199" s="68"/>
      <c r="R2199" s="68"/>
      <c r="S2199" s="68"/>
      <c r="T2199" s="68"/>
      <c r="U2199" s="68"/>
      <c r="V2199" s="68"/>
      <c r="W2199" s="68"/>
      <c r="X2199" s="68"/>
      <c r="Y2199" s="68"/>
      <c r="Z2199" s="68"/>
      <c r="AA2199" s="68"/>
      <c r="AB2199" s="68"/>
      <c r="AC2199" s="68"/>
      <c r="AD2199" s="68"/>
      <c r="AE2199" s="68"/>
      <c r="AF2199" s="68"/>
      <c r="AG2199" s="68"/>
      <c r="AH2199" s="68"/>
      <c r="AI2199" s="68"/>
      <c r="AJ2199" s="68"/>
      <c r="AK2199" s="68"/>
      <c r="AL2199" s="68"/>
      <c r="AM2199" s="68"/>
      <c r="AN2199" s="68"/>
      <c r="AO2199" s="68"/>
      <c r="AP2199" s="68"/>
      <c r="AQ2199" s="68"/>
      <c r="AR2199" s="68"/>
      <c r="AS2199" s="68"/>
      <c r="AT2199" s="68"/>
      <c r="AU2199" s="68"/>
      <c r="AV2199" s="68"/>
      <c r="AW2199" s="68"/>
      <c r="AX2199" s="68"/>
      <c r="AY2199" s="68"/>
      <c r="AZ2199" s="68"/>
      <c r="BA2199" s="68"/>
      <c r="BB2199" s="68"/>
      <c r="BC2199" s="68"/>
      <c r="BD2199" s="68"/>
      <c r="BE2199" s="68"/>
      <c r="BF2199" s="68"/>
      <c r="BG2199" s="68"/>
      <c r="BH2199" s="68"/>
      <c r="BI2199" s="68"/>
      <c r="BJ2199" s="68"/>
      <c r="BK2199" s="68"/>
      <c r="BL2199" s="68"/>
      <c r="BM2199" s="68"/>
      <c r="BN2199" s="68"/>
      <c r="BO2199" s="68"/>
      <c r="BP2199" s="68"/>
      <c r="BQ2199" s="68"/>
      <c r="BR2199" s="68"/>
      <c r="BS2199" s="68"/>
      <c r="BT2199" s="68"/>
      <c r="BU2199" s="68"/>
      <c r="BV2199" s="68"/>
      <c r="BW2199" s="68"/>
      <c r="BX2199" s="68"/>
      <c r="BY2199" s="68"/>
      <c r="BZ2199" s="70"/>
      <c r="CA2199" s="71"/>
      <c r="CB2199" s="70"/>
      <c r="CC2199" s="70"/>
      <c r="CD2199" s="72"/>
      <c r="CJ2199"/>
      <c r="CW2199" s="74"/>
      <c r="DC2199" s="67"/>
      <c r="DI2199" s="67"/>
    </row>
    <row r="2200" spans="1:113">
      <c r="BZ2200" s="70"/>
      <c r="CA2200" s="71"/>
      <c r="CB2200" s="70"/>
      <c r="CC2200" s="70"/>
      <c r="CD2200" s="72"/>
      <c r="CJ2200"/>
      <c r="CW2200" s="74"/>
      <c r="DC2200" s="67"/>
      <c r="DI2200" s="67"/>
    </row>
    <row r="2201" spans="1:113">
      <c r="BZ2201" s="70"/>
      <c r="CA2201" s="71"/>
      <c r="CB2201" s="70"/>
      <c r="CC2201" s="70"/>
      <c r="CD2201" s="72"/>
      <c r="CJ2201"/>
      <c r="CW2201" s="74"/>
      <c r="DC2201" s="67"/>
      <c r="DI2201" s="67"/>
    </row>
    <row r="2202" spans="1:113">
      <c r="BZ2202" s="70"/>
      <c r="CA2202" s="71"/>
      <c r="CB2202" s="70"/>
      <c r="CC2202" s="70"/>
      <c r="CD2202" s="72"/>
      <c r="CJ2202"/>
      <c r="CW2202" s="74"/>
      <c r="DC2202" s="67"/>
      <c r="DI2202" s="67"/>
    </row>
    <row r="2203" spans="1:113">
      <c r="BZ2203" s="70"/>
      <c r="CA2203" s="71"/>
      <c r="CB2203" s="70"/>
      <c r="CC2203" s="70"/>
      <c r="CD2203" s="72"/>
      <c r="CJ2203"/>
      <c r="CW2203" s="74"/>
      <c r="DC2203" s="67"/>
      <c r="DI2203" s="67"/>
    </row>
    <row r="2204" spans="1:113">
      <c r="BZ2204" s="70"/>
      <c r="CA2204" s="71"/>
      <c r="CB2204" s="70"/>
      <c r="CC2204" s="70"/>
      <c r="CD2204" s="72"/>
      <c r="CJ2204"/>
      <c r="CW2204" s="74"/>
      <c r="DC2204" s="67"/>
      <c r="DI2204" s="67"/>
    </row>
    <row r="2205" spans="1:113">
      <c r="BZ2205" s="70"/>
      <c r="CA2205" s="71"/>
      <c r="CB2205" s="70"/>
      <c r="CC2205" s="70"/>
      <c r="CD2205" s="72"/>
      <c r="CJ2205"/>
      <c r="CW2205" s="74"/>
      <c r="DC2205" s="67"/>
      <c r="DI2205" s="67"/>
    </row>
    <row r="2206" spans="1:113">
      <c r="BZ2206" s="70"/>
      <c r="CA2206" s="71"/>
      <c r="CB2206" s="70"/>
      <c r="CC2206" s="70"/>
      <c r="CD2206" s="72"/>
      <c r="CJ2206"/>
      <c r="CW2206" s="74"/>
      <c r="DC2206" s="67"/>
      <c r="DI2206" s="67"/>
    </row>
    <row r="2207" spans="1:113">
      <c r="BZ2207" s="70"/>
      <c r="CA2207" s="71"/>
      <c r="CB2207" s="70"/>
      <c r="CC2207" s="70"/>
      <c r="CD2207" s="72"/>
      <c r="CJ2207"/>
      <c r="CW2207" s="74"/>
      <c r="DC2207" s="67"/>
      <c r="DI2207" s="67"/>
    </row>
    <row r="2208" spans="1:113">
      <c r="BZ2208" s="70"/>
      <c r="CA2208" s="71"/>
      <c r="CB2208" s="70"/>
      <c r="CC2208" s="70"/>
      <c r="CD2208" s="72"/>
      <c r="CJ2208"/>
      <c r="CW2208" s="74"/>
      <c r="DC2208" s="67"/>
      <c r="DI2208" s="67"/>
    </row>
    <row r="2209" spans="78:113">
      <c r="BZ2209" s="70"/>
      <c r="CA2209" s="71"/>
      <c r="CB2209" s="70"/>
      <c r="CC2209" s="70"/>
      <c r="CD2209" s="72"/>
      <c r="CJ2209"/>
      <c r="CW2209" s="74"/>
      <c r="DC2209" s="67"/>
      <c r="DI2209" s="67"/>
    </row>
    <row r="2210" spans="78:113">
      <c r="BZ2210" s="70"/>
      <c r="CA2210" s="71"/>
      <c r="CB2210" s="70"/>
      <c r="CC2210" s="70"/>
      <c r="CD2210" s="72"/>
      <c r="CJ2210"/>
      <c r="CW2210" s="74"/>
      <c r="DC2210" s="67"/>
      <c r="DI2210" s="67"/>
    </row>
    <row r="2211" spans="78:113">
      <c r="BZ2211" s="70"/>
      <c r="CA2211" s="71"/>
      <c r="CB2211" s="70"/>
      <c r="CC2211" s="70"/>
      <c r="CD2211" s="72"/>
      <c r="CJ2211"/>
      <c r="CW2211" s="74"/>
      <c r="DC2211" s="67"/>
      <c r="DI2211" s="67"/>
    </row>
    <row r="2212" spans="78:113">
      <c r="BZ2212" s="70"/>
      <c r="CA2212" s="71"/>
      <c r="CB2212" s="70"/>
      <c r="CC2212" s="70"/>
      <c r="CD2212" s="72"/>
      <c r="CJ2212"/>
      <c r="CW2212" s="74"/>
      <c r="DC2212" s="67"/>
      <c r="DI2212" s="67"/>
    </row>
    <row r="2213" spans="78:113">
      <c r="BZ2213" s="70"/>
      <c r="CA2213" s="71"/>
      <c r="CB2213" s="70"/>
      <c r="CC2213" s="70"/>
      <c r="CD2213" s="72"/>
      <c r="CJ2213"/>
      <c r="CW2213" s="74"/>
      <c r="DC2213" s="67"/>
      <c r="DI2213" s="67"/>
    </row>
    <row r="2214" spans="78:113">
      <c r="BZ2214" s="70"/>
      <c r="CA2214" s="71"/>
      <c r="CB2214" s="70"/>
      <c r="CC2214" s="70"/>
      <c r="CD2214" s="72"/>
      <c r="CJ2214"/>
      <c r="CW2214" s="74"/>
      <c r="DC2214" s="67"/>
      <c r="DI2214" s="67"/>
    </row>
    <row r="2215" spans="78:113">
      <c r="BZ2215" s="70"/>
      <c r="CA2215" s="71"/>
      <c r="CB2215" s="70"/>
      <c r="CC2215" s="70"/>
      <c r="CD2215" s="72"/>
      <c r="CJ2215"/>
      <c r="CW2215" s="74"/>
      <c r="DC2215" s="67"/>
      <c r="DI2215" s="67"/>
    </row>
    <row r="2216" spans="78:113">
      <c r="BZ2216" s="70"/>
      <c r="CA2216" s="71"/>
      <c r="CB2216" s="70"/>
      <c r="CC2216" s="70"/>
      <c r="CD2216" s="72"/>
      <c r="CJ2216"/>
      <c r="CW2216" s="74"/>
      <c r="DC2216" s="67"/>
      <c r="DI2216" s="67"/>
    </row>
    <row r="2217" spans="78:113">
      <c r="BZ2217" s="70"/>
      <c r="CA2217" s="71"/>
      <c r="CB2217" s="70"/>
      <c r="CC2217" s="70"/>
      <c r="CD2217" s="72"/>
      <c r="CJ2217"/>
      <c r="CW2217" s="74"/>
      <c r="DC2217" s="67"/>
      <c r="DI2217" s="67"/>
    </row>
    <row r="2218" spans="78:113">
      <c r="BZ2218" s="70"/>
      <c r="CA2218" s="71"/>
      <c r="CB2218" s="70"/>
      <c r="CC2218" s="70"/>
      <c r="CD2218" s="72"/>
      <c r="CJ2218"/>
      <c r="CW2218" s="74"/>
      <c r="DC2218" s="67"/>
      <c r="DI2218" s="67"/>
    </row>
    <row r="2219" spans="78:113">
      <c r="BZ2219" s="70"/>
      <c r="CA2219" s="71"/>
      <c r="CB2219" s="70"/>
      <c r="CC2219" s="70"/>
      <c r="CD2219" s="72"/>
      <c r="CJ2219"/>
      <c r="CW2219" s="74"/>
      <c r="DC2219" s="67"/>
      <c r="DI2219" s="67"/>
    </row>
    <row r="2220" spans="78:113">
      <c r="BZ2220" s="70"/>
      <c r="CA2220" s="71"/>
      <c r="CB2220" s="70"/>
      <c r="CC2220" s="70"/>
      <c r="CD2220" s="72"/>
      <c r="CJ2220"/>
      <c r="CW2220" s="74"/>
      <c r="DC2220" s="67"/>
      <c r="DI2220" s="67"/>
    </row>
    <row r="2221" spans="78:113">
      <c r="BZ2221" s="70"/>
      <c r="CA2221" s="71"/>
      <c r="CB2221" s="70"/>
      <c r="CC2221" s="70"/>
      <c r="CD2221" s="72"/>
      <c r="CJ2221"/>
      <c r="CW2221" s="74"/>
      <c r="DC2221" s="67"/>
      <c r="DI2221" s="67"/>
    </row>
    <row r="2222" spans="78:113">
      <c r="BZ2222" s="70"/>
      <c r="CA2222" s="71"/>
      <c r="CB2222" s="70"/>
      <c r="CC2222" s="70"/>
      <c r="CD2222" s="72"/>
      <c r="CJ2222"/>
      <c r="CW2222" s="74"/>
      <c r="DC2222" s="67"/>
      <c r="DI2222" s="67"/>
    </row>
    <row r="2223" spans="78:113">
      <c r="BZ2223" s="70"/>
      <c r="CA2223" s="71"/>
      <c r="CB2223" s="70"/>
      <c r="CC2223" s="70"/>
      <c r="CD2223" s="72"/>
      <c r="CJ2223"/>
      <c r="CW2223" s="74"/>
      <c r="DC2223" s="67"/>
      <c r="DI2223" s="67"/>
    </row>
    <row r="2224" spans="78:113">
      <c r="BZ2224" s="70"/>
      <c r="CA2224" s="71"/>
      <c r="CB2224" s="70"/>
      <c r="CC2224" s="70"/>
      <c r="CD2224" s="72"/>
      <c r="CJ2224"/>
      <c r="CW2224" s="74"/>
      <c r="DC2224" s="67"/>
      <c r="DI2224" s="67"/>
    </row>
    <row r="2225" spans="78:113">
      <c r="BZ2225" s="70"/>
      <c r="CA2225" s="71"/>
      <c r="CB2225" s="70"/>
      <c r="CC2225" s="70"/>
      <c r="CD2225" s="72"/>
      <c r="CJ2225"/>
      <c r="CW2225" s="74"/>
      <c r="DC2225" s="67"/>
      <c r="DI2225" s="67"/>
    </row>
    <row r="2226" spans="78:113">
      <c r="BZ2226" s="70"/>
      <c r="CA2226" s="71"/>
      <c r="CB2226" s="70"/>
      <c r="CC2226" s="70"/>
      <c r="CD2226" s="72"/>
      <c r="CJ2226"/>
      <c r="CW2226" s="74"/>
      <c r="DC2226" s="67"/>
      <c r="DI2226" s="67"/>
    </row>
    <row r="2227" spans="78:113">
      <c r="BZ2227" s="70"/>
      <c r="CA2227" s="71"/>
      <c r="CB2227" s="70"/>
      <c r="CC2227" s="70"/>
      <c r="CD2227" s="72"/>
      <c r="CJ2227"/>
      <c r="CW2227" s="74"/>
      <c r="DC2227" s="67"/>
      <c r="DI2227" s="67"/>
    </row>
    <row r="2228" spans="78:113">
      <c r="BZ2228" s="70"/>
      <c r="CA2228" s="71"/>
      <c r="CB2228" s="70"/>
      <c r="CC2228" s="70"/>
      <c r="CD2228" s="72"/>
      <c r="CJ2228"/>
      <c r="CW2228" s="74"/>
      <c r="DC2228" s="67"/>
      <c r="DI2228" s="67"/>
    </row>
    <row r="2229" spans="78:113">
      <c r="BZ2229" s="70"/>
      <c r="CA2229" s="71"/>
      <c r="CB2229" s="70"/>
      <c r="CC2229" s="70"/>
      <c r="CD2229" s="72"/>
      <c r="CJ2229"/>
      <c r="CW2229" s="74"/>
      <c r="DC2229" s="67"/>
      <c r="DI2229" s="67"/>
    </row>
    <row r="2230" spans="78:113">
      <c r="BZ2230" s="70"/>
      <c r="CA2230" s="71"/>
      <c r="CB2230" s="70"/>
      <c r="CC2230" s="70"/>
      <c r="CD2230" s="72"/>
      <c r="CJ2230"/>
      <c r="CW2230" s="74"/>
      <c r="DC2230" s="67"/>
      <c r="DI2230" s="67"/>
    </row>
    <row r="2231" spans="78:113">
      <c r="BZ2231" s="70"/>
      <c r="CA2231" s="71"/>
      <c r="CB2231" s="70"/>
      <c r="CC2231" s="70"/>
      <c r="CD2231" s="72"/>
      <c r="CJ2231"/>
      <c r="CW2231" s="74"/>
      <c r="DC2231" s="67"/>
      <c r="DI2231" s="67"/>
    </row>
    <row r="2232" spans="78:113">
      <c r="BZ2232" s="70"/>
      <c r="CA2232" s="71"/>
      <c r="CB2232" s="70"/>
      <c r="CC2232" s="70"/>
      <c r="CD2232" s="72"/>
      <c r="CJ2232"/>
      <c r="CW2232" s="74"/>
      <c r="DC2232" s="67"/>
      <c r="DI2232" s="67"/>
    </row>
    <row r="2233" spans="78:113">
      <c r="BZ2233" s="70"/>
      <c r="CA2233" s="71"/>
      <c r="CB2233" s="70"/>
      <c r="CC2233" s="70"/>
      <c r="CD2233" s="72"/>
      <c r="CJ2233"/>
      <c r="CW2233" s="74"/>
      <c r="DC2233" s="67"/>
      <c r="DI2233" s="67"/>
    </row>
    <row r="2234" spans="78:113">
      <c r="BZ2234" s="70"/>
      <c r="CA2234" s="71"/>
      <c r="CB2234" s="70"/>
      <c r="CC2234" s="70"/>
      <c r="CD2234" s="72"/>
      <c r="CJ2234"/>
      <c r="CW2234" s="74"/>
      <c r="DC2234" s="67"/>
      <c r="DI2234" s="67"/>
    </row>
    <row r="2235" spans="78:113">
      <c r="BZ2235" s="70"/>
      <c r="CA2235" s="71"/>
      <c r="CB2235" s="70"/>
      <c r="CC2235" s="70"/>
      <c r="CD2235" s="72"/>
      <c r="CJ2235"/>
      <c r="CW2235" s="74"/>
      <c r="DC2235" s="67"/>
      <c r="DI2235" s="67"/>
    </row>
    <row r="2236" spans="78:113">
      <c r="BZ2236" s="70"/>
      <c r="CA2236" s="71"/>
      <c r="CB2236" s="70"/>
      <c r="CC2236" s="70"/>
      <c r="CD2236" s="72"/>
      <c r="CJ2236"/>
      <c r="CW2236" s="74"/>
      <c r="DC2236" s="67"/>
      <c r="DI2236" s="67"/>
    </row>
    <row r="2237" spans="78:113">
      <c r="BZ2237" s="70"/>
      <c r="CA2237" s="71"/>
      <c r="CB2237" s="70"/>
      <c r="CC2237" s="70"/>
      <c r="CD2237" s="72"/>
      <c r="CJ2237"/>
      <c r="CW2237" s="74"/>
      <c r="DC2237" s="67"/>
      <c r="DI2237" s="67"/>
    </row>
    <row r="2238" spans="78:113">
      <c r="BZ2238" s="70"/>
      <c r="CA2238" s="71"/>
      <c r="CB2238" s="70"/>
      <c r="CC2238" s="70"/>
      <c r="CD2238" s="72"/>
      <c r="CJ2238"/>
      <c r="CW2238" s="74"/>
      <c r="DC2238" s="67"/>
      <c r="DI2238" s="67"/>
    </row>
    <row r="2239" spans="78:113">
      <c r="BZ2239" s="70"/>
      <c r="CA2239" s="71"/>
      <c r="CB2239" s="70"/>
      <c r="CC2239" s="70"/>
      <c r="CD2239" s="72"/>
      <c r="CJ2239"/>
      <c r="CW2239" s="74"/>
      <c r="DC2239" s="67"/>
      <c r="DI2239" s="67"/>
    </row>
    <row r="2240" spans="78:113">
      <c r="BZ2240" s="70"/>
      <c r="CA2240" s="71"/>
      <c r="CB2240" s="70"/>
      <c r="CC2240" s="70"/>
      <c r="CD2240" s="72"/>
      <c r="CJ2240"/>
      <c r="CW2240" s="74"/>
      <c r="DC2240" s="67"/>
      <c r="DI2240" s="67"/>
    </row>
    <row r="2241" spans="78:113">
      <c r="BZ2241" s="70"/>
      <c r="CA2241" s="71"/>
      <c r="CB2241" s="70"/>
      <c r="CC2241" s="70"/>
      <c r="CD2241" s="72"/>
      <c r="CJ2241"/>
      <c r="CW2241" s="74"/>
      <c r="DC2241" s="67"/>
      <c r="DI2241" s="67"/>
    </row>
    <row r="2242" spans="78:113">
      <c r="BZ2242" s="70"/>
      <c r="CA2242" s="71"/>
      <c r="CB2242" s="70"/>
      <c r="CC2242" s="70"/>
      <c r="CD2242" s="72"/>
      <c r="CJ2242"/>
      <c r="CW2242" s="74"/>
      <c r="DC2242" s="67"/>
      <c r="DI2242" s="67"/>
    </row>
    <row r="2243" spans="78:113">
      <c r="BZ2243" s="70"/>
      <c r="CA2243" s="71"/>
      <c r="CB2243" s="70"/>
      <c r="CC2243" s="70"/>
      <c r="CD2243" s="72"/>
      <c r="CJ2243"/>
      <c r="CW2243" s="74"/>
      <c r="DC2243" s="67"/>
      <c r="DI2243" s="67"/>
    </row>
    <row r="2244" spans="78:113">
      <c r="BZ2244" s="70"/>
      <c r="CA2244" s="71"/>
      <c r="CB2244" s="70"/>
      <c r="CC2244" s="70"/>
      <c r="CD2244" s="72"/>
      <c r="CJ2244"/>
      <c r="CW2244" s="74"/>
      <c r="DC2244" s="67"/>
      <c r="DI2244" s="67"/>
    </row>
    <row r="2245" spans="78:113">
      <c r="BZ2245" s="70"/>
      <c r="CA2245" s="71"/>
      <c r="CB2245" s="70"/>
      <c r="CC2245" s="70"/>
      <c r="CD2245" s="72"/>
      <c r="CJ2245"/>
      <c r="CW2245" s="74"/>
      <c r="DC2245" s="67"/>
      <c r="DI2245" s="67"/>
    </row>
    <row r="2246" spans="78:113">
      <c r="BZ2246" s="70"/>
      <c r="CA2246" s="71"/>
      <c r="CB2246" s="70"/>
      <c r="CC2246" s="70"/>
      <c r="CD2246" s="72"/>
      <c r="CJ2246"/>
      <c r="CW2246" s="74"/>
      <c r="DC2246" s="67"/>
      <c r="DI2246" s="67"/>
    </row>
    <row r="2247" spans="78:113">
      <c r="BZ2247" s="70"/>
      <c r="CA2247" s="71"/>
      <c r="CB2247" s="70"/>
      <c r="CC2247" s="70"/>
      <c r="CD2247" s="72"/>
      <c r="CJ2247"/>
      <c r="CW2247" s="74"/>
      <c r="DC2247" s="67"/>
      <c r="DI2247" s="67"/>
    </row>
    <row r="2248" spans="78:113">
      <c r="BZ2248" s="70"/>
      <c r="CA2248" s="71"/>
      <c r="CB2248" s="70"/>
      <c r="CC2248" s="70"/>
      <c r="CD2248" s="72"/>
      <c r="CJ2248"/>
      <c r="CW2248" s="74"/>
      <c r="DC2248" s="67"/>
      <c r="DI2248" s="67"/>
    </row>
    <row r="2249" spans="78:113">
      <c r="BZ2249" s="70"/>
      <c r="CA2249" s="71"/>
      <c r="CB2249" s="70"/>
      <c r="CC2249" s="70"/>
      <c r="CD2249" s="72"/>
      <c r="CJ2249"/>
      <c r="CW2249" s="74"/>
      <c r="DC2249" s="67"/>
      <c r="DI2249" s="67"/>
    </row>
    <row r="2250" spans="78:113">
      <c r="BZ2250" s="70"/>
      <c r="CA2250" s="71"/>
      <c r="CB2250" s="70"/>
      <c r="CC2250" s="70"/>
      <c r="CD2250" s="72"/>
      <c r="CJ2250"/>
      <c r="CW2250" s="74"/>
      <c r="DC2250" s="67"/>
      <c r="DI2250" s="67"/>
    </row>
    <row r="2251" spans="78:113">
      <c r="BZ2251" s="70"/>
      <c r="CA2251" s="71"/>
      <c r="CB2251" s="70"/>
      <c r="CC2251" s="70"/>
      <c r="CD2251" s="72"/>
      <c r="CJ2251"/>
      <c r="CW2251" s="74"/>
      <c r="DC2251" s="67"/>
      <c r="DI2251" s="67"/>
    </row>
    <row r="2252" spans="78:113">
      <c r="BZ2252" s="70"/>
      <c r="CA2252" s="71"/>
      <c r="CB2252" s="70"/>
      <c r="CC2252" s="70"/>
      <c r="CD2252" s="72"/>
      <c r="CJ2252"/>
      <c r="CW2252" s="74"/>
      <c r="DC2252" s="67"/>
      <c r="DI2252" s="67"/>
    </row>
    <row r="2253" spans="78:113">
      <c r="BZ2253" s="70"/>
      <c r="CA2253" s="71"/>
      <c r="CB2253" s="70"/>
      <c r="CC2253" s="70"/>
      <c r="CD2253" s="72"/>
      <c r="CJ2253"/>
      <c r="CW2253" s="74"/>
      <c r="DC2253" s="67"/>
      <c r="DI2253" s="67"/>
    </row>
    <row r="2254" spans="78:113">
      <c r="BZ2254" s="70"/>
      <c r="CA2254" s="71"/>
      <c r="CB2254" s="70"/>
      <c r="CC2254" s="70"/>
      <c r="CD2254" s="72"/>
      <c r="CJ2254"/>
      <c r="CW2254" s="74"/>
      <c r="DC2254" s="67"/>
      <c r="DI2254" s="67"/>
    </row>
    <row r="2255" spans="78:113">
      <c r="BZ2255" s="70"/>
      <c r="CA2255" s="71"/>
      <c r="CB2255" s="70"/>
      <c r="CC2255" s="70"/>
      <c r="CD2255" s="72"/>
      <c r="CJ2255"/>
      <c r="CW2255" s="74"/>
      <c r="DC2255" s="67"/>
      <c r="DI2255" s="67"/>
    </row>
    <row r="2256" spans="78:113">
      <c r="BZ2256" s="70"/>
      <c r="CA2256" s="71"/>
      <c r="CB2256" s="70"/>
      <c r="CC2256" s="70"/>
      <c r="CD2256" s="72"/>
      <c r="CJ2256"/>
      <c r="CW2256" s="74"/>
      <c r="DC2256" s="67"/>
      <c r="DI2256" s="67"/>
    </row>
    <row r="2257" spans="78:113">
      <c r="BZ2257" s="70"/>
      <c r="CA2257" s="71"/>
      <c r="CB2257" s="70"/>
      <c r="CC2257" s="70"/>
      <c r="CD2257" s="72"/>
      <c r="CJ2257"/>
      <c r="CW2257" s="74"/>
      <c r="DC2257" s="67"/>
      <c r="DI2257" s="67"/>
    </row>
    <row r="2258" spans="78:113">
      <c r="BZ2258" s="70"/>
      <c r="CA2258" s="71"/>
      <c r="CB2258" s="70"/>
      <c r="CC2258" s="70"/>
      <c r="CD2258" s="72"/>
      <c r="CJ2258"/>
      <c r="CW2258" s="74"/>
      <c r="DC2258" s="67"/>
      <c r="DI2258" s="67"/>
    </row>
    <row r="2259" spans="78:113">
      <c r="BZ2259" s="70"/>
      <c r="CA2259" s="71"/>
      <c r="CB2259" s="70"/>
      <c r="CC2259" s="70"/>
      <c r="CD2259" s="72"/>
      <c r="CJ2259"/>
      <c r="CW2259" s="74"/>
      <c r="DC2259" s="67"/>
      <c r="DI2259" s="67"/>
    </row>
    <row r="2260" spans="78:113">
      <c r="BZ2260" s="70"/>
      <c r="CA2260" s="71"/>
      <c r="CB2260" s="70"/>
      <c r="CC2260" s="70"/>
      <c r="CD2260" s="72"/>
      <c r="CJ2260"/>
      <c r="CW2260" s="74"/>
      <c r="DC2260" s="67"/>
      <c r="DI2260" s="67"/>
    </row>
    <row r="2261" spans="78:113">
      <c r="BZ2261" s="70"/>
      <c r="CA2261" s="71"/>
      <c r="CB2261" s="70"/>
      <c r="CC2261" s="70"/>
      <c r="CD2261" s="72"/>
      <c r="CJ2261"/>
      <c r="CW2261" s="74"/>
      <c r="DC2261" s="67"/>
      <c r="DI2261" s="67"/>
    </row>
    <row r="2262" spans="78:113">
      <c r="BZ2262" s="70"/>
      <c r="CA2262" s="71"/>
      <c r="CB2262" s="70"/>
      <c r="CC2262" s="70"/>
      <c r="CD2262" s="72"/>
      <c r="CJ2262"/>
      <c r="CW2262" s="74"/>
      <c r="DC2262" s="67"/>
      <c r="DI2262" s="67"/>
    </row>
    <row r="2263" spans="78:113">
      <c r="BZ2263" s="70"/>
      <c r="CA2263" s="71"/>
      <c r="CB2263" s="70"/>
      <c r="CC2263" s="70"/>
      <c r="CD2263" s="72"/>
      <c r="CJ2263"/>
      <c r="CW2263" s="74"/>
      <c r="DC2263" s="67"/>
      <c r="DI2263" s="67"/>
    </row>
    <row r="2264" spans="78:113">
      <c r="BZ2264" s="70"/>
      <c r="CA2264" s="71"/>
      <c r="CB2264" s="70"/>
      <c r="CC2264" s="70"/>
      <c r="CD2264" s="72"/>
      <c r="CJ2264"/>
      <c r="CW2264" s="74"/>
      <c r="DC2264" s="67"/>
      <c r="DI2264" s="67"/>
    </row>
    <row r="2265" spans="78:113">
      <c r="BZ2265" s="70"/>
      <c r="CA2265" s="71"/>
      <c r="CB2265" s="70"/>
      <c r="CC2265" s="70"/>
      <c r="CD2265" s="72"/>
      <c r="CJ2265"/>
      <c r="CW2265" s="74"/>
      <c r="DC2265" s="67"/>
      <c r="DI2265" s="67"/>
    </row>
    <row r="2266" spans="78:113">
      <c r="BZ2266" s="70"/>
      <c r="CA2266" s="71"/>
      <c r="CB2266" s="70"/>
      <c r="CC2266" s="70"/>
      <c r="CD2266" s="72"/>
      <c r="CJ2266"/>
      <c r="CW2266" s="74"/>
      <c r="DC2266" s="67"/>
      <c r="DI2266" s="67"/>
    </row>
    <row r="2267" spans="78:113">
      <c r="BZ2267" s="70"/>
      <c r="CA2267" s="71"/>
      <c r="CB2267" s="70"/>
      <c r="CC2267" s="70"/>
      <c r="CD2267" s="72"/>
      <c r="CJ2267"/>
      <c r="CW2267" s="74"/>
      <c r="DC2267" s="67"/>
      <c r="DI2267" s="67"/>
    </row>
    <row r="2268" spans="78:113">
      <c r="BZ2268" s="70"/>
      <c r="CA2268" s="71"/>
      <c r="CB2268" s="70"/>
      <c r="CC2268" s="70"/>
      <c r="CD2268" s="72"/>
      <c r="CJ2268"/>
      <c r="CW2268" s="74"/>
      <c r="DC2268" s="67"/>
      <c r="DI2268" s="67"/>
    </row>
    <row r="2269" spans="78:113">
      <c r="BZ2269" s="70"/>
      <c r="CA2269" s="71"/>
      <c r="CB2269" s="70"/>
      <c r="CC2269" s="70"/>
      <c r="CD2269" s="72"/>
      <c r="CJ2269"/>
      <c r="CW2269" s="74"/>
      <c r="DC2269" s="67"/>
      <c r="DI2269" s="67"/>
    </row>
    <row r="2270" spans="78:113">
      <c r="BZ2270" s="70"/>
      <c r="CA2270" s="71"/>
      <c r="CB2270" s="70"/>
      <c r="CC2270" s="70"/>
      <c r="CD2270" s="72"/>
      <c r="CJ2270"/>
      <c r="CW2270" s="74"/>
      <c r="DC2270" s="67"/>
      <c r="DI2270" s="67"/>
    </row>
    <row r="2271" spans="78:113">
      <c r="BZ2271" s="70"/>
      <c r="CA2271" s="71"/>
      <c r="CB2271" s="70"/>
      <c r="CC2271" s="70"/>
      <c r="CD2271" s="72"/>
      <c r="CJ2271"/>
      <c r="CW2271" s="74"/>
      <c r="DC2271" s="67"/>
      <c r="DI2271" s="67"/>
    </row>
    <row r="2272" spans="78:113">
      <c r="BZ2272" s="70"/>
      <c r="CA2272" s="71"/>
      <c r="CB2272" s="70"/>
      <c r="CC2272" s="70"/>
      <c r="CD2272" s="72"/>
      <c r="CJ2272"/>
      <c r="CW2272" s="74"/>
      <c r="DC2272" s="67"/>
      <c r="DI2272" s="67"/>
    </row>
    <row r="2273" spans="78:113">
      <c r="BZ2273" s="70"/>
      <c r="CA2273" s="71"/>
      <c r="CB2273" s="70"/>
      <c r="CC2273" s="70"/>
      <c r="CD2273" s="72"/>
      <c r="CJ2273"/>
      <c r="CW2273" s="74"/>
      <c r="DC2273" s="67"/>
      <c r="DI2273" s="67"/>
    </row>
    <row r="2274" spans="78:113">
      <c r="BZ2274" s="70"/>
      <c r="CA2274" s="71"/>
      <c r="CB2274" s="70"/>
      <c r="CC2274" s="70"/>
      <c r="CD2274" s="72"/>
      <c r="CJ2274"/>
      <c r="CW2274" s="74"/>
      <c r="DC2274" s="67"/>
      <c r="DI2274" s="67"/>
    </row>
    <row r="2275" spans="78:113">
      <c r="BZ2275" s="70"/>
      <c r="CA2275" s="71"/>
      <c r="CB2275" s="70"/>
      <c r="CC2275" s="70"/>
      <c r="CD2275" s="72"/>
      <c r="CJ2275"/>
      <c r="CW2275" s="74"/>
      <c r="DC2275" s="67"/>
      <c r="DI2275" s="67"/>
    </row>
    <row r="2276" spans="78:113">
      <c r="BZ2276" s="70"/>
      <c r="CA2276" s="71"/>
      <c r="CB2276" s="70"/>
      <c r="CC2276" s="70"/>
      <c r="CD2276" s="72"/>
      <c r="CJ2276"/>
      <c r="CW2276" s="74"/>
      <c r="DC2276" s="67"/>
      <c r="DI2276" s="67"/>
    </row>
    <row r="2277" spans="78:113">
      <c r="BZ2277" s="70"/>
      <c r="CA2277" s="71"/>
      <c r="CB2277" s="70"/>
      <c r="CC2277" s="70"/>
      <c r="CD2277" s="72"/>
      <c r="CJ2277"/>
      <c r="CW2277" s="74"/>
      <c r="DC2277" s="67"/>
      <c r="DI2277" s="67"/>
    </row>
    <row r="2278" spans="78:113">
      <c r="BZ2278" s="70"/>
      <c r="CA2278" s="71"/>
      <c r="CB2278" s="70"/>
      <c r="CC2278" s="70"/>
      <c r="CD2278" s="72"/>
      <c r="CJ2278"/>
      <c r="CW2278" s="74"/>
      <c r="DC2278" s="67"/>
      <c r="DI2278" s="67"/>
    </row>
    <row r="2279" spans="78:113">
      <c r="BZ2279" s="70"/>
      <c r="CA2279" s="71"/>
      <c r="CB2279" s="70"/>
      <c r="CC2279" s="70"/>
      <c r="CD2279" s="72"/>
      <c r="CJ2279"/>
      <c r="CW2279" s="74"/>
      <c r="DC2279" s="67"/>
      <c r="DI2279" s="67"/>
    </row>
    <row r="2280" spans="78:113">
      <c r="BZ2280" s="70"/>
      <c r="CA2280" s="71"/>
      <c r="CB2280" s="70"/>
      <c r="CC2280" s="70"/>
      <c r="CD2280" s="72"/>
      <c r="CJ2280"/>
      <c r="CW2280" s="74"/>
      <c r="DC2280" s="67"/>
      <c r="DI2280" s="67"/>
    </row>
    <row r="2281" spans="78:113">
      <c r="BZ2281" s="70"/>
      <c r="CA2281" s="71"/>
      <c r="CB2281" s="70"/>
      <c r="CC2281" s="70"/>
      <c r="CD2281" s="72"/>
      <c r="CJ2281"/>
      <c r="CW2281" s="74"/>
      <c r="DC2281" s="67"/>
      <c r="DI2281" s="67"/>
    </row>
    <row r="2282" spans="78:113">
      <c r="BZ2282" s="70"/>
      <c r="CA2282" s="71"/>
      <c r="CB2282" s="70"/>
      <c r="CC2282" s="70"/>
      <c r="CD2282" s="72"/>
      <c r="CJ2282"/>
      <c r="CW2282" s="74"/>
      <c r="DC2282" s="67"/>
      <c r="DI2282" s="67"/>
    </row>
    <row r="2283" spans="78:113">
      <c r="BZ2283" s="70"/>
      <c r="CA2283" s="71"/>
      <c r="CB2283" s="70"/>
      <c r="CC2283" s="70"/>
      <c r="CD2283" s="72"/>
      <c r="CJ2283"/>
      <c r="CW2283" s="74"/>
      <c r="DC2283" s="67"/>
      <c r="DI2283" s="67"/>
    </row>
    <row r="2284" spans="78:113">
      <c r="BZ2284" s="70"/>
      <c r="CA2284" s="71"/>
      <c r="CB2284" s="70"/>
      <c r="CC2284" s="70"/>
      <c r="CD2284" s="72"/>
      <c r="CJ2284"/>
      <c r="CW2284" s="74"/>
      <c r="DC2284" s="67"/>
      <c r="DI2284" s="67"/>
    </row>
    <row r="2285" spans="78:113">
      <c r="BZ2285" s="70"/>
      <c r="CA2285" s="71"/>
      <c r="CB2285" s="70"/>
      <c r="CC2285" s="70"/>
      <c r="CD2285" s="72"/>
      <c r="CJ2285"/>
      <c r="CW2285" s="74"/>
      <c r="DC2285" s="67"/>
      <c r="DI2285" s="67"/>
    </row>
    <row r="2286" spans="78:113">
      <c r="BZ2286" s="70"/>
      <c r="CA2286" s="71"/>
      <c r="CB2286" s="70"/>
      <c r="CC2286" s="70"/>
      <c r="CD2286" s="72"/>
      <c r="CJ2286"/>
      <c r="CW2286" s="74"/>
      <c r="DC2286" s="67"/>
      <c r="DI2286" s="67"/>
    </row>
    <row r="2287" spans="78:113">
      <c r="BZ2287" s="70"/>
      <c r="CA2287" s="71"/>
      <c r="CB2287" s="70"/>
      <c r="CC2287" s="70"/>
      <c r="CD2287" s="72"/>
      <c r="CJ2287"/>
      <c r="CW2287" s="74"/>
      <c r="DC2287" s="67"/>
      <c r="DI2287" s="67"/>
    </row>
    <row r="2288" spans="78:113">
      <c r="BZ2288" s="70"/>
      <c r="CA2288" s="71"/>
      <c r="CB2288" s="70"/>
      <c r="CC2288" s="70"/>
      <c r="CD2288" s="72"/>
      <c r="CJ2288"/>
      <c r="CW2288" s="74"/>
      <c r="DC2288" s="67"/>
      <c r="DI2288" s="67"/>
    </row>
    <row r="2289" spans="78:113">
      <c r="BZ2289" s="70"/>
      <c r="CA2289" s="71"/>
      <c r="CB2289" s="70"/>
      <c r="CC2289" s="70"/>
      <c r="CD2289" s="72"/>
      <c r="CJ2289"/>
      <c r="CW2289" s="74"/>
      <c r="DC2289" s="67"/>
      <c r="DI2289" s="67"/>
    </row>
    <row r="2290" spans="78:113">
      <c r="BZ2290" s="70"/>
      <c r="CA2290" s="71"/>
      <c r="CB2290" s="70"/>
      <c r="CC2290" s="70"/>
      <c r="CD2290" s="72"/>
      <c r="CJ2290"/>
      <c r="CW2290" s="74"/>
      <c r="DC2290" s="67"/>
      <c r="DI2290" s="67"/>
    </row>
    <row r="2291" spans="78:113">
      <c r="BZ2291" s="70"/>
      <c r="CA2291" s="71"/>
      <c r="CB2291" s="70"/>
      <c r="CC2291" s="70"/>
      <c r="CD2291" s="72"/>
      <c r="CJ2291"/>
      <c r="CW2291" s="74"/>
      <c r="DC2291" s="67"/>
      <c r="DI2291" s="67"/>
    </row>
    <row r="2292" spans="78:113">
      <c r="BZ2292" s="70"/>
      <c r="CA2292" s="71"/>
      <c r="CB2292" s="70"/>
      <c r="CC2292" s="70"/>
      <c r="CD2292" s="72"/>
      <c r="CJ2292"/>
      <c r="CW2292" s="74"/>
      <c r="DC2292" s="67"/>
      <c r="DI2292" s="67"/>
    </row>
    <row r="2293" spans="78:113">
      <c r="BZ2293" s="70"/>
      <c r="CA2293" s="71"/>
      <c r="CB2293" s="70"/>
      <c r="CC2293" s="70"/>
      <c r="CD2293" s="72"/>
      <c r="CJ2293"/>
      <c r="CW2293" s="74"/>
      <c r="DC2293" s="67"/>
      <c r="DI2293" s="67"/>
    </row>
    <row r="2294" spans="78:113">
      <c r="BZ2294" s="70"/>
      <c r="CA2294" s="71"/>
      <c r="CB2294" s="70"/>
      <c r="CC2294" s="70"/>
      <c r="CD2294" s="72"/>
      <c r="CJ2294"/>
      <c r="CW2294" s="74"/>
      <c r="DC2294" s="67"/>
      <c r="DI2294" s="67"/>
    </row>
    <row r="2295" spans="78:113">
      <c r="BZ2295" s="70"/>
      <c r="CA2295" s="71"/>
      <c r="CB2295" s="70"/>
      <c r="CC2295" s="70"/>
      <c r="CD2295" s="72"/>
      <c r="CJ2295"/>
      <c r="CW2295" s="74"/>
      <c r="DC2295" s="67"/>
      <c r="DI2295" s="67"/>
    </row>
    <row r="2296" spans="78:113">
      <c r="BZ2296" s="70"/>
      <c r="CA2296" s="71"/>
      <c r="CB2296" s="70"/>
      <c r="CC2296" s="70"/>
      <c r="CD2296" s="72"/>
      <c r="CJ2296"/>
      <c r="CW2296" s="74"/>
      <c r="DC2296" s="67"/>
      <c r="DI2296" s="67"/>
    </row>
    <row r="2297" spans="78:113">
      <c r="BZ2297" s="70"/>
      <c r="CA2297" s="71"/>
      <c r="CB2297" s="70"/>
      <c r="CC2297" s="70"/>
      <c r="CD2297" s="72"/>
      <c r="CJ2297"/>
      <c r="CW2297" s="74"/>
      <c r="DC2297" s="67"/>
      <c r="DI2297" s="67"/>
    </row>
    <row r="2298" spans="78:113">
      <c r="BZ2298" s="70"/>
      <c r="CA2298" s="71"/>
      <c r="CB2298" s="70"/>
      <c r="CC2298" s="70"/>
      <c r="CD2298" s="72"/>
      <c r="CJ2298"/>
      <c r="CW2298" s="74"/>
      <c r="DC2298" s="67"/>
      <c r="DI2298" s="67"/>
    </row>
    <row r="2299" spans="78:113">
      <c r="BZ2299" s="70"/>
      <c r="CA2299" s="71"/>
      <c r="CB2299" s="70"/>
      <c r="CC2299" s="70"/>
      <c r="CD2299" s="72"/>
      <c r="CJ2299"/>
      <c r="CW2299" s="74"/>
      <c r="DC2299" s="67"/>
      <c r="DI2299" s="67"/>
    </row>
    <row r="2300" spans="78:113">
      <c r="BZ2300" s="70"/>
      <c r="CA2300" s="71"/>
      <c r="CB2300" s="70"/>
      <c r="CC2300" s="70"/>
      <c r="CD2300" s="72"/>
      <c r="CJ2300"/>
      <c r="CW2300" s="74"/>
      <c r="DC2300" s="67"/>
      <c r="DI2300" s="67"/>
    </row>
    <row r="2301" spans="78:113">
      <c r="BZ2301" s="70"/>
      <c r="CA2301" s="71"/>
      <c r="CB2301" s="70"/>
      <c r="CC2301" s="70"/>
      <c r="CD2301" s="72"/>
      <c r="CJ2301"/>
      <c r="CW2301" s="74"/>
      <c r="DC2301" s="67"/>
      <c r="DI2301" s="67"/>
    </row>
    <row r="2302" spans="78:113">
      <c r="BZ2302" s="70"/>
      <c r="CA2302" s="71"/>
      <c r="CB2302" s="70"/>
      <c r="CC2302" s="70"/>
      <c r="CD2302" s="72"/>
      <c r="CJ2302"/>
      <c r="CW2302" s="74"/>
      <c r="DC2302" s="67"/>
      <c r="DI2302" s="67"/>
    </row>
    <row r="2303" spans="78:113">
      <c r="BZ2303" s="70"/>
      <c r="CA2303" s="71"/>
      <c r="CB2303" s="70"/>
      <c r="CC2303" s="70"/>
      <c r="CD2303" s="72"/>
      <c r="CJ2303"/>
      <c r="CW2303" s="74"/>
      <c r="DC2303" s="67"/>
      <c r="DI2303" s="67"/>
    </row>
    <row r="2304" spans="78:113">
      <c r="BZ2304" s="70"/>
      <c r="CA2304" s="71"/>
      <c r="CB2304" s="70"/>
      <c r="CC2304" s="70"/>
      <c r="CD2304" s="72"/>
      <c r="CJ2304"/>
      <c r="CW2304" s="74"/>
      <c r="DC2304" s="67"/>
      <c r="DI2304" s="67"/>
    </row>
    <row r="2305" spans="78:113">
      <c r="BZ2305" s="70"/>
      <c r="CA2305" s="71"/>
      <c r="CB2305" s="70"/>
      <c r="CC2305" s="70"/>
      <c r="CD2305" s="72"/>
      <c r="CJ2305"/>
      <c r="CW2305" s="74"/>
      <c r="DC2305" s="67"/>
      <c r="DI2305" s="67"/>
    </row>
    <row r="2306" spans="78:113">
      <c r="BZ2306" s="70"/>
      <c r="CA2306" s="71"/>
      <c r="CB2306" s="70"/>
      <c r="CC2306" s="70"/>
      <c r="CD2306" s="72"/>
      <c r="CJ2306"/>
      <c r="CW2306" s="74"/>
      <c r="DC2306" s="67"/>
      <c r="DI2306" s="67"/>
    </row>
    <row r="2307" spans="78:113">
      <c r="BZ2307" s="70"/>
      <c r="CA2307" s="71"/>
      <c r="CB2307" s="70"/>
      <c r="CC2307" s="70"/>
      <c r="CD2307" s="72"/>
      <c r="CJ2307"/>
      <c r="CW2307" s="74"/>
      <c r="DC2307" s="67"/>
      <c r="DI2307" s="67"/>
    </row>
    <row r="2308" spans="78:113">
      <c r="BZ2308" s="70"/>
      <c r="CA2308" s="71"/>
      <c r="CB2308" s="70"/>
      <c r="CC2308" s="70"/>
      <c r="CD2308" s="72"/>
      <c r="CJ2308"/>
      <c r="CW2308" s="74"/>
      <c r="DC2308" s="67"/>
      <c r="DI2308" s="67"/>
    </row>
    <row r="2309" spans="78:113">
      <c r="BZ2309" s="70"/>
      <c r="CA2309" s="71"/>
      <c r="CB2309" s="70"/>
      <c r="CC2309" s="70"/>
      <c r="CD2309" s="72"/>
      <c r="CJ2309"/>
      <c r="CW2309" s="74"/>
      <c r="DC2309" s="67"/>
      <c r="DI2309" s="67"/>
    </row>
    <row r="2310" spans="78:113">
      <c r="BZ2310" s="70"/>
      <c r="CA2310" s="71"/>
      <c r="CB2310" s="70"/>
      <c r="CC2310" s="70"/>
      <c r="CD2310" s="72"/>
      <c r="CJ2310"/>
      <c r="CW2310" s="74"/>
      <c r="DC2310" s="67"/>
      <c r="DI2310" s="67"/>
    </row>
    <row r="2311" spans="78:113">
      <c r="BZ2311" s="70"/>
      <c r="CA2311" s="71"/>
      <c r="CB2311" s="70"/>
      <c r="CC2311" s="70"/>
      <c r="CD2311" s="72"/>
      <c r="CJ2311"/>
      <c r="CW2311" s="74"/>
      <c r="DC2311" s="67"/>
      <c r="DI2311" s="67"/>
    </row>
    <row r="2312" spans="78:113">
      <c r="BZ2312" s="70"/>
      <c r="CA2312" s="71"/>
      <c r="CB2312" s="70"/>
      <c r="CC2312" s="70"/>
      <c r="CD2312" s="72"/>
      <c r="CJ2312"/>
      <c r="CW2312" s="74"/>
      <c r="DC2312" s="67"/>
      <c r="DI2312" s="67"/>
    </row>
    <row r="2313" spans="78:113">
      <c r="BZ2313" s="70"/>
      <c r="CA2313" s="71"/>
      <c r="CB2313" s="70"/>
      <c r="CC2313" s="70"/>
      <c r="CD2313" s="72"/>
      <c r="CJ2313"/>
      <c r="CW2313" s="74"/>
      <c r="DC2313" s="67"/>
      <c r="DI2313" s="67"/>
    </row>
    <row r="2314" spans="78:113">
      <c r="BZ2314" s="70"/>
      <c r="CA2314" s="71"/>
      <c r="CB2314" s="70"/>
      <c r="CC2314" s="70"/>
      <c r="CD2314" s="72"/>
      <c r="CJ2314"/>
      <c r="CW2314" s="74"/>
      <c r="DC2314" s="67"/>
      <c r="DI2314" s="67"/>
    </row>
    <row r="2315" spans="78:113">
      <c r="BZ2315" s="70"/>
      <c r="CA2315" s="71"/>
      <c r="CB2315" s="70"/>
      <c r="CC2315" s="70"/>
      <c r="CD2315" s="72"/>
      <c r="CJ2315"/>
      <c r="CW2315" s="74"/>
      <c r="DC2315" s="67"/>
      <c r="DI2315" s="67"/>
    </row>
    <row r="2316" spans="78:113">
      <c r="BZ2316" s="70"/>
      <c r="CA2316" s="71"/>
      <c r="CB2316" s="70"/>
      <c r="CC2316" s="70"/>
      <c r="CD2316" s="72"/>
      <c r="CJ2316"/>
      <c r="CW2316" s="74"/>
      <c r="DC2316" s="67"/>
      <c r="DI2316" s="67"/>
    </row>
    <row r="2317" spans="78:113">
      <c r="BZ2317" s="70"/>
      <c r="CA2317" s="71"/>
      <c r="CB2317" s="70"/>
      <c r="CC2317" s="70"/>
      <c r="CD2317" s="72"/>
      <c r="CJ2317"/>
      <c r="CW2317" s="74"/>
      <c r="DC2317" s="67"/>
      <c r="DI2317" s="67"/>
    </row>
    <row r="2318" spans="78:113">
      <c r="BZ2318" s="70"/>
      <c r="CA2318" s="71"/>
      <c r="CB2318" s="70"/>
      <c r="CC2318" s="70"/>
      <c r="CD2318" s="72"/>
      <c r="CJ2318"/>
      <c r="CW2318" s="74"/>
      <c r="DC2318" s="67"/>
      <c r="DI2318" s="67"/>
    </row>
    <row r="2319" spans="78:113">
      <c r="BZ2319" s="70"/>
      <c r="CA2319" s="71"/>
      <c r="CB2319" s="70"/>
      <c r="CC2319" s="70"/>
      <c r="CD2319" s="72"/>
      <c r="CJ2319"/>
      <c r="CW2319" s="74"/>
      <c r="DC2319" s="67"/>
      <c r="DI2319" s="67"/>
    </row>
    <row r="2320" spans="78:113">
      <c r="BZ2320" s="70"/>
      <c r="CA2320" s="71"/>
      <c r="CB2320" s="70"/>
      <c r="CC2320" s="70"/>
      <c r="CD2320" s="72"/>
      <c r="CJ2320"/>
      <c r="CW2320" s="74"/>
      <c r="DC2320" s="67"/>
      <c r="DI2320" s="67"/>
    </row>
    <row r="2321" spans="78:113">
      <c r="BZ2321" s="70"/>
      <c r="CA2321" s="71"/>
      <c r="CB2321" s="70"/>
      <c r="CC2321" s="70"/>
      <c r="CD2321" s="72"/>
      <c r="CJ2321"/>
      <c r="CW2321" s="74"/>
      <c r="DC2321" s="67"/>
      <c r="DI2321" s="67"/>
    </row>
    <row r="2322" spans="78:113">
      <c r="BZ2322" s="70"/>
      <c r="CA2322" s="71"/>
      <c r="CB2322" s="70"/>
      <c r="CC2322" s="70"/>
      <c r="CD2322" s="72"/>
      <c r="CJ2322"/>
      <c r="CW2322" s="74"/>
      <c r="DC2322" s="67"/>
      <c r="DI2322" s="67"/>
    </row>
    <row r="2323" spans="78:113">
      <c r="BZ2323" s="70"/>
      <c r="CA2323" s="71"/>
      <c r="CB2323" s="70"/>
      <c r="CC2323" s="70"/>
      <c r="CD2323" s="72"/>
      <c r="CJ2323"/>
      <c r="CW2323" s="74"/>
      <c r="DC2323" s="67"/>
      <c r="DI2323" s="67"/>
    </row>
    <row r="2324" spans="78:113">
      <c r="BZ2324" s="70"/>
      <c r="CA2324" s="71"/>
      <c r="CB2324" s="70"/>
      <c r="CC2324" s="70"/>
      <c r="CD2324" s="72"/>
      <c r="CJ2324"/>
      <c r="CW2324" s="74"/>
      <c r="DC2324" s="67"/>
      <c r="DI2324" s="67"/>
    </row>
    <row r="2325" spans="78:113">
      <c r="BZ2325" s="70"/>
      <c r="CA2325" s="71"/>
      <c r="CB2325" s="70"/>
      <c r="CC2325" s="70"/>
      <c r="CD2325" s="72"/>
      <c r="CJ2325"/>
      <c r="CW2325" s="74"/>
      <c r="DC2325" s="67"/>
      <c r="DI2325" s="67"/>
    </row>
    <row r="2326" spans="78:113">
      <c r="BZ2326" s="70"/>
      <c r="CA2326" s="71"/>
      <c r="CB2326" s="70"/>
      <c r="CC2326" s="70"/>
      <c r="CD2326" s="72"/>
      <c r="CJ2326"/>
      <c r="CW2326" s="74"/>
      <c r="DC2326" s="67"/>
      <c r="DI2326" s="67"/>
    </row>
    <row r="2327" spans="78:113">
      <c r="BZ2327" s="70"/>
      <c r="CA2327" s="71"/>
      <c r="CB2327" s="70"/>
      <c r="CC2327" s="70"/>
      <c r="CD2327" s="72"/>
      <c r="CJ2327"/>
      <c r="CW2327" s="74"/>
      <c r="DC2327" s="67"/>
      <c r="DI2327" s="67"/>
    </row>
    <row r="2328" spans="78:113">
      <c r="BZ2328" s="70"/>
      <c r="CA2328" s="71"/>
      <c r="CB2328" s="70"/>
      <c r="CC2328" s="70"/>
      <c r="CD2328" s="72"/>
      <c r="CJ2328"/>
      <c r="CW2328" s="74"/>
      <c r="DC2328" s="67"/>
      <c r="DI2328" s="67"/>
    </row>
    <row r="2329" spans="78:113">
      <c r="BZ2329" s="70"/>
      <c r="CA2329" s="71"/>
      <c r="CB2329" s="70"/>
      <c r="CC2329" s="70"/>
      <c r="CD2329" s="72"/>
      <c r="CJ2329"/>
      <c r="CW2329" s="74"/>
      <c r="DC2329" s="67"/>
      <c r="DI2329" s="67"/>
    </row>
    <row r="2330" spans="78:113">
      <c r="BZ2330" s="70"/>
      <c r="CA2330" s="71"/>
      <c r="CB2330" s="70"/>
      <c r="CC2330" s="70"/>
      <c r="CD2330" s="72"/>
      <c r="CJ2330"/>
      <c r="CW2330" s="74"/>
      <c r="DC2330" s="67"/>
      <c r="DI2330" s="67"/>
    </row>
    <row r="2331" spans="78:113">
      <c r="BZ2331" s="70"/>
      <c r="CA2331" s="71"/>
      <c r="CB2331" s="70"/>
      <c r="CC2331" s="70"/>
      <c r="CD2331" s="72"/>
      <c r="CJ2331"/>
      <c r="CW2331" s="74"/>
      <c r="DC2331" s="67"/>
      <c r="DI2331" s="67"/>
    </row>
    <row r="2332" spans="78:113">
      <c r="BZ2332" s="70"/>
      <c r="CA2332" s="71"/>
      <c r="CB2332" s="70"/>
      <c r="CC2332" s="70"/>
      <c r="CD2332" s="72"/>
      <c r="CJ2332"/>
      <c r="CW2332" s="74"/>
      <c r="DC2332" s="67"/>
      <c r="DI2332" s="67"/>
    </row>
    <row r="2333" spans="78:113">
      <c r="BZ2333" s="70"/>
      <c r="CA2333" s="71"/>
      <c r="CB2333" s="70"/>
      <c r="CC2333" s="70"/>
      <c r="CD2333" s="72"/>
      <c r="CJ2333"/>
      <c r="CW2333" s="74"/>
      <c r="DC2333" s="67"/>
      <c r="DI2333" s="67"/>
    </row>
    <row r="2334" spans="78:113">
      <c r="BZ2334" s="70"/>
      <c r="CA2334" s="71"/>
      <c r="CB2334" s="70"/>
      <c r="CC2334" s="70"/>
      <c r="CD2334" s="72"/>
      <c r="CJ2334"/>
      <c r="CW2334" s="74"/>
      <c r="DC2334" s="67"/>
      <c r="DI2334" s="67"/>
    </row>
    <row r="2335" spans="78:113">
      <c r="BZ2335" s="70"/>
      <c r="CA2335" s="71"/>
      <c r="CB2335" s="70"/>
      <c r="CC2335" s="70"/>
      <c r="CD2335" s="72"/>
      <c r="CJ2335"/>
      <c r="CW2335" s="74"/>
      <c r="DC2335" s="67"/>
      <c r="DI2335" s="67"/>
    </row>
    <row r="2336" spans="78:113">
      <c r="BZ2336" s="70"/>
      <c r="CA2336" s="71"/>
      <c r="CB2336" s="70"/>
      <c r="CC2336" s="70"/>
      <c r="CD2336" s="72"/>
      <c r="CJ2336"/>
      <c r="CW2336" s="74"/>
      <c r="DC2336" s="67"/>
      <c r="DI2336" s="67"/>
    </row>
    <row r="2337" spans="78:113">
      <c r="BZ2337" s="70"/>
      <c r="CA2337" s="71"/>
      <c r="CB2337" s="70"/>
      <c r="CC2337" s="70"/>
      <c r="CD2337" s="72"/>
      <c r="CJ2337"/>
      <c r="CW2337" s="74"/>
      <c r="DC2337" s="67"/>
      <c r="DI2337" s="67"/>
    </row>
    <row r="2338" spans="78:113">
      <c r="BZ2338" s="70"/>
      <c r="CA2338" s="71"/>
      <c r="CB2338" s="70"/>
      <c r="CC2338" s="70"/>
      <c r="CD2338" s="72"/>
      <c r="CJ2338"/>
      <c r="CW2338" s="74"/>
      <c r="DC2338" s="67"/>
      <c r="DI2338" s="67"/>
    </row>
    <row r="2339" spans="78:113">
      <c r="BZ2339" s="70"/>
      <c r="CA2339" s="71"/>
      <c r="CB2339" s="70"/>
      <c r="CC2339" s="70"/>
      <c r="CD2339" s="72"/>
      <c r="CJ2339"/>
      <c r="CW2339" s="74"/>
      <c r="DC2339" s="67"/>
      <c r="DI2339" s="67"/>
    </row>
    <row r="2340" spans="78:113">
      <c r="BZ2340" s="70"/>
      <c r="CA2340" s="71"/>
      <c r="CB2340" s="70"/>
      <c r="CC2340" s="70"/>
      <c r="CD2340" s="72"/>
      <c r="CJ2340"/>
      <c r="CW2340" s="74"/>
      <c r="DC2340" s="67"/>
      <c r="DI2340" s="67"/>
    </row>
    <row r="2341" spans="78:113">
      <c r="BZ2341" s="70"/>
      <c r="CA2341" s="71"/>
      <c r="CB2341" s="70"/>
      <c r="CC2341" s="70"/>
      <c r="CD2341" s="72"/>
      <c r="CJ2341"/>
      <c r="CW2341" s="74"/>
      <c r="DC2341" s="67"/>
      <c r="DI2341" s="67"/>
    </row>
    <row r="2342" spans="78:113">
      <c r="BZ2342" s="70"/>
      <c r="CA2342" s="71"/>
      <c r="CB2342" s="70"/>
      <c r="CC2342" s="70"/>
      <c r="CD2342" s="72"/>
      <c r="CJ2342"/>
      <c r="CW2342" s="74"/>
      <c r="DC2342" s="67"/>
      <c r="DI2342" s="67"/>
    </row>
    <row r="2343" spans="78:113">
      <c r="BZ2343" s="70"/>
      <c r="CA2343" s="71"/>
      <c r="CB2343" s="70"/>
      <c r="CC2343" s="70"/>
      <c r="CD2343" s="72"/>
      <c r="CJ2343"/>
      <c r="CW2343" s="74"/>
      <c r="DC2343" s="67"/>
      <c r="DI2343" s="67"/>
    </row>
    <row r="2344" spans="78:113">
      <c r="BZ2344" s="70"/>
      <c r="CA2344" s="71"/>
      <c r="CB2344" s="70"/>
      <c r="CC2344" s="70"/>
      <c r="CD2344" s="72"/>
      <c r="CJ2344"/>
      <c r="CW2344" s="74"/>
      <c r="DC2344" s="67"/>
      <c r="DI2344" s="67"/>
    </row>
    <row r="2345" spans="78:113">
      <c r="BZ2345" s="70"/>
      <c r="CA2345" s="71"/>
      <c r="CB2345" s="70"/>
      <c r="CC2345" s="70"/>
      <c r="CD2345" s="72"/>
      <c r="CJ2345"/>
      <c r="CW2345" s="74"/>
      <c r="DC2345" s="67"/>
      <c r="DI2345" s="67"/>
    </row>
    <row r="2346" spans="78:113">
      <c r="BZ2346" s="70"/>
      <c r="CA2346" s="71"/>
      <c r="CB2346" s="70"/>
      <c r="CC2346" s="70"/>
      <c r="CD2346" s="72"/>
      <c r="CJ2346"/>
      <c r="CW2346" s="74"/>
      <c r="DC2346" s="67"/>
      <c r="DI2346" s="67"/>
    </row>
    <row r="2347" spans="78:113">
      <c r="BZ2347" s="70"/>
      <c r="CA2347" s="71"/>
      <c r="CB2347" s="70"/>
      <c r="CC2347" s="70"/>
      <c r="CD2347" s="72"/>
      <c r="CJ2347"/>
      <c r="CW2347" s="74"/>
      <c r="DC2347" s="67"/>
      <c r="DI2347" s="67"/>
    </row>
    <row r="2348" spans="78:113">
      <c r="BZ2348" s="70"/>
      <c r="CA2348" s="71"/>
      <c r="CB2348" s="70"/>
      <c r="CC2348" s="70"/>
      <c r="CD2348" s="72"/>
      <c r="CJ2348"/>
      <c r="CW2348" s="74"/>
      <c r="DC2348" s="67"/>
      <c r="DI2348" s="67"/>
    </row>
    <row r="2349" spans="78:113">
      <c r="BZ2349" s="70"/>
      <c r="CA2349" s="71"/>
      <c r="CB2349" s="70"/>
      <c r="CC2349" s="70"/>
      <c r="CD2349" s="72"/>
      <c r="CJ2349"/>
      <c r="CW2349" s="74"/>
      <c r="DC2349" s="67"/>
      <c r="DI2349" s="67"/>
    </row>
    <row r="2350" spans="78:113">
      <c r="BZ2350" s="70"/>
      <c r="CA2350" s="71"/>
      <c r="CB2350" s="70"/>
      <c r="CC2350" s="70"/>
      <c r="CD2350" s="72"/>
      <c r="CJ2350"/>
      <c r="CW2350" s="74"/>
      <c r="DC2350" s="67"/>
      <c r="DI2350" s="67"/>
    </row>
    <row r="2351" spans="78:113">
      <c r="BZ2351" s="70"/>
      <c r="CA2351" s="71"/>
      <c r="CB2351" s="70"/>
      <c r="CC2351" s="70"/>
      <c r="CD2351" s="72"/>
      <c r="CJ2351"/>
      <c r="CW2351" s="74"/>
      <c r="DC2351" s="67"/>
      <c r="DI2351" s="67"/>
    </row>
    <row r="2352" spans="78:113">
      <c r="BZ2352" s="70"/>
      <c r="CA2352" s="71"/>
      <c r="CB2352" s="70"/>
      <c r="CC2352" s="70"/>
      <c r="CD2352" s="72"/>
      <c r="CJ2352"/>
      <c r="CW2352" s="74"/>
      <c r="DC2352" s="67"/>
      <c r="DI2352" s="67"/>
    </row>
    <row r="2353" spans="78:113">
      <c r="BZ2353" s="70"/>
      <c r="CA2353" s="71"/>
      <c r="CB2353" s="70"/>
      <c r="CC2353" s="70"/>
      <c r="CD2353" s="72"/>
      <c r="CJ2353"/>
      <c r="CW2353" s="74"/>
      <c r="DC2353" s="67"/>
      <c r="DI2353" s="67"/>
    </row>
    <row r="2354" spans="78:113">
      <c r="BZ2354" s="70"/>
      <c r="CA2354" s="71"/>
      <c r="CB2354" s="70"/>
      <c r="CC2354" s="70"/>
      <c r="CD2354" s="72"/>
      <c r="CJ2354"/>
      <c r="CW2354" s="74"/>
      <c r="DC2354" s="67"/>
      <c r="DI2354" s="67"/>
    </row>
    <row r="2355" spans="78:113">
      <c r="BZ2355" s="70"/>
      <c r="CA2355" s="71"/>
      <c r="CB2355" s="70"/>
      <c r="CC2355" s="70"/>
      <c r="CD2355" s="72"/>
      <c r="CJ2355"/>
      <c r="CW2355" s="74"/>
      <c r="DC2355" s="67"/>
      <c r="DI2355" s="67"/>
    </row>
    <row r="2356" spans="78:113">
      <c r="BZ2356" s="70"/>
      <c r="CA2356" s="71"/>
      <c r="CB2356" s="70"/>
      <c r="CC2356" s="70"/>
      <c r="CD2356" s="72"/>
      <c r="CJ2356"/>
      <c r="CW2356" s="74"/>
      <c r="DC2356" s="67"/>
      <c r="DI2356" s="67"/>
    </row>
    <row r="2357" spans="78:113">
      <c r="BZ2357" s="70"/>
      <c r="CA2357" s="71"/>
      <c r="CB2357" s="70"/>
      <c r="CC2357" s="70"/>
      <c r="CD2357" s="72"/>
      <c r="CJ2357"/>
      <c r="CW2357" s="74"/>
      <c r="DC2357" s="67"/>
      <c r="DI2357" s="67"/>
    </row>
    <row r="2358" spans="78:113">
      <c r="BZ2358" s="70"/>
      <c r="CA2358" s="71"/>
      <c r="CB2358" s="70"/>
      <c r="CC2358" s="70"/>
      <c r="CD2358" s="72"/>
      <c r="CJ2358"/>
      <c r="CW2358" s="74"/>
      <c r="DC2358" s="67"/>
      <c r="DI2358" s="67"/>
    </row>
    <row r="2359" spans="78:113">
      <c r="BZ2359" s="70"/>
      <c r="CA2359" s="71"/>
      <c r="CB2359" s="70"/>
      <c r="CC2359" s="70"/>
      <c r="CD2359" s="72"/>
      <c r="CJ2359"/>
      <c r="CW2359" s="74"/>
      <c r="DC2359" s="67"/>
      <c r="DI2359" s="67"/>
    </row>
    <row r="2360" spans="78:113">
      <c r="BZ2360" s="70"/>
      <c r="CA2360" s="71"/>
      <c r="CB2360" s="70"/>
      <c r="CC2360" s="70"/>
      <c r="CD2360" s="72"/>
      <c r="CJ2360"/>
      <c r="CW2360" s="74"/>
      <c r="DC2360" s="67"/>
      <c r="DI2360" s="67"/>
    </row>
    <row r="2361" spans="78:113">
      <c r="BZ2361" s="70"/>
      <c r="CA2361" s="71"/>
      <c r="CB2361" s="70"/>
      <c r="CC2361" s="70"/>
      <c r="CD2361" s="72"/>
      <c r="CJ2361"/>
      <c r="CW2361" s="74"/>
      <c r="DC2361" s="67"/>
      <c r="DI2361" s="67"/>
    </row>
    <row r="2362" spans="78:113">
      <c r="BZ2362" s="70"/>
      <c r="CA2362" s="71"/>
      <c r="CB2362" s="70"/>
      <c r="CC2362" s="70"/>
      <c r="CD2362" s="72"/>
      <c r="CJ2362"/>
      <c r="CW2362" s="74"/>
      <c r="DC2362" s="67"/>
      <c r="DI2362" s="67"/>
    </row>
    <row r="2363" spans="78:113">
      <c r="BZ2363" s="70"/>
      <c r="CA2363" s="71"/>
      <c r="CB2363" s="70"/>
      <c r="CC2363" s="70"/>
      <c r="CD2363" s="72"/>
      <c r="CJ2363"/>
      <c r="CW2363" s="74"/>
      <c r="DC2363" s="67"/>
      <c r="DI2363" s="67"/>
    </row>
    <row r="2364" spans="78:113">
      <c r="BZ2364" s="70"/>
      <c r="CA2364" s="71"/>
      <c r="CB2364" s="70"/>
      <c r="CC2364" s="70"/>
      <c r="CD2364" s="72"/>
      <c r="CJ2364"/>
      <c r="CW2364" s="74"/>
      <c r="DC2364" s="67"/>
      <c r="DI2364" s="67"/>
    </row>
    <row r="2365" spans="78:113">
      <c r="BZ2365" s="70"/>
      <c r="CA2365" s="71"/>
      <c r="CB2365" s="70"/>
      <c r="CC2365" s="70"/>
      <c r="CD2365" s="72"/>
      <c r="CJ2365"/>
      <c r="CW2365" s="74"/>
      <c r="DC2365" s="67"/>
      <c r="DI2365" s="67"/>
    </row>
    <row r="2366" spans="78:113">
      <c r="BZ2366" s="70"/>
      <c r="CA2366" s="71"/>
      <c r="CB2366" s="70"/>
      <c r="CC2366" s="70"/>
      <c r="CD2366" s="72"/>
      <c r="CJ2366"/>
      <c r="CW2366" s="74"/>
      <c r="DC2366" s="67"/>
      <c r="DI2366" s="67"/>
    </row>
    <row r="2367" spans="78:113">
      <c r="BZ2367" s="70"/>
      <c r="CA2367" s="71"/>
      <c r="CB2367" s="70"/>
      <c r="CC2367" s="70"/>
      <c r="CD2367" s="72"/>
      <c r="CJ2367"/>
      <c r="CW2367" s="74"/>
      <c r="DC2367" s="67"/>
      <c r="DI2367" s="67"/>
    </row>
    <row r="2368" spans="78:113">
      <c r="BZ2368" s="70"/>
      <c r="CA2368" s="71"/>
      <c r="CB2368" s="70"/>
      <c r="CC2368" s="70"/>
      <c r="CD2368" s="72"/>
      <c r="CJ2368"/>
      <c r="CW2368" s="74"/>
      <c r="DC2368" s="67"/>
      <c r="DI2368" s="67"/>
    </row>
    <row r="2369" spans="78:113">
      <c r="BZ2369" s="70"/>
      <c r="CA2369" s="71"/>
      <c r="CB2369" s="70"/>
      <c r="CC2369" s="70"/>
      <c r="CD2369" s="72"/>
      <c r="CJ2369"/>
      <c r="CW2369" s="74"/>
      <c r="DC2369" s="67"/>
      <c r="DI2369" s="67"/>
    </row>
    <row r="2370" spans="78:113">
      <c r="BZ2370" s="70"/>
      <c r="CA2370" s="71"/>
      <c r="CB2370" s="70"/>
      <c r="CC2370" s="70"/>
      <c r="CD2370" s="72"/>
      <c r="CJ2370"/>
      <c r="CW2370" s="74"/>
      <c r="DC2370" s="67"/>
      <c r="DI2370" s="67"/>
    </row>
    <row r="2371" spans="78:113">
      <c r="BZ2371" s="70"/>
      <c r="CA2371" s="71"/>
      <c r="CB2371" s="70"/>
      <c r="CC2371" s="70"/>
      <c r="CD2371" s="72"/>
      <c r="CJ2371"/>
      <c r="CW2371" s="74"/>
      <c r="DC2371" s="67"/>
      <c r="DI2371" s="67"/>
    </row>
    <row r="2372" spans="78:113">
      <c r="BZ2372" s="70"/>
      <c r="CA2372" s="71"/>
      <c r="CB2372" s="70"/>
      <c r="CC2372" s="70"/>
      <c r="CD2372" s="72"/>
      <c r="CJ2372"/>
      <c r="CW2372" s="74"/>
      <c r="DC2372" s="67"/>
      <c r="DI2372" s="67"/>
    </row>
    <row r="2373" spans="78:113">
      <c r="BZ2373" s="70"/>
      <c r="CA2373" s="71"/>
      <c r="CB2373" s="70"/>
      <c r="CC2373" s="70"/>
      <c r="CD2373" s="72"/>
      <c r="CJ2373"/>
      <c r="CW2373" s="74"/>
      <c r="DC2373" s="67"/>
      <c r="DI2373" s="67"/>
    </row>
    <row r="2374" spans="78:113">
      <c r="BZ2374" s="70"/>
      <c r="CA2374" s="71"/>
      <c r="CB2374" s="70"/>
      <c r="CC2374" s="70"/>
      <c r="CD2374" s="72"/>
      <c r="CJ2374"/>
      <c r="CW2374" s="74"/>
      <c r="DC2374" s="67"/>
      <c r="DI2374" s="67"/>
    </row>
    <row r="2375" spans="78:113">
      <c r="BZ2375" s="70"/>
      <c r="CA2375" s="71"/>
      <c r="CB2375" s="70"/>
      <c r="CC2375" s="70"/>
      <c r="CD2375" s="72"/>
      <c r="CJ2375"/>
      <c r="CW2375" s="74"/>
      <c r="DC2375" s="67"/>
      <c r="DI2375" s="67"/>
    </row>
    <row r="2376" spans="78:113">
      <c r="BZ2376" s="70"/>
      <c r="CA2376" s="71"/>
      <c r="CB2376" s="70"/>
      <c r="CC2376" s="70"/>
      <c r="CD2376" s="72"/>
      <c r="CJ2376"/>
      <c r="CW2376" s="74"/>
      <c r="DC2376" s="67"/>
      <c r="DI2376" s="67"/>
    </row>
    <row r="2377" spans="78:113">
      <c r="BZ2377" s="70"/>
      <c r="CA2377" s="71"/>
      <c r="CB2377" s="70"/>
      <c r="CC2377" s="70"/>
      <c r="CD2377" s="72"/>
      <c r="CJ2377"/>
      <c r="CW2377" s="74"/>
      <c r="DC2377" s="67"/>
      <c r="DI2377" s="67"/>
    </row>
    <row r="2378" spans="78:113">
      <c r="BZ2378" s="70"/>
      <c r="CA2378" s="71"/>
      <c r="CB2378" s="70"/>
      <c r="CC2378" s="70"/>
      <c r="CD2378" s="72"/>
      <c r="CJ2378"/>
      <c r="CW2378" s="74"/>
      <c r="DC2378" s="67"/>
      <c r="DI2378" s="67"/>
    </row>
    <row r="2379" spans="78:113">
      <c r="BZ2379" s="70"/>
      <c r="CA2379" s="71"/>
      <c r="CB2379" s="70"/>
      <c r="CC2379" s="70"/>
      <c r="CD2379" s="72"/>
      <c r="CJ2379"/>
      <c r="CW2379" s="74"/>
      <c r="DC2379" s="67"/>
      <c r="DI2379" s="67"/>
    </row>
    <row r="2380" spans="78:113">
      <c r="BZ2380" s="70"/>
      <c r="CA2380" s="71"/>
      <c r="CB2380" s="70"/>
      <c r="CC2380" s="70"/>
      <c r="CD2380" s="72"/>
      <c r="CJ2380"/>
      <c r="CW2380" s="74"/>
      <c r="DC2380" s="67"/>
      <c r="DI2380" s="67"/>
    </row>
    <row r="2381" spans="78:113">
      <c r="BZ2381" s="70"/>
      <c r="CA2381" s="71"/>
      <c r="CB2381" s="70"/>
      <c r="CC2381" s="70"/>
      <c r="CD2381" s="72"/>
      <c r="CJ2381"/>
      <c r="CW2381" s="74"/>
      <c r="DC2381" s="67"/>
      <c r="DI2381" s="67"/>
    </row>
    <row r="2382" spans="78:113">
      <c r="BZ2382" s="70"/>
      <c r="CA2382" s="71"/>
      <c r="CB2382" s="70"/>
      <c r="CC2382" s="70"/>
      <c r="CD2382" s="72"/>
      <c r="CJ2382"/>
      <c r="CW2382" s="74"/>
      <c r="DC2382" s="67"/>
      <c r="DI2382" s="67"/>
    </row>
    <row r="2383" spans="78:113">
      <c r="BZ2383" s="70"/>
      <c r="CA2383" s="71"/>
      <c r="CB2383" s="70"/>
      <c r="CC2383" s="70"/>
      <c r="CD2383" s="72"/>
      <c r="CJ2383"/>
      <c r="CW2383" s="74"/>
      <c r="DC2383" s="67"/>
      <c r="DI2383" s="67"/>
    </row>
    <row r="2384" spans="78:113">
      <c r="BZ2384" s="70"/>
      <c r="CA2384" s="71"/>
      <c r="CB2384" s="70"/>
      <c r="CC2384" s="70"/>
      <c r="CD2384" s="72"/>
      <c r="CJ2384"/>
      <c r="CW2384" s="74"/>
      <c r="DC2384" s="67"/>
      <c r="DI2384" s="67"/>
    </row>
    <row r="2385" spans="78:113">
      <c r="BZ2385" s="70"/>
      <c r="CA2385" s="71"/>
      <c r="CB2385" s="70"/>
      <c r="CC2385" s="70"/>
      <c r="CD2385" s="72"/>
      <c r="CJ2385"/>
      <c r="CW2385" s="74"/>
      <c r="DC2385" s="67"/>
      <c r="DI2385" s="67"/>
    </row>
    <row r="2386" spans="78:113">
      <c r="BZ2386" s="70"/>
      <c r="CA2386" s="71"/>
      <c r="CB2386" s="70"/>
      <c r="CC2386" s="70"/>
      <c r="CD2386" s="72"/>
      <c r="CJ2386"/>
      <c r="CW2386" s="74"/>
      <c r="DC2386" s="67"/>
      <c r="DI2386" s="67"/>
    </row>
    <row r="2387" spans="78:113">
      <c r="BZ2387" s="70"/>
      <c r="CA2387" s="71"/>
      <c r="CB2387" s="70"/>
      <c r="CC2387" s="70"/>
      <c r="CD2387" s="72"/>
      <c r="CJ2387"/>
      <c r="CW2387" s="74"/>
      <c r="DC2387" s="67"/>
      <c r="DI2387" s="67"/>
    </row>
    <row r="2388" spans="78:113">
      <c r="BZ2388" s="70"/>
      <c r="CA2388" s="71"/>
      <c r="CB2388" s="70"/>
      <c r="CC2388" s="70"/>
      <c r="CD2388" s="72"/>
      <c r="CJ2388"/>
      <c r="CW2388" s="74"/>
      <c r="DC2388" s="67"/>
      <c r="DI2388" s="67"/>
    </row>
    <row r="2389" spans="78:113">
      <c r="BZ2389" s="70"/>
      <c r="CA2389" s="71"/>
      <c r="CB2389" s="70"/>
      <c r="CC2389" s="70"/>
      <c r="CD2389" s="72"/>
      <c r="CJ2389"/>
      <c r="CW2389" s="74"/>
      <c r="DC2389" s="67"/>
      <c r="DI2389" s="67"/>
    </row>
    <row r="2390" spans="78:113">
      <c r="BZ2390" s="70"/>
      <c r="CA2390" s="71"/>
      <c r="CB2390" s="70"/>
      <c r="CC2390" s="70"/>
      <c r="CD2390" s="72"/>
      <c r="CJ2390"/>
      <c r="CW2390" s="74"/>
      <c r="DC2390" s="67"/>
      <c r="DI2390" s="67"/>
    </row>
    <row r="2391" spans="78:113">
      <c r="BZ2391" s="70"/>
      <c r="CA2391" s="71"/>
      <c r="CB2391" s="70"/>
      <c r="CC2391" s="70"/>
      <c r="CD2391" s="72"/>
      <c r="CJ2391"/>
      <c r="CW2391" s="74"/>
      <c r="DC2391" s="67"/>
      <c r="DI2391" s="67"/>
    </row>
    <row r="2392" spans="78:113">
      <c r="BZ2392" s="70"/>
      <c r="CA2392" s="71"/>
      <c r="CB2392" s="70"/>
      <c r="CC2392" s="70"/>
      <c r="CD2392" s="72"/>
      <c r="CJ2392"/>
      <c r="CW2392" s="74"/>
      <c r="DC2392" s="67"/>
      <c r="DI2392" s="67"/>
    </row>
    <row r="2393" spans="78:113">
      <c r="BZ2393" s="70"/>
      <c r="CA2393" s="71"/>
      <c r="CB2393" s="70"/>
      <c r="CC2393" s="70"/>
      <c r="CD2393" s="72"/>
      <c r="CJ2393"/>
      <c r="CW2393" s="74"/>
      <c r="DC2393" s="67"/>
      <c r="DI2393" s="67"/>
    </row>
    <row r="2394" spans="78:113">
      <c r="BZ2394" s="70"/>
      <c r="CA2394" s="71"/>
      <c r="CB2394" s="70"/>
      <c r="CC2394" s="70"/>
      <c r="CD2394" s="72"/>
      <c r="CJ2394"/>
      <c r="CW2394" s="74"/>
      <c r="DC2394" s="67"/>
      <c r="DI2394" s="67"/>
    </row>
    <row r="2395" spans="78:113">
      <c r="BZ2395" s="70"/>
      <c r="CA2395" s="71"/>
      <c r="CB2395" s="70"/>
      <c r="CC2395" s="70"/>
      <c r="CD2395" s="72"/>
      <c r="CJ2395"/>
      <c r="CW2395" s="74"/>
      <c r="DC2395" s="67"/>
      <c r="DI2395" s="67"/>
    </row>
    <row r="2396" spans="78:113">
      <c r="BZ2396" s="70"/>
      <c r="CA2396" s="71"/>
      <c r="CB2396" s="70"/>
      <c r="CC2396" s="70"/>
      <c r="CD2396" s="72"/>
      <c r="CJ2396"/>
      <c r="CW2396" s="74"/>
      <c r="DC2396" s="67"/>
      <c r="DI2396" s="67"/>
    </row>
    <row r="2397" spans="78:113">
      <c r="BZ2397" s="70"/>
      <c r="CA2397" s="71"/>
      <c r="CB2397" s="70"/>
      <c r="CC2397" s="70"/>
      <c r="CD2397" s="72"/>
      <c r="CJ2397"/>
      <c r="CW2397" s="74"/>
      <c r="DC2397" s="67"/>
      <c r="DI2397" s="67"/>
    </row>
    <row r="2398" spans="78:113">
      <c r="BZ2398" s="70"/>
      <c r="CA2398" s="71"/>
      <c r="CB2398" s="70"/>
      <c r="CC2398" s="70"/>
      <c r="CD2398" s="72"/>
      <c r="CJ2398"/>
      <c r="CW2398" s="74"/>
      <c r="DC2398" s="67"/>
      <c r="DI2398" s="67"/>
    </row>
    <row r="2399" spans="78:113">
      <c r="BZ2399" s="70"/>
      <c r="CA2399" s="71"/>
      <c r="CB2399" s="70"/>
      <c r="CC2399" s="70"/>
      <c r="CD2399" s="72"/>
      <c r="CJ2399"/>
      <c r="CW2399" s="74"/>
      <c r="DC2399" s="67"/>
      <c r="DI2399" s="67"/>
    </row>
    <row r="2400" spans="78:113">
      <c r="BZ2400" s="70"/>
      <c r="CA2400" s="71"/>
      <c r="CB2400" s="70"/>
      <c r="CC2400" s="70"/>
      <c r="CD2400" s="72"/>
      <c r="CJ2400"/>
      <c r="CW2400" s="74"/>
      <c r="DC2400" s="67"/>
      <c r="DI2400" s="67"/>
    </row>
    <row r="2401" spans="78:113">
      <c r="BZ2401" s="70"/>
      <c r="CA2401" s="71"/>
      <c r="CB2401" s="70"/>
      <c r="CC2401" s="70"/>
      <c r="CD2401" s="72"/>
      <c r="CJ2401"/>
      <c r="CW2401" s="74"/>
      <c r="DC2401" s="67"/>
      <c r="DI2401" s="67"/>
    </row>
    <row r="2402" spans="78:113">
      <c r="BZ2402" s="70"/>
      <c r="CA2402" s="71"/>
      <c r="CB2402" s="70"/>
      <c r="CC2402" s="70"/>
      <c r="CD2402" s="72"/>
      <c r="CJ2402"/>
      <c r="CW2402" s="74"/>
      <c r="DC2402" s="67"/>
      <c r="DI2402" s="67"/>
    </row>
    <row r="2403" spans="78:113">
      <c r="BZ2403" s="70"/>
      <c r="CA2403" s="71"/>
      <c r="CB2403" s="70"/>
      <c r="CC2403" s="70"/>
      <c r="CD2403" s="72"/>
      <c r="CJ2403"/>
      <c r="CW2403" s="74"/>
      <c r="DC2403" s="67"/>
      <c r="DI2403" s="67"/>
    </row>
    <row r="2404" spans="78:113">
      <c r="BZ2404" s="70"/>
      <c r="CA2404" s="71"/>
      <c r="CB2404" s="70"/>
      <c r="CC2404" s="70"/>
      <c r="CD2404" s="72"/>
      <c r="CJ2404"/>
      <c r="CW2404" s="74"/>
      <c r="DC2404" s="67"/>
      <c r="DI2404" s="67"/>
    </row>
    <row r="2405" spans="78:113">
      <c r="BZ2405" s="70"/>
      <c r="CA2405" s="71"/>
      <c r="CB2405" s="70"/>
      <c r="CC2405" s="70"/>
      <c r="CD2405" s="72"/>
      <c r="CJ2405"/>
      <c r="CW2405" s="74"/>
      <c r="DC2405" s="67"/>
      <c r="DI2405" s="67"/>
    </row>
    <row r="2406" spans="78:113">
      <c r="BZ2406" s="70"/>
      <c r="CA2406" s="71"/>
      <c r="CB2406" s="70"/>
      <c r="CC2406" s="70"/>
      <c r="CD2406" s="72"/>
      <c r="CJ2406"/>
      <c r="CW2406" s="74"/>
      <c r="DC2406" s="67"/>
      <c r="DI2406" s="67"/>
    </row>
    <row r="2407" spans="78:113">
      <c r="BZ2407" s="70"/>
      <c r="CA2407" s="71"/>
      <c r="CB2407" s="70"/>
      <c r="CC2407" s="70"/>
      <c r="CD2407" s="72"/>
      <c r="CJ2407"/>
      <c r="CW2407" s="74"/>
      <c r="DC2407" s="67"/>
      <c r="DI2407" s="67"/>
    </row>
    <row r="2408" spans="78:113">
      <c r="BZ2408" s="70"/>
      <c r="CA2408" s="71"/>
      <c r="CB2408" s="70"/>
      <c r="CC2408" s="70"/>
      <c r="CD2408" s="72"/>
      <c r="CJ2408"/>
      <c r="CW2408" s="74"/>
      <c r="DC2408" s="67"/>
      <c r="DI2408" s="67"/>
    </row>
    <row r="2409" spans="78:113">
      <c r="BZ2409" s="70"/>
      <c r="CA2409" s="71"/>
      <c r="CB2409" s="70"/>
      <c r="CC2409" s="70"/>
      <c r="CD2409" s="72"/>
      <c r="CJ2409"/>
      <c r="CW2409" s="74"/>
      <c r="DC2409" s="67"/>
      <c r="DI2409" s="67"/>
    </row>
    <row r="2410" spans="78:113">
      <c r="BZ2410" s="70"/>
      <c r="CA2410" s="71"/>
      <c r="CB2410" s="70"/>
      <c r="CC2410" s="70"/>
      <c r="CD2410" s="72"/>
      <c r="CJ2410"/>
      <c r="CW2410" s="74"/>
      <c r="DC2410" s="67"/>
      <c r="DI2410" s="67"/>
    </row>
    <row r="2411" spans="78:113">
      <c r="BZ2411" s="70"/>
      <c r="CA2411" s="71"/>
      <c r="CB2411" s="70"/>
      <c r="CC2411" s="70"/>
      <c r="CD2411" s="72"/>
      <c r="CJ2411"/>
      <c r="CW2411" s="74"/>
      <c r="DC2411" s="67"/>
      <c r="DI2411" s="67"/>
    </row>
    <row r="2412" spans="78:113">
      <c r="BZ2412" s="70"/>
      <c r="CA2412" s="71"/>
      <c r="CB2412" s="70"/>
      <c r="CC2412" s="70"/>
      <c r="CD2412" s="72"/>
      <c r="CJ2412"/>
      <c r="CW2412" s="74"/>
      <c r="DC2412" s="67"/>
      <c r="DI2412" s="67"/>
    </row>
    <row r="2413" spans="78:113">
      <c r="BZ2413" s="70"/>
      <c r="CA2413" s="71"/>
      <c r="CB2413" s="70"/>
      <c r="CC2413" s="70"/>
      <c r="CD2413" s="72"/>
      <c r="CJ2413"/>
      <c r="CW2413" s="74"/>
      <c r="DC2413" s="67"/>
      <c r="DI2413" s="67"/>
    </row>
    <row r="2414" spans="78:113">
      <c r="BZ2414" s="70"/>
      <c r="CA2414" s="71"/>
      <c r="CB2414" s="70"/>
      <c r="CC2414" s="70"/>
      <c r="CD2414" s="72"/>
      <c r="CJ2414"/>
      <c r="CW2414" s="74"/>
      <c r="DC2414" s="67"/>
      <c r="DI2414" s="67"/>
    </row>
    <row r="2415" spans="78:113">
      <c r="BZ2415" s="70"/>
      <c r="CA2415" s="71"/>
      <c r="CB2415" s="70"/>
      <c r="CC2415" s="70"/>
      <c r="CD2415" s="72"/>
      <c r="CJ2415"/>
      <c r="CW2415" s="74"/>
      <c r="DC2415" s="67"/>
      <c r="DI2415" s="67"/>
    </row>
    <row r="2416" spans="78:113">
      <c r="BZ2416" s="70"/>
      <c r="CA2416" s="71"/>
      <c r="CB2416" s="70"/>
      <c r="CC2416" s="70"/>
      <c r="CD2416" s="72"/>
      <c r="CJ2416"/>
      <c r="CW2416" s="74"/>
      <c r="DC2416" s="67"/>
      <c r="DI2416" s="67"/>
    </row>
    <row r="2417" spans="78:113">
      <c r="BZ2417" s="70"/>
      <c r="CA2417" s="71"/>
      <c r="CB2417" s="70"/>
      <c r="CC2417" s="70"/>
      <c r="CD2417" s="72"/>
      <c r="CJ2417"/>
      <c r="CW2417" s="74"/>
      <c r="DC2417" s="67"/>
      <c r="DI2417" s="67"/>
    </row>
    <row r="2418" spans="78:113">
      <c r="BZ2418" s="70"/>
      <c r="CA2418" s="71"/>
      <c r="CB2418" s="70"/>
      <c r="CC2418" s="70"/>
      <c r="CD2418" s="72"/>
      <c r="CJ2418"/>
      <c r="CW2418" s="74"/>
      <c r="DC2418" s="67"/>
      <c r="DI2418" s="67"/>
    </row>
    <row r="2419" spans="78:113">
      <c r="BZ2419" s="70"/>
      <c r="CA2419" s="71"/>
      <c r="CB2419" s="70"/>
      <c r="CC2419" s="70"/>
      <c r="CD2419" s="72"/>
      <c r="CJ2419"/>
      <c r="CW2419" s="74"/>
      <c r="DC2419" s="67"/>
      <c r="DI2419" s="67"/>
    </row>
    <row r="2420" spans="78:113">
      <c r="BZ2420" s="70"/>
      <c r="CA2420" s="71"/>
      <c r="CB2420" s="70"/>
      <c r="CC2420" s="70"/>
      <c r="CD2420" s="72"/>
      <c r="CJ2420"/>
      <c r="CW2420" s="74"/>
      <c r="DC2420" s="67"/>
      <c r="DI2420" s="67"/>
    </row>
    <row r="2421" spans="78:113">
      <c r="BZ2421" s="70"/>
      <c r="CA2421" s="71"/>
      <c r="CB2421" s="70"/>
      <c r="CC2421" s="70"/>
      <c r="CD2421" s="72"/>
      <c r="CJ2421"/>
      <c r="CW2421" s="74"/>
      <c r="DC2421" s="67"/>
      <c r="DI2421" s="67"/>
    </row>
    <row r="2422" spans="78:113">
      <c r="BZ2422" s="70"/>
      <c r="CA2422" s="71"/>
      <c r="CB2422" s="70"/>
      <c r="CC2422" s="70"/>
      <c r="CD2422" s="72"/>
      <c r="CJ2422"/>
      <c r="CW2422" s="74"/>
      <c r="DC2422" s="67"/>
      <c r="DI2422" s="67"/>
    </row>
    <row r="2423" spans="78:113">
      <c r="BZ2423" s="70"/>
      <c r="CA2423" s="71"/>
      <c r="CB2423" s="70"/>
      <c r="CC2423" s="70"/>
      <c r="CD2423" s="72"/>
      <c r="CJ2423"/>
      <c r="CW2423" s="74"/>
      <c r="DC2423" s="67"/>
      <c r="DI2423" s="67"/>
    </row>
    <row r="2424" spans="78:113">
      <c r="BZ2424" s="70"/>
      <c r="CA2424" s="71"/>
      <c r="CB2424" s="70"/>
      <c r="CC2424" s="70"/>
      <c r="CD2424" s="72"/>
      <c r="CJ2424"/>
      <c r="CW2424" s="74"/>
      <c r="DC2424" s="67"/>
      <c r="DI2424" s="67"/>
    </row>
    <row r="2425" spans="78:113">
      <c r="BZ2425" s="70"/>
      <c r="CA2425" s="71"/>
      <c r="CB2425" s="70"/>
      <c r="CC2425" s="70"/>
      <c r="CD2425" s="72"/>
      <c r="CJ2425"/>
      <c r="CW2425" s="74"/>
      <c r="DC2425" s="67"/>
      <c r="DI2425" s="67"/>
    </row>
    <row r="2426" spans="78:113">
      <c r="BZ2426" s="70"/>
      <c r="CA2426" s="71"/>
      <c r="CB2426" s="70"/>
      <c r="CC2426" s="70"/>
      <c r="CD2426" s="72"/>
      <c r="CJ2426"/>
      <c r="CW2426" s="74"/>
      <c r="DC2426" s="67"/>
      <c r="DI2426" s="67"/>
    </row>
    <row r="2427" spans="78:113">
      <c r="BZ2427" s="70"/>
      <c r="CA2427" s="71"/>
      <c r="CB2427" s="70"/>
      <c r="CC2427" s="70"/>
      <c r="CD2427" s="72"/>
      <c r="CJ2427"/>
      <c r="CW2427" s="74"/>
      <c r="DC2427" s="67"/>
      <c r="DI2427" s="67"/>
    </row>
    <row r="2428" spans="78:113">
      <c r="BZ2428" s="70"/>
      <c r="CA2428" s="71"/>
      <c r="CB2428" s="70"/>
      <c r="CC2428" s="70"/>
      <c r="CD2428" s="72"/>
      <c r="CJ2428"/>
      <c r="CW2428" s="74"/>
      <c r="DC2428" s="67"/>
      <c r="DI2428" s="67"/>
    </row>
    <row r="2429" spans="78:113">
      <c r="BZ2429" s="70"/>
      <c r="CA2429" s="71"/>
      <c r="CB2429" s="70"/>
      <c r="CC2429" s="70"/>
      <c r="CD2429" s="72"/>
      <c r="CJ2429"/>
      <c r="CW2429" s="74"/>
      <c r="DC2429" s="67"/>
      <c r="DI2429" s="67"/>
    </row>
    <row r="2430" spans="78:113">
      <c r="BZ2430" s="70"/>
      <c r="CA2430" s="71"/>
      <c r="CB2430" s="70"/>
      <c r="CC2430" s="70"/>
      <c r="CD2430" s="72"/>
      <c r="CJ2430"/>
      <c r="CW2430" s="74"/>
      <c r="DC2430" s="67"/>
      <c r="DI2430" s="67"/>
    </row>
    <row r="2431" spans="78:113">
      <c r="BZ2431" s="70"/>
      <c r="CA2431" s="71"/>
      <c r="CB2431" s="70"/>
      <c r="CC2431" s="70"/>
      <c r="CD2431" s="72"/>
      <c r="CJ2431"/>
      <c r="CW2431" s="74"/>
      <c r="DC2431" s="67"/>
      <c r="DI2431" s="67"/>
    </row>
    <row r="2432" spans="78:113">
      <c r="BZ2432" s="70"/>
      <c r="CA2432" s="71"/>
      <c r="CB2432" s="70"/>
      <c r="CC2432" s="70"/>
      <c r="CD2432" s="72"/>
      <c r="CJ2432"/>
      <c r="CW2432" s="74"/>
      <c r="DC2432" s="67"/>
      <c r="DI2432" s="67"/>
    </row>
    <row r="2433" spans="78:113">
      <c r="BZ2433" s="70"/>
      <c r="CA2433" s="71"/>
      <c r="CB2433" s="70"/>
      <c r="CC2433" s="70"/>
      <c r="CD2433" s="72"/>
      <c r="CJ2433"/>
      <c r="CW2433" s="74"/>
      <c r="DC2433" s="67"/>
      <c r="DI2433" s="67"/>
    </row>
    <row r="2434" spans="78:113">
      <c r="BZ2434" s="70"/>
      <c r="CA2434" s="71"/>
      <c r="CB2434" s="70"/>
      <c r="CC2434" s="70"/>
      <c r="CD2434" s="72"/>
      <c r="CJ2434"/>
      <c r="CW2434" s="74"/>
      <c r="DC2434" s="67"/>
      <c r="DI2434" s="67"/>
    </row>
    <row r="2435" spans="78:113">
      <c r="BZ2435" s="70"/>
      <c r="CA2435" s="71"/>
      <c r="CB2435" s="70"/>
      <c r="CC2435" s="70"/>
      <c r="CD2435" s="72"/>
      <c r="CJ2435"/>
      <c r="CW2435" s="74"/>
      <c r="DC2435" s="67"/>
      <c r="DI2435" s="67"/>
    </row>
    <row r="2436" spans="78:113">
      <c r="BZ2436" s="70"/>
      <c r="CA2436" s="71"/>
      <c r="CB2436" s="70"/>
      <c r="CC2436" s="70"/>
      <c r="CD2436" s="72"/>
      <c r="CJ2436"/>
      <c r="CW2436" s="74"/>
      <c r="DC2436" s="67"/>
      <c r="DI2436" s="67"/>
    </row>
    <row r="2437" spans="78:113">
      <c r="BZ2437" s="70"/>
      <c r="CA2437" s="71"/>
      <c r="CB2437" s="70"/>
      <c r="CC2437" s="70"/>
      <c r="CD2437" s="72"/>
      <c r="CJ2437"/>
      <c r="CW2437" s="74"/>
      <c r="DC2437" s="67"/>
      <c r="DI2437" s="67"/>
    </row>
    <row r="2438" spans="78:113">
      <c r="BZ2438" s="70"/>
      <c r="CA2438" s="71"/>
      <c r="CB2438" s="70"/>
      <c r="CC2438" s="70"/>
      <c r="CD2438" s="72"/>
      <c r="CJ2438"/>
      <c r="CW2438" s="74"/>
      <c r="DC2438" s="67"/>
      <c r="DI2438" s="67"/>
    </row>
    <row r="2439" spans="78:113">
      <c r="BZ2439" s="70"/>
      <c r="CA2439" s="71"/>
      <c r="CB2439" s="70"/>
      <c r="CC2439" s="70"/>
      <c r="CD2439" s="72"/>
      <c r="CJ2439"/>
      <c r="CW2439" s="74"/>
      <c r="DC2439" s="67"/>
      <c r="DI2439" s="67"/>
    </row>
    <row r="2440" spans="78:113">
      <c r="BZ2440" s="70"/>
      <c r="CA2440" s="71"/>
      <c r="CB2440" s="70"/>
      <c r="CC2440" s="70"/>
      <c r="CD2440" s="72"/>
      <c r="CJ2440"/>
      <c r="CW2440" s="74"/>
      <c r="DC2440" s="67"/>
      <c r="DI2440" s="67"/>
    </row>
    <row r="2441" spans="78:113">
      <c r="BZ2441" s="70"/>
      <c r="CA2441" s="71"/>
      <c r="CB2441" s="70"/>
      <c r="CC2441" s="70"/>
      <c r="CD2441" s="72"/>
      <c r="CJ2441"/>
      <c r="CW2441" s="74"/>
      <c r="DC2441" s="67"/>
      <c r="DI2441" s="67"/>
    </row>
    <row r="2442" spans="78:113">
      <c r="BZ2442" s="70"/>
      <c r="CA2442" s="71"/>
      <c r="CB2442" s="70"/>
      <c r="CC2442" s="70"/>
      <c r="CD2442" s="72"/>
      <c r="CJ2442"/>
      <c r="CW2442" s="74"/>
      <c r="DC2442" s="67"/>
      <c r="DI2442" s="67"/>
    </row>
    <row r="2443" spans="78:113">
      <c r="BZ2443" s="70"/>
      <c r="CA2443" s="71"/>
      <c r="CB2443" s="70"/>
      <c r="CC2443" s="70"/>
      <c r="CD2443" s="72"/>
      <c r="CJ2443"/>
      <c r="CW2443" s="74"/>
      <c r="DC2443" s="67"/>
      <c r="DI2443" s="67"/>
    </row>
    <row r="2444" spans="78:113">
      <c r="BZ2444" s="70"/>
      <c r="CA2444" s="71"/>
      <c r="CB2444" s="70"/>
      <c r="CC2444" s="70"/>
      <c r="CD2444" s="72"/>
      <c r="CJ2444"/>
      <c r="CW2444" s="74"/>
      <c r="DC2444" s="67"/>
      <c r="DI2444" s="67"/>
    </row>
    <row r="2445" spans="78:113">
      <c r="BZ2445" s="70"/>
      <c r="CA2445" s="71"/>
      <c r="CB2445" s="70"/>
      <c r="CC2445" s="70"/>
      <c r="CD2445" s="72"/>
      <c r="CJ2445"/>
      <c r="CW2445" s="74"/>
      <c r="DC2445" s="67"/>
      <c r="DI2445" s="67"/>
    </row>
    <row r="2446" spans="78:113">
      <c r="BZ2446" s="70"/>
      <c r="CA2446" s="71"/>
      <c r="CB2446" s="70"/>
      <c r="CC2446" s="70"/>
      <c r="CD2446" s="72"/>
      <c r="CJ2446"/>
      <c r="CW2446" s="74"/>
      <c r="DC2446" s="67"/>
      <c r="DI2446" s="67"/>
    </row>
    <row r="2447" spans="78:113">
      <c r="BZ2447" s="70"/>
      <c r="CA2447" s="71"/>
      <c r="CB2447" s="70"/>
      <c r="CC2447" s="70"/>
      <c r="CD2447" s="72"/>
      <c r="CJ2447"/>
      <c r="CW2447" s="74"/>
      <c r="DC2447" s="67"/>
      <c r="DI2447" s="67"/>
    </row>
    <row r="2448" spans="78:113">
      <c r="BZ2448" s="70"/>
      <c r="CA2448" s="71"/>
      <c r="CB2448" s="70"/>
      <c r="CC2448" s="70"/>
      <c r="CD2448" s="72"/>
      <c r="CJ2448"/>
      <c r="CW2448" s="74"/>
      <c r="DC2448" s="67"/>
      <c r="DI2448" s="67"/>
    </row>
    <row r="2449" spans="78:113">
      <c r="BZ2449" s="70"/>
      <c r="CA2449" s="71"/>
      <c r="CB2449" s="70"/>
      <c r="CC2449" s="70"/>
      <c r="CD2449" s="72"/>
      <c r="CJ2449"/>
      <c r="CW2449" s="74"/>
      <c r="DC2449" s="67"/>
      <c r="DI2449" s="67"/>
    </row>
    <row r="2450" spans="78:113">
      <c r="BZ2450" s="70"/>
      <c r="CA2450" s="71"/>
      <c r="CB2450" s="70"/>
      <c r="CC2450" s="70"/>
      <c r="CD2450" s="72"/>
      <c r="CJ2450"/>
      <c r="CW2450" s="74"/>
      <c r="DC2450" s="67"/>
      <c r="DI2450" s="67"/>
    </row>
    <row r="2451" spans="78:113">
      <c r="BZ2451" s="70"/>
      <c r="CA2451" s="71"/>
      <c r="CB2451" s="70"/>
      <c r="CC2451" s="70"/>
      <c r="CD2451" s="72"/>
      <c r="CJ2451"/>
      <c r="CW2451" s="74"/>
      <c r="DC2451" s="67"/>
      <c r="DI2451" s="67"/>
    </row>
    <row r="2452" spans="78:113">
      <c r="BZ2452" s="70"/>
      <c r="CA2452" s="71"/>
      <c r="CB2452" s="70"/>
      <c r="CC2452" s="70"/>
      <c r="CD2452" s="72"/>
      <c r="CJ2452"/>
      <c r="CW2452" s="74"/>
      <c r="DC2452" s="67"/>
      <c r="DI2452" s="67"/>
    </row>
    <row r="2453" spans="78:113">
      <c r="BZ2453" s="70"/>
      <c r="CA2453" s="71"/>
      <c r="CB2453" s="70"/>
      <c r="CC2453" s="70"/>
      <c r="CD2453" s="72"/>
      <c r="CJ2453"/>
      <c r="CW2453" s="74"/>
      <c r="DC2453" s="67"/>
      <c r="DI2453" s="67"/>
    </row>
    <row r="2454" spans="78:113">
      <c r="BZ2454" s="70"/>
      <c r="CA2454" s="71"/>
      <c r="CB2454" s="70"/>
      <c r="CC2454" s="70"/>
      <c r="CD2454" s="72"/>
      <c r="CJ2454"/>
      <c r="CW2454" s="74"/>
      <c r="DC2454" s="67"/>
      <c r="DI2454" s="67"/>
    </row>
    <row r="2455" spans="78:113">
      <c r="BZ2455" s="70"/>
      <c r="CA2455" s="71"/>
      <c r="CB2455" s="70"/>
      <c r="CC2455" s="70"/>
      <c r="CD2455" s="72"/>
      <c r="CJ2455"/>
      <c r="CW2455" s="74"/>
      <c r="DC2455" s="67"/>
      <c r="DI2455" s="67"/>
    </row>
    <row r="2456" spans="78:113">
      <c r="BZ2456" s="70"/>
      <c r="CA2456" s="71"/>
      <c r="CB2456" s="70"/>
      <c r="CC2456" s="70"/>
      <c r="CD2456" s="72"/>
      <c r="CJ2456"/>
      <c r="CW2456" s="74"/>
      <c r="DC2456" s="67"/>
      <c r="DI2456" s="67"/>
    </row>
    <row r="2457" spans="78:113">
      <c r="BZ2457" s="70"/>
      <c r="CA2457" s="71"/>
      <c r="CB2457" s="70"/>
      <c r="CC2457" s="70"/>
      <c r="CD2457" s="72"/>
      <c r="CJ2457"/>
      <c r="CW2457" s="74"/>
      <c r="DC2457" s="67"/>
      <c r="DI2457" s="67"/>
    </row>
    <row r="2458" spans="78:113">
      <c r="BZ2458" s="70"/>
      <c r="CA2458" s="71"/>
      <c r="CB2458" s="70"/>
      <c r="CC2458" s="70"/>
      <c r="CD2458" s="72"/>
      <c r="CJ2458"/>
      <c r="CW2458" s="74"/>
      <c r="DC2458" s="67"/>
      <c r="DI2458" s="67"/>
    </row>
    <row r="2459" spans="78:113">
      <c r="BZ2459" s="70"/>
      <c r="CA2459" s="71"/>
      <c r="CB2459" s="70"/>
      <c r="CC2459" s="70"/>
      <c r="CD2459" s="72"/>
      <c r="CJ2459"/>
      <c r="CW2459" s="74"/>
      <c r="DC2459" s="67"/>
      <c r="DI2459" s="67"/>
    </row>
    <row r="2460" spans="78:113">
      <c r="BZ2460" s="70"/>
      <c r="CA2460" s="71"/>
      <c r="CB2460" s="70"/>
      <c r="CC2460" s="70"/>
      <c r="CD2460" s="72"/>
      <c r="CJ2460"/>
      <c r="CW2460" s="74"/>
      <c r="DC2460" s="67"/>
      <c r="DI2460" s="67"/>
    </row>
    <row r="2461" spans="78:113">
      <c r="BZ2461" s="70"/>
      <c r="CA2461" s="71"/>
      <c r="CB2461" s="70"/>
      <c r="CC2461" s="70"/>
      <c r="CD2461" s="72"/>
      <c r="CJ2461"/>
      <c r="CW2461" s="74"/>
      <c r="DC2461" s="67"/>
      <c r="DI2461" s="67"/>
    </row>
    <row r="2462" spans="78:113">
      <c r="BZ2462" s="70"/>
      <c r="CA2462" s="71"/>
      <c r="CB2462" s="70"/>
      <c r="CC2462" s="70"/>
      <c r="CD2462" s="72"/>
      <c r="CJ2462"/>
      <c r="CW2462" s="74"/>
      <c r="DC2462" s="67"/>
      <c r="DI2462" s="67"/>
    </row>
    <row r="2463" spans="78:113">
      <c r="BZ2463" s="70"/>
      <c r="CA2463" s="71"/>
      <c r="CB2463" s="70"/>
      <c r="CC2463" s="70"/>
      <c r="CD2463" s="72"/>
      <c r="CJ2463"/>
      <c r="CW2463" s="74"/>
      <c r="DC2463" s="67"/>
      <c r="DI2463" s="67"/>
    </row>
    <row r="2464" spans="78:113">
      <c r="BZ2464" s="70"/>
      <c r="CA2464" s="71"/>
      <c r="CB2464" s="70"/>
      <c r="CC2464" s="70"/>
      <c r="CD2464" s="72"/>
      <c r="CJ2464"/>
      <c r="CW2464" s="74"/>
      <c r="DC2464" s="67"/>
      <c r="DI2464" s="67"/>
    </row>
    <row r="2465" spans="78:113">
      <c r="BZ2465" s="70"/>
      <c r="CA2465" s="71"/>
      <c r="CB2465" s="70"/>
      <c r="CC2465" s="70"/>
      <c r="CD2465" s="72"/>
      <c r="CJ2465"/>
      <c r="CW2465" s="74"/>
      <c r="DC2465" s="67"/>
      <c r="DI2465" s="67"/>
    </row>
    <row r="2466" spans="78:113">
      <c r="BZ2466" s="70"/>
      <c r="CA2466" s="71"/>
      <c r="CB2466" s="70"/>
      <c r="CC2466" s="70"/>
      <c r="CD2466" s="72"/>
      <c r="CJ2466"/>
      <c r="CW2466" s="74"/>
      <c r="DC2466" s="67"/>
      <c r="DI2466" s="67"/>
    </row>
    <row r="2467" spans="78:113">
      <c r="BZ2467" s="70"/>
      <c r="CA2467" s="71"/>
      <c r="CB2467" s="70"/>
      <c r="CC2467" s="70"/>
      <c r="CD2467" s="72"/>
      <c r="CJ2467"/>
      <c r="CW2467" s="74"/>
      <c r="DC2467" s="67"/>
      <c r="DI2467" s="67"/>
    </row>
    <row r="2468" spans="78:113">
      <c r="BZ2468" s="70"/>
      <c r="CA2468" s="71"/>
      <c r="CB2468" s="70"/>
      <c r="CC2468" s="70"/>
      <c r="CD2468" s="72"/>
      <c r="CJ2468"/>
      <c r="CW2468" s="74"/>
      <c r="DC2468" s="67"/>
      <c r="DI2468" s="67"/>
    </row>
    <row r="2469" spans="78:113">
      <c r="BZ2469" s="70"/>
      <c r="CA2469" s="71"/>
      <c r="CB2469" s="70"/>
      <c r="CC2469" s="70"/>
      <c r="CD2469" s="72"/>
      <c r="CJ2469"/>
      <c r="CW2469" s="74"/>
      <c r="DC2469" s="67"/>
      <c r="DI2469" s="67"/>
    </row>
    <row r="2470" spans="78:113">
      <c r="BZ2470" s="70"/>
      <c r="CA2470" s="71"/>
      <c r="CB2470" s="70"/>
      <c r="CC2470" s="70"/>
      <c r="CD2470" s="72"/>
      <c r="CJ2470"/>
      <c r="CW2470" s="74"/>
      <c r="DC2470" s="67"/>
      <c r="DI2470" s="67"/>
    </row>
    <row r="2471" spans="78:113">
      <c r="BZ2471" s="70"/>
      <c r="CA2471" s="71"/>
      <c r="CB2471" s="70"/>
      <c r="CC2471" s="70"/>
      <c r="CD2471" s="72"/>
      <c r="CJ2471"/>
      <c r="CW2471" s="74"/>
      <c r="DC2471" s="67"/>
      <c r="DI2471" s="67"/>
    </row>
    <row r="2472" spans="78:113">
      <c r="BZ2472" s="70"/>
      <c r="CA2472" s="71"/>
      <c r="CB2472" s="70"/>
      <c r="CC2472" s="70"/>
      <c r="CD2472" s="72"/>
      <c r="CJ2472"/>
      <c r="CW2472" s="74"/>
      <c r="DC2472" s="67"/>
      <c r="DI2472" s="67"/>
    </row>
    <row r="2473" spans="78:113">
      <c r="BZ2473" s="70"/>
      <c r="CA2473" s="71"/>
      <c r="CB2473" s="70"/>
      <c r="CC2473" s="70"/>
      <c r="CD2473" s="72"/>
      <c r="CJ2473"/>
      <c r="CW2473" s="74"/>
      <c r="DC2473" s="67"/>
      <c r="DI2473" s="67"/>
    </row>
    <row r="2474" spans="78:113">
      <c r="BZ2474" s="70"/>
      <c r="CA2474" s="71"/>
      <c r="CB2474" s="70"/>
      <c r="CC2474" s="70"/>
      <c r="CD2474" s="72"/>
      <c r="CJ2474"/>
      <c r="CW2474" s="74"/>
      <c r="DC2474" s="67"/>
      <c r="DI2474" s="67"/>
    </row>
    <row r="2475" spans="78:113">
      <c r="BZ2475" s="70"/>
      <c r="CA2475" s="71"/>
      <c r="CB2475" s="70"/>
      <c r="CC2475" s="70"/>
      <c r="CD2475" s="72"/>
      <c r="CJ2475"/>
      <c r="CW2475" s="74"/>
      <c r="DC2475" s="67"/>
      <c r="DI2475" s="67"/>
    </row>
    <row r="2476" spans="78:113">
      <c r="BZ2476" s="70"/>
      <c r="CA2476" s="71"/>
      <c r="CB2476" s="70"/>
      <c r="CC2476" s="70"/>
      <c r="CD2476" s="72"/>
      <c r="CJ2476"/>
      <c r="CW2476" s="74"/>
      <c r="DC2476" s="67"/>
      <c r="DI2476" s="67"/>
    </row>
    <row r="2477" spans="78:113">
      <c r="BZ2477" s="70"/>
      <c r="CA2477" s="71"/>
      <c r="CB2477" s="70"/>
      <c r="CC2477" s="70"/>
      <c r="CD2477" s="72"/>
      <c r="CJ2477"/>
      <c r="CW2477" s="74"/>
      <c r="DC2477" s="67"/>
      <c r="DI2477" s="67"/>
    </row>
    <row r="2478" spans="78:113">
      <c r="BZ2478" s="70"/>
      <c r="CA2478" s="71"/>
      <c r="CB2478" s="70"/>
      <c r="CC2478" s="70"/>
      <c r="CD2478" s="72"/>
      <c r="CJ2478"/>
      <c r="CW2478" s="74"/>
      <c r="DC2478" s="67"/>
      <c r="DI2478" s="67"/>
    </row>
    <row r="2479" spans="78:113">
      <c r="BZ2479" s="70"/>
      <c r="CA2479" s="71"/>
      <c r="CB2479" s="70"/>
      <c r="CC2479" s="70"/>
      <c r="CD2479" s="72"/>
      <c r="CJ2479"/>
      <c r="CW2479" s="74"/>
      <c r="DC2479" s="67"/>
      <c r="DI2479" s="67"/>
    </row>
    <row r="2480" spans="78:113">
      <c r="BZ2480" s="70"/>
      <c r="CA2480" s="71"/>
      <c r="CB2480" s="70"/>
      <c r="CC2480" s="70"/>
      <c r="CD2480" s="72"/>
      <c r="CJ2480"/>
      <c r="CW2480" s="74"/>
      <c r="DC2480" s="67"/>
      <c r="DI2480" s="67"/>
    </row>
    <row r="2481" spans="78:113">
      <c r="BZ2481" s="70"/>
      <c r="CA2481" s="71"/>
      <c r="CB2481" s="70"/>
      <c r="CC2481" s="70"/>
      <c r="CD2481" s="72"/>
      <c r="CJ2481"/>
      <c r="CW2481" s="74"/>
      <c r="DC2481" s="67"/>
      <c r="DI2481" s="67"/>
    </row>
    <row r="2482" spans="78:113">
      <c r="BZ2482" s="70"/>
      <c r="CA2482" s="71"/>
      <c r="CB2482" s="70"/>
      <c r="CC2482" s="70"/>
      <c r="CD2482" s="72"/>
      <c r="CJ2482"/>
      <c r="CW2482" s="74"/>
      <c r="DC2482" s="67"/>
      <c r="DI2482" s="67"/>
    </row>
    <row r="2483" spans="78:113">
      <c r="BZ2483" s="70"/>
      <c r="CA2483" s="71"/>
      <c r="CB2483" s="70"/>
      <c r="CC2483" s="70"/>
      <c r="CD2483" s="72"/>
      <c r="CJ2483"/>
      <c r="CW2483" s="74"/>
      <c r="DC2483" s="67"/>
      <c r="DI2483" s="67"/>
    </row>
    <row r="2484" spans="78:113">
      <c r="BZ2484" s="70"/>
      <c r="CA2484" s="71"/>
      <c r="CB2484" s="70"/>
      <c r="CC2484" s="70"/>
      <c r="CD2484" s="72"/>
      <c r="CJ2484"/>
      <c r="CW2484" s="74"/>
      <c r="DC2484" s="67"/>
      <c r="DI2484" s="67"/>
    </row>
    <row r="2485" spans="78:113">
      <c r="BZ2485" s="70"/>
      <c r="CA2485" s="71"/>
      <c r="CB2485" s="70"/>
      <c r="CC2485" s="70"/>
      <c r="CD2485" s="72"/>
      <c r="CJ2485"/>
      <c r="CW2485" s="74"/>
      <c r="DC2485" s="67"/>
      <c r="DI2485" s="67"/>
    </row>
    <row r="2486" spans="78:113">
      <c r="BZ2486" s="70"/>
      <c r="CA2486" s="71"/>
      <c r="CB2486" s="70"/>
      <c r="CC2486" s="70"/>
      <c r="CD2486" s="72"/>
      <c r="CJ2486"/>
      <c r="CW2486" s="74"/>
      <c r="DC2486" s="67"/>
      <c r="DI2486" s="67"/>
    </row>
    <row r="2487" spans="78:113">
      <c r="BZ2487" s="70"/>
      <c r="CA2487" s="71"/>
      <c r="CB2487" s="70"/>
      <c r="CC2487" s="70"/>
      <c r="CD2487" s="72"/>
      <c r="CJ2487"/>
      <c r="CW2487" s="74"/>
      <c r="DC2487" s="67"/>
      <c r="DI2487" s="67"/>
    </row>
    <row r="2488" spans="78:113">
      <c r="BZ2488" s="70"/>
      <c r="CA2488" s="71"/>
      <c r="CB2488" s="70"/>
      <c r="CC2488" s="70"/>
      <c r="CD2488" s="72"/>
      <c r="CJ2488"/>
      <c r="CW2488" s="74"/>
      <c r="DC2488" s="67"/>
      <c r="DI2488" s="67"/>
    </row>
    <row r="2489" spans="78:113">
      <c r="BZ2489" s="70"/>
      <c r="CA2489" s="71"/>
      <c r="CB2489" s="70"/>
      <c r="CC2489" s="70"/>
      <c r="CD2489" s="72"/>
      <c r="CJ2489"/>
      <c r="CW2489" s="74"/>
      <c r="DC2489" s="67"/>
      <c r="DI2489" s="67"/>
    </row>
    <row r="2490" spans="78:113">
      <c r="BZ2490" s="70"/>
      <c r="CA2490" s="71"/>
      <c r="CB2490" s="70"/>
      <c r="CC2490" s="70"/>
      <c r="CD2490" s="72"/>
      <c r="CJ2490"/>
      <c r="CW2490" s="74"/>
      <c r="DC2490" s="67"/>
      <c r="DI2490" s="67"/>
    </row>
    <row r="2491" spans="78:113">
      <c r="BZ2491" s="70"/>
      <c r="CA2491" s="71"/>
      <c r="CB2491" s="70"/>
      <c r="CC2491" s="70"/>
      <c r="CD2491" s="72"/>
      <c r="CJ2491"/>
      <c r="CW2491" s="74"/>
      <c r="DC2491" s="67"/>
      <c r="DI2491" s="67"/>
    </row>
    <row r="2492" spans="78:113">
      <c r="BZ2492" s="70"/>
      <c r="CA2492" s="71"/>
      <c r="CB2492" s="70"/>
      <c r="CC2492" s="70"/>
      <c r="CD2492" s="72"/>
      <c r="CJ2492"/>
      <c r="CW2492" s="74"/>
      <c r="DC2492" s="67"/>
      <c r="DI2492" s="67"/>
    </row>
    <row r="2493" spans="78:113">
      <c r="BZ2493" s="70"/>
      <c r="CA2493" s="71"/>
      <c r="CB2493" s="70"/>
      <c r="CC2493" s="70"/>
      <c r="CD2493" s="72"/>
      <c r="CJ2493"/>
      <c r="CW2493" s="74"/>
      <c r="DC2493" s="67"/>
      <c r="DI2493" s="67"/>
    </row>
    <row r="2494" spans="78:113">
      <c r="BZ2494" s="70"/>
      <c r="CA2494" s="71"/>
      <c r="CB2494" s="70"/>
      <c r="CC2494" s="70"/>
      <c r="CD2494" s="72"/>
      <c r="CJ2494"/>
      <c r="CW2494" s="74"/>
      <c r="DC2494" s="67"/>
      <c r="DI2494" s="67"/>
    </row>
    <row r="2495" spans="78:113">
      <c r="BZ2495" s="70"/>
      <c r="CA2495" s="71"/>
      <c r="CB2495" s="70"/>
      <c r="CC2495" s="70"/>
      <c r="CD2495" s="72"/>
      <c r="CJ2495"/>
      <c r="CW2495" s="74"/>
      <c r="DC2495" s="67"/>
      <c r="DI2495" s="67"/>
    </row>
    <row r="2496" spans="78:113">
      <c r="BZ2496" s="70"/>
      <c r="CA2496" s="71"/>
      <c r="CB2496" s="70"/>
      <c r="CC2496" s="70"/>
      <c r="CD2496" s="72"/>
      <c r="CJ2496"/>
      <c r="CW2496" s="74"/>
      <c r="DC2496" s="67"/>
      <c r="DI2496" s="67"/>
    </row>
    <row r="2497" spans="78:113">
      <c r="BZ2497" s="70"/>
      <c r="CA2497" s="71"/>
      <c r="CB2497" s="70"/>
      <c r="CC2497" s="70"/>
      <c r="CD2497" s="72"/>
      <c r="CJ2497"/>
      <c r="CW2497" s="74"/>
      <c r="DC2497" s="67"/>
      <c r="DI2497" s="67"/>
    </row>
    <row r="2498" spans="78:113">
      <c r="BZ2498" s="70"/>
      <c r="CA2498" s="71"/>
      <c r="CB2498" s="70"/>
      <c r="CC2498" s="70"/>
      <c r="CD2498" s="72"/>
      <c r="CJ2498"/>
      <c r="CW2498" s="74"/>
      <c r="DC2498" s="67"/>
      <c r="DI2498" s="67"/>
    </row>
    <row r="2499" spans="78:113">
      <c r="BZ2499" s="70"/>
      <c r="CA2499" s="71"/>
      <c r="CB2499" s="70"/>
      <c r="CC2499" s="70"/>
      <c r="CD2499" s="72"/>
      <c r="CJ2499"/>
      <c r="CW2499" s="74"/>
      <c r="DC2499" s="67"/>
      <c r="DI2499" s="67"/>
    </row>
    <row r="2500" spans="78:113">
      <c r="BZ2500" s="70"/>
      <c r="CA2500" s="71"/>
      <c r="CB2500" s="70"/>
      <c r="CC2500" s="70"/>
      <c r="CD2500" s="72"/>
      <c r="CJ2500"/>
      <c r="CW2500" s="74"/>
      <c r="DC2500" s="67"/>
      <c r="DI2500" s="67"/>
    </row>
    <row r="2501" spans="78:113">
      <c r="BZ2501" s="70"/>
      <c r="CA2501" s="71"/>
      <c r="CB2501" s="70"/>
      <c r="CC2501" s="70"/>
      <c r="CD2501" s="72"/>
      <c r="CJ2501"/>
      <c r="CW2501" s="74"/>
      <c r="DC2501" s="67"/>
      <c r="DI2501" s="67"/>
    </row>
    <row r="2502" spans="78:113">
      <c r="BZ2502" s="70"/>
      <c r="CA2502" s="71"/>
      <c r="CB2502" s="70"/>
      <c r="CC2502" s="70"/>
      <c r="CD2502" s="72"/>
      <c r="CJ2502"/>
      <c r="CW2502" s="74"/>
      <c r="DC2502" s="67"/>
      <c r="DI2502" s="67"/>
    </row>
    <row r="2503" spans="78:113">
      <c r="BZ2503" s="70"/>
      <c r="CA2503" s="71"/>
      <c r="CB2503" s="70"/>
      <c r="CC2503" s="70"/>
      <c r="CD2503" s="72"/>
      <c r="CJ2503"/>
      <c r="CW2503" s="74"/>
      <c r="DC2503" s="67"/>
      <c r="DI2503" s="67"/>
    </row>
    <row r="2504" spans="78:113">
      <c r="BZ2504" s="70"/>
      <c r="CA2504" s="71"/>
      <c r="CB2504" s="70"/>
      <c r="CC2504" s="70"/>
      <c r="CD2504" s="72"/>
      <c r="CJ2504"/>
      <c r="CW2504" s="74"/>
      <c r="DC2504" s="67"/>
      <c r="DI2504" s="67"/>
    </row>
    <row r="2505" spans="78:113">
      <c r="BZ2505" s="70"/>
      <c r="CA2505" s="71"/>
      <c r="CB2505" s="70"/>
      <c r="CC2505" s="70"/>
      <c r="CD2505" s="72"/>
      <c r="CJ2505"/>
      <c r="CW2505" s="74"/>
      <c r="DC2505" s="67"/>
      <c r="DI2505" s="67"/>
    </row>
    <row r="2506" spans="78:113">
      <c r="BZ2506" s="70"/>
      <c r="CA2506" s="71"/>
      <c r="CB2506" s="70"/>
      <c r="CC2506" s="70"/>
      <c r="CD2506" s="72"/>
      <c r="CJ2506"/>
      <c r="CW2506" s="74"/>
      <c r="DC2506" s="67"/>
      <c r="DI2506" s="67"/>
    </row>
    <row r="2507" spans="78:113">
      <c r="BZ2507" s="70"/>
      <c r="CA2507" s="71"/>
      <c r="CB2507" s="70"/>
      <c r="CC2507" s="70"/>
      <c r="CD2507" s="72"/>
      <c r="CJ2507"/>
      <c r="CW2507" s="74"/>
      <c r="DC2507" s="67"/>
      <c r="DI2507" s="67"/>
    </row>
    <row r="2508" spans="78:113">
      <c r="BZ2508" s="70"/>
      <c r="CA2508" s="71"/>
      <c r="CB2508" s="70"/>
      <c r="CC2508" s="70"/>
      <c r="CD2508" s="72"/>
      <c r="CJ2508"/>
      <c r="CW2508" s="74"/>
      <c r="DC2508" s="67"/>
      <c r="DI2508" s="67"/>
    </row>
    <row r="2509" spans="78:113">
      <c r="BZ2509" s="70"/>
      <c r="CA2509" s="71"/>
      <c r="CB2509" s="70"/>
      <c r="CC2509" s="70"/>
      <c r="CD2509" s="72"/>
      <c r="CJ2509"/>
      <c r="CW2509" s="74"/>
      <c r="DC2509" s="67"/>
      <c r="DI2509" s="67"/>
    </row>
    <row r="2510" spans="78:113">
      <c r="BZ2510" s="70"/>
      <c r="CA2510" s="71"/>
      <c r="CB2510" s="70"/>
      <c r="CC2510" s="70"/>
      <c r="CD2510" s="72"/>
      <c r="CJ2510"/>
      <c r="CW2510" s="74"/>
      <c r="DC2510" s="67"/>
      <c r="DI2510" s="67"/>
    </row>
    <row r="2511" spans="78:113">
      <c r="BZ2511" s="70"/>
      <c r="CA2511" s="71"/>
      <c r="CB2511" s="70"/>
      <c r="CC2511" s="70"/>
      <c r="CD2511" s="72"/>
      <c r="CJ2511"/>
      <c r="CW2511" s="74"/>
      <c r="DC2511" s="67"/>
      <c r="DI2511" s="67"/>
    </row>
    <row r="2512" spans="78:113">
      <c r="BZ2512" s="70"/>
      <c r="CA2512" s="71"/>
      <c r="CB2512" s="70"/>
      <c r="CC2512" s="70"/>
      <c r="CD2512" s="72"/>
      <c r="CJ2512"/>
      <c r="CW2512" s="74"/>
      <c r="DC2512" s="67"/>
      <c r="DI2512" s="67"/>
    </row>
    <row r="2513" spans="78:113">
      <c r="BZ2513" s="70"/>
      <c r="CA2513" s="71"/>
      <c r="CB2513" s="70"/>
      <c r="CC2513" s="70"/>
      <c r="CD2513" s="72"/>
      <c r="CJ2513"/>
      <c r="CW2513" s="74"/>
      <c r="DC2513" s="67"/>
      <c r="DI2513" s="67"/>
    </row>
    <row r="2514" spans="78:113">
      <c r="BZ2514" s="70"/>
      <c r="CA2514" s="71"/>
      <c r="CB2514" s="70"/>
      <c r="CC2514" s="70"/>
      <c r="CD2514" s="72"/>
      <c r="CJ2514"/>
      <c r="CW2514" s="74"/>
      <c r="DC2514" s="67"/>
      <c r="DI2514" s="67"/>
    </row>
    <row r="2515" spans="78:113">
      <c r="BZ2515" s="70"/>
      <c r="CA2515" s="71"/>
      <c r="CB2515" s="70"/>
      <c r="CC2515" s="70"/>
      <c r="CD2515" s="72"/>
      <c r="CJ2515"/>
      <c r="CW2515" s="74"/>
      <c r="DC2515" s="67"/>
      <c r="DI2515" s="67"/>
    </row>
    <row r="2516" spans="78:113">
      <c r="BZ2516" s="70"/>
      <c r="CA2516" s="71"/>
      <c r="CB2516" s="70"/>
      <c r="CC2516" s="70"/>
      <c r="CD2516" s="72"/>
      <c r="CJ2516"/>
      <c r="CW2516" s="74"/>
      <c r="DC2516" s="67"/>
      <c r="DI2516" s="67"/>
    </row>
    <row r="2517" spans="78:113">
      <c r="BZ2517" s="70"/>
      <c r="CA2517" s="71"/>
      <c r="CB2517" s="70"/>
      <c r="CC2517" s="70"/>
      <c r="CD2517" s="72"/>
      <c r="CJ2517"/>
      <c r="CW2517" s="74"/>
      <c r="DC2517" s="67"/>
      <c r="DI2517" s="67"/>
    </row>
    <row r="2518" spans="78:113">
      <c r="BZ2518" s="70"/>
      <c r="CA2518" s="71"/>
      <c r="CB2518" s="70"/>
      <c r="CC2518" s="70"/>
      <c r="CD2518" s="72"/>
      <c r="CJ2518"/>
      <c r="CW2518" s="74"/>
      <c r="DC2518" s="67"/>
      <c r="DI2518" s="67"/>
    </row>
    <row r="2519" spans="78:113">
      <c r="BZ2519" s="70"/>
      <c r="CA2519" s="71"/>
      <c r="CB2519" s="70"/>
      <c r="CC2519" s="70"/>
      <c r="CD2519" s="72"/>
      <c r="CJ2519"/>
      <c r="CW2519" s="74"/>
      <c r="DC2519" s="67"/>
      <c r="DI2519" s="67"/>
    </row>
    <row r="2520" spans="78:113">
      <c r="BZ2520" s="70"/>
      <c r="CA2520" s="71"/>
      <c r="CB2520" s="70"/>
      <c r="CC2520" s="70"/>
      <c r="CD2520" s="72"/>
      <c r="CJ2520"/>
      <c r="CW2520" s="74"/>
      <c r="DC2520" s="67"/>
      <c r="DI2520" s="67"/>
    </row>
    <row r="2521" spans="78:113">
      <c r="BZ2521" s="70"/>
      <c r="CA2521" s="71"/>
      <c r="CB2521" s="70"/>
      <c r="CC2521" s="70"/>
      <c r="CD2521" s="72"/>
      <c r="CJ2521"/>
      <c r="CW2521" s="74"/>
      <c r="DC2521" s="67"/>
      <c r="DI2521" s="67"/>
    </row>
    <row r="2522" spans="78:113">
      <c r="BZ2522" s="70"/>
      <c r="CA2522" s="71"/>
      <c r="CB2522" s="70"/>
      <c r="CC2522" s="70"/>
      <c r="CD2522" s="72"/>
      <c r="CJ2522"/>
      <c r="CW2522" s="74"/>
      <c r="DC2522" s="67"/>
      <c r="DI2522" s="67"/>
    </row>
    <row r="2523" spans="78:113">
      <c r="BZ2523" s="70"/>
      <c r="CA2523" s="71"/>
      <c r="CB2523" s="70"/>
      <c r="CC2523" s="70"/>
      <c r="CD2523" s="72"/>
      <c r="CJ2523"/>
      <c r="CW2523" s="74"/>
      <c r="DC2523" s="67"/>
      <c r="DI2523" s="67"/>
    </row>
    <row r="2524" spans="78:113">
      <c r="BZ2524" s="70"/>
      <c r="CA2524" s="71"/>
      <c r="CB2524" s="70"/>
      <c r="CC2524" s="70"/>
      <c r="CD2524" s="72"/>
      <c r="CJ2524"/>
      <c r="CW2524" s="74"/>
      <c r="DC2524" s="67"/>
      <c r="DI2524" s="67"/>
    </row>
    <row r="2525" spans="78:113">
      <c r="BZ2525" s="70"/>
      <c r="CA2525" s="71"/>
      <c r="CB2525" s="70"/>
      <c r="CC2525" s="70"/>
      <c r="CD2525" s="72"/>
      <c r="CJ2525"/>
      <c r="CW2525" s="74"/>
      <c r="DC2525" s="67"/>
      <c r="DI2525" s="67"/>
    </row>
    <row r="2526" spans="78:113">
      <c r="BZ2526" s="70"/>
      <c r="CA2526" s="71"/>
      <c r="CB2526" s="70"/>
      <c r="CC2526" s="70"/>
      <c r="CD2526" s="72"/>
      <c r="CJ2526"/>
      <c r="CW2526" s="74"/>
      <c r="DC2526" s="67"/>
      <c r="DI2526" s="67"/>
    </row>
    <row r="2527" spans="78:113">
      <c r="BZ2527" s="70"/>
      <c r="CA2527" s="71"/>
      <c r="CB2527" s="70"/>
      <c r="CC2527" s="70"/>
      <c r="CD2527" s="72"/>
      <c r="CJ2527"/>
      <c r="CW2527" s="74"/>
      <c r="DC2527" s="67"/>
      <c r="DI2527" s="67"/>
    </row>
    <row r="2528" spans="78:113">
      <c r="BZ2528" s="70"/>
      <c r="CA2528" s="71"/>
      <c r="CB2528" s="70"/>
      <c r="CC2528" s="70"/>
      <c r="CD2528" s="72"/>
      <c r="CJ2528"/>
      <c r="CW2528" s="74"/>
      <c r="DC2528" s="67"/>
      <c r="DI2528" s="67"/>
    </row>
    <row r="2529" spans="78:113">
      <c r="BZ2529" s="70"/>
      <c r="CA2529" s="71"/>
      <c r="CB2529" s="70"/>
      <c r="CC2529" s="70"/>
      <c r="CD2529" s="72"/>
      <c r="CJ2529"/>
      <c r="CW2529" s="74"/>
      <c r="DC2529" s="67"/>
      <c r="DI2529" s="67"/>
    </row>
    <row r="2530" spans="78:113">
      <c r="BZ2530" s="70"/>
      <c r="CA2530" s="71"/>
      <c r="CB2530" s="70"/>
      <c r="CC2530" s="70"/>
      <c r="CD2530" s="72"/>
      <c r="CJ2530"/>
      <c r="CW2530" s="74"/>
      <c r="DC2530" s="67"/>
      <c r="DI2530" s="67"/>
    </row>
    <row r="2531" spans="78:113">
      <c r="BZ2531" s="70"/>
      <c r="CA2531" s="71"/>
      <c r="CB2531" s="70"/>
      <c r="CC2531" s="70"/>
      <c r="CD2531" s="72"/>
      <c r="CJ2531"/>
      <c r="CW2531" s="74"/>
      <c r="DC2531" s="67"/>
      <c r="DI2531" s="67"/>
    </row>
    <row r="2532" spans="78:113">
      <c r="BZ2532" s="70"/>
      <c r="CA2532" s="71"/>
      <c r="CB2532" s="70"/>
      <c r="CC2532" s="70"/>
      <c r="CD2532" s="72"/>
      <c r="CJ2532"/>
      <c r="CW2532" s="74"/>
      <c r="DC2532" s="67"/>
      <c r="DI2532" s="67"/>
    </row>
    <row r="2533" spans="78:113">
      <c r="BZ2533" s="70"/>
      <c r="CA2533" s="71"/>
      <c r="CB2533" s="70"/>
      <c r="CC2533" s="70"/>
      <c r="CD2533" s="72"/>
      <c r="CJ2533"/>
      <c r="CW2533" s="74"/>
      <c r="DC2533" s="67"/>
      <c r="DI2533" s="67"/>
    </row>
    <row r="2534" spans="78:113">
      <c r="BZ2534" s="70"/>
      <c r="CA2534" s="71"/>
      <c r="CB2534" s="70"/>
      <c r="CC2534" s="70"/>
      <c r="CD2534" s="72"/>
      <c r="CJ2534"/>
      <c r="CW2534" s="74"/>
      <c r="DC2534" s="67"/>
      <c r="DI2534" s="67"/>
    </row>
    <row r="2535" spans="78:113">
      <c r="BZ2535" s="70"/>
      <c r="CA2535" s="71"/>
      <c r="CB2535" s="70"/>
      <c r="CC2535" s="70"/>
      <c r="CD2535" s="72"/>
      <c r="CJ2535"/>
      <c r="CW2535" s="74"/>
      <c r="DC2535" s="67"/>
      <c r="DI2535" s="67"/>
    </row>
    <row r="2536" spans="78:113">
      <c r="BZ2536" s="70"/>
      <c r="CA2536" s="71"/>
      <c r="CB2536" s="70"/>
      <c r="CC2536" s="70"/>
      <c r="CD2536" s="72"/>
      <c r="CJ2536"/>
      <c r="CW2536" s="74"/>
      <c r="DC2536" s="67"/>
      <c r="DI2536" s="67"/>
    </row>
    <row r="2537" spans="78:113">
      <c r="BZ2537" s="70"/>
      <c r="CA2537" s="71"/>
      <c r="CB2537" s="70"/>
      <c r="CC2537" s="70"/>
      <c r="CD2537" s="72"/>
      <c r="CJ2537"/>
      <c r="CW2537" s="74"/>
      <c r="DC2537" s="67"/>
      <c r="DI2537" s="67"/>
    </row>
    <row r="2538" spans="78:113">
      <c r="BZ2538" s="70"/>
      <c r="CA2538" s="71"/>
      <c r="CB2538" s="70"/>
      <c r="CC2538" s="70"/>
      <c r="CD2538" s="72"/>
      <c r="CJ2538"/>
      <c r="CW2538" s="74"/>
      <c r="DC2538" s="67"/>
      <c r="DI2538" s="67"/>
    </row>
    <row r="2539" spans="78:113">
      <c r="BZ2539" s="70"/>
      <c r="CA2539" s="71"/>
      <c r="CB2539" s="70"/>
      <c r="CC2539" s="70"/>
      <c r="CD2539" s="72"/>
      <c r="CJ2539"/>
      <c r="CW2539" s="74"/>
      <c r="DC2539" s="67"/>
      <c r="DI2539" s="67"/>
    </row>
    <row r="2540" spans="78:113">
      <c r="BZ2540" s="70"/>
      <c r="CA2540" s="71"/>
      <c r="CB2540" s="70"/>
      <c r="CC2540" s="70"/>
      <c r="CD2540" s="72"/>
      <c r="CJ2540"/>
      <c r="CW2540" s="74"/>
      <c r="DC2540" s="67"/>
      <c r="DI2540" s="67"/>
    </row>
    <row r="2541" spans="78:113">
      <c r="BZ2541" s="70"/>
      <c r="CA2541" s="71"/>
      <c r="CB2541" s="70"/>
      <c r="CC2541" s="70"/>
      <c r="CD2541" s="72"/>
      <c r="CJ2541"/>
      <c r="CW2541" s="74"/>
      <c r="DC2541" s="67"/>
      <c r="DI2541" s="67"/>
    </row>
    <row r="2542" spans="78:113">
      <c r="BZ2542" s="70"/>
      <c r="CA2542" s="71"/>
      <c r="CB2542" s="70"/>
      <c r="CC2542" s="70"/>
      <c r="CD2542" s="72"/>
      <c r="CJ2542"/>
      <c r="CW2542" s="74"/>
      <c r="DC2542" s="67"/>
      <c r="DI2542" s="67"/>
    </row>
    <row r="2543" spans="78:113">
      <c r="BZ2543" s="70"/>
      <c r="CA2543" s="71"/>
      <c r="CB2543" s="70"/>
      <c r="CC2543" s="70"/>
      <c r="CD2543" s="72"/>
      <c r="CJ2543"/>
      <c r="CW2543" s="74"/>
      <c r="DC2543" s="67"/>
      <c r="DI2543" s="67"/>
    </row>
    <row r="2544" spans="78:113">
      <c r="BZ2544" s="70"/>
      <c r="CA2544" s="71"/>
      <c r="CB2544" s="70"/>
      <c r="CC2544" s="70"/>
      <c r="CD2544" s="72"/>
      <c r="CJ2544"/>
      <c r="CW2544" s="74"/>
      <c r="DC2544" s="67"/>
      <c r="DI2544" s="67"/>
    </row>
    <row r="2545" spans="78:113">
      <c r="BZ2545" s="70"/>
      <c r="CA2545" s="71"/>
      <c r="CB2545" s="70"/>
      <c r="CC2545" s="70"/>
      <c r="CD2545" s="72"/>
      <c r="CJ2545"/>
      <c r="CW2545" s="74"/>
      <c r="DC2545" s="67"/>
      <c r="DI2545" s="67"/>
    </row>
    <row r="2546" spans="78:113">
      <c r="BZ2546" s="70"/>
      <c r="CA2546" s="71"/>
      <c r="CB2546" s="70"/>
      <c r="CC2546" s="70"/>
      <c r="CD2546" s="72"/>
      <c r="CJ2546"/>
      <c r="CW2546" s="74"/>
      <c r="DC2546" s="67"/>
      <c r="DI2546" s="67"/>
    </row>
    <row r="2547" spans="78:113">
      <c r="BZ2547" s="70"/>
      <c r="CA2547" s="71"/>
      <c r="CB2547" s="70"/>
      <c r="CC2547" s="70"/>
      <c r="CD2547" s="72"/>
      <c r="CJ2547"/>
      <c r="CW2547" s="74"/>
      <c r="DC2547" s="67"/>
      <c r="DI2547" s="67"/>
    </row>
    <row r="2548" spans="78:113">
      <c r="BZ2548" s="70"/>
      <c r="CA2548" s="71"/>
      <c r="CB2548" s="70"/>
      <c r="CC2548" s="70"/>
      <c r="CD2548" s="72"/>
      <c r="CJ2548"/>
      <c r="CW2548" s="74"/>
      <c r="DC2548" s="67"/>
      <c r="DI2548" s="67"/>
    </row>
    <row r="2549" spans="78:113">
      <c r="BZ2549" s="70"/>
      <c r="CA2549" s="71"/>
      <c r="CB2549" s="70"/>
      <c r="CC2549" s="70"/>
      <c r="CD2549" s="72"/>
      <c r="CJ2549"/>
      <c r="CW2549" s="74"/>
      <c r="DC2549" s="67"/>
      <c r="DI2549" s="67"/>
    </row>
    <row r="2550" spans="78:113">
      <c r="BZ2550" s="70"/>
      <c r="CA2550" s="71"/>
      <c r="CB2550" s="70"/>
      <c r="CC2550" s="70"/>
      <c r="CD2550" s="72"/>
      <c r="CJ2550"/>
      <c r="CW2550" s="74"/>
      <c r="DC2550" s="67"/>
      <c r="DI2550" s="67"/>
    </row>
    <row r="2551" spans="78:113">
      <c r="BZ2551" s="70"/>
      <c r="CA2551" s="71"/>
      <c r="CB2551" s="70"/>
      <c r="CC2551" s="70"/>
      <c r="CD2551" s="72"/>
      <c r="CJ2551"/>
      <c r="CW2551" s="74"/>
      <c r="DC2551" s="67"/>
      <c r="DI2551" s="67"/>
    </row>
    <row r="2552" spans="78:113">
      <c r="BZ2552" s="70"/>
      <c r="CA2552" s="71"/>
      <c r="CB2552" s="70"/>
      <c r="CC2552" s="70"/>
      <c r="CD2552" s="72"/>
      <c r="CJ2552"/>
      <c r="CW2552" s="74"/>
      <c r="DC2552" s="67"/>
      <c r="DI2552" s="67"/>
    </row>
    <row r="2553" spans="78:113">
      <c r="BZ2553" s="70"/>
      <c r="CA2553" s="71"/>
      <c r="CB2553" s="70"/>
      <c r="CC2553" s="70"/>
      <c r="CD2553" s="72"/>
      <c r="CJ2553"/>
      <c r="CW2553" s="74"/>
      <c r="DC2553" s="67"/>
      <c r="DI2553" s="67"/>
    </row>
    <row r="2554" spans="78:113">
      <c r="BZ2554" s="70"/>
      <c r="CA2554" s="71"/>
      <c r="CB2554" s="70"/>
      <c r="CC2554" s="70"/>
      <c r="CD2554" s="72"/>
      <c r="CJ2554"/>
      <c r="CW2554" s="74"/>
      <c r="DC2554" s="67"/>
      <c r="DI2554" s="67"/>
    </row>
    <row r="2555" spans="78:113">
      <c r="BZ2555" s="70"/>
      <c r="CA2555" s="71"/>
      <c r="CB2555" s="70"/>
      <c r="CC2555" s="70"/>
      <c r="CD2555" s="72"/>
      <c r="CJ2555"/>
      <c r="CW2555" s="74"/>
      <c r="DC2555" s="67"/>
      <c r="DI2555" s="67"/>
    </row>
    <row r="2556" spans="78:113">
      <c r="BZ2556" s="70"/>
      <c r="CA2556" s="71"/>
      <c r="CB2556" s="70"/>
      <c r="CC2556" s="70"/>
      <c r="CD2556" s="72"/>
      <c r="CJ2556"/>
      <c r="CW2556" s="74"/>
      <c r="DC2556" s="67"/>
      <c r="DI2556" s="67"/>
    </row>
    <row r="2557" spans="78:113">
      <c r="BZ2557" s="70"/>
      <c r="CA2557" s="71"/>
      <c r="CB2557" s="70"/>
      <c r="CC2557" s="70"/>
      <c r="CD2557" s="72"/>
      <c r="CJ2557"/>
      <c r="CW2557" s="74"/>
      <c r="DC2557" s="67"/>
      <c r="DI2557" s="67"/>
    </row>
    <row r="2558" spans="78:113">
      <c r="BZ2558" s="70"/>
      <c r="CA2558" s="71"/>
      <c r="CB2558" s="70"/>
      <c r="CC2558" s="70"/>
      <c r="CD2558" s="72"/>
      <c r="CJ2558"/>
      <c r="CW2558" s="74"/>
      <c r="DC2558" s="67"/>
      <c r="DI2558" s="67"/>
    </row>
    <row r="2559" spans="78:113">
      <c r="BZ2559" s="70"/>
      <c r="CA2559" s="71"/>
      <c r="CB2559" s="70"/>
      <c r="CC2559" s="70"/>
      <c r="CD2559" s="72"/>
      <c r="CJ2559"/>
      <c r="CW2559" s="74"/>
      <c r="DC2559" s="67"/>
      <c r="DI2559" s="67"/>
    </row>
    <row r="2560" spans="78:113">
      <c r="BZ2560" s="70"/>
      <c r="CA2560" s="71"/>
      <c r="CB2560" s="70"/>
      <c r="CC2560" s="70"/>
      <c r="CD2560" s="72"/>
      <c r="CJ2560"/>
      <c r="CW2560" s="74"/>
      <c r="DC2560" s="67"/>
      <c r="DI2560" s="67"/>
    </row>
    <row r="2561" spans="78:113">
      <c r="BZ2561" s="70"/>
      <c r="CA2561" s="71"/>
      <c r="CB2561" s="70"/>
      <c r="CC2561" s="70"/>
      <c r="CD2561" s="72"/>
      <c r="CJ2561"/>
      <c r="CW2561" s="74"/>
      <c r="DC2561" s="67"/>
      <c r="DI2561" s="67"/>
    </row>
    <row r="2562" spans="78:113">
      <c r="BZ2562" s="70"/>
      <c r="CA2562" s="71"/>
      <c r="CB2562" s="70"/>
      <c r="CC2562" s="70"/>
      <c r="CD2562" s="72"/>
      <c r="CJ2562"/>
      <c r="CW2562" s="74"/>
      <c r="DC2562" s="67"/>
      <c r="DI2562" s="67"/>
    </row>
    <row r="2563" spans="78:113">
      <c r="BZ2563" s="70"/>
      <c r="CA2563" s="71"/>
      <c r="CB2563" s="70"/>
      <c r="CC2563" s="70"/>
      <c r="CD2563" s="72"/>
      <c r="CJ2563"/>
      <c r="CW2563" s="74"/>
      <c r="DC2563" s="67"/>
      <c r="DI2563" s="67"/>
    </row>
    <row r="2564" spans="78:113">
      <c r="BZ2564" s="70"/>
      <c r="CA2564" s="71"/>
      <c r="CB2564" s="70"/>
      <c r="CC2564" s="70"/>
      <c r="CD2564" s="72"/>
      <c r="CJ2564"/>
      <c r="CW2564" s="74"/>
      <c r="DC2564" s="67"/>
      <c r="DI2564" s="67"/>
    </row>
    <row r="2565" spans="78:113">
      <c r="BZ2565" s="70"/>
      <c r="CA2565" s="71"/>
      <c r="CB2565" s="70"/>
      <c r="CC2565" s="70"/>
      <c r="CD2565" s="72"/>
      <c r="CJ2565"/>
      <c r="CW2565" s="74"/>
      <c r="DC2565" s="67"/>
      <c r="DI2565" s="67"/>
    </row>
    <row r="2566" spans="78:113">
      <c r="BZ2566" s="70"/>
      <c r="CA2566" s="71"/>
      <c r="CB2566" s="70"/>
      <c r="CC2566" s="70"/>
      <c r="CD2566" s="72"/>
      <c r="CJ2566"/>
      <c r="CW2566" s="74"/>
      <c r="DC2566" s="67"/>
      <c r="DI2566" s="67"/>
    </row>
    <row r="2567" spans="78:113">
      <c r="BZ2567" s="70"/>
      <c r="CA2567" s="71"/>
      <c r="CB2567" s="70"/>
      <c r="CC2567" s="70"/>
      <c r="CD2567" s="72"/>
      <c r="CJ2567"/>
      <c r="CW2567" s="74"/>
      <c r="DC2567" s="67"/>
      <c r="DI2567" s="67"/>
    </row>
    <row r="2568" spans="78:113">
      <c r="BZ2568" s="70"/>
      <c r="CA2568" s="71"/>
      <c r="CB2568" s="70"/>
      <c r="CC2568" s="70"/>
      <c r="CD2568" s="72"/>
      <c r="CJ2568"/>
      <c r="CW2568" s="74"/>
      <c r="DC2568" s="67"/>
      <c r="DI2568" s="67"/>
    </row>
    <row r="2569" spans="78:113">
      <c r="BZ2569" s="70"/>
      <c r="CA2569" s="71"/>
      <c r="CB2569" s="70"/>
      <c r="CC2569" s="70"/>
      <c r="CD2569" s="72"/>
      <c r="CJ2569"/>
      <c r="CW2569" s="74"/>
      <c r="DC2569" s="67"/>
      <c r="DI2569" s="67"/>
    </row>
    <row r="2570" spans="78:113">
      <c r="BZ2570" s="70"/>
      <c r="CA2570" s="71"/>
      <c r="CB2570" s="70"/>
      <c r="CC2570" s="70"/>
      <c r="CD2570" s="72"/>
      <c r="CJ2570"/>
      <c r="CW2570" s="74"/>
      <c r="DC2570" s="67"/>
      <c r="DI2570" s="67"/>
    </row>
    <row r="2571" spans="78:113">
      <c r="BZ2571" s="70"/>
      <c r="CA2571" s="71"/>
      <c r="CB2571" s="70"/>
      <c r="CC2571" s="70"/>
      <c r="CD2571" s="72"/>
      <c r="CJ2571"/>
      <c r="CW2571" s="74"/>
      <c r="DC2571" s="67"/>
      <c r="DI2571" s="67"/>
    </row>
    <row r="2572" spans="78:113">
      <c r="BZ2572" s="70"/>
      <c r="CA2572" s="71"/>
      <c r="CB2572" s="70"/>
      <c r="CC2572" s="70"/>
      <c r="CD2572" s="72"/>
      <c r="CJ2572"/>
      <c r="CW2572" s="74"/>
      <c r="DC2572" s="67"/>
      <c r="DI2572" s="67"/>
    </row>
    <row r="2573" spans="78:113">
      <c r="BZ2573" s="70"/>
      <c r="CA2573" s="71"/>
      <c r="CB2573" s="70"/>
      <c r="CC2573" s="70"/>
      <c r="CD2573" s="72"/>
      <c r="CJ2573"/>
      <c r="CW2573" s="74"/>
      <c r="DC2573" s="67"/>
      <c r="DI2573" s="67"/>
    </row>
    <row r="2574" spans="78:113">
      <c r="BZ2574" s="70"/>
      <c r="CA2574" s="71"/>
      <c r="CB2574" s="70"/>
      <c r="CC2574" s="70"/>
      <c r="CD2574" s="72"/>
      <c r="CJ2574"/>
      <c r="CW2574" s="74"/>
      <c r="DC2574" s="67"/>
      <c r="DI2574" s="67"/>
    </row>
    <row r="2575" spans="78:113">
      <c r="BZ2575" s="70"/>
      <c r="CA2575" s="71"/>
      <c r="CB2575" s="70"/>
      <c r="CC2575" s="70"/>
      <c r="CD2575" s="72"/>
      <c r="CJ2575"/>
      <c r="CW2575" s="74"/>
      <c r="DC2575" s="67"/>
      <c r="DI2575" s="67"/>
    </row>
    <row r="2576" spans="78:113">
      <c r="BZ2576" s="70"/>
      <c r="CA2576" s="71"/>
      <c r="CB2576" s="70"/>
      <c r="CC2576" s="70"/>
      <c r="CD2576" s="72"/>
      <c r="CJ2576"/>
      <c r="CW2576" s="74"/>
      <c r="DC2576" s="67"/>
      <c r="DI2576" s="67"/>
    </row>
    <row r="2577" spans="78:113">
      <c r="BZ2577" s="70"/>
      <c r="CA2577" s="71"/>
      <c r="CB2577" s="70"/>
      <c r="CC2577" s="70"/>
      <c r="CD2577" s="72"/>
      <c r="CJ2577"/>
      <c r="CW2577" s="74"/>
      <c r="DC2577" s="67"/>
      <c r="DI2577" s="67"/>
    </row>
    <row r="2578" spans="78:113">
      <c r="BZ2578" s="70"/>
      <c r="CA2578" s="71"/>
      <c r="CB2578" s="70"/>
      <c r="CC2578" s="70"/>
      <c r="CD2578" s="72"/>
      <c r="CJ2578"/>
      <c r="CW2578" s="74"/>
      <c r="DC2578" s="67"/>
      <c r="DI2578" s="67"/>
    </row>
    <row r="2579" spans="78:113">
      <c r="BZ2579" s="70"/>
      <c r="CA2579" s="71"/>
      <c r="CB2579" s="70"/>
      <c r="CC2579" s="70"/>
      <c r="CD2579" s="72"/>
      <c r="CJ2579"/>
      <c r="CW2579" s="74"/>
      <c r="DC2579" s="67"/>
      <c r="DI2579" s="67"/>
    </row>
    <row r="2580" spans="78:113">
      <c r="BZ2580" s="70"/>
      <c r="CA2580" s="71"/>
      <c r="CB2580" s="70"/>
      <c r="CC2580" s="70"/>
      <c r="CD2580" s="72"/>
      <c r="CJ2580"/>
      <c r="CW2580" s="74"/>
      <c r="DC2580" s="67"/>
      <c r="DI2580" s="67"/>
    </row>
    <row r="2581" spans="78:113">
      <c r="BZ2581" s="70"/>
      <c r="CA2581" s="71"/>
      <c r="CB2581" s="70"/>
      <c r="CC2581" s="70"/>
      <c r="CD2581" s="72"/>
      <c r="CJ2581"/>
      <c r="CW2581" s="74"/>
      <c r="DC2581" s="67"/>
      <c r="DI2581" s="67"/>
    </row>
    <row r="2582" spans="78:113">
      <c r="BZ2582" s="70"/>
      <c r="CA2582" s="71"/>
      <c r="CB2582" s="70"/>
      <c r="CC2582" s="70"/>
      <c r="CD2582" s="72"/>
      <c r="CJ2582"/>
      <c r="CW2582" s="74"/>
      <c r="DC2582" s="67"/>
      <c r="DI2582" s="67"/>
    </row>
    <row r="2583" spans="78:113">
      <c r="BZ2583" s="70"/>
      <c r="CA2583" s="71"/>
      <c r="CB2583" s="70"/>
      <c r="CC2583" s="70"/>
      <c r="CD2583" s="72"/>
      <c r="CJ2583"/>
      <c r="CW2583" s="74"/>
      <c r="DC2583" s="67"/>
      <c r="DI2583" s="67"/>
    </row>
    <row r="2584" spans="78:113">
      <c r="BZ2584" s="70"/>
      <c r="CA2584" s="71"/>
      <c r="CB2584" s="70"/>
      <c r="CC2584" s="70"/>
      <c r="CD2584" s="72"/>
      <c r="CJ2584"/>
      <c r="CW2584" s="74"/>
      <c r="DC2584" s="67"/>
      <c r="DI2584" s="67"/>
    </row>
    <row r="2585" spans="78:113">
      <c r="BZ2585" s="70"/>
      <c r="CA2585" s="71"/>
      <c r="CB2585" s="70"/>
      <c r="CC2585" s="70"/>
      <c r="CD2585" s="72"/>
      <c r="CJ2585"/>
      <c r="CW2585" s="74"/>
      <c r="DC2585" s="67"/>
      <c r="DI2585" s="67"/>
    </row>
    <row r="2586" spans="78:113">
      <c r="BZ2586" s="70"/>
      <c r="CA2586" s="71"/>
      <c r="CB2586" s="70"/>
      <c r="CC2586" s="70"/>
      <c r="CD2586" s="72"/>
      <c r="CJ2586"/>
      <c r="CW2586" s="74"/>
      <c r="DC2586" s="67"/>
      <c r="DI2586" s="67"/>
    </row>
    <row r="2587" spans="78:113">
      <c r="BZ2587" s="70"/>
      <c r="CA2587" s="71"/>
      <c r="CB2587" s="70"/>
      <c r="CC2587" s="70"/>
      <c r="CD2587" s="72"/>
      <c r="CJ2587"/>
      <c r="CW2587" s="74"/>
      <c r="DC2587" s="67"/>
      <c r="DI2587" s="67"/>
    </row>
    <row r="2588" spans="78:113">
      <c r="BZ2588" s="70"/>
      <c r="CA2588" s="71"/>
      <c r="CB2588" s="70"/>
      <c r="CC2588" s="70"/>
      <c r="CD2588" s="72"/>
      <c r="CJ2588"/>
      <c r="CW2588" s="74"/>
      <c r="DC2588" s="67"/>
      <c r="DI2588" s="67"/>
    </row>
    <row r="2589" spans="78:113">
      <c r="BZ2589" s="70"/>
      <c r="CA2589" s="71"/>
      <c r="CB2589" s="70"/>
      <c r="CC2589" s="70"/>
      <c r="CD2589" s="72"/>
      <c r="CJ2589"/>
      <c r="CW2589" s="74"/>
      <c r="DC2589" s="67"/>
      <c r="DI2589" s="67"/>
    </row>
    <row r="2590" spans="78:113">
      <c r="BZ2590" s="70"/>
      <c r="CA2590" s="71"/>
      <c r="CB2590" s="70"/>
      <c r="CC2590" s="70"/>
      <c r="CD2590" s="72"/>
      <c r="CJ2590"/>
      <c r="CW2590" s="74"/>
      <c r="DC2590" s="67"/>
      <c r="DI2590" s="67"/>
    </row>
    <row r="2591" spans="78:113">
      <c r="BZ2591" s="70"/>
      <c r="CA2591" s="71"/>
      <c r="CB2591" s="70"/>
      <c r="CC2591" s="70"/>
      <c r="CD2591" s="72"/>
      <c r="CJ2591"/>
      <c r="CW2591" s="74"/>
      <c r="DC2591" s="67"/>
      <c r="DI2591" s="67"/>
    </row>
    <row r="2592" spans="78:113">
      <c r="BZ2592" s="70"/>
      <c r="CA2592" s="71"/>
      <c r="CB2592" s="70"/>
      <c r="CC2592" s="70"/>
      <c r="CD2592" s="72"/>
      <c r="CJ2592"/>
      <c r="CW2592" s="74"/>
      <c r="DC2592" s="67"/>
      <c r="DI2592" s="67"/>
    </row>
    <row r="2593" spans="78:113">
      <c r="BZ2593" s="70"/>
      <c r="CA2593" s="71"/>
      <c r="CB2593" s="70"/>
      <c r="CC2593" s="70"/>
      <c r="CD2593" s="72"/>
      <c r="CJ2593"/>
      <c r="CW2593" s="74"/>
      <c r="DC2593" s="67"/>
      <c r="DI2593" s="67"/>
    </row>
    <row r="2594" spans="78:113">
      <c r="BZ2594" s="70"/>
      <c r="CA2594" s="71"/>
      <c r="CB2594" s="70"/>
      <c r="CC2594" s="70"/>
      <c r="CD2594" s="72"/>
      <c r="CJ2594"/>
      <c r="CW2594" s="74"/>
      <c r="DC2594" s="67"/>
      <c r="DI2594" s="67"/>
    </row>
    <row r="2595" spans="78:113">
      <c r="BZ2595" s="70"/>
      <c r="CA2595" s="71"/>
      <c r="CB2595" s="70"/>
      <c r="CC2595" s="70"/>
      <c r="CD2595" s="72"/>
      <c r="CJ2595"/>
      <c r="CW2595" s="74"/>
      <c r="DC2595" s="67"/>
      <c r="DI2595" s="67"/>
    </row>
    <row r="2596" spans="78:113">
      <c r="BZ2596" s="70"/>
      <c r="CA2596" s="71"/>
      <c r="CB2596" s="70"/>
      <c r="CC2596" s="70"/>
      <c r="CD2596" s="72"/>
      <c r="CJ2596"/>
      <c r="CW2596" s="74"/>
      <c r="DC2596" s="67"/>
      <c r="DI2596" s="67"/>
    </row>
    <row r="2597" spans="78:113">
      <c r="BZ2597" s="70"/>
      <c r="CA2597" s="71"/>
      <c r="CB2597" s="70"/>
      <c r="CC2597" s="70"/>
      <c r="CD2597" s="72"/>
      <c r="CJ2597"/>
      <c r="CW2597" s="74"/>
      <c r="DC2597" s="67"/>
      <c r="DI2597" s="67"/>
    </row>
    <row r="2598" spans="78:113">
      <c r="BZ2598" s="70"/>
      <c r="CA2598" s="71"/>
      <c r="CB2598" s="70"/>
      <c r="CC2598" s="70"/>
      <c r="CD2598" s="72"/>
      <c r="CJ2598"/>
      <c r="CW2598" s="74"/>
      <c r="DC2598" s="67"/>
      <c r="DI2598" s="67"/>
    </row>
    <row r="2599" spans="78:113">
      <c r="BZ2599" s="70"/>
      <c r="CA2599" s="71"/>
      <c r="CB2599" s="70"/>
      <c r="CC2599" s="70"/>
      <c r="CD2599" s="72"/>
      <c r="CJ2599"/>
      <c r="CW2599" s="74"/>
      <c r="DC2599" s="67"/>
      <c r="DI2599" s="67"/>
    </row>
    <row r="2600" spans="78:113">
      <c r="BZ2600" s="70"/>
      <c r="CA2600" s="71"/>
      <c r="CB2600" s="70"/>
      <c r="CC2600" s="70"/>
      <c r="CD2600" s="72"/>
      <c r="CJ2600"/>
      <c r="CW2600" s="74"/>
      <c r="DC2600" s="67"/>
      <c r="DI2600" s="67"/>
    </row>
    <row r="2601" spans="78:113">
      <c r="BZ2601" s="70"/>
      <c r="CA2601" s="71"/>
      <c r="CB2601" s="70"/>
      <c r="CC2601" s="70"/>
      <c r="CD2601" s="72"/>
      <c r="CJ2601"/>
      <c r="CW2601" s="74"/>
      <c r="DC2601" s="67"/>
      <c r="DI2601" s="67"/>
    </row>
    <row r="2602" spans="78:113">
      <c r="BZ2602" s="70"/>
      <c r="CA2602" s="71"/>
      <c r="CB2602" s="70"/>
      <c r="CC2602" s="70"/>
      <c r="CD2602" s="72"/>
      <c r="CJ2602"/>
      <c r="CW2602" s="74"/>
      <c r="DC2602" s="67"/>
      <c r="DI2602" s="67"/>
    </row>
    <row r="2603" spans="78:113">
      <c r="BZ2603" s="70"/>
      <c r="CA2603" s="71"/>
      <c r="CB2603" s="70"/>
      <c r="CC2603" s="70"/>
      <c r="CD2603" s="72"/>
      <c r="CJ2603"/>
      <c r="CW2603" s="74"/>
      <c r="DC2603" s="67"/>
      <c r="DI2603" s="67"/>
    </row>
    <row r="2604" spans="78:113">
      <c r="BZ2604" s="70"/>
      <c r="CA2604" s="71"/>
      <c r="CB2604" s="70"/>
      <c r="CC2604" s="70"/>
      <c r="CD2604" s="72"/>
      <c r="CJ2604"/>
      <c r="CW2604" s="74"/>
      <c r="DC2604" s="67"/>
      <c r="DI2604" s="67"/>
    </row>
    <row r="2605" spans="78:113">
      <c r="BZ2605" s="70"/>
      <c r="CA2605" s="71"/>
      <c r="CB2605" s="70"/>
      <c r="CC2605" s="70"/>
      <c r="CD2605" s="72"/>
      <c r="CJ2605"/>
      <c r="CW2605" s="74"/>
      <c r="DC2605" s="67"/>
      <c r="DI2605" s="67"/>
    </row>
    <row r="2606" spans="78:113">
      <c r="BZ2606" s="70"/>
      <c r="CA2606" s="71"/>
      <c r="CB2606" s="70"/>
      <c r="CC2606" s="70"/>
      <c r="CD2606" s="72"/>
      <c r="CJ2606"/>
      <c r="CW2606" s="74"/>
      <c r="DC2606" s="67"/>
      <c r="DI2606" s="67"/>
    </row>
    <row r="2607" spans="78:113">
      <c r="BZ2607" s="70"/>
      <c r="CA2607" s="71"/>
      <c r="CB2607" s="70"/>
      <c r="CC2607" s="70"/>
      <c r="CD2607" s="72"/>
      <c r="CJ2607"/>
      <c r="CW2607" s="74"/>
      <c r="DC2607" s="67"/>
      <c r="DI2607" s="67"/>
    </row>
    <row r="2608" spans="78:113">
      <c r="BZ2608" s="70"/>
      <c r="CA2608" s="71"/>
      <c r="CB2608" s="70"/>
      <c r="CC2608" s="70"/>
      <c r="CD2608" s="72"/>
      <c r="CJ2608"/>
      <c r="CW2608" s="74"/>
      <c r="DC2608" s="67"/>
      <c r="DI2608" s="67"/>
    </row>
    <row r="2609" spans="78:113">
      <c r="BZ2609" s="70"/>
      <c r="CA2609" s="71"/>
      <c r="CB2609" s="70"/>
      <c r="CC2609" s="70"/>
      <c r="CD2609" s="72"/>
      <c r="CJ2609"/>
      <c r="CW2609" s="74"/>
      <c r="DC2609" s="67"/>
      <c r="DI2609" s="67"/>
    </row>
    <row r="2610" spans="78:113">
      <c r="BZ2610" s="70"/>
      <c r="CA2610" s="71"/>
      <c r="CB2610" s="70"/>
      <c r="CC2610" s="70"/>
      <c r="CD2610" s="72"/>
      <c r="CJ2610"/>
      <c r="CW2610" s="74"/>
      <c r="DC2610" s="67"/>
      <c r="DI2610" s="67"/>
    </row>
    <row r="2611" spans="78:113">
      <c r="BZ2611" s="70"/>
      <c r="CA2611" s="71"/>
      <c r="CB2611" s="70"/>
      <c r="CC2611" s="70"/>
      <c r="CD2611" s="72"/>
      <c r="CJ2611"/>
      <c r="CW2611" s="74"/>
      <c r="DC2611" s="67"/>
      <c r="DI2611" s="67"/>
    </row>
    <row r="2612" spans="78:113">
      <c r="BZ2612" s="70"/>
      <c r="CA2612" s="71"/>
      <c r="CB2612" s="70"/>
      <c r="CC2612" s="70"/>
      <c r="CD2612" s="72"/>
      <c r="CJ2612"/>
      <c r="CW2612" s="74"/>
      <c r="DC2612" s="67"/>
      <c r="DI2612" s="67"/>
    </row>
    <row r="2613" spans="78:113">
      <c r="BZ2613" s="70"/>
      <c r="CA2613" s="71"/>
      <c r="CB2613" s="70"/>
      <c r="CC2613" s="70"/>
      <c r="CD2613" s="72"/>
      <c r="CJ2613"/>
      <c r="CW2613" s="74"/>
      <c r="DC2613" s="67"/>
      <c r="DI2613" s="67"/>
    </row>
    <row r="2614" spans="78:113">
      <c r="BZ2614" s="70"/>
      <c r="CA2614" s="71"/>
      <c r="CB2614" s="70"/>
      <c r="CC2614" s="70"/>
      <c r="CD2614" s="72"/>
      <c r="CJ2614"/>
      <c r="CW2614" s="74"/>
      <c r="DC2614" s="67"/>
      <c r="DI2614" s="67"/>
    </row>
    <row r="2615" spans="78:113">
      <c r="BZ2615" s="70"/>
      <c r="CA2615" s="71"/>
      <c r="CB2615" s="70"/>
      <c r="CC2615" s="70"/>
      <c r="CD2615" s="72"/>
      <c r="CJ2615"/>
      <c r="CW2615" s="74"/>
      <c r="DC2615" s="67"/>
      <c r="DI2615" s="67"/>
    </row>
    <row r="2616" spans="78:113">
      <c r="BZ2616" s="70"/>
      <c r="CA2616" s="71"/>
      <c r="CB2616" s="70"/>
      <c r="CC2616" s="70"/>
      <c r="CD2616" s="72"/>
      <c r="CJ2616"/>
      <c r="CW2616" s="74"/>
      <c r="DC2616" s="67"/>
      <c r="DI2616" s="67"/>
    </row>
    <row r="2617" spans="78:113">
      <c r="BZ2617" s="70"/>
      <c r="CA2617" s="71"/>
      <c r="CB2617" s="70"/>
      <c r="CC2617" s="70"/>
      <c r="CD2617" s="72"/>
      <c r="CJ2617"/>
      <c r="CW2617" s="74"/>
      <c r="DC2617" s="67"/>
      <c r="DI2617" s="67"/>
    </row>
    <row r="2618" spans="78:113">
      <c r="BZ2618" s="70"/>
      <c r="CA2618" s="71"/>
      <c r="CB2618" s="70"/>
      <c r="CC2618" s="70"/>
      <c r="CD2618" s="72"/>
      <c r="CJ2618"/>
      <c r="CW2618" s="74"/>
      <c r="DC2618" s="67"/>
      <c r="DI2618" s="67"/>
    </row>
    <row r="2619" spans="78:113">
      <c r="BZ2619" s="70"/>
      <c r="CA2619" s="71"/>
      <c r="CB2619" s="70"/>
      <c r="CC2619" s="70"/>
      <c r="CD2619" s="72"/>
      <c r="CJ2619"/>
      <c r="CW2619" s="74"/>
      <c r="DC2619" s="67"/>
      <c r="DI2619" s="67"/>
    </row>
    <row r="2620" spans="78:113">
      <c r="BZ2620" s="70"/>
      <c r="CA2620" s="71"/>
      <c r="CB2620" s="70"/>
      <c r="CC2620" s="70"/>
      <c r="CD2620" s="72"/>
      <c r="CJ2620"/>
      <c r="CW2620" s="74"/>
      <c r="DC2620" s="67"/>
      <c r="DI2620" s="67"/>
    </row>
    <row r="2621" spans="78:113">
      <c r="BZ2621" s="70"/>
      <c r="CA2621" s="71"/>
      <c r="CB2621" s="70"/>
      <c r="CC2621" s="70"/>
      <c r="CD2621" s="72"/>
      <c r="CJ2621"/>
      <c r="CW2621" s="74"/>
      <c r="DC2621" s="67"/>
      <c r="DI2621" s="67"/>
    </row>
    <row r="2622" spans="78:113">
      <c r="BZ2622" s="70"/>
      <c r="CA2622" s="71"/>
      <c r="CB2622" s="70"/>
      <c r="CC2622" s="70"/>
      <c r="CD2622" s="72"/>
      <c r="CJ2622"/>
      <c r="CW2622" s="74"/>
      <c r="DC2622" s="67"/>
      <c r="DI2622" s="67"/>
    </row>
    <row r="2623" spans="78:113">
      <c r="BZ2623" s="70"/>
      <c r="CA2623" s="71"/>
      <c r="CB2623" s="70"/>
      <c r="CC2623" s="70"/>
      <c r="CD2623" s="72"/>
      <c r="CJ2623"/>
      <c r="CW2623" s="74"/>
      <c r="DC2623" s="67"/>
      <c r="DI2623" s="67"/>
    </row>
    <row r="2624" spans="78:113">
      <c r="BZ2624" s="70"/>
      <c r="CA2624" s="71"/>
      <c r="CB2624" s="70"/>
      <c r="CC2624" s="70"/>
      <c r="CD2624" s="72"/>
      <c r="CJ2624"/>
      <c r="CW2624" s="74"/>
      <c r="DC2624" s="67"/>
      <c r="DI2624" s="67"/>
    </row>
    <row r="2625" spans="78:113">
      <c r="BZ2625" s="70"/>
      <c r="CA2625" s="71"/>
      <c r="CB2625" s="70"/>
      <c r="CC2625" s="70"/>
      <c r="CD2625" s="72"/>
      <c r="CJ2625"/>
      <c r="CW2625" s="74"/>
      <c r="DC2625" s="67"/>
      <c r="DI2625" s="67"/>
    </row>
    <row r="2626" spans="78:113">
      <c r="BZ2626" s="70"/>
      <c r="CA2626" s="71"/>
      <c r="CB2626" s="70"/>
      <c r="CC2626" s="70"/>
      <c r="CD2626" s="72"/>
      <c r="CJ2626"/>
      <c r="CW2626" s="74"/>
      <c r="DC2626" s="67"/>
      <c r="DI2626" s="67"/>
    </row>
    <row r="2627" spans="78:113">
      <c r="BZ2627" s="70"/>
      <c r="CA2627" s="71"/>
      <c r="CB2627" s="70"/>
      <c r="CC2627" s="70"/>
      <c r="CD2627" s="72"/>
      <c r="CJ2627"/>
      <c r="CW2627" s="74"/>
      <c r="DC2627" s="67"/>
      <c r="DI2627" s="67"/>
    </row>
    <row r="2628" spans="78:113">
      <c r="BZ2628" s="70"/>
      <c r="CA2628" s="71"/>
      <c r="CB2628" s="70"/>
      <c r="CC2628" s="70"/>
      <c r="CD2628" s="72"/>
      <c r="CJ2628"/>
      <c r="CW2628" s="74"/>
      <c r="DC2628" s="67"/>
      <c r="DI2628" s="67"/>
    </row>
    <row r="2629" spans="78:113">
      <c r="BZ2629" s="70"/>
      <c r="CA2629" s="71"/>
      <c r="CB2629" s="70"/>
      <c r="CC2629" s="70"/>
      <c r="CD2629" s="72"/>
      <c r="CJ2629"/>
      <c r="CW2629" s="74"/>
      <c r="DC2629" s="67"/>
      <c r="DI2629" s="67"/>
    </row>
    <row r="2630" spans="78:113">
      <c r="BZ2630" s="70"/>
      <c r="CA2630" s="71"/>
      <c r="CB2630" s="70"/>
      <c r="CC2630" s="70"/>
      <c r="CD2630" s="72"/>
      <c r="CJ2630"/>
      <c r="CW2630" s="74"/>
      <c r="DC2630" s="67"/>
      <c r="DI2630" s="67"/>
    </row>
    <row r="2631" spans="78:113">
      <c r="BZ2631" s="70"/>
      <c r="CA2631" s="71"/>
      <c r="CB2631" s="70"/>
      <c r="CC2631" s="70"/>
      <c r="CD2631" s="72"/>
      <c r="CJ2631"/>
      <c r="CW2631" s="74"/>
      <c r="DC2631" s="67"/>
      <c r="DI2631" s="67"/>
    </row>
    <row r="2632" spans="78:113">
      <c r="BZ2632" s="70"/>
      <c r="CA2632" s="71"/>
      <c r="CB2632" s="70"/>
      <c r="CC2632" s="70"/>
      <c r="CD2632" s="72"/>
      <c r="CJ2632"/>
      <c r="CW2632" s="74"/>
      <c r="DC2632" s="67"/>
      <c r="DI2632" s="67"/>
    </row>
    <row r="2633" spans="78:113">
      <c r="BZ2633" s="70"/>
      <c r="CA2633" s="71"/>
      <c r="CB2633" s="70"/>
      <c r="CC2633" s="70"/>
      <c r="CD2633" s="72"/>
      <c r="CJ2633"/>
      <c r="CW2633" s="74"/>
      <c r="DC2633" s="67"/>
      <c r="DI2633" s="67"/>
    </row>
    <row r="2634" spans="78:113">
      <c r="BZ2634" s="70"/>
      <c r="CA2634" s="71"/>
      <c r="CB2634" s="70"/>
      <c r="CC2634" s="70"/>
      <c r="CD2634" s="72"/>
      <c r="CJ2634"/>
      <c r="CW2634" s="74"/>
      <c r="DC2634" s="67"/>
      <c r="DI2634" s="67"/>
    </row>
    <row r="2635" spans="78:113">
      <c r="BZ2635" s="70"/>
      <c r="CA2635" s="71"/>
      <c r="CB2635" s="70"/>
      <c r="CC2635" s="70"/>
      <c r="CD2635" s="72"/>
      <c r="CJ2635"/>
      <c r="CW2635" s="74"/>
      <c r="DC2635" s="67"/>
      <c r="DI2635" s="67"/>
    </row>
    <row r="2636" spans="78:113">
      <c r="BZ2636" s="70"/>
      <c r="CA2636" s="71"/>
      <c r="CB2636" s="70"/>
      <c r="CC2636" s="70"/>
      <c r="CD2636" s="72"/>
      <c r="CJ2636"/>
      <c r="CW2636" s="74"/>
      <c r="DC2636" s="67"/>
      <c r="DI2636" s="67"/>
    </row>
    <row r="2637" spans="78:113">
      <c r="BZ2637" s="70"/>
      <c r="CA2637" s="71"/>
      <c r="CB2637" s="70"/>
      <c r="CC2637" s="70"/>
      <c r="CD2637" s="72"/>
      <c r="CJ2637"/>
      <c r="CW2637" s="74"/>
      <c r="DC2637" s="67"/>
      <c r="DI2637" s="67"/>
    </row>
    <row r="2638" spans="78:113">
      <c r="BZ2638" s="70"/>
      <c r="CA2638" s="71"/>
      <c r="CB2638" s="70"/>
      <c r="CC2638" s="70"/>
      <c r="CD2638" s="72"/>
      <c r="CJ2638"/>
      <c r="CW2638" s="74"/>
      <c r="DC2638" s="67"/>
      <c r="DI2638" s="67"/>
    </row>
    <row r="2639" spans="78:113">
      <c r="BZ2639" s="70"/>
      <c r="CA2639" s="71"/>
      <c r="CB2639" s="70"/>
      <c r="CC2639" s="70"/>
      <c r="CD2639" s="72"/>
      <c r="CJ2639"/>
      <c r="CW2639" s="74"/>
      <c r="DC2639" s="67"/>
      <c r="DI2639" s="67"/>
    </row>
    <row r="2640" spans="78:113">
      <c r="BZ2640" s="70"/>
      <c r="CA2640" s="71"/>
      <c r="CB2640" s="70"/>
      <c r="CC2640" s="70"/>
      <c r="CD2640" s="72"/>
      <c r="CJ2640"/>
      <c r="CW2640" s="74"/>
      <c r="DC2640" s="67"/>
      <c r="DI2640" s="67"/>
    </row>
    <row r="2641" spans="78:113">
      <c r="BZ2641" s="70"/>
      <c r="CA2641" s="71"/>
      <c r="CB2641" s="70"/>
      <c r="CC2641" s="70"/>
      <c r="CD2641" s="72"/>
      <c r="CJ2641"/>
      <c r="CW2641" s="74"/>
      <c r="DC2641" s="67"/>
      <c r="DI2641" s="67"/>
    </row>
    <row r="2642" spans="78:113">
      <c r="BZ2642" s="70"/>
      <c r="CA2642" s="71"/>
      <c r="CB2642" s="70"/>
      <c r="CC2642" s="70"/>
      <c r="CD2642" s="72"/>
      <c r="CJ2642"/>
      <c r="CW2642" s="74"/>
      <c r="DC2642" s="67"/>
      <c r="DI2642" s="67"/>
    </row>
    <row r="2643" spans="78:113">
      <c r="BZ2643" s="70"/>
      <c r="CA2643" s="71"/>
      <c r="CB2643" s="70"/>
      <c r="CC2643" s="70"/>
      <c r="CD2643" s="72"/>
      <c r="CJ2643"/>
      <c r="CW2643" s="74"/>
      <c r="DC2643" s="67"/>
      <c r="DI2643" s="67"/>
    </row>
    <row r="2644" spans="78:113">
      <c r="BZ2644" s="70"/>
      <c r="CA2644" s="71"/>
      <c r="CB2644" s="70"/>
      <c r="CC2644" s="70"/>
      <c r="CD2644" s="72"/>
      <c r="CJ2644"/>
      <c r="CW2644" s="74"/>
      <c r="DC2644" s="67"/>
      <c r="DI2644" s="67"/>
    </row>
    <row r="2645" spans="78:113">
      <c r="BZ2645" s="70"/>
      <c r="CA2645" s="71"/>
      <c r="CB2645" s="70"/>
      <c r="CC2645" s="70"/>
      <c r="CD2645" s="72"/>
      <c r="CJ2645"/>
      <c r="CW2645" s="74"/>
      <c r="DC2645" s="67"/>
      <c r="DI2645" s="67"/>
    </row>
    <row r="2646" spans="78:113">
      <c r="BZ2646" s="70"/>
      <c r="CA2646" s="71"/>
      <c r="CB2646" s="70"/>
      <c r="CC2646" s="70"/>
      <c r="CD2646" s="72"/>
      <c r="CJ2646"/>
      <c r="CW2646" s="74"/>
      <c r="DC2646" s="67"/>
      <c r="DI2646" s="67"/>
    </row>
    <row r="2647" spans="78:113">
      <c r="BZ2647" s="70"/>
      <c r="CA2647" s="71"/>
      <c r="CB2647" s="70"/>
      <c r="CC2647" s="70"/>
      <c r="CD2647" s="72"/>
      <c r="CJ2647"/>
      <c r="CW2647" s="74"/>
      <c r="DC2647" s="67"/>
      <c r="DI2647" s="67"/>
    </row>
    <row r="2648" spans="78:113">
      <c r="BZ2648" s="70"/>
      <c r="CA2648" s="71"/>
      <c r="CB2648" s="70"/>
      <c r="CC2648" s="70"/>
      <c r="CD2648" s="72"/>
      <c r="CJ2648"/>
      <c r="CW2648" s="74"/>
      <c r="DC2648" s="67"/>
      <c r="DI2648" s="67"/>
    </row>
    <row r="2649" spans="78:113">
      <c r="BZ2649" s="70"/>
      <c r="CA2649" s="71"/>
      <c r="CB2649" s="70"/>
      <c r="CC2649" s="70"/>
      <c r="CD2649" s="72"/>
      <c r="CJ2649"/>
      <c r="CW2649" s="74"/>
      <c r="DC2649" s="67"/>
      <c r="DI2649" s="67"/>
    </row>
    <row r="2650" spans="78:113">
      <c r="BZ2650" s="70"/>
      <c r="CA2650" s="71"/>
      <c r="CB2650" s="70"/>
      <c r="CC2650" s="70"/>
      <c r="CD2650" s="72"/>
      <c r="CJ2650"/>
      <c r="CW2650" s="74"/>
      <c r="DC2650" s="67"/>
      <c r="DI2650" s="67"/>
    </row>
    <row r="2651" spans="78:113">
      <c r="BZ2651" s="70"/>
      <c r="CA2651" s="71"/>
      <c r="CB2651" s="70"/>
      <c r="CC2651" s="70"/>
      <c r="CD2651" s="72"/>
      <c r="CJ2651"/>
      <c r="CW2651" s="74"/>
      <c r="DC2651" s="67"/>
      <c r="DI2651" s="67"/>
    </row>
    <row r="2652" spans="78:113">
      <c r="BZ2652" s="70"/>
      <c r="CA2652" s="71"/>
      <c r="CB2652" s="70"/>
      <c r="CC2652" s="70"/>
      <c r="CD2652" s="72"/>
      <c r="CJ2652"/>
      <c r="CW2652" s="74"/>
      <c r="DC2652" s="67"/>
      <c r="DI2652" s="67"/>
    </row>
    <row r="2653" spans="78:113">
      <c r="BZ2653" s="70"/>
      <c r="CA2653" s="71"/>
      <c r="CB2653" s="70"/>
      <c r="CC2653" s="70"/>
      <c r="CD2653" s="72"/>
      <c r="CJ2653"/>
      <c r="CW2653" s="74"/>
      <c r="DC2653" s="67"/>
      <c r="DI2653" s="67"/>
    </row>
    <row r="2654" spans="78:113">
      <c r="BZ2654" s="70"/>
      <c r="CA2654" s="71"/>
      <c r="CB2654" s="70"/>
      <c r="CC2654" s="70"/>
      <c r="CD2654" s="72"/>
      <c r="CJ2654"/>
      <c r="CW2654" s="74"/>
      <c r="DC2654" s="67"/>
      <c r="DI2654" s="67"/>
    </row>
    <row r="2655" spans="78:113">
      <c r="BZ2655" s="70"/>
      <c r="CA2655" s="71"/>
      <c r="CB2655" s="70"/>
      <c r="CC2655" s="70"/>
      <c r="CD2655" s="72"/>
      <c r="CJ2655"/>
      <c r="CW2655" s="74"/>
      <c r="DC2655" s="67"/>
      <c r="DI2655" s="67"/>
    </row>
    <row r="2656" spans="78:113">
      <c r="BZ2656" s="70"/>
      <c r="CA2656" s="71"/>
      <c r="CB2656" s="70"/>
      <c r="CC2656" s="70"/>
      <c r="CD2656" s="72"/>
      <c r="CJ2656"/>
      <c r="CW2656" s="74"/>
      <c r="DC2656" s="67"/>
      <c r="DI2656" s="67"/>
    </row>
    <row r="2657" spans="78:113">
      <c r="BZ2657" s="70"/>
      <c r="CA2657" s="71"/>
      <c r="CB2657" s="70"/>
      <c r="CC2657" s="70"/>
      <c r="CD2657" s="72"/>
      <c r="CJ2657"/>
      <c r="CW2657" s="74"/>
      <c r="DC2657" s="67"/>
      <c r="DI2657" s="67"/>
    </row>
    <row r="2658" spans="78:113">
      <c r="BZ2658" s="70"/>
      <c r="CA2658" s="71"/>
      <c r="CB2658" s="70"/>
      <c r="CC2658" s="70"/>
      <c r="CD2658" s="72"/>
      <c r="CJ2658"/>
      <c r="CW2658" s="74"/>
      <c r="DC2658" s="67"/>
      <c r="DI2658" s="67"/>
    </row>
    <row r="2659" spans="78:113">
      <c r="BZ2659" s="70"/>
      <c r="CA2659" s="71"/>
      <c r="CB2659" s="70"/>
      <c r="CC2659" s="70"/>
      <c r="CD2659" s="72"/>
      <c r="CJ2659"/>
      <c r="CW2659" s="74"/>
      <c r="DC2659" s="67"/>
      <c r="DI2659" s="67"/>
    </row>
    <row r="2660" spans="78:113">
      <c r="BZ2660" s="70"/>
      <c r="CA2660" s="71"/>
      <c r="CB2660" s="70"/>
      <c r="CC2660" s="70"/>
      <c r="CD2660" s="72"/>
      <c r="CJ2660"/>
      <c r="CW2660" s="74"/>
      <c r="DC2660" s="67"/>
      <c r="DI2660" s="67"/>
    </row>
    <row r="2661" spans="78:113">
      <c r="BZ2661" s="70"/>
      <c r="CA2661" s="71"/>
      <c r="CB2661" s="70"/>
      <c r="CC2661" s="70"/>
      <c r="CD2661" s="72"/>
      <c r="CJ2661"/>
      <c r="CW2661" s="74"/>
      <c r="DC2661" s="67"/>
      <c r="DI2661" s="67"/>
    </row>
    <row r="2662" spans="78:113">
      <c r="BZ2662" s="70"/>
      <c r="CA2662" s="71"/>
      <c r="CB2662" s="70"/>
      <c r="CC2662" s="70"/>
      <c r="CD2662" s="72"/>
      <c r="CJ2662"/>
      <c r="CW2662" s="74"/>
      <c r="DC2662" s="67"/>
      <c r="DI2662" s="67"/>
    </row>
    <row r="2663" spans="78:113">
      <c r="BZ2663" s="70"/>
      <c r="CA2663" s="71"/>
      <c r="CB2663" s="70"/>
      <c r="CC2663" s="70"/>
      <c r="CD2663" s="72"/>
      <c r="CJ2663"/>
      <c r="CW2663" s="74"/>
      <c r="DC2663" s="67"/>
      <c r="DI2663" s="67"/>
    </row>
    <row r="2664" spans="78:113">
      <c r="BZ2664" s="70"/>
      <c r="CA2664" s="71"/>
      <c r="CB2664" s="70"/>
      <c r="CC2664" s="70"/>
      <c r="CD2664" s="72"/>
      <c r="CJ2664"/>
      <c r="CW2664" s="74"/>
      <c r="DC2664" s="67"/>
      <c r="DI2664" s="67"/>
    </row>
    <row r="2665" spans="78:113">
      <c r="BZ2665" s="70"/>
      <c r="CA2665" s="71"/>
      <c r="CB2665" s="70"/>
      <c r="CC2665" s="70"/>
      <c r="CD2665" s="72"/>
      <c r="CJ2665"/>
      <c r="CW2665" s="74"/>
      <c r="DC2665" s="67"/>
      <c r="DI2665" s="67"/>
    </row>
    <row r="2666" spans="78:113">
      <c r="BZ2666" s="70"/>
      <c r="CA2666" s="71"/>
      <c r="CB2666" s="70"/>
      <c r="CC2666" s="70"/>
      <c r="CD2666" s="72"/>
      <c r="CJ2666"/>
      <c r="CW2666" s="74"/>
      <c r="DC2666" s="67"/>
      <c r="DI2666" s="67"/>
    </row>
    <row r="2667" spans="78:113">
      <c r="BZ2667" s="70"/>
      <c r="CA2667" s="71"/>
      <c r="CB2667" s="70"/>
      <c r="CC2667" s="70"/>
      <c r="CD2667" s="72"/>
      <c r="CJ2667"/>
      <c r="CW2667" s="74"/>
      <c r="DC2667" s="67"/>
      <c r="DI2667" s="67"/>
    </row>
    <row r="2668" spans="78:113">
      <c r="BZ2668" s="70"/>
      <c r="CA2668" s="71"/>
      <c r="CB2668" s="70"/>
      <c r="CC2668" s="70"/>
      <c r="CD2668" s="72"/>
      <c r="CJ2668"/>
      <c r="CW2668" s="74"/>
      <c r="DC2668" s="67"/>
      <c r="DI2668" s="67"/>
    </row>
    <row r="2669" spans="78:113">
      <c r="BZ2669" s="70"/>
      <c r="CA2669" s="71"/>
      <c r="CB2669" s="70"/>
      <c r="CC2669" s="70"/>
      <c r="CD2669" s="72"/>
      <c r="CJ2669"/>
      <c r="CW2669" s="74"/>
      <c r="DC2669" s="67"/>
      <c r="DI2669" s="67"/>
    </row>
    <row r="2670" spans="78:113">
      <c r="BZ2670" s="70"/>
      <c r="CA2670" s="71"/>
      <c r="CB2670" s="70"/>
      <c r="CC2670" s="70"/>
      <c r="CD2670" s="72"/>
      <c r="CJ2670"/>
      <c r="CW2670" s="74"/>
      <c r="DC2670" s="67"/>
      <c r="DI2670" s="67"/>
    </row>
    <row r="2671" spans="78:113">
      <c r="BZ2671" s="70"/>
      <c r="CA2671" s="71"/>
      <c r="CB2671" s="70"/>
      <c r="CC2671" s="70"/>
      <c r="CD2671" s="72"/>
      <c r="CJ2671"/>
      <c r="CW2671" s="74"/>
      <c r="DC2671" s="67"/>
      <c r="DI2671" s="67"/>
    </row>
    <row r="2672" spans="78:113">
      <c r="BZ2672" s="70"/>
      <c r="CA2672" s="71"/>
      <c r="CB2672" s="70"/>
      <c r="CC2672" s="70"/>
      <c r="CD2672" s="72"/>
      <c r="CJ2672"/>
      <c r="CW2672" s="74"/>
      <c r="DC2672" s="67"/>
      <c r="DI2672" s="67"/>
    </row>
    <row r="2673" spans="78:113">
      <c r="BZ2673" s="70"/>
      <c r="CA2673" s="71"/>
      <c r="CB2673" s="70"/>
      <c r="CC2673" s="70"/>
      <c r="CD2673" s="72"/>
      <c r="CJ2673"/>
      <c r="CW2673" s="74"/>
      <c r="DC2673" s="67"/>
      <c r="DI2673" s="67"/>
    </row>
    <row r="2674" spans="78:113">
      <c r="BZ2674" s="70"/>
      <c r="CA2674" s="71"/>
      <c r="CB2674" s="70"/>
      <c r="CC2674" s="70"/>
      <c r="CD2674" s="72"/>
      <c r="CJ2674"/>
      <c r="CW2674" s="74"/>
      <c r="DC2674" s="67"/>
      <c r="DI2674" s="67"/>
    </row>
    <row r="2675" spans="78:113">
      <c r="BZ2675" s="70"/>
      <c r="CA2675" s="71"/>
      <c r="CB2675" s="70"/>
      <c r="CC2675" s="70"/>
      <c r="CD2675" s="72"/>
      <c r="CJ2675"/>
      <c r="CW2675" s="74"/>
      <c r="DC2675" s="67"/>
      <c r="DI2675" s="67"/>
    </row>
    <row r="2676" spans="78:113">
      <c r="BZ2676" s="70"/>
      <c r="CA2676" s="71"/>
      <c r="CB2676" s="70"/>
      <c r="CC2676" s="70"/>
      <c r="CD2676" s="72"/>
      <c r="CJ2676"/>
      <c r="CW2676" s="74"/>
      <c r="DC2676" s="67"/>
      <c r="DI2676" s="67"/>
    </row>
    <row r="2677" spans="78:113">
      <c r="BZ2677" s="70"/>
      <c r="CA2677" s="71"/>
      <c r="CB2677" s="70"/>
      <c r="CC2677" s="70"/>
      <c r="CD2677" s="72"/>
      <c r="CJ2677"/>
      <c r="CW2677" s="74"/>
      <c r="DC2677" s="67"/>
      <c r="DI2677" s="67"/>
    </row>
    <row r="2678" spans="78:113">
      <c r="BZ2678" s="70"/>
      <c r="CA2678" s="71"/>
      <c r="CB2678" s="70"/>
      <c r="CC2678" s="70"/>
      <c r="CD2678" s="72"/>
      <c r="CJ2678"/>
      <c r="CW2678" s="74"/>
      <c r="DC2678" s="67"/>
      <c r="DI2678" s="67"/>
    </row>
    <row r="2679" spans="78:113">
      <c r="BZ2679" s="70"/>
      <c r="CA2679" s="71"/>
      <c r="CB2679" s="70"/>
      <c r="CC2679" s="70"/>
      <c r="CD2679" s="72"/>
      <c r="CJ2679"/>
      <c r="CW2679" s="74"/>
      <c r="DC2679" s="67"/>
      <c r="DI2679" s="67"/>
    </row>
    <row r="2680" spans="78:113">
      <c r="BZ2680" s="70"/>
      <c r="CA2680" s="71"/>
      <c r="CB2680" s="70"/>
      <c r="CC2680" s="70"/>
      <c r="CD2680" s="72"/>
      <c r="CJ2680"/>
      <c r="CW2680" s="74"/>
      <c r="DC2680" s="67"/>
      <c r="DI2680" s="67"/>
    </row>
    <row r="2681" spans="78:113">
      <c r="BZ2681" s="70"/>
      <c r="CA2681" s="71"/>
      <c r="CB2681" s="70"/>
      <c r="CC2681" s="70"/>
      <c r="CD2681" s="72"/>
      <c r="CJ2681"/>
      <c r="CW2681" s="74"/>
      <c r="DC2681" s="67"/>
      <c r="DI2681" s="67"/>
    </row>
    <row r="2682" spans="78:113">
      <c r="BZ2682" s="70"/>
      <c r="CA2682" s="71"/>
      <c r="CB2682" s="70"/>
      <c r="CC2682" s="70"/>
      <c r="CD2682" s="72"/>
      <c r="CJ2682"/>
      <c r="CW2682" s="74"/>
      <c r="DC2682" s="67"/>
      <c r="DI2682" s="67"/>
    </row>
    <row r="2683" spans="78:113">
      <c r="BZ2683" s="70"/>
      <c r="CA2683" s="71"/>
      <c r="CB2683" s="70"/>
      <c r="CC2683" s="70"/>
      <c r="CD2683" s="72"/>
      <c r="CJ2683"/>
      <c r="CW2683" s="74"/>
      <c r="DC2683" s="67"/>
      <c r="DI2683" s="67"/>
    </row>
    <row r="2684" spans="78:113">
      <c r="BZ2684" s="70"/>
      <c r="CA2684" s="71"/>
      <c r="CB2684" s="70"/>
      <c r="CC2684" s="70"/>
      <c r="CD2684" s="72"/>
      <c r="CJ2684"/>
      <c r="CW2684" s="74"/>
      <c r="DC2684" s="67"/>
      <c r="DI2684" s="67"/>
    </row>
    <row r="2685" spans="78:113">
      <c r="BZ2685" s="70"/>
      <c r="CA2685" s="71"/>
      <c r="CB2685" s="70"/>
      <c r="CC2685" s="70"/>
      <c r="CD2685" s="72"/>
      <c r="CJ2685"/>
      <c r="CW2685" s="74"/>
      <c r="DC2685" s="67"/>
      <c r="DI2685" s="67"/>
    </row>
    <row r="2686" spans="78:113">
      <c r="BZ2686" s="70"/>
      <c r="CA2686" s="71"/>
      <c r="CB2686" s="70"/>
      <c r="CC2686" s="70"/>
      <c r="CD2686" s="72"/>
      <c r="CJ2686"/>
      <c r="CW2686" s="74"/>
      <c r="DC2686" s="67"/>
      <c r="DI2686" s="67"/>
    </row>
    <row r="2687" spans="78:113">
      <c r="BZ2687" s="70"/>
      <c r="CA2687" s="71"/>
      <c r="CB2687" s="70"/>
      <c r="CC2687" s="70"/>
      <c r="CD2687" s="72"/>
      <c r="CJ2687"/>
      <c r="CW2687" s="74"/>
      <c r="DC2687" s="67"/>
      <c r="DI2687" s="67"/>
    </row>
    <row r="2688" spans="78:113">
      <c r="BZ2688" s="70"/>
      <c r="CA2688" s="71"/>
      <c r="CB2688" s="70"/>
      <c r="CC2688" s="70"/>
      <c r="CD2688" s="72"/>
      <c r="CJ2688"/>
      <c r="CW2688" s="74"/>
      <c r="DC2688" s="67"/>
      <c r="DI2688" s="67"/>
    </row>
    <row r="2689" spans="78:113">
      <c r="BZ2689" s="70"/>
      <c r="CA2689" s="71"/>
      <c r="CB2689" s="70"/>
      <c r="CC2689" s="70"/>
      <c r="CD2689" s="72"/>
      <c r="CJ2689"/>
      <c r="CW2689" s="74"/>
      <c r="DC2689" s="67"/>
      <c r="DI2689" s="67"/>
    </row>
    <row r="2690" spans="78:113">
      <c r="BZ2690" s="70"/>
      <c r="CA2690" s="71"/>
      <c r="CB2690" s="70"/>
      <c r="CC2690" s="70"/>
      <c r="CD2690" s="72"/>
      <c r="CJ2690"/>
      <c r="CW2690" s="74"/>
      <c r="DC2690" s="67"/>
      <c r="DI2690" s="67"/>
    </row>
    <row r="2691" spans="78:113">
      <c r="BZ2691" s="70"/>
      <c r="CA2691" s="71"/>
      <c r="CB2691" s="70"/>
      <c r="CC2691" s="70"/>
      <c r="CD2691" s="72"/>
      <c r="CJ2691"/>
      <c r="CW2691" s="74"/>
      <c r="DC2691" s="67"/>
      <c r="DI2691" s="67"/>
    </row>
    <row r="2692" spans="78:113">
      <c r="BZ2692" s="70"/>
      <c r="CA2692" s="71"/>
      <c r="CB2692" s="70"/>
      <c r="CC2692" s="70"/>
      <c r="CD2692" s="72"/>
      <c r="CJ2692"/>
      <c r="CW2692" s="74"/>
      <c r="DC2692" s="67"/>
      <c r="DI2692" s="67"/>
    </row>
    <row r="2693" spans="78:113">
      <c r="BZ2693" s="70"/>
      <c r="CA2693" s="71"/>
      <c r="CB2693" s="70"/>
      <c r="CC2693" s="70"/>
      <c r="CD2693" s="72"/>
      <c r="CJ2693"/>
      <c r="CW2693" s="74"/>
      <c r="DC2693" s="67"/>
      <c r="DI2693" s="67"/>
    </row>
    <row r="2694" spans="78:113">
      <c r="BZ2694" s="70"/>
      <c r="CA2694" s="71"/>
      <c r="CB2694" s="70"/>
      <c r="CC2694" s="70"/>
      <c r="CD2694" s="72"/>
      <c r="CJ2694"/>
      <c r="CW2694" s="74"/>
      <c r="DC2694" s="67"/>
      <c r="DI2694" s="67"/>
    </row>
    <row r="2695" spans="78:113">
      <c r="BZ2695" s="70"/>
      <c r="CA2695" s="71"/>
      <c r="CB2695" s="70"/>
      <c r="CC2695" s="70"/>
      <c r="CD2695" s="72"/>
      <c r="CJ2695"/>
      <c r="CW2695" s="74"/>
      <c r="DC2695" s="67"/>
      <c r="DI2695" s="67"/>
    </row>
    <row r="2696" spans="78:113">
      <c r="BZ2696" s="70"/>
      <c r="CA2696" s="71"/>
      <c r="CB2696" s="70"/>
      <c r="CC2696" s="70"/>
      <c r="CD2696" s="72"/>
      <c r="CJ2696"/>
      <c r="CW2696" s="74"/>
      <c r="DC2696" s="67"/>
      <c r="DI2696" s="67"/>
    </row>
    <row r="2697" spans="78:113">
      <c r="BZ2697" s="70"/>
      <c r="CA2697" s="71"/>
      <c r="CB2697" s="70"/>
      <c r="CC2697" s="70"/>
      <c r="CD2697" s="72"/>
      <c r="CJ2697"/>
      <c r="CW2697" s="74"/>
      <c r="DC2697" s="67"/>
      <c r="DI2697" s="67"/>
    </row>
    <row r="2698" spans="78:113">
      <c r="BZ2698" s="70"/>
      <c r="CA2698" s="71"/>
      <c r="CB2698" s="70"/>
      <c r="CC2698" s="70"/>
      <c r="CD2698" s="72"/>
      <c r="CJ2698"/>
      <c r="CW2698" s="74"/>
      <c r="DC2698" s="67"/>
      <c r="DI2698" s="67"/>
    </row>
    <row r="2699" spans="78:113">
      <c r="BZ2699" s="70"/>
      <c r="CA2699" s="71"/>
      <c r="CB2699" s="70"/>
      <c r="CC2699" s="70"/>
      <c r="CD2699" s="72"/>
      <c r="CJ2699"/>
      <c r="CW2699" s="74"/>
      <c r="DC2699" s="67"/>
      <c r="DI2699" s="67"/>
    </row>
    <row r="2700" spans="78:113">
      <c r="BZ2700" s="70"/>
      <c r="CA2700" s="71"/>
      <c r="CB2700" s="70"/>
      <c r="CC2700" s="70"/>
      <c r="CD2700" s="72"/>
      <c r="CJ2700"/>
      <c r="CW2700" s="74"/>
      <c r="DC2700" s="67"/>
      <c r="DI2700" s="67"/>
    </row>
    <row r="2701" spans="78:113">
      <c r="BZ2701" s="70"/>
      <c r="CA2701" s="71"/>
      <c r="CB2701" s="70"/>
      <c r="CC2701" s="70"/>
      <c r="CD2701" s="72"/>
      <c r="CJ2701"/>
      <c r="CW2701" s="74"/>
      <c r="DC2701" s="67"/>
      <c r="DI2701" s="67"/>
    </row>
    <row r="2702" spans="78:113">
      <c r="BZ2702" s="70"/>
      <c r="CA2702" s="71"/>
      <c r="CB2702" s="70"/>
      <c r="CC2702" s="70"/>
      <c r="CD2702" s="72"/>
      <c r="CJ2702"/>
      <c r="CW2702" s="74"/>
      <c r="DC2702" s="67"/>
      <c r="DI2702" s="67"/>
    </row>
    <row r="2703" spans="78:113">
      <c r="BZ2703" s="70"/>
      <c r="CA2703" s="71"/>
      <c r="CB2703" s="70"/>
      <c r="CC2703" s="70"/>
      <c r="CD2703" s="72"/>
      <c r="CJ2703"/>
      <c r="CW2703" s="74"/>
      <c r="DC2703" s="67"/>
      <c r="DI2703" s="67"/>
    </row>
    <row r="2704" spans="78:113">
      <c r="BZ2704" s="70"/>
      <c r="CA2704" s="71"/>
      <c r="CB2704" s="70"/>
      <c r="CC2704" s="70"/>
      <c r="CD2704" s="72"/>
      <c r="CJ2704"/>
      <c r="CW2704" s="74"/>
      <c r="DC2704" s="67"/>
      <c r="DI2704" s="67"/>
    </row>
    <row r="2705" spans="78:113">
      <c r="BZ2705" s="70"/>
      <c r="CA2705" s="71"/>
      <c r="CB2705" s="70"/>
      <c r="CC2705" s="70"/>
      <c r="CD2705" s="72"/>
      <c r="CJ2705"/>
      <c r="CW2705" s="74"/>
      <c r="DC2705" s="67"/>
      <c r="DI2705" s="67"/>
    </row>
    <row r="2706" spans="78:113">
      <c r="BZ2706" s="70"/>
      <c r="CA2706" s="71"/>
      <c r="CB2706" s="70"/>
      <c r="CC2706" s="70"/>
      <c r="CD2706" s="72"/>
      <c r="CJ2706"/>
      <c r="CW2706" s="74"/>
      <c r="DC2706" s="67"/>
      <c r="DI2706" s="67"/>
    </row>
    <row r="2707" spans="78:113">
      <c r="BZ2707" s="70"/>
      <c r="CA2707" s="71"/>
      <c r="CB2707" s="70"/>
      <c r="CC2707" s="70"/>
      <c r="CD2707" s="72"/>
      <c r="CJ2707"/>
      <c r="CW2707" s="74"/>
      <c r="DC2707" s="67"/>
      <c r="DI2707" s="67"/>
    </row>
    <row r="2708" spans="78:113">
      <c r="BZ2708" s="70"/>
      <c r="CA2708" s="71"/>
      <c r="CB2708" s="70"/>
      <c r="CC2708" s="70"/>
      <c r="CD2708" s="72"/>
      <c r="CJ2708"/>
      <c r="CW2708" s="74"/>
      <c r="DC2708" s="67"/>
      <c r="DI2708" s="67"/>
    </row>
    <row r="2709" spans="78:113">
      <c r="BZ2709" s="70"/>
      <c r="CA2709" s="71"/>
      <c r="CB2709" s="70"/>
      <c r="CC2709" s="70"/>
      <c r="CD2709" s="72"/>
      <c r="CJ2709"/>
      <c r="CW2709" s="74"/>
      <c r="DC2709" s="67"/>
      <c r="DI2709" s="67"/>
    </row>
    <row r="2710" spans="78:113">
      <c r="BZ2710" s="70"/>
      <c r="CA2710" s="71"/>
      <c r="CB2710" s="70"/>
      <c r="CC2710" s="70"/>
      <c r="CD2710" s="72"/>
      <c r="CJ2710"/>
      <c r="CW2710" s="74"/>
      <c r="DC2710" s="67"/>
      <c r="DI2710" s="67"/>
    </row>
    <row r="2711" spans="78:113">
      <c r="BZ2711" s="70"/>
      <c r="CA2711" s="71"/>
      <c r="CB2711" s="70"/>
      <c r="CC2711" s="70"/>
      <c r="CD2711" s="72"/>
      <c r="CJ2711"/>
      <c r="CW2711" s="74"/>
      <c r="DC2711" s="67"/>
      <c r="DI2711" s="67"/>
    </row>
    <row r="2712" spans="78:113">
      <c r="BZ2712" s="70"/>
      <c r="CA2712" s="71"/>
      <c r="CB2712" s="70"/>
      <c r="CC2712" s="70"/>
      <c r="CD2712" s="72"/>
      <c r="CJ2712"/>
      <c r="CW2712" s="74"/>
      <c r="DC2712" s="67"/>
      <c r="DI2712" s="67"/>
    </row>
    <row r="2713" spans="78:113">
      <c r="BZ2713" s="70"/>
      <c r="CA2713" s="71"/>
      <c r="CB2713" s="70"/>
      <c r="CC2713" s="70"/>
      <c r="CD2713" s="72"/>
      <c r="CJ2713"/>
      <c r="CW2713" s="74"/>
      <c r="DC2713" s="67"/>
      <c r="DI2713" s="67"/>
    </row>
    <row r="2714" spans="78:113">
      <c r="BZ2714" s="70"/>
      <c r="CA2714" s="71"/>
      <c r="CB2714" s="70"/>
      <c r="CC2714" s="70"/>
      <c r="CD2714" s="72"/>
      <c r="CJ2714"/>
      <c r="CW2714" s="74"/>
      <c r="DC2714" s="67"/>
      <c r="DI2714" s="67"/>
    </row>
    <row r="2715" spans="78:113">
      <c r="BZ2715" s="70"/>
      <c r="CA2715" s="71"/>
      <c r="CB2715" s="70"/>
      <c r="CC2715" s="70"/>
      <c r="CD2715" s="72"/>
      <c r="CJ2715"/>
      <c r="CW2715" s="74"/>
      <c r="DC2715" s="67"/>
      <c r="DI2715" s="67"/>
    </row>
    <row r="2716" spans="78:113">
      <c r="BZ2716" s="70"/>
      <c r="CA2716" s="71"/>
      <c r="CB2716" s="70"/>
      <c r="CC2716" s="70"/>
      <c r="CD2716" s="72"/>
      <c r="CJ2716"/>
      <c r="CW2716" s="74"/>
      <c r="DC2716" s="67"/>
      <c r="DI2716" s="67"/>
    </row>
    <row r="2717" spans="78:113">
      <c r="BZ2717" s="70"/>
      <c r="CA2717" s="71"/>
      <c r="CB2717" s="70"/>
      <c r="CC2717" s="70"/>
      <c r="CD2717" s="72"/>
      <c r="CJ2717"/>
      <c r="CW2717" s="74"/>
      <c r="DC2717" s="67"/>
      <c r="DI2717" s="67"/>
    </row>
    <row r="2718" spans="78:113">
      <c r="BZ2718" s="70"/>
      <c r="CA2718" s="71"/>
      <c r="CB2718" s="70"/>
      <c r="CC2718" s="70"/>
      <c r="CD2718" s="72"/>
      <c r="CJ2718"/>
      <c r="CW2718" s="74"/>
      <c r="DC2718" s="67"/>
      <c r="DI2718" s="67"/>
    </row>
    <row r="2719" spans="78:113">
      <c r="BZ2719" s="70"/>
      <c r="CA2719" s="71"/>
      <c r="CB2719" s="70"/>
      <c r="CC2719" s="70"/>
      <c r="CD2719" s="72"/>
      <c r="CJ2719"/>
      <c r="CW2719" s="74"/>
      <c r="DC2719" s="67"/>
      <c r="DI2719" s="67"/>
    </row>
    <row r="2720" spans="78:113">
      <c r="BZ2720" s="70"/>
      <c r="CA2720" s="71"/>
      <c r="CB2720" s="70"/>
      <c r="CC2720" s="70"/>
      <c r="CD2720" s="72"/>
      <c r="CJ2720"/>
      <c r="CW2720" s="74"/>
      <c r="DC2720" s="67"/>
      <c r="DI2720" s="67"/>
    </row>
    <row r="2721" spans="78:113">
      <c r="BZ2721" s="70"/>
      <c r="CA2721" s="71"/>
      <c r="CB2721" s="70"/>
      <c r="CC2721" s="70"/>
      <c r="CD2721" s="72"/>
      <c r="CJ2721"/>
      <c r="CW2721" s="74"/>
      <c r="DC2721" s="67"/>
      <c r="DI2721" s="67"/>
    </row>
    <row r="2722" spans="78:113">
      <c r="BZ2722" s="70"/>
      <c r="CA2722" s="71"/>
      <c r="CB2722" s="70"/>
      <c r="CC2722" s="70"/>
      <c r="CD2722" s="72"/>
      <c r="CJ2722"/>
      <c r="CW2722" s="74"/>
      <c r="DC2722" s="67"/>
      <c r="DI2722" s="67"/>
    </row>
    <row r="2723" spans="78:113">
      <c r="BZ2723" s="70"/>
      <c r="CA2723" s="71"/>
      <c r="CB2723" s="70"/>
      <c r="CC2723" s="70"/>
      <c r="CD2723" s="72"/>
      <c r="CJ2723"/>
      <c r="CW2723" s="74"/>
      <c r="DC2723" s="67"/>
      <c r="DI2723" s="67"/>
    </row>
    <row r="2724" spans="78:113">
      <c r="BZ2724" s="70"/>
      <c r="CA2724" s="71"/>
      <c r="CB2724" s="70"/>
      <c r="CC2724" s="70"/>
      <c r="CD2724" s="72"/>
      <c r="CJ2724"/>
      <c r="CW2724" s="74"/>
      <c r="DC2724" s="67"/>
      <c r="DI2724" s="67"/>
    </row>
    <row r="2725" spans="78:113">
      <c r="BZ2725" s="70"/>
      <c r="CA2725" s="71"/>
      <c r="CB2725" s="70"/>
      <c r="CC2725" s="70"/>
      <c r="CD2725" s="72"/>
      <c r="CJ2725"/>
      <c r="CW2725" s="74"/>
      <c r="DC2725" s="67"/>
      <c r="DI2725" s="67"/>
    </row>
    <row r="2726" spans="78:113">
      <c r="BZ2726" s="70"/>
      <c r="CA2726" s="71"/>
      <c r="CB2726" s="70"/>
      <c r="CC2726" s="70"/>
      <c r="CD2726" s="72"/>
      <c r="CJ2726"/>
      <c r="CW2726" s="74"/>
      <c r="DC2726" s="67"/>
      <c r="DI2726" s="67"/>
    </row>
    <row r="2727" spans="78:113">
      <c r="BZ2727" s="70"/>
      <c r="CA2727" s="71"/>
      <c r="CB2727" s="70"/>
      <c r="CC2727" s="70"/>
      <c r="CD2727" s="72"/>
      <c r="CJ2727"/>
      <c r="CW2727" s="74"/>
      <c r="DC2727" s="67"/>
      <c r="DI2727" s="67"/>
    </row>
    <row r="2728" spans="78:113">
      <c r="BZ2728" s="70"/>
      <c r="CA2728" s="71"/>
      <c r="CB2728" s="70"/>
      <c r="CC2728" s="70"/>
      <c r="CD2728" s="72"/>
      <c r="CJ2728"/>
      <c r="CW2728" s="74"/>
      <c r="DC2728" s="67"/>
      <c r="DI2728" s="67"/>
    </row>
    <row r="2729" spans="78:113">
      <c r="BZ2729" s="70"/>
      <c r="CA2729" s="71"/>
      <c r="CB2729" s="70"/>
      <c r="CC2729" s="70"/>
      <c r="CD2729" s="72"/>
      <c r="CJ2729"/>
      <c r="CW2729" s="74"/>
      <c r="DC2729" s="67"/>
      <c r="DI2729" s="67"/>
    </row>
    <row r="2730" spans="78:113">
      <c r="BZ2730" s="70"/>
      <c r="CA2730" s="71"/>
      <c r="CB2730" s="70"/>
      <c r="CC2730" s="70"/>
      <c r="CD2730" s="72"/>
      <c r="CJ2730"/>
      <c r="CW2730" s="74"/>
      <c r="DC2730" s="67"/>
      <c r="DI2730" s="67"/>
    </row>
    <row r="2731" spans="78:113">
      <c r="BZ2731" s="70"/>
      <c r="CA2731" s="71"/>
      <c r="CB2731" s="70"/>
      <c r="CC2731" s="70"/>
      <c r="CD2731" s="72"/>
      <c r="CJ2731"/>
      <c r="CW2731" s="74"/>
      <c r="DC2731" s="67"/>
      <c r="DI2731" s="67"/>
    </row>
    <row r="2732" spans="78:113">
      <c r="BZ2732" s="70"/>
      <c r="CA2732" s="71"/>
      <c r="CB2732" s="70"/>
      <c r="CC2732" s="70"/>
      <c r="CD2732" s="72"/>
      <c r="CJ2732"/>
      <c r="CW2732" s="74"/>
      <c r="DC2732" s="67"/>
      <c r="DI2732" s="67"/>
    </row>
    <row r="2733" spans="78:113">
      <c r="BZ2733" s="70"/>
      <c r="CA2733" s="71"/>
      <c r="CB2733" s="70"/>
      <c r="CC2733" s="70"/>
      <c r="CD2733" s="72"/>
      <c r="CJ2733"/>
      <c r="CW2733" s="74"/>
      <c r="DC2733" s="67"/>
      <c r="DI2733" s="67"/>
    </row>
    <row r="2734" spans="78:113">
      <c r="BZ2734" s="70"/>
      <c r="CA2734" s="71"/>
      <c r="CB2734" s="70"/>
      <c r="CC2734" s="70"/>
      <c r="CD2734" s="72"/>
      <c r="CJ2734"/>
      <c r="CW2734" s="74"/>
      <c r="DC2734" s="67"/>
      <c r="DI2734" s="67"/>
    </row>
    <row r="2735" spans="78:113">
      <c r="BZ2735" s="70"/>
      <c r="CA2735" s="71"/>
      <c r="CB2735" s="70"/>
      <c r="CC2735" s="70"/>
      <c r="CD2735" s="72"/>
      <c r="CJ2735"/>
      <c r="CW2735" s="74"/>
      <c r="DC2735" s="67"/>
      <c r="DI2735" s="67"/>
    </row>
    <row r="2736" spans="78:113">
      <c r="BZ2736" s="70"/>
      <c r="CA2736" s="71"/>
      <c r="CB2736" s="70"/>
      <c r="CC2736" s="70"/>
      <c r="CD2736" s="72"/>
      <c r="CJ2736"/>
      <c r="CW2736" s="74"/>
      <c r="DC2736" s="67"/>
      <c r="DI2736" s="67"/>
    </row>
    <row r="2737" spans="78:113">
      <c r="BZ2737" s="70"/>
      <c r="CA2737" s="71"/>
      <c r="CB2737" s="70"/>
      <c r="CC2737" s="70"/>
      <c r="CD2737" s="72"/>
      <c r="CJ2737"/>
      <c r="CW2737" s="74"/>
      <c r="DC2737" s="67"/>
      <c r="DI2737" s="67"/>
    </row>
    <row r="2738" spans="78:113">
      <c r="BZ2738" s="70"/>
      <c r="CA2738" s="71"/>
      <c r="CB2738" s="70"/>
      <c r="CC2738" s="70"/>
      <c r="CD2738" s="72"/>
      <c r="CJ2738"/>
      <c r="CW2738" s="74"/>
      <c r="DC2738" s="67"/>
      <c r="DI2738" s="67"/>
    </row>
    <row r="2739" spans="78:113">
      <c r="BZ2739" s="70"/>
      <c r="CA2739" s="71"/>
      <c r="CB2739" s="70"/>
      <c r="CC2739" s="70"/>
      <c r="CD2739" s="72"/>
      <c r="CJ2739"/>
      <c r="CW2739" s="74"/>
      <c r="DC2739" s="67"/>
      <c r="DI2739" s="67"/>
    </row>
    <row r="2740" spans="78:113">
      <c r="BZ2740" s="70"/>
      <c r="CA2740" s="71"/>
      <c r="CB2740" s="70"/>
      <c r="CC2740" s="70"/>
      <c r="CD2740" s="72"/>
      <c r="CJ2740"/>
      <c r="CW2740" s="74"/>
      <c r="DC2740" s="67"/>
      <c r="DI2740" s="67"/>
    </row>
    <row r="2741" spans="78:113">
      <c r="BZ2741" s="70"/>
      <c r="CA2741" s="71"/>
      <c r="CB2741" s="70"/>
      <c r="CC2741" s="70"/>
      <c r="CD2741" s="72"/>
      <c r="CJ2741"/>
      <c r="CW2741" s="74"/>
      <c r="DC2741" s="67"/>
      <c r="DI2741" s="67"/>
    </row>
    <row r="2742" spans="78:113">
      <c r="BZ2742" s="70"/>
      <c r="CA2742" s="71"/>
      <c r="CB2742" s="70"/>
      <c r="CC2742" s="70"/>
      <c r="CD2742" s="72"/>
      <c r="CJ2742"/>
      <c r="CW2742" s="74"/>
      <c r="DC2742" s="67"/>
      <c r="DI2742" s="67"/>
    </row>
    <row r="2743" spans="78:113">
      <c r="BZ2743" s="70"/>
      <c r="CA2743" s="71"/>
      <c r="CB2743" s="70"/>
      <c r="CC2743" s="70"/>
      <c r="CD2743" s="72"/>
      <c r="CJ2743"/>
      <c r="CW2743" s="74"/>
      <c r="DC2743" s="67"/>
      <c r="DI2743" s="67"/>
    </row>
    <row r="2744" spans="78:113">
      <c r="BZ2744" s="70"/>
      <c r="CA2744" s="71"/>
      <c r="CB2744" s="70"/>
      <c r="CC2744" s="70"/>
      <c r="CD2744" s="72"/>
      <c r="CJ2744"/>
      <c r="CW2744" s="74"/>
      <c r="DC2744" s="67"/>
      <c r="DI2744" s="67"/>
    </row>
    <row r="2745" spans="78:113">
      <c r="BZ2745" s="70"/>
      <c r="CA2745" s="71"/>
      <c r="CB2745" s="70"/>
      <c r="CC2745" s="70"/>
      <c r="CD2745" s="72"/>
      <c r="CJ2745"/>
      <c r="CW2745" s="74"/>
      <c r="DC2745" s="67"/>
      <c r="DI2745" s="67"/>
    </row>
    <row r="2746" spans="78:113">
      <c r="BZ2746" s="70"/>
      <c r="CA2746" s="71"/>
      <c r="CB2746" s="70"/>
      <c r="CC2746" s="70"/>
      <c r="CD2746" s="72"/>
      <c r="CJ2746"/>
      <c r="CW2746" s="74"/>
      <c r="DC2746" s="67"/>
      <c r="DI2746" s="67"/>
    </row>
    <row r="2747" spans="78:113">
      <c r="BZ2747" s="70"/>
      <c r="CA2747" s="71"/>
      <c r="CB2747" s="70"/>
      <c r="CC2747" s="70"/>
      <c r="CD2747" s="72"/>
      <c r="CJ2747"/>
      <c r="CW2747" s="74"/>
      <c r="DC2747" s="67"/>
      <c r="DI2747" s="67"/>
    </row>
    <row r="2748" spans="78:113">
      <c r="BZ2748" s="70"/>
      <c r="CA2748" s="71"/>
      <c r="CB2748" s="70"/>
      <c r="CC2748" s="70"/>
      <c r="CD2748" s="72"/>
      <c r="CJ2748"/>
      <c r="CW2748" s="74"/>
      <c r="DC2748" s="67"/>
      <c r="DI2748" s="67"/>
    </row>
    <row r="2749" spans="78:113">
      <c r="BZ2749" s="70"/>
      <c r="CA2749" s="71"/>
      <c r="CB2749" s="70"/>
      <c r="CC2749" s="70"/>
      <c r="CD2749" s="72"/>
      <c r="CJ2749"/>
      <c r="CW2749" s="74"/>
      <c r="DC2749" s="67"/>
      <c r="DI2749" s="67"/>
    </row>
    <row r="2750" spans="78:113">
      <c r="BZ2750" s="70"/>
      <c r="CA2750" s="71"/>
      <c r="CB2750" s="70"/>
      <c r="CC2750" s="70"/>
      <c r="CD2750" s="72"/>
      <c r="CJ2750"/>
      <c r="CW2750" s="74"/>
      <c r="DC2750" s="67"/>
      <c r="DI2750" s="67"/>
    </row>
    <row r="2751" spans="78:113">
      <c r="BZ2751" s="70"/>
      <c r="CA2751" s="71"/>
      <c r="CB2751" s="70"/>
      <c r="CC2751" s="70"/>
      <c r="CD2751" s="72"/>
      <c r="CJ2751"/>
      <c r="CW2751" s="74"/>
      <c r="DC2751" s="67"/>
      <c r="DI2751" s="67"/>
    </row>
    <row r="2752" spans="78:113">
      <c r="BZ2752" s="70"/>
      <c r="CA2752" s="71"/>
      <c r="CB2752" s="70"/>
      <c r="CC2752" s="70"/>
      <c r="CD2752" s="72"/>
      <c r="CJ2752"/>
      <c r="CW2752" s="74"/>
      <c r="DC2752" s="67"/>
      <c r="DI2752" s="67"/>
    </row>
    <row r="2753" spans="78:113">
      <c r="BZ2753" s="70"/>
      <c r="CA2753" s="71"/>
      <c r="CB2753" s="70"/>
      <c r="CC2753" s="70"/>
      <c r="CD2753" s="72"/>
      <c r="CJ2753"/>
      <c r="CW2753" s="74"/>
      <c r="DC2753" s="67"/>
      <c r="DI2753" s="67"/>
    </row>
    <row r="2754" spans="78:113">
      <c r="BZ2754" s="70"/>
      <c r="CA2754" s="71"/>
      <c r="CB2754" s="70"/>
      <c r="CC2754" s="70"/>
      <c r="CD2754" s="72"/>
      <c r="CJ2754"/>
      <c r="CW2754" s="74"/>
      <c r="DC2754" s="67"/>
      <c r="DI2754" s="67"/>
    </row>
    <row r="2755" spans="78:113">
      <c r="BZ2755" s="70"/>
      <c r="CA2755" s="71"/>
      <c r="CB2755" s="70"/>
      <c r="CC2755" s="70"/>
      <c r="CD2755" s="72"/>
      <c r="CJ2755"/>
      <c r="CW2755" s="74"/>
      <c r="DC2755" s="67"/>
      <c r="DI2755" s="67"/>
    </row>
    <row r="2756" spans="78:113">
      <c r="BZ2756" s="70"/>
      <c r="CA2756" s="71"/>
      <c r="CB2756" s="70"/>
      <c r="CC2756" s="70"/>
      <c r="CD2756" s="72"/>
      <c r="CJ2756"/>
      <c r="CW2756" s="74"/>
      <c r="DC2756" s="67"/>
      <c r="DI2756" s="67"/>
    </row>
    <row r="2757" spans="78:113">
      <c r="BZ2757" s="70"/>
      <c r="CA2757" s="71"/>
      <c r="CB2757" s="70"/>
      <c r="CC2757" s="70"/>
      <c r="CD2757" s="72"/>
      <c r="CJ2757"/>
      <c r="CW2757" s="74"/>
      <c r="DC2757" s="67"/>
      <c r="DI2757" s="67"/>
    </row>
    <row r="2758" spans="78:113">
      <c r="BZ2758" s="70"/>
      <c r="CA2758" s="71"/>
      <c r="CB2758" s="70"/>
      <c r="CC2758" s="70"/>
      <c r="CD2758" s="72"/>
      <c r="CJ2758"/>
      <c r="CW2758" s="74"/>
      <c r="DC2758" s="67"/>
      <c r="DI2758" s="67"/>
    </row>
    <row r="2759" spans="78:113">
      <c r="BZ2759" s="70"/>
      <c r="CA2759" s="71"/>
      <c r="CB2759" s="70"/>
      <c r="CC2759" s="70"/>
      <c r="CD2759" s="72"/>
      <c r="CJ2759"/>
      <c r="CW2759" s="74"/>
      <c r="DC2759" s="67"/>
      <c r="DI2759" s="67"/>
    </row>
    <row r="2760" spans="78:113">
      <c r="BZ2760" s="70"/>
      <c r="CA2760" s="71"/>
      <c r="CB2760" s="70"/>
      <c r="CC2760" s="70"/>
      <c r="CD2760" s="72"/>
      <c r="CJ2760"/>
      <c r="CW2760" s="74"/>
      <c r="DC2760" s="67"/>
      <c r="DI2760" s="67"/>
    </row>
    <row r="2761" spans="78:113">
      <c r="BZ2761" s="70"/>
      <c r="CA2761" s="71"/>
      <c r="CB2761" s="70"/>
      <c r="CC2761" s="70"/>
      <c r="CD2761" s="72"/>
      <c r="CJ2761"/>
      <c r="CW2761" s="74"/>
      <c r="DC2761" s="67"/>
      <c r="DI2761" s="67"/>
    </row>
    <row r="2762" spans="78:113">
      <c r="BZ2762" s="70"/>
      <c r="CA2762" s="71"/>
      <c r="CB2762" s="70"/>
      <c r="CC2762" s="70"/>
      <c r="CD2762" s="72"/>
      <c r="CJ2762"/>
      <c r="CW2762" s="74"/>
      <c r="DC2762" s="67"/>
      <c r="DI2762" s="67"/>
    </row>
    <row r="2763" spans="78:113">
      <c r="BZ2763" s="70"/>
      <c r="CA2763" s="71"/>
      <c r="CB2763" s="70"/>
      <c r="CC2763" s="70"/>
      <c r="CD2763" s="72"/>
      <c r="CJ2763"/>
      <c r="CW2763" s="74"/>
      <c r="DC2763" s="67"/>
      <c r="DI2763" s="67"/>
    </row>
    <row r="2764" spans="78:113">
      <c r="BZ2764" s="70"/>
      <c r="CA2764" s="71"/>
      <c r="CB2764" s="70"/>
      <c r="CC2764" s="70"/>
      <c r="CD2764" s="72"/>
      <c r="CJ2764"/>
      <c r="CW2764" s="74"/>
      <c r="DC2764" s="67"/>
      <c r="DI2764" s="67"/>
    </row>
    <row r="2765" spans="78:113">
      <c r="BZ2765" s="70"/>
      <c r="CA2765" s="71"/>
      <c r="CB2765" s="70"/>
      <c r="CC2765" s="70"/>
      <c r="CD2765" s="72"/>
      <c r="CJ2765"/>
      <c r="CW2765" s="74"/>
      <c r="DC2765" s="67"/>
      <c r="DI2765" s="67"/>
    </row>
    <row r="2766" spans="78:113">
      <c r="BZ2766" s="70"/>
      <c r="CA2766" s="71"/>
      <c r="CB2766" s="70"/>
      <c r="CC2766" s="70"/>
      <c r="CD2766" s="72"/>
      <c r="CJ2766"/>
      <c r="CW2766" s="74"/>
      <c r="DC2766" s="67"/>
      <c r="DI2766" s="67"/>
    </row>
    <row r="2767" spans="78:113">
      <c r="BZ2767" s="70"/>
      <c r="CA2767" s="71"/>
      <c r="CB2767" s="70"/>
      <c r="CC2767" s="70"/>
      <c r="CD2767" s="72"/>
      <c r="CJ2767"/>
      <c r="CW2767" s="74"/>
      <c r="DC2767" s="67"/>
      <c r="DI2767" s="67"/>
    </row>
    <row r="2768" spans="78:113">
      <c r="BZ2768" s="70"/>
      <c r="CA2768" s="71"/>
      <c r="CB2768" s="70"/>
      <c r="CC2768" s="70"/>
      <c r="CD2768" s="72"/>
      <c r="CJ2768"/>
      <c r="CW2768" s="74"/>
      <c r="DC2768" s="67"/>
      <c r="DI2768" s="67"/>
    </row>
    <row r="2769" spans="78:113">
      <c r="BZ2769" s="70"/>
      <c r="CA2769" s="71"/>
      <c r="CB2769" s="70"/>
      <c r="CC2769" s="70"/>
      <c r="CD2769" s="72"/>
      <c r="CJ2769"/>
      <c r="CW2769" s="74"/>
      <c r="DC2769" s="67"/>
      <c r="DI2769" s="67"/>
    </row>
    <row r="2770" spans="78:113">
      <c r="BZ2770" s="70"/>
      <c r="CA2770" s="71"/>
      <c r="CB2770" s="70"/>
      <c r="CC2770" s="70"/>
      <c r="CD2770" s="72"/>
      <c r="CJ2770"/>
      <c r="CW2770" s="74"/>
      <c r="DC2770" s="67"/>
      <c r="DI2770" s="67"/>
    </row>
    <row r="2771" spans="78:113">
      <c r="BZ2771" s="70"/>
      <c r="CA2771" s="71"/>
      <c r="CB2771" s="70"/>
      <c r="CC2771" s="70"/>
      <c r="CD2771" s="72"/>
      <c r="CJ2771"/>
      <c r="CW2771" s="74"/>
      <c r="DC2771" s="67"/>
      <c r="DI2771" s="67"/>
    </row>
    <row r="2772" spans="78:113">
      <c r="BZ2772" s="70"/>
      <c r="CA2772" s="71"/>
      <c r="CB2772" s="70"/>
      <c r="CC2772" s="70"/>
      <c r="CD2772" s="72"/>
      <c r="CJ2772"/>
      <c r="CW2772" s="74"/>
      <c r="DC2772" s="67"/>
      <c r="DI2772" s="67"/>
    </row>
    <row r="2773" spans="78:113">
      <c r="BZ2773" s="70"/>
      <c r="CA2773" s="71"/>
      <c r="CB2773" s="70"/>
      <c r="CC2773" s="70"/>
      <c r="CD2773" s="72"/>
      <c r="CJ2773"/>
      <c r="CW2773" s="74"/>
      <c r="DC2773" s="67"/>
      <c r="DI2773" s="67"/>
    </row>
    <row r="2774" spans="78:113">
      <c r="BZ2774" s="70"/>
      <c r="CA2774" s="71"/>
      <c r="CB2774" s="70"/>
      <c r="CC2774" s="70"/>
      <c r="CD2774" s="72"/>
      <c r="CJ2774"/>
      <c r="CW2774" s="74"/>
      <c r="DC2774" s="67"/>
      <c r="DI2774" s="67"/>
    </row>
    <row r="2775" spans="78:113">
      <c r="BZ2775" s="70"/>
      <c r="CA2775" s="71"/>
      <c r="CB2775" s="70"/>
      <c r="CC2775" s="70"/>
      <c r="CD2775" s="72"/>
      <c r="CJ2775"/>
      <c r="CW2775" s="74"/>
      <c r="DC2775" s="67"/>
      <c r="DI2775" s="67"/>
    </row>
    <row r="2776" spans="78:113">
      <c r="BZ2776" s="70"/>
      <c r="CA2776" s="71"/>
      <c r="CB2776" s="70"/>
      <c r="CC2776" s="70"/>
      <c r="CD2776" s="72"/>
      <c r="CJ2776"/>
      <c r="CW2776" s="74"/>
      <c r="DC2776" s="67"/>
      <c r="DI2776" s="67"/>
    </row>
    <row r="2777" spans="78:113">
      <c r="BZ2777" s="70"/>
      <c r="CA2777" s="71"/>
      <c r="CB2777" s="70"/>
      <c r="CC2777" s="70"/>
      <c r="CD2777" s="72"/>
      <c r="CJ2777"/>
      <c r="CW2777" s="74"/>
      <c r="DC2777" s="67"/>
      <c r="DI2777" s="67"/>
    </row>
    <row r="2778" spans="78:113">
      <c r="BZ2778" s="70"/>
      <c r="CA2778" s="71"/>
      <c r="CB2778" s="70"/>
      <c r="CC2778" s="70"/>
      <c r="CD2778" s="72"/>
      <c r="CJ2778"/>
      <c r="CW2778" s="74"/>
      <c r="DC2778" s="67"/>
      <c r="DI2778" s="67"/>
    </row>
    <row r="2779" spans="78:113">
      <c r="BZ2779" s="70"/>
      <c r="CA2779" s="71"/>
      <c r="CB2779" s="70"/>
      <c r="CC2779" s="70"/>
      <c r="CD2779" s="72"/>
      <c r="CJ2779"/>
      <c r="CW2779" s="74"/>
      <c r="DC2779" s="67"/>
      <c r="DI2779" s="67"/>
    </row>
    <row r="2780" spans="78:113">
      <c r="BZ2780" s="70"/>
      <c r="CA2780" s="71"/>
      <c r="CB2780" s="70"/>
      <c r="CC2780" s="70"/>
      <c r="CD2780" s="72"/>
      <c r="CJ2780"/>
      <c r="CW2780" s="74"/>
      <c r="DC2780" s="67"/>
      <c r="DI2780" s="67"/>
    </row>
    <row r="2781" spans="78:113">
      <c r="BZ2781" s="70"/>
      <c r="CA2781" s="71"/>
      <c r="CB2781" s="70"/>
      <c r="CC2781" s="70"/>
      <c r="CD2781" s="72"/>
      <c r="CJ2781"/>
      <c r="CW2781" s="74"/>
      <c r="DC2781" s="67"/>
      <c r="DI2781" s="67"/>
    </row>
    <row r="2782" spans="78:113">
      <c r="BZ2782" s="70"/>
      <c r="CA2782" s="71"/>
      <c r="CB2782" s="70"/>
      <c r="CC2782" s="70"/>
      <c r="CD2782" s="72"/>
      <c r="CJ2782"/>
      <c r="CW2782" s="74"/>
      <c r="DC2782" s="67"/>
      <c r="DI2782" s="67"/>
    </row>
    <row r="2783" spans="78:113">
      <c r="BZ2783" s="70"/>
      <c r="CA2783" s="71"/>
      <c r="CB2783" s="70"/>
      <c r="CC2783" s="70"/>
      <c r="CD2783" s="72"/>
      <c r="CJ2783"/>
      <c r="CW2783" s="74"/>
      <c r="DC2783" s="67"/>
      <c r="DI2783" s="67"/>
    </row>
    <row r="2784" spans="78:113">
      <c r="BZ2784" s="70"/>
      <c r="CA2784" s="71"/>
      <c r="CB2784" s="70"/>
      <c r="CC2784" s="70"/>
      <c r="CD2784" s="72"/>
      <c r="CJ2784"/>
      <c r="CW2784" s="74"/>
      <c r="DC2784" s="67"/>
      <c r="DI2784" s="67"/>
    </row>
    <row r="2785" spans="78:113">
      <c r="BZ2785" s="70"/>
      <c r="CA2785" s="71"/>
      <c r="CB2785" s="70"/>
      <c r="CC2785" s="70"/>
      <c r="CD2785" s="72"/>
      <c r="CJ2785"/>
      <c r="CW2785" s="74"/>
      <c r="DC2785" s="67"/>
      <c r="DI2785" s="67"/>
    </row>
    <row r="2786" spans="78:113">
      <c r="BZ2786" s="70"/>
      <c r="CA2786" s="71"/>
      <c r="CB2786" s="70"/>
      <c r="CC2786" s="70"/>
      <c r="CD2786" s="72"/>
      <c r="CJ2786"/>
      <c r="CW2786" s="74"/>
      <c r="DC2786" s="67"/>
      <c r="DI2786" s="67"/>
    </row>
    <row r="2787" spans="78:113">
      <c r="BZ2787" s="70"/>
      <c r="CA2787" s="71"/>
      <c r="CB2787" s="70"/>
      <c r="CC2787" s="70"/>
      <c r="CD2787" s="72"/>
      <c r="CJ2787"/>
      <c r="CW2787" s="74"/>
      <c r="DC2787" s="67"/>
      <c r="DI2787" s="67"/>
    </row>
    <row r="2788" spans="78:113">
      <c r="BZ2788" s="70"/>
      <c r="CA2788" s="71"/>
      <c r="CB2788" s="70"/>
      <c r="CC2788" s="70"/>
      <c r="CD2788" s="72"/>
      <c r="CJ2788"/>
      <c r="CW2788" s="74"/>
      <c r="DC2788" s="67"/>
      <c r="DI2788" s="67"/>
    </row>
    <row r="2789" spans="78:113">
      <c r="BZ2789" s="70"/>
      <c r="CA2789" s="71"/>
      <c r="CB2789" s="70"/>
      <c r="CC2789" s="70"/>
      <c r="CD2789" s="72"/>
      <c r="CJ2789"/>
      <c r="CW2789" s="74"/>
      <c r="DC2789" s="67"/>
      <c r="DI2789" s="67"/>
    </row>
    <row r="2790" spans="78:113">
      <c r="BZ2790" s="70"/>
      <c r="CA2790" s="71"/>
      <c r="CB2790" s="70"/>
      <c r="CC2790" s="70"/>
      <c r="CD2790" s="72"/>
      <c r="CJ2790"/>
      <c r="CW2790" s="74"/>
      <c r="DC2790" s="67"/>
      <c r="DI2790" s="67"/>
    </row>
    <row r="2791" spans="78:113">
      <c r="BZ2791" s="70"/>
      <c r="CA2791" s="71"/>
      <c r="CB2791" s="70"/>
      <c r="CC2791" s="70"/>
      <c r="CD2791" s="72"/>
      <c r="CJ2791"/>
      <c r="CW2791" s="74"/>
      <c r="DC2791" s="67"/>
      <c r="DI2791" s="67"/>
    </row>
    <row r="2792" spans="78:113">
      <c r="BZ2792" s="70"/>
      <c r="CA2792" s="71"/>
      <c r="CB2792" s="70"/>
      <c r="CC2792" s="70"/>
      <c r="CD2792" s="72"/>
      <c r="CJ2792"/>
      <c r="CW2792" s="74"/>
      <c r="DC2792" s="67"/>
      <c r="DI2792" s="67"/>
    </row>
    <row r="2793" spans="78:113">
      <c r="BZ2793" s="70"/>
      <c r="CA2793" s="71"/>
      <c r="CB2793" s="70"/>
      <c r="CC2793" s="70"/>
      <c r="CD2793" s="72"/>
      <c r="CJ2793"/>
      <c r="CW2793" s="74"/>
      <c r="DC2793" s="67"/>
      <c r="DI2793" s="67"/>
    </row>
    <row r="2794" spans="78:113">
      <c r="BZ2794" s="70"/>
      <c r="CA2794" s="71"/>
      <c r="CB2794" s="70"/>
      <c r="CC2794" s="70"/>
      <c r="CD2794" s="72"/>
      <c r="CJ2794"/>
      <c r="CW2794" s="74"/>
      <c r="DC2794" s="67"/>
      <c r="DI2794" s="67"/>
    </row>
    <row r="2795" spans="78:113">
      <c r="BZ2795" s="70"/>
      <c r="CA2795" s="71"/>
      <c r="CB2795" s="70"/>
      <c r="CC2795" s="70"/>
      <c r="CD2795" s="72"/>
      <c r="CJ2795"/>
      <c r="CW2795" s="74"/>
      <c r="DC2795" s="67"/>
      <c r="DI2795" s="67"/>
    </row>
    <row r="2796" spans="78:113">
      <c r="BZ2796" s="70"/>
      <c r="CA2796" s="71"/>
      <c r="CB2796" s="70"/>
      <c r="CC2796" s="70"/>
      <c r="CD2796" s="72"/>
      <c r="CJ2796"/>
      <c r="CW2796" s="74"/>
      <c r="DC2796" s="67"/>
      <c r="DI2796" s="67"/>
    </row>
    <row r="2797" spans="78:113">
      <c r="BZ2797" s="70"/>
      <c r="CA2797" s="71"/>
      <c r="CB2797" s="70"/>
      <c r="CC2797" s="70"/>
      <c r="CD2797" s="72"/>
      <c r="CJ2797"/>
      <c r="CW2797" s="74"/>
      <c r="DC2797" s="67"/>
      <c r="DI2797" s="67"/>
    </row>
    <row r="2798" spans="78:113">
      <c r="BZ2798" s="70"/>
      <c r="CA2798" s="71"/>
      <c r="CB2798" s="70"/>
      <c r="CC2798" s="70"/>
      <c r="CD2798" s="72"/>
      <c r="CJ2798"/>
      <c r="CW2798" s="74"/>
      <c r="DC2798" s="67"/>
      <c r="DI2798" s="67"/>
    </row>
    <row r="2799" spans="78:113">
      <c r="BZ2799" s="70"/>
      <c r="CA2799" s="71"/>
      <c r="CB2799" s="70"/>
      <c r="CC2799" s="70"/>
      <c r="CD2799" s="72"/>
      <c r="CJ2799"/>
      <c r="CW2799" s="74"/>
      <c r="DC2799" s="67"/>
      <c r="DI2799" s="67"/>
    </row>
    <row r="2800" spans="78:113">
      <c r="BZ2800" s="70"/>
      <c r="CA2800" s="71"/>
      <c r="CB2800" s="70"/>
      <c r="CC2800" s="70"/>
      <c r="CD2800" s="72"/>
      <c r="CJ2800"/>
      <c r="CW2800" s="74"/>
      <c r="DC2800" s="67"/>
      <c r="DI2800" s="67"/>
    </row>
    <row r="2801" spans="78:113">
      <c r="BZ2801" s="70"/>
      <c r="CA2801" s="71"/>
      <c r="CB2801" s="70"/>
      <c r="CC2801" s="70"/>
      <c r="CD2801" s="72"/>
      <c r="CJ2801"/>
      <c r="CW2801" s="74"/>
      <c r="DC2801" s="67"/>
      <c r="DI2801" s="67"/>
    </row>
    <row r="2802" spans="78:113">
      <c r="BZ2802" s="70"/>
      <c r="CA2802" s="71"/>
      <c r="CB2802" s="70"/>
      <c r="CC2802" s="70"/>
      <c r="CD2802" s="72"/>
      <c r="CJ2802"/>
      <c r="CW2802" s="74"/>
      <c r="DC2802" s="67"/>
      <c r="DI2802" s="67"/>
    </row>
    <row r="2803" spans="78:113">
      <c r="BZ2803" s="70"/>
      <c r="CA2803" s="71"/>
      <c r="CB2803" s="70"/>
      <c r="CC2803" s="70"/>
      <c r="CD2803" s="72"/>
      <c r="CJ2803"/>
      <c r="CW2803" s="74"/>
      <c r="DC2803" s="67"/>
      <c r="DI2803" s="67"/>
    </row>
    <row r="2804" spans="78:113">
      <c r="BZ2804" s="70"/>
      <c r="CA2804" s="71"/>
      <c r="CB2804" s="70"/>
      <c r="CC2804" s="70"/>
      <c r="CD2804" s="72"/>
      <c r="CJ2804"/>
      <c r="CW2804" s="74"/>
      <c r="DC2804" s="67"/>
      <c r="DI2804" s="67"/>
    </row>
    <row r="2805" spans="78:113">
      <c r="BZ2805" s="70"/>
      <c r="CA2805" s="71"/>
      <c r="CB2805" s="70"/>
      <c r="CC2805" s="70"/>
      <c r="CD2805" s="72"/>
      <c r="CJ2805"/>
      <c r="CW2805" s="74"/>
      <c r="DC2805" s="67"/>
      <c r="DI2805" s="67"/>
    </row>
    <row r="2806" spans="78:113">
      <c r="BZ2806" s="70"/>
      <c r="CA2806" s="71"/>
      <c r="CB2806" s="70"/>
      <c r="CC2806" s="70"/>
      <c r="CD2806" s="72"/>
      <c r="CJ2806"/>
      <c r="CW2806" s="74"/>
      <c r="DC2806" s="67"/>
      <c r="DI2806" s="67"/>
    </row>
    <row r="2807" spans="78:113">
      <c r="BZ2807" s="70"/>
      <c r="CA2807" s="71"/>
      <c r="CB2807" s="70"/>
      <c r="CC2807" s="70"/>
      <c r="CD2807" s="72"/>
      <c r="CJ2807"/>
      <c r="CW2807" s="74"/>
      <c r="DC2807" s="67"/>
      <c r="DI2807" s="67"/>
    </row>
    <row r="2808" spans="78:113">
      <c r="BZ2808" s="70"/>
      <c r="CA2808" s="71"/>
      <c r="CB2808" s="70"/>
      <c r="CC2808" s="70"/>
      <c r="CD2808" s="72"/>
      <c r="CJ2808"/>
      <c r="CW2808" s="74"/>
      <c r="DC2808" s="67"/>
      <c r="DI2808" s="67"/>
    </row>
    <row r="2809" spans="78:113">
      <c r="BZ2809" s="70"/>
      <c r="CA2809" s="71"/>
      <c r="CB2809" s="70"/>
      <c r="CC2809" s="70"/>
      <c r="CD2809" s="72"/>
      <c r="CJ2809"/>
      <c r="CW2809" s="74"/>
      <c r="DC2809" s="67"/>
      <c r="DI2809" s="67"/>
    </row>
    <row r="2810" spans="78:113">
      <c r="BZ2810" s="70"/>
      <c r="CA2810" s="71"/>
      <c r="CB2810" s="70"/>
      <c r="CC2810" s="70"/>
      <c r="CD2810" s="72"/>
      <c r="CJ2810"/>
      <c r="CW2810" s="74"/>
      <c r="DC2810" s="67"/>
      <c r="DI2810" s="67"/>
    </row>
    <row r="2811" spans="78:113">
      <c r="BZ2811" s="70"/>
      <c r="CA2811" s="71"/>
      <c r="CB2811" s="70"/>
      <c r="CC2811" s="70"/>
      <c r="CD2811" s="72"/>
      <c r="CJ2811"/>
      <c r="CW2811" s="74"/>
      <c r="DC2811" s="67"/>
      <c r="DI2811" s="67"/>
    </row>
    <row r="2812" spans="78:113">
      <c r="BZ2812" s="70"/>
      <c r="CA2812" s="71"/>
      <c r="CB2812" s="70"/>
      <c r="CC2812" s="70"/>
      <c r="CD2812" s="72"/>
      <c r="CJ2812"/>
      <c r="CW2812" s="74"/>
      <c r="DC2812" s="67"/>
      <c r="DI2812" s="67"/>
    </row>
    <row r="2813" spans="78:113">
      <c r="BZ2813" s="70"/>
      <c r="CA2813" s="71"/>
      <c r="CB2813" s="70"/>
      <c r="CC2813" s="70"/>
      <c r="CD2813" s="72"/>
      <c r="CJ2813"/>
      <c r="CW2813" s="74"/>
      <c r="DC2813" s="67"/>
      <c r="DI2813" s="67"/>
    </row>
    <row r="2814" spans="78:113">
      <c r="BZ2814" s="70"/>
      <c r="CA2814" s="71"/>
      <c r="CB2814" s="70"/>
      <c r="CC2814" s="70"/>
      <c r="CD2814" s="72"/>
      <c r="CJ2814"/>
      <c r="CW2814" s="74"/>
      <c r="DC2814" s="67"/>
      <c r="DI2814" s="67"/>
    </row>
    <row r="2815" spans="78:113">
      <c r="BZ2815" s="70"/>
      <c r="CA2815" s="71"/>
      <c r="CB2815" s="70"/>
      <c r="CC2815" s="70"/>
      <c r="CD2815" s="72"/>
      <c r="CJ2815"/>
      <c r="CW2815" s="74"/>
      <c r="DC2815" s="67"/>
      <c r="DI2815" s="67"/>
    </row>
    <row r="2816" spans="78:113">
      <c r="BZ2816" s="70"/>
      <c r="CA2816" s="71"/>
      <c r="CB2816" s="70"/>
      <c r="CC2816" s="70"/>
      <c r="CD2816" s="72"/>
      <c r="CJ2816"/>
      <c r="CW2816" s="74"/>
      <c r="DC2816" s="67"/>
      <c r="DI2816" s="67"/>
    </row>
    <row r="2817" spans="78:113">
      <c r="BZ2817" s="70"/>
      <c r="CA2817" s="71"/>
      <c r="CB2817" s="70"/>
      <c r="CC2817" s="70"/>
      <c r="CD2817" s="72"/>
      <c r="CJ2817"/>
      <c r="CW2817" s="74"/>
      <c r="DC2817" s="67"/>
      <c r="DI2817" s="67"/>
    </row>
    <row r="2818" spans="78:113">
      <c r="BZ2818" s="70"/>
      <c r="CA2818" s="71"/>
      <c r="CB2818" s="70"/>
      <c r="CC2818" s="70"/>
      <c r="CD2818" s="72"/>
      <c r="CJ2818"/>
      <c r="CW2818" s="74"/>
      <c r="DC2818" s="67"/>
      <c r="DI2818" s="67"/>
    </row>
    <row r="2819" spans="78:113">
      <c r="BZ2819" s="70"/>
      <c r="CA2819" s="71"/>
      <c r="CB2819" s="70"/>
      <c r="CC2819" s="70"/>
      <c r="CD2819" s="72"/>
      <c r="CJ2819"/>
      <c r="CW2819" s="74"/>
      <c r="DC2819" s="67"/>
      <c r="DI2819" s="67"/>
    </row>
    <row r="2820" spans="78:113">
      <c r="BZ2820" s="70"/>
      <c r="CA2820" s="71"/>
      <c r="CB2820" s="70"/>
      <c r="CC2820" s="70"/>
      <c r="CD2820" s="72"/>
      <c r="CJ2820"/>
      <c r="CW2820" s="74"/>
      <c r="DC2820" s="67"/>
      <c r="DI2820" s="67"/>
    </row>
    <row r="2821" spans="78:113">
      <c r="BZ2821" s="70"/>
      <c r="CA2821" s="71"/>
      <c r="CB2821" s="70"/>
      <c r="CC2821" s="70"/>
      <c r="CD2821" s="72"/>
      <c r="CJ2821"/>
      <c r="CW2821" s="74"/>
      <c r="DC2821" s="67"/>
      <c r="DI2821" s="67"/>
    </row>
    <row r="2822" spans="78:113">
      <c r="BZ2822" s="70"/>
      <c r="CA2822" s="71"/>
      <c r="CB2822" s="70"/>
      <c r="CC2822" s="70"/>
      <c r="CD2822" s="72"/>
      <c r="CJ2822"/>
      <c r="CW2822" s="74"/>
      <c r="DC2822" s="67"/>
      <c r="DI2822" s="67"/>
    </row>
    <row r="2823" spans="78:113">
      <c r="BZ2823" s="70"/>
      <c r="CA2823" s="71"/>
      <c r="CB2823" s="70"/>
      <c r="CC2823" s="70"/>
      <c r="CD2823" s="72"/>
      <c r="CJ2823"/>
      <c r="CW2823" s="74"/>
      <c r="DC2823" s="67"/>
      <c r="DI2823" s="67"/>
    </row>
    <row r="2824" spans="78:113">
      <c r="BZ2824" s="70"/>
      <c r="CA2824" s="71"/>
      <c r="CB2824" s="70"/>
      <c r="CC2824" s="70"/>
      <c r="CD2824" s="72"/>
      <c r="CJ2824"/>
      <c r="CW2824" s="74"/>
      <c r="DC2824" s="67"/>
      <c r="DI2824" s="67"/>
    </row>
    <row r="2825" spans="78:113">
      <c r="BZ2825" s="70"/>
      <c r="CA2825" s="71"/>
      <c r="CB2825" s="70"/>
      <c r="CC2825" s="70"/>
      <c r="CD2825" s="72"/>
      <c r="CJ2825"/>
      <c r="CW2825" s="74"/>
      <c r="DC2825" s="67"/>
      <c r="DI2825" s="67"/>
    </row>
    <row r="2826" spans="78:113">
      <c r="BZ2826" s="70"/>
      <c r="CA2826" s="71"/>
      <c r="CB2826" s="70"/>
      <c r="CC2826" s="70"/>
      <c r="CD2826" s="72"/>
      <c r="CJ2826"/>
      <c r="CW2826" s="74"/>
      <c r="DC2826" s="67"/>
      <c r="DI2826" s="67"/>
    </row>
    <row r="2827" spans="78:113">
      <c r="BZ2827" s="70"/>
      <c r="CA2827" s="71"/>
      <c r="CB2827" s="70"/>
      <c r="CC2827" s="70"/>
      <c r="CD2827" s="72"/>
      <c r="CJ2827"/>
      <c r="CW2827" s="74"/>
      <c r="DC2827" s="67"/>
      <c r="DI2827" s="67"/>
    </row>
    <row r="2828" spans="78:113">
      <c r="BZ2828" s="70"/>
      <c r="CA2828" s="71"/>
      <c r="CB2828" s="70"/>
      <c r="CC2828" s="70"/>
      <c r="CD2828" s="72"/>
      <c r="CJ2828"/>
      <c r="CW2828" s="74"/>
      <c r="DC2828" s="67"/>
      <c r="DI2828" s="67"/>
    </row>
    <row r="2829" spans="78:113">
      <c r="BZ2829" s="70"/>
      <c r="CA2829" s="71"/>
      <c r="CB2829" s="70"/>
      <c r="CC2829" s="70"/>
      <c r="CD2829" s="72"/>
      <c r="CJ2829"/>
      <c r="CW2829" s="74"/>
      <c r="DC2829" s="67"/>
      <c r="DI2829" s="67"/>
    </row>
    <row r="2830" spans="78:113">
      <c r="BZ2830" s="70"/>
      <c r="CA2830" s="71"/>
      <c r="CB2830" s="70"/>
      <c r="CC2830" s="70"/>
      <c r="CD2830" s="72"/>
      <c r="CJ2830"/>
      <c r="CW2830" s="74"/>
      <c r="DC2830" s="67"/>
      <c r="DI2830" s="67"/>
    </row>
    <row r="2831" spans="78:113">
      <c r="BZ2831" s="70"/>
      <c r="CA2831" s="71"/>
      <c r="CB2831" s="70"/>
      <c r="CC2831" s="70"/>
      <c r="CD2831" s="72"/>
      <c r="CJ2831"/>
      <c r="CW2831" s="74"/>
      <c r="DC2831" s="67"/>
      <c r="DI2831" s="67"/>
    </row>
    <row r="2832" spans="78:113">
      <c r="BZ2832" s="70"/>
      <c r="CA2832" s="71"/>
      <c r="CB2832" s="70"/>
      <c r="CC2832" s="70"/>
      <c r="CD2832" s="72"/>
      <c r="CJ2832"/>
      <c r="CW2832" s="74"/>
      <c r="DC2832" s="67"/>
      <c r="DI2832" s="67"/>
    </row>
    <row r="2833" spans="78:113">
      <c r="BZ2833" s="70"/>
      <c r="CA2833" s="71"/>
      <c r="CB2833" s="70"/>
      <c r="CC2833" s="70"/>
      <c r="CD2833" s="72"/>
      <c r="CJ2833"/>
      <c r="CW2833" s="74"/>
      <c r="DC2833" s="67"/>
      <c r="DI2833" s="67"/>
    </row>
    <row r="2834" spans="78:113">
      <c r="BZ2834" s="70"/>
      <c r="CA2834" s="71"/>
      <c r="CB2834" s="70"/>
      <c r="CC2834" s="70"/>
      <c r="CD2834" s="72"/>
      <c r="CJ2834"/>
      <c r="CW2834" s="74"/>
      <c r="DC2834" s="67"/>
      <c r="DI2834" s="67"/>
    </row>
    <row r="2835" spans="78:113">
      <c r="BZ2835" s="70"/>
      <c r="CA2835" s="71"/>
      <c r="CB2835" s="70"/>
      <c r="CC2835" s="70"/>
      <c r="CD2835" s="72"/>
      <c r="CJ2835"/>
      <c r="CW2835" s="74"/>
      <c r="DC2835" s="67"/>
      <c r="DI2835" s="67"/>
    </row>
    <row r="2836" spans="78:113">
      <c r="BZ2836" s="70"/>
      <c r="CA2836" s="71"/>
      <c r="CB2836" s="70"/>
      <c r="CC2836" s="70"/>
      <c r="CD2836" s="72"/>
      <c r="CJ2836"/>
      <c r="CW2836" s="74"/>
      <c r="DC2836" s="67"/>
      <c r="DI2836" s="67"/>
    </row>
    <row r="2837" spans="78:113">
      <c r="BZ2837" s="70"/>
      <c r="CA2837" s="71"/>
      <c r="CB2837" s="70"/>
      <c r="CC2837" s="70"/>
      <c r="CD2837" s="72"/>
      <c r="CJ2837"/>
      <c r="CW2837" s="74"/>
      <c r="DC2837" s="67"/>
      <c r="DI2837" s="67"/>
    </row>
    <row r="2838" spans="78:113">
      <c r="BZ2838" s="70"/>
      <c r="CA2838" s="71"/>
      <c r="CB2838" s="70"/>
      <c r="CC2838" s="70"/>
      <c r="CD2838" s="72"/>
      <c r="CJ2838"/>
      <c r="CW2838" s="74"/>
      <c r="DC2838" s="67"/>
      <c r="DI2838" s="67"/>
    </row>
    <row r="2839" spans="78:113">
      <c r="BZ2839" s="70"/>
      <c r="CA2839" s="71"/>
      <c r="CB2839" s="70"/>
      <c r="CC2839" s="70"/>
      <c r="CD2839" s="72"/>
      <c r="CJ2839"/>
      <c r="CW2839" s="74"/>
      <c r="DC2839" s="67"/>
      <c r="DI2839" s="67"/>
    </row>
    <row r="2840" spans="78:113">
      <c r="BZ2840" s="70"/>
      <c r="CA2840" s="71"/>
      <c r="CB2840" s="70"/>
      <c r="CC2840" s="70"/>
      <c r="CD2840" s="72"/>
      <c r="CJ2840"/>
      <c r="CW2840" s="74"/>
      <c r="DC2840" s="67"/>
      <c r="DI2840" s="67"/>
    </row>
    <row r="2841" spans="78:113">
      <c r="BZ2841" s="70"/>
      <c r="CA2841" s="71"/>
      <c r="CB2841" s="70"/>
      <c r="CC2841" s="70"/>
      <c r="CD2841" s="72"/>
      <c r="CJ2841"/>
      <c r="CW2841" s="74"/>
      <c r="DC2841" s="67"/>
      <c r="DI2841" s="67"/>
    </row>
    <row r="2842" spans="78:113">
      <c r="BZ2842" s="70"/>
      <c r="CA2842" s="71"/>
      <c r="CB2842" s="70"/>
      <c r="CC2842" s="70"/>
      <c r="CD2842" s="72"/>
      <c r="CJ2842"/>
      <c r="CW2842" s="74"/>
      <c r="DC2842" s="67"/>
      <c r="DI2842" s="67"/>
    </row>
    <row r="2843" spans="78:113">
      <c r="BZ2843" s="70"/>
      <c r="CA2843" s="71"/>
      <c r="CB2843" s="70"/>
      <c r="CC2843" s="70"/>
      <c r="CD2843" s="72"/>
      <c r="CJ2843"/>
      <c r="CW2843" s="74"/>
      <c r="DC2843" s="67"/>
      <c r="DI2843" s="67"/>
    </row>
    <row r="2844" spans="78:113">
      <c r="BZ2844" s="70"/>
      <c r="CA2844" s="71"/>
      <c r="CB2844" s="70"/>
      <c r="CC2844" s="70"/>
      <c r="CD2844" s="72"/>
      <c r="CJ2844"/>
      <c r="CW2844" s="74"/>
      <c r="DC2844" s="67"/>
      <c r="DI2844" s="67"/>
    </row>
    <row r="2845" spans="78:113">
      <c r="BZ2845" s="70"/>
      <c r="CA2845" s="71"/>
      <c r="CB2845" s="70"/>
      <c r="CC2845" s="70"/>
      <c r="CD2845" s="72"/>
      <c r="CJ2845"/>
      <c r="CW2845" s="74"/>
      <c r="DC2845" s="67"/>
      <c r="DI2845" s="67"/>
    </row>
    <row r="2846" spans="78:113">
      <c r="BZ2846" s="70"/>
      <c r="CA2846" s="71"/>
      <c r="CB2846" s="70"/>
      <c r="CC2846" s="70"/>
      <c r="CD2846" s="72"/>
      <c r="CJ2846"/>
      <c r="CW2846" s="74"/>
      <c r="DC2846" s="67"/>
      <c r="DI2846" s="67"/>
    </row>
    <row r="2847" spans="78:113">
      <c r="BZ2847" s="70"/>
      <c r="CA2847" s="71"/>
      <c r="CB2847" s="70"/>
      <c r="CC2847" s="70"/>
      <c r="CD2847" s="72"/>
      <c r="CJ2847"/>
      <c r="CW2847" s="74"/>
      <c r="DC2847" s="67"/>
      <c r="DI2847" s="67"/>
    </row>
    <row r="2848" spans="78:113">
      <c r="BZ2848" s="70"/>
      <c r="CA2848" s="71"/>
      <c r="CB2848" s="70"/>
      <c r="CC2848" s="70"/>
      <c r="CD2848" s="72"/>
      <c r="CJ2848"/>
      <c r="CW2848" s="74"/>
      <c r="DC2848" s="67"/>
      <c r="DI2848" s="67"/>
    </row>
    <row r="2849" spans="78:113">
      <c r="BZ2849" s="70"/>
      <c r="CA2849" s="71"/>
      <c r="CB2849" s="70"/>
      <c r="CC2849" s="70"/>
      <c r="CD2849" s="72"/>
      <c r="CJ2849"/>
      <c r="CW2849" s="74"/>
      <c r="DC2849" s="67"/>
      <c r="DI2849" s="67"/>
    </row>
    <row r="2850" spans="78:113">
      <c r="BZ2850" s="70"/>
      <c r="CA2850" s="71"/>
      <c r="CB2850" s="70"/>
      <c r="CC2850" s="70"/>
      <c r="CD2850" s="72"/>
      <c r="CJ2850"/>
      <c r="CW2850" s="74"/>
      <c r="DC2850" s="67"/>
      <c r="DI2850" s="67"/>
    </row>
    <row r="2851" spans="78:113">
      <c r="BZ2851" s="70"/>
      <c r="CA2851" s="71"/>
      <c r="CB2851" s="70"/>
      <c r="CC2851" s="70"/>
      <c r="CD2851" s="72"/>
      <c r="CJ2851"/>
      <c r="CW2851" s="74"/>
      <c r="DC2851" s="67"/>
      <c r="DI2851" s="67"/>
    </row>
    <row r="2852" spans="78:113">
      <c r="BZ2852" s="70"/>
      <c r="CA2852" s="71"/>
      <c r="CB2852" s="70"/>
      <c r="CC2852" s="70"/>
      <c r="CD2852" s="72"/>
      <c r="CJ2852"/>
      <c r="CW2852" s="74"/>
      <c r="DC2852" s="67"/>
      <c r="DI2852" s="67"/>
    </row>
    <row r="2853" spans="78:113">
      <c r="BZ2853" s="70"/>
      <c r="CA2853" s="71"/>
      <c r="CB2853" s="70"/>
      <c r="CC2853" s="70"/>
      <c r="CD2853" s="72"/>
      <c r="CJ2853"/>
      <c r="CW2853" s="74"/>
      <c r="DC2853" s="67"/>
      <c r="DI2853" s="67"/>
    </row>
    <row r="2854" spans="78:113">
      <c r="BZ2854" s="70"/>
      <c r="CA2854" s="71"/>
      <c r="CB2854" s="70"/>
      <c r="CC2854" s="70"/>
      <c r="CD2854" s="72"/>
      <c r="CJ2854"/>
      <c r="CW2854" s="74"/>
      <c r="DC2854" s="67"/>
      <c r="DI2854" s="67"/>
    </row>
    <row r="2855" spans="78:113">
      <c r="BZ2855" s="70"/>
      <c r="CA2855" s="71"/>
      <c r="CB2855" s="70"/>
      <c r="CC2855" s="70"/>
      <c r="CD2855" s="72"/>
      <c r="CJ2855"/>
      <c r="CW2855" s="74"/>
      <c r="DC2855" s="67"/>
      <c r="DI2855" s="67"/>
    </row>
    <row r="2856" spans="78:113">
      <c r="BZ2856" s="70"/>
      <c r="CA2856" s="71"/>
      <c r="CB2856" s="70"/>
      <c r="CC2856" s="70"/>
      <c r="CD2856" s="72"/>
      <c r="CJ2856"/>
      <c r="CW2856" s="74"/>
      <c r="DC2856" s="67"/>
      <c r="DI2856" s="67"/>
    </row>
    <row r="2857" spans="78:113">
      <c r="BZ2857" s="70"/>
      <c r="CA2857" s="71"/>
      <c r="CB2857" s="70"/>
      <c r="CC2857" s="70"/>
      <c r="CD2857" s="72"/>
      <c r="CJ2857"/>
      <c r="CW2857" s="74"/>
      <c r="DC2857" s="67"/>
      <c r="DI2857" s="67"/>
    </row>
    <row r="2858" spans="78:113">
      <c r="BZ2858" s="70"/>
      <c r="CA2858" s="71"/>
      <c r="CB2858" s="70"/>
      <c r="CC2858" s="70"/>
      <c r="CD2858" s="72"/>
      <c r="CJ2858"/>
      <c r="CW2858" s="74"/>
      <c r="DC2858" s="67"/>
      <c r="DI2858" s="67"/>
    </row>
    <row r="2859" spans="78:113">
      <c r="BZ2859" s="70"/>
      <c r="CA2859" s="71"/>
      <c r="CB2859" s="70"/>
      <c r="CC2859" s="70"/>
      <c r="CD2859" s="72"/>
      <c r="CJ2859"/>
      <c r="CW2859" s="74"/>
      <c r="DC2859" s="67"/>
      <c r="DI2859" s="67"/>
    </row>
    <row r="2860" spans="78:113">
      <c r="BZ2860" s="70"/>
      <c r="CA2860" s="71"/>
      <c r="CB2860" s="70"/>
      <c r="CC2860" s="70"/>
      <c r="CD2860" s="72"/>
      <c r="CJ2860"/>
      <c r="CW2860" s="74"/>
      <c r="DC2860" s="67"/>
      <c r="DI2860" s="67"/>
    </row>
    <row r="2861" spans="78:113">
      <c r="BZ2861" s="70"/>
      <c r="CA2861" s="71"/>
      <c r="CB2861" s="70"/>
      <c r="CC2861" s="70"/>
      <c r="CD2861" s="72"/>
      <c r="CJ2861"/>
      <c r="CW2861" s="74"/>
      <c r="DC2861" s="67"/>
      <c r="DI2861" s="67"/>
    </row>
    <row r="2862" spans="78:113">
      <c r="BZ2862" s="70"/>
      <c r="CA2862" s="71"/>
      <c r="CB2862" s="70"/>
      <c r="CC2862" s="70"/>
      <c r="CD2862" s="72"/>
      <c r="CJ2862"/>
      <c r="CW2862" s="74"/>
      <c r="DC2862" s="67"/>
      <c r="DI2862" s="67"/>
    </row>
    <row r="2863" spans="78:113">
      <c r="BZ2863" s="70"/>
      <c r="CA2863" s="71"/>
      <c r="CB2863" s="70"/>
      <c r="CC2863" s="70"/>
      <c r="CD2863" s="72"/>
      <c r="CJ2863"/>
      <c r="CW2863" s="74"/>
      <c r="DC2863" s="67"/>
      <c r="DI2863" s="67"/>
    </row>
    <row r="2864" spans="78:113">
      <c r="BZ2864" s="70"/>
      <c r="CA2864" s="71"/>
      <c r="CB2864" s="70"/>
      <c r="CC2864" s="70"/>
      <c r="CD2864" s="72"/>
      <c r="CJ2864"/>
      <c r="CW2864" s="74"/>
      <c r="DC2864" s="67"/>
      <c r="DI2864" s="67"/>
    </row>
    <row r="2865" spans="78:113">
      <c r="BZ2865" s="70"/>
      <c r="CA2865" s="71"/>
      <c r="CB2865" s="70"/>
      <c r="CC2865" s="70"/>
      <c r="CD2865" s="72"/>
      <c r="CJ2865"/>
      <c r="CW2865" s="74"/>
      <c r="DC2865" s="67"/>
      <c r="DI2865" s="67"/>
    </row>
    <row r="2866" spans="78:113">
      <c r="BZ2866" s="70"/>
      <c r="CA2866" s="71"/>
      <c r="CB2866" s="70"/>
      <c r="CC2866" s="70"/>
      <c r="CD2866" s="72"/>
      <c r="CJ2866"/>
      <c r="CW2866" s="74"/>
      <c r="DC2866" s="67"/>
      <c r="DI2866" s="67"/>
    </row>
    <row r="2867" spans="78:113">
      <c r="BZ2867" s="70"/>
      <c r="CA2867" s="71"/>
      <c r="CB2867" s="70"/>
      <c r="CC2867" s="70"/>
      <c r="CD2867" s="72"/>
      <c r="CJ2867"/>
      <c r="CW2867" s="74"/>
      <c r="DC2867" s="67"/>
      <c r="DI2867" s="67"/>
    </row>
    <row r="2868" spans="78:113">
      <c r="BZ2868" s="70"/>
      <c r="CA2868" s="71"/>
      <c r="CB2868" s="70"/>
      <c r="CC2868" s="70"/>
      <c r="CD2868" s="72"/>
      <c r="CJ2868"/>
      <c r="CW2868" s="74"/>
      <c r="DC2868" s="67"/>
      <c r="DI2868" s="67"/>
    </row>
    <row r="2869" spans="78:113">
      <c r="BZ2869" s="70"/>
      <c r="CA2869" s="71"/>
      <c r="CB2869" s="70"/>
      <c r="CC2869" s="70"/>
      <c r="CD2869" s="72"/>
      <c r="CJ2869"/>
      <c r="CW2869" s="74"/>
      <c r="DC2869" s="67"/>
      <c r="DI2869" s="67"/>
    </row>
    <row r="2870" spans="78:113">
      <c r="BZ2870" s="70"/>
      <c r="CA2870" s="71"/>
      <c r="CB2870" s="70"/>
      <c r="CC2870" s="70"/>
      <c r="CD2870" s="72"/>
      <c r="CJ2870"/>
      <c r="CW2870" s="74"/>
      <c r="DC2870" s="67"/>
      <c r="DI2870" s="67"/>
    </row>
    <row r="2871" spans="78:113">
      <c r="BZ2871" s="70"/>
      <c r="CA2871" s="71"/>
      <c r="CB2871" s="70"/>
      <c r="CC2871" s="70"/>
      <c r="CD2871" s="72"/>
      <c r="CJ2871"/>
      <c r="CW2871" s="74"/>
      <c r="DC2871" s="67"/>
      <c r="DI2871" s="67"/>
    </row>
    <row r="2872" spans="78:113">
      <c r="BZ2872" s="70"/>
      <c r="CA2872" s="71"/>
      <c r="CB2872" s="70"/>
      <c r="CC2872" s="70"/>
      <c r="CD2872" s="72"/>
      <c r="CJ2872"/>
      <c r="CW2872" s="74"/>
      <c r="DC2872" s="67"/>
      <c r="DI2872" s="67"/>
    </row>
    <row r="2873" spans="78:113">
      <c r="BZ2873" s="70"/>
      <c r="CA2873" s="71"/>
      <c r="CB2873" s="70"/>
      <c r="CC2873" s="70"/>
      <c r="CD2873" s="72"/>
      <c r="CJ2873"/>
      <c r="CW2873" s="74"/>
      <c r="DC2873" s="67"/>
      <c r="DI2873" s="67"/>
    </row>
    <row r="2874" spans="78:113">
      <c r="BZ2874" s="70"/>
      <c r="CA2874" s="71"/>
      <c r="CB2874" s="70"/>
      <c r="CC2874" s="70"/>
      <c r="CD2874" s="72"/>
      <c r="CJ2874"/>
      <c r="CW2874" s="74"/>
      <c r="DC2874" s="67"/>
      <c r="DI2874" s="67"/>
    </row>
    <row r="2875" spans="78:113">
      <c r="BZ2875" s="70"/>
      <c r="CA2875" s="71"/>
      <c r="CB2875" s="70"/>
      <c r="CC2875" s="70"/>
      <c r="CD2875" s="72"/>
      <c r="CJ2875"/>
      <c r="CW2875" s="74"/>
      <c r="DC2875" s="67"/>
      <c r="DI2875" s="67"/>
    </row>
    <row r="2876" spans="78:113">
      <c r="BZ2876" s="70"/>
      <c r="CA2876" s="71"/>
      <c r="CB2876" s="70"/>
      <c r="CC2876" s="70"/>
      <c r="CD2876" s="72"/>
      <c r="CJ2876"/>
      <c r="CW2876" s="74"/>
      <c r="DC2876" s="67"/>
      <c r="DI2876" s="67"/>
    </row>
    <row r="2877" spans="78:113">
      <c r="BZ2877" s="70"/>
      <c r="CA2877" s="71"/>
      <c r="CB2877" s="70"/>
      <c r="CC2877" s="70"/>
      <c r="CD2877" s="72"/>
      <c r="CJ2877"/>
      <c r="CW2877" s="74"/>
      <c r="DC2877" s="67"/>
      <c r="DI2877" s="67"/>
    </row>
    <row r="2878" spans="78:113">
      <c r="BZ2878" s="70"/>
      <c r="CA2878" s="71"/>
      <c r="CB2878" s="70"/>
      <c r="CC2878" s="70"/>
      <c r="CD2878" s="72"/>
      <c r="CJ2878"/>
      <c r="CW2878" s="74"/>
      <c r="DC2878" s="67"/>
      <c r="DI2878" s="67"/>
    </row>
    <row r="2879" spans="78:113">
      <c r="BZ2879" s="70"/>
      <c r="CA2879" s="71"/>
      <c r="CB2879" s="70"/>
      <c r="CC2879" s="70"/>
      <c r="CD2879" s="72"/>
      <c r="CJ2879"/>
      <c r="CW2879" s="74"/>
      <c r="DC2879" s="67"/>
      <c r="DI2879" s="67"/>
    </row>
    <row r="2880" spans="78:113">
      <c r="BZ2880" s="70"/>
      <c r="CA2880" s="71"/>
      <c r="CB2880" s="70"/>
      <c r="CC2880" s="70"/>
      <c r="CD2880" s="72"/>
      <c r="CJ2880"/>
      <c r="CW2880" s="74"/>
      <c r="DC2880" s="67"/>
      <c r="DI2880" s="67"/>
    </row>
    <row r="2881" spans="78:113">
      <c r="BZ2881" s="70"/>
      <c r="CA2881" s="71"/>
      <c r="CB2881" s="70"/>
      <c r="CC2881" s="70"/>
      <c r="CD2881" s="72"/>
      <c r="CJ2881"/>
      <c r="CW2881" s="74"/>
      <c r="DC2881" s="67"/>
      <c r="DI2881" s="67"/>
    </row>
    <row r="2882" spans="78:113">
      <c r="BZ2882" s="70"/>
      <c r="CA2882" s="71"/>
      <c r="CB2882" s="70"/>
      <c r="CC2882" s="70"/>
      <c r="CD2882" s="72"/>
      <c r="CJ2882"/>
      <c r="CW2882" s="74"/>
      <c r="DC2882" s="67"/>
      <c r="DI2882" s="67"/>
    </row>
    <row r="2883" spans="78:113">
      <c r="BZ2883" s="70"/>
      <c r="CA2883" s="71"/>
      <c r="CB2883" s="70"/>
      <c r="CC2883" s="70"/>
      <c r="CD2883" s="72"/>
      <c r="CJ2883"/>
      <c r="CW2883" s="74"/>
      <c r="DC2883" s="67"/>
      <c r="DI2883" s="67"/>
    </row>
    <row r="2884" spans="78:113">
      <c r="BZ2884" s="70"/>
      <c r="CA2884" s="71"/>
      <c r="CB2884" s="70"/>
      <c r="CC2884" s="70"/>
      <c r="CD2884" s="72"/>
      <c r="CJ2884"/>
      <c r="CW2884" s="74"/>
      <c r="DC2884" s="67"/>
      <c r="DI2884" s="67"/>
    </row>
    <row r="2885" spans="78:113">
      <c r="BZ2885" s="70"/>
      <c r="CA2885" s="71"/>
      <c r="CB2885" s="70"/>
      <c r="CC2885" s="70"/>
      <c r="CD2885" s="72"/>
      <c r="CJ2885"/>
      <c r="CW2885" s="74"/>
      <c r="DC2885" s="67"/>
      <c r="DI2885" s="67"/>
    </row>
    <row r="2886" spans="78:113">
      <c r="BZ2886" s="70"/>
      <c r="CA2886" s="71"/>
      <c r="CB2886" s="70"/>
      <c r="CC2886" s="70"/>
      <c r="CD2886" s="72"/>
      <c r="CJ2886"/>
      <c r="CW2886" s="74"/>
      <c r="DC2886" s="67"/>
      <c r="DI2886" s="67"/>
    </row>
    <row r="2887" spans="78:113">
      <c r="BZ2887" s="70"/>
      <c r="CA2887" s="71"/>
      <c r="CB2887" s="70"/>
      <c r="CC2887" s="70"/>
      <c r="CD2887" s="72"/>
      <c r="CJ2887"/>
      <c r="CW2887" s="74"/>
      <c r="DC2887" s="67"/>
      <c r="DI2887" s="67"/>
    </row>
    <row r="2888" spans="78:113">
      <c r="BZ2888" s="70"/>
      <c r="CA2888" s="71"/>
      <c r="CB2888" s="70"/>
      <c r="CC2888" s="70"/>
      <c r="CD2888" s="72"/>
      <c r="CJ2888"/>
      <c r="CW2888" s="74"/>
      <c r="DC2888" s="67"/>
      <c r="DI2888" s="67"/>
    </row>
    <row r="2889" spans="78:113">
      <c r="BZ2889" s="70"/>
      <c r="CA2889" s="71"/>
      <c r="CB2889" s="70"/>
      <c r="CC2889" s="70"/>
      <c r="CD2889" s="72"/>
      <c r="CJ2889"/>
      <c r="CW2889" s="74"/>
      <c r="DC2889" s="67"/>
      <c r="DI2889" s="67"/>
    </row>
    <row r="2890" spans="78:113">
      <c r="BZ2890" s="70"/>
      <c r="CA2890" s="71"/>
      <c r="CB2890" s="70"/>
      <c r="CC2890" s="70"/>
      <c r="CD2890" s="72"/>
      <c r="CJ2890"/>
      <c r="CW2890" s="74"/>
      <c r="DC2890" s="67"/>
      <c r="DI2890" s="67"/>
    </row>
    <row r="2891" spans="78:113">
      <c r="BZ2891" s="70"/>
      <c r="CA2891" s="71"/>
      <c r="CB2891" s="70"/>
      <c r="CC2891" s="70"/>
      <c r="CD2891" s="72"/>
      <c r="CJ2891"/>
      <c r="CW2891" s="74"/>
      <c r="DC2891" s="67"/>
      <c r="DI2891" s="67"/>
    </row>
    <row r="2892" spans="78:113">
      <c r="BZ2892" s="70"/>
      <c r="CA2892" s="71"/>
      <c r="CB2892" s="70"/>
      <c r="CC2892" s="70"/>
      <c r="CD2892" s="72"/>
      <c r="CJ2892"/>
      <c r="CW2892" s="74"/>
      <c r="DC2892" s="67"/>
      <c r="DI2892" s="67"/>
    </row>
    <row r="2893" spans="78:113">
      <c r="BZ2893" s="70"/>
      <c r="CA2893" s="71"/>
      <c r="CB2893" s="70"/>
      <c r="CC2893" s="70"/>
      <c r="CD2893" s="72"/>
      <c r="CJ2893"/>
      <c r="CW2893" s="74"/>
      <c r="DC2893" s="67"/>
      <c r="DI2893" s="67"/>
    </row>
    <row r="2894" spans="78:113">
      <c r="BZ2894" s="70"/>
      <c r="CA2894" s="71"/>
      <c r="CB2894" s="70"/>
      <c r="CC2894" s="70"/>
      <c r="CD2894" s="72"/>
      <c r="CJ2894"/>
      <c r="CW2894" s="74"/>
      <c r="DC2894" s="67"/>
      <c r="DI2894" s="67"/>
    </row>
    <row r="2895" spans="78:113">
      <c r="BZ2895" s="70"/>
      <c r="CA2895" s="71"/>
      <c r="CB2895" s="70"/>
      <c r="CC2895" s="70"/>
      <c r="CD2895" s="72"/>
      <c r="CJ2895"/>
      <c r="CW2895" s="74"/>
      <c r="DC2895" s="67"/>
      <c r="DI2895" s="67"/>
    </row>
    <row r="2896" spans="78:113">
      <c r="BZ2896" s="70"/>
      <c r="CA2896" s="71"/>
      <c r="CB2896" s="70"/>
      <c r="CC2896" s="70"/>
      <c r="CD2896" s="72"/>
      <c r="CJ2896"/>
      <c r="CW2896" s="74"/>
      <c r="DC2896" s="67"/>
      <c r="DI2896" s="67"/>
    </row>
    <row r="2897" spans="78:113">
      <c r="BZ2897" s="70"/>
      <c r="CA2897" s="71"/>
      <c r="CB2897" s="70"/>
      <c r="CC2897" s="70"/>
      <c r="CD2897" s="72"/>
      <c r="CJ2897"/>
      <c r="CW2897" s="74"/>
      <c r="DC2897" s="67"/>
      <c r="DI2897" s="67"/>
    </row>
    <row r="2898" spans="78:113">
      <c r="BZ2898" s="70"/>
      <c r="CA2898" s="71"/>
      <c r="CB2898" s="70"/>
      <c r="CC2898" s="70"/>
      <c r="CD2898" s="72"/>
      <c r="CJ2898"/>
      <c r="CW2898" s="74"/>
      <c r="DC2898" s="67"/>
      <c r="DI2898" s="67"/>
    </row>
    <row r="2899" spans="78:113">
      <c r="BZ2899" s="70"/>
      <c r="CA2899" s="71"/>
      <c r="CB2899" s="70"/>
      <c r="CC2899" s="70"/>
      <c r="CD2899" s="72"/>
      <c r="CJ2899"/>
      <c r="CW2899" s="74"/>
      <c r="DC2899" s="67"/>
      <c r="DI2899" s="67"/>
    </row>
    <row r="2900" spans="78:113">
      <c r="BZ2900" s="70"/>
      <c r="CA2900" s="71"/>
      <c r="CB2900" s="70"/>
      <c r="CC2900" s="70"/>
      <c r="CD2900" s="72"/>
      <c r="CJ2900"/>
      <c r="CW2900" s="74"/>
      <c r="DC2900" s="67"/>
      <c r="DI2900" s="67"/>
    </row>
    <row r="2901" spans="78:113">
      <c r="BZ2901" s="70"/>
      <c r="CA2901" s="71"/>
      <c r="CB2901" s="70"/>
      <c r="CC2901" s="70"/>
      <c r="CD2901" s="72"/>
      <c r="CJ2901"/>
      <c r="CW2901" s="74"/>
      <c r="DC2901" s="67"/>
      <c r="DI2901" s="67"/>
    </row>
    <row r="2902" spans="78:113">
      <c r="BZ2902" s="70"/>
      <c r="CA2902" s="71"/>
      <c r="CB2902" s="70"/>
      <c r="CC2902" s="70"/>
      <c r="CD2902" s="72"/>
      <c r="CJ2902"/>
      <c r="CW2902" s="74"/>
      <c r="DC2902" s="67"/>
      <c r="DI2902" s="67"/>
    </row>
    <row r="2903" spans="78:113">
      <c r="BZ2903" s="70"/>
      <c r="CA2903" s="71"/>
      <c r="CB2903" s="70"/>
      <c r="CC2903" s="70"/>
      <c r="CD2903" s="72"/>
      <c r="CJ2903"/>
      <c r="CW2903" s="74"/>
      <c r="DC2903" s="67"/>
      <c r="DI2903" s="67"/>
    </row>
    <row r="2904" spans="78:113">
      <c r="BZ2904" s="70"/>
      <c r="CA2904" s="71"/>
      <c r="CB2904" s="70"/>
      <c r="CC2904" s="70"/>
      <c r="CD2904" s="72"/>
      <c r="CJ2904"/>
      <c r="CW2904" s="74"/>
      <c r="DC2904" s="67"/>
      <c r="DI2904" s="67"/>
    </row>
    <row r="2905" spans="78:113">
      <c r="BZ2905" s="70"/>
      <c r="CA2905" s="71"/>
      <c r="CB2905" s="70"/>
      <c r="CC2905" s="70"/>
      <c r="CD2905" s="72"/>
      <c r="CJ2905"/>
      <c r="CW2905" s="74"/>
      <c r="DC2905" s="67"/>
      <c r="DI2905" s="67"/>
    </row>
    <row r="2906" spans="78:113">
      <c r="BZ2906" s="70"/>
      <c r="CA2906" s="71"/>
      <c r="CB2906" s="70"/>
      <c r="CC2906" s="70"/>
      <c r="CD2906" s="72"/>
      <c r="CJ2906"/>
      <c r="CW2906" s="74"/>
      <c r="DC2906" s="67"/>
      <c r="DI2906" s="67"/>
    </row>
    <row r="2907" spans="78:113">
      <c r="BZ2907" s="70"/>
      <c r="CA2907" s="71"/>
      <c r="CB2907" s="70"/>
      <c r="CC2907" s="70"/>
      <c r="CD2907" s="72"/>
      <c r="CJ2907"/>
      <c r="CW2907" s="74"/>
      <c r="DC2907" s="67"/>
      <c r="DI2907" s="67"/>
    </row>
    <row r="2908" spans="78:113">
      <c r="BZ2908" s="70"/>
      <c r="CA2908" s="71"/>
      <c r="CB2908" s="70"/>
      <c r="CC2908" s="70"/>
      <c r="CD2908" s="72"/>
      <c r="CJ2908"/>
      <c r="CW2908" s="74"/>
      <c r="DC2908" s="67"/>
      <c r="DI2908" s="67"/>
    </row>
    <row r="2909" spans="78:113">
      <c r="BZ2909" s="70"/>
      <c r="CA2909" s="71"/>
      <c r="CB2909" s="70"/>
      <c r="CC2909" s="70"/>
      <c r="CD2909" s="72"/>
      <c r="CJ2909"/>
      <c r="CW2909" s="74"/>
      <c r="DC2909" s="67"/>
      <c r="DI2909" s="67"/>
    </row>
    <row r="2910" spans="78:113">
      <c r="BZ2910" s="70"/>
      <c r="CA2910" s="71"/>
      <c r="CB2910" s="70"/>
      <c r="CC2910" s="70"/>
      <c r="CD2910" s="72"/>
      <c r="CJ2910"/>
      <c r="CW2910" s="74"/>
      <c r="DC2910" s="67"/>
      <c r="DI2910" s="67"/>
    </row>
    <row r="2911" spans="78:113">
      <c r="BZ2911" s="70"/>
      <c r="CA2911" s="71"/>
      <c r="CB2911" s="70"/>
      <c r="CC2911" s="70"/>
      <c r="CD2911" s="72"/>
      <c r="CJ2911"/>
      <c r="CW2911" s="74"/>
      <c r="DC2911" s="67"/>
      <c r="DI2911" s="67"/>
    </row>
    <row r="2912" spans="78:113">
      <c r="BZ2912" s="70"/>
      <c r="CA2912" s="71"/>
      <c r="CB2912" s="70"/>
      <c r="CC2912" s="70"/>
      <c r="CD2912" s="72"/>
      <c r="CJ2912"/>
      <c r="CW2912" s="74"/>
      <c r="DC2912" s="67"/>
      <c r="DI2912" s="67"/>
    </row>
    <row r="2913" spans="78:113">
      <c r="BZ2913" s="70"/>
      <c r="CA2913" s="71"/>
      <c r="CB2913" s="70"/>
      <c r="CC2913" s="70"/>
      <c r="CD2913" s="72"/>
      <c r="CJ2913"/>
      <c r="CW2913" s="74"/>
      <c r="DC2913" s="67"/>
      <c r="DI2913" s="67"/>
    </row>
    <row r="2914" spans="78:113">
      <c r="BZ2914" s="70"/>
      <c r="CA2914" s="71"/>
      <c r="CB2914" s="70"/>
      <c r="CC2914" s="70"/>
      <c r="CD2914" s="72"/>
      <c r="CJ2914"/>
      <c r="CW2914" s="74"/>
      <c r="DC2914" s="67"/>
      <c r="DI2914" s="67"/>
    </row>
    <row r="2915" spans="78:113">
      <c r="BZ2915" s="70"/>
      <c r="CA2915" s="71"/>
      <c r="CB2915" s="70"/>
      <c r="CC2915" s="70"/>
      <c r="CD2915" s="72"/>
      <c r="CJ2915"/>
      <c r="CW2915" s="74"/>
      <c r="DC2915" s="67"/>
      <c r="DI2915" s="67"/>
    </row>
    <row r="2916" spans="78:113">
      <c r="BZ2916" s="70"/>
      <c r="CA2916" s="71"/>
      <c r="CB2916" s="70"/>
      <c r="CC2916" s="70"/>
      <c r="CD2916" s="72"/>
      <c r="CJ2916"/>
      <c r="CW2916" s="74"/>
      <c r="DC2916" s="67"/>
      <c r="DI2916" s="67"/>
    </row>
    <row r="2917" spans="78:113">
      <c r="BZ2917" s="70"/>
      <c r="CA2917" s="71"/>
      <c r="CB2917" s="70"/>
      <c r="CC2917" s="70"/>
      <c r="CD2917" s="72"/>
      <c r="CJ2917"/>
      <c r="CW2917" s="74"/>
      <c r="DC2917" s="67"/>
      <c r="DI2917" s="67"/>
    </row>
    <row r="2918" spans="78:113">
      <c r="BZ2918" s="70"/>
      <c r="CA2918" s="71"/>
      <c r="CB2918" s="70"/>
      <c r="CC2918" s="70"/>
      <c r="CD2918" s="72"/>
      <c r="CJ2918"/>
      <c r="CW2918" s="74"/>
      <c r="DC2918" s="67"/>
      <c r="DI2918" s="67"/>
    </row>
    <row r="2919" spans="78:113">
      <c r="BZ2919" s="70"/>
      <c r="CA2919" s="71"/>
      <c r="CB2919" s="70"/>
      <c r="CC2919" s="70"/>
      <c r="CD2919" s="72"/>
      <c r="CJ2919"/>
      <c r="CW2919" s="74"/>
      <c r="DC2919" s="67"/>
      <c r="DI2919" s="67"/>
    </row>
    <row r="2920" spans="78:113">
      <c r="BZ2920" s="70"/>
      <c r="CA2920" s="71"/>
      <c r="CB2920" s="70"/>
      <c r="CC2920" s="70"/>
      <c r="CD2920" s="72"/>
      <c r="CJ2920"/>
      <c r="CW2920" s="74"/>
      <c r="DC2920" s="67"/>
      <c r="DI2920" s="67"/>
    </row>
    <row r="2921" spans="78:113">
      <c r="BZ2921" s="70"/>
      <c r="CA2921" s="71"/>
      <c r="CB2921" s="70"/>
      <c r="CC2921" s="70"/>
      <c r="CD2921" s="72"/>
      <c r="CJ2921"/>
      <c r="CW2921" s="74"/>
      <c r="DC2921" s="67"/>
      <c r="DI2921" s="67"/>
    </row>
    <row r="2922" spans="78:113">
      <c r="BZ2922" s="70"/>
      <c r="CA2922" s="71"/>
      <c r="CB2922" s="70"/>
      <c r="CC2922" s="70"/>
      <c r="CD2922" s="72"/>
      <c r="CJ2922"/>
      <c r="CW2922" s="74"/>
      <c r="DC2922" s="67"/>
      <c r="DI2922" s="67"/>
    </row>
    <row r="2923" spans="78:113">
      <c r="BZ2923" s="70"/>
      <c r="CA2923" s="71"/>
      <c r="CB2923" s="70"/>
      <c r="CC2923" s="70"/>
      <c r="CD2923" s="72"/>
      <c r="CJ2923"/>
      <c r="CW2923" s="74"/>
      <c r="DC2923" s="67"/>
      <c r="DI2923" s="67"/>
    </row>
    <row r="2924" spans="78:113">
      <c r="BZ2924" s="70"/>
      <c r="CA2924" s="71"/>
      <c r="CB2924" s="70"/>
      <c r="CC2924" s="70"/>
      <c r="CD2924" s="72"/>
      <c r="CJ2924"/>
      <c r="CW2924" s="74"/>
      <c r="DC2924" s="67"/>
      <c r="DI2924" s="67"/>
    </row>
    <row r="2925" spans="78:113">
      <c r="BZ2925" s="70"/>
      <c r="CA2925" s="71"/>
      <c r="CB2925" s="70"/>
      <c r="CC2925" s="70"/>
      <c r="CD2925" s="72"/>
      <c r="CJ2925"/>
      <c r="CW2925" s="74"/>
      <c r="DC2925" s="67"/>
      <c r="DI2925" s="67"/>
    </row>
    <row r="2926" spans="78:113">
      <c r="BZ2926" s="70"/>
      <c r="CA2926" s="71"/>
      <c r="CB2926" s="70"/>
      <c r="CC2926" s="70"/>
      <c r="CD2926" s="72"/>
      <c r="CJ2926"/>
      <c r="CW2926" s="74"/>
      <c r="DC2926" s="67"/>
      <c r="DI2926" s="67"/>
    </row>
    <row r="2927" spans="78:113">
      <c r="BZ2927" s="70"/>
      <c r="CA2927" s="71"/>
      <c r="CB2927" s="70"/>
      <c r="CC2927" s="70"/>
      <c r="CD2927" s="72"/>
      <c r="CJ2927"/>
      <c r="CW2927" s="74"/>
      <c r="DC2927" s="67"/>
      <c r="DI2927" s="67"/>
    </row>
    <row r="2928" spans="78:113">
      <c r="BZ2928" s="70"/>
      <c r="CA2928" s="71"/>
      <c r="CB2928" s="70"/>
      <c r="CC2928" s="70"/>
      <c r="CD2928" s="72"/>
      <c r="CJ2928"/>
      <c r="CW2928" s="74"/>
      <c r="DC2928" s="67"/>
      <c r="DI2928" s="67"/>
    </row>
    <row r="2929" spans="78:113">
      <c r="BZ2929" s="70"/>
      <c r="CA2929" s="71"/>
      <c r="CB2929" s="70"/>
      <c r="CC2929" s="70"/>
      <c r="CD2929" s="72"/>
      <c r="CJ2929"/>
      <c r="CW2929" s="74"/>
      <c r="DC2929" s="67"/>
      <c r="DI2929" s="67"/>
    </row>
    <row r="2930" spans="78:113">
      <c r="BZ2930" s="70"/>
      <c r="CA2930" s="71"/>
      <c r="CB2930" s="70"/>
      <c r="CC2930" s="70"/>
      <c r="CD2930" s="72"/>
      <c r="CJ2930"/>
      <c r="CW2930" s="74"/>
      <c r="DC2930" s="67"/>
      <c r="DI2930" s="67"/>
    </row>
    <row r="2931" spans="78:113">
      <c r="BZ2931" s="70"/>
      <c r="CA2931" s="71"/>
      <c r="CB2931" s="70"/>
      <c r="CC2931" s="70"/>
      <c r="CD2931" s="72"/>
      <c r="CJ2931"/>
      <c r="CW2931" s="74"/>
      <c r="DC2931" s="67"/>
      <c r="DI2931" s="67"/>
    </row>
    <row r="2932" spans="78:113">
      <c r="BZ2932" s="70"/>
      <c r="CA2932" s="71"/>
      <c r="CB2932" s="70"/>
      <c r="CC2932" s="70"/>
      <c r="CD2932" s="72"/>
      <c r="CJ2932"/>
      <c r="CW2932" s="74"/>
      <c r="DC2932" s="67"/>
      <c r="DI2932" s="67"/>
    </row>
    <row r="2933" spans="78:113">
      <c r="BZ2933" s="70"/>
      <c r="CA2933" s="71"/>
      <c r="CB2933" s="70"/>
      <c r="CC2933" s="70"/>
      <c r="CD2933" s="72"/>
      <c r="CJ2933"/>
      <c r="CW2933" s="74"/>
      <c r="DC2933" s="67"/>
      <c r="DI2933" s="67"/>
    </row>
    <row r="2934" spans="78:113">
      <c r="BZ2934" s="70"/>
      <c r="CA2934" s="71"/>
      <c r="CB2934" s="70"/>
      <c r="CC2934" s="70"/>
      <c r="CD2934" s="72"/>
      <c r="CJ2934"/>
      <c r="CW2934" s="74"/>
      <c r="DC2934" s="67"/>
      <c r="DI2934" s="67"/>
    </row>
    <row r="2935" spans="78:113">
      <c r="BZ2935" s="70"/>
      <c r="CA2935" s="71"/>
      <c r="CB2935" s="70"/>
      <c r="CC2935" s="70"/>
      <c r="CD2935" s="72"/>
      <c r="CJ2935"/>
      <c r="CW2935" s="74"/>
      <c r="DC2935" s="67"/>
      <c r="DI2935" s="67"/>
    </row>
    <row r="2936" spans="78:113">
      <c r="BZ2936" s="70"/>
      <c r="CA2936" s="71"/>
      <c r="CB2936" s="70"/>
      <c r="CC2936" s="70"/>
      <c r="CD2936" s="72"/>
      <c r="CJ2936"/>
      <c r="CW2936" s="74"/>
      <c r="DC2936" s="67"/>
      <c r="DI2936" s="67"/>
    </row>
    <row r="2937" spans="78:113">
      <c r="BZ2937" s="70"/>
      <c r="CA2937" s="71"/>
      <c r="CB2937" s="70"/>
      <c r="CC2937" s="70"/>
      <c r="CD2937" s="72"/>
      <c r="CJ2937"/>
      <c r="CW2937" s="74"/>
      <c r="DC2937" s="67"/>
      <c r="DI2937" s="67"/>
    </row>
    <row r="2938" spans="78:113">
      <c r="BZ2938" s="70"/>
      <c r="CA2938" s="71"/>
      <c r="CB2938" s="70"/>
      <c r="CC2938" s="70"/>
      <c r="CD2938" s="72"/>
      <c r="CJ2938"/>
      <c r="CW2938" s="74"/>
      <c r="DC2938" s="67"/>
      <c r="DI2938" s="67"/>
    </row>
    <row r="2939" spans="78:113">
      <c r="BZ2939" s="70"/>
      <c r="CA2939" s="71"/>
      <c r="CB2939" s="70"/>
      <c r="CC2939" s="70"/>
      <c r="CD2939" s="72"/>
      <c r="CJ2939"/>
      <c r="CW2939" s="74"/>
      <c r="DC2939" s="67"/>
      <c r="DI2939" s="67"/>
    </row>
    <row r="2940" spans="78:113">
      <c r="BZ2940" s="70"/>
      <c r="CA2940" s="71"/>
      <c r="CB2940" s="70"/>
      <c r="CC2940" s="70"/>
      <c r="CD2940" s="72"/>
      <c r="CJ2940"/>
      <c r="CW2940" s="74"/>
      <c r="DC2940" s="67"/>
      <c r="DI2940" s="67"/>
    </row>
    <row r="2941" spans="78:113">
      <c r="BZ2941" s="70"/>
      <c r="CA2941" s="71"/>
      <c r="CB2941" s="70"/>
      <c r="CC2941" s="70"/>
      <c r="CD2941" s="72"/>
      <c r="CJ2941"/>
      <c r="CW2941" s="74"/>
      <c r="DC2941" s="67"/>
      <c r="DI2941" s="67"/>
    </row>
    <row r="2942" spans="78:113">
      <c r="BZ2942" s="70"/>
      <c r="CA2942" s="71"/>
      <c r="CB2942" s="70"/>
      <c r="CC2942" s="70"/>
      <c r="CD2942" s="72"/>
      <c r="CJ2942"/>
      <c r="CW2942" s="74"/>
      <c r="DC2942" s="67"/>
      <c r="DI2942" s="67"/>
    </row>
    <row r="2943" spans="78:113">
      <c r="BZ2943" s="70"/>
      <c r="CA2943" s="71"/>
      <c r="CB2943" s="70"/>
      <c r="CC2943" s="70"/>
      <c r="CD2943" s="72"/>
      <c r="CJ2943"/>
      <c r="CW2943" s="74"/>
      <c r="DC2943" s="67"/>
      <c r="DI2943" s="67"/>
    </row>
    <row r="2944" spans="78:113">
      <c r="BZ2944" s="70"/>
      <c r="CA2944" s="71"/>
      <c r="CB2944" s="70"/>
      <c r="CC2944" s="70"/>
      <c r="CD2944" s="72"/>
      <c r="CJ2944"/>
      <c r="CW2944" s="74"/>
      <c r="DC2944" s="67"/>
      <c r="DI2944" s="67"/>
    </row>
    <row r="2945" spans="78:113">
      <c r="BZ2945" s="70"/>
      <c r="CA2945" s="71"/>
      <c r="CB2945" s="70"/>
      <c r="CC2945" s="70"/>
      <c r="CD2945" s="72"/>
      <c r="CJ2945"/>
      <c r="CW2945" s="74"/>
      <c r="DC2945" s="67"/>
      <c r="DI2945" s="67"/>
    </row>
    <row r="2946" spans="78:113">
      <c r="BZ2946" s="70"/>
      <c r="CA2946" s="71"/>
      <c r="CB2946" s="70"/>
      <c r="CC2946" s="70"/>
      <c r="CD2946" s="72"/>
      <c r="CJ2946"/>
      <c r="CW2946" s="74"/>
      <c r="DC2946" s="67"/>
      <c r="DI2946" s="67"/>
    </row>
    <row r="2947" spans="78:113">
      <c r="BZ2947" s="70"/>
      <c r="CA2947" s="71"/>
      <c r="CB2947" s="70"/>
      <c r="CC2947" s="70"/>
      <c r="CD2947" s="72"/>
      <c r="CJ2947"/>
      <c r="CW2947" s="74"/>
      <c r="DC2947" s="67"/>
      <c r="DI2947" s="67"/>
    </row>
    <row r="2948" spans="78:113">
      <c r="BZ2948" s="70"/>
      <c r="CA2948" s="71"/>
      <c r="CB2948" s="70"/>
      <c r="CC2948" s="70"/>
      <c r="CD2948" s="72"/>
      <c r="CJ2948"/>
      <c r="CW2948" s="74"/>
      <c r="DC2948" s="67"/>
      <c r="DI2948" s="67"/>
    </row>
    <row r="2949" spans="78:113">
      <c r="BZ2949" s="70"/>
      <c r="CA2949" s="71"/>
      <c r="CB2949" s="70"/>
      <c r="CC2949" s="70"/>
      <c r="CD2949" s="72"/>
      <c r="CJ2949"/>
      <c r="CW2949" s="74"/>
      <c r="DC2949" s="67"/>
      <c r="DI2949" s="67"/>
    </row>
    <row r="2950" spans="78:113">
      <c r="BZ2950" s="70"/>
      <c r="CA2950" s="71"/>
      <c r="CB2950" s="70"/>
      <c r="CC2950" s="70"/>
      <c r="CD2950" s="72"/>
      <c r="CJ2950"/>
      <c r="CW2950" s="74"/>
      <c r="DC2950" s="67"/>
      <c r="DI2950" s="67"/>
    </row>
    <row r="2951" spans="78:113">
      <c r="BZ2951" s="70"/>
      <c r="CA2951" s="71"/>
      <c r="CB2951" s="70"/>
      <c r="CC2951" s="70"/>
      <c r="CD2951" s="72"/>
      <c r="CJ2951"/>
      <c r="CW2951" s="74"/>
      <c r="DC2951" s="67"/>
      <c r="DI2951" s="67"/>
    </row>
    <row r="2952" spans="78:113">
      <c r="BZ2952" s="70"/>
      <c r="CA2952" s="71"/>
      <c r="CB2952" s="70"/>
      <c r="CC2952" s="70"/>
      <c r="CD2952" s="72"/>
      <c r="CJ2952"/>
      <c r="CW2952" s="74"/>
      <c r="DC2952" s="67"/>
      <c r="DI2952" s="67"/>
    </row>
    <row r="2953" spans="78:113">
      <c r="BZ2953" s="70"/>
      <c r="CA2953" s="71"/>
      <c r="CB2953" s="70"/>
      <c r="CC2953" s="70"/>
      <c r="CD2953" s="72"/>
      <c r="CJ2953"/>
      <c r="CW2953" s="74"/>
      <c r="DC2953" s="67"/>
      <c r="DI2953" s="67"/>
    </row>
    <row r="2954" spans="78:113">
      <c r="BZ2954" s="70"/>
      <c r="CA2954" s="71"/>
      <c r="CB2954" s="70"/>
      <c r="CC2954" s="70"/>
      <c r="CD2954" s="72"/>
      <c r="CJ2954"/>
      <c r="CW2954" s="74"/>
      <c r="DC2954" s="67"/>
      <c r="DI2954" s="67"/>
    </row>
    <row r="2955" spans="78:113">
      <c r="BZ2955" s="70"/>
      <c r="CA2955" s="71"/>
      <c r="CB2955" s="70"/>
      <c r="CC2955" s="70"/>
      <c r="CD2955" s="72"/>
      <c r="CJ2955"/>
      <c r="CW2955" s="74"/>
      <c r="DC2955" s="67"/>
      <c r="DI2955" s="67"/>
    </row>
    <row r="2956" spans="78:113">
      <c r="BZ2956" s="70"/>
      <c r="CA2956" s="71"/>
      <c r="CB2956" s="70"/>
      <c r="CC2956" s="70"/>
      <c r="CD2956" s="72"/>
      <c r="CJ2956"/>
      <c r="CW2956" s="74"/>
      <c r="DC2956" s="67"/>
      <c r="DI2956" s="67"/>
    </row>
    <row r="2957" spans="78:113">
      <c r="BZ2957" s="70"/>
      <c r="CA2957" s="71"/>
      <c r="CB2957" s="70"/>
      <c r="CC2957" s="70"/>
      <c r="CD2957" s="72"/>
      <c r="CJ2957"/>
      <c r="CW2957" s="74"/>
      <c r="DC2957" s="67"/>
      <c r="DI2957" s="67"/>
    </row>
    <row r="2958" spans="78:113">
      <c r="BZ2958" s="70"/>
      <c r="CA2958" s="71"/>
      <c r="CB2958" s="70"/>
      <c r="CC2958" s="70"/>
      <c r="CD2958" s="72"/>
      <c r="CJ2958"/>
      <c r="CW2958" s="74"/>
      <c r="DC2958" s="67"/>
      <c r="DI2958" s="67"/>
    </row>
    <row r="2959" spans="78:113">
      <c r="BZ2959" s="70"/>
      <c r="CA2959" s="71"/>
      <c r="CB2959" s="70"/>
      <c r="CC2959" s="70"/>
      <c r="CD2959" s="72"/>
      <c r="CJ2959"/>
      <c r="CW2959" s="74"/>
      <c r="DC2959" s="67"/>
      <c r="DI2959" s="67"/>
    </row>
    <row r="2960" spans="78:113">
      <c r="BZ2960" s="70"/>
      <c r="CA2960" s="71"/>
      <c r="CB2960" s="70"/>
      <c r="CC2960" s="70"/>
      <c r="CD2960" s="72"/>
      <c r="CJ2960"/>
      <c r="CW2960" s="74"/>
      <c r="DC2960" s="67"/>
      <c r="DI2960" s="67"/>
    </row>
    <row r="2961" spans="78:113">
      <c r="BZ2961" s="70"/>
      <c r="CA2961" s="71"/>
      <c r="CB2961" s="70"/>
      <c r="CC2961" s="70"/>
      <c r="CD2961" s="72"/>
      <c r="CJ2961"/>
      <c r="CW2961" s="74"/>
      <c r="DC2961" s="67"/>
      <c r="DI2961" s="67"/>
    </row>
    <row r="2962" spans="78:113">
      <c r="BZ2962" s="70"/>
      <c r="CA2962" s="71"/>
      <c r="CB2962" s="70"/>
      <c r="CC2962" s="70"/>
      <c r="CD2962" s="72"/>
      <c r="CJ2962"/>
      <c r="CW2962" s="74"/>
      <c r="DC2962" s="67"/>
      <c r="DI2962" s="67"/>
    </row>
    <row r="2963" spans="78:113">
      <c r="BZ2963" s="70"/>
      <c r="CA2963" s="71"/>
      <c r="CB2963" s="70"/>
      <c r="CC2963" s="70"/>
      <c r="CD2963" s="72"/>
      <c r="CJ2963"/>
      <c r="CW2963" s="74"/>
      <c r="DC2963" s="67"/>
      <c r="DI2963" s="67"/>
    </row>
    <row r="2964" spans="78:113">
      <c r="BZ2964" s="70"/>
      <c r="CA2964" s="71"/>
      <c r="CB2964" s="70"/>
      <c r="CC2964" s="70"/>
      <c r="CD2964" s="72"/>
      <c r="CJ2964"/>
      <c r="CW2964" s="74"/>
      <c r="DC2964" s="67"/>
      <c r="DI2964" s="67"/>
    </row>
    <row r="2965" spans="78:113">
      <c r="BZ2965" s="70"/>
      <c r="CA2965" s="71"/>
      <c r="CB2965" s="70"/>
      <c r="CC2965" s="70"/>
      <c r="CD2965" s="72"/>
      <c r="CJ2965"/>
      <c r="CW2965" s="74"/>
      <c r="DC2965" s="67"/>
      <c r="DI2965" s="67"/>
    </row>
    <row r="2966" spans="78:113">
      <c r="BZ2966" s="70"/>
      <c r="CA2966" s="71"/>
      <c r="CB2966" s="70"/>
      <c r="CC2966" s="70"/>
      <c r="CD2966" s="72"/>
      <c r="CJ2966"/>
      <c r="CW2966" s="74"/>
      <c r="DC2966" s="67"/>
      <c r="DI2966" s="67"/>
    </row>
    <row r="2967" spans="78:113">
      <c r="BZ2967" s="70"/>
      <c r="CA2967" s="71"/>
      <c r="CB2967" s="70"/>
      <c r="CC2967" s="70"/>
      <c r="CD2967" s="72"/>
      <c r="CJ2967"/>
      <c r="CW2967" s="74"/>
      <c r="DC2967" s="67"/>
      <c r="DI2967" s="67"/>
    </row>
    <row r="2968" spans="78:113">
      <c r="BZ2968" s="70"/>
      <c r="CA2968" s="71"/>
      <c r="CB2968" s="70"/>
      <c r="CC2968" s="70"/>
      <c r="CD2968" s="72"/>
      <c r="CJ2968"/>
      <c r="CW2968" s="74"/>
      <c r="DC2968" s="67"/>
      <c r="DI2968" s="67"/>
    </row>
    <row r="2969" spans="78:113">
      <c r="BZ2969" s="70"/>
      <c r="CA2969" s="71"/>
      <c r="CB2969" s="70"/>
      <c r="CC2969" s="70"/>
      <c r="CD2969" s="72"/>
      <c r="CJ2969"/>
      <c r="CW2969" s="74"/>
      <c r="DC2969" s="67"/>
      <c r="DI2969" s="67"/>
    </row>
    <row r="2970" spans="78:113">
      <c r="BZ2970" s="70"/>
      <c r="CA2970" s="71"/>
      <c r="CB2970" s="70"/>
      <c r="CC2970" s="70"/>
      <c r="CD2970" s="72"/>
      <c r="CJ2970"/>
      <c r="CW2970" s="74"/>
      <c r="DC2970" s="67"/>
      <c r="DI2970" s="67"/>
    </row>
    <row r="2971" spans="78:113">
      <c r="BZ2971" s="70"/>
      <c r="CA2971" s="71"/>
      <c r="CB2971" s="70"/>
      <c r="CC2971" s="70"/>
      <c r="CD2971" s="72"/>
      <c r="CJ2971"/>
      <c r="CW2971" s="74"/>
      <c r="DC2971" s="67"/>
      <c r="DI2971" s="67"/>
    </row>
    <row r="2972" spans="78:113">
      <c r="BZ2972" s="70"/>
      <c r="CA2972" s="71"/>
      <c r="CB2972" s="70"/>
      <c r="CC2972" s="70"/>
      <c r="CD2972" s="72"/>
      <c r="CJ2972"/>
      <c r="CW2972" s="74"/>
      <c r="DC2972" s="67"/>
      <c r="DI2972" s="67"/>
    </row>
    <row r="2973" spans="78:113">
      <c r="BZ2973" s="70"/>
      <c r="CA2973" s="71"/>
      <c r="CB2973" s="70"/>
      <c r="CC2973" s="70"/>
      <c r="CD2973" s="72"/>
      <c r="CJ2973"/>
      <c r="CW2973" s="74"/>
      <c r="DC2973" s="67"/>
      <c r="DI2973" s="67"/>
    </row>
    <row r="2974" spans="78:113">
      <c r="BZ2974" s="70"/>
      <c r="CA2974" s="71"/>
      <c r="CB2974" s="70"/>
      <c r="CC2974" s="70"/>
      <c r="CD2974" s="72"/>
      <c r="CJ2974"/>
      <c r="CW2974" s="74"/>
      <c r="DC2974" s="67"/>
      <c r="DI2974" s="67"/>
    </row>
    <row r="2975" spans="78:113">
      <c r="BZ2975" s="70"/>
      <c r="CA2975" s="71"/>
      <c r="CB2975" s="70"/>
      <c r="CC2975" s="70"/>
      <c r="CD2975" s="72"/>
      <c r="CJ2975"/>
      <c r="CW2975" s="74"/>
      <c r="DC2975" s="67"/>
      <c r="DI2975" s="67"/>
    </row>
    <row r="2976" spans="78:113">
      <c r="BZ2976" s="70"/>
      <c r="CA2976" s="71"/>
      <c r="CB2976" s="70"/>
      <c r="CC2976" s="70"/>
      <c r="CD2976" s="72"/>
      <c r="CJ2976"/>
      <c r="CW2976" s="74"/>
      <c r="DC2976" s="67"/>
      <c r="DI2976" s="67"/>
    </row>
    <row r="2977" spans="78:113">
      <c r="BZ2977" s="70"/>
      <c r="CA2977" s="71"/>
      <c r="CB2977" s="70"/>
      <c r="CC2977" s="70"/>
      <c r="CD2977" s="72"/>
      <c r="CJ2977"/>
      <c r="CW2977" s="74"/>
      <c r="DC2977" s="67"/>
      <c r="DI2977" s="67"/>
    </row>
    <row r="2978" spans="78:113">
      <c r="BZ2978" s="70"/>
      <c r="CA2978" s="71"/>
      <c r="CB2978" s="70"/>
      <c r="CC2978" s="70"/>
      <c r="CD2978" s="72"/>
      <c r="CJ2978"/>
      <c r="CW2978" s="74"/>
      <c r="DC2978" s="67"/>
      <c r="DI2978" s="67"/>
    </row>
    <row r="2979" spans="78:113">
      <c r="BZ2979" s="70"/>
      <c r="CA2979" s="71"/>
      <c r="CB2979" s="70"/>
      <c r="CC2979" s="70"/>
      <c r="CD2979" s="72"/>
      <c r="CJ2979"/>
      <c r="CW2979" s="74"/>
      <c r="DC2979" s="67"/>
      <c r="DI2979" s="67"/>
    </row>
    <row r="2980" spans="78:113">
      <c r="BZ2980" s="70"/>
      <c r="CA2980" s="71"/>
      <c r="CB2980" s="70"/>
      <c r="CC2980" s="70"/>
      <c r="CD2980" s="72"/>
      <c r="CJ2980"/>
      <c r="CW2980" s="74"/>
      <c r="DC2980" s="67"/>
      <c r="DI2980" s="67"/>
    </row>
    <row r="2981" spans="78:113">
      <c r="BZ2981" s="70"/>
      <c r="CA2981" s="71"/>
      <c r="CB2981" s="70"/>
      <c r="CC2981" s="70"/>
      <c r="CD2981" s="72"/>
      <c r="CJ2981"/>
      <c r="CW2981" s="74"/>
      <c r="DC2981" s="67"/>
      <c r="DI2981" s="67"/>
    </row>
    <row r="2982" spans="78:113">
      <c r="BZ2982" s="70"/>
      <c r="CA2982" s="71"/>
      <c r="CB2982" s="70"/>
      <c r="CC2982" s="70"/>
      <c r="CD2982" s="72"/>
      <c r="CJ2982"/>
      <c r="CW2982" s="74"/>
      <c r="DC2982" s="67"/>
      <c r="DI2982" s="67"/>
    </row>
    <row r="2983" spans="78:113">
      <c r="BZ2983" s="70"/>
      <c r="CA2983" s="71"/>
      <c r="CB2983" s="70"/>
      <c r="CC2983" s="70"/>
      <c r="CD2983" s="72"/>
      <c r="CJ2983"/>
      <c r="CW2983" s="74"/>
      <c r="DC2983" s="67"/>
      <c r="DI2983" s="67"/>
    </row>
    <row r="2984" spans="78:113">
      <c r="BZ2984" s="70"/>
      <c r="CA2984" s="71"/>
      <c r="CB2984" s="70"/>
      <c r="CC2984" s="70"/>
      <c r="CD2984" s="72"/>
      <c r="CJ2984"/>
      <c r="CW2984" s="74"/>
      <c r="DC2984" s="67"/>
      <c r="DI2984" s="67"/>
    </row>
    <row r="2985" spans="78:113">
      <c r="BZ2985" s="70"/>
      <c r="CA2985" s="71"/>
      <c r="CB2985" s="70"/>
      <c r="CC2985" s="70"/>
      <c r="CD2985" s="72"/>
      <c r="CJ2985"/>
      <c r="CW2985" s="74"/>
      <c r="DC2985" s="67"/>
      <c r="DI2985" s="67"/>
    </row>
    <row r="2986" spans="78:113">
      <c r="BZ2986" s="70"/>
      <c r="CA2986" s="71"/>
      <c r="CB2986" s="70"/>
      <c r="CC2986" s="70"/>
      <c r="CD2986" s="72"/>
      <c r="CJ2986"/>
      <c r="CW2986" s="74"/>
      <c r="DC2986" s="67"/>
      <c r="DI2986" s="67"/>
    </row>
    <row r="2987" spans="78:113">
      <c r="BZ2987" s="70"/>
      <c r="CA2987" s="71"/>
      <c r="CB2987" s="70"/>
      <c r="CC2987" s="70"/>
      <c r="CD2987" s="72"/>
      <c r="CJ2987"/>
      <c r="CW2987" s="74"/>
      <c r="DC2987" s="67"/>
      <c r="DI2987" s="67"/>
    </row>
    <row r="2988" spans="78:113">
      <c r="BZ2988" s="70"/>
      <c r="CA2988" s="71"/>
      <c r="CB2988" s="70"/>
      <c r="CC2988" s="70"/>
      <c r="CD2988" s="72"/>
      <c r="CJ2988"/>
      <c r="CW2988" s="74"/>
      <c r="DC2988" s="67"/>
      <c r="DI2988" s="67"/>
    </row>
    <row r="2989" spans="78:113">
      <c r="BZ2989" s="70"/>
      <c r="CA2989" s="71"/>
      <c r="CB2989" s="70"/>
      <c r="CC2989" s="70"/>
      <c r="CD2989" s="72"/>
      <c r="CJ2989"/>
      <c r="CW2989" s="74"/>
      <c r="DC2989" s="67"/>
      <c r="DI2989" s="67"/>
    </row>
    <row r="2990" spans="78:113">
      <c r="BZ2990" s="70"/>
      <c r="CA2990" s="71"/>
      <c r="CB2990" s="70"/>
      <c r="CC2990" s="70"/>
      <c r="CD2990" s="72"/>
      <c r="CJ2990"/>
      <c r="CW2990" s="74"/>
      <c r="DC2990" s="67"/>
      <c r="DI2990" s="67"/>
    </row>
    <row r="2991" spans="78:113">
      <c r="BZ2991" s="70"/>
      <c r="CA2991" s="71"/>
      <c r="CB2991" s="70"/>
      <c r="CC2991" s="70"/>
      <c r="CD2991" s="72"/>
      <c r="CJ2991"/>
      <c r="CW2991" s="74"/>
      <c r="DC2991" s="67"/>
      <c r="DI2991" s="67"/>
    </row>
    <row r="2992" spans="78:113">
      <c r="BZ2992" s="70"/>
      <c r="CA2992" s="71"/>
      <c r="CB2992" s="70"/>
      <c r="CC2992" s="70"/>
      <c r="CD2992" s="72"/>
      <c r="CJ2992"/>
      <c r="CW2992" s="74"/>
      <c r="DC2992" s="67"/>
      <c r="DI2992" s="67"/>
    </row>
    <row r="2993" spans="78:113">
      <c r="BZ2993" s="70"/>
      <c r="CA2993" s="71"/>
      <c r="CB2993" s="70"/>
      <c r="CC2993" s="70"/>
      <c r="CD2993" s="72"/>
      <c r="CJ2993"/>
      <c r="CW2993" s="74"/>
      <c r="DC2993" s="67"/>
      <c r="DI2993" s="67"/>
    </row>
    <row r="2994" spans="78:113">
      <c r="BZ2994" s="70"/>
      <c r="CA2994" s="71"/>
      <c r="CB2994" s="70"/>
      <c r="CC2994" s="70"/>
      <c r="CD2994" s="72"/>
      <c r="CJ2994"/>
      <c r="CW2994" s="74"/>
      <c r="DC2994" s="67"/>
      <c r="DI2994" s="67"/>
    </row>
    <row r="2995" spans="78:113">
      <c r="BZ2995" s="70"/>
      <c r="CA2995" s="71"/>
      <c r="CB2995" s="70"/>
      <c r="CC2995" s="70"/>
      <c r="CD2995" s="72"/>
      <c r="CJ2995"/>
      <c r="CW2995" s="74"/>
      <c r="DC2995" s="67"/>
      <c r="DI2995" s="67"/>
    </row>
    <row r="2996" spans="78:113">
      <c r="BZ2996" s="70"/>
      <c r="CA2996" s="71"/>
      <c r="CB2996" s="70"/>
      <c r="CC2996" s="70"/>
      <c r="CD2996" s="72"/>
      <c r="CJ2996"/>
      <c r="CW2996" s="74"/>
      <c r="DC2996" s="67"/>
      <c r="DI2996" s="67"/>
    </row>
    <row r="2997" spans="78:113">
      <c r="BZ2997" s="70"/>
      <c r="CA2997" s="71"/>
      <c r="CB2997" s="70"/>
      <c r="CC2997" s="70"/>
      <c r="CD2997" s="72"/>
      <c r="CJ2997"/>
      <c r="CW2997" s="74"/>
      <c r="DC2997" s="67"/>
      <c r="DI2997" s="67"/>
    </row>
    <row r="2998" spans="78:113">
      <c r="BZ2998" s="70"/>
      <c r="CA2998" s="71"/>
      <c r="CB2998" s="70"/>
      <c r="CC2998" s="70"/>
      <c r="CD2998" s="72"/>
      <c r="CJ2998"/>
      <c r="CW2998" s="74"/>
      <c r="DC2998" s="67"/>
      <c r="DI2998" s="67"/>
    </row>
  </sheetData>
  <conditionalFormatting sqref="A2:A530">
    <cfRule type="duplicateValues" dxfId="30" priority="1"/>
  </conditionalFormatting>
  <conditionalFormatting sqref="A531">
    <cfRule type="duplicateValues" dxfId="29" priority="4"/>
  </conditionalFormatting>
  <conditionalFormatting sqref="A533:A538">
    <cfRule type="duplicateValues" dxfId="28" priority="3"/>
  </conditionalFormatting>
  <conditionalFormatting sqref="A539:A543">
    <cfRule type="duplicateValues" dxfId="27" priority="2"/>
  </conditionalFormatting>
  <conditionalFormatting sqref="A544:A1321">
    <cfRule type="duplicateValues" dxfId="26" priority="6"/>
  </conditionalFormatting>
  <conditionalFormatting sqref="A1322:A2093">
    <cfRule type="duplicateValues" dxfId="25" priority="15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42"/>
  <sheetViews>
    <sheetView tabSelected="1" topLeftCell="AZ1" zoomScale="70" zoomScaleNormal="70" workbookViewId="0">
      <selection activeCell="BD18" sqref="BD18"/>
    </sheetView>
  </sheetViews>
  <sheetFormatPr defaultColWidth="9" defaultRowHeight="14"/>
  <cols>
    <col min="4" max="4" width="10.08984375" customWidth="1"/>
    <col min="5" max="5" width="13" customWidth="1"/>
    <col min="6" max="16" width="7" customWidth="1"/>
    <col min="17" max="20" width="8.1796875" customWidth="1"/>
    <col min="21" max="21" width="10.7265625" customWidth="1"/>
    <col min="25" max="32" width="10.453125" customWidth="1"/>
    <col min="37" max="37" width="10" style="2" customWidth="1"/>
    <col min="38" max="38" width="11.6328125"/>
    <col min="41" max="46" width="11" customWidth="1"/>
    <col min="51" max="51" width="11.6328125"/>
    <col min="54" max="60" width="10.90625" customWidth="1"/>
  </cols>
  <sheetData>
    <row r="1" spans="4:65">
      <c r="D1" s="1"/>
      <c r="T1" t="s">
        <v>177</v>
      </c>
      <c r="U1">
        <v>0.94789999999999996</v>
      </c>
      <c r="Y1" cm="1">
        <f t="array" ref="Y1:AF1">TRANSPOSE(Konstanta!A5:A12)</f>
        <v>1</v>
      </c>
      <c r="Z1">
        <v>2</v>
      </c>
      <c r="AA1">
        <v>3</v>
      </c>
      <c r="AB1">
        <v>4</v>
      </c>
      <c r="AC1">
        <v>5</v>
      </c>
      <c r="AD1">
        <v>6</v>
      </c>
      <c r="AE1">
        <v>7</v>
      </c>
      <c r="AF1">
        <v>8</v>
      </c>
      <c r="AK1" s="2" t="s">
        <v>177</v>
      </c>
      <c r="AL1">
        <v>0.99039999999999995</v>
      </c>
      <c r="AP1">
        <v>1</v>
      </c>
      <c r="AQ1">
        <v>2</v>
      </c>
      <c r="AR1">
        <v>3</v>
      </c>
      <c r="AS1">
        <v>4</v>
      </c>
      <c r="AX1" t="s">
        <v>177</v>
      </c>
      <c r="AY1">
        <v>0.82240000000000002</v>
      </c>
      <c r="BC1">
        <v>1</v>
      </c>
      <c r="BD1">
        <v>2</v>
      </c>
      <c r="BE1">
        <v>3</v>
      </c>
      <c r="BF1">
        <v>4</v>
      </c>
      <c r="BG1">
        <v>5</v>
      </c>
      <c r="BL1" t="s">
        <v>177</v>
      </c>
      <c r="BM1">
        <v>0.90580000000000005</v>
      </c>
    </row>
    <row r="2" spans="4:65">
      <c r="F2">
        <v>8</v>
      </c>
      <c r="G2">
        <v>9</v>
      </c>
      <c r="H2">
        <v>10</v>
      </c>
      <c r="I2">
        <v>11</v>
      </c>
      <c r="J2">
        <v>12</v>
      </c>
      <c r="K2">
        <v>13</v>
      </c>
      <c r="L2">
        <v>14</v>
      </c>
      <c r="M2">
        <v>15</v>
      </c>
      <c r="N2">
        <v>16</v>
      </c>
      <c r="O2">
        <v>17</v>
      </c>
      <c r="R2" s="2"/>
      <c r="S2" s="2"/>
      <c r="Y2">
        <v>8</v>
      </c>
      <c r="Z2">
        <v>9</v>
      </c>
      <c r="AA2">
        <v>10</v>
      </c>
      <c r="AB2">
        <v>11</v>
      </c>
      <c r="AC2">
        <v>12</v>
      </c>
    </row>
    <row r="3" spans="4:65">
      <c r="F3" t="str">
        <f t="shared" ref="F3:O3" si="0">TEXT(F2,"00")</f>
        <v>08</v>
      </c>
      <c r="G3" t="str">
        <f t="shared" si="0"/>
        <v>09</v>
      </c>
      <c r="H3" t="str">
        <f t="shared" si="0"/>
        <v>10</v>
      </c>
      <c r="I3" t="str">
        <f t="shared" si="0"/>
        <v>11</v>
      </c>
      <c r="J3" t="str">
        <f t="shared" si="0"/>
        <v>12</v>
      </c>
      <c r="K3" t="str">
        <f t="shared" si="0"/>
        <v>13</v>
      </c>
      <c r="L3" t="str">
        <f t="shared" si="0"/>
        <v>14</v>
      </c>
      <c r="M3" t="str">
        <f t="shared" si="0"/>
        <v>15</v>
      </c>
      <c r="N3" t="str">
        <f t="shared" si="0"/>
        <v>16</v>
      </c>
      <c r="O3" t="str">
        <f t="shared" si="0"/>
        <v>17</v>
      </c>
      <c r="T3" s="2"/>
      <c r="Y3" t="str">
        <f t="shared" ref="Y3:AC3" si="1">TEXT(Y2,"00")</f>
        <v>08</v>
      </c>
      <c r="Z3" t="str">
        <f t="shared" si="1"/>
        <v>09</v>
      </c>
      <c r="AA3" t="str">
        <f t="shared" si="1"/>
        <v>10</v>
      </c>
      <c r="AB3" t="str">
        <f t="shared" si="1"/>
        <v>11</v>
      </c>
      <c r="AC3" t="str">
        <f t="shared" si="1"/>
        <v>12</v>
      </c>
    </row>
    <row r="4" spans="4:65">
      <c r="U4" s="14"/>
    </row>
    <row r="5" spans="4:65" ht="18.5">
      <c r="E5" s="107" t="s">
        <v>178</v>
      </c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9"/>
      <c r="X5" s="110" t="s">
        <v>179</v>
      </c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2"/>
      <c r="AO5" s="86" t="s">
        <v>180</v>
      </c>
      <c r="AP5" s="87"/>
      <c r="AQ5" s="87"/>
      <c r="AR5" s="87"/>
      <c r="AS5" s="87"/>
      <c r="AT5" s="87"/>
      <c r="AU5" s="87"/>
      <c r="AV5" s="87"/>
      <c r="AW5" s="87"/>
      <c r="AX5" s="87"/>
      <c r="AY5" s="88"/>
      <c r="BB5" s="92" t="s">
        <v>181</v>
      </c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4"/>
    </row>
    <row r="6" spans="4:65" ht="16">
      <c r="E6" s="116" t="s">
        <v>8</v>
      </c>
      <c r="F6" s="113" t="s">
        <v>79</v>
      </c>
      <c r="G6" s="113"/>
      <c r="H6" s="113"/>
      <c r="I6" s="113"/>
      <c r="J6" s="113"/>
      <c r="K6" s="113"/>
      <c r="L6" s="113"/>
      <c r="M6" s="113"/>
      <c r="N6" s="113"/>
      <c r="O6" s="113"/>
      <c r="P6" s="118" t="s">
        <v>182</v>
      </c>
      <c r="Q6" s="114" t="s">
        <v>183</v>
      </c>
      <c r="R6" s="114"/>
      <c r="S6" s="114"/>
      <c r="T6" s="114"/>
      <c r="U6" s="114"/>
      <c r="X6" s="103" t="s">
        <v>184</v>
      </c>
      <c r="Y6" s="103" t="s">
        <v>80</v>
      </c>
      <c r="Z6" s="103"/>
      <c r="AA6" s="103"/>
      <c r="AB6" s="103"/>
      <c r="AC6" s="103"/>
      <c r="AD6" s="103"/>
      <c r="AE6" s="103"/>
      <c r="AF6" s="103"/>
      <c r="AG6" s="102" t="s">
        <v>182</v>
      </c>
      <c r="AH6" s="115" t="s">
        <v>183</v>
      </c>
      <c r="AI6" s="115"/>
      <c r="AJ6" s="115"/>
      <c r="AK6" s="115"/>
      <c r="AL6" s="115"/>
      <c r="AO6" s="89"/>
      <c r="AP6" s="90"/>
      <c r="AQ6" s="90"/>
      <c r="AR6" s="90"/>
      <c r="AS6" s="90"/>
      <c r="AT6" s="90"/>
      <c r="AU6" s="90"/>
      <c r="AV6" s="90"/>
      <c r="AW6" s="90"/>
      <c r="AX6" s="90"/>
      <c r="AY6" s="91"/>
      <c r="BB6" s="95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7"/>
    </row>
    <row r="7" spans="4:65" ht="16">
      <c r="E7" s="117"/>
      <c r="F7" s="3" t="str">
        <f t="shared" ref="F7:O7" si="2">F3&amp;":00"</f>
        <v>08:00</v>
      </c>
      <c r="G7" s="3" t="str">
        <f t="shared" si="2"/>
        <v>09:00</v>
      </c>
      <c r="H7" s="3" t="str">
        <f t="shared" si="2"/>
        <v>10:00</v>
      </c>
      <c r="I7" s="3" t="str">
        <f t="shared" si="2"/>
        <v>11:00</v>
      </c>
      <c r="J7" s="3" t="str">
        <f t="shared" si="2"/>
        <v>12:00</v>
      </c>
      <c r="K7" s="3" t="str">
        <f t="shared" si="2"/>
        <v>13:00</v>
      </c>
      <c r="L7" s="3" t="str">
        <f t="shared" si="2"/>
        <v>14:00</v>
      </c>
      <c r="M7" s="3" t="str">
        <f t="shared" si="2"/>
        <v>15:00</v>
      </c>
      <c r="N7" s="3" t="str">
        <f t="shared" si="2"/>
        <v>16:00</v>
      </c>
      <c r="O7" s="3" t="str">
        <f t="shared" si="2"/>
        <v>17:00</v>
      </c>
      <c r="P7" s="119"/>
      <c r="Q7" s="15" t="s">
        <v>185</v>
      </c>
      <c r="R7" s="15" t="s">
        <v>186</v>
      </c>
      <c r="S7" s="15" t="s">
        <v>182</v>
      </c>
      <c r="T7" s="16" t="s">
        <v>187</v>
      </c>
      <c r="U7" s="16" t="s">
        <v>188</v>
      </c>
      <c r="X7" s="120"/>
      <c r="Y7" s="17" t="str" cm="1">
        <f t="array" ref="Y7:AF7">TRANSPOSE(Konstanta!C5:C12)</f>
        <v>&lt;= 3 JAM</v>
      </c>
      <c r="Z7" s="17" t="str">
        <v>3-6 JAM</v>
      </c>
      <c r="AA7" s="17" t="str">
        <v>6-12 JAM</v>
      </c>
      <c r="AB7" s="17" t="str">
        <v>12-24 JAM</v>
      </c>
      <c r="AC7" s="28" t="str">
        <v>24-36 JAM</v>
      </c>
      <c r="AD7" s="29" t="str">
        <v>36-48 JAM</v>
      </c>
      <c r="AE7" s="29" t="str">
        <v>48-72 JAM</v>
      </c>
      <c r="AF7" s="29" t="str">
        <v>&gt;= 72 JAM</v>
      </c>
      <c r="AG7" s="103"/>
      <c r="AH7" s="36" t="s">
        <v>185</v>
      </c>
      <c r="AI7" s="36" t="s">
        <v>186</v>
      </c>
      <c r="AJ7" s="36" t="s">
        <v>182</v>
      </c>
      <c r="AK7" s="37" t="s">
        <v>187</v>
      </c>
      <c r="AL7" s="38" t="s">
        <v>188</v>
      </c>
      <c r="AO7" s="104" t="s">
        <v>189</v>
      </c>
      <c r="AP7" s="104" t="s">
        <v>190</v>
      </c>
      <c r="AQ7" s="104"/>
      <c r="AR7" s="104"/>
      <c r="AS7" s="104"/>
      <c r="AT7" s="104" t="s">
        <v>182</v>
      </c>
      <c r="AU7" s="105" t="s">
        <v>183</v>
      </c>
      <c r="AV7" s="105"/>
      <c r="AW7" s="105"/>
      <c r="AX7" s="105"/>
      <c r="AY7" s="105"/>
      <c r="BB7" s="82" t="s">
        <v>189</v>
      </c>
      <c r="BC7" s="82" t="s">
        <v>190</v>
      </c>
      <c r="BD7" s="82"/>
      <c r="BE7" s="82"/>
      <c r="BF7" s="82"/>
      <c r="BG7" s="82"/>
      <c r="BH7" s="82" t="s">
        <v>182</v>
      </c>
      <c r="BI7" s="106" t="s">
        <v>183</v>
      </c>
      <c r="BJ7" s="106"/>
      <c r="BK7" s="106"/>
      <c r="BL7" s="106"/>
      <c r="BM7" s="106"/>
    </row>
    <row r="8" spans="4:65" ht="15">
      <c r="E8" s="4" t="s">
        <v>155</v>
      </c>
      <c r="F8" s="5" cm="1">
        <f t="array" aca="1" ref="F8" ca="1">SUMPRODUCT(
  (--(LOWER(Data!$CP:$CP) = "true")),
  (--(LOWER(Data!$CO:$CO) = "false")),
  (--(LOWER(Data!$CB:$CB) = "true")),
  (--(Data!$I:$I = 'Dashboard TOTAL'!$E8)),
  (--(TEXT(Data!$CC:$CC, "000000") = TEXT('Dashboard TOTAL'!F$3, "000000")))
)</f>
        <v>0</v>
      </c>
      <c r="G8" s="5" cm="1">
        <f t="array" aca="1" ref="G8" ca="1">SUMPRODUCT(
  (--(LOWER(Data!$CP:$CP) = "true")),
  (--(LOWER(Data!$CO:$CO) = "false")),
  (--(LOWER(Data!$CB:$CB) = "true")),
  (--(Data!$I:$I = 'Dashboard TOTAL'!$E8)),
  (--(TEXT(Data!$CC:$CC, "000000") = TEXT('Dashboard TOTAL'!G$3, "000000")))
)</f>
        <v>0</v>
      </c>
      <c r="H8" s="5" cm="1">
        <f t="array" aca="1" ref="H8" ca="1">SUMPRODUCT(
  (--(LOWER(Data!$CP:$CP) = "true")),
  (--(LOWER(Data!$CO:$CO) = "false")),
  (--(LOWER(Data!$CB:$CB) = "true")),
  (--(Data!$I:$I = 'Dashboard TOTAL'!$E8)),
  (--(TEXT(Data!$CC:$CC, "000000") = TEXT('Dashboard TOTAL'!H$3, "000000")))
)</f>
        <v>0</v>
      </c>
      <c r="I8" s="5" cm="1">
        <f t="array" aca="1" ref="I8" ca="1">SUMPRODUCT(
  (--(LOWER(Data!$CP:$CP) = "true")),
  (--(LOWER(Data!$CO:$CO) = "false")),
  (--(LOWER(Data!$CB:$CB) = "true")),
  (--(Data!$I:$I = 'Dashboard TOTAL'!$E8)),
  (--(TEXT(Data!$CC:$CC, "000000") = TEXT('Dashboard TOTAL'!I$3, "000000")))
)</f>
        <v>0</v>
      </c>
      <c r="J8" s="5" cm="1">
        <f t="array" aca="1" ref="J8" ca="1">SUMPRODUCT(
  (--(LOWER(Data!$CP:$CP) = "true")),
  (--(LOWER(Data!$CO:$CO) = "false")),
  (--(LOWER(Data!$CB:$CB) = "true")),
  (--(Data!$I:$I = 'Dashboard TOTAL'!$E8)),
  (--(TEXT(Data!$CC:$CC, "000000") = TEXT('Dashboard TOTAL'!J$3, "000000")))
)</f>
        <v>0</v>
      </c>
      <c r="K8" s="5" cm="1">
        <f t="array" aca="1" ref="K8" ca="1">SUMPRODUCT(
  (--(LOWER(Data!$CP:$CP) = "true")),
  (--(LOWER(Data!$CO:$CO) = "false")),
  (--(LOWER(Data!$CB:$CB) = "true")),
  (--(Data!$I:$I = 'Dashboard TOTAL'!$E8)),
  (--(TEXT(Data!$CC:$CC, "000000") = TEXT('Dashboard TOTAL'!K$3, "000000")))
)</f>
        <v>0</v>
      </c>
      <c r="L8" s="5" cm="1">
        <f t="array" aca="1" ref="L8" ca="1">SUMPRODUCT(
  (--(LOWER(Data!$CP:$CP) = "true")),
  (--(LOWER(Data!$CO:$CO) = "false")),
  (--(LOWER(Data!$CB:$CB) = "true")),
  (--(Data!$I:$I = 'Dashboard TOTAL'!$E8)),
  (--(TEXT(Data!$CC:$CC, "000000") = TEXT('Dashboard TOTAL'!L$3, "000000")))
)</f>
        <v>0</v>
      </c>
      <c r="M8" s="5" cm="1">
        <f t="array" aca="1" ref="M8" ca="1">SUMPRODUCT(
  (--(LOWER(Data!$CP:$CP) = "true")),
  (--(LOWER(Data!$CO:$CO) = "false")),
  (--(LOWER(Data!$CB:$CB) = "true")),
  (--(Data!$I:$I = 'Dashboard TOTAL'!$E8)),
  (--(TEXT(Data!$CC:$CC, "000000") = TEXT('Dashboard TOTAL'!M$3, "000000")))
)</f>
        <v>0</v>
      </c>
      <c r="N8" s="5" cm="1">
        <f t="array" aca="1" ref="N8" ca="1">SUMPRODUCT(
  (--(LOWER(Data!$CP:$CP) = "true")),
  (--(LOWER(Data!$CO:$CO) = "false")),
  (--(LOWER(Data!$CB:$CB) = "true")),
  (--(Data!$I:$I = 'Dashboard TOTAL'!$E8)),
  (--(TEXT(Data!$CC:$CC, "000000") = TEXT('Dashboard TOTAL'!N$3, "000000")))
)</f>
        <v>0</v>
      </c>
      <c r="O8" s="5" cm="1">
        <f t="array" aca="1" ref="O8" ca="1">SUMPRODUCT(
  (--(LOWER(Data!$CP:$CP) = "true")),
  (--(LOWER(Data!$CO:$CO) = "false")),
  (--(LOWER(Data!$CB:$CB) = "true")),
  (--(Data!$I:$I = 'Dashboard TOTAL'!$E8)),
  (--(TEXT(Data!$CC:$CC, "000000") = TEXT('Dashboard TOTAL'!O$3, "000000")))
)</f>
        <v>0</v>
      </c>
      <c r="P8" s="5">
        <f t="shared" ref="P8:P19" ca="1" si="3">SUM(F8:O8)</f>
        <v>0</v>
      </c>
      <c r="Q8" s="18" cm="1">
        <f t="array" aca="1" ref="Q8" ca="1">SUMPRODUCT(
  (--(LOWER(Data!$DH:$DH) = "true")),
  (--(LOWER(Data!$DB:$DB) = "true")),
  (--(LOWER(Data!$DC:$DC) = "true")),
  (--(Data!$I:$I = 'Dashboard TOTAL'!$E8))
)</f>
        <v>0</v>
      </c>
      <c r="R8" s="18" cm="1">
        <f t="array" aca="1" ref="R8" ca="1">SUMPRODUCT(
  (--(LOWER(Data!$DH:$DH) = "true")),
  (--(LOWER(Data!$DB:$DB) = "true")),
  (--(LOWER(Data!$DC:$DC) = "false")),
  (--(Data!$I:$I = 'Dashboard TOTAL'!$E8))
)</f>
        <v>0</v>
      </c>
      <c r="S8" s="18">
        <f ca="1">SUM(Q8:R8)</f>
        <v>0</v>
      </c>
      <c r="T8" s="19">
        <f ca="1">IF(S8=0,1,Q8/S8)</f>
        <v>1</v>
      </c>
      <c r="U8" s="19">
        <f ca="1">T8/$U$1</f>
        <v>1.0549636037556704</v>
      </c>
      <c r="X8" s="20" t="s">
        <v>155</v>
      </c>
      <c r="Y8" s="30" cm="1">
        <f t="array" aca="1" ref="Y8" ca="1">SUMPRODUCT(
  (--(LOWER(Data!$CP:$CP) = "true")),
  (--(LOWER(Data!$CO:$CO) = "false")),
  (--(Data!$I:$I = $X8)),
  (--(LOWER(Data!$CV:$CV) = "true")),
  (--(Data!$CW:$CW = Y$1))
)</f>
        <v>0</v>
      </c>
      <c r="Z8" s="30" cm="1">
        <f t="array" aca="1" ref="Z8" ca="1">SUMPRODUCT(
  (--(LOWER(Data!$CP:$CP) = "true")),
  (--(LOWER(Data!$CO:$CO) = "false")),
  (--(Data!$I:$I = $X8)),
  (--(LOWER(Data!$CV:$CV) = "true")),
  (--(Data!$CW:$CW = Z$1))
)</f>
        <v>0</v>
      </c>
      <c r="AA8" s="30" cm="1">
        <f t="array" aca="1" ref="AA8" ca="1">SUMPRODUCT(
  (--(LOWER(Data!$CP:$CP) = "true")),
  (--(LOWER(Data!$CO:$CO) = "false")),
  (--(Data!$I:$I = $X8)),
  (--(LOWER(Data!$CV:$CV) = "true")),
  (--(Data!$CW:$CW = AA$1))
)</f>
        <v>0</v>
      </c>
      <c r="AB8" s="30" cm="1">
        <f t="array" aca="1" ref="AB8" ca="1">SUMPRODUCT(
  (--(LOWER(Data!$CP:$CP) = "true")),
  (--(LOWER(Data!$CO:$CO) = "false")),
  (--(Data!$I:$I = $X8)),
  (--(LOWER(Data!$CV:$CV) = "true")),
  (--(Data!$CW:$CW = AB$1))
)</f>
        <v>0</v>
      </c>
      <c r="AC8" s="30" cm="1">
        <f t="array" aca="1" ref="AC8" ca="1">SUMPRODUCT(
  (--(LOWER(Data!$CP:$CP) = "true")),
  (--(LOWER(Data!$CO:$CO) = "false")),
  (--(Data!$I:$I = $X8)),
  (--(LOWER(Data!$CV:$CV) = "true")),
  (--(Data!$CW:$CW = AC$1))
)</f>
        <v>0</v>
      </c>
      <c r="AD8" s="30" cm="1">
        <f t="array" aca="1" ref="AD8" ca="1">SUMPRODUCT(
  (--(LOWER(Data!$CP:$CP) = "true")),
  (--(LOWER(Data!$CO:$CO) = "false")),
  (--(Data!$I:$I = $X8)),
  (--(LOWER(Data!$CV:$CV) = "true")),
  (--(Data!$CW:$CW = AD$1))
)</f>
        <v>0</v>
      </c>
      <c r="AE8" s="30" cm="1">
        <f t="array" aca="1" ref="AE8" ca="1">SUMPRODUCT(
  (--(LOWER(Data!$CP:$CP) = "true")),
  (--(LOWER(Data!$CO:$CO) = "false")),
  (--(Data!$I:$I = $X8)),
  (--(LOWER(Data!$CV:$CV) = "true")),
  (--(Data!$CW:$CW = AE$1))
)</f>
        <v>0</v>
      </c>
      <c r="AF8" s="30" cm="1">
        <f t="array" aca="1" ref="AF8" ca="1">SUMPRODUCT(
  (--(LOWER(Data!$CP:$CP) = "true")),
  (--(LOWER(Data!$CO:$CO) = "false")),
  (--(Data!$I:$I = $X8)),
  (--(LOWER(Data!$CV:$CV) = "true")),
  (--(Data!$CW:$CW = AF$1))
)</f>
        <v>0</v>
      </c>
      <c r="AG8" s="30">
        <f t="shared" ref="AG8:AG19" ca="1" si="4">SUM(Y8:AF8)</f>
        <v>0</v>
      </c>
      <c r="AH8" s="18" cm="1">
        <f t="array" aca="1" ref="AH8" ca="1">SUMPRODUCT(
  (--(LOWER(Data!$DB:$DB) = "true")),
  (--(LOWER(Data!$CV:$CV) = "true")),
  (--(Data!$I:$I = 'Dashboard TOTAL'!$X8)),
  (--(LOWER(Data!$DF:$DF) = "true"))
)</f>
        <v>0</v>
      </c>
      <c r="AI8" s="18" cm="1">
        <f t="array" aca="1" ref="AI8" ca="1">SUMPRODUCT(
  (--(LOWER(Data!$DB:$DB) = "true")),
  (--(LOWER(Data!$CV:$CV) = "true")),
  (--(Data!$I:$I = 'Dashboard TOTAL'!$X8)),
  (--(LOWER(Data!$DF:$DF) = "false"))
)</f>
        <v>0</v>
      </c>
      <c r="AJ8" s="18">
        <f ca="1">SUM(AH8:AI8)</f>
        <v>0</v>
      </c>
      <c r="AK8" s="39">
        <f ca="1">IF(AJ8=0,1,AH8/AJ8)</f>
        <v>1</v>
      </c>
      <c r="AL8" s="40">
        <f ca="1">AK8/$AL$1</f>
        <v>1.0096930533117934</v>
      </c>
      <c r="AO8" s="104"/>
      <c r="AP8" s="51" t="s">
        <v>191</v>
      </c>
      <c r="AQ8" s="51" t="s">
        <v>192</v>
      </c>
      <c r="AR8" s="51" t="s">
        <v>193</v>
      </c>
      <c r="AS8" s="52" t="s">
        <v>194</v>
      </c>
      <c r="AT8" s="104"/>
      <c r="AU8" s="36" t="s">
        <v>185</v>
      </c>
      <c r="AV8" s="36" t="s">
        <v>186</v>
      </c>
      <c r="AW8" s="36" t="s">
        <v>182</v>
      </c>
      <c r="AX8" s="38" t="s">
        <v>187</v>
      </c>
      <c r="AY8" s="38" t="s">
        <v>188</v>
      </c>
      <c r="BB8" s="83"/>
      <c r="BC8" s="58" t="s">
        <v>191</v>
      </c>
      <c r="BD8" s="58" t="s">
        <v>192</v>
      </c>
      <c r="BE8" s="58" t="s">
        <v>193</v>
      </c>
      <c r="BF8" s="58" t="s">
        <v>195</v>
      </c>
      <c r="BG8" s="62" t="s">
        <v>196</v>
      </c>
      <c r="BH8" s="83"/>
      <c r="BI8" s="36" t="s">
        <v>185</v>
      </c>
      <c r="BJ8" s="36" t="s">
        <v>186</v>
      </c>
      <c r="BK8" s="36" t="s">
        <v>182</v>
      </c>
      <c r="BL8" s="38" t="s">
        <v>187</v>
      </c>
      <c r="BM8" s="38" t="s">
        <v>188</v>
      </c>
    </row>
    <row r="9" spans="4:65" ht="15">
      <c r="E9" s="4" t="s">
        <v>161</v>
      </c>
      <c r="F9" s="5" cm="1">
        <f t="array" aca="1" ref="F9" ca="1">SUMPRODUCT(
  (--(LOWER(Data!$CP:$CP) = "true")),
  (--(LOWER(Data!$CO:$CO) = "false")),
  (--(LOWER(Data!$CB:$CB) = "true")),
  (--(Data!$I:$I = 'Dashboard TOTAL'!$E9)),
  (--(TEXT(Data!$CC:$CC, "000000") = TEXT('Dashboard TOTAL'!F$3, "000000")))
)</f>
        <v>0</v>
      </c>
      <c r="G9" s="5" cm="1">
        <f t="array" aca="1" ref="G9" ca="1">SUMPRODUCT(
  (--(LOWER(Data!$CP:$CP) = "true")),
  (--(LOWER(Data!$CO:$CO) = "false")),
  (--(LOWER(Data!$CB:$CB) = "true")),
  (--(Data!$I:$I = 'Dashboard TOTAL'!$E9)),
  (--(TEXT(Data!$CC:$CC, "000000") = TEXT('Dashboard TOTAL'!G$3, "000000")))
)</f>
        <v>0</v>
      </c>
      <c r="H9" s="5" cm="1">
        <f t="array" aca="1" ref="H9" ca="1">SUMPRODUCT(
  (--(LOWER(Data!$CP:$CP) = "true")),
  (--(LOWER(Data!$CO:$CO) = "false")),
  (--(LOWER(Data!$CB:$CB) = "true")),
  (--(Data!$I:$I = 'Dashboard TOTAL'!$E9)),
  (--(TEXT(Data!$CC:$CC, "000000") = TEXT('Dashboard TOTAL'!H$3, "000000")))
)</f>
        <v>0</v>
      </c>
      <c r="I9" s="5" cm="1">
        <f t="array" aca="1" ref="I9" ca="1">SUMPRODUCT(
  (--(LOWER(Data!$CP:$CP) = "true")),
  (--(LOWER(Data!$CO:$CO) = "false")),
  (--(LOWER(Data!$CB:$CB) = "true")),
  (--(Data!$I:$I = 'Dashboard TOTAL'!$E9)),
  (--(TEXT(Data!$CC:$CC, "000000") = TEXT('Dashboard TOTAL'!I$3, "000000")))
)</f>
        <v>0</v>
      </c>
      <c r="J9" s="5" cm="1">
        <f t="array" aca="1" ref="J9" ca="1">SUMPRODUCT(
  (--(LOWER(Data!$CP:$CP) = "true")),
  (--(LOWER(Data!$CO:$CO) = "false")),
  (--(LOWER(Data!$CB:$CB) = "true")),
  (--(Data!$I:$I = 'Dashboard TOTAL'!$E9)),
  (--(TEXT(Data!$CC:$CC, "000000") = TEXT('Dashboard TOTAL'!J$3, "000000")))
)</f>
        <v>0</v>
      </c>
      <c r="K9" s="5" cm="1">
        <f t="array" aca="1" ref="K9" ca="1">SUMPRODUCT(
  (--(LOWER(Data!$CP:$CP) = "true")),
  (--(LOWER(Data!$CO:$CO) = "false")),
  (--(LOWER(Data!$CB:$CB) = "true")),
  (--(Data!$I:$I = 'Dashboard TOTAL'!$E9)),
  (--(TEXT(Data!$CC:$CC, "000000") = TEXT('Dashboard TOTAL'!K$3, "000000")))
)</f>
        <v>0</v>
      </c>
      <c r="L9" s="5" cm="1">
        <f t="array" aca="1" ref="L9" ca="1">SUMPRODUCT(
  (--(LOWER(Data!$CP:$CP) = "true")),
  (--(LOWER(Data!$CO:$CO) = "false")),
  (--(LOWER(Data!$CB:$CB) = "true")),
  (--(Data!$I:$I = 'Dashboard TOTAL'!$E9)),
  (--(TEXT(Data!$CC:$CC, "000000") = TEXT('Dashboard TOTAL'!L$3, "000000")))
)</f>
        <v>0</v>
      </c>
      <c r="M9" s="5" cm="1">
        <f t="array" aca="1" ref="M9" ca="1">SUMPRODUCT(
  (--(LOWER(Data!$CP:$CP) = "true")),
  (--(LOWER(Data!$CO:$CO) = "false")),
  (--(LOWER(Data!$CB:$CB) = "true")),
  (--(Data!$I:$I = 'Dashboard TOTAL'!$E9)),
  (--(TEXT(Data!$CC:$CC, "000000") = TEXT('Dashboard TOTAL'!M$3, "000000")))
)</f>
        <v>0</v>
      </c>
      <c r="N9" s="5" cm="1">
        <f t="array" aca="1" ref="N9" ca="1">SUMPRODUCT(
  (--(LOWER(Data!$CP:$CP) = "true")),
  (--(LOWER(Data!$CO:$CO) = "false")),
  (--(LOWER(Data!$CB:$CB) = "true")),
  (--(Data!$I:$I = 'Dashboard TOTAL'!$E9)),
  (--(TEXT(Data!$CC:$CC, "000000") = TEXT('Dashboard TOTAL'!N$3, "000000")))
)</f>
        <v>0</v>
      </c>
      <c r="O9" s="5" cm="1">
        <f t="array" aca="1" ref="O9" ca="1">SUMPRODUCT(
  (--(LOWER(Data!$CP:$CP) = "true")),
  (--(LOWER(Data!$CO:$CO) = "false")),
  (--(LOWER(Data!$CB:$CB) = "true")),
  (--(Data!$I:$I = 'Dashboard TOTAL'!$E9)),
  (--(TEXT(Data!$CC:$CC, "000000") = TEXT('Dashboard TOTAL'!O$3, "000000")))
)</f>
        <v>0</v>
      </c>
      <c r="P9" s="5">
        <f t="shared" ca="1" si="3"/>
        <v>0</v>
      </c>
      <c r="Q9" s="18" cm="1">
        <f t="array" aca="1" ref="Q9" ca="1">SUMPRODUCT(
  (--(LOWER(Data!$DH:$DH) = "true")),
  (--(LOWER(Data!$DB:$DB) = "true")),
  (--(LOWER(Data!$DC:$DC) = "true")),
  (--(Data!$I:$I = 'Dashboard TOTAL'!$E9))
)</f>
        <v>0</v>
      </c>
      <c r="R9" s="18" cm="1">
        <f t="array" aca="1" ref="R9" ca="1">SUMPRODUCT(
  (--(LOWER(Data!$DH:$DH) = "true")),
  (--(LOWER(Data!$DB:$DB) = "true")),
  (--(LOWER(Data!$DC:$DC) = "false")),
  (--(Data!$I:$I = 'Dashboard TOTAL'!$E9))
)</f>
        <v>0</v>
      </c>
      <c r="S9" s="18">
        <f t="shared" ref="S9:S18" ca="1" si="5">SUM(Q9:R9)</f>
        <v>0</v>
      </c>
      <c r="T9" s="19">
        <f t="shared" ref="T9:T19" ca="1" si="6">IF(S9=0,1,Q9/S9)</f>
        <v>1</v>
      </c>
      <c r="U9" s="19">
        <f t="shared" ref="U9:U19" ca="1" si="7">T9/$U$1</f>
        <v>1.0549636037556704</v>
      </c>
      <c r="X9" s="20" t="s">
        <v>161</v>
      </c>
      <c r="Y9" s="30" cm="1">
        <f t="array" aca="1" ref="Y9" ca="1">SUMPRODUCT(
  (--(LOWER(Data!$CP:$CP) = "true")),
  (--(LOWER(Data!$CO:$CO) = "false")),
  (--(Data!$I:$I = $X9)),
  (--(LOWER(Data!$CV:$CV) = "true")),
  (--(Data!$CW:$CW = Y$1))
)</f>
        <v>0</v>
      </c>
      <c r="Z9" s="30" cm="1">
        <f t="array" aca="1" ref="Z9" ca="1">SUMPRODUCT(
  (--(LOWER(Data!$CP:$CP) = "true")),
  (--(LOWER(Data!$CO:$CO) = "false")),
  (--(Data!$I:$I = $X9)),
  (--(LOWER(Data!$CV:$CV) = "true")),
  (--(Data!$CW:$CW = Z$1))
)</f>
        <v>0</v>
      </c>
      <c r="AA9" s="30" cm="1">
        <f t="array" aca="1" ref="AA9" ca="1">SUMPRODUCT(
  (--(LOWER(Data!$CP:$CP) = "true")),
  (--(LOWER(Data!$CO:$CO) = "false")),
  (--(Data!$I:$I = $X9)),
  (--(LOWER(Data!$CV:$CV) = "true")),
  (--(Data!$CW:$CW = AA$1))
)</f>
        <v>0</v>
      </c>
      <c r="AB9" s="30" cm="1">
        <f t="array" aca="1" ref="AB9" ca="1">SUMPRODUCT(
  (--(LOWER(Data!$CP:$CP) = "true")),
  (--(LOWER(Data!$CO:$CO) = "false")),
  (--(Data!$I:$I = $X9)),
  (--(LOWER(Data!$CV:$CV) = "true")),
  (--(Data!$CW:$CW = AB$1))
)</f>
        <v>0</v>
      </c>
      <c r="AC9" s="30" cm="1">
        <f t="array" aca="1" ref="AC9" ca="1">SUMPRODUCT(
  (--(LOWER(Data!$CP:$CP) = "true")),
  (--(LOWER(Data!$CO:$CO) = "false")),
  (--(Data!$I:$I = $X9)),
  (--(LOWER(Data!$CV:$CV) = "true")),
  (--(Data!$CW:$CW = AC$1))
)</f>
        <v>0</v>
      </c>
      <c r="AD9" s="30" cm="1">
        <f t="array" aca="1" ref="AD9" ca="1">SUMPRODUCT(
  (--(LOWER(Data!$CP:$CP) = "true")),
  (--(LOWER(Data!$CO:$CO) = "false")),
  (--(Data!$I:$I = $X9)),
  (--(LOWER(Data!$CV:$CV) = "true")),
  (--(Data!$CW:$CW = AD$1))
)</f>
        <v>0</v>
      </c>
      <c r="AE9" s="30" cm="1">
        <f t="array" aca="1" ref="AE9" ca="1">SUMPRODUCT(
  (--(LOWER(Data!$CP:$CP) = "true")),
  (--(LOWER(Data!$CO:$CO) = "false")),
  (--(Data!$I:$I = $X9)),
  (--(LOWER(Data!$CV:$CV) = "true")),
  (--(Data!$CW:$CW = AE$1))
)</f>
        <v>0</v>
      </c>
      <c r="AF9" s="30" cm="1">
        <f t="array" aca="1" ref="AF9" ca="1">SUMPRODUCT(
  (--(LOWER(Data!$CP:$CP) = "true")),
  (--(LOWER(Data!$CO:$CO) = "false")),
  (--(Data!$I:$I = $X9)),
  (--(LOWER(Data!$CV:$CV) = "true")),
  (--(Data!$CW:$CW = AF$1))
)</f>
        <v>0</v>
      </c>
      <c r="AG9" s="30">
        <f t="shared" ca="1" si="4"/>
        <v>0</v>
      </c>
      <c r="AH9" s="18" cm="1">
        <f t="array" aca="1" ref="AH9" ca="1">SUMPRODUCT(
  (--(LOWER(Data!$DB:$DB) = "true")),
  (--(LOWER(Data!$CV:$CV) = "true")),
  (--(Data!$I:$I = 'Dashboard TOTAL'!$X9)),
  (--(LOWER(Data!$DF:$DF) = "true"))
)</f>
        <v>0</v>
      </c>
      <c r="AI9" s="18" cm="1">
        <f t="array" aca="1" ref="AI9" ca="1">SUMPRODUCT(
  (--(LOWER(Data!$DB:$DB) = "true")),
  (--(LOWER(Data!$CV:$CV) = "true")),
  (--(Data!$I:$I = 'Dashboard TOTAL'!$X9)),
  (--(LOWER(Data!$DF:$DF) = "false"))
)</f>
        <v>0</v>
      </c>
      <c r="AJ9" s="18">
        <f t="shared" ref="AJ9:AJ18" ca="1" si="8">SUM(AH9:AI9)</f>
        <v>0</v>
      </c>
      <c r="AK9" s="39">
        <f t="shared" ref="AK9:AK19" ca="1" si="9">IF(AJ9=0,1,AH9/AJ9)</f>
        <v>1</v>
      </c>
      <c r="AL9" s="40">
        <f t="shared" ref="AL9:AL19" ca="1" si="10">AK9/$AL$1</f>
        <v>1.0096930533117934</v>
      </c>
      <c r="AO9" s="53" t="s">
        <v>155</v>
      </c>
      <c r="AP9" s="54" cm="1">
        <f t="array" aca="1" ref="AP9" ca="1">SUMPRODUCT(
  (--(LOWER(Data!$CP:$CP) = "true")),
  (--(LOWER(Data!$CO:$CO) = "false")),
  (--(Data!$I:$I = $AO9)),
  (--(LOWER(Data!$CR:$CR) = "true")),
  (--(Data!$CS:$CS = AP$1))
)</f>
        <v>0</v>
      </c>
      <c r="AQ9" s="54" cm="1">
        <f t="array" aca="1" ref="AQ9" ca="1">SUMPRODUCT(
  (--(LOWER(Data!$CP:$CP) = "true")),
  (--(LOWER(Data!$CO:$CO) = "false")),
  (--(Data!$I:$I = $AO9)),
  (--(LOWER(Data!$CR:$CR) = "true")),
  (--(Data!$CS:$CS = AQ$1))
)</f>
        <v>0</v>
      </c>
      <c r="AR9" s="54" cm="1">
        <f t="array" aca="1" ref="AR9" ca="1">SUMPRODUCT(
  (--(LOWER(Data!$CP:$CP) = "true")),
  (--(LOWER(Data!$CO:$CO) = "false")),
  (--(Data!$I:$I = $AO9)),
  (--(LOWER(Data!$CR:$CR) = "true")),
  (--(Data!$CS:$CS = AR$1))
)</f>
        <v>0</v>
      </c>
      <c r="AS9" s="54" cm="1">
        <f t="array" aca="1" ref="AS9" ca="1">SUMPRODUCT(
  (--(LOWER(Data!$CP:$CP) = "true")),
  (--(LOWER(Data!$CO:$CO) = "false")),
  (--(Data!$I:$I = $AO9)),
  (--(LOWER(Data!$CR:$CR) = "true")),
  (--(Data!$CS:$CS = AS$1))
)</f>
        <v>0</v>
      </c>
      <c r="AT9" s="55">
        <f t="shared" ref="AT9:AT19" ca="1" si="11">SUM(AP9:AS9)</f>
        <v>0</v>
      </c>
      <c r="AU9" s="18" cm="1">
        <f t="array" aca="1" ref="AU9" ca="1">SUMPRODUCT(
  (--(LOWER(Data!$DB:$DB) = "true")),
  (--(LOWER(Data!$CR:$CR) = "true")),
  (--(Data!$I:$I = 'Dashboard TOTAL'!$AO9)),
  (--(LOWER(Data!$DD:$DD) = "true"))
)</f>
        <v>0</v>
      </c>
      <c r="AV9" s="18" cm="1">
        <f t="array" aca="1" ref="AV9" ca="1">SUMPRODUCT(
  (--(LOWER(Data!$DB:$DB) = "true")),
  (--(LOWER(Data!$CR:$CR) = "true")),
  (--(Data!$I:$I = 'Dashboard TOTAL'!$AO9)),
  (--(LOWER(Data!$DD:$DD) = "false"))
)</f>
        <v>0</v>
      </c>
      <c r="AW9" s="18">
        <f ca="1">SUM(AU9:AV9)</f>
        <v>0</v>
      </c>
      <c r="AX9" s="39">
        <f ca="1">IF(AW9=0,1,AU9/AW9)</f>
        <v>1</v>
      </c>
      <c r="AY9" s="40">
        <f ca="1">AX9/$AY$1</f>
        <v>1.215953307392996</v>
      </c>
      <c r="BB9" s="53" t="s">
        <v>155</v>
      </c>
      <c r="BC9" s="30" cm="1">
        <f t="array" aca="1" ref="BC9" ca="1">SUMPRODUCT(
  (--(LOWER(Data!$CP:$CP) = "true")),
  (--(LOWER(Data!$CO:$CO) = "false")),
  (--(Data!$I:$I = 'Dashboard TOTAL'!$BB9)),
  (--(LOWER(Data!$CT:$CT) = "true")), (--(Data!$CU:$CU = BC$1))
)</f>
        <v>0</v>
      </c>
      <c r="BD9" s="30" cm="1">
        <f t="array" aca="1" ref="BD9" ca="1">SUMPRODUCT(
  (--(LOWER(Data!$CP:$CP) = "true")),
  (--(LOWER(Data!$CO:$CO) = "false")),
  (--(Data!$I:$I = 'Dashboard TOTAL'!$BB9)),
  (--(LOWER(Data!$CT:$CT) = "true")), (--(Data!$CU:$CU = BD$1))
)</f>
        <v>0</v>
      </c>
      <c r="BE9" s="30" cm="1">
        <f t="array" aca="1" ref="BE9" ca="1">SUMPRODUCT(
  (--(LOWER(Data!$CP:$CP) = "true")),
  (--(LOWER(Data!$CO:$CO) = "false")),
  (--(Data!$I:$I = 'Dashboard TOTAL'!$BB9)),
  (--(LOWER(Data!$CT:$CT) = "true")), (--(Data!$CU:$CU = BE$1))
)</f>
        <v>0</v>
      </c>
      <c r="BF9" s="30" cm="1">
        <f t="array" aca="1" ref="BF9" ca="1">SUMPRODUCT(
  (--(LOWER(Data!$CP:$CP) = "true")),
  (--(LOWER(Data!$CO:$CO) = "false")),
  (--(Data!$I:$I = 'Dashboard TOTAL'!$BB9)),
  (--(LOWER(Data!$CT:$CT) = "true")), (--(Data!$CU:$CU = BF$1))
)</f>
        <v>0</v>
      </c>
      <c r="BG9" s="30" cm="1">
        <f t="array" aca="1" ref="BG9" ca="1">SUMPRODUCT(
  (--(LOWER(Data!$DB:$DB) = "true")),
  (--(LOWER(Data!$CR:$CR) = "true")),
  (--(Data!$I:$I = 'Dashboard TOTAL'!$AO9)),
  (--(LOWER(Data!$DD:$DD) = "true"))
)</f>
        <v>0</v>
      </c>
      <c r="BH9" s="55">
        <f t="shared" ref="BH9:BH19" ca="1" si="12">SUM(BC9:BG9)</f>
        <v>0</v>
      </c>
      <c r="BI9" s="18">
        <f>COUNTIFS(Data!$DB:$DB,TRUE,Data!$CT:$CT,TRUE,Data!$I:$I,$BB9,Data!$DE:$DE,TRUE)</f>
        <v>0</v>
      </c>
      <c r="BJ9" s="18" cm="1">
        <f t="array" aca="1" ref="BJ9" ca="1">SUMPRODUCT(
  (--(LOWER(Data!$DB:$DB) = "true")),
  (--(LOWER(Data!$CT:$CT) = "true")),
  (--(Data!$I:$I = $BB9)),
  (--(LOWER(Data!$DE:$DE) = "false"))
)</f>
        <v>0</v>
      </c>
      <c r="BK9" s="18">
        <f ca="1">SUM(BI9:BJ9)</f>
        <v>0</v>
      </c>
      <c r="BL9" s="39">
        <f ca="1">IF(BK9=0,1,BI9/BK9)</f>
        <v>1</v>
      </c>
      <c r="BM9" s="40">
        <f ca="1">BL9/$BM$1</f>
        <v>1.103996467211305</v>
      </c>
    </row>
    <row r="10" spans="4:65" ht="15">
      <c r="E10" s="4" t="s">
        <v>171</v>
      </c>
      <c r="F10" s="5" cm="1">
        <f t="array" aca="1" ref="F10" ca="1">SUMPRODUCT(
  (--(LOWER(Data!$CP:$CP) = "true")),
  (--(LOWER(Data!$CO:$CO) = "false")),
  (--(LOWER(Data!$CB:$CB) = "true")),
  (--(Data!$I:$I = 'Dashboard TOTAL'!$E10)),
  (--(TEXT(Data!$CC:$CC, "000000") = TEXT('Dashboard TOTAL'!F$3, "000000")))
)</f>
        <v>0</v>
      </c>
      <c r="G10" s="5" cm="1">
        <f t="array" aca="1" ref="G10" ca="1">SUMPRODUCT(
  (--(LOWER(Data!$CP:$CP) = "true")),
  (--(LOWER(Data!$CO:$CO) = "false")),
  (--(LOWER(Data!$CB:$CB) = "true")),
  (--(Data!$I:$I = 'Dashboard TOTAL'!$E10)),
  (--(TEXT(Data!$CC:$CC, "000000") = TEXT('Dashboard TOTAL'!G$3, "000000")))
)</f>
        <v>0</v>
      </c>
      <c r="H10" s="5" cm="1">
        <f t="array" aca="1" ref="H10" ca="1">SUMPRODUCT(
  (--(LOWER(Data!$CP:$CP) = "true")),
  (--(LOWER(Data!$CO:$CO) = "false")),
  (--(LOWER(Data!$CB:$CB) = "true")),
  (--(Data!$I:$I = 'Dashboard TOTAL'!$E10)),
  (--(TEXT(Data!$CC:$CC, "000000") = TEXT('Dashboard TOTAL'!H$3, "000000")))
)</f>
        <v>0</v>
      </c>
      <c r="I10" s="5" cm="1">
        <f t="array" aca="1" ref="I10" ca="1">SUMPRODUCT(
  (--(LOWER(Data!$CP:$CP) = "true")),
  (--(LOWER(Data!$CO:$CO) = "false")),
  (--(LOWER(Data!$CB:$CB) = "true")),
  (--(Data!$I:$I = 'Dashboard TOTAL'!$E10)),
  (--(TEXT(Data!$CC:$CC, "000000") = TEXT('Dashboard TOTAL'!I$3, "000000")))
)</f>
        <v>0</v>
      </c>
      <c r="J10" s="5" cm="1">
        <f t="array" aca="1" ref="J10" ca="1">SUMPRODUCT(
  (--(LOWER(Data!$CP:$CP) = "true")),
  (--(LOWER(Data!$CO:$CO) = "false")),
  (--(LOWER(Data!$CB:$CB) = "true")),
  (--(Data!$I:$I = 'Dashboard TOTAL'!$E10)),
  (--(TEXT(Data!$CC:$CC, "000000") = TEXT('Dashboard TOTAL'!J$3, "000000")))
)</f>
        <v>0</v>
      </c>
      <c r="K10" s="5" cm="1">
        <f t="array" aca="1" ref="K10" ca="1">SUMPRODUCT(
  (--(LOWER(Data!$CP:$CP) = "true")),
  (--(LOWER(Data!$CO:$CO) = "false")),
  (--(LOWER(Data!$CB:$CB) = "true")),
  (--(Data!$I:$I = 'Dashboard TOTAL'!$E10)),
  (--(TEXT(Data!$CC:$CC, "000000") = TEXT('Dashboard TOTAL'!K$3, "000000")))
)</f>
        <v>0</v>
      </c>
      <c r="L10" s="5" cm="1">
        <f t="array" aca="1" ref="L10" ca="1">SUMPRODUCT(
  (--(LOWER(Data!$CP:$CP) = "true")),
  (--(LOWER(Data!$CO:$CO) = "false")),
  (--(LOWER(Data!$CB:$CB) = "true")),
  (--(Data!$I:$I = 'Dashboard TOTAL'!$E10)),
  (--(TEXT(Data!$CC:$CC, "000000") = TEXT('Dashboard TOTAL'!L$3, "000000")))
)</f>
        <v>0</v>
      </c>
      <c r="M10" s="5" cm="1">
        <f t="array" aca="1" ref="M10" ca="1">SUMPRODUCT(
  (--(LOWER(Data!$CP:$CP) = "true")),
  (--(LOWER(Data!$CO:$CO) = "false")),
  (--(LOWER(Data!$CB:$CB) = "true")),
  (--(Data!$I:$I = 'Dashboard TOTAL'!$E10)),
  (--(TEXT(Data!$CC:$CC, "000000") = TEXT('Dashboard TOTAL'!M$3, "000000")))
)</f>
        <v>0</v>
      </c>
      <c r="N10" s="5" cm="1">
        <f t="array" aca="1" ref="N10" ca="1">SUMPRODUCT(
  (--(LOWER(Data!$CP:$CP) = "true")),
  (--(LOWER(Data!$CO:$CO) = "false")),
  (--(LOWER(Data!$CB:$CB) = "true")),
  (--(Data!$I:$I = 'Dashboard TOTAL'!$E10)),
  (--(TEXT(Data!$CC:$CC, "000000") = TEXT('Dashboard TOTAL'!N$3, "000000")))
)</f>
        <v>0</v>
      </c>
      <c r="O10" s="5" cm="1">
        <f t="array" aca="1" ref="O10" ca="1">SUMPRODUCT(
  (--(LOWER(Data!$CP:$CP) = "true")),
  (--(LOWER(Data!$CO:$CO) = "false")),
  (--(LOWER(Data!$CB:$CB) = "true")),
  (--(Data!$I:$I = 'Dashboard TOTAL'!$E10)),
  (--(TEXT(Data!$CC:$CC, "000000") = TEXT('Dashboard TOTAL'!O$3, "000000")))
)</f>
        <v>0</v>
      </c>
      <c r="P10" s="5">
        <f t="shared" ca="1" si="3"/>
        <v>0</v>
      </c>
      <c r="Q10" s="18" cm="1">
        <f t="array" aca="1" ref="Q10" ca="1">SUMPRODUCT(
  (--(LOWER(Data!$DH:$DH) = "true")),
  (--(LOWER(Data!$DB:$DB) = "true")),
  (--(LOWER(Data!$DC:$DC) = "true")),
  (--(Data!$I:$I = 'Dashboard TOTAL'!$E10))
)</f>
        <v>0</v>
      </c>
      <c r="R10" s="18" cm="1">
        <f t="array" aca="1" ref="R10" ca="1">SUMPRODUCT(
  (--(LOWER(Data!$DH:$DH) = "true")),
  (--(LOWER(Data!$DB:$DB) = "true")),
  (--(LOWER(Data!$DC:$DC) = "false")),
  (--(Data!$I:$I = 'Dashboard TOTAL'!$E10))
)</f>
        <v>0</v>
      </c>
      <c r="S10" s="18">
        <f t="shared" ca="1" si="5"/>
        <v>0</v>
      </c>
      <c r="T10" s="19">
        <f t="shared" ca="1" si="6"/>
        <v>1</v>
      </c>
      <c r="U10" s="19">
        <f t="shared" ca="1" si="7"/>
        <v>1.0549636037556704</v>
      </c>
      <c r="X10" s="20" t="s">
        <v>171</v>
      </c>
      <c r="Y10" s="30" cm="1">
        <f t="array" aca="1" ref="Y10" ca="1">SUMPRODUCT(
  (--(LOWER(Data!$CP:$CP) = "true")),
  (--(LOWER(Data!$CO:$CO) = "false")),
  (--(Data!$I:$I = $X10)),
  (--(LOWER(Data!$CV:$CV) = "true")),
  (--(Data!$CW:$CW = Y$1))
)</f>
        <v>0</v>
      </c>
      <c r="Z10" s="30" cm="1">
        <f t="array" aca="1" ref="Z10" ca="1">SUMPRODUCT(
  (--(LOWER(Data!$CP:$CP) = "true")),
  (--(LOWER(Data!$CO:$CO) = "false")),
  (--(Data!$I:$I = $X10)),
  (--(LOWER(Data!$CV:$CV) = "true")),
  (--(Data!$CW:$CW = Z$1))
)</f>
        <v>0</v>
      </c>
      <c r="AA10" s="30" cm="1">
        <f t="array" aca="1" ref="AA10" ca="1">SUMPRODUCT(
  (--(LOWER(Data!$CP:$CP) = "true")),
  (--(LOWER(Data!$CO:$CO) = "false")),
  (--(Data!$I:$I = $X10)),
  (--(LOWER(Data!$CV:$CV) = "true")),
  (--(Data!$CW:$CW = AA$1))
)</f>
        <v>0</v>
      </c>
      <c r="AB10" s="30" cm="1">
        <f t="array" aca="1" ref="AB10" ca="1">SUMPRODUCT(
  (--(LOWER(Data!$CP:$CP) = "true")),
  (--(LOWER(Data!$CO:$CO) = "false")),
  (--(Data!$I:$I = $X10)),
  (--(LOWER(Data!$CV:$CV) = "true")),
  (--(Data!$CW:$CW = AB$1))
)</f>
        <v>0</v>
      </c>
      <c r="AC10" s="30" cm="1">
        <f t="array" aca="1" ref="AC10" ca="1">SUMPRODUCT(
  (--(LOWER(Data!$CP:$CP) = "true")),
  (--(LOWER(Data!$CO:$CO) = "false")),
  (--(Data!$I:$I = $X10)),
  (--(LOWER(Data!$CV:$CV) = "true")),
  (--(Data!$CW:$CW = AC$1))
)</f>
        <v>0</v>
      </c>
      <c r="AD10" s="30" cm="1">
        <f t="array" aca="1" ref="AD10" ca="1">SUMPRODUCT(
  (--(LOWER(Data!$CP:$CP) = "true")),
  (--(LOWER(Data!$CO:$CO) = "false")),
  (--(Data!$I:$I = $X10)),
  (--(LOWER(Data!$CV:$CV) = "true")),
  (--(Data!$CW:$CW = AD$1))
)</f>
        <v>0</v>
      </c>
      <c r="AE10" s="30" cm="1">
        <f t="array" aca="1" ref="AE10" ca="1">SUMPRODUCT(
  (--(LOWER(Data!$CP:$CP) = "true")),
  (--(LOWER(Data!$CO:$CO) = "false")),
  (--(Data!$I:$I = $X10)),
  (--(LOWER(Data!$CV:$CV) = "true")),
  (--(Data!$CW:$CW = AE$1))
)</f>
        <v>0</v>
      </c>
      <c r="AF10" s="30" cm="1">
        <f t="array" aca="1" ref="AF10" ca="1">SUMPRODUCT(
  (--(LOWER(Data!$CP:$CP) = "true")),
  (--(LOWER(Data!$CO:$CO) = "false")),
  (--(Data!$I:$I = $X10)),
  (--(LOWER(Data!$CV:$CV) = "true")),
  (--(Data!$CW:$CW = AF$1))
)</f>
        <v>0</v>
      </c>
      <c r="AG10" s="30">
        <f t="shared" ca="1" si="4"/>
        <v>0</v>
      </c>
      <c r="AH10" s="18" cm="1">
        <f t="array" aca="1" ref="AH10" ca="1">SUMPRODUCT(
  (--(LOWER(Data!$DB:$DB) = "true")),
  (--(LOWER(Data!$CV:$CV) = "true")),
  (--(Data!$I:$I = 'Dashboard TOTAL'!$X10)),
  (--(LOWER(Data!$DF:$DF) = "true"))
)</f>
        <v>0</v>
      </c>
      <c r="AI10" s="18" cm="1">
        <f t="array" aca="1" ref="AI10" ca="1">SUMPRODUCT(
  (--(LOWER(Data!$DB:$DB) = "true")),
  (--(LOWER(Data!$CV:$CV) = "true")),
  (--(Data!$I:$I = 'Dashboard TOTAL'!$X10)),
  (--(LOWER(Data!$DF:$DF) = "false"))
)</f>
        <v>0</v>
      </c>
      <c r="AJ10" s="18">
        <f t="shared" ca="1" si="8"/>
        <v>0</v>
      </c>
      <c r="AK10" s="39">
        <f t="shared" ca="1" si="9"/>
        <v>1</v>
      </c>
      <c r="AL10" s="40">
        <f t="shared" ca="1" si="10"/>
        <v>1.0096930533117934</v>
      </c>
      <c r="AO10" s="53" t="s">
        <v>161</v>
      </c>
      <c r="AP10" s="54" cm="1">
        <f t="array" aca="1" ref="AP10" ca="1">SUMPRODUCT(
  (--(LOWER(Data!$CP:$CP) = "true")),
  (--(LOWER(Data!$CO:$CO) = "false")),
  (--(Data!$I:$I = $AO10)),
  (--(LOWER(Data!$CR:$CR) = "true")),
  (--(Data!$CS:$CS = AP$1))
)</f>
        <v>0</v>
      </c>
      <c r="AQ10" s="54" cm="1">
        <f t="array" aca="1" ref="AQ10" ca="1">SUMPRODUCT(
  (--(LOWER(Data!$CP:$CP) = "true")),
  (--(LOWER(Data!$CO:$CO) = "false")),
  (--(Data!$I:$I = $AO10)),
  (--(LOWER(Data!$CR:$CR) = "true")),
  (--(Data!$CS:$CS = AQ$1))
)</f>
        <v>0</v>
      </c>
      <c r="AR10" s="54" cm="1">
        <f t="array" aca="1" ref="AR10" ca="1">SUMPRODUCT(
  (--(LOWER(Data!$CP:$CP) = "true")),
  (--(LOWER(Data!$CO:$CO) = "false")),
  (--(Data!$I:$I = $AO10)),
  (--(LOWER(Data!$CR:$CR) = "true")),
  (--(Data!$CS:$CS = AR$1))
)</f>
        <v>0</v>
      </c>
      <c r="AS10" s="54" cm="1">
        <f t="array" aca="1" ref="AS10" ca="1">SUMPRODUCT(
  (--(LOWER(Data!$CP:$CP) = "true")),
  (--(LOWER(Data!$CO:$CO) = "false")),
  (--(Data!$I:$I = $AO10)),
  (--(LOWER(Data!$CR:$CR) = "true")),
  (--(Data!$CS:$CS = AS$1))
)</f>
        <v>0</v>
      </c>
      <c r="AT10" s="55">
        <f t="shared" ca="1" si="11"/>
        <v>0</v>
      </c>
      <c r="AU10" s="18" cm="1">
        <f t="array" aca="1" ref="AU10" ca="1">SUMPRODUCT(
  (--(LOWER(Data!$DB:$DB) = "true")),
  (--(LOWER(Data!$CR:$CR) = "true")),
  (--(Data!$I:$I = 'Dashboard TOTAL'!$AO10)),
  (--(LOWER(Data!$DD:$DD) = "true"))
)</f>
        <v>0</v>
      </c>
      <c r="AV10" s="18" cm="1">
        <f t="array" aca="1" ref="AV10" ca="1">SUMPRODUCT(
  (--(LOWER(Data!$DB:$DB) = "true")),
  (--(LOWER(Data!$CR:$CR) = "true")),
  (--(Data!$I:$I = 'Dashboard TOTAL'!$AO10)),
  (--(LOWER(Data!$DD:$DD) = "false"))
)</f>
        <v>0</v>
      </c>
      <c r="AW10" s="18">
        <f t="shared" ref="AW10:AW19" ca="1" si="13">SUM(AU10:AV10)</f>
        <v>0</v>
      </c>
      <c r="AX10" s="39">
        <f ca="1">IF(AW10=0,1,AU10/AW10)</f>
        <v>1</v>
      </c>
      <c r="AY10" s="40">
        <f t="shared" ref="AY10:AY19" ca="1" si="14">AX10/$AY$1</f>
        <v>1.215953307392996</v>
      </c>
      <c r="BB10" s="53" t="s">
        <v>161</v>
      </c>
      <c r="BC10" s="30" cm="1">
        <f t="array" aca="1" ref="BC10" ca="1">SUMPRODUCT(
  (--(LOWER(Data!$CP:$CP) = "true")),
  (--(LOWER(Data!$CO:$CO) = "false")),
  (--(Data!$I:$I = 'Dashboard TOTAL'!$BB10)),
  (--(LOWER(Data!$CT:$CT) = "true")), (--(Data!$CU:$CU = BC$1))
)</f>
        <v>0</v>
      </c>
      <c r="BD10" s="30" cm="1">
        <f t="array" aca="1" ref="BD10" ca="1">SUMPRODUCT(
  (--(LOWER(Data!$CP:$CP) = "true")),
  (--(LOWER(Data!$CO:$CO) = "false")),
  (--(Data!$I:$I = 'Dashboard TOTAL'!$BB10)),
  (--(LOWER(Data!$CT:$CT) = "true")), (--(Data!$CU:$CU = BD$1))
)</f>
        <v>0</v>
      </c>
      <c r="BE10" s="30" cm="1">
        <f t="array" aca="1" ref="BE10" ca="1">SUMPRODUCT(
  (--(LOWER(Data!$CP:$CP) = "true")),
  (--(LOWER(Data!$CO:$CO) = "false")),
  (--(Data!$I:$I = 'Dashboard TOTAL'!$BB10)),
  (--(LOWER(Data!$CT:$CT) = "true")), (--(Data!$CU:$CU = BE$1))
)</f>
        <v>0</v>
      </c>
      <c r="BF10" s="30" cm="1">
        <f t="array" aca="1" ref="BF10" ca="1">SUMPRODUCT(
  (--(LOWER(Data!$CP:$CP) = "true")),
  (--(LOWER(Data!$CO:$CO) = "false")),
  (--(Data!$I:$I = 'Dashboard TOTAL'!$BB10)),
  (--(LOWER(Data!$CT:$CT) = "true")), (--(Data!$CU:$CU = BF$1))
)</f>
        <v>0</v>
      </c>
      <c r="BG10" s="30" cm="1">
        <f t="array" aca="1" ref="BG10" ca="1">SUMPRODUCT(
  (--(LOWER(Data!$DB:$DB) = "true")),
  (--(LOWER(Data!$CR:$CR) = "true")),
  (--(Data!$I:$I = 'Dashboard TOTAL'!$AO10)),
  (--(LOWER(Data!$DD:$DD) = "true"))
)</f>
        <v>0</v>
      </c>
      <c r="BH10" s="55">
        <f t="shared" ca="1" si="12"/>
        <v>0</v>
      </c>
      <c r="BI10" s="18">
        <f>COUNTIFS(Data!$DB:$DB,TRUE,Data!$CT:$CT,TRUE,Data!$I:$I,$BB10,Data!$DE:$DE,TRUE)</f>
        <v>0</v>
      </c>
      <c r="BJ10" s="18" cm="1">
        <f t="array" aca="1" ref="BJ10" ca="1">SUMPRODUCT(
  (--(LOWER(Data!$DB:$DB) = "true")),
  (--(LOWER(Data!$CT:$CT) = "true")),
  (--(Data!$I:$I = $BB10)),
  (--(LOWER(Data!$DE:$DE) = "false"))
)</f>
        <v>0</v>
      </c>
      <c r="BK10" s="18">
        <f t="shared" ref="BK10:BK19" ca="1" si="15">SUM(BI10:BJ10)</f>
        <v>0</v>
      </c>
      <c r="BL10" s="39">
        <f t="shared" ref="BL10:BL19" ca="1" si="16">IF(BK10=0,1,BI10/BK10)</f>
        <v>1</v>
      </c>
      <c r="BM10" s="40">
        <f t="shared" ref="BM10:BM20" ca="1" si="17">BL10/$BM$1</f>
        <v>1.103996467211305</v>
      </c>
    </row>
    <row r="11" spans="4:65" ht="15">
      <c r="E11" s="4" t="s">
        <v>169</v>
      </c>
      <c r="F11" s="5" cm="1">
        <f t="array" aca="1" ref="F11" ca="1">SUMPRODUCT(
  (--(LOWER(Data!$CP:$CP) = "true")),
  (--(LOWER(Data!$CO:$CO) = "false")),
  (--(LOWER(Data!$CB:$CB) = "true")),
  (--(Data!$I:$I = 'Dashboard TOTAL'!$E11)),
  (--(TEXT(Data!$CC:$CC, "000000") = TEXT('Dashboard TOTAL'!F$3, "000000")))
)</f>
        <v>0</v>
      </c>
      <c r="G11" s="5" cm="1">
        <f t="array" aca="1" ref="G11" ca="1">SUMPRODUCT(
  (--(LOWER(Data!$CP:$CP) = "true")),
  (--(LOWER(Data!$CO:$CO) = "false")),
  (--(LOWER(Data!$CB:$CB) = "true")),
  (--(Data!$I:$I = 'Dashboard TOTAL'!$E11)),
  (--(TEXT(Data!$CC:$CC, "000000") = TEXT('Dashboard TOTAL'!G$3, "000000")))
)</f>
        <v>0</v>
      </c>
      <c r="H11" s="5" cm="1">
        <f t="array" aca="1" ref="H11" ca="1">SUMPRODUCT(
  (--(LOWER(Data!$CP:$CP) = "true")),
  (--(LOWER(Data!$CO:$CO) = "false")),
  (--(LOWER(Data!$CB:$CB) = "true")),
  (--(Data!$I:$I = 'Dashboard TOTAL'!$E11)),
  (--(TEXT(Data!$CC:$CC, "000000") = TEXT('Dashboard TOTAL'!H$3, "000000")))
)</f>
        <v>0</v>
      </c>
      <c r="I11" s="5" cm="1">
        <f t="array" aca="1" ref="I11" ca="1">SUMPRODUCT(
  (--(LOWER(Data!$CP:$CP) = "true")),
  (--(LOWER(Data!$CO:$CO) = "false")),
  (--(LOWER(Data!$CB:$CB) = "true")),
  (--(Data!$I:$I = 'Dashboard TOTAL'!$E11)),
  (--(TEXT(Data!$CC:$CC, "000000") = TEXT('Dashboard TOTAL'!I$3, "000000")))
)</f>
        <v>0</v>
      </c>
      <c r="J11" s="5" cm="1">
        <f t="array" aca="1" ref="J11" ca="1">SUMPRODUCT(
  (--(LOWER(Data!$CP:$CP) = "true")),
  (--(LOWER(Data!$CO:$CO) = "false")),
  (--(LOWER(Data!$CB:$CB) = "true")),
  (--(Data!$I:$I = 'Dashboard TOTAL'!$E11)),
  (--(TEXT(Data!$CC:$CC, "000000") = TEXT('Dashboard TOTAL'!J$3, "000000")))
)</f>
        <v>0</v>
      </c>
      <c r="K11" s="5" cm="1">
        <f t="array" aca="1" ref="K11" ca="1">SUMPRODUCT(
  (--(LOWER(Data!$CP:$CP) = "true")),
  (--(LOWER(Data!$CO:$CO) = "false")),
  (--(LOWER(Data!$CB:$CB) = "true")),
  (--(Data!$I:$I = 'Dashboard TOTAL'!$E11)),
  (--(TEXT(Data!$CC:$CC, "000000") = TEXT('Dashboard TOTAL'!K$3, "000000")))
)</f>
        <v>0</v>
      </c>
      <c r="L11" s="5" cm="1">
        <f t="array" aca="1" ref="L11" ca="1">SUMPRODUCT(
  (--(LOWER(Data!$CP:$CP) = "true")),
  (--(LOWER(Data!$CO:$CO) = "false")),
  (--(LOWER(Data!$CB:$CB) = "true")),
  (--(Data!$I:$I = 'Dashboard TOTAL'!$E11)),
  (--(TEXT(Data!$CC:$CC, "000000") = TEXT('Dashboard TOTAL'!L$3, "000000")))
)</f>
        <v>0</v>
      </c>
      <c r="M11" s="5" cm="1">
        <f t="array" aca="1" ref="M11" ca="1">SUMPRODUCT(
  (--(LOWER(Data!$CP:$CP) = "true")),
  (--(LOWER(Data!$CO:$CO) = "false")),
  (--(LOWER(Data!$CB:$CB) = "true")),
  (--(Data!$I:$I = 'Dashboard TOTAL'!$E11)),
  (--(TEXT(Data!$CC:$CC, "000000") = TEXT('Dashboard TOTAL'!M$3, "000000")))
)</f>
        <v>0</v>
      </c>
      <c r="N11" s="5" cm="1">
        <f t="array" aca="1" ref="N11" ca="1">SUMPRODUCT(
  (--(LOWER(Data!$CP:$CP) = "true")),
  (--(LOWER(Data!$CO:$CO) = "false")),
  (--(LOWER(Data!$CB:$CB) = "true")),
  (--(Data!$I:$I = 'Dashboard TOTAL'!$E11)),
  (--(TEXT(Data!$CC:$CC, "000000") = TEXT('Dashboard TOTAL'!N$3, "000000")))
)</f>
        <v>0</v>
      </c>
      <c r="O11" s="5" cm="1">
        <f t="array" aca="1" ref="O11" ca="1">SUMPRODUCT(
  (--(LOWER(Data!$CP:$CP) = "true")),
  (--(LOWER(Data!$CO:$CO) = "false")),
  (--(LOWER(Data!$CB:$CB) = "true")),
  (--(Data!$I:$I = 'Dashboard TOTAL'!$E11)),
  (--(TEXT(Data!$CC:$CC, "000000") = TEXT('Dashboard TOTAL'!O$3, "000000")))
)</f>
        <v>0</v>
      </c>
      <c r="P11" s="5">
        <f t="shared" ca="1" si="3"/>
        <v>0</v>
      </c>
      <c r="Q11" s="18" cm="1">
        <f t="array" aca="1" ref="Q11" ca="1">SUMPRODUCT(
  (--(LOWER(Data!$DH:$DH) = "true")),
  (--(LOWER(Data!$DB:$DB) = "true")),
  (--(LOWER(Data!$DC:$DC) = "true")),
  (--(Data!$I:$I = 'Dashboard TOTAL'!$E11))
)</f>
        <v>0</v>
      </c>
      <c r="R11" s="18" cm="1">
        <f t="array" aca="1" ref="R11" ca="1">SUMPRODUCT(
  (--(LOWER(Data!$DH:$DH) = "true")),
  (--(LOWER(Data!$DB:$DB) = "true")),
  (--(LOWER(Data!$DC:$DC) = "false")),
  (--(Data!$I:$I = 'Dashboard TOTAL'!$E11))
)</f>
        <v>0</v>
      </c>
      <c r="S11" s="18">
        <f t="shared" ca="1" si="5"/>
        <v>0</v>
      </c>
      <c r="T11" s="19">
        <f t="shared" ca="1" si="6"/>
        <v>1</v>
      </c>
      <c r="U11" s="19">
        <f t="shared" ca="1" si="7"/>
        <v>1.0549636037556704</v>
      </c>
      <c r="X11" s="20" t="s">
        <v>169</v>
      </c>
      <c r="Y11" s="30" cm="1">
        <f t="array" aca="1" ref="Y11" ca="1">SUMPRODUCT(
  (--(LOWER(Data!$CP:$CP) = "true")),
  (--(LOWER(Data!$CO:$CO) = "false")),
  (--(Data!$I:$I = $X11)),
  (--(LOWER(Data!$CV:$CV) = "true")),
  (--(Data!$CW:$CW = Y$1))
)</f>
        <v>0</v>
      </c>
      <c r="Z11" s="30" cm="1">
        <f t="array" aca="1" ref="Z11" ca="1">SUMPRODUCT(
  (--(LOWER(Data!$CP:$CP) = "true")),
  (--(LOWER(Data!$CO:$CO) = "false")),
  (--(Data!$I:$I = $X11)),
  (--(LOWER(Data!$CV:$CV) = "true")),
  (--(Data!$CW:$CW = Z$1))
)</f>
        <v>0</v>
      </c>
      <c r="AA11" s="30" cm="1">
        <f t="array" aca="1" ref="AA11" ca="1">SUMPRODUCT(
  (--(LOWER(Data!$CP:$CP) = "true")),
  (--(LOWER(Data!$CO:$CO) = "false")),
  (--(Data!$I:$I = $X11)),
  (--(LOWER(Data!$CV:$CV) = "true")),
  (--(Data!$CW:$CW = AA$1))
)</f>
        <v>0</v>
      </c>
      <c r="AB11" s="30" cm="1">
        <f t="array" aca="1" ref="AB11" ca="1">SUMPRODUCT(
  (--(LOWER(Data!$CP:$CP) = "true")),
  (--(LOWER(Data!$CO:$CO) = "false")),
  (--(Data!$I:$I = $X11)),
  (--(LOWER(Data!$CV:$CV) = "true")),
  (--(Data!$CW:$CW = AB$1))
)</f>
        <v>0</v>
      </c>
      <c r="AC11" s="30" cm="1">
        <f t="array" aca="1" ref="AC11" ca="1">SUMPRODUCT(
  (--(LOWER(Data!$CP:$CP) = "true")),
  (--(LOWER(Data!$CO:$CO) = "false")),
  (--(Data!$I:$I = $X11)),
  (--(LOWER(Data!$CV:$CV) = "true")),
  (--(Data!$CW:$CW = AC$1))
)</f>
        <v>0</v>
      </c>
      <c r="AD11" s="30" cm="1">
        <f t="array" aca="1" ref="AD11" ca="1">SUMPRODUCT(
  (--(LOWER(Data!$CP:$CP) = "true")),
  (--(LOWER(Data!$CO:$CO) = "false")),
  (--(Data!$I:$I = $X11)),
  (--(LOWER(Data!$CV:$CV) = "true")),
  (--(Data!$CW:$CW = AD$1))
)</f>
        <v>0</v>
      </c>
      <c r="AE11" s="30" cm="1">
        <f t="array" aca="1" ref="AE11" ca="1">SUMPRODUCT(
  (--(LOWER(Data!$CP:$CP) = "true")),
  (--(LOWER(Data!$CO:$CO) = "false")),
  (--(Data!$I:$I = $X11)),
  (--(LOWER(Data!$CV:$CV) = "true")),
  (--(Data!$CW:$CW = AE$1))
)</f>
        <v>0</v>
      </c>
      <c r="AF11" s="30" cm="1">
        <f t="array" aca="1" ref="AF11" ca="1">SUMPRODUCT(
  (--(LOWER(Data!$CP:$CP) = "true")),
  (--(LOWER(Data!$CO:$CO) = "false")),
  (--(Data!$I:$I = $X11)),
  (--(LOWER(Data!$CV:$CV) = "true")),
  (--(Data!$CW:$CW = AF$1))
)</f>
        <v>0</v>
      </c>
      <c r="AG11" s="30">
        <f t="shared" ca="1" si="4"/>
        <v>0</v>
      </c>
      <c r="AH11" s="18" cm="1">
        <f t="array" aca="1" ref="AH11" ca="1">SUMPRODUCT(
  (--(LOWER(Data!$DB:$DB) = "true")),
  (--(LOWER(Data!$CV:$CV) = "true")),
  (--(Data!$I:$I = 'Dashboard TOTAL'!$X11)),
  (--(LOWER(Data!$DF:$DF) = "true"))
)</f>
        <v>0</v>
      </c>
      <c r="AI11" s="18" cm="1">
        <f t="array" aca="1" ref="AI11" ca="1">SUMPRODUCT(
  (--(LOWER(Data!$DB:$DB) = "true")),
  (--(LOWER(Data!$CV:$CV) = "true")),
  (--(Data!$I:$I = 'Dashboard TOTAL'!$X11)),
  (--(LOWER(Data!$DF:$DF) = "false"))
)</f>
        <v>0</v>
      </c>
      <c r="AJ11" s="18">
        <f t="shared" ca="1" si="8"/>
        <v>0</v>
      </c>
      <c r="AK11" s="39">
        <f t="shared" ca="1" si="9"/>
        <v>1</v>
      </c>
      <c r="AL11" s="40">
        <f t="shared" ca="1" si="10"/>
        <v>1.0096930533117934</v>
      </c>
      <c r="AO11" s="53" t="s">
        <v>171</v>
      </c>
      <c r="AP11" s="54" cm="1">
        <f t="array" aca="1" ref="AP11" ca="1">SUMPRODUCT(
  (--(LOWER(Data!$CP:$CP) = "true")),
  (--(LOWER(Data!$CO:$CO) = "false")),
  (--(Data!$I:$I = $AO11)),
  (--(LOWER(Data!$CR:$CR) = "true")),
  (--(Data!$CS:$CS = AP$1))
)</f>
        <v>0</v>
      </c>
      <c r="AQ11" s="54" cm="1">
        <f t="array" aca="1" ref="AQ11" ca="1">SUMPRODUCT(
  (--(LOWER(Data!$CP:$CP) = "true")),
  (--(LOWER(Data!$CO:$CO) = "false")),
  (--(Data!$I:$I = $AO11)),
  (--(LOWER(Data!$CR:$CR) = "true")),
  (--(Data!$CS:$CS = AQ$1))
)</f>
        <v>0</v>
      </c>
      <c r="AR11" s="54" cm="1">
        <f t="array" aca="1" ref="AR11" ca="1">SUMPRODUCT(
  (--(LOWER(Data!$CP:$CP) = "true")),
  (--(LOWER(Data!$CO:$CO) = "false")),
  (--(Data!$I:$I = $AO11)),
  (--(LOWER(Data!$CR:$CR) = "true")),
  (--(Data!$CS:$CS = AR$1))
)</f>
        <v>0</v>
      </c>
      <c r="AS11" s="54" cm="1">
        <f t="array" aca="1" ref="AS11" ca="1">SUMPRODUCT(
  (--(LOWER(Data!$CP:$CP) = "true")),
  (--(LOWER(Data!$CO:$CO) = "false")),
  (--(Data!$I:$I = $AO11)),
  (--(LOWER(Data!$CR:$CR) = "true")),
  (--(Data!$CS:$CS = AS$1))
)</f>
        <v>0</v>
      </c>
      <c r="AT11" s="55">
        <f t="shared" ca="1" si="11"/>
        <v>0</v>
      </c>
      <c r="AU11" s="18" cm="1">
        <f t="array" aca="1" ref="AU11" ca="1">SUMPRODUCT(
  (--(LOWER(Data!$DB:$DB) = "true")),
  (--(LOWER(Data!$CR:$CR) = "true")),
  (--(Data!$I:$I = 'Dashboard TOTAL'!$AO11)),
  (--(LOWER(Data!$DD:$DD) = "true"))
)</f>
        <v>0</v>
      </c>
      <c r="AV11" s="18" cm="1">
        <f t="array" aca="1" ref="AV11" ca="1">SUMPRODUCT(
  (--(LOWER(Data!$DB:$DB) = "true")),
  (--(LOWER(Data!$CR:$CR) = "true")),
  (--(Data!$I:$I = 'Dashboard TOTAL'!$AO11)),
  (--(LOWER(Data!$DD:$DD) = "false"))
)</f>
        <v>0</v>
      </c>
      <c r="AW11" s="18">
        <f t="shared" ca="1" si="13"/>
        <v>0</v>
      </c>
      <c r="AX11" s="39">
        <f t="shared" ref="AX11:AX20" ca="1" si="18">IF(AW11=0,1,AU11/AW11)</f>
        <v>1</v>
      </c>
      <c r="AY11" s="40">
        <f t="shared" ca="1" si="14"/>
        <v>1.215953307392996</v>
      </c>
      <c r="BB11" s="53" t="s">
        <v>171</v>
      </c>
      <c r="BC11" s="30" cm="1">
        <f t="array" aca="1" ref="BC11" ca="1">SUMPRODUCT(
  (--(LOWER(Data!$CP:$CP) = "true")),
  (--(LOWER(Data!$CO:$CO) = "false")),
  (--(Data!$I:$I = 'Dashboard TOTAL'!$BB11)),
  (--(LOWER(Data!$CT:$CT) = "true")), (--(Data!$CU:$CU = BC$1))
)</f>
        <v>0</v>
      </c>
      <c r="BD11" s="30" cm="1">
        <f t="array" aca="1" ref="BD11" ca="1">SUMPRODUCT(
  (--(LOWER(Data!$CP:$CP) = "true")),
  (--(LOWER(Data!$CO:$CO) = "false")),
  (--(Data!$I:$I = 'Dashboard TOTAL'!$BB11)),
  (--(LOWER(Data!$CT:$CT) = "true")), (--(Data!$CU:$CU = BD$1))
)</f>
        <v>0</v>
      </c>
      <c r="BE11" s="30" cm="1">
        <f t="array" aca="1" ref="BE11" ca="1">SUMPRODUCT(
  (--(LOWER(Data!$CP:$CP) = "true")),
  (--(LOWER(Data!$CO:$CO) = "false")),
  (--(Data!$I:$I = 'Dashboard TOTAL'!$BB11)),
  (--(LOWER(Data!$CT:$CT) = "true")), (--(Data!$CU:$CU = BE$1))
)</f>
        <v>0</v>
      </c>
      <c r="BF11" s="30" cm="1">
        <f t="array" aca="1" ref="BF11" ca="1">SUMPRODUCT(
  (--(LOWER(Data!$CP:$CP) = "true")),
  (--(LOWER(Data!$CO:$CO) = "false")),
  (--(Data!$I:$I = 'Dashboard TOTAL'!$BB11)),
  (--(LOWER(Data!$CT:$CT) = "true")), (--(Data!$CU:$CU = BF$1))
)</f>
        <v>0</v>
      </c>
      <c r="BG11" s="30" cm="1">
        <f t="array" aca="1" ref="BG11" ca="1">SUMPRODUCT(
  (--(LOWER(Data!$DB:$DB) = "true")),
  (--(LOWER(Data!$CR:$CR) = "true")),
  (--(Data!$I:$I = 'Dashboard TOTAL'!$AO11)),
  (--(LOWER(Data!$DD:$DD) = "true"))
)</f>
        <v>0</v>
      </c>
      <c r="BH11" s="55">
        <f t="shared" ca="1" si="12"/>
        <v>0</v>
      </c>
      <c r="BI11" s="18">
        <f>COUNTIFS(Data!$DB:$DB,TRUE,Data!$CT:$CT,TRUE,Data!$I:$I,$BB11,Data!$DE:$DE,TRUE)</f>
        <v>0</v>
      </c>
      <c r="BJ11" s="18" cm="1">
        <f t="array" aca="1" ref="BJ11" ca="1">SUMPRODUCT(
  (--(LOWER(Data!$DB:$DB) = "true")),
  (--(LOWER(Data!$CT:$CT) = "true")),
  (--(Data!$I:$I = $BB11)),
  (--(LOWER(Data!$DE:$DE) = "false"))
)</f>
        <v>0</v>
      </c>
      <c r="BK11" s="18">
        <f t="shared" ca="1" si="15"/>
        <v>0</v>
      </c>
      <c r="BL11" s="39">
        <f t="shared" ca="1" si="16"/>
        <v>1</v>
      </c>
      <c r="BM11" s="40">
        <f t="shared" ca="1" si="17"/>
        <v>1.103996467211305</v>
      </c>
    </row>
    <row r="12" spans="4:65" ht="15">
      <c r="E12" s="4" t="s">
        <v>166</v>
      </c>
      <c r="F12" s="5" cm="1">
        <f t="array" aca="1" ref="F12" ca="1">SUMPRODUCT(
  (--(LOWER(Data!$CP:$CP) = "true")),
  (--(LOWER(Data!$CO:$CO) = "false")),
  (--(LOWER(Data!$CB:$CB) = "true")),
  (--(Data!$I:$I = 'Dashboard TOTAL'!$E12)),
  (--(TEXT(Data!$CC:$CC, "000000") = TEXT('Dashboard TOTAL'!F$3, "000000")))
)</f>
        <v>0</v>
      </c>
      <c r="G12" s="5" cm="1">
        <f t="array" aca="1" ref="G12" ca="1">SUMPRODUCT(
  (--(LOWER(Data!$CP:$CP) = "true")),
  (--(LOWER(Data!$CO:$CO) = "false")),
  (--(LOWER(Data!$CB:$CB) = "true")),
  (--(Data!$I:$I = 'Dashboard TOTAL'!$E12)),
  (--(TEXT(Data!$CC:$CC, "000000") = TEXT('Dashboard TOTAL'!G$3, "000000")))
)</f>
        <v>0</v>
      </c>
      <c r="H12" s="5" cm="1">
        <f t="array" aca="1" ref="H12" ca="1">SUMPRODUCT(
  (--(LOWER(Data!$CP:$CP) = "true")),
  (--(LOWER(Data!$CO:$CO) = "false")),
  (--(LOWER(Data!$CB:$CB) = "true")),
  (--(Data!$I:$I = 'Dashboard TOTAL'!$E12)),
  (--(TEXT(Data!$CC:$CC, "000000") = TEXT('Dashboard TOTAL'!H$3, "000000")))
)</f>
        <v>0</v>
      </c>
      <c r="I12" s="5" cm="1">
        <f t="array" aca="1" ref="I12" ca="1">SUMPRODUCT(
  (--(LOWER(Data!$CP:$CP) = "true")),
  (--(LOWER(Data!$CO:$CO) = "false")),
  (--(LOWER(Data!$CB:$CB) = "true")),
  (--(Data!$I:$I = 'Dashboard TOTAL'!$E12)),
  (--(TEXT(Data!$CC:$CC, "000000") = TEXT('Dashboard TOTAL'!I$3, "000000")))
)</f>
        <v>0</v>
      </c>
      <c r="J12" s="5" cm="1">
        <f t="array" aca="1" ref="J12" ca="1">SUMPRODUCT(
  (--(LOWER(Data!$CP:$CP) = "true")),
  (--(LOWER(Data!$CO:$CO) = "false")),
  (--(LOWER(Data!$CB:$CB) = "true")),
  (--(Data!$I:$I = 'Dashboard TOTAL'!$E12)),
  (--(TEXT(Data!$CC:$CC, "000000") = TEXT('Dashboard TOTAL'!J$3, "000000")))
)</f>
        <v>0</v>
      </c>
      <c r="K12" s="5" cm="1">
        <f t="array" aca="1" ref="K12" ca="1">SUMPRODUCT(
  (--(LOWER(Data!$CP:$CP) = "true")),
  (--(LOWER(Data!$CO:$CO) = "false")),
  (--(LOWER(Data!$CB:$CB) = "true")),
  (--(Data!$I:$I = 'Dashboard TOTAL'!$E12)),
  (--(TEXT(Data!$CC:$CC, "000000") = TEXT('Dashboard TOTAL'!K$3, "000000")))
)</f>
        <v>0</v>
      </c>
      <c r="L12" s="5" cm="1">
        <f t="array" aca="1" ref="L12" ca="1">SUMPRODUCT(
  (--(LOWER(Data!$CP:$CP) = "true")),
  (--(LOWER(Data!$CO:$CO) = "false")),
  (--(LOWER(Data!$CB:$CB) = "true")),
  (--(Data!$I:$I = 'Dashboard TOTAL'!$E12)),
  (--(TEXT(Data!$CC:$CC, "000000") = TEXT('Dashboard TOTAL'!L$3, "000000")))
)</f>
        <v>0</v>
      </c>
      <c r="M12" s="5" cm="1">
        <f t="array" aca="1" ref="M12" ca="1">SUMPRODUCT(
  (--(LOWER(Data!$CP:$CP) = "true")),
  (--(LOWER(Data!$CO:$CO) = "false")),
  (--(LOWER(Data!$CB:$CB) = "true")),
  (--(Data!$I:$I = 'Dashboard TOTAL'!$E12)),
  (--(TEXT(Data!$CC:$CC, "000000") = TEXT('Dashboard TOTAL'!M$3, "000000")))
)</f>
        <v>0</v>
      </c>
      <c r="N12" s="5" cm="1">
        <f t="array" aca="1" ref="N12" ca="1">SUMPRODUCT(
  (--(LOWER(Data!$CP:$CP) = "true")),
  (--(LOWER(Data!$CO:$CO) = "false")),
  (--(LOWER(Data!$CB:$CB) = "true")),
  (--(Data!$I:$I = 'Dashboard TOTAL'!$E12)),
  (--(TEXT(Data!$CC:$CC, "000000") = TEXT('Dashboard TOTAL'!N$3, "000000")))
)</f>
        <v>0</v>
      </c>
      <c r="O12" s="5" cm="1">
        <f t="array" aca="1" ref="O12" ca="1">SUMPRODUCT(
  (--(LOWER(Data!$CP:$CP) = "true")),
  (--(LOWER(Data!$CO:$CO) = "false")),
  (--(LOWER(Data!$CB:$CB) = "true")),
  (--(Data!$I:$I = 'Dashboard TOTAL'!$E12)),
  (--(TEXT(Data!$CC:$CC, "000000") = TEXT('Dashboard TOTAL'!O$3, "000000")))
)</f>
        <v>0</v>
      </c>
      <c r="P12" s="5">
        <f t="shared" ca="1" si="3"/>
        <v>0</v>
      </c>
      <c r="Q12" s="18" cm="1">
        <f t="array" aca="1" ref="Q12" ca="1">SUMPRODUCT(
  (--(LOWER(Data!$DH:$DH) = "true")),
  (--(LOWER(Data!$DB:$DB) = "true")),
  (--(LOWER(Data!$DC:$DC) = "true")),
  (--(Data!$I:$I = 'Dashboard TOTAL'!$E12))
)</f>
        <v>0</v>
      </c>
      <c r="R12" s="18" cm="1">
        <f t="array" aca="1" ref="R12" ca="1">SUMPRODUCT(
  (--(LOWER(Data!$DH:$DH) = "true")),
  (--(LOWER(Data!$DB:$DB) = "true")),
  (--(LOWER(Data!$DC:$DC) = "false")),
  (--(Data!$I:$I = 'Dashboard TOTAL'!$E12))
)</f>
        <v>0</v>
      </c>
      <c r="S12" s="18">
        <f t="shared" ca="1" si="5"/>
        <v>0</v>
      </c>
      <c r="T12" s="19">
        <f t="shared" ca="1" si="6"/>
        <v>1</v>
      </c>
      <c r="U12" s="19">
        <f t="shared" ca="1" si="7"/>
        <v>1.0549636037556704</v>
      </c>
      <c r="X12" s="20" t="s">
        <v>166</v>
      </c>
      <c r="Y12" s="30" cm="1">
        <f t="array" aca="1" ref="Y12" ca="1">SUMPRODUCT(
  (--(LOWER(Data!$CP:$CP) = "true")),
  (--(LOWER(Data!$CO:$CO) = "false")),
  (--(Data!$I:$I = $X12)),
  (--(LOWER(Data!$CV:$CV) = "true")),
  (--(Data!$CW:$CW = Y$1))
)</f>
        <v>0</v>
      </c>
      <c r="Z12" s="30" cm="1">
        <f t="array" aca="1" ref="Z12" ca="1">SUMPRODUCT(
  (--(LOWER(Data!$CP:$CP) = "true")),
  (--(LOWER(Data!$CO:$CO) = "false")),
  (--(Data!$I:$I = $X12)),
  (--(LOWER(Data!$CV:$CV) = "true")),
  (--(Data!$CW:$CW = Z$1))
)</f>
        <v>0</v>
      </c>
      <c r="AA12" s="30" cm="1">
        <f t="array" aca="1" ref="AA12" ca="1">SUMPRODUCT(
  (--(LOWER(Data!$CP:$CP) = "true")),
  (--(LOWER(Data!$CO:$CO) = "false")),
  (--(Data!$I:$I = $X12)),
  (--(LOWER(Data!$CV:$CV) = "true")),
  (--(Data!$CW:$CW = AA$1))
)</f>
        <v>0</v>
      </c>
      <c r="AB12" s="30" cm="1">
        <f t="array" aca="1" ref="AB12" ca="1">SUMPRODUCT(
  (--(LOWER(Data!$CP:$CP) = "true")),
  (--(LOWER(Data!$CO:$CO) = "false")),
  (--(Data!$I:$I = $X12)),
  (--(LOWER(Data!$CV:$CV) = "true")),
  (--(Data!$CW:$CW = AB$1))
)</f>
        <v>0</v>
      </c>
      <c r="AC12" s="30" cm="1">
        <f t="array" aca="1" ref="AC12" ca="1">SUMPRODUCT(
  (--(LOWER(Data!$CP:$CP) = "true")),
  (--(LOWER(Data!$CO:$CO) = "false")),
  (--(Data!$I:$I = $X12)),
  (--(LOWER(Data!$CV:$CV) = "true")),
  (--(Data!$CW:$CW = AC$1))
)</f>
        <v>0</v>
      </c>
      <c r="AD12" s="30" cm="1">
        <f t="array" aca="1" ref="AD12" ca="1">SUMPRODUCT(
  (--(LOWER(Data!$CP:$CP) = "true")),
  (--(LOWER(Data!$CO:$CO) = "false")),
  (--(Data!$I:$I = $X12)),
  (--(LOWER(Data!$CV:$CV) = "true")),
  (--(Data!$CW:$CW = AD$1))
)</f>
        <v>0</v>
      </c>
      <c r="AE12" s="30" cm="1">
        <f t="array" aca="1" ref="AE12" ca="1">SUMPRODUCT(
  (--(LOWER(Data!$CP:$CP) = "true")),
  (--(LOWER(Data!$CO:$CO) = "false")),
  (--(Data!$I:$I = $X12)),
  (--(LOWER(Data!$CV:$CV) = "true")),
  (--(Data!$CW:$CW = AE$1))
)</f>
        <v>0</v>
      </c>
      <c r="AF12" s="30" cm="1">
        <f t="array" aca="1" ref="AF12" ca="1">SUMPRODUCT(
  (--(LOWER(Data!$CP:$CP) = "true")),
  (--(LOWER(Data!$CO:$CO) = "false")),
  (--(Data!$I:$I = $X12)),
  (--(LOWER(Data!$CV:$CV) = "true")),
  (--(Data!$CW:$CW = AF$1))
)</f>
        <v>0</v>
      </c>
      <c r="AG12" s="30">
        <f t="shared" ca="1" si="4"/>
        <v>0</v>
      </c>
      <c r="AH12" s="18" cm="1">
        <f t="array" aca="1" ref="AH12" ca="1">SUMPRODUCT(
  (--(LOWER(Data!$DB:$DB) = "true")),
  (--(LOWER(Data!$CV:$CV) = "true")),
  (--(Data!$I:$I = 'Dashboard TOTAL'!$X12)),
  (--(LOWER(Data!$DF:$DF) = "true"))
)</f>
        <v>0</v>
      </c>
      <c r="AI12" s="18" cm="1">
        <f t="array" aca="1" ref="AI12" ca="1">SUMPRODUCT(
  (--(LOWER(Data!$DB:$DB) = "true")),
  (--(LOWER(Data!$CV:$CV) = "true")),
  (--(Data!$I:$I = 'Dashboard TOTAL'!$X12)),
  (--(LOWER(Data!$DF:$DF) = "false"))
)</f>
        <v>0</v>
      </c>
      <c r="AJ12" s="18">
        <f t="shared" ca="1" si="8"/>
        <v>0</v>
      </c>
      <c r="AK12" s="39">
        <f t="shared" ca="1" si="9"/>
        <v>1</v>
      </c>
      <c r="AL12" s="40">
        <f t="shared" ca="1" si="10"/>
        <v>1.0096930533117934</v>
      </c>
      <c r="AO12" s="53" t="s">
        <v>169</v>
      </c>
      <c r="AP12" s="54" cm="1">
        <f t="array" aca="1" ref="AP12" ca="1">SUMPRODUCT(
  (--(LOWER(Data!$CP:$CP) = "true")),
  (--(LOWER(Data!$CO:$CO) = "false")),
  (--(Data!$I:$I = $AO12)),
  (--(LOWER(Data!$CR:$CR) = "true")),
  (--(Data!$CS:$CS = AP$1))
)</f>
        <v>0</v>
      </c>
      <c r="AQ12" s="54" cm="1">
        <f t="array" aca="1" ref="AQ12" ca="1">SUMPRODUCT(
  (--(LOWER(Data!$CP:$CP) = "true")),
  (--(LOWER(Data!$CO:$CO) = "false")),
  (--(Data!$I:$I = $AO12)),
  (--(LOWER(Data!$CR:$CR) = "true")),
  (--(Data!$CS:$CS = AQ$1))
)</f>
        <v>0</v>
      </c>
      <c r="AR12" s="54" cm="1">
        <f t="array" aca="1" ref="AR12" ca="1">SUMPRODUCT(
  (--(LOWER(Data!$CP:$CP) = "true")),
  (--(LOWER(Data!$CO:$CO) = "false")),
  (--(Data!$I:$I = $AO12)),
  (--(LOWER(Data!$CR:$CR) = "true")),
  (--(Data!$CS:$CS = AR$1))
)</f>
        <v>0</v>
      </c>
      <c r="AS12" s="54" cm="1">
        <f t="array" aca="1" ref="AS12" ca="1">SUMPRODUCT(
  (--(LOWER(Data!$CP:$CP) = "true")),
  (--(LOWER(Data!$CO:$CO) = "false")),
  (--(Data!$I:$I = $AO12)),
  (--(LOWER(Data!$CR:$CR) = "true")),
  (--(Data!$CS:$CS = AS$1))
)</f>
        <v>0</v>
      </c>
      <c r="AT12" s="55">
        <f t="shared" ca="1" si="11"/>
        <v>0</v>
      </c>
      <c r="AU12" s="18" cm="1">
        <f t="array" aca="1" ref="AU12" ca="1">SUMPRODUCT(
  (--(LOWER(Data!$DB:$DB) = "true")),
  (--(LOWER(Data!$CR:$CR) = "true")),
  (--(Data!$I:$I = 'Dashboard TOTAL'!$AO12)),
  (--(LOWER(Data!$DD:$DD) = "true"))
)</f>
        <v>0</v>
      </c>
      <c r="AV12" s="18" cm="1">
        <f t="array" aca="1" ref="AV12" ca="1">SUMPRODUCT(
  (--(LOWER(Data!$DB:$DB) = "true")),
  (--(LOWER(Data!$CR:$CR) = "true")),
  (--(Data!$I:$I = 'Dashboard TOTAL'!$AO12)),
  (--(LOWER(Data!$DD:$DD) = "false"))
)</f>
        <v>0</v>
      </c>
      <c r="AW12" s="18">
        <f t="shared" ca="1" si="13"/>
        <v>0</v>
      </c>
      <c r="AX12" s="39">
        <f t="shared" ca="1" si="18"/>
        <v>1</v>
      </c>
      <c r="AY12" s="40">
        <f t="shared" ca="1" si="14"/>
        <v>1.215953307392996</v>
      </c>
      <c r="BB12" s="53" t="s">
        <v>169</v>
      </c>
      <c r="BC12" s="30" cm="1">
        <f t="array" aca="1" ref="BC12" ca="1">SUMPRODUCT(
  (--(LOWER(Data!$CP:$CP) = "true")),
  (--(LOWER(Data!$CO:$CO) = "false")),
  (--(Data!$I:$I = 'Dashboard TOTAL'!$BB12)),
  (--(LOWER(Data!$CT:$CT) = "true")), (--(Data!$CU:$CU = BC$1))
)</f>
        <v>0</v>
      </c>
      <c r="BD12" s="30" cm="1">
        <f t="array" aca="1" ref="BD12" ca="1">SUMPRODUCT(
  (--(LOWER(Data!$CP:$CP) = "true")),
  (--(LOWER(Data!$CO:$CO) = "false")),
  (--(Data!$I:$I = 'Dashboard TOTAL'!$BB12)),
  (--(LOWER(Data!$CT:$CT) = "true")), (--(Data!$CU:$CU = BD$1))
)</f>
        <v>0</v>
      </c>
      <c r="BE12" s="30" cm="1">
        <f t="array" aca="1" ref="BE12" ca="1">SUMPRODUCT(
  (--(LOWER(Data!$CP:$CP) = "true")),
  (--(LOWER(Data!$CO:$CO) = "false")),
  (--(Data!$I:$I = 'Dashboard TOTAL'!$BB12)),
  (--(LOWER(Data!$CT:$CT) = "true")), (--(Data!$CU:$CU = BE$1))
)</f>
        <v>0</v>
      </c>
      <c r="BF12" s="30" cm="1">
        <f t="array" aca="1" ref="BF12" ca="1">SUMPRODUCT(
  (--(LOWER(Data!$CP:$CP) = "true")),
  (--(LOWER(Data!$CO:$CO) = "false")),
  (--(Data!$I:$I = 'Dashboard TOTAL'!$BB12)),
  (--(LOWER(Data!$CT:$CT) = "true")), (--(Data!$CU:$CU = BF$1))
)</f>
        <v>0</v>
      </c>
      <c r="BG12" s="30" cm="1">
        <f t="array" aca="1" ref="BG12" ca="1">SUMPRODUCT(
  (--(LOWER(Data!$DB:$DB) = "true")),
  (--(LOWER(Data!$CR:$CR) = "true")),
  (--(Data!$I:$I = 'Dashboard TOTAL'!$AO12)),
  (--(LOWER(Data!$DD:$DD) = "true"))
)</f>
        <v>0</v>
      </c>
      <c r="BH12" s="55">
        <f t="shared" ca="1" si="12"/>
        <v>0</v>
      </c>
      <c r="BI12" s="18">
        <f>COUNTIFS(Data!$DB:$DB,TRUE,Data!$CT:$CT,TRUE,Data!$I:$I,$BB12,Data!$DE:$DE,TRUE)</f>
        <v>0</v>
      </c>
      <c r="BJ12" s="18" cm="1">
        <f t="array" aca="1" ref="BJ12" ca="1">SUMPRODUCT(
  (--(LOWER(Data!$DB:$DB) = "true")),
  (--(LOWER(Data!$CT:$CT) = "true")),
  (--(Data!$I:$I = $BB12)),
  (--(LOWER(Data!$DE:$DE) = "false"))
)</f>
        <v>0</v>
      </c>
      <c r="BK12" s="18">
        <f t="shared" ca="1" si="15"/>
        <v>0</v>
      </c>
      <c r="BL12" s="39">
        <f t="shared" ca="1" si="16"/>
        <v>1</v>
      </c>
      <c r="BM12" s="40">
        <f t="shared" ca="1" si="17"/>
        <v>1.103996467211305</v>
      </c>
    </row>
    <row r="13" spans="4:65" ht="15">
      <c r="E13" s="4" t="s">
        <v>165</v>
      </c>
      <c r="F13" s="5" cm="1">
        <f t="array" aca="1" ref="F13" ca="1">SUMPRODUCT(
  (--(LOWER(Data!$CP:$CP) = "true")),
  (--(LOWER(Data!$CO:$CO) = "false")),
  (--(LOWER(Data!$CB:$CB) = "true")),
  (--(Data!$I:$I = 'Dashboard TOTAL'!$E13)),
  (--(TEXT(Data!$CC:$CC, "000000") = TEXT('Dashboard TOTAL'!F$3, "000000")))
)</f>
        <v>0</v>
      </c>
      <c r="G13" s="5" cm="1">
        <f t="array" aca="1" ref="G13" ca="1">SUMPRODUCT(
  (--(LOWER(Data!$CP:$CP) = "true")),
  (--(LOWER(Data!$CO:$CO) = "false")),
  (--(LOWER(Data!$CB:$CB) = "true")),
  (--(Data!$I:$I = 'Dashboard TOTAL'!$E13)),
  (--(TEXT(Data!$CC:$CC, "000000") = TEXT('Dashboard TOTAL'!G$3, "000000")))
)</f>
        <v>0</v>
      </c>
      <c r="H13" s="5" cm="1">
        <f t="array" aca="1" ref="H13" ca="1">SUMPRODUCT(
  (--(LOWER(Data!$CP:$CP) = "true")),
  (--(LOWER(Data!$CO:$CO) = "false")),
  (--(LOWER(Data!$CB:$CB) = "true")),
  (--(Data!$I:$I = 'Dashboard TOTAL'!$E13)),
  (--(TEXT(Data!$CC:$CC, "000000") = TEXT('Dashboard TOTAL'!H$3, "000000")))
)</f>
        <v>0</v>
      </c>
      <c r="I13" s="5" cm="1">
        <f t="array" aca="1" ref="I13" ca="1">SUMPRODUCT(
  (--(LOWER(Data!$CP:$CP) = "true")),
  (--(LOWER(Data!$CO:$CO) = "false")),
  (--(LOWER(Data!$CB:$CB) = "true")),
  (--(Data!$I:$I = 'Dashboard TOTAL'!$E13)),
  (--(TEXT(Data!$CC:$CC, "000000") = TEXT('Dashboard TOTAL'!I$3, "000000")))
)</f>
        <v>0</v>
      </c>
      <c r="J13" s="5" cm="1">
        <f t="array" aca="1" ref="J13" ca="1">SUMPRODUCT(
  (--(LOWER(Data!$CP:$CP) = "true")),
  (--(LOWER(Data!$CO:$CO) = "false")),
  (--(LOWER(Data!$CB:$CB) = "true")),
  (--(Data!$I:$I = 'Dashboard TOTAL'!$E13)),
  (--(TEXT(Data!$CC:$CC, "000000") = TEXT('Dashboard TOTAL'!J$3, "000000")))
)</f>
        <v>0</v>
      </c>
      <c r="K13" s="5" cm="1">
        <f t="array" aca="1" ref="K13" ca="1">SUMPRODUCT(
  (--(LOWER(Data!$CP:$CP) = "true")),
  (--(LOWER(Data!$CO:$CO) = "false")),
  (--(LOWER(Data!$CB:$CB) = "true")),
  (--(Data!$I:$I = 'Dashboard TOTAL'!$E13)),
  (--(TEXT(Data!$CC:$CC, "000000") = TEXT('Dashboard TOTAL'!K$3, "000000")))
)</f>
        <v>0</v>
      </c>
      <c r="L13" s="5" cm="1">
        <f t="array" aca="1" ref="L13" ca="1">SUMPRODUCT(
  (--(LOWER(Data!$CP:$CP) = "true")),
  (--(LOWER(Data!$CO:$CO) = "false")),
  (--(LOWER(Data!$CB:$CB) = "true")),
  (--(Data!$I:$I = 'Dashboard TOTAL'!$E13)),
  (--(TEXT(Data!$CC:$CC, "000000") = TEXT('Dashboard TOTAL'!L$3, "000000")))
)</f>
        <v>0</v>
      </c>
      <c r="M13" s="5" cm="1">
        <f t="array" aca="1" ref="M13" ca="1">SUMPRODUCT(
  (--(LOWER(Data!$CP:$CP) = "true")),
  (--(LOWER(Data!$CO:$CO) = "false")),
  (--(LOWER(Data!$CB:$CB) = "true")),
  (--(Data!$I:$I = 'Dashboard TOTAL'!$E13)),
  (--(TEXT(Data!$CC:$CC, "000000") = TEXT('Dashboard TOTAL'!M$3, "000000")))
)</f>
        <v>0</v>
      </c>
      <c r="N13" s="5" cm="1">
        <f t="array" aca="1" ref="N13" ca="1">SUMPRODUCT(
  (--(LOWER(Data!$CP:$CP) = "true")),
  (--(LOWER(Data!$CO:$CO) = "false")),
  (--(LOWER(Data!$CB:$CB) = "true")),
  (--(Data!$I:$I = 'Dashboard TOTAL'!$E13)),
  (--(TEXT(Data!$CC:$CC, "000000") = TEXT('Dashboard TOTAL'!N$3, "000000")))
)</f>
        <v>0</v>
      </c>
      <c r="O13" s="5" cm="1">
        <f t="array" aca="1" ref="O13" ca="1">SUMPRODUCT(
  (--(LOWER(Data!$CP:$CP) = "true")),
  (--(LOWER(Data!$CO:$CO) = "false")),
  (--(LOWER(Data!$CB:$CB) = "true")),
  (--(Data!$I:$I = 'Dashboard TOTAL'!$E13)),
  (--(TEXT(Data!$CC:$CC, "000000") = TEXT('Dashboard TOTAL'!O$3, "000000")))
)</f>
        <v>0</v>
      </c>
      <c r="P13" s="5">
        <f t="shared" ca="1" si="3"/>
        <v>0</v>
      </c>
      <c r="Q13" s="18" cm="1">
        <f t="array" aca="1" ref="Q13" ca="1">SUMPRODUCT(
  (--(LOWER(Data!$DH:$DH) = "true")),
  (--(LOWER(Data!$DB:$DB) = "true")),
  (--(LOWER(Data!$DC:$DC) = "true")),
  (--(Data!$I:$I = 'Dashboard TOTAL'!$E13))
)</f>
        <v>0</v>
      </c>
      <c r="R13" s="18" cm="1">
        <f t="array" aca="1" ref="R13" ca="1">SUMPRODUCT(
  (--(LOWER(Data!$DH:$DH) = "true")),
  (--(LOWER(Data!$DB:$DB) = "true")),
  (--(LOWER(Data!$DC:$DC) = "false")),
  (--(Data!$I:$I = 'Dashboard TOTAL'!$E13))
)</f>
        <v>0</v>
      </c>
      <c r="S13" s="18">
        <f t="shared" ca="1" si="5"/>
        <v>0</v>
      </c>
      <c r="T13" s="19">
        <f t="shared" ca="1" si="6"/>
        <v>1</v>
      </c>
      <c r="U13" s="19">
        <f t="shared" ca="1" si="7"/>
        <v>1.0549636037556704</v>
      </c>
      <c r="X13" s="20" t="s">
        <v>165</v>
      </c>
      <c r="Y13" s="30" cm="1">
        <f t="array" aca="1" ref="Y13" ca="1">SUMPRODUCT(
  (--(LOWER(Data!$CP:$CP) = "true")),
  (--(LOWER(Data!$CO:$CO) = "false")),
  (--(Data!$I:$I = $X13)),
  (--(LOWER(Data!$CV:$CV) = "true")),
  (--(Data!$CW:$CW = Y$1))
)</f>
        <v>0</v>
      </c>
      <c r="Z13" s="30" cm="1">
        <f t="array" aca="1" ref="Z13" ca="1">SUMPRODUCT(
  (--(LOWER(Data!$CP:$CP) = "true")),
  (--(LOWER(Data!$CO:$CO) = "false")),
  (--(Data!$I:$I = $X13)),
  (--(LOWER(Data!$CV:$CV) = "true")),
  (--(Data!$CW:$CW = Z$1))
)</f>
        <v>0</v>
      </c>
      <c r="AA13" s="30" cm="1">
        <f t="array" aca="1" ref="AA13" ca="1">SUMPRODUCT(
  (--(LOWER(Data!$CP:$CP) = "true")),
  (--(LOWER(Data!$CO:$CO) = "false")),
  (--(Data!$I:$I = $X13)),
  (--(LOWER(Data!$CV:$CV) = "true")),
  (--(Data!$CW:$CW = AA$1))
)</f>
        <v>0</v>
      </c>
      <c r="AB13" s="30" cm="1">
        <f t="array" aca="1" ref="AB13" ca="1">SUMPRODUCT(
  (--(LOWER(Data!$CP:$CP) = "true")),
  (--(LOWER(Data!$CO:$CO) = "false")),
  (--(Data!$I:$I = $X13)),
  (--(LOWER(Data!$CV:$CV) = "true")),
  (--(Data!$CW:$CW = AB$1))
)</f>
        <v>0</v>
      </c>
      <c r="AC13" s="30" cm="1">
        <f t="array" aca="1" ref="AC13" ca="1">SUMPRODUCT(
  (--(LOWER(Data!$CP:$CP) = "true")),
  (--(LOWER(Data!$CO:$CO) = "false")),
  (--(Data!$I:$I = $X13)),
  (--(LOWER(Data!$CV:$CV) = "true")),
  (--(Data!$CW:$CW = AC$1))
)</f>
        <v>0</v>
      </c>
      <c r="AD13" s="30" cm="1">
        <f t="array" aca="1" ref="AD13" ca="1">SUMPRODUCT(
  (--(LOWER(Data!$CP:$CP) = "true")),
  (--(LOWER(Data!$CO:$CO) = "false")),
  (--(Data!$I:$I = $X13)),
  (--(LOWER(Data!$CV:$CV) = "true")),
  (--(Data!$CW:$CW = AD$1))
)</f>
        <v>0</v>
      </c>
      <c r="AE13" s="30" cm="1">
        <f t="array" aca="1" ref="AE13" ca="1">SUMPRODUCT(
  (--(LOWER(Data!$CP:$CP) = "true")),
  (--(LOWER(Data!$CO:$CO) = "false")),
  (--(Data!$I:$I = $X13)),
  (--(LOWER(Data!$CV:$CV) = "true")),
  (--(Data!$CW:$CW = AE$1))
)</f>
        <v>0</v>
      </c>
      <c r="AF13" s="30" cm="1">
        <f t="array" aca="1" ref="AF13" ca="1">SUMPRODUCT(
  (--(LOWER(Data!$CP:$CP) = "true")),
  (--(LOWER(Data!$CO:$CO) = "false")),
  (--(Data!$I:$I = $X13)),
  (--(LOWER(Data!$CV:$CV) = "true")),
  (--(Data!$CW:$CW = AF$1))
)</f>
        <v>0</v>
      </c>
      <c r="AG13" s="30">
        <f t="shared" ca="1" si="4"/>
        <v>0</v>
      </c>
      <c r="AH13" s="18" cm="1">
        <f t="array" aca="1" ref="AH13" ca="1">SUMPRODUCT(
  (--(LOWER(Data!$DB:$DB) = "true")),
  (--(LOWER(Data!$CV:$CV) = "true")),
  (--(Data!$I:$I = 'Dashboard TOTAL'!$X13)),
  (--(LOWER(Data!$DF:$DF) = "true"))
)</f>
        <v>0</v>
      </c>
      <c r="AI13" s="18" cm="1">
        <f t="array" aca="1" ref="AI13" ca="1">SUMPRODUCT(
  (--(LOWER(Data!$DB:$DB) = "true")),
  (--(LOWER(Data!$CV:$CV) = "true")),
  (--(Data!$I:$I = 'Dashboard TOTAL'!$X13)),
  (--(LOWER(Data!$DF:$DF) = "false"))
)</f>
        <v>0</v>
      </c>
      <c r="AJ13" s="18">
        <f t="shared" ca="1" si="8"/>
        <v>0</v>
      </c>
      <c r="AK13" s="39">
        <f t="shared" ca="1" si="9"/>
        <v>1</v>
      </c>
      <c r="AL13" s="40">
        <f t="shared" ca="1" si="10"/>
        <v>1.0096930533117934</v>
      </c>
      <c r="AO13" s="53" t="s">
        <v>166</v>
      </c>
      <c r="AP13" s="54" cm="1">
        <f t="array" aca="1" ref="AP13" ca="1">SUMPRODUCT(
  (--(LOWER(Data!$CP:$CP) = "true")),
  (--(LOWER(Data!$CO:$CO) = "false")),
  (--(Data!$I:$I = $AO13)),
  (--(LOWER(Data!$CR:$CR) = "true")),
  (--(Data!$CS:$CS = AP$1))
)</f>
        <v>0</v>
      </c>
      <c r="AQ13" s="54" cm="1">
        <f t="array" aca="1" ref="AQ13" ca="1">SUMPRODUCT(
  (--(LOWER(Data!$CP:$CP) = "true")),
  (--(LOWER(Data!$CO:$CO) = "false")),
  (--(Data!$I:$I = $AO13)),
  (--(LOWER(Data!$CR:$CR) = "true")),
  (--(Data!$CS:$CS = AQ$1))
)</f>
        <v>0</v>
      </c>
      <c r="AR13" s="54" cm="1">
        <f t="array" aca="1" ref="AR13" ca="1">SUMPRODUCT(
  (--(LOWER(Data!$CP:$CP) = "true")),
  (--(LOWER(Data!$CO:$CO) = "false")),
  (--(Data!$I:$I = $AO13)),
  (--(LOWER(Data!$CR:$CR) = "true")),
  (--(Data!$CS:$CS = AR$1))
)</f>
        <v>0</v>
      </c>
      <c r="AS13" s="54" cm="1">
        <f t="array" aca="1" ref="AS13" ca="1">SUMPRODUCT(
  (--(LOWER(Data!$CP:$CP) = "true")),
  (--(LOWER(Data!$CO:$CO) = "false")),
  (--(Data!$I:$I = $AO13)),
  (--(LOWER(Data!$CR:$CR) = "true")),
  (--(Data!$CS:$CS = AS$1))
)</f>
        <v>0</v>
      </c>
      <c r="AT13" s="55">
        <f t="shared" ca="1" si="11"/>
        <v>0</v>
      </c>
      <c r="AU13" s="18" cm="1">
        <f t="array" aca="1" ref="AU13" ca="1">SUMPRODUCT(
  (--(LOWER(Data!$DB:$DB) = "true")),
  (--(LOWER(Data!$CR:$CR) = "true")),
  (--(Data!$I:$I = 'Dashboard TOTAL'!$AO13)),
  (--(LOWER(Data!$DD:$DD) = "true"))
)</f>
        <v>0</v>
      </c>
      <c r="AV13" s="18" cm="1">
        <f t="array" aca="1" ref="AV13" ca="1">SUMPRODUCT(
  (--(LOWER(Data!$DB:$DB) = "true")),
  (--(LOWER(Data!$CR:$CR) = "true")),
  (--(Data!$I:$I = 'Dashboard TOTAL'!$AO13)),
  (--(LOWER(Data!$DD:$DD) = "false"))
)</f>
        <v>0</v>
      </c>
      <c r="AW13" s="18">
        <f t="shared" ca="1" si="13"/>
        <v>0</v>
      </c>
      <c r="AX13" s="39">
        <f t="shared" ca="1" si="18"/>
        <v>1</v>
      </c>
      <c r="AY13" s="40">
        <f t="shared" ca="1" si="14"/>
        <v>1.215953307392996</v>
      </c>
      <c r="BB13" s="53" t="s">
        <v>166</v>
      </c>
      <c r="BC13" s="30" cm="1">
        <f t="array" aca="1" ref="BC13" ca="1">SUMPRODUCT(
  (--(LOWER(Data!$CP:$CP) = "true")),
  (--(LOWER(Data!$CO:$CO) = "false")),
  (--(Data!$I:$I = 'Dashboard TOTAL'!$BB13)),
  (--(LOWER(Data!$CT:$CT) = "true")), (--(Data!$CU:$CU = BC$1))
)</f>
        <v>0</v>
      </c>
      <c r="BD13" s="30" cm="1">
        <f t="array" aca="1" ref="BD13" ca="1">SUMPRODUCT(
  (--(LOWER(Data!$CP:$CP) = "true")),
  (--(LOWER(Data!$CO:$CO) = "false")),
  (--(Data!$I:$I = 'Dashboard TOTAL'!$BB13)),
  (--(LOWER(Data!$CT:$CT) = "true")), (--(Data!$CU:$CU = BD$1))
)</f>
        <v>0</v>
      </c>
      <c r="BE13" s="30" cm="1">
        <f t="array" aca="1" ref="BE13" ca="1">SUMPRODUCT(
  (--(LOWER(Data!$CP:$CP) = "true")),
  (--(LOWER(Data!$CO:$CO) = "false")),
  (--(Data!$I:$I = 'Dashboard TOTAL'!$BB13)),
  (--(LOWER(Data!$CT:$CT) = "true")), (--(Data!$CU:$CU = BE$1))
)</f>
        <v>0</v>
      </c>
      <c r="BF13" s="30" cm="1">
        <f t="array" aca="1" ref="BF13" ca="1">SUMPRODUCT(
  (--(LOWER(Data!$CP:$CP) = "true")),
  (--(LOWER(Data!$CO:$CO) = "false")),
  (--(Data!$I:$I = 'Dashboard TOTAL'!$BB13)),
  (--(LOWER(Data!$CT:$CT) = "true")), (--(Data!$CU:$CU = BF$1))
)</f>
        <v>0</v>
      </c>
      <c r="BG13" s="30" cm="1">
        <f t="array" aca="1" ref="BG13" ca="1">SUMPRODUCT(
  (--(LOWER(Data!$DB:$DB) = "true")),
  (--(LOWER(Data!$CR:$CR) = "true")),
  (--(Data!$I:$I = 'Dashboard TOTAL'!$AO13)),
  (--(LOWER(Data!$DD:$DD) = "true"))
)</f>
        <v>0</v>
      </c>
      <c r="BH13" s="55">
        <f t="shared" ca="1" si="12"/>
        <v>0</v>
      </c>
      <c r="BI13" s="18">
        <f>COUNTIFS(Data!$DB:$DB,TRUE,Data!$CT:$CT,TRUE,Data!$I:$I,$BB13,Data!$DE:$DE,TRUE)</f>
        <v>0</v>
      </c>
      <c r="BJ13" s="18" cm="1">
        <f t="array" aca="1" ref="BJ13" ca="1">SUMPRODUCT(
  (--(LOWER(Data!$DB:$DB) = "true")),
  (--(LOWER(Data!$CT:$CT) = "true")),
  (--(Data!$I:$I = $BB13)),
  (--(LOWER(Data!$DE:$DE) = "false"))
)</f>
        <v>0</v>
      </c>
      <c r="BK13" s="18">
        <f t="shared" ca="1" si="15"/>
        <v>0</v>
      </c>
      <c r="BL13" s="39">
        <f t="shared" ca="1" si="16"/>
        <v>1</v>
      </c>
      <c r="BM13" s="40">
        <f t="shared" ca="1" si="17"/>
        <v>1.103996467211305</v>
      </c>
    </row>
    <row r="14" spans="4:65" ht="15">
      <c r="E14" s="4" t="s">
        <v>156</v>
      </c>
      <c r="F14" s="5" cm="1">
        <f t="array" aca="1" ref="F14" ca="1">SUMPRODUCT(
  (--(LOWER(Data!$CP:$CP) = "true")),
  (--(LOWER(Data!$CO:$CO) = "false")),
  (--(LOWER(Data!$CB:$CB) = "true")),
  (--(Data!$I:$I = 'Dashboard TOTAL'!$E14)),
  (--(TEXT(Data!$CC:$CC, "000000") = TEXT('Dashboard TOTAL'!F$3, "000000")))
)</f>
        <v>0</v>
      </c>
      <c r="G14" s="5" cm="1">
        <f t="array" aca="1" ref="G14" ca="1">SUMPRODUCT(
  (--(LOWER(Data!$CP:$CP) = "true")),
  (--(LOWER(Data!$CO:$CO) = "false")),
  (--(LOWER(Data!$CB:$CB) = "true")),
  (--(Data!$I:$I = 'Dashboard TOTAL'!$E14)),
  (--(TEXT(Data!$CC:$CC, "000000") = TEXT('Dashboard TOTAL'!G$3, "000000")))
)</f>
        <v>0</v>
      </c>
      <c r="H14" s="5" cm="1">
        <f t="array" aca="1" ref="H14" ca="1">SUMPRODUCT(
  (--(LOWER(Data!$CP:$CP) = "true")),
  (--(LOWER(Data!$CO:$CO) = "false")),
  (--(LOWER(Data!$CB:$CB) = "true")),
  (--(Data!$I:$I = 'Dashboard TOTAL'!$E14)),
  (--(TEXT(Data!$CC:$CC, "000000") = TEXT('Dashboard TOTAL'!H$3, "000000")))
)</f>
        <v>0</v>
      </c>
      <c r="I14" s="5" cm="1">
        <f t="array" aca="1" ref="I14" ca="1">SUMPRODUCT(
  (--(LOWER(Data!$CP:$CP) = "true")),
  (--(LOWER(Data!$CO:$CO) = "false")),
  (--(LOWER(Data!$CB:$CB) = "true")),
  (--(Data!$I:$I = 'Dashboard TOTAL'!$E14)),
  (--(TEXT(Data!$CC:$CC, "000000") = TEXT('Dashboard TOTAL'!I$3, "000000")))
)</f>
        <v>0</v>
      </c>
      <c r="J14" s="5" cm="1">
        <f t="array" aca="1" ref="J14" ca="1">SUMPRODUCT(
  (--(LOWER(Data!$CP:$CP) = "true")),
  (--(LOWER(Data!$CO:$CO) = "false")),
  (--(LOWER(Data!$CB:$CB) = "true")),
  (--(Data!$I:$I = 'Dashboard TOTAL'!$E14)),
  (--(TEXT(Data!$CC:$CC, "000000") = TEXT('Dashboard TOTAL'!J$3, "000000")))
)</f>
        <v>0</v>
      </c>
      <c r="K14" s="5" cm="1">
        <f t="array" aca="1" ref="K14" ca="1">SUMPRODUCT(
  (--(LOWER(Data!$CP:$CP) = "true")),
  (--(LOWER(Data!$CO:$CO) = "false")),
  (--(LOWER(Data!$CB:$CB) = "true")),
  (--(Data!$I:$I = 'Dashboard TOTAL'!$E14)),
  (--(TEXT(Data!$CC:$CC, "000000") = TEXT('Dashboard TOTAL'!K$3, "000000")))
)</f>
        <v>0</v>
      </c>
      <c r="L14" s="5" cm="1">
        <f t="array" aca="1" ref="L14" ca="1">SUMPRODUCT(
  (--(LOWER(Data!$CP:$CP) = "true")),
  (--(LOWER(Data!$CO:$CO) = "false")),
  (--(LOWER(Data!$CB:$CB) = "true")),
  (--(Data!$I:$I = 'Dashboard TOTAL'!$E14)),
  (--(TEXT(Data!$CC:$CC, "000000") = TEXT('Dashboard TOTAL'!L$3, "000000")))
)</f>
        <v>0</v>
      </c>
      <c r="M14" s="5" cm="1">
        <f t="array" aca="1" ref="M14" ca="1">SUMPRODUCT(
  (--(LOWER(Data!$CP:$CP) = "true")),
  (--(LOWER(Data!$CO:$CO) = "false")),
  (--(LOWER(Data!$CB:$CB) = "true")),
  (--(Data!$I:$I = 'Dashboard TOTAL'!$E14)),
  (--(TEXT(Data!$CC:$CC, "000000") = TEXT('Dashboard TOTAL'!M$3, "000000")))
)</f>
        <v>0</v>
      </c>
      <c r="N14" s="5" cm="1">
        <f t="array" aca="1" ref="N14" ca="1">SUMPRODUCT(
  (--(LOWER(Data!$CP:$CP) = "true")),
  (--(LOWER(Data!$CO:$CO) = "false")),
  (--(LOWER(Data!$CB:$CB) = "true")),
  (--(Data!$I:$I = 'Dashboard TOTAL'!$E14)),
  (--(TEXT(Data!$CC:$CC, "000000") = TEXT('Dashboard TOTAL'!N$3, "000000")))
)</f>
        <v>0</v>
      </c>
      <c r="O14" s="5" cm="1">
        <f t="array" aca="1" ref="O14" ca="1">SUMPRODUCT(
  (--(LOWER(Data!$CP:$CP) = "true")),
  (--(LOWER(Data!$CO:$CO) = "false")),
  (--(LOWER(Data!$CB:$CB) = "true")),
  (--(Data!$I:$I = 'Dashboard TOTAL'!$E14)),
  (--(TEXT(Data!$CC:$CC, "000000") = TEXT('Dashboard TOTAL'!O$3, "000000")))
)</f>
        <v>0</v>
      </c>
      <c r="P14" s="5">
        <f t="shared" ca="1" si="3"/>
        <v>0</v>
      </c>
      <c r="Q14" s="18" cm="1">
        <f t="array" aca="1" ref="Q14" ca="1">SUMPRODUCT(
  (--(LOWER(Data!$DH:$DH) = "true")),
  (--(LOWER(Data!$DB:$DB) = "true")),
  (--(LOWER(Data!$DC:$DC) = "true")),
  (--(Data!$I:$I = 'Dashboard TOTAL'!$E14))
)</f>
        <v>0</v>
      </c>
      <c r="R14" s="18" cm="1">
        <f t="array" aca="1" ref="R14" ca="1">SUMPRODUCT(
  (--(LOWER(Data!$DH:$DH) = "true")),
  (--(LOWER(Data!$DB:$DB) = "true")),
  (--(LOWER(Data!$DC:$DC) = "false")),
  (--(Data!$I:$I = 'Dashboard TOTAL'!$E14))
)</f>
        <v>0</v>
      </c>
      <c r="S14" s="18">
        <f t="shared" ca="1" si="5"/>
        <v>0</v>
      </c>
      <c r="T14" s="19">
        <f t="shared" ca="1" si="6"/>
        <v>1</v>
      </c>
      <c r="U14" s="19">
        <f t="shared" ca="1" si="7"/>
        <v>1.0549636037556704</v>
      </c>
      <c r="X14" s="20" t="s">
        <v>156</v>
      </c>
      <c r="Y14" s="30" cm="1">
        <f t="array" aca="1" ref="Y14" ca="1">SUMPRODUCT(
  (--(LOWER(Data!$CP:$CP) = "true")),
  (--(LOWER(Data!$CO:$CO) = "false")),
  (--(Data!$I:$I = $X14)),
  (--(LOWER(Data!$CV:$CV) = "true")),
  (--(Data!$CW:$CW = Y$1))
)</f>
        <v>0</v>
      </c>
      <c r="Z14" s="30" cm="1">
        <f t="array" aca="1" ref="Z14" ca="1">SUMPRODUCT(
  (--(LOWER(Data!$CP:$CP) = "true")),
  (--(LOWER(Data!$CO:$CO) = "false")),
  (--(Data!$I:$I = $X14)),
  (--(LOWER(Data!$CV:$CV) = "true")),
  (--(Data!$CW:$CW = Z$1))
)</f>
        <v>0</v>
      </c>
      <c r="AA14" s="30" cm="1">
        <f t="array" aca="1" ref="AA14" ca="1">SUMPRODUCT(
  (--(LOWER(Data!$CP:$CP) = "true")),
  (--(LOWER(Data!$CO:$CO) = "false")),
  (--(Data!$I:$I = $X14)),
  (--(LOWER(Data!$CV:$CV) = "true")),
  (--(Data!$CW:$CW = AA$1))
)</f>
        <v>0</v>
      </c>
      <c r="AB14" s="30" cm="1">
        <f t="array" aca="1" ref="AB14" ca="1">SUMPRODUCT(
  (--(LOWER(Data!$CP:$CP) = "true")),
  (--(LOWER(Data!$CO:$CO) = "false")),
  (--(Data!$I:$I = $X14)),
  (--(LOWER(Data!$CV:$CV) = "true")),
  (--(Data!$CW:$CW = AB$1))
)</f>
        <v>0</v>
      </c>
      <c r="AC14" s="30" cm="1">
        <f t="array" aca="1" ref="AC14" ca="1">SUMPRODUCT(
  (--(LOWER(Data!$CP:$CP) = "true")),
  (--(LOWER(Data!$CO:$CO) = "false")),
  (--(Data!$I:$I = $X14)),
  (--(LOWER(Data!$CV:$CV) = "true")),
  (--(Data!$CW:$CW = AC$1))
)</f>
        <v>0</v>
      </c>
      <c r="AD14" s="30" cm="1">
        <f t="array" aca="1" ref="AD14" ca="1">SUMPRODUCT(
  (--(LOWER(Data!$CP:$CP) = "true")),
  (--(LOWER(Data!$CO:$CO) = "false")),
  (--(Data!$I:$I = $X14)),
  (--(LOWER(Data!$CV:$CV) = "true")),
  (--(Data!$CW:$CW = AD$1))
)</f>
        <v>0</v>
      </c>
      <c r="AE14" s="30" cm="1">
        <f t="array" aca="1" ref="AE14" ca="1">SUMPRODUCT(
  (--(LOWER(Data!$CP:$CP) = "true")),
  (--(LOWER(Data!$CO:$CO) = "false")),
  (--(Data!$I:$I = $X14)),
  (--(LOWER(Data!$CV:$CV) = "true")),
  (--(Data!$CW:$CW = AE$1))
)</f>
        <v>0</v>
      </c>
      <c r="AF14" s="30" cm="1">
        <f t="array" aca="1" ref="AF14" ca="1">SUMPRODUCT(
  (--(LOWER(Data!$CP:$CP) = "true")),
  (--(LOWER(Data!$CO:$CO) = "false")),
  (--(Data!$I:$I = $X14)),
  (--(LOWER(Data!$CV:$CV) = "true")),
  (--(Data!$CW:$CW = AF$1))
)</f>
        <v>0</v>
      </c>
      <c r="AG14" s="30">
        <f t="shared" ca="1" si="4"/>
        <v>0</v>
      </c>
      <c r="AH14" s="18" cm="1">
        <f t="array" aca="1" ref="AH14" ca="1">SUMPRODUCT(
  (--(LOWER(Data!$DB:$DB) = "true")),
  (--(LOWER(Data!$CV:$CV) = "true")),
  (--(Data!$I:$I = 'Dashboard TOTAL'!$X14)),
  (--(LOWER(Data!$DF:$DF) = "true"))
)</f>
        <v>0</v>
      </c>
      <c r="AI14" s="18" cm="1">
        <f t="array" aca="1" ref="AI14" ca="1">SUMPRODUCT(
  (--(LOWER(Data!$DB:$DB) = "true")),
  (--(LOWER(Data!$CV:$CV) = "true")),
  (--(Data!$I:$I = 'Dashboard TOTAL'!$X14)),
  (--(LOWER(Data!$DF:$DF) = "false"))
)</f>
        <v>0</v>
      </c>
      <c r="AJ14" s="18">
        <f t="shared" ca="1" si="8"/>
        <v>0</v>
      </c>
      <c r="AK14" s="39">
        <f t="shared" ca="1" si="9"/>
        <v>1</v>
      </c>
      <c r="AL14" s="40">
        <f t="shared" ca="1" si="10"/>
        <v>1.0096930533117934</v>
      </c>
      <c r="AO14" s="53" t="s">
        <v>165</v>
      </c>
      <c r="AP14" s="54" cm="1">
        <f t="array" aca="1" ref="AP14" ca="1">SUMPRODUCT(
  (--(LOWER(Data!$CP:$CP) = "true")),
  (--(LOWER(Data!$CO:$CO) = "false")),
  (--(Data!$I:$I = $AO14)),
  (--(LOWER(Data!$CR:$CR) = "true")),
  (--(Data!$CS:$CS = AP$1))
)</f>
        <v>0</v>
      </c>
      <c r="AQ14" s="54" cm="1">
        <f t="array" aca="1" ref="AQ14" ca="1">SUMPRODUCT(
  (--(LOWER(Data!$CP:$CP) = "true")),
  (--(LOWER(Data!$CO:$CO) = "false")),
  (--(Data!$I:$I = $AO14)),
  (--(LOWER(Data!$CR:$CR) = "true")),
  (--(Data!$CS:$CS = AQ$1))
)</f>
        <v>0</v>
      </c>
      <c r="AR14" s="54" cm="1">
        <f t="array" aca="1" ref="AR14" ca="1">SUMPRODUCT(
  (--(LOWER(Data!$CP:$CP) = "true")),
  (--(LOWER(Data!$CO:$CO) = "false")),
  (--(Data!$I:$I = $AO14)),
  (--(LOWER(Data!$CR:$CR) = "true")),
  (--(Data!$CS:$CS = AR$1))
)</f>
        <v>0</v>
      </c>
      <c r="AS14" s="54" cm="1">
        <f t="array" aca="1" ref="AS14" ca="1">SUMPRODUCT(
  (--(LOWER(Data!$CP:$CP) = "true")),
  (--(LOWER(Data!$CO:$CO) = "false")),
  (--(Data!$I:$I = $AO14)),
  (--(LOWER(Data!$CR:$CR) = "true")),
  (--(Data!$CS:$CS = AS$1))
)</f>
        <v>0</v>
      </c>
      <c r="AT14" s="55">
        <f t="shared" ca="1" si="11"/>
        <v>0</v>
      </c>
      <c r="AU14" s="18" cm="1">
        <f t="array" aca="1" ref="AU14" ca="1">SUMPRODUCT(
  (--(LOWER(Data!$DB:$DB) = "true")),
  (--(LOWER(Data!$CR:$CR) = "true")),
  (--(Data!$I:$I = 'Dashboard TOTAL'!$AO14)),
  (--(LOWER(Data!$DD:$DD) = "true"))
)</f>
        <v>0</v>
      </c>
      <c r="AV14" s="18" cm="1">
        <f t="array" aca="1" ref="AV14" ca="1">SUMPRODUCT(
  (--(LOWER(Data!$DB:$DB) = "true")),
  (--(LOWER(Data!$CR:$CR) = "true")),
  (--(Data!$I:$I = 'Dashboard TOTAL'!$AO14)),
  (--(LOWER(Data!$DD:$DD) = "false"))
)</f>
        <v>0</v>
      </c>
      <c r="AW14" s="18">
        <f t="shared" ca="1" si="13"/>
        <v>0</v>
      </c>
      <c r="AX14" s="39">
        <f t="shared" ca="1" si="18"/>
        <v>1</v>
      </c>
      <c r="AY14" s="40">
        <f t="shared" ca="1" si="14"/>
        <v>1.215953307392996</v>
      </c>
      <c r="BB14" s="53" t="s">
        <v>165</v>
      </c>
      <c r="BC14" s="30" cm="1">
        <f t="array" aca="1" ref="BC14" ca="1">SUMPRODUCT(
  (--(LOWER(Data!$CP:$CP) = "true")),
  (--(LOWER(Data!$CO:$CO) = "false")),
  (--(Data!$I:$I = 'Dashboard TOTAL'!$BB14)),
  (--(LOWER(Data!$CT:$CT) = "true")), (--(Data!$CU:$CU = BC$1))
)</f>
        <v>0</v>
      </c>
      <c r="BD14" s="30" cm="1">
        <f t="array" aca="1" ref="BD14" ca="1">SUMPRODUCT(
  (--(LOWER(Data!$CP:$CP) = "true")),
  (--(LOWER(Data!$CO:$CO) = "false")),
  (--(Data!$I:$I = 'Dashboard TOTAL'!$BB14)),
  (--(LOWER(Data!$CT:$CT) = "true")), (--(Data!$CU:$CU = BD$1))
)</f>
        <v>0</v>
      </c>
      <c r="BE14" s="30" cm="1">
        <f t="array" aca="1" ref="BE14" ca="1">SUMPRODUCT(
  (--(LOWER(Data!$CP:$CP) = "true")),
  (--(LOWER(Data!$CO:$CO) = "false")),
  (--(Data!$I:$I = 'Dashboard TOTAL'!$BB14)),
  (--(LOWER(Data!$CT:$CT) = "true")), (--(Data!$CU:$CU = BE$1))
)</f>
        <v>0</v>
      </c>
      <c r="BF14" s="30" cm="1">
        <f t="array" aca="1" ref="BF14" ca="1">SUMPRODUCT(
  (--(LOWER(Data!$CP:$CP) = "true")),
  (--(LOWER(Data!$CO:$CO) = "false")),
  (--(Data!$I:$I = 'Dashboard TOTAL'!$BB14)),
  (--(LOWER(Data!$CT:$CT) = "true")), (--(Data!$CU:$CU = BF$1))
)</f>
        <v>0</v>
      </c>
      <c r="BG14" s="30" cm="1">
        <f t="array" aca="1" ref="BG14" ca="1">SUMPRODUCT(
  (--(LOWER(Data!$DB:$DB) = "true")),
  (--(LOWER(Data!$CR:$CR) = "true")),
  (--(Data!$I:$I = 'Dashboard TOTAL'!$AO14)),
  (--(LOWER(Data!$DD:$DD) = "true"))
)</f>
        <v>0</v>
      </c>
      <c r="BH14" s="55">
        <f t="shared" ca="1" si="12"/>
        <v>0</v>
      </c>
      <c r="BI14" s="18">
        <f>COUNTIFS(Data!$DB:$DB,TRUE,Data!$CT:$CT,TRUE,Data!$I:$I,$BB14,Data!$DE:$DE,TRUE)</f>
        <v>0</v>
      </c>
      <c r="BJ14" s="18" cm="1">
        <f t="array" aca="1" ref="BJ14" ca="1">SUMPRODUCT(
  (--(LOWER(Data!$DB:$DB) = "true")),
  (--(LOWER(Data!$CT:$CT) = "true")),
  (--(Data!$I:$I = $BB14)),
  (--(LOWER(Data!$DE:$DE) = "false"))
)</f>
        <v>0</v>
      </c>
      <c r="BK14" s="18">
        <f t="shared" ca="1" si="15"/>
        <v>0</v>
      </c>
      <c r="BL14" s="39">
        <f t="shared" ca="1" si="16"/>
        <v>1</v>
      </c>
      <c r="BM14" s="40">
        <f t="shared" ca="1" si="17"/>
        <v>1.103996467211305</v>
      </c>
    </row>
    <row r="15" spans="4:65" ht="15">
      <c r="E15" s="4" t="s">
        <v>163</v>
      </c>
      <c r="F15" s="5" cm="1">
        <f t="array" aca="1" ref="F15" ca="1">SUMPRODUCT(
  (--(LOWER(Data!$CP:$CP) = "true")),
  (--(LOWER(Data!$CO:$CO) = "false")),
  (--(LOWER(Data!$CB:$CB) = "true")),
  (--(Data!$I:$I = 'Dashboard TOTAL'!$E15)),
  (--(TEXT(Data!$CC:$CC, "000000") = TEXT('Dashboard TOTAL'!F$3, "000000")))
)</f>
        <v>0</v>
      </c>
      <c r="G15" s="5" cm="1">
        <f t="array" aca="1" ref="G15" ca="1">SUMPRODUCT(
  (--(LOWER(Data!$CP:$CP) = "true")),
  (--(LOWER(Data!$CO:$CO) = "false")),
  (--(LOWER(Data!$CB:$CB) = "true")),
  (--(Data!$I:$I = 'Dashboard TOTAL'!$E15)),
  (--(TEXT(Data!$CC:$CC, "000000") = TEXT('Dashboard TOTAL'!G$3, "000000")))
)</f>
        <v>0</v>
      </c>
      <c r="H15" s="5" cm="1">
        <f t="array" aca="1" ref="H15" ca="1">SUMPRODUCT(
  (--(LOWER(Data!$CP:$CP) = "true")),
  (--(LOWER(Data!$CO:$CO) = "false")),
  (--(LOWER(Data!$CB:$CB) = "true")),
  (--(Data!$I:$I = 'Dashboard TOTAL'!$E15)),
  (--(TEXT(Data!$CC:$CC, "000000") = TEXT('Dashboard TOTAL'!H$3, "000000")))
)</f>
        <v>0</v>
      </c>
      <c r="I15" s="5" cm="1">
        <f t="array" aca="1" ref="I15" ca="1">SUMPRODUCT(
  (--(LOWER(Data!$CP:$CP) = "true")),
  (--(LOWER(Data!$CO:$CO) = "false")),
  (--(LOWER(Data!$CB:$CB) = "true")),
  (--(Data!$I:$I = 'Dashboard TOTAL'!$E15)),
  (--(TEXT(Data!$CC:$CC, "000000") = TEXT('Dashboard TOTAL'!I$3, "000000")))
)</f>
        <v>0</v>
      </c>
      <c r="J15" s="5" cm="1">
        <f t="array" aca="1" ref="J15" ca="1">SUMPRODUCT(
  (--(LOWER(Data!$CP:$CP) = "true")),
  (--(LOWER(Data!$CO:$CO) = "false")),
  (--(LOWER(Data!$CB:$CB) = "true")),
  (--(Data!$I:$I = 'Dashboard TOTAL'!$E15)),
  (--(TEXT(Data!$CC:$CC, "000000") = TEXT('Dashboard TOTAL'!J$3, "000000")))
)</f>
        <v>0</v>
      </c>
      <c r="K15" s="5" cm="1">
        <f t="array" aca="1" ref="K15" ca="1">SUMPRODUCT(
  (--(LOWER(Data!$CP:$CP) = "true")),
  (--(LOWER(Data!$CO:$CO) = "false")),
  (--(LOWER(Data!$CB:$CB) = "true")),
  (--(Data!$I:$I = 'Dashboard TOTAL'!$E15)),
  (--(TEXT(Data!$CC:$CC, "000000") = TEXT('Dashboard TOTAL'!K$3, "000000")))
)</f>
        <v>0</v>
      </c>
      <c r="L15" s="5" cm="1">
        <f t="array" aca="1" ref="L15" ca="1">SUMPRODUCT(
  (--(LOWER(Data!$CP:$CP) = "true")),
  (--(LOWER(Data!$CO:$CO) = "false")),
  (--(LOWER(Data!$CB:$CB) = "true")),
  (--(Data!$I:$I = 'Dashboard TOTAL'!$E15)),
  (--(TEXT(Data!$CC:$CC, "000000") = TEXT('Dashboard TOTAL'!L$3, "000000")))
)</f>
        <v>0</v>
      </c>
      <c r="M15" s="5" cm="1">
        <f t="array" aca="1" ref="M15" ca="1">SUMPRODUCT(
  (--(LOWER(Data!$CP:$CP) = "true")),
  (--(LOWER(Data!$CO:$CO) = "false")),
  (--(LOWER(Data!$CB:$CB) = "true")),
  (--(Data!$I:$I = 'Dashboard TOTAL'!$E15)),
  (--(TEXT(Data!$CC:$CC, "000000") = TEXT('Dashboard TOTAL'!M$3, "000000")))
)</f>
        <v>0</v>
      </c>
      <c r="N15" s="5" cm="1">
        <f t="array" aca="1" ref="N15" ca="1">SUMPRODUCT(
  (--(LOWER(Data!$CP:$CP) = "true")),
  (--(LOWER(Data!$CO:$CO) = "false")),
  (--(LOWER(Data!$CB:$CB) = "true")),
  (--(Data!$I:$I = 'Dashboard TOTAL'!$E15)),
  (--(TEXT(Data!$CC:$CC, "000000") = TEXT('Dashboard TOTAL'!N$3, "000000")))
)</f>
        <v>0</v>
      </c>
      <c r="O15" s="5" cm="1">
        <f t="array" aca="1" ref="O15" ca="1">SUMPRODUCT(
  (--(LOWER(Data!$CP:$CP) = "true")),
  (--(LOWER(Data!$CO:$CO) = "false")),
  (--(LOWER(Data!$CB:$CB) = "true")),
  (--(Data!$I:$I = 'Dashboard TOTAL'!$E15)),
  (--(TEXT(Data!$CC:$CC, "000000") = TEXT('Dashboard TOTAL'!O$3, "000000")))
)</f>
        <v>0</v>
      </c>
      <c r="P15" s="5">
        <f t="shared" ca="1" si="3"/>
        <v>0</v>
      </c>
      <c r="Q15" s="18" cm="1">
        <f t="array" aca="1" ref="Q15" ca="1">SUMPRODUCT(
  (--(LOWER(Data!$DH:$DH) = "true")),
  (--(LOWER(Data!$DB:$DB) = "true")),
  (--(LOWER(Data!$DC:$DC) = "true")),
  (--(Data!$I:$I = 'Dashboard TOTAL'!$E15))
)</f>
        <v>0</v>
      </c>
      <c r="R15" s="18" cm="1">
        <f t="array" aca="1" ref="R15" ca="1">SUMPRODUCT(
  (--(LOWER(Data!$DH:$DH) = "true")),
  (--(LOWER(Data!$DB:$DB) = "true")),
  (--(LOWER(Data!$DC:$DC) = "false")),
  (--(Data!$I:$I = 'Dashboard TOTAL'!$E15))
)</f>
        <v>0</v>
      </c>
      <c r="S15" s="18">
        <f t="shared" ca="1" si="5"/>
        <v>0</v>
      </c>
      <c r="T15" s="19">
        <f t="shared" ca="1" si="6"/>
        <v>1</v>
      </c>
      <c r="U15" s="19">
        <f t="shared" ca="1" si="7"/>
        <v>1.0549636037556704</v>
      </c>
      <c r="X15" s="20" t="s">
        <v>163</v>
      </c>
      <c r="Y15" s="30" cm="1">
        <f t="array" aca="1" ref="Y15" ca="1">SUMPRODUCT(
  (--(LOWER(Data!$CP:$CP) = "true")),
  (--(LOWER(Data!$CO:$CO) = "false")),
  (--(Data!$I:$I = $X15)),
  (--(LOWER(Data!$CV:$CV) = "true")),
  (--(Data!$CW:$CW = Y$1))
)</f>
        <v>0</v>
      </c>
      <c r="Z15" s="30" cm="1">
        <f t="array" aca="1" ref="Z15" ca="1">SUMPRODUCT(
  (--(LOWER(Data!$CP:$CP) = "true")),
  (--(LOWER(Data!$CO:$CO) = "false")),
  (--(Data!$I:$I = $X15)),
  (--(LOWER(Data!$CV:$CV) = "true")),
  (--(Data!$CW:$CW = Z$1))
)</f>
        <v>0</v>
      </c>
      <c r="AA15" s="30" cm="1">
        <f t="array" aca="1" ref="AA15" ca="1">SUMPRODUCT(
  (--(LOWER(Data!$CP:$CP) = "true")),
  (--(LOWER(Data!$CO:$CO) = "false")),
  (--(Data!$I:$I = $X15)),
  (--(LOWER(Data!$CV:$CV) = "true")),
  (--(Data!$CW:$CW = AA$1))
)</f>
        <v>0</v>
      </c>
      <c r="AB15" s="30" cm="1">
        <f t="array" aca="1" ref="AB15" ca="1">SUMPRODUCT(
  (--(LOWER(Data!$CP:$CP) = "true")),
  (--(LOWER(Data!$CO:$CO) = "false")),
  (--(Data!$I:$I = $X15)),
  (--(LOWER(Data!$CV:$CV) = "true")),
  (--(Data!$CW:$CW = AB$1))
)</f>
        <v>0</v>
      </c>
      <c r="AC15" s="30" cm="1">
        <f t="array" aca="1" ref="AC15" ca="1">SUMPRODUCT(
  (--(LOWER(Data!$CP:$CP) = "true")),
  (--(LOWER(Data!$CO:$CO) = "false")),
  (--(Data!$I:$I = $X15)),
  (--(LOWER(Data!$CV:$CV) = "true")),
  (--(Data!$CW:$CW = AC$1))
)</f>
        <v>0</v>
      </c>
      <c r="AD15" s="30" cm="1">
        <f t="array" aca="1" ref="AD15" ca="1">SUMPRODUCT(
  (--(LOWER(Data!$CP:$CP) = "true")),
  (--(LOWER(Data!$CO:$CO) = "false")),
  (--(Data!$I:$I = $X15)),
  (--(LOWER(Data!$CV:$CV) = "true")),
  (--(Data!$CW:$CW = AD$1))
)</f>
        <v>0</v>
      </c>
      <c r="AE15" s="30" cm="1">
        <f t="array" aca="1" ref="AE15" ca="1">SUMPRODUCT(
  (--(LOWER(Data!$CP:$CP) = "true")),
  (--(LOWER(Data!$CO:$CO) = "false")),
  (--(Data!$I:$I = $X15)),
  (--(LOWER(Data!$CV:$CV) = "true")),
  (--(Data!$CW:$CW = AE$1))
)</f>
        <v>0</v>
      </c>
      <c r="AF15" s="30" cm="1">
        <f t="array" aca="1" ref="AF15" ca="1">SUMPRODUCT(
  (--(LOWER(Data!$CP:$CP) = "true")),
  (--(LOWER(Data!$CO:$CO) = "false")),
  (--(Data!$I:$I = $X15)),
  (--(LOWER(Data!$CV:$CV) = "true")),
  (--(Data!$CW:$CW = AF$1))
)</f>
        <v>0</v>
      </c>
      <c r="AG15" s="30">
        <f t="shared" ca="1" si="4"/>
        <v>0</v>
      </c>
      <c r="AH15" s="18" cm="1">
        <f t="array" aca="1" ref="AH15" ca="1">SUMPRODUCT(
  (--(LOWER(Data!$DB:$DB) = "true")),
  (--(LOWER(Data!$CV:$CV) = "true")),
  (--(Data!$I:$I = 'Dashboard TOTAL'!$X15)),
  (--(LOWER(Data!$DF:$DF) = "true"))
)</f>
        <v>0</v>
      </c>
      <c r="AI15" s="18" cm="1">
        <f t="array" aca="1" ref="AI15" ca="1">SUMPRODUCT(
  (--(LOWER(Data!$DB:$DB) = "true")),
  (--(LOWER(Data!$CV:$CV) = "true")),
  (--(Data!$I:$I = 'Dashboard TOTAL'!$X15)),
  (--(LOWER(Data!$DF:$DF) = "false"))
)</f>
        <v>0</v>
      </c>
      <c r="AJ15" s="18">
        <f t="shared" ca="1" si="8"/>
        <v>0</v>
      </c>
      <c r="AK15" s="39">
        <f t="shared" ca="1" si="9"/>
        <v>1</v>
      </c>
      <c r="AL15" s="40">
        <f t="shared" ca="1" si="10"/>
        <v>1.0096930533117934</v>
      </c>
      <c r="AO15" s="53" t="s">
        <v>156</v>
      </c>
      <c r="AP15" s="54" cm="1">
        <f t="array" aca="1" ref="AP15" ca="1">SUMPRODUCT(
  (--(LOWER(Data!$CP:$CP) = "true")),
  (--(LOWER(Data!$CO:$CO) = "false")),
  (--(Data!$I:$I = $AO15)),
  (--(LOWER(Data!$CR:$CR) = "true")),
  (--(Data!$CS:$CS = AP$1))
)</f>
        <v>0</v>
      </c>
      <c r="AQ15" s="54" cm="1">
        <f t="array" aca="1" ref="AQ15" ca="1">SUMPRODUCT(
  (--(LOWER(Data!$CP:$CP) = "true")),
  (--(LOWER(Data!$CO:$CO) = "false")),
  (--(Data!$I:$I = $AO15)),
  (--(LOWER(Data!$CR:$CR) = "true")),
  (--(Data!$CS:$CS = AQ$1))
)</f>
        <v>0</v>
      </c>
      <c r="AR15" s="54" cm="1">
        <f t="array" aca="1" ref="AR15" ca="1">SUMPRODUCT(
  (--(LOWER(Data!$CP:$CP) = "true")),
  (--(LOWER(Data!$CO:$CO) = "false")),
  (--(Data!$I:$I = $AO15)),
  (--(LOWER(Data!$CR:$CR) = "true")),
  (--(Data!$CS:$CS = AR$1))
)</f>
        <v>0</v>
      </c>
      <c r="AS15" s="54" cm="1">
        <f t="array" aca="1" ref="AS15" ca="1">SUMPRODUCT(
  (--(LOWER(Data!$CP:$CP) = "true")),
  (--(LOWER(Data!$CO:$CO) = "false")),
  (--(Data!$I:$I = $AO15)),
  (--(LOWER(Data!$CR:$CR) = "true")),
  (--(Data!$CS:$CS = AS$1))
)</f>
        <v>0</v>
      </c>
      <c r="AT15" s="55">
        <f t="shared" ca="1" si="11"/>
        <v>0</v>
      </c>
      <c r="AU15" s="18" cm="1">
        <f t="array" aca="1" ref="AU15" ca="1">SUMPRODUCT(
  (--(LOWER(Data!$DB:$DB) = "true")),
  (--(LOWER(Data!$CR:$CR) = "true")),
  (--(Data!$I:$I = 'Dashboard TOTAL'!$AO15)),
  (--(LOWER(Data!$DD:$DD) = "true"))
)</f>
        <v>0</v>
      </c>
      <c r="AV15" s="18" cm="1">
        <f t="array" aca="1" ref="AV15" ca="1">SUMPRODUCT(
  (--(LOWER(Data!$DB:$DB) = "true")),
  (--(LOWER(Data!$CR:$CR) = "true")),
  (--(Data!$I:$I = 'Dashboard TOTAL'!$AO15)),
  (--(LOWER(Data!$DD:$DD) = "false"))
)</f>
        <v>0</v>
      </c>
      <c r="AW15" s="18">
        <f t="shared" ca="1" si="13"/>
        <v>0</v>
      </c>
      <c r="AX15" s="39">
        <f t="shared" ca="1" si="18"/>
        <v>1</v>
      </c>
      <c r="AY15" s="40">
        <f t="shared" ca="1" si="14"/>
        <v>1.215953307392996</v>
      </c>
      <c r="BB15" s="53" t="s">
        <v>156</v>
      </c>
      <c r="BC15" s="30" cm="1">
        <f t="array" aca="1" ref="BC15" ca="1">SUMPRODUCT(
  (--(LOWER(Data!$CP:$CP) = "true")),
  (--(LOWER(Data!$CO:$CO) = "false")),
  (--(Data!$I:$I = 'Dashboard TOTAL'!$BB15)),
  (--(LOWER(Data!$CT:$CT) = "true")), (--(Data!$CU:$CU = BC$1))
)</f>
        <v>0</v>
      </c>
      <c r="BD15" s="30" cm="1">
        <f t="array" aca="1" ref="BD15" ca="1">SUMPRODUCT(
  (--(LOWER(Data!$CP:$CP) = "true")),
  (--(LOWER(Data!$CO:$CO) = "false")),
  (--(Data!$I:$I = 'Dashboard TOTAL'!$BB15)),
  (--(LOWER(Data!$CT:$CT) = "true")), (--(Data!$CU:$CU = BD$1))
)</f>
        <v>0</v>
      </c>
      <c r="BE15" s="30" cm="1">
        <f t="array" aca="1" ref="BE15" ca="1">SUMPRODUCT(
  (--(LOWER(Data!$CP:$CP) = "true")),
  (--(LOWER(Data!$CO:$CO) = "false")),
  (--(Data!$I:$I = 'Dashboard TOTAL'!$BB15)),
  (--(LOWER(Data!$CT:$CT) = "true")), (--(Data!$CU:$CU = BE$1))
)</f>
        <v>0</v>
      </c>
      <c r="BF15" s="30" cm="1">
        <f t="array" aca="1" ref="BF15" ca="1">SUMPRODUCT(
  (--(LOWER(Data!$CP:$CP) = "true")),
  (--(LOWER(Data!$CO:$CO) = "false")),
  (--(Data!$I:$I = 'Dashboard TOTAL'!$BB15)),
  (--(LOWER(Data!$CT:$CT) = "true")), (--(Data!$CU:$CU = BF$1))
)</f>
        <v>0</v>
      </c>
      <c r="BG15" s="30" cm="1">
        <f t="array" aca="1" ref="BG15" ca="1">SUMPRODUCT(
  (--(LOWER(Data!$DB:$DB) = "true")),
  (--(LOWER(Data!$CR:$CR) = "true")),
  (--(Data!$I:$I = 'Dashboard TOTAL'!$AO15)),
  (--(LOWER(Data!$DD:$DD) = "true"))
)</f>
        <v>0</v>
      </c>
      <c r="BH15" s="55">
        <f t="shared" ca="1" si="12"/>
        <v>0</v>
      </c>
      <c r="BI15" s="18">
        <f>COUNTIFS(Data!$DB:$DB,TRUE,Data!$CT:$CT,TRUE,Data!$I:$I,$BB15,Data!$DE:$DE,TRUE)</f>
        <v>0</v>
      </c>
      <c r="BJ15" s="18" cm="1">
        <f t="array" aca="1" ref="BJ15" ca="1">SUMPRODUCT(
  (--(LOWER(Data!$DB:$DB) = "true")),
  (--(LOWER(Data!$CT:$CT) = "true")),
  (--(Data!$I:$I = $BB15)),
  (--(LOWER(Data!$DE:$DE) = "false"))
)</f>
        <v>0</v>
      </c>
      <c r="BK15" s="18">
        <f t="shared" ca="1" si="15"/>
        <v>0</v>
      </c>
      <c r="BL15" s="39">
        <f t="shared" ca="1" si="16"/>
        <v>1</v>
      </c>
      <c r="BM15" s="40">
        <f t="shared" ca="1" si="17"/>
        <v>1.103996467211305</v>
      </c>
    </row>
    <row r="16" spans="4:65" ht="15">
      <c r="E16" s="4" t="s">
        <v>164</v>
      </c>
      <c r="F16" s="5" cm="1">
        <f t="array" aca="1" ref="F16" ca="1">SUMPRODUCT(
  (--(LOWER(Data!$CP:$CP) = "true")),
  (--(LOWER(Data!$CO:$CO) = "false")),
  (--(LOWER(Data!$CB:$CB) = "true")),
  (--(Data!$I:$I = 'Dashboard TOTAL'!$E16)),
  (--(TEXT(Data!$CC:$CC, "000000") = TEXT('Dashboard TOTAL'!F$3, "000000")))
)</f>
        <v>0</v>
      </c>
      <c r="G16" s="5" cm="1">
        <f t="array" aca="1" ref="G16" ca="1">SUMPRODUCT(
  (--(LOWER(Data!$CP:$CP) = "true")),
  (--(LOWER(Data!$CO:$CO) = "false")),
  (--(LOWER(Data!$CB:$CB) = "true")),
  (--(Data!$I:$I = 'Dashboard TOTAL'!$E16)),
  (--(TEXT(Data!$CC:$CC, "000000") = TEXT('Dashboard TOTAL'!G$3, "000000")))
)</f>
        <v>0</v>
      </c>
      <c r="H16" s="5" cm="1">
        <f t="array" aca="1" ref="H16" ca="1">SUMPRODUCT(
  (--(LOWER(Data!$CP:$CP) = "true")),
  (--(LOWER(Data!$CO:$CO) = "false")),
  (--(LOWER(Data!$CB:$CB) = "true")),
  (--(Data!$I:$I = 'Dashboard TOTAL'!$E16)),
  (--(TEXT(Data!$CC:$CC, "000000") = TEXT('Dashboard TOTAL'!H$3, "000000")))
)</f>
        <v>0</v>
      </c>
      <c r="I16" s="5" cm="1">
        <f t="array" aca="1" ref="I16" ca="1">SUMPRODUCT(
  (--(LOWER(Data!$CP:$CP) = "true")),
  (--(LOWER(Data!$CO:$CO) = "false")),
  (--(LOWER(Data!$CB:$CB) = "true")),
  (--(Data!$I:$I = 'Dashboard TOTAL'!$E16)),
  (--(TEXT(Data!$CC:$CC, "000000") = TEXT('Dashboard TOTAL'!I$3, "000000")))
)</f>
        <v>0</v>
      </c>
      <c r="J16" s="5" cm="1">
        <f t="array" aca="1" ref="J16" ca="1">SUMPRODUCT(
  (--(LOWER(Data!$CP:$CP) = "true")),
  (--(LOWER(Data!$CO:$CO) = "false")),
  (--(LOWER(Data!$CB:$CB) = "true")),
  (--(Data!$I:$I = 'Dashboard TOTAL'!$E16)),
  (--(TEXT(Data!$CC:$CC, "000000") = TEXT('Dashboard TOTAL'!J$3, "000000")))
)</f>
        <v>0</v>
      </c>
      <c r="K16" s="5" cm="1">
        <f t="array" aca="1" ref="K16" ca="1">SUMPRODUCT(
  (--(LOWER(Data!$CP:$CP) = "true")),
  (--(LOWER(Data!$CO:$CO) = "false")),
  (--(LOWER(Data!$CB:$CB) = "true")),
  (--(Data!$I:$I = 'Dashboard TOTAL'!$E16)),
  (--(TEXT(Data!$CC:$CC, "000000") = TEXT('Dashboard TOTAL'!K$3, "000000")))
)</f>
        <v>0</v>
      </c>
      <c r="L16" s="5" cm="1">
        <f t="array" aca="1" ref="L16" ca="1">SUMPRODUCT(
  (--(LOWER(Data!$CP:$CP) = "true")),
  (--(LOWER(Data!$CO:$CO) = "false")),
  (--(LOWER(Data!$CB:$CB) = "true")),
  (--(Data!$I:$I = 'Dashboard TOTAL'!$E16)),
  (--(TEXT(Data!$CC:$CC, "000000") = TEXT('Dashboard TOTAL'!L$3, "000000")))
)</f>
        <v>0</v>
      </c>
      <c r="M16" s="5" cm="1">
        <f t="array" aca="1" ref="M16" ca="1">SUMPRODUCT(
  (--(LOWER(Data!$CP:$CP) = "true")),
  (--(LOWER(Data!$CO:$CO) = "false")),
  (--(LOWER(Data!$CB:$CB) = "true")),
  (--(Data!$I:$I = 'Dashboard TOTAL'!$E16)),
  (--(TEXT(Data!$CC:$CC, "000000") = TEXT('Dashboard TOTAL'!M$3, "000000")))
)</f>
        <v>0</v>
      </c>
      <c r="N16" s="5" cm="1">
        <f t="array" aca="1" ref="N16" ca="1">SUMPRODUCT(
  (--(LOWER(Data!$CP:$CP) = "true")),
  (--(LOWER(Data!$CO:$CO) = "false")),
  (--(LOWER(Data!$CB:$CB) = "true")),
  (--(Data!$I:$I = 'Dashboard TOTAL'!$E16)),
  (--(TEXT(Data!$CC:$CC, "000000") = TEXT('Dashboard TOTAL'!N$3, "000000")))
)</f>
        <v>0</v>
      </c>
      <c r="O16" s="5" cm="1">
        <f t="array" aca="1" ref="O16" ca="1">SUMPRODUCT(
  (--(LOWER(Data!$CP:$CP) = "true")),
  (--(LOWER(Data!$CO:$CO) = "false")),
  (--(LOWER(Data!$CB:$CB) = "true")),
  (--(Data!$I:$I = 'Dashboard TOTAL'!$E16)),
  (--(TEXT(Data!$CC:$CC, "000000") = TEXT('Dashboard TOTAL'!O$3, "000000")))
)</f>
        <v>0</v>
      </c>
      <c r="P16" s="5">
        <f t="shared" ca="1" si="3"/>
        <v>0</v>
      </c>
      <c r="Q16" s="18" cm="1">
        <f t="array" aca="1" ref="Q16" ca="1">SUMPRODUCT(
  (--(LOWER(Data!$DH:$DH) = "true")),
  (--(LOWER(Data!$DB:$DB) = "true")),
  (--(LOWER(Data!$DC:$DC) = "true")),
  (--(Data!$I:$I = 'Dashboard TOTAL'!$E16))
)</f>
        <v>0</v>
      </c>
      <c r="R16" s="18" cm="1">
        <f t="array" aca="1" ref="R16" ca="1">SUMPRODUCT(
  (--(LOWER(Data!$DH:$DH) = "true")),
  (--(LOWER(Data!$DB:$DB) = "true")),
  (--(LOWER(Data!$DC:$DC) = "false")),
  (--(Data!$I:$I = 'Dashboard TOTAL'!$E16))
)</f>
        <v>0</v>
      </c>
      <c r="S16" s="18">
        <f t="shared" ca="1" si="5"/>
        <v>0</v>
      </c>
      <c r="T16" s="19">
        <f t="shared" ca="1" si="6"/>
        <v>1</v>
      </c>
      <c r="U16" s="19">
        <f t="shared" ca="1" si="7"/>
        <v>1.0549636037556704</v>
      </c>
      <c r="X16" s="20" t="s">
        <v>164</v>
      </c>
      <c r="Y16" s="30" cm="1">
        <f t="array" aca="1" ref="Y16" ca="1">SUMPRODUCT(
  (--(LOWER(Data!$CP:$CP) = "true")),
  (--(LOWER(Data!$CO:$CO) = "false")),
  (--(Data!$I:$I = $X16)),
  (--(LOWER(Data!$CV:$CV) = "true")),
  (--(Data!$CW:$CW = Y$1))
)</f>
        <v>0</v>
      </c>
      <c r="Z16" s="30" cm="1">
        <f t="array" aca="1" ref="Z16" ca="1">SUMPRODUCT(
  (--(LOWER(Data!$CP:$CP) = "true")),
  (--(LOWER(Data!$CO:$CO) = "false")),
  (--(Data!$I:$I = $X16)),
  (--(LOWER(Data!$CV:$CV) = "true")),
  (--(Data!$CW:$CW = Z$1))
)</f>
        <v>0</v>
      </c>
      <c r="AA16" s="30" cm="1">
        <f t="array" aca="1" ref="AA16" ca="1">SUMPRODUCT(
  (--(LOWER(Data!$CP:$CP) = "true")),
  (--(LOWER(Data!$CO:$CO) = "false")),
  (--(Data!$I:$I = $X16)),
  (--(LOWER(Data!$CV:$CV) = "true")),
  (--(Data!$CW:$CW = AA$1))
)</f>
        <v>0</v>
      </c>
      <c r="AB16" s="30" cm="1">
        <f t="array" aca="1" ref="AB16" ca="1">SUMPRODUCT(
  (--(LOWER(Data!$CP:$CP) = "true")),
  (--(LOWER(Data!$CO:$CO) = "false")),
  (--(Data!$I:$I = $X16)),
  (--(LOWER(Data!$CV:$CV) = "true")),
  (--(Data!$CW:$CW = AB$1))
)</f>
        <v>0</v>
      </c>
      <c r="AC16" s="30" cm="1">
        <f t="array" aca="1" ref="AC16" ca="1">SUMPRODUCT(
  (--(LOWER(Data!$CP:$CP) = "true")),
  (--(LOWER(Data!$CO:$CO) = "false")),
  (--(Data!$I:$I = $X16)),
  (--(LOWER(Data!$CV:$CV) = "true")),
  (--(Data!$CW:$CW = AC$1))
)</f>
        <v>0</v>
      </c>
      <c r="AD16" s="30" cm="1">
        <f t="array" aca="1" ref="AD16" ca="1">SUMPRODUCT(
  (--(LOWER(Data!$CP:$CP) = "true")),
  (--(LOWER(Data!$CO:$CO) = "false")),
  (--(Data!$I:$I = $X16)),
  (--(LOWER(Data!$CV:$CV) = "true")),
  (--(Data!$CW:$CW = AD$1))
)</f>
        <v>0</v>
      </c>
      <c r="AE16" s="30" cm="1">
        <f t="array" aca="1" ref="AE16" ca="1">SUMPRODUCT(
  (--(LOWER(Data!$CP:$CP) = "true")),
  (--(LOWER(Data!$CO:$CO) = "false")),
  (--(Data!$I:$I = $X16)),
  (--(LOWER(Data!$CV:$CV) = "true")),
  (--(Data!$CW:$CW = AE$1))
)</f>
        <v>0</v>
      </c>
      <c r="AF16" s="30" cm="1">
        <f t="array" aca="1" ref="AF16" ca="1">SUMPRODUCT(
  (--(LOWER(Data!$CP:$CP) = "true")),
  (--(LOWER(Data!$CO:$CO) = "false")),
  (--(Data!$I:$I = $X16)),
  (--(LOWER(Data!$CV:$CV) = "true")),
  (--(Data!$CW:$CW = AF$1))
)</f>
        <v>0</v>
      </c>
      <c r="AG16" s="30">
        <f t="shared" ca="1" si="4"/>
        <v>0</v>
      </c>
      <c r="AH16" s="18" cm="1">
        <f t="array" aca="1" ref="AH16" ca="1">SUMPRODUCT(
  (--(LOWER(Data!$DB:$DB) = "true")),
  (--(LOWER(Data!$CV:$CV) = "true")),
  (--(Data!$I:$I = 'Dashboard TOTAL'!$X16)),
  (--(LOWER(Data!$DF:$DF) = "true"))
)</f>
        <v>0</v>
      </c>
      <c r="AI16" s="18" cm="1">
        <f t="array" aca="1" ref="AI16" ca="1">SUMPRODUCT(
  (--(LOWER(Data!$DB:$DB) = "true")),
  (--(LOWER(Data!$CV:$CV) = "true")),
  (--(Data!$I:$I = 'Dashboard TOTAL'!$X16)),
  (--(LOWER(Data!$DF:$DF) = "false"))
)</f>
        <v>0</v>
      </c>
      <c r="AJ16" s="18">
        <f t="shared" ca="1" si="8"/>
        <v>0</v>
      </c>
      <c r="AK16" s="39">
        <f t="shared" ca="1" si="9"/>
        <v>1</v>
      </c>
      <c r="AL16" s="40">
        <f t="shared" ca="1" si="10"/>
        <v>1.0096930533117934</v>
      </c>
      <c r="AO16" s="53" t="s">
        <v>163</v>
      </c>
      <c r="AP16" s="54" cm="1">
        <f t="array" aca="1" ref="AP16" ca="1">SUMPRODUCT(
  (--(LOWER(Data!$CP:$CP) = "true")),
  (--(LOWER(Data!$CO:$CO) = "false")),
  (--(Data!$I:$I = $AO16)),
  (--(LOWER(Data!$CR:$CR) = "true")),
  (--(Data!$CS:$CS = AP$1))
)</f>
        <v>0</v>
      </c>
      <c r="AQ16" s="54" cm="1">
        <f t="array" aca="1" ref="AQ16" ca="1">SUMPRODUCT(
  (--(LOWER(Data!$CP:$CP) = "true")),
  (--(LOWER(Data!$CO:$CO) = "false")),
  (--(Data!$I:$I = $AO16)),
  (--(LOWER(Data!$CR:$CR) = "true")),
  (--(Data!$CS:$CS = AQ$1))
)</f>
        <v>0</v>
      </c>
      <c r="AR16" s="54" cm="1">
        <f t="array" aca="1" ref="AR16" ca="1">SUMPRODUCT(
  (--(LOWER(Data!$CP:$CP) = "true")),
  (--(LOWER(Data!$CO:$CO) = "false")),
  (--(Data!$I:$I = $AO16)),
  (--(LOWER(Data!$CR:$CR) = "true")),
  (--(Data!$CS:$CS = AR$1))
)</f>
        <v>0</v>
      </c>
      <c r="AS16" s="54" cm="1">
        <f t="array" aca="1" ref="AS16" ca="1">SUMPRODUCT(
  (--(LOWER(Data!$CP:$CP) = "true")),
  (--(LOWER(Data!$CO:$CO) = "false")),
  (--(Data!$I:$I = $AO16)),
  (--(LOWER(Data!$CR:$CR) = "true")),
  (--(Data!$CS:$CS = AS$1))
)</f>
        <v>0</v>
      </c>
      <c r="AT16" s="55">
        <f t="shared" ca="1" si="11"/>
        <v>0</v>
      </c>
      <c r="AU16" s="18" cm="1">
        <f t="array" aca="1" ref="AU16" ca="1">SUMPRODUCT(
  (--(LOWER(Data!$DB:$DB) = "true")),
  (--(LOWER(Data!$CR:$CR) = "true")),
  (--(Data!$I:$I = 'Dashboard TOTAL'!$AO16)),
  (--(LOWER(Data!$DD:$DD) = "true"))
)</f>
        <v>0</v>
      </c>
      <c r="AV16" s="18" cm="1">
        <f t="array" aca="1" ref="AV16" ca="1">SUMPRODUCT(
  (--(LOWER(Data!$DB:$DB) = "true")),
  (--(LOWER(Data!$CR:$CR) = "true")),
  (--(Data!$I:$I = 'Dashboard TOTAL'!$AO16)),
  (--(LOWER(Data!$DD:$DD) = "false"))
)</f>
        <v>0</v>
      </c>
      <c r="AW16" s="18">
        <f t="shared" ca="1" si="13"/>
        <v>0</v>
      </c>
      <c r="AX16" s="39">
        <f t="shared" ca="1" si="18"/>
        <v>1</v>
      </c>
      <c r="AY16" s="40">
        <f t="shared" ca="1" si="14"/>
        <v>1.215953307392996</v>
      </c>
      <c r="BB16" s="53" t="s">
        <v>163</v>
      </c>
      <c r="BC16" s="30" cm="1">
        <f t="array" aca="1" ref="BC16" ca="1">SUMPRODUCT(
  (--(LOWER(Data!$CP:$CP) = "true")),
  (--(LOWER(Data!$CO:$CO) = "false")),
  (--(Data!$I:$I = 'Dashboard TOTAL'!$BB16)),
  (--(LOWER(Data!$CT:$CT) = "true")), (--(Data!$CU:$CU = BC$1))
)</f>
        <v>0</v>
      </c>
      <c r="BD16" s="30" cm="1">
        <f t="array" aca="1" ref="BD16" ca="1">SUMPRODUCT(
  (--(LOWER(Data!$CP:$CP) = "true")),
  (--(LOWER(Data!$CO:$CO) = "false")),
  (--(Data!$I:$I = 'Dashboard TOTAL'!$BB16)),
  (--(LOWER(Data!$CT:$CT) = "true")), (--(Data!$CU:$CU = BD$1))
)</f>
        <v>0</v>
      </c>
      <c r="BE16" s="30" cm="1">
        <f t="array" aca="1" ref="BE16" ca="1">SUMPRODUCT(
  (--(LOWER(Data!$CP:$CP) = "true")),
  (--(LOWER(Data!$CO:$CO) = "false")),
  (--(Data!$I:$I = 'Dashboard TOTAL'!$BB16)),
  (--(LOWER(Data!$CT:$CT) = "true")), (--(Data!$CU:$CU = BE$1))
)</f>
        <v>0</v>
      </c>
      <c r="BF16" s="30" cm="1">
        <f t="array" aca="1" ref="BF16" ca="1">SUMPRODUCT(
  (--(LOWER(Data!$CP:$CP) = "true")),
  (--(LOWER(Data!$CO:$CO) = "false")),
  (--(Data!$I:$I = 'Dashboard TOTAL'!$BB16)),
  (--(LOWER(Data!$CT:$CT) = "true")), (--(Data!$CU:$CU = BF$1))
)</f>
        <v>0</v>
      </c>
      <c r="BG16" s="30" cm="1">
        <f t="array" aca="1" ref="BG16" ca="1">SUMPRODUCT(
  (--(LOWER(Data!$DB:$DB) = "true")),
  (--(LOWER(Data!$CR:$CR) = "true")),
  (--(Data!$I:$I = 'Dashboard TOTAL'!$AO16)),
  (--(LOWER(Data!$DD:$DD) = "true"))
)</f>
        <v>0</v>
      </c>
      <c r="BH16" s="55">
        <f t="shared" ca="1" si="12"/>
        <v>0</v>
      </c>
      <c r="BI16" s="18">
        <f>COUNTIFS(Data!$DB:$DB,TRUE,Data!$CT:$CT,TRUE,Data!$I:$I,$BB16,Data!$DE:$DE,TRUE)</f>
        <v>0</v>
      </c>
      <c r="BJ16" s="18" cm="1">
        <f t="array" aca="1" ref="BJ16" ca="1">SUMPRODUCT(
  (--(LOWER(Data!$DB:$DB) = "true")),
  (--(LOWER(Data!$CT:$CT) = "true")),
  (--(Data!$I:$I = $BB16)),
  (--(LOWER(Data!$DE:$DE) = "false"))
)</f>
        <v>0</v>
      </c>
      <c r="BK16" s="18">
        <f t="shared" ca="1" si="15"/>
        <v>0</v>
      </c>
      <c r="BL16" s="39">
        <f t="shared" ca="1" si="16"/>
        <v>1</v>
      </c>
      <c r="BM16" s="40">
        <f t="shared" ca="1" si="17"/>
        <v>1.103996467211305</v>
      </c>
    </row>
    <row r="17" spans="1:65" ht="15">
      <c r="E17" s="4" t="s">
        <v>122</v>
      </c>
      <c r="F17" s="5" cm="1">
        <f t="array" aca="1" ref="F17" ca="1">SUMPRODUCT(
  (--(LOWER(Data!$CP:$CP) = "true")),
  (--(LOWER(Data!$CO:$CO) = "false")),
  (--(LOWER(Data!$CB:$CB) = "true")),
  (--(Data!$I:$I = 'Dashboard TOTAL'!$E17)),
  (--(TEXT(Data!$CC:$CC, "000000") = TEXT('Dashboard TOTAL'!F$3, "000000")))
)</f>
        <v>0</v>
      </c>
      <c r="G17" s="5" cm="1">
        <f t="array" aca="1" ref="G17" ca="1">SUMPRODUCT(
  (--(LOWER(Data!$CP:$CP) = "true")),
  (--(LOWER(Data!$CO:$CO) = "false")),
  (--(LOWER(Data!$CB:$CB) = "true")),
  (--(Data!$I:$I = 'Dashboard TOTAL'!$E17)),
  (--(TEXT(Data!$CC:$CC, "000000") = TEXT('Dashboard TOTAL'!G$3, "000000")))
)</f>
        <v>0</v>
      </c>
      <c r="H17" s="5" cm="1">
        <f t="array" aca="1" ref="H17" ca="1">SUMPRODUCT(
  (--(LOWER(Data!$CP:$CP) = "true")),
  (--(LOWER(Data!$CO:$CO) = "false")),
  (--(LOWER(Data!$CB:$CB) = "true")),
  (--(Data!$I:$I = 'Dashboard TOTAL'!$E17)),
  (--(TEXT(Data!$CC:$CC, "000000") = TEXT('Dashboard TOTAL'!H$3, "000000")))
)</f>
        <v>0</v>
      </c>
      <c r="I17" s="5" cm="1">
        <f t="array" aca="1" ref="I17" ca="1">SUMPRODUCT(
  (--(LOWER(Data!$CP:$CP) = "true")),
  (--(LOWER(Data!$CO:$CO) = "false")),
  (--(LOWER(Data!$CB:$CB) = "true")),
  (--(Data!$I:$I = 'Dashboard TOTAL'!$E17)),
  (--(TEXT(Data!$CC:$CC, "000000") = TEXT('Dashboard TOTAL'!I$3, "000000")))
)</f>
        <v>0</v>
      </c>
      <c r="J17" s="5" cm="1">
        <f t="array" aca="1" ref="J17" ca="1">SUMPRODUCT(
  (--(LOWER(Data!$CP:$CP) = "true")),
  (--(LOWER(Data!$CO:$CO) = "false")),
  (--(LOWER(Data!$CB:$CB) = "true")),
  (--(Data!$I:$I = 'Dashboard TOTAL'!$E17)),
  (--(TEXT(Data!$CC:$CC, "000000") = TEXT('Dashboard TOTAL'!J$3, "000000")))
)</f>
        <v>0</v>
      </c>
      <c r="K17" s="5" cm="1">
        <f t="array" aca="1" ref="K17" ca="1">SUMPRODUCT(
  (--(LOWER(Data!$CP:$CP) = "true")),
  (--(LOWER(Data!$CO:$CO) = "false")),
  (--(LOWER(Data!$CB:$CB) = "true")),
  (--(Data!$I:$I = 'Dashboard TOTAL'!$E17)),
  (--(TEXT(Data!$CC:$CC, "000000") = TEXT('Dashboard TOTAL'!K$3, "000000")))
)</f>
        <v>0</v>
      </c>
      <c r="L17" s="5" cm="1">
        <f t="array" aca="1" ref="L17" ca="1">SUMPRODUCT(
  (--(LOWER(Data!$CP:$CP) = "true")),
  (--(LOWER(Data!$CO:$CO) = "false")),
  (--(LOWER(Data!$CB:$CB) = "true")),
  (--(Data!$I:$I = 'Dashboard TOTAL'!$E17)),
  (--(TEXT(Data!$CC:$CC, "000000") = TEXT('Dashboard TOTAL'!L$3, "000000")))
)</f>
        <v>0</v>
      </c>
      <c r="M17" s="5" cm="1">
        <f t="array" aca="1" ref="M17" ca="1">SUMPRODUCT(
  (--(LOWER(Data!$CP:$CP) = "true")),
  (--(LOWER(Data!$CO:$CO) = "false")),
  (--(LOWER(Data!$CB:$CB) = "true")),
  (--(Data!$I:$I = 'Dashboard TOTAL'!$E17)),
  (--(TEXT(Data!$CC:$CC, "000000") = TEXT('Dashboard TOTAL'!M$3, "000000")))
)</f>
        <v>0</v>
      </c>
      <c r="N17" s="5" cm="1">
        <f t="array" aca="1" ref="N17" ca="1">SUMPRODUCT(
  (--(LOWER(Data!$CP:$CP) = "true")),
  (--(LOWER(Data!$CO:$CO) = "false")),
  (--(LOWER(Data!$CB:$CB) = "true")),
  (--(Data!$I:$I = 'Dashboard TOTAL'!$E17)),
  (--(TEXT(Data!$CC:$CC, "000000") = TEXT('Dashboard TOTAL'!N$3, "000000")))
)</f>
        <v>0</v>
      </c>
      <c r="O17" s="5" cm="1">
        <f t="array" aca="1" ref="O17" ca="1">SUMPRODUCT(
  (--(LOWER(Data!$CP:$CP) = "true")),
  (--(LOWER(Data!$CO:$CO) = "false")),
  (--(LOWER(Data!$CB:$CB) = "true")),
  (--(Data!$I:$I = 'Dashboard TOTAL'!$E17)),
  (--(TEXT(Data!$CC:$CC, "000000") = TEXT('Dashboard TOTAL'!O$3, "000000")))
)</f>
        <v>0</v>
      </c>
      <c r="P17" s="5">
        <f t="shared" ca="1" si="3"/>
        <v>0</v>
      </c>
      <c r="Q17" s="18" cm="1">
        <f t="array" aca="1" ref="Q17" ca="1">SUMPRODUCT(
  (--(LOWER(Data!$DH:$DH) = "true")),
  (--(LOWER(Data!$DB:$DB) = "true")),
  (--(LOWER(Data!$DC:$DC) = "true")),
  (--(Data!$I:$I = 'Dashboard TOTAL'!$E17))
)</f>
        <v>0</v>
      </c>
      <c r="R17" s="18" cm="1">
        <f t="array" aca="1" ref="R17" ca="1">SUMPRODUCT(
  (--(LOWER(Data!$DH:$DH) = "true")),
  (--(LOWER(Data!$DB:$DB) = "true")),
  (--(LOWER(Data!$DC:$DC) = "false")),
  (--(Data!$I:$I = 'Dashboard TOTAL'!$E17))
)</f>
        <v>0</v>
      </c>
      <c r="S17" s="18">
        <f t="shared" ca="1" si="5"/>
        <v>0</v>
      </c>
      <c r="T17" s="19">
        <f t="shared" ca="1" si="6"/>
        <v>1</v>
      </c>
      <c r="U17" s="19">
        <f t="shared" ca="1" si="7"/>
        <v>1.0549636037556704</v>
      </c>
      <c r="X17" s="20" t="s">
        <v>122</v>
      </c>
      <c r="Y17" s="30" cm="1">
        <f t="array" aca="1" ref="Y17" ca="1">SUMPRODUCT(
  (--(LOWER(Data!$CP:$CP) = "true")),
  (--(LOWER(Data!$CO:$CO) = "false")),
  (--(Data!$I:$I = $X17)),
  (--(LOWER(Data!$CV:$CV) = "true")),
  (--(Data!$CW:$CW = Y$1))
)</f>
        <v>0</v>
      </c>
      <c r="Z17" s="30" cm="1">
        <f t="array" aca="1" ref="Z17" ca="1">SUMPRODUCT(
  (--(LOWER(Data!$CP:$CP) = "true")),
  (--(LOWER(Data!$CO:$CO) = "false")),
  (--(Data!$I:$I = $X17)),
  (--(LOWER(Data!$CV:$CV) = "true")),
  (--(Data!$CW:$CW = Z$1))
)</f>
        <v>0</v>
      </c>
      <c r="AA17" s="30" cm="1">
        <f t="array" aca="1" ref="AA17" ca="1">SUMPRODUCT(
  (--(LOWER(Data!$CP:$CP) = "true")),
  (--(LOWER(Data!$CO:$CO) = "false")),
  (--(Data!$I:$I = $X17)),
  (--(LOWER(Data!$CV:$CV) = "true")),
  (--(Data!$CW:$CW = AA$1))
)</f>
        <v>0</v>
      </c>
      <c r="AB17" s="30" cm="1">
        <f t="array" aca="1" ref="AB17" ca="1">SUMPRODUCT(
  (--(LOWER(Data!$CP:$CP) = "true")),
  (--(LOWER(Data!$CO:$CO) = "false")),
  (--(Data!$I:$I = $X17)),
  (--(LOWER(Data!$CV:$CV) = "true")),
  (--(Data!$CW:$CW = AB$1))
)</f>
        <v>0</v>
      </c>
      <c r="AC17" s="30" cm="1">
        <f t="array" aca="1" ref="AC17" ca="1">SUMPRODUCT(
  (--(LOWER(Data!$CP:$CP) = "true")),
  (--(LOWER(Data!$CO:$CO) = "false")),
  (--(Data!$I:$I = $X17)),
  (--(LOWER(Data!$CV:$CV) = "true")),
  (--(Data!$CW:$CW = AC$1))
)</f>
        <v>0</v>
      </c>
      <c r="AD17" s="30" cm="1">
        <f t="array" aca="1" ref="AD17" ca="1">SUMPRODUCT(
  (--(LOWER(Data!$CP:$CP) = "true")),
  (--(LOWER(Data!$CO:$CO) = "false")),
  (--(Data!$I:$I = $X17)),
  (--(LOWER(Data!$CV:$CV) = "true")),
  (--(Data!$CW:$CW = AD$1))
)</f>
        <v>0</v>
      </c>
      <c r="AE17" s="30" cm="1">
        <f t="array" aca="1" ref="AE17" ca="1">SUMPRODUCT(
  (--(LOWER(Data!$CP:$CP) = "true")),
  (--(LOWER(Data!$CO:$CO) = "false")),
  (--(Data!$I:$I = $X17)),
  (--(LOWER(Data!$CV:$CV) = "true")),
  (--(Data!$CW:$CW = AE$1))
)</f>
        <v>0</v>
      </c>
      <c r="AF17" s="30" cm="1">
        <f t="array" aca="1" ref="AF17" ca="1">SUMPRODUCT(
  (--(LOWER(Data!$CP:$CP) = "true")),
  (--(LOWER(Data!$CO:$CO) = "false")),
  (--(Data!$I:$I = $X17)),
  (--(LOWER(Data!$CV:$CV) = "true")),
  (--(Data!$CW:$CW = AF$1))
)</f>
        <v>0</v>
      </c>
      <c r="AG17" s="30">
        <f t="shared" ca="1" si="4"/>
        <v>0</v>
      </c>
      <c r="AH17" s="18" cm="1">
        <f t="array" aca="1" ref="AH17" ca="1">SUMPRODUCT(
  (--(LOWER(Data!$DB:$DB) = "true")),
  (--(LOWER(Data!$CV:$CV) = "true")),
  (--(Data!$I:$I = 'Dashboard TOTAL'!$X17)),
  (--(LOWER(Data!$DF:$DF) = "true"))
)</f>
        <v>0</v>
      </c>
      <c r="AI17" s="18" cm="1">
        <f t="array" aca="1" ref="AI17" ca="1">SUMPRODUCT(
  (--(LOWER(Data!$DB:$DB) = "true")),
  (--(LOWER(Data!$CV:$CV) = "true")),
  (--(Data!$I:$I = 'Dashboard TOTAL'!$X17)),
  (--(LOWER(Data!$DF:$DF) = "false"))
)</f>
        <v>0</v>
      </c>
      <c r="AJ17" s="18">
        <f t="shared" ca="1" si="8"/>
        <v>0</v>
      </c>
      <c r="AK17" s="39">
        <f t="shared" ca="1" si="9"/>
        <v>1</v>
      </c>
      <c r="AL17" s="40">
        <f ca="1">AK17/$AL$1</f>
        <v>1.0096930533117934</v>
      </c>
      <c r="AO17" s="53" t="s">
        <v>164</v>
      </c>
      <c r="AP17" s="54" cm="1">
        <f t="array" aca="1" ref="AP17" ca="1">SUMPRODUCT(
  (--(LOWER(Data!$CP:$CP) = "true")),
  (--(LOWER(Data!$CO:$CO) = "false")),
  (--(Data!$I:$I = $AO17)),
  (--(LOWER(Data!$CR:$CR) = "true")),
  (--(Data!$CS:$CS = AP$1))
)</f>
        <v>0</v>
      </c>
      <c r="AQ17" s="54" cm="1">
        <f t="array" aca="1" ref="AQ17" ca="1">SUMPRODUCT(
  (--(LOWER(Data!$CP:$CP) = "true")),
  (--(LOWER(Data!$CO:$CO) = "false")),
  (--(Data!$I:$I = $AO17)),
  (--(LOWER(Data!$CR:$CR) = "true")),
  (--(Data!$CS:$CS = AQ$1))
)</f>
        <v>0</v>
      </c>
      <c r="AR17" s="54" cm="1">
        <f t="array" aca="1" ref="AR17" ca="1">SUMPRODUCT(
  (--(LOWER(Data!$CP:$CP) = "true")),
  (--(LOWER(Data!$CO:$CO) = "false")),
  (--(Data!$I:$I = $AO17)),
  (--(LOWER(Data!$CR:$CR) = "true")),
  (--(Data!$CS:$CS = AR$1))
)</f>
        <v>0</v>
      </c>
      <c r="AS17" s="54" cm="1">
        <f t="array" aca="1" ref="AS17" ca="1">SUMPRODUCT(
  (--(LOWER(Data!$CP:$CP) = "true")),
  (--(LOWER(Data!$CO:$CO) = "false")),
  (--(Data!$I:$I = $AO17)),
  (--(LOWER(Data!$CR:$CR) = "true")),
  (--(Data!$CS:$CS = AS$1))
)</f>
        <v>0</v>
      </c>
      <c r="AT17" s="55">
        <f t="shared" ca="1" si="11"/>
        <v>0</v>
      </c>
      <c r="AU17" s="18" cm="1">
        <f t="array" aca="1" ref="AU17" ca="1">SUMPRODUCT(
  (--(LOWER(Data!$DB:$DB) = "true")),
  (--(LOWER(Data!$CR:$CR) = "true")),
  (--(Data!$I:$I = 'Dashboard TOTAL'!$AO17)),
  (--(LOWER(Data!$DD:$DD) = "true"))
)</f>
        <v>0</v>
      </c>
      <c r="AV17" s="18" cm="1">
        <f t="array" aca="1" ref="AV17" ca="1">SUMPRODUCT(
  (--(LOWER(Data!$DB:$DB) = "true")),
  (--(LOWER(Data!$CR:$CR) = "true")),
  (--(Data!$I:$I = 'Dashboard TOTAL'!$AO17)),
  (--(LOWER(Data!$DD:$DD) = "false"))
)</f>
        <v>0</v>
      </c>
      <c r="AW17" s="18">
        <f t="shared" ca="1" si="13"/>
        <v>0</v>
      </c>
      <c r="AX17" s="39">
        <f t="shared" ca="1" si="18"/>
        <v>1</v>
      </c>
      <c r="AY17" s="40">
        <f t="shared" ca="1" si="14"/>
        <v>1.215953307392996</v>
      </c>
      <c r="BB17" s="53" t="s">
        <v>164</v>
      </c>
      <c r="BC17" s="30" cm="1">
        <f t="array" aca="1" ref="BC17" ca="1">SUMPRODUCT(
  (--(LOWER(Data!$CP:$CP) = "true")),
  (--(LOWER(Data!$CO:$CO) = "false")),
  (--(Data!$I:$I = 'Dashboard TOTAL'!$BB17)),
  (--(LOWER(Data!$CT:$CT) = "true")), (--(Data!$CU:$CU = BC$1))
)</f>
        <v>0</v>
      </c>
      <c r="BD17" s="30" cm="1">
        <f t="array" aca="1" ref="BD17" ca="1">SUMPRODUCT(
  (--(LOWER(Data!$CP:$CP) = "true")),
  (--(LOWER(Data!$CO:$CO) = "false")),
  (--(Data!$I:$I = 'Dashboard TOTAL'!$BB17)),
  (--(LOWER(Data!$CT:$CT) = "true")), (--(Data!$CU:$CU = BD$1))
)</f>
        <v>0</v>
      </c>
      <c r="BE17" s="30" cm="1">
        <f t="array" aca="1" ref="BE17" ca="1">SUMPRODUCT(
  (--(LOWER(Data!$CP:$CP) = "true")),
  (--(LOWER(Data!$CO:$CO) = "false")),
  (--(Data!$I:$I = 'Dashboard TOTAL'!$BB17)),
  (--(LOWER(Data!$CT:$CT) = "true")), (--(Data!$CU:$CU = BE$1))
)</f>
        <v>0</v>
      </c>
      <c r="BF17" s="30" cm="1">
        <f t="array" aca="1" ref="BF17" ca="1">SUMPRODUCT(
  (--(LOWER(Data!$CP:$CP) = "true")),
  (--(LOWER(Data!$CO:$CO) = "false")),
  (--(Data!$I:$I = 'Dashboard TOTAL'!$BB17)),
  (--(LOWER(Data!$CT:$CT) = "true")), (--(Data!$CU:$CU = BF$1))
)</f>
        <v>0</v>
      </c>
      <c r="BG17" s="30" cm="1">
        <f t="array" aca="1" ref="BG17" ca="1">SUMPRODUCT(
  (--(LOWER(Data!$DB:$DB) = "true")),
  (--(LOWER(Data!$CR:$CR) = "true")),
  (--(Data!$I:$I = 'Dashboard TOTAL'!$AO17)),
  (--(LOWER(Data!$DD:$DD) = "true"))
)</f>
        <v>0</v>
      </c>
      <c r="BH17" s="55">
        <f t="shared" ca="1" si="12"/>
        <v>0</v>
      </c>
      <c r="BI17" s="18">
        <f>COUNTIFS(Data!$DB:$DB,TRUE,Data!$CT:$CT,TRUE,Data!$I:$I,$BB17,Data!$DE:$DE,TRUE)</f>
        <v>0</v>
      </c>
      <c r="BJ17" s="18" cm="1">
        <f t="array" aca="1" ref="BJ17" ca="1">SUMPRODUCT(
  (--(LOWER(Data!$DB:$DB) = "true")),
  (--(LOWER(Data!$CT:$CT) = "true")),
  (--(Data!$I:$I = $BB17)),
  (--(LOWER(Data!$DE:$DE) = "false"))
)</f>
        <v>0</v>
      </c>
      <c r="BK17" s="18">
        <f t="shared" ca="1" si="15"/>
        <v>0</v>
      </c>
      <c r="BL17" s="39">
        <f t="shared" ca="1" si="16"/>
        <v>1</v>
      </c>
      <c r="BM17" s="40">
        <f t="shared" ca="1" si="17"/>
        <v>1.103996467211305</v>
      </c>
    </row>
    <row r="18" spans="1:65" ht="15">
      <c r="E18" s="4" t="s">
        <v>159</v>
      </c>
      <c r="F18" s="5" cm="1">
        <f t="array" aca="1" ref="F18" ca="1">SUMPRODUCT(
  (--(LOWER(Data!$CP:$CP) = "true")),
  (--(LOWER(Data!$CO:$CO) = "false")),
  (--(LOWER(Data!$CB:$CB) = "true")),
  (--(Data!$I:$I = 'Dashboard TOTAL'!$E18)),
  (--(TEXT(Data!$CC:$CC, "000000") = TEXT('Dashboard TOTAL'!F$3, "000000")))
)</f>
        <v>0</v>
      </c>
      <c r="G18" s="5" cm="1">
        <f t="array" aca="1" ref="G18" ca="1">SUMPRODUCT(
  (--(LOWER(Data!$CP:$CP) = "true")),
  (--(LOWER(Data!$CO:$CO) = "false")),
  (--(LOWER(Data!$CB:$CB) = "true")),
  (--(Data!$I:$I = 'Dashboard TOTAL'!$E18)),
  (--(TEXT(Data!$CC:$CC, "000000") = TEXT('Dashboard TOTAL'!G$3, "000000")))
)</f>
        <v>0</v>
      </c>
      <c r="H18" s="5" cm="1">
        <f t="array" aca="1" ref="H18" ca="1">SUMPRODUCT(
  (--(LOWER(Data!$CP:$CP) = "true")),
  (--(LOWER(Data!$CO:$CO) = "false")),
  (--(LOWER(Data!$CB:$CB) = "true")),
  (--(Data!$I:$I = 'Dashboard TOTAL'!$E18)),
  (--(TEXT(Data!$CC:$CC, "000000") = TEXT('Dashboard TOTAL'!H$3, "000000")))
)</f>
        <v>0</v>
      </c>
      <c r="I18" s="5" cm="1">
        <f t="array" aca="1" ref="I18" ca="1">SUMPRODUCT(
  (--(LOWER(Data!$CP:$CP) = "true")),
  (--(LOWER(Data!$CO:$CO) = "false")),
  (--(LOWER(Data!$CB:$CB) = "true")),
  (--(Data!$I:$I = 'Dashboard TOTAL'!$E18)),
  (--(TEXT(Data!$CC:$CC, "000000") = TEXT('Dashboard TOTAL'!I$3, "000000")))
)</f>
        <v>0</v>
      </c>
      <c r="J18" s="5" cm="1">
        <f t="array" aca="1" ref="J18" ca="1">SUMPRODUCT(
  (--(LOWER(Data!$CP:$CP) = "true")),
  (--(LOWER(Data!$CO:$CO) = "false")),
  (--(LOWER(Data!$CB:$CB) = "true")),
  (--(Data!$I:$I = 'Dashboard TOTAL'!$E18)),
  (--(TEXT(Data!$CC:$CC, "000000") = TEXT('Dashboard TOTAL'!J$3, "000000")))
)</f>
        <v>0</v>
      </c>
      <c r="K18" s="5" cm="1">
        <f t="array" aca="1" ref="K18" ca="1">SUMPRODUCT(
  (--(LOWER(Data!$CP:$CP) = "true")),
  (--(LOWER(Data!$CO:$CO) = "false")),
  (--(LOWER(Data!$CB:$CB) = "true")),
  (--(Data!$I:$I = 'Dashboard TOTAL'!$E18)),
  (--(TEXT(Data!$CC:$CC, "000000") = TEXT('Dashboard TOTAL'!K$3, "000000")))
)</f>
        <v>0</v>
      </c>
      <c r="L18" s="5" cm="1">
        <f t="array" aca="1" ref="L18" ca="1">SUMPRODUCT(
  (--(LOWER(Data!$CP:$CP) = "true")),
  (--(LOWER(Data!$CO:$CO) = "false")),
  (--(LOWER(Data!$CB:$CB) = "true")),
  (--(Data!$I:$I = 'Dashboard TOTAL'!$E18)),
  (--(TEXT(Data!$CC:$CC, "000000") = TEXT('Dashboard TOTAL'!L$3, "000000")))
)</f>
        <v>0</v>
      </c>
      <c r="M18" s="5" cm="1">
        <f t="array" aca="1" ref="M18" ca="1">SUMPRODUCT(
  (--(LOWER(Data!$CP:$CP) = "true")),
  (--(LOWER(Data!$CO:$CO) = "false")),
  (--(LOWER(Data!$CB:$CB) = "true")),
  (--(Data!$I:$I = 'Dashboard TOTAL'!$E18)),
  (--(TEXT(Data!$CC:$CC, "000000") = TEXT('Dashboard TOTAL'!M$3, "000000")))
)</f>
        <v>0</v>
      </c>
      <c r="N18" s="5" cm="1">
        <f t="array" aca="1" ref="N18" ca="1">SUMPRODUCT(
  (--(LOWER(Data!$CP:$CP) = "true")),
  (--(LOWER(Data!$CO:$CO) = "false")),
  (--(LOWER(Data!$CB:$CB) = "true")),
  (--(Data!$I:$I = 'Dashboard TOTAL'!$E18)),
  (--(TEXT(Data!$CC:$CC, "000000") = TEXT('Dashboard TOTAL'!N$3, "000000")))
)</f>
        <v>0</v>
      </c>
      <c r="O18" s="5" cm="1">
        <f t="array" aca="1" ref="O18" ca="1">SUMPRODUCT(
  (--(LOWER(Data!$CP:$CP) = "true")),
  (--(LOWER(Data!$CO:$CO) = "false")),
  (--(LOWER(Data!$CB:$CB) = "true")),
  (--(Data!$I:$I = 'Dashboard TOTAL'!$E18)),
  (--(TEXT(Data!$CC:$CC, "000000") = TEXT('Dashboard TOTAL'!O$3, "000000")))
)</f>
        <v>0</v>
      </c>
      <c r="P18" s="5">
        <f t="shared" ca="1" si="3"/>
        <v>0</v>
      </c>
      <c r="Q18" s="18" cm="1">
        <f t="array" aca="1" ref="Q18" ca="1">SUMPRODUCT(
  (--(LOWER(Data!$DH:$DH) = "true")),
  (--(LOWER(Data!$DB:$DB) = "true")),
  (--(LOWER(Data!$DC:$DC) = "true")),
  (--(Data!$I:$I = 'Dashboard TOTAL'!$E18))
)</f>
        <v>0</v>
      </c>
      <c r="R18" s="18" cm="1">
        <f t="array" aca="1" ref="R18" ca="1">SUMPRODUCT(
  (--(LOWER(Data!$DH:$DH) = "true")),
  (--(LOWER(Data!$DB:$DB) = "true")),
  (--(LOWER(Data!$DC:$DC) = "false")),
  (--(Data!$I:$I = 'Dashboard TOTAL'!$E18))
)</f>
        <v>0</v>
      </c>
      <c r="S18" s="18">
        <f t="shared" ca="1" si="5"/>
        <v>0</v>
      </c>
      <c r="T18" s="19">
        <f t="shared" ca="1" si="6"/>
        <v>1</v>
      </c>
      <c r="U18" s="19">
        <f t="shared" ca="1" si="7"/>
        <v>1.0549636037556704</v>
      </c>
      <c r="X18" s="20" t="s">
        <v>159</v>
      </c>
      <c r="Y18" s="30" cm="1">
        <f t="array" aca="1" ref="Y18" ca="1">SUMPRODUCT(
  (--(LOWER(Data!$CP:$CP) = "true")),
  (--(LOWER(Data!$CO:$CO) = "false")),
  (--(Data!$I:$I = $X18)),
  (--(LOWER(Data!$CV:$CV) = "true")),
  (--(Data!$CW:$CW = Y$1))
)</f>
        <v>0</v>
      </c>
      <c r="Z18" s="30" cm="1">
        <f t="array" aca="1" ref="Z18" ca="1">SUMPRODUCT(
  (--(LOWER(Data!$CP:$CP) = "true")),
  (--(LOWER(Data!$CO:$CO) = "false")),
  (--(Data!$I:$I = $X18)),
  (--(LOWER(Data!$CV:$CV) = "true")),
  (--(Data!$CW:$CW = Z$1))
)</f>
        <v>0</v>
      </c>
      <c r="AA18" s="30" cm="1">
        <f t="array" aca="1" ref="AA18" ca="1">SUMPRODUCT(
  (--(LOWER(Data!$CP:$CP) = "true")),
  (--(LOWER(Data!$CO:$CO) = "false")),
  (--(Data!$I:$I = $X18)),
  (--(LOWER(Data!$CV:$CV) = "true")),
  (--(Data!$CW:$CW = AA$1))
)</f>
        <v>0</v>
      </c>
      <c r="AB18" s="30" cm="1">
        <f t="array" aca="1" ref="AB18" ca="1">SUMPRODUCT(
  (--(LOWER(Data!$CP:$CP) = "true")),
  (--(LOWER(Data!$CO:$CO) = "false")),
  (--(Data!$I:$I = $X18)),
  (--(LOWER(Data!$CV:$CV) = "true")),
  (--(Data!$CW:$CW = AB$1))
)</f>
        <v>0</v>
      </c>
      <c r="AC18" s="30" cm="1">
        <f t="array" aca="1" ref="AC18" ca="1">SUMPRODUCT(
  (--(LOWER(Data!$CP:$CP) = "true")),
  (--(LOWER(Data!$CO:$CO) = "false")),
  (--(Data!$I:$I = $X18)),
  (--(LOWER(Data!$CV:$CV) = "true")),
  (--(Data!$CW:$CW = AC$1))
)</f>
        <v>0</v>
      </c>
      <c r="AD18" s="30" cm="1">
        <f t="array" aca="1" ref="AD18" ca="1">SUMPRODUCT(
  (--(LOWER(Data!$CP:$CP) = "true")),
  (--(LOWER(Data!$CO:$CO) = "false")),
  (--(Data!$I:$I = $X18)),
  (--(LOWER(Data!$CV:$CV) = "true")),
  (--(Data!$CW:$CW = AD$1))
)</f>
        <v>0</v>
      </c>
      <c r="AE18" s="30" cm="1">
        <f t="array" aca="1" ref="AE18" ca="1">SUMPRODUCT(
  (--(LOWER(Data!$CP:$CP) = "true")),
  (--(LOWER(Data!$CO:$CO) = "false")),
  (--(Data!$I:$I = $X18)),
  (--(LOWER(Data!$CV:$CV) = "true")),
  (--(Data!$CW:$CW = AE$1))
)</f>
        <v>0</v>
      </c>
      <c r="AF18" s="30" cm="1">
        <f t="array" aca="1" ref="AF18" ca="1">SUMPRODUCT(
  (--(LOWER(Data!$CP:$CP) = "true")),
  (--(LOWER(Data!$CO:$CO) = "false")),
  (--(Data!$I:$I = $X18)),
  (--(LOWER(Data!$CV:$CV) = "true")),
  (--(Data!$CW:$CW = AF$1))
)</f>
        <v>0</v>
      </c>
      <c r="AG18" s="30">
        <f t="shared" ca="1" si="4"/>
        <v>0</v>
      </c>
      <c r="AH18" s="18" cm="1">
        <f t="array" aca="1" ref="AH18" ca="1">SUMPRODUCT(
  (--(LOWER(Data!$DB:$DB) = "true")),
  (--(LOWER(Data!$CV:$CV) = "true")),
  (--(Data!$I:$I = 'Dashboard TOTAL'!$X18)),
  (--(LOWER(Data!$DF:$DF) = "true"))
)</f>
        <v>0</v>
      </c>
      <c r="AI18" s="18" cm="1">
        <f t="array" aca="1" ref="AI18" ca="1">SUMPRODUCT(
  (--(LOWER(Data!$DB:$DB) = "true")),
  (--(LOWER(Data!$CV:$CV) = "true")),
  (--(Data!$I:$I = 'Dashboard TOTAL'!$X18)),
  (--(LOWER(Data!$DF:$DF) = "false"))
)</f>
        <v>0</v>
      </c>
      <c r="AJ18" s="18">
        <f t="shared" ca="1" si="8"/>
        <v>0</v>
      </c>
      <c r="AK18" s="39">
        <f t="shared" ca="1" si="9"/>
        <v>1</v>
      </c>
      <c r="AL18" s="40">
        <f ca="1">AK18/$AL$1</f>
        <v>1.0096930533117934</v>
      </c>
      <c r="AO18" s="53" t="s">
        <v>122</v>
      </c>
      <c r="AP18" s="54" cm="1">
        <f t="array" aca="1" ref="AP18" ca="1">SUMPRODUCT(
  (--(LOWER(Data!$CP:$CP) = "true")),
  (--(LOWER(Data!$CO:$CO) = "false")),
  (--(Data!$I:$I = $AO18)),
  (--(LOWER(Data!$CR:$CR) = "true")),
  (--(Data!$CS:$CS = AP$1))
)</f>
        <v>0</v>
      </c>
      <c r="AQ18" s="54" cm="1">
        <f t="array" aca="1" ref="AQ18" ca="1">SUMPRODUCT(
  (--(LOWER(Data!$CP:$CP) = "true")),
  (--(LOWER(Data!$CO:$CO) = "false")),
  (--(Data!$I:$I = $AO18)),
  (--(LOWER(Data!$CR:$CR) = "true")),
  (--(Data!$CS:$CS = AQ$1))
)</f>
        <v>0</v>
      </c>
      <c r="AR18" s="54" cm="1">
        <f t="array" aca="1" ref="AR18" ca="1">SUMPRODUCT(
  (--(LOWER(Data!$CP:$CP) = "true")),
  (--(LOWER(Data!$CO:$CO) = "false")),
  (--(Data!$I:$I = $AO18)),
  (--(LOWER(Data!$CR:$CR) = "true")),
  (--(Data!$CS:$CS = AR$1))
)</f>
        <v>0</v>
      </c>
      <c r="AS18" s="54" cm="1">
        <f t="array" aca="1" ref="AS18" ca="1">SUMPRODUCT(
  (--(LOWER(Data!$CP:$CP) = "true")),
  (--(LOWER(Data!$CO:$CO) = "false")),
  (--(Data!$I:$I = $AO18)),
  (--(LOWER(Data!$CR:$CR) = "true")),
  (--(Data!$CS:$CS = AS$1))
)</f>
        <v>0</v>
      </c>
      <c r="AT18" s="55">
        <f t="shared" ca="1" si="11"/>
        <v>0</v>
      </c>
      <c r="AU18" s="18" cm="1">
        <f t="array" aca="1" ref="AU18" ca="1">SUMPRODUCT(
  (--(LOWER(Data!$DB:$DB) = "true")),
  (--(LOWER(Data!$CR:$CR) = "true")),
  (--(Data!$I:$I = 'Dashboard TOTAL'!$AO18)),
  (--(LOWER(Data!$DD:$DD) = "true"))
)</f>
        <v>0</v>
      </c>
      <c r="AV18" s="18" cm="1">
        <f t="array" aca="1" ref="AV18" ca="1">SUMPRODUCT(
  (--(LOWER(Data!$DB:$DB) = "true")),
  (--(LOWER(Data!$CR:$CR) = "true")),
  (--(Data!$I:$I = 'Dashboard TOTAL'!$AO18)),
  (--(LOWER(Data!$DD:$DD) = "false"))
)</f>
        <v>0</v>
      </c>
      <c r="AW18" s="18">
        <f t="shared" ca="1" si="13"/>
        <v>0</v>
      </c>
      <c r="AX18" s="39">
        <f t="shared" ca="1" si="18"/>
        <v>1</v>
      </c>
      <c r="AY18" s="40">
        <f t="shared" ca="1" si="14"/>
        <v>1.215953307392996</v>
      </c>
      <c r="BB18" s="53" t="s">
        <v>122</v>
      </c>
      <c r="BC18" s="30" cm="1">
        <f t="array" aca="1" ref="BC18" ca="1">SUMPRODUCT(
  (--(LOWER(Data!$CP:$CP) = "true")),
  (--(LOWER(Data!$CO:$CO) = "false")),
  (--(Data!$I:$I = 'Dashboard TOTAL'!$BB18)),
  (--(LOWER(Data!$CT:$CT) = "true")), (--(Data!$CU:$CU = BC$1))
)</f>
        <v>0</v>
      </c>
      <c r="BD18" s="30" cm="1">
        <f t="array" aca="1" ref="BD18" ca="1">SUMPRODUCT(
  (--(LOWER(Data!$CP:$CP) = "true")),
  (--(LOWER(Data!$CO:$CO) = "false")),
  (--(Data!$I:$I = 'Dashboard TOTAL'!$BB18)),
  (--(LOWER(Data!$CT:$CT) = "true")), (--(Data!$CU:$CU = BD$1))
)</f>
        <v>0</v>
      </c>
      <c r="BE18" s="30" cm="1">
        <f t="array" aca="1" ref="BE18" ca="1">SUMPRODUCT(
  (--(LOWER(Data!$CP:$CP) = "true")),
  (--(LOWER(Data!$CO:$CO) = "false")),
  (--(Data!$I:$I = 'Dashboard TOTAL'!$BB18)),
  (--(LOWER(Data!$CT:$CT) = "true")), (--(Data!$CU:$CU = BE$1))
)</f>
        <v>0</v>
      </c>
      <c r="BF18" s="30" cm="1">
        <f t="array" aca="1" ref="BF18" ca="1">SUMPRODUCT(
  (--(LOWER(Data!$CP:$CP) = "true")),
  (--(LOWER(Data!$CO:$CO) = "false")),
  (--(Data!$I:$I = 'Dashboard TOTAL'!$BB18)),
  (--(LOWER(Data!$CT:$CT) = "true")), (--(Data!$CU:$CU = BF$1))
)</f>
        <v>0</v>
      </c>
      <c r="BG18" s="30" cm="1">
        <f t="array" aca="1" ref="BG18" ca="1">SUMPRODUCT(
  (--(LOWER(Data!$DB:$DB) = "true")),
  (--(LOWER(Data!$CR:$CR) = "true")),
  (--(Data!$I:$I = 'Dashboard TOTAL'!$AO18)),
  (--(LOWER(Data!$DD:$DD) = "true"))
)</f>
        <v>0</v>
      </c>
      <c r="BH18" s="55">
        <f t="shared" ca="1" si="12"/>
        <v>0</v>
      </c>
      <c r="BI18" s="18">
        <f ca="1">COUNTIFS(Data!$DB:$DB,TRUE,Data!$CT:$CT,TRUE,Data!$I:$I,$BB18,Data!$DE:$DE,TRUE)</f>
        <v>0</v>
      </c>
      <c r="BJ18" s="18" cm="1">
        <f t="array" aca="1" ref="BJ18" ca="1">SUMPRODUCT(
  (--(LOWER(Data!$DB:$DB) = "true")),
  (--(LOWER(Data!$CT:$CT) = "true")),
  (--(Data!$I:$I = $BB18)),
  (--(LOWER(Data!$DE:$DE) = "false"))
)</f>
        <v>0</v>
      </c>
      <c r="BK18" s="18">
        <f t="shared" ca="1" si="15"/>
        <v>0</v>
      </c>
      <c r="BL18" s="39">
        <f t="shared" ca="1" si="16"/>
        <v>1</v>
      </c>
      <c r="BM18" s="40">
        <f t="shared" ca="1" si="17"/>
        <v>1.103996467211305</v>
      </c>
    </row>
    <row r="19" spans="1:65" ht="15">
      <c r="E19" s="6" t="s">
        <v>182</v>
      </c>
      <c r="F19" s="3">
        <f t="shared" ref="F19:O19" ca="1" si="19">SUM(F8:F18)</f>
        <v>0</v>
      </c>
      <c r="G19" s="3">
        <f t="shared" ca="1" si="19"/>
        <v>0</v>
      </c>
      <c r="H19" s="3">
        <f t="shared" ca="1" si="19"/>
        <v>0</v>
      </c>
      <c r="I19" s="3">
        <f t="shared" ca="1" si="19"/>
        <v>0</v>
      </c>
      <c r="J19" s="3">
        <f t="shared" ca="1" si="19"/>
        <v>0</v>
      </c>
      <c r="K19" s="3">
        <f t="shared" ca="1" si="19"/>
        <v>0</v>
      </c>
      <c r="L19" s="3">
        <f t="shared" ca="1" si="19"/>
        <v>0</v>
      </c>
      <c r="M19" s="3">
        <f t="shared" ca="1" si="19"/>
        <v>0</v>
      </c>
      <c r="N19" s="3">
        <f t="shared" ca="1" si="19"/>
        <v>0</v>
      </c>
      <c r="O19" s="3">
        <f t="shared" ca="1" si="19"/>
        <v>0</v>
      </c>
      <c r="P19" s="3">
        <f t="shared" ca="1" si="3"/>
        <v>0</v>
      </c>
      <c r="Q19" s="21">
        <f ca="1">SUM(Q8:Q18)</f>
        <v>0</v>
      </c>
      <c r="R19" s="21">
        <f ca="1">SUM(R8:R18)</f>
        <v>0</v>
      </c>
      <c r="S19" s="21">
        <f ca="1">SUM(S8:S18)</f>
        <v>0</v>
      </c>
      <c r="T19" s="22">
        <f t="shared" ca="1" si="6"/>
        <v>1</v>
      </c>
      <c r="U19" s="23">
        <f t="shared" ca="1" si="7"/>
        <v>1.0549636037556704</v>
      </c>
      <c r="X19" s="24" t="s">
        <v>182</v>
      </c>
      <c r="Y19" s="31">
        <f t="shared" ref="Y19:AF19" ca="1" si="20">SUM(Y8:Y18)</f>
        <v>0</v>
      </c>
      <c r="Z19" s="31">
        <f t="shared" ca="1" si="20"/>
        <v>0</v>
      </c>
      <c r="AA19" s="31">
        <f t="shared" ca="1" si="20"/>
        <v>0</v>
      </c>
      <c r="AB19" s="31">
        <f t="shared" ca="1" si="20"/>
        <v>0</v>
      </c>
      <c r="AC19" s="31">
        <f t="shared" ca="1" si="20"/>
        <v>0</v>
      </c>
      <c r="AD19" s="31">
        <f t="shared" ca="1" si="20"/>
        <v>0</v>
      </c>
      <c r="AE19" s="31">
        <f t="shared" ca="1" si="20"/>
        <v>0</v>
      </c>
      <c r="AF19" s="31">
        <f t="shared" ca="1" si="20"/>
        <v>0</v>
      </c>
      <c r="AG19" s="31">
        <f t="shared" ca="1" si="4"/>
        <v>0</v>
      </c>
      <c r="AH19" s="41">
        <f ca="1">SUM(AH8:AH18)</f>
        <v>0</v>
      </c>
      <c r="AI19" s="41">
        <f ca="1">SUM(AI8:AI18)</f>
        <v>0</v>
      </c>
      <c r="AJ19" s="41">
        <f ca="1">SUM(AJ8:AJ18)</f>
        <v>0</v>
      </c>
      <c r="AK19" s="42">
        <f t="shared" ca="1" si="9"/>
        <v>1</v>
      </c>
      <c r="AL19" s="43">
        <f t="shared" ca="1" si="10"/>
        <v>1.0096930533117934</v>
      </c>
      <c r="AO19" s="53" t="s">
        <v>159</v>
      </c>
      <c r="AP19" s="54" cm="1">
        <f t="array" aca="1" ref="AP19" ca="1">SUMPRODUCT(
  (--(LOWER(Data!$CP:$CP) = "true")),
  (--(LOWER(Data!$CO:$CO) = "false")),
  (--(Data!$I:$I = $AO19)),
  (--(LOWER(Data!$CR:$CR) = "true")),
  (--(Data!$CS:$CS = AP$1))
)</f>
        <v>0</v>
      </c>
      <c r="AQ19" s="54" cm="1">
        <f t="array" aca="1" ref="AQ19" ca="1">SUMPRODUCT(
  (--(LOWER(Data!$CP:$CP) = "true")),
  (--(LOWER(Data!$CO:$CO) = "false")),
  (--(Data!$I:$I = $AO19)),
  (--(LOWER(Data!$CR:$CR) = "true")),
  (--(Data!$CS:$CS = AQ$1))
)</f>
        <v>0</v>
      </c>
      <c r="AR19" s="54" cm="1">
        <f t="array" aca="1" ref="AR19" ca="1">SUMPRODUCT(
  (--(LOWER(Data!$CP:$CP) = "true")),
  (--(LOWER(Data!$CO:$CO) = "false")),
  (--(Data!$I:$I = $AO19)),
  (--(LOWER(Data!$CR:$CR) = "true")),
  (--(Data!$CS:$CS = AR$1))
)</f>
        <v>0</v>
      </c>
      <c r="AS19" s="54" cm="1">
        <f t="array" aca="1" ref="AS19" ca="1">SUMPRODUCT(
  (--(LOWER(Data!$CP:$CP) = "true")),
  (--(LOWER(Data!$CO:$CO) = "false")),
  (--(Data!$I:$I = $AO19)),
  (--(LOWER(Data!$CR:$CR) = "true")),
  (--(Data!$CS:$CS = AS$1))
)</f>
        <v>0</v>
      </c>
      <c r="AT19" s="55">
        <f t="shared" ca="1" si="11"/>
        <v>0</v>
      </c>
      <c r="AU19" s="18" cm="1">
        <f t="array" aca="1" ref="AU19" ca="1">SUMPRODUCT(
  (--(LOWER(Data!$DB:$DB) = "true")),
  (--(LOWER(Data!$CR:$CR) = "true")),
  (--(Data!$I:$I = 'Dashboard TOTAL'!$AO19)),
  (--(LOWER(Data!$DD:$DD) = "true"))
)</f>
        <v>0</v>
      </c>
      <c r="AV19" s="18" cm="1">
        <f t="array" aca="1" ref="AV19" ca="1">SUMPRODUCT(
  (--(LOWER(Data!$DB:$DB) = "true")),
  (--(LOWER(Data!$CR:$CR) = "true")),
  (--(Data!$I:$I = 'Dashboard TOTAL'!$AO19)),
  (--(LOWER(Data!$DD:$DD) = "false"))
)</f>
        <v>0</v>
      </c>
      <c r="AW19" s="18">
        <f t="shared" ca="1" si="13"/>
        <v>0</v>
      </c>
      <c r="AX19" s="39">
        <f t="shared" ca="1" si="18"/>
        <v>1</v>
      </c>
      <c r="AY19" s="40">
        <f t="shared" ca="1" si="14"/>
        <v>1.215953307392996</v>
      </c>
      <c r="BB19" s="53" t="s">
        <v>159</v>
      </c>
      <c r="BC19" s="30" cm="1">
        <f t="array" aca="1" ref="BC19" ca="1">SUMPRODUCT(
  (--(LOWER(Data!$CP:$CP) = "true")),
  (--(LOWER(Data!$CO:$CO) = "false")),
  (--(Data!$I:$I = 'Dashboard TOTAL'!$BB19)),
  (--(LOWER(Data!$CT:$CT) = "true")), (--(Data!$CU:$CU = BC$1))
)</f>
        <v>0</v>
      </c>
      <c r="BD19" s="30" cm="1">
        <f t="array" aca="1" ref="BD19" ca="1">SUMPRODUCT(
  (--(LOWER(Data!$CP:$CP) = "true")),
  (--(LOWER(Data!$CO:$CO) = "false")),
  (--(Data!$I:$I = 'Dashboard TOTAL'!$BB19)),
  (--(LOWER(Data!$CT:$CT) = "true")), (--(Data!$CU:$CU = BD$1))
)</f>
        <v>0</v>
      </c>
      <c r="BE19" s="30" cm="1">
        <f t="array" aca="1" ref="BE19" ca="1">SUMPRODUCT(
  (--(LOWER(Data!$CP:$CP) = "true")),
  (--(LOWER(Data!$CO:$CO) = "false")),
  (--(Data!$I:$I = 'Dashboard TOTAL'!$BB19)),
  (--(LOWER(Data!$CT:$CT) = "true")), (--(Data!$CU:$CU = BE$1))
)</f>
        <v>0</v>
      </c>
      <c r="BF19" s="30" cm="1">
        <f t="array" aca="1" ref="BF19" ca="1">SUMPRODUCT(
  (--(LOWER(Data!$CP:$CP) = "true")),
  (--(LOWER(Data!$CO:$CO) = "false")),
  (--(Data!$I:$I = 'Dashboard TOTAL'!$BB19)),
  (--(LOWER(Data!$CT:$CT) = "true")), (--(Data!$CU:$CU = BF$1))
)</f>
        <v>0</v>
      </c>
      <c r="BG19" s="30" cm="1">
        <f t="array" aca="1" ref="BG19" ca="1">SUMPRODUCT(
  (--(LOWER(Data!$DB:$DB) = "true")),
  (--(LOWER(Data!$CR:$CR) = "true")),
  (--(Data!$I:$I = 'Dashboard TOTAL'!$AO19)),
  (--(LOWER(Data!$DD:$DD) = "true"))
)</f>
        <v>0</v>
      </c>
      <c r="BH19" s="55">
        <f t="shared" ca="1" si="12"/>
        <v>0</v>
      </c>
      <c r="BI19" s="18">
        <f>COUNTIFS(Data!$DB:$DB,TRUE,Data!$CT:$CT,TRUE,Data!$I:$I,$BB19,Data!$DE:$DE,TRUE)</f>
        <v>0</v>
      </c>
      <c r="BJ19" s="18" cm="1">
        <f t="array" aca="1" ref="BJ19" ca="1">SUMPRODUCT(
  (--(LOWER(Data!$DB:$DB) = "true")),
  (--(LOWER(Data!$CT:$CT) = "true")),
  (--(Data!$I:$I = $BB19)),
  (--(LOWER(Data!$DE:$DE) = "false"))
)</f>
        <v>0</v>
      </c>
      <c r="BK19" s="18">
        <f t="shared" ca="1" si="15"/>
        <v>0</v>
      </c>
      <c r="BL19" s="39">
        <f t="shared" ca="1" si="16"/>
        <v>1</v>
      </c>
      <c r="BM19" s="40">
        <f t="shared" ca="1" si="17"/>
        <v>1.103996467211305</v>
      </c>
    </row>
    <row r="20" spans="1:65" ht="15">
      <c r="C20" s="7"/>
      <c r="E20" t="s">
        <v>197</v>
      </c>
      <c r="F20" s="8"/>
      <c r="G20" s="8"/>
      <c r="H20" s="8"/>
      <c r="I20" s="8"/>
      <c r="J20" s="8"/>
      <c r="K20" s="8"/>
      <c r="L20" s="8"/>
      <c r="M20" s="8"/>
      <c r="N20" s="8"/>
      <c r="X20" s="7" t="str">
        <f>E20</f>
        <v>Update: 06 Januari 2025 Pkl 08:00</v>
      </c>
      <c r="AO20" s="56" t="s">
        <v>182</v>
      </c>
      <c r="AP20" s="56">
        <f t="shared" ref="AP20:AW20" ca="1" si="21">SUM(AP9:AP19)</f>
        <v>0</v>
      </c>
      <c r="AQ20" s="56">
        <f t="shared" ca="1" si="21"/>
        <v>0</v>
      </c>
      <c r="AR20" s="56">
        <f t="shared" ca="1" si="21"/>
        <v>0</v>
      </c>
      <c r="AS20" s="52">
        <f t="shared" ca="1" si="21"/>
        <v>0</v>
      </c>
      <c r="AT20" s="56">
        <f t="shared" ca="1" si="21"/>
        <v>0</v>
      </c>
      <c r="AU20" s="57">
        <f t="shared" ca="1" si="21"/>
        <v>0</v>
      </c>
      <c r="AV20" s="57">
        <f t="shared" ca="1" si="21"/>
        <v>0</v>
      </c>
      <c r="AW20" s="57">
        <f t="shared" ca="1" si="21"/>
        <v>0</v>
      </c>
      <c r="AX20" s="59">
        <f t="shared" ca="1" si="18"/>
        <v>1</v>
      </c>
      <c r="AY20" s="59">
        <f ca="1">AX20/$AY$1</f>
        <v>1.215953307392996</v>
      </c>
      <c r="BB20" s="60" t="s">
        <v>182</v>
      </c>
      <c r="BC20" s="60">
        <f t="shared" ref="BC20:BK20" ca="1" si="22">SUM(BC9:BC19)</f>
        <v>0</v>
      </c>
      <c r="BD20" s="60">
        <f t="shared" ca="1" si="22"/>
        <v>0</v>
      </c>
      <c r="BE20" s="60">
        <f t="shared" ca="1" si="22"/>
        <v>0</v>
      </c>
      <c r="BF20" s="60">
        <f t="shared" ca="1" si="22"/>
        <v>0</v>
      </c>
      <c r="BG20" s="63">
        <f t="shared" ca="1" si="22"/>
        <v>0</v>
      </c>
      <c r="BH20" s="60">
        <f t="shared" ca="1" si="22"/>
        <v>0</v>
      </c>
      <c r="BI20" s="41">
        <f t="shared" ca="1" si="22"/>
        <v>0</v>
      </c>
      <c r="BJ20" s="41">
        <f t="shared" ca="1" si="22"/>
        <v>0</v>
      </c>
      <c r="BK20" s="41">
        <f t="shared" ca="1" si="22"/>
        <v>0</v>
      </c>
      <c r="BL20" s="42">
        <f t="shared" ref="BL20" ca="1" si="23">IF(BK20=0,1,BI20/BK20)</f>
        <v>1</v>
      </c>
      <c r="BM20" s="43">
        <f t="shared" ca="1" si="17"/>
        <v>1.103996467211305</v>
      </c>
    </row>
    <row r="21" spans="1:65">
      <c r="E21" s="9" t="s">
        <v>198</v>
      </c>
      <c r="F21" s="8"/>
      <c r="G21" s="8"/>
      <c r="H21" s="8"/>
      <c r="I21" s="8"/>
      <c r="J21" s="8"/>
      <c r="K21" s="8"/>
      <c r="L21" s="8"/>
      <c r="M21" s="8"/>
      <c r="N21" s="8"/>
      <c r="X21" s="9" t="s">
        <v>198</v>
      </c>
      <c r="AO21" t="str">
        <f>E20</f>
        <v>Update: 06 Januari 2025 Pkl 08:00</v>
      </c>
      <c r="BB21" t="str">
        <f>E20</f>
        <v>Update: 06 Januari 2025 Pkl 08:00</v>
      </c>
      <c r="BC21" s="61"/>
      <c r="BD21" s="61"/>
      <c r="BE21" s="61"/>
      <c r="BF21" s="61"/>
      <c r="BG21" s="61"/>
      <c r="BH21" s="64"/>
    </row>
    <row r="22" spans="1:65">
      <c r="AO22" s="9" t="s">
        <v>198</v>
      </c>
      <c r="AP22" s="9"/>
      <c r="AQ22" s="9"/>
      <c r="AR22" s="9"/>
      <c r="AS22" s="9"/>
      <c r="AT22" s="9"/>
      <c r="AX22" s="2"/>
      <c r="BB22" s="9" t="s">
        <v>198</v>
      </c>
    </row>
    <row r="23" spans="1:65">
      <c r="AE23">
        <v>6</v>
      </c>
      <c r="AF23">
        <v>6</v>
      </c>
    </row>
    <row r="24" spans="1:65">
      <c r="A24" s="10" t="s">
        <v>199</v>
      </c>
      <c r="B24" s="10"/>
      <c r="C24" s="10"/>
      <c r="D24" s="10"/>
      <c r="E24" s="10"/>
      <c r="F24" s="10"/>
      <c r="G24" s="10"/>
      <c r="H24" s="10"/>
      <c r="W24" s="12" t="s">
        <v>200</v>
      </c>
      <c r="X24" s="12"/>
      <c r="Y24">
        <v>1</v>
      </c>
      <c r="Z24">
        <v>2</v>
      </c>
      <c r="AA24">
        <v>3</v>
      </c>
      <c r="AB24">
        <v>4</v>
      </c>
      <c r="AC24">
        <v>5</v>
      </c>
      <c r="AE24" t="b">
        <v>0</v>
      </c>
      <c r="AF24" t="b">
        <v>1</v>
      </c>
      <c r="AH24" t="b">
        <v>1</v>
      </c>
      <c r="AI24" t="b">
        <v>0</v>
      </c>
    </row>
    <row r="26" spans="1:65" ht="18.5">
      <c r="A26" s="11" t="s">
        <v>201</v>
      </c>
      <c r="B26" s="12"/>
      <c r="C26" s="12"/>
      <c r="D26" s="12"/>
      <c r="E26" s="12"/>
      <c r="F26" s="12"/>
      <c r="X26" s="85" t="s">
        <v>202</v>
      </c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44"/>
    </row>
    <row r="27" spans="1:65" ht="15.5">
      <c r="A27" s="13" t="s">
        <v>203</v>
      </c>
      <c r="X27" s="84" t="s">
        <v>184</v>
      </c>
      <c r="Y27" s="84" t="s">
        <v>204</v>
      </c>
      <c r="Z27" s="84"/>
      <c r="AA27" s="84"/>
      <c r="AB27" s="84"/>
      <c r="AC27" s="84"/>
      <c r="AD27" s="84" t="s">
        <v>182</v>
      </c>
      <c r="AE27" s="98" t="s">
        <v>205</v>
      </c>
      <c r="AF27" s="99"/>
      <c r="AG27" s="100"/>
      <c r="AH27" s="101" t="s">
        <v>183</v>
      </c>
      <c r="AI27" s="101"/>
      <c r="AJ27" s="101"/>
      <c r="AK27" s="101"/>
      <c r="AL27" s="101"/>
    </row>
    <row r="28" spans="1:65" ht="15.5">
      <c r="A28" s="13"/>
      <c r="X28" s="84"/>
      <c r="Y28" s="25" t="str" cm="1">
        <f t="array" ref="Y28:AC28">TRANSPOSE(Konstanta!C14:C18)</f>
        <v>&gt;= 12 JAM</v>
      </c>
      <c r="Z28" s="25" t="str">
        <v>9-12 JAM</v>
      </c>
      <c r="AA28" s="25" t="str">
        <v>6-9 JAM</v>
      </c>
      <c r="AB28" s="25" t="str">
        <v>3-6 JAM</v>
      </c>
      <c r="AC28" s="25" t="str">
        <v>&lt;= 3 JAM</v>
      </c>
      <c r="AD28" s="84"/>
      <c r="AE28" s="32" t="s">
        <v>157</v>
      </c>
      <c r="AF28" s="33" t="s">
        <v>206</v>
      </c>
      <c r="AG28" s="25" t="s">
        <v>182</v>
      </c>
      <c r="AH28" s="36" t="s">
        <v>185</v>
      </c>
      <c r="AI28" s="36" t="s">
        <v>186</v>
      </c>
      <c r="AJ28" s="36" t="s">
        <v>182</v>
      </c>
      <c r="AK28" s="37" t="s">
        <v>187</v>
      </c>
      <c r="AL28" s="38" t="s">
        <v>188</v>
      </c>
    </row>
    <row r="29" spans="1:65" ht="15.5">
      <c r="A29" s="13" t="s">
        <v>207</v>
      </c>
      <c r="X29" s="26" t="s">
        <v>155</v>
      </c>
      <c r="Y29" s="34" cm="1">
        <f t="array" aca="1" ref="Y29" ca="1">SUMPRODUCT(
  (--(LOWER(Data!$CP:$CP) = "true")),
  (--(LOWER(Data!$CV:$CV) = "true")),
  (--(Data!$I:$I = $X29)),
   (--(Data!$DJ:$DJ = Y$24)))</f>
        <v>0</v>
      </c>
      <c r="Z29" s="34" cm="1">
        <f t="array" aca="1" ref="Z29" ca="1">SUMPRODUCT(
  (--(LOWER(Data!$CP:$CP) = "true")),
  (--(LOWER(Data!$CV:$CV) = "true")),
  (--(Data!$I:$I = $X29)),
   (--(Data!$DJ:$DJ = Z$24)))</f>
        <v>0</v>
      </c>
      <c r="AA29" s="34" cm="1">
        <f t="array" aca="1" ref="AA29" ca="1">SUMPRODUCT(
  (--(LOWER(Data!$CP:$CP) = "true")),
  (--(LOWER(Data!$CV:$CV) = "true")),
  (--(Data!$I:$I = $X29)),
   (--(Data!$DJ:$DJ = AA$24)))</f>
        <v>0</v>
      </c>
      <c r="AB29" s="34" cm="1">
        <f t="array" aca="1" ref="AB29" ca="1">SUMPRODUCT(
  (--(LOWER(Data!$CP:$CP) = "true")),
  (--(LOWER(Data!$CV:$CV) = "true")),
  (--(Data!$I:$I = $X29)),
   (--(Data!$DJ:$DJ = AB$24)))</f>
        <v>0</v>
      </c>
      <c r="AC29" s="34" cm="1">
        <f t="array" aca="1" ref="AC29" ca="1">SUMPRODUCT(
  (--(LOWER(Data!$CP:$CP) = "true")),
  (--(LOWER(Data!$CV:$CV) = "true")),
  (--(Data!$I:$I = $X29)),
   (--(Data!$DJ:$DJ = AC$24)))</f>
        <v>0</v>
      </c>
      <c r="AD29" s="34">
        <f ca="1">SUM(Y29:AC29)</f>
        <v>0</v>
      </c>
      <c r="AE29" s="34" cm="1">
        <f t="array" aca="1" ref="AE29" ca="1">SUMPRODUCT(
  (--(LOWER(Data!$CP:$CP) = "true")),
  (--(LOWER(Data!$CV:$CV) = "true")),
  (--(Data!$I:$I = 'Dashboard TOTAL'!$X29)),
  (--(Data!$DJ:$DJ = 'Dashboard TOTAL'!AE$23)),
  (--(Data!$DK:$DK = AE$24))
)</f>
        <v>0</v>
      </c>
      <c r="AF29" s="34" cm="1">
        <f t="array" aca="1" ref="AF29" ca="1">SUMPRODUCT(
  (--(LOWER(Data!$CP:$CP) = "true")),
  (--(LOWER(Data!$CV:$CV) = "true")),
  (--(Data!$I:$I = 'Dashboard TOTAL'!$X29)),
  (--(Data!$DJ:$DJ = 'Dashboard TOTAL'!AF$23)),
  (--(Data!$DK:$DK = AF$24))
)</f>
        <v>0</v>
      </c>
      <c r="AG29" s="34">
        <f ca="1">SUM(AE29:AF29)</f>
        <v>0</v>
      </c>
      <c r="AH29" s="45" cm="1">
        <f t="array" aca="1" ref="AH29" ca="1">SUMPRODUCT(
  (--(LOWER(Data!$DG:$DG) = "true")),
  (--(LOWER(Data!$CV:$CV) = "true")),
  (--(Data!$I:$I = $X29)),
  (--(Data!$DF:$DF = 'Dashboard TOTAL'!AH$24))
)</f>
        <v>0</v>
      </c>
      <c r="AI29" s="45" cm="1">
        <f t="array" aca="1" ref="AI29" ca="1">SUMPRODUCT(
  (--(LOWER(Data!$DG:$DG) = "true")),
  (--(LOWER(Data!$CV:$CV) = "true")),
  (--(Data!$I:$I = $X29)),
  (--(Data!$DF:$DF = 'Dashboard TOTAL'!AI$24))
)</f>
        <v>0</v>
      </c>
      <c r="AJ29" s="45">
        <f ca="1">SUM(AH29:AI29)</f>
        <v>0</v>
      </c>
      <c r="AK29" s="46">
        <f t="shared" ref="AK29:AK40" ca="1" si="24">IF(AJ29=0,1,AH29/AJ29)</f>
        <v>1</v>
      </c>
      <c r="AL29" s="47">
        <f t="shared" ref="AL29:AL40" ca="1" si="25">AK29/$AL$1</f>
        <v>1.0096930533117934</v>
      </c>
    </row>
    <row r="30" spans="1:65" ht="15.5">
      <c r="A30" s="13"/>
      <c r="X30" s="26" t="s">
        <v>161</v>
      </c>
      <c r="Y30" s="34" cm="1">
        <f t="array" aca="1" ref="Y30" ca="1">SUMPRODUCT(
  (--(LOWER(Data!$CP:$CP) = "true")),
  (--(LOWER(Data!$CV:$CV) = "true")),
  (--(Data!$I:$I = $X30)),
   (--(Data!$DJ:$DJ = Y$24)))</f>
        <v>0</v>
      </c>
      <c r="Z30" s="34" cm="1">
        <f t="array" aca="1" ref="Z30" ca="1">SUMPRODUCT(
  (--(LOWER(Data!$CP:$CP) = "true")),
  (--(LOWER(Data!$CV:$CV) = "true")),
  (--(Data!$I:$I = $X30)),
   (--(Data!$DJ:$DJ = Z$24)))</f>
        <v>0</v>
      </c>
      <c r="AA30" s="34" cm="1">
        <f t="array" aca="1" ref="AA30" ca="1">SUMPRODUCT(
  (--(LOWER(Data!$CP:$CP) = "true")),
  (--(LOWER(Data!$CV:$CV) = "true")),
  (--(Data!$I:$I = $X30)),
   (--(Data!$DJ:$DJ = AA$24)))</f>
        <v>0</v>
      </c>
      <c r="AB30" s="34" cm="1">
        <f t="array" aca="1" ref="AB30" ca="1">SUMPRODUCT(
  (--(LOWER(Data!$CP:$CP) = "true")),
  (--(LOWER(Data!$CV:$CV) = "true")),
  (--(Data!$I:$I = $X30)),
   (--(Data!$DJ:$DJ = AB$24)))</f>
        <v>0</v>
      </c>
      <c r="AC30" s="34" cm="1">
        <f t="array" aca="1" ref="AC30" ca="1">SUMPRODUCT(
  (--(LOWER(Data!$CP:$CP) = "true")),
  (--(LOWER(Data!$CV:$CV) = "true")),
  (--(Data!$I:$I = $X30)),
   (--(Data!$DJ:$DJ = AC$24)))</f>
        <v>0</v>
      </c>
      <c r="AD30" s="34">
        <f t="shared" ref="AD30:AD39" ca="1" si="26">SUM(Y30:AC30)</f>
        <v>0</v>
      </c>
      <c r="AE30" s="34" cm="1">
        <f t="array" aca="1" ref="AE30" ca="1">SUMPRODUCT(
  (--(LOWER(Data!$CP:$CP) = "true")),
  (--(LOWER(Data!$CV:$CV) = "true")),
  (--(Data!$I:$I = 'Dashboard TOTAL'!$X30)),
  (--(Data!$DJ:$DJ = 'Dashboard TOTAL'!AE$23)),
  (--(Data!$DK:$DK = AE$24))
)</f>
        <v>0</v>
      </c>
      <c r="AF30" s="34" cm="1">
        <f t="array" aca="1" ref="AF30" ca="1">SUMPRODUCT(
  (--(LOWER(Data!$CP:$CP) = "true")),
  (--(LOWER(Data!$CV:$CV) = "true")),
  (--(Data!$I:$I = 'Dashboard TOTAL'!$X30)),
  (--(Data!$DJ:$DJ = 'Dashboard TOTAL'!AF$23)),
  (--(Data!$DK:$DK = AF$24))
)</f>
        <v>0</v>
      </c>
      <c r="AG30" s="34">
        <f t="shared" ref="AG30:AG39" ca="1" si="27">SUM(AE30:AF30)</f>
        <v>0</v>
      </c>
      <c r="AH30" s="45" cm="1">
        <f t="array" aca="1" ref="AH30" ca="1">SUMPRODUCT(
  (--(LOWER(Data!$DG:$DG) = "true")),
  (--(LOWER(Data!$CV:$CV) = "true")),
  (--(Data!$I:$I = $X30)),
  (--(Data!$DF:$DF = 'Dashboard TOTAL'!AH$24))
)</f>
        <v>0</v>
      </c>
      <c r="AI30" s="45" cm="1">
        <f t="array" aca="1" ref="AI30" ca="1">SUMPRODUCT(
  (--(LOWER(Data!$DG:$DG) = "true")),
  (--(LOWER(Data!$CV:$CV) = "true")),
  (--(Data!$I:$I = $X30)),
  (--(Data!$DF:$DF = 'Dashboard TOTAL'!AI$24))
)</f>
        <v>0</v>
      </c>
      <c r="AJ30" s="45">
        <f t="shared" ref="AJ30:AJ39" ca="1" si="28">SUM(AH30:AI30)</f>
        <v>0</v>
      </c>
      <c r="AK30" s="46">
        <f t="shared" ca="1" si="24"/>
        <v>1</v>
      </c>
      <c r="AL30" s="47">
        <f t="shared" ca="1" si="25"/>
        <v>1.0096930533117934</v>
      </c>
    </row>
    <row r="31" spans="1:65" ht="15.5">
      <c r="A31" s="13" t="s">
        <v>208</v>
      </c>
      <c r="X31" s="26" t="s">
        <v>171</v>
      </c>
      <c r="Y31" s="34" cm="1">
        <f t="array" aca="1" ref="Y31" ca="1">SUMPRODUCT(
  (--(LOWER(Data!$CP:$CP) = "true")),
  (--(LOWER(Data!$CV:$CV) = "true")),
  (--(Data!$I:$I = $X31)),
   (--(Data!$DJ:$DJ = Y$24)))</f>
        <v>0</v>
      </c>
      <c r="Z31" s="34" cm="1">
        <f t="array" aca="1" ref="Z31" ca="1">SUMPRODUCT(
  (--(LOWER(Data!$CP:$CP) = "true")),
  (--(LOWER(Data!$CV:$CV) = "true")),
  (--(Data!$I:$I = $X31)),
   (--(Data!$DJ:$DJ = Z$24)))</f>
        <v>0</v>
      </c>
      <c r="AA31" s="34" cm="1">
        <f t="array" aca="1" ref="AA31" ca="1">SUMPRODUCT(
  (--(LOWER(Data!$CP:$CP) = "true")),
  (--(LOWER(Data!$CV:$CV) = "true")),
  (--(Data!$I:$I = $X31)),
   (--(Data!$DJ:$DJ = AA$24)))</f>
        <v>0</v>
      </c>
      <c r="AB31" s="34" cm="1">
        <f t="array" aca="1" ref="AB31" ca="1">SUMPRODUCT(
  (--(LOWER(Data!$CP:$CP) = "true")),
  (--(LOWER(Data!$CV:$CV) = "true")),
  (--(Data!$I:$I = $X31)),
   (--(Data!$DJ:$DJ = AB$24)))</f>
        <v>0</v>
      </c>
      <c r="AC31" s="34" cm="1">
        <f t="array" aca="1" ref="AC31" ca="1">SUMPRODUCT(
  (--(LOWER(Data!$CP:$CP) = "true")),
  (--(LOWER(Data!$CV:$CV) = "true")),
  (--(Data!$I:$I = $X31)),
   (--(Data!$DJ:$DJ = AC$24)))</f>
        <v>0</v>
      </c>
      <c r="AD31" s="34">
        <f t="shared" ca="1" si="26"/>
        <v>0</v>
      </c>
      <c r="AE31" s="34" cm="1">
        <f t="array" aca="1" ref="AE31" ca="1">SUMPRODUCT(
  (--(LOWER(Data!$CP:$CP) = "true")),
  (--(LOWER(Data!$CV:$CV) = "true")),
  (--(Data!$I:$I = 'Dashboard TOTAL'!$X31)),
  (--(Data!$DJ:$DJ = 'Dashboard TOTAL'!AE$23)),
  (--(Data!$DK:$DK = AE$24))
)</f>
        <v>0</v>
      </c>
      <c r="AF31" s="34" cm="1">
        <f t="array" aca="1" ref="AF31" ca="1">SUMPRODUCT(
  (--(LOWER(Data!$CP:$CP) = "true")),
  (--(LOWER(Data!$CV:$CV) = "true")),
  (--(Data!$I:$I = 'Dashboard TOTAL'!$X31)),
  (--(Data!$DJ:$DJ = 'Dashboard TOTAL'!AF$23)),
  (--(Data!$DK:$DK = AF$24))
)</f>
        <v>0</v>
      </c>
      <c r="AG31" s="34">
        <f t="shared" ca="1" si="27"/>
        <v>0</v>
      </c>
      <c r="AH31" s="45" cm="1">
        <f t="array" aca="1" ref="AH31" ca="1">SUMPRODUCT(
  (--(LOWER(Data!$DG:$DG) = "true")),
  (--(LOWER(Data!$CV:$CV) = "true")),
  (--(Data!$I:$I = $X31)),
  (--(Data!$DF:$DF = 'Dashboard TOTAL'!AH$24))
)</f>
        <v>0</v>
      </c>
      <c r="AI31" s="45" cm="1">
        <f t="array" aca="1" ref="AI31" ca="1">SUMPRODUCT(
  (--(LOWER(Data!$DG:$DG) = "true")),
  (--(LOWER(Data!$CV:$CV) = "true")),
  (--(Data!$I:$I = $X31)),
  (--(Data!$DF:$DF = 'Dashboard TOTAL'!AI$24))
)</f>
        <v>0</v>
      </c>
      <c r="AJ31" s="45">
        <f t="shared" ca="1" si="28"/>
        <v>0</v>
      </c>
      <c r="AK31" s="46">
        <f t="shared" ca="1" si="24"/>
        <v>1</v>
      </c>
      <c r="AL31" s="47">
        <f t="shared" ca="1" si="25"/>
        <v>1.0096930533117934</v>
      </c>
    </row>
    <row r="32" spans="1:65" ht="15.5">
      <c r="A32" s="13"/>
      <c r="X32" s="26" t="s">
        <v>169</v>
      </c>
      <c r="Y32" s="34" cm="1">
        <f t="array" aca="1" ref="Y32" ca="1">SUMPRODUCT(
  (--(LOWER(Data!$CP:$CP) = "true")),
  (--(LOWER(Data!$CV:$CV) = "true")),
  (--(Data!$I:$I = $X32)),
   (--(Data!$DJ:$DJ = Y$24)))</f>
        <v>0</v>
      </c>
      <c r="Z32" s="34" cm="1">
        <f t="array" aca="1" ref="Z32" ca="1">SUMPRODUCT(
  (--(LOWER(Data!$CP:$CP) = "true")),
  (--(LOWER(Data!$CV:$CV) = "true")),
  (--(Data!$I:$I = $X32)),
   (--(Data!$DJ:$DJ = Z$24)))</f>
        <v>0</v>
      </c>
      <c r="AA32" s="34" cm="1">
        <f t="array" aca="1" ref="AA32" ca="1">SUMPRODUCT(
  (--(LOWER(Data!$CP:$CP) = "true")),
  (--(LOWER(Data!$CV:$CV) = "true")),
  (--(Data!$I:$I = $X32)),
   (--(Data!$DJ:$DJ = AA$24)))</f>
        <v>0</v>
      </c>
      <c r="AB32" s="34" cm="1">
        <f t="array" aca="1" ref="AB32" ca="1">SUMPRODUCT(
  (--(LOWER(Data!$CP:$CP) = "true")),
  (--(LOWER(Data!$CV:$CV) = "true")),
  (--(Data!$I:$I = $X32)),
   (--(Data!$DJ:$DJ = AB$24)))</f>
        <v>0</v>
      </c>
      <c r="AC32" s="34" cm="1">
        <f t="array" aca="1" ref="AC32" ca="1">SUMPRODUCT(
  (--(LOWER(Data!$CP:$CP) = "true")),
  (--(LOWER(Data!$CV:$CV) = "true")),
  (--(Data!$I:$I = $X32)),
   (--(Data!$DJ:$DJ = AC$24)))</f>
        <v>0</v>
      </c>
      <c r="AD32" s="34">
        <f t="shared" ca="1" si="26"/>
        <v>0</v>
      </c>
      <c r="AE32" s="34" cm="1">
        <f t="array" aca="1" ref="AE32" ca="1">SUMPRODUCT(
  (--(LOWER(Data!$CP:$CP) = "true")),
  (--(LOWER(Data!$CV:$CV) = "true")),
  (--(Data!$I:$I = 'Dashboard TOTAL'!$X32)),
  (--(Data!$DJ:$DJ = 'Dashboard TOTAL'!AE$23)),
  (--(Data!$DK:$DK = AE$24))
)</f>
        <v>0</v>
      </c>
      <c r="AF32" s="34" cm="1">
        <f t="array" aca="1" ref="AF32" ca="1">SUMPRODUCT(
  (--(LOWER(Data!$CP:$CP) = "true")),
  (--(LOWER(Data!$CV:$CV) = "true")),
  (--(Data!$I:$I = 'Dashboard TOTAL'!$X32)),
  (--(Data!$DJ:$DJ = 'Dashboard TOTAL'!AF$23)),
  (--(Data!$DK:$DK = AF$24))
)</f>
        <v>0</v>
      </c>
      <c r="AG32" s="34">
        <f t="shared" ca="1" si="27"/>
        <v>0</v>
      </c>
      <c r="AH32" s="45" cm="1">
        <f t="array" aca="1" ref="AH32" ca="1">SUMPRODUCT(
  (--(LOWER(Data!$DG:$DG) = "true")),
  (--(LOWER(Data!$CV:$CV) = "true")),
  (--(Data!$I:$I = $X32)),
  (--(Data!$DF:$DF = 'Dashboard TOTAL'!AH$24))
)</f>
        <v>0</v>
      </c>
      <c r="AI32" s="45" cm="1">
        <f t="array" aca="1" ref="AI32" ca="1">SUMPRODUCT(
  (--(LOWER(Data!$DG:$DG) = "true")),
  (--(LOWER(Data!$CV:$CV) = "true")),
  (--(Data!$I:$I = $X32)),
  (--(Data!$DF:$DF = 'Dashboard TOTAL'!AI$24))
)</f>
        <v>0</v>
      </c>
      <c r="AJ32" s="45">
        <f t="shared" ca="1" si="28"/>
        <v>0</v>
      </c>
      <c r="AK32" s="46">
        <f t="shared" ca="1" si="24"/>
        <v>1</v>
      </c>
      <c r="AL32" s="47">
        <f t="shared" ca="1" si="25"/>
        <v>1.0096930533117934</v>
      </c>
    </row>
    <row r="33" spans="1:38" ht="15.5">
      <c r="A33" s="13" t="s">
        <v>209</v>
      </c>
      <c r="X33" s="26" t="s">
        <v>166</v>
      </c>
      <c r="Y33" s="34" cm="1">
        <f t="array" aca="1" ref="Y33" ca="1">SUMPRODUCT(
  (--(LOWER(Data!$CP:$CP) = "true")),
  (--(LOWER(Data!$CV:$CV) = "true")),
  (--(Data!$I:$I = $X33)),
   (--(Data!$DJ:$DJ = Y$24)))</f>
        <v>0</v>
      </c>
      <c r="Z33" s="34" cm="1">
        <f t="array" aca="1" ref="Z33" ca="1">SUMPRODUCT(
  (--(LOWER(Data!$CP:$CP) = "true")),
  (--(LOWER(Data!$CV:$CV) = "true")),
  (--(Data!$I:$I = $X33)),
   (--(Data!$DJ:$DJ = Z$24)))</f>
        <v>0</v>
      </c>
      <c r="AA33" s="34" cm="1">
        <f t="array" aca="1" ref="AA33" ca="1">SUMPRODUCT(
  (--(LOWER(Data!$CP:$CP) = "true")),
  (--(LOWER(Data!$CV:$CV) = "true")),
  (--(Data!$I:$I = $X33)),
   (--(Data!$DJ:$DJ = AA$24)))</f>
        <v>0</v>
      </c>
      <c r="AB33" s="34" cm="1">
        <f t="array" aca="1" ref="AB33" ca="1">SUMPRODUCT(
  (--(LOWER(Data!$CP:$CP) = "true")),
  (--(LOWER(Data!$CV:$CV) = "true")),
  (--(Data!$I:$I = $X33)),
   (--(Data!$DJ:$DJ = AB$24)))</f>
        <v>0</v>
      </c>
      <c r="AC33" s="34" cm="1">
        <f t="array" aca="1" ref="AC33" ca="1">SUMPRODUCT(
  (--(LOWER(Data!$CP:$CP) = "true")),
  (--(LOWER(Data!$CV:$CV) = "true")),
  (--(Data!$I:$I = $X33)),
   (--(Data!$DJ:$DJ = AC$24)))</f>
        <v>0</v>
      </c>
      <c r="AD33" s="34">
        <f t="shared" ca="1" si="26"/>
        <v>0</v>
      </c>
      <c r="AE33" s="34" cm="1">
        <f t="array" aca="1" ref="AE33" ca="1">SUMPRODUCT(
  (--(LOWER(Data!$CP:$CP) = "true")),
  (--(LOWER(Data!$CV:$CV) = "true")),
  (--(Data!$I:$I = 'Dashboard TOTAL'!$X33)),
  (--(Data!$DJ:$DJ = 'Dashboard TOTAL'!AE$23)),
  (--(Data!$DK:$DK = AE$24))
)</f>
        <v>0</v>
      </c>
      <c r="AF33" s="34" cm="1">
        <f t="array" aca="1" ref="AF33" ca="1">SUMPRODUCT(
  (--(LOWER(Data!$CP:$CP) = "true")),
  (--(LOWER(Data!$CV:$CV) = "true")),
  (--(Data!$I:$I = 'Dashboard TOTAL'!$X33)),
  (--(Data!$DJ:$DJ = 'Dashboard TOTAL'!AF$23)),
  (--(Data!$DK:$DK = AF$24))
)</f>
        <v>0</v>
      </c>
      <c r="AG33" s="34">
        <f t="shared" ca="1" si="27"/>
        <v>0</v>
      </c>
      <c r="AH33" s="45" cm="1">
        <f t="array" aca="1" ref="AH33" ca="1">SUMPRODUCT(
  (--(LOWER(Data!$DG:$DG) = "true")),
  (--(LOWER(Data!$CV:$CV) = "true")),
  (--(Data!$I:$I = $X33)),
  (--(Data!$DF:$DF = 'Dashboard TOTAL'!AH$24))
)</f>
        <v>0</v>
      </c>
      <c r="AI33" s="45" cm="1">
        <f t="array" aca="1" ref="AI33" ca="1">SUMPRODUCT(
  (--(LOWER(Data!$DG:$DG) = "true")),
  (--(LOWER(Data!$CV:$CV) = "true")),
  (--(Data!$I:$I = $X33)),
  (--(Data!$DF:$DF = 'Dashboard TOTAL'!AI$24))
)</f>
        <v>0</v>
      </c>
      <c r="AJ33" s="45">
        <f t="shared" ca="1" si="28"/>
        <v>0</v>
      </c>
      <c r="AK33" s="46">
        <f t="shared" ca="1" si="24"/>
        <v>1</v>
      </c>
      <c r="AL33" s="47">
        <f t="shared" ca="1" si="25"/>
        <v>1.0096930533117934</v>
      </c>
    </row>
    <row r="34" spans="1:38" ht="15.5">
      <c r="A34" s="13"/>
      <c r="X34" s="26" t="s">
        <v>165</v>
      </c>
      <c r="Y34" s="34" cm="1">
        <f t="array" aca="1" ref="Y34" ca="1">SUMPRODUCT(
  (--(LOWER(Data!$CP:$CP) = "true")),
  (--(LOWER(Data!$CV:$CV) = "true")),
  (--(Data!$I:$I = $X34)),
   (--(Data!$DJ:$DJ = Y$24)))</f>
        <v>0</v>
      </c>
      <c r="Z34" s="34" cm="1">
        <f t="array" aca="1" ref="Z34" ca="1">SUMPRODUCT(
  (--(LOWER(Data!$CP:$CP) = "true")),
  (--(LOWER(Data!$CV:$CV) = "true")),
  (--(Data!$I:$I = $X34)),
   (--(Data!$DJ:$DJ = Z$24)))</f>
        <v>0</v>
      </c>
      <c r="AA34" s="34" cm="1">
        <f t="array" aca="1" ref="AA34" ca="1">SUMPRODUCT(
  (--(LOWER(Data!$CP:$CP) = "true")),
  (--(LOWER(Data!$CV:$CV) = "true")),
  (--(Data!$I:$I = $X34)),
   (--(Data!$DJ:$DJ = AA$24)))</f>
        <v>0</v>
      </c>
      <c r="AB34" s="34" cm="1">
        <f t="array" aca="1" ref="AB34" ca="1">SUMPRODUCT(
  (--(LOWER(Data!$CP:$CP) = "true")),
  (--(LOWER(Data!$CV:$CV) = "true")),
  (--(Data!$I:$I = $X34)),
   (--(Data!$DJ:$DJ = AB$24)))</f>
        <v>0</v>
      </c>
      <c r="AC34" s="34" cm="1">
        <f t="array" aca="1" ref="AC34" ca="1">SUMPRODUCT(
  (--(LOWER(Data!$CP:$CP) = "true")),
  (--(LOWER(Data!$CV:$CV) = "true")),
  (--(Data!$I:$I = $X34)),
   (--(Data!$DJ:$DJ = AC$24)))</f>
        <v>0</v>
      </c>
      <c r="AD34" s="34">
        <f t="shared" ca="1" si="26"/>
        <v>0</v>
      </c>
      <c r="AE34" s="34" cm="1">
        <f t="array" aca="1" ref="AE34" ca="1">SUMPRODUCT(
  (--(LOWER(Data!$CP:$CP) = "true")),
  (--(LOWER(Data!$CV:$CV) = "true")),
  (--(Data!$I:$I = 'Dashboard TOTAL'!$X34)),
  (--(Data!$DJ:$DJ = 'Dashboard TOTAL'!AE$23)),
  (--(Data!$DK:$DK = AE$24))
)</f>
        <v>0</v>
      </c>
      <c r="AF34" s="34" cm="1">
        <f t="array" aca="1" ref="AF34" ca="1">SUMPRODUCT(
  (--(LOWER(Data!$CP:$CP) = "true")),
  (--(LOWER(Data!$CV:$CV) = "true")),
  (--(Data!$I:$I = 'Dashboard TOTAL'!$X34)),
  (--(Data!$DJ:$DJ = 'Dashboard TOTAL'!AF$23)),
  (--(Data!$DK:$DK = AF$24))
)</f>
        <v>0</v>
      </c>
      <c r="AG34" s="34">
        <f t="shared" ca="1" si="27"/>
        <v>0</v>
      </c>
      <c r="AH34" s="45" cm="1">
        <f t="array" aca="1" ref="AH34" ca="1">SUMPRODUCT(
  (--(LOWER(Data!$DG:$DG) = "true")),
  (--(LOWER(Data!$CV:$CV) = "true")),
  (--(Data!$I:$I = $X34)),
  (--(Data!$DF:$DF = 'Dashboard TOTAL'!AH$24))
)</f>
        <v>0</v>
      </c>
      <c r="AI34" s="45" cm="1">
        <f t="array" aca="1" ref="AI34" ca="1">SUMPRODUCT(
  (--(LOWER(Data!$DG:$DG) = "true")),
  (--(LOWER(Data!$CV:$CV) = "true")),
  (--(Data!$I:$I = $X34)),
  (--(Data!$DF:$DF = 'Dashboard TOTAL'!AI$24))
)</f>
        <v>0</v>
      </c>
      <c r="AJ34" s="45">
        <f t="shared" ca="1" si="28"/>
        <v>0</v>
      </c>
      <c r="AK34" s="46">
        <f t="shared" ca="1" si="24"/>
        <v>1</v>
      </c>
      <c r="AL34" s="47">
        <f t="shared" ca="1" si="25"/>
        <v>1.0096930533117934</v>
      </c>
    </row>
    <row r="35" spans="1:38">
      <c r="X35" s="26" t="s">
        <v>156</v>
      </c>
      <c r="Y35" s="34" cm="1">
        <f t="array" aca="1" ref="Y35" ca="1">SUMPRODUCT(
  (--(LOWER(Data!$CP:$CP) = "true")),
  (--(LOWER(Data!$CV:$CV) = "true")),
  (--(Data!$I:$I = $X35)),
   (--(Data!$DJ:$DJ = Y$24)))</f>
        <v>0</v>
      </c>
      <c r="Z35" s="34" cm="1">
        <f t="array" aca="1" ref="Z35" ca="1">SUMPRODUCT(
  (--(LOWER(Data!$CP:$CP) = "true")),
  (--(LOWER(Data!$CV:$CV) = "true")),
  (--(Data!$I:$I = $X35)),
   (--(Data!$DJ:$DJ = Z$24)))</f>
        <v>0</v>
      </c>
      <c r="AA35" s="34" cm="1">
        <f t="array" aca="1" ref="AA35" ca="1">SUMPRODUCT(
  (--(LOWER(Data!$CP:$CP) = "true")),
  (--(LOWER(Data!$CV:$CV) = "true")),
  (--(Data!$I:$I = $X35)),
   (--(Data!$DJ:$DJ = AA$24)))</f>
        <v>0</v>
      </c>
      <c r="AB35" s="34" cm="1">
        <f t="array" aca="1" ref="AB35" ca="1">SUMPRODUCT(
  (--(LOWER(Data!$CP:$CP) = "true")),
  (--(LOWER(Data!$CV:$CV) = "true")),
  (--(Data!$I:$I = $X35)),
   (--(Data!$DJ:$DJ = AB$24)))</f>
        <v>0</v>
      </c>
      <c r="AC35" s="34" cm="1">
        <f t="array" aca="1" ref="AC35" ca="1">SUMPRODUCT(
  (--(LOWER(Data!$CP:$CP) = "true")),
  (--(LOWER(Data!$CV:$CV) = "true")),
  (--(Data!$I:$I = $X35)),
   (--(Data!$DJ:$DJ = AC$24)))</f>
        <v>0</v>
      </c>
      <c r="AD35" s="34">
        <f t="shared" ca="1" si="26"/>
        <v>0</v>
      </c>
      <c r="AE35" s="34" cm="1">
        <f t="array" aca="1" ref="AE35" ca="1">SUMPRODUCT(
  (--(LOWER(Data!$CP:$CP) = "true")),
  (--(LOWER(Data!$CV:$CV) = "true")),
  (--(Data!$I:$I = 'Dashboard TOTAL'!$X35)),
  (--(Data!$DJ:$DJ = 'Dashboard TOTAL'!AE$23)),
  (--(Data!$DK:$DK = AE$24))
)</f>
        <v>0</v>
      </c>
      <c r="AF35" s="34" cm="1">
        <f t="array" aca="1" ref="AF35" ca="1">SUMPRODUCT(
  (--(LOWER(Data!$CP:$CP) = "true")),
  (--(LOWER(Data!$CV:$CV) = "true")),
  (--(Data!$I:$I = 'Dashboard TOTAL'!$X35)),
  (--(Data!$DJ:$DJ = 'Dashboard TOTAL'!AF$23)),
  (--(Data!$DK:$DK = AF$24))
)</f>
        <v>0</v>
      </c>
      <c r="AG35" s="34">
        <f t="shared" ca="1" si="27"/>
        <v>0</v>
      </c>
      <c r="AH35" s="45" cm="1">
        <f t="array" aca="1" ref="AH35" ca="1">SUMPRODUCT(
  (--(LOWER(Data!$DG:$DG) = "true")),
  (--(LOWER(Data!$CV:$CV) = "true")),
  (--(Data!$I:$I = $X35)),
  (--(Data!$DF:$DF = 'Dashboard TOTAL'!AH$24))
)</f>
        <v>0</v>
      </c>
      <c r="AI35" s="45" cm="1">
        <f t="array" aca="1" ref="AI35" ca="1">SUMPRODUCT(
  (--(LOWER(Data!$DG:$DG) = "true")),
  (--(LOWER(Data!$CV:$CV) = "true")),
  (--(Data!$I:$I = $X35)),
  (--(Data!$DF:$DF = 'Dashboard TOTAL'!AI$24))
)</f>
        <v>0</v>
      </c>
      <c r="AJ35" s="45">
        <f t="shared" ca="1" si="28"/>
        <v>0</v>
      </c>
      <c r="AK35" s="46">
        <f t="shared" ca="1" si="24"/>
        <v>1</v>
      </c>
      <c r="AL35" s="47">
        <f t="shared" ca="1" si="25"/>
        <v>1.0096930533117934</v>
      </c>
    </row>
    <row r="36" spans="1:38">
      <c r="X36" s="26" t="s">
        <v>163</v>
      </c>
      <c r="Y36" s="34" cm="1">
        <f t="array" aca="1" ref="Y36" ca="1">SUMPRODUCT(
  (--(LOWER(Data!$CP:$CP) = "true")),
  (--(LOWER(Data!$CV:$CV) = "true")),
  (--(Data!$I:$I = $X36)),
   (--(Data!$DJ:$DJ = Y$24)))</f>
        <v>0</v>
      </c>
      <c r="Z36" s="34" cm="1">
        <f t="array" aca="1" ref="Z36" ca="1">SUMPRODUCT(
  (--(LOWER(Data!$CP:$CP) = "true")),
  (--(LOWER(Data!$CV:$CV) = "true")),
  (--(Data!$I:$I = $X36)),
   (--(Data!$DJ:$DJ = Z$24)))</f>
        <v>0</v>
      </c>
      <c r="AA36" s="34" cm="1">
        <f t="array" aca="1" ref="AA36" ca="1">SUMPRODUCT(
  (--(LOWER(Data!$CP:$CP) = "true")),
  (--(LOWER(Data!$CV:$CV) = "true")),
  (--(Data!$I:$I = $X36)),
   (--(Data!$DJ:$DJ = AA$24)))</f>
        <v>0</v>
      </c>
      <c r="AB36" s="34" cm="1">
        <f t="array" aca="1" ref="AB36" ca="1">SUMPRODUCT(
  (--(LOWER(Data!$CP:$CP) = "true")),
  (--(LOWER(Data!$CV:$CV) = "true")),
  (--(Data!$I:$I = $X36)),
   (--(Data!$DJ:$DJ = AB$24)))</f>
        <v>0</v>
      </c>
      <c r="AC36" s="34" cm="1">
        <f t="array" aca="1" ref="AC36" ca="1">SUMPRODUCT(
  (--(LOWER(Data!$CP:$CP) = "true")),
  (--(LOWER(Data!$CV:$CV) = "true")),
  (--(Data!$I:$I = $X36)),
   (--(Data!$DJ:$DJ = AC$24)))</f>
        <v>0</v>
      </c>
      <c r="AD36" s="34">
        <f t="shared" ca="1" si="26"/>
        <v>0</v>
      </c>
      <c r="AE36" s="34" cm="1">
        <f t="array" aca="1" ref="AE36" ca="1">SUMPRODUCT(
  (--(LOWER(Data!$CP:$CP) = "true")),
  (--(LOWER(Data!$CV:$CV) = "true")),
  (--(Data!$I:$I = 'Dashboard TOTAL'!$X36)),
  (--(Data!$DJ:$DJ = 'Dashboard TOTAL'!AE$23)),
  (--(Data!$DK:$DK = AE$24))
)</f>
        <v>0</v>
      </c>
      <c r="AF36" s="34" cm="1">
        <f t="array" aca="1" ref="AF36" ca="1">SUMPRODUCT(
  (--(LOWER(Data!$CP:$CP) = "true")),
  (--(LOWER(Data!$CV:$CV) = "true")),
  (--(Data!$I:$I = 'Dashboard TOTAL'!$X36)),
  (--(Data!$DJ:$DJ = 'Dashboard TOTAL'!AF$23)),
  (--(Data!$DK:$DK = AF$24))
)</f>
        <v>0</v>
      </c>
      <c r="AG36" s="34">
        <f t="shared" ca="1" si="27"/>
        <v>0</v>
      </c>
      <c r="AH36" s="45" cm="1">
        <f t="array" aca="1" ref="AH36" ca="1">SUMPRODUCT(
  (--(LOWER(Data!$DG:$DG) = "true")),
  (--(LOWER(Data!$CV:$CV) = "true")),
  (--(Data!$I:$I = $X36)),
  (--(Data!$DF:$DF = 'Dashboard TOTAL'!AH$24))
)</f>
        <v>0</v>
      </c>
      <c r="AI36" s="45" cm="1">
        <f t="array" aca="1" ref="AI36" ca="1">SUMPRODUCT(
  (--(LOWER(Data!$DG:$DG) = "true")),
  (--(LOWER(Data!$CV:$CV) = "true")),
  (--(Data!$I:$I = $X36)),
  (--(Data!$DF:$DF = 'Dashboard TOTAL'!AI$24))
)</f>
        <v>0</v>
      </c>
      <c r="AJ36" s="45">
        <f t="shared" ca="1" si="28"/>
        <v>0</v>
      </c>
      <c r="AK36" s="46">
        <f t="shared" ca="1" si="24"/>
        <v>1</v>
      </c>
      <c r="AL36" s="47">
        <f t="shared" ca="1" si="25"/>
        <v>1.0096930533117934</v>
      </c>
    </row>
    <row r="37" spans="1:38">
      <c r="X37" s="26" t="s">
        <v>164</v>
      </c>
      <c r="Y37" s="34" cm="1">
        <f t="array" aca="1" ref="Y37" ca="1">SUMPRODUCT(
  (--(LOWER(Data!$CP:$CP) = "true")),
  (--(LOWER(Data!$CV:$CV) = "true")),
  (--(Data!$I:$I = $X37)),
   (--(Data!$DJ:$DJ = Y$24)))</f>
        <v>0</v>
      </c>
      <c r="Z37" s="34" cm="1">
        <f t="array" aca="1" ref="Z37" ca="1">SUMPRODUCT(
  (--(LOWER(Data!$CP:$CP) = "true")),
  (--(LOWER(Data!$CV:$CV) = "true")),
  (--(Data!$I:$I = $X37)),
   (--(Data!$DJ:$DJ = Z$24)))</f>
        <v>0</v>
      </c>
      <c r="AA37" s="34" cm="1">
        <f t="array" aca="1" ref="AA37" ca="1">SUMPRODUCT(
  (--(LOWER(Data!$CP:$CP) = "true")),
  (--(LOWER(Data!$CV:$CV) = "true")),
  (--(Data!$I:$I = $X37)),
   (--(Data!$DJ:$DJ = AA$24)))</f>
        <v>0</v>
      </c>
      <c r="AB37" s="34" cm="1">
        <f t="array" aca="1" ref="AB37" ca="1">SUMPRODUCT(
  (--(LOWER(Data!$CP:$CP) = "true")),
  (--(LOWER(Data!$CV:$CV) = "true")),
  (--(Data!$I:$I = $X37)),
   (--(Data!$DJ:$DJ = AB$24)))</f>
        <v>0</v>
      </c>
      <c r="AC37" s="34" cm="1">
        <f t="array" aca="1" ref="AC37" ca="1">SUMPRODUCT(
  (--(LOWER(Data!$CP:$CP) = "true")),
  (--(LOWER(Data!$CV:$CV) = "true")),
  (--(Data!$I:$I = $X37)),
   (--(Data!$DJ:$DJ = AC$24)))</f>
        <v>0</v>
      </c>
      <c r="AD37" s="34">
        <f t="shared" ca="1" si="26"/>
        <v>0</v>
      </c>
      <c r="AE37" s="34" cm="1">
        <f t="array" aca="1" ref="AE37" ca="1">SUMPRODUCT(
  (--(LOWER(Data!$CP:$CP) = "true")),
  (--(LOWER(Data!$CV:$CV) = "true")),
  (--(Data!$I:$I = 'Dashboard TOTAL'!$X37)),
  (--(Data!$DJ:$DJ = 'Dashboard TOTAL'!AE$23)),
  (--(Data!$DK:$DK = AE$24))
)</f>
        <v>0</v>
      </c>
      <c r="AF37" s="34" cm="1">
        <f t="array" aca="1" ref="AF37" ca="1">SUMPRODUCT(
  (--(LOWER(Data!$CP:$CP) = "true")),
  (--(LOWER(Data!$CV:$CV) = "true")),
  (--(Data!$I:$I = 'Dashboard TOTAL'!$X37)),
  (--(Data!$DJ:$DJ = 'Dashboard TOTAL'!AF$23)),
  (--(Data!$DK:$DK = AF$24))
)</f>
        <v>0</v>
      </c>
      <c r="AG37" s="34">
        <f t="shared" ca="1" si="27"/>
        <v>0</v>
      </c>
      <c r="AH37" s="45" cm="1">
        <f t="array" aca="1" ref="AH37" ca="1">SUMPRODUCT(
  (--(LOWER(Data!$DG:$DG) = "true")),
  (--(LOWER(Data!$CV:$CV) = "true")),
  (--(Data!$I:$I = $X37)),
  (--(Data!$DF:$DF = 'Dashboard TOTAL'!AH$24))
)</f>
        <v>0</v>
      </c>
      <c r="AI37" s="45" cm="1">
        <f t="array" aca="1" ref="AI37" ca="1">SUMPRODUCT(
  (--(LOWER(Data!$DG:$DG) = "true")),
  (--(LOWER(Data!$CV:$CV) = "true")),
  (--(Data!$I:$I = $X37)),
  (--(Data!$DF:$DF = 'Dashboard TOTAL'!AI$24))
)</f>
        <v>0</v>
      </c>
      <c r="AJ37" s="45">
        <f t="shared" ca="1" si="28"/>
        <v>0</v>
      </c>
      <c r="AK37" s="46">
        <f t="shared" ca="1" si="24"/>
        <v>1</v>
      </c>
      <c r="AL37" s="47">
        <f t="shared" ca="1" si="25"/>
        <v>1.0096930533117934</v>
      </c>
    </row>
    <row r="38" spans="1:38">
      <c r="X38" s="26" t="s">
        <v>122</v>
      </c>
      <c r="Y38" s="34" cm="1">
        <f t="array" aca="1" ref="Y38" ca="1">SUMPRODUCT(
  (--(LOWER(Data!$CP:$CP) = "true")),
  (--(LOWER(Data!$CV:$CV) = "true")),
  (--(Data!$I:$I = $X38)),
   (--(Data!$DJ:$DJ = Y$24)))</f>
        <v>0</v>
      </c>
      <c r="Z38" s="34" cm="1">
        <f t="array" aca="1" ref="Z38" ca="1">SUMPRODUCT(
  (--(LOWER(Data!$CP:$CP) = "true")),
  (--(LOWER(Data!$CV:$CV) = "true")),
  (--(Data!$I:$I = $X38)),
   (--(Data!$DJ:$DJ = Z$24)))</f>
        <v>0</v>
      </c>
      <c r="AA38" s="34" cm="1">
        <f t="array" aca="1" ref="AA38" ca="1">SUMPRODUCT(
  (--(LOWER(Data!$CP:$CP) = "true")),
  (--(LOWER(Data!$CV:$CV) = "true")),
  (--(Data!$I:$I = $X38)),
   (--(Data!$DJ:$DJ = AA$24)))</f>
        <v>0</v>
      </c>
      <c r="AB38" s="34" cm="1">
        <f t="array" aca="1" ref="AB38" ca="1">SUMPRODUCT(
  (--(LOWER(Data!$CP:$CP) = "true")),
  (--(LOWER(Data!$CV:$CV) = "true")),
  (--(Data!$I:$I = $X38)),
   (--(Data!$DJ:$DJ = AB$24)))</f>
        <v>0</v>
      </c>
      <c r="AC38" s="34" cm="1">
        <f t="array" aca="1" ref="AC38" ca="1">SUMPRODUCT(
  (--(LOWER(Data!$CP:$CP) = "true")),
  (--(LOWER(Data!$CV:$CV) = "true")),
  (--(Data!$I:$I = $X38)),
   (--(Data!$DJ:$DJ = AC$24)))</f>
        <v>0</v>
      </c>
      <c r="AD38" s="34">
        <f t="shared" ca="1" si="26"/>
        <v>0</v>
      </c>
      <c r="AE38" s="34" cm="1">
        <f t="array" aca="1" ref="AE38" ca="1">SUMPRODUCT(
  (--(LOWER(Data!$CP:$CP) = "true")),
  (--(LOWER(Data!$CV:$CV) = "true")),
  (--(Data!$I:$I = 'Dashboard TOTAL'!$X38)),
  (--(Data!$DJ:$DJ = 'Dashboard TOTAL'!AE$23)),
  (--(Data!$DK:$DK = AE$24))
)</f>
        <v>0</v>
      </c>
      <c r="AF38" s="34" cm="1">
        <f t="array" aca="1" ref="AF38" ca="1">SUMPRODUCT(
  (--(LOWER(Data!$CP:$CP) = "true")),
  (--(LOWER(Data!$CV:$CV) = "true")),
  (--(Data!$I:$I = 'Dashboard TOTAL'!$X38)),
  (--(Data!$DJ:$DJ = 'Dashboard TOTAL'!AF$23)),
  (--(Data!$DK:$DK = AF$24))
)</f>
        <v>0</v>
      </c>
      <c r="AG38" s="34">
        <f t="shared" ca="1" si="27"/>
        <v>0</v>
      </c>
      <c r="AH38" s="45" cm="1">
        <f t="array" aca="1" ref="AH38" ca="1">SUMPRODUCT(
  (--(LOWER(Data!$DG:$DG) = "true")),
  (--(LOWER(Data!$CV:$CV) = "true")),
  (--(Data!$I:$I = $X38)),
  (--(Data!$DF:$DF = 'Dashboard TOTAL'!AH$24))
)</f>
        <v>0</v>
      </c>
      <c r="AI38" s="45" cm="1">
        <f t="array" aca="1" ref="AI38" ca="1">SUMPRODUCT(
  (--(LOWER(Data!$DG:$DG) = "true")),
  (--(LOWER(Data!$CV:$CV) = "true")),
  (--(Data!$I:$I = $X38)),
  (--(Data!$DF:$DF = 'Dashboard TOTAL'!AI$24))
)</f>
        <v>0</v>
      </c>
      <c r="AJ38" s="45">
        <f t="shared" ca="1" si="28"/>
        <v>0</v>
      </c>
      <c r="AK38" s="46">
        <f t="shared" ca="1" si="24"/>
        <v>1</v>
      </c>
      <c r="AL38" s="47">
        <f t="shared" ca="1" si="25"/>
        <v>1.0096930533117934</v>
      </c>
    </row>
    <row r="39" spans="1:38">
      <c r="X39" s="26" t="s">
        <v>159</v>
      </c>
      <c r="Y39" s="34" cm="1">
        <f t="array" aca="1" ref="Y39" ca="1">SUMPRODUCT(
  (--(LOWER(Data!$CP:$CP) = "true")),
  (--(LOWER(Data!$CV:$CV) = "true")),
  (--(Data!$I:$I = $X39)),
   (--(Data!$DJ:$DJ = Y$24)))</f>
        <v>0</v>
      </c>
      <c r="Z39" s="34" cm="1">
        <f t="array" aca="1" ref="Z39" ca="1">SUMPRODUCT(
  (--(LOWER(Data!$CP:$CP) = "true")),
  (--(LOWER(Data!$CV:$CV) = "true")),
  (--(Data!$I:$I = $X39)),
   (--(Data!$DJ:$DJ = Z$24)))</f>
        <v>0</v>
      </c>
      <c r="AA39" s="34" cm="1">
        <f t="array" aca="1" ref="AA39" ca="1">SUMPRODUCT(
  (--(LOWER(Data!$CP:$CP) = "true")),
  (--(LOWER(Data!$CV:$CV) = "true")),
  (--(Data!$I:$I = $X39)),
   (--(Data!$DJ:$DJ = AA$24)))</f>
        <v>0</v>
      </c>
      <c r="AB39" s="34" cm="1">
        <f t="array" aca="1" ref="AB39" ca="1">SUMPRODUCT(
  (--(LOWER(Data!$CP:$CP) = "true")),
  (--(LOWER(Data!$CV:$CV) = "true")),
  (--(Data!$I:$I = $X39)),
   (--(Data!$DJ:$DJ = AB$24)))</f>
        <v>0</v>
      </c>
      <c r="AC39" s="34" cm="1">
        <f t="array" aca="1" ref="AC39" ca="1">SUMPRODUCT(
  (--(LOWER(Data!$CP:$CP) = "true")),
  (--(LOWER(Data!$CV:$CV) = "true")),
  (--(Data!$I:$I = $X39)),
   (--(Data!$DJ:$DJ = AC$24)))</f>
        <v>0</v>
      </c>
      <c r="AD39" s="34">
        <f t="shared" ca="1" si="26"/>
        <v>0</v>
      </c>
      <c r="AE39" s="34" cm="1">
        <f t="array" aca="1" ref="AE39" ca="1">SUMPRODUCT(
  (--(LOWER(Data!$CP:$CP) = "true")),
  (--(LOWER(Data!$CV:$CV) = "true")),
  (--(Data!$I:$I = 'Dashboard TOTAL'!$X39)),
  (--(Data!$DJ:$DJ = 'Dashboard TOTAL'!AE$23)),
  (--(Data!$DK:$DK = AE$24))
)</f>
        <v>0</v>
      </c>
      <c r="AF39" s="34" cm="1">
        <f t="array" aca="1" ref="AF39" ca="1">SUMPRODUCT(
  (--(LOWER(Data!$CP:$CP) = "true")),
  (--(LOWER(Data!$CV:$CV) = "true")),
  (--(Data!$I:$I = 'Dashboard TOTAL'!$X39)),
  (--(Data!$DJ:$DJ = 'Dashboard TOTAL'!AF$23)),
  (--(Data!$DK:$DK = AF$24))
)</f>
        <v>0</v>
      </c>
      <c r="AG39" s="34">
        <f t="shared" ca="1" si="27"/>
        <v>0</v>
      </c>
      <c r="AH39" s="45" cm="1">
        <f t="array" aca="1" ref="AH39" ca="1">SUMPRODUCT(
  (--(LOWER(Data!$DG:$DG) = "true")),
  (--(LOWER(Data!$CV:$CV) = "true")),
  (--(Data!$I:$I = $X39)),
  (--(Data!$DF:$DF = 'Dashboard TOTAL'!AH$24))
)</f>
        <v>0</v>
      </c>
      <c r="AI39" s="45" cm="1">
        <f t="array" aca="1" ref="AI39" ca="1">SUMPRODUCT(
  (--(LOWER(Data!$DG:$DG) = "true")),
  (--(LOWER(Data!$CV:$CV) = "true")),
  (--(Data!$I:$I = $X39)),
  (--(Data!$DF:$DF = 'Dashboard TOTAL'!AI$24))
)</f>
        <v>0</v>
      </c>
      <c r="AJ39" s="45">
        <f t="shared" ca="1" si="28"/>
        <v>0</v>
      </c>
      <c r="AK39" s="46">
        <f t="shared" ca="1" si="24"/>
        <v>1</v>
      </c>
      <c r="AL39" s="47">
        <f t="shared" ca="1" si="25"/>
        <v>1.0096930533117934</v>
      </c>
    </row>
    <row r="40" spans="1:38">
      <c r="X40" s="27" t="s">
        <v>182</v>
      </c>
      <c r="Y40" s="35">
        <f t="shared" ref="Y40:AE40" ca="1" si="29">SUM(Y29:Y39)</f>
        <v>0</v>
      </c>
      <c r="Z40" s="35">
        <f t="shared" ca="1" si="29"/>
        <v>0</v>
      </c>
      <c r="AA40" s="35">
        <f t="shared" ca="1" si="29"/>
        <v>0</v>
      </c>
      <c r="AB40" s="35">
        <f t="shared" ca="1" si="29"/>
        <v>0</v>
      </c>
      <c r="AC40" s="35">
        <f t="shared" ca="1" si="29"/>
        <v>0</v>
      </c>
      <c r="AD40" s="35">
        <f t="shared" ca="1" si="29"/>
        <v>0</v>
      </c>
      <c r="AE40" s="35">
        <f t="shared" ca="1" si="29"/>
        <v>0</v>
      </c>
      <c r="AF40" s="35">
        <f t="shared" ref="AF40:AG40" ca="1" si="30">SUM(AF29:AF39)</f>
        <v>0</v>
      </c>
      <c r="AG40" s="35">
        <f t="shared" ca="1" si="30"/>
        <v>0</v>
      </c>
      <c r="AH40" s="48">
        <f t="shared" ref="AH40:AJ40" ca="1" si="31">SUM(AH29:AH39)</f>
        <v>0</v>
      </c>
      <c r="AI40" s="48">
        <f t="shared" ca="1" si="31"/>
        <v>0</v>
      </c>
      <c r="AJ40" s="48">
        <f t="shared" ca="1" si="31"/>
        <v>0</v>
      </c>
      <c r="AK40" s="49">
        <f t="shared" ca="1" si="24"/>
        <v>1</v>
      </c>
      <c r="AL40" s="50">
        <f t="shared" ca="1" si="25"/>
        <v>1.0096930533117934</v>
      </c>
    </row>
    <row r="41" spans="1:38">
      <c r="X41" t="str">
        <f>E20</f>
        <v>Update: 06 Januari 2025 Pkl 08:00</v>
      </c>
    </row>
    <row r="42" spans="1:38">
      <c r="X42" s="9" t="s">
        <v>198</v>
      </c>
    </row>
  </sheetData>
  <mergeCells count="26">
    <mergeCell ref="BB7:BB8"/>
    <mergeCell ref="E5:U5"/>
    <mergeCell ref="X5:AL5"/>
    <mergeCell ref="F6:O6"/>
    <mergeCell ref="Q6:U6"/>
    <mergeCell ref="Y6:AF6"/>
    <mergeCell ref="AH6:AL6"/>
    <mergeCell ref="E6:E7"/>
    <mergeCell ref="P6:P7"/>
    <mergeCell ref="X6:X7"/>
    <mergeCell ref="BH7:BH8"/>
    <mergeCell ref="X27:X28"/>
    <mergeCell ref="AD27:AD28"/>
    <mergeCell ref="X26:AL26"/>
    <mergeCell ref="AO5:AY6"/>
    <mergeCell ref="BB5:BM6"/>
    <mergeCell ref="Y27:AC27"/>
    <mergeCell ref="AE27:AG27"/>
    <mergeCell ref="AH27:AL27"/>
    <mergeCell ref="AG6:AG7"/>
    <mergeCell ref="AP7:AS7"/>
    <mergeCell ref="AU7:AY7"/>
    <mergeCell ref="BC7:BG7"/>
    <mergeCell ref="BI7:BM7"/>
    <mergeCell ref="AO7:AO8"/>
    <mergeCell ref="AT7:AT8"/>
  </mergeCells>
  <conditionalFormatting sqref="F8:P18">
    <cfRule type="cellIs" dxfId="24" priority="31" operator="equal">
      <formula>0</formula>
    </cfRule>
  </conditionalFormatting>
  <conditionalFormatting sqref="Q8:S18 AH8:AJ18 AU9:AW19 BI9:BK19">
    <cfRule type="cellIs" dxfId="23" priority="20" operator="equal">
      <formula>0</formula>
    </cfRule>
  </conditionalFormatting>
  <conditionalFormatting sqref="T8:T19">
    <cfRule type="cellIs" dxfId="22" priority="10" operator="greaterThanOrEqual">
      <formula>0.9479</formula>
    </cfRule>
    <cfRule type="cellIs" dxfId="21" priority="11" operator="lessThan">
      <formula>0.9479</formula>
    </cfRule>
  </conditionalFormatting>
  <conditionalFormatting sqref="U8:U19">
    <cfRule type="cellIs" dxfId="20" priority="28" operator="greaterThanOrEqual">
      <formula>1</formula>
    </cfRule>
    <cfRule type="cellIs" dxfId="19" priority="29" operator="lessThan">
      <formula>1</formula>
    </cfRule>
  </conditionalFormatting>
  <conditionalFormatting sqref="Y8:AG18 AP9:AT19 BC9:BH19">
    <cfRule type="cellIs" dxfId="18" priority="30" operator="equal">
      <formula>0</formula>
    </cfRule>
  </conditionalFormatting>
  <conditionalFormatting sqref="Y29:AG39">
    <cfRule type="cellIs" dxfId="17" priority="1" operator="equal">
      <formula>0</formula>
    </cfRule>
  </conditionalFormatting>
  <conditionalFormatting sqref="AH29:AJ39">
    <cfRule type="cellIs" dxfId="16" priority="6" operator="equal">
      <formula>0</formula>
    </cfRule>
  </conditionalFormatting>
  <conditionalFormatting sqref="AK8:AK19">
    <cfRule type="cellIs" dxfId="15" priority="26" operator="greaterThanOrEqual">
      <formula>0.9904</formula>
    </cfRule>
    <cfRule type="cellIs" dxfId="14" priority="27" operator="lessThan">
      <formula>0.9904</formula>
    </cfRule>
  </conditionalFormatting>
  <conditionalFormatting sqref="AK29:AK40">
    <cfRule type="cellIs" dxfId="13" priority="7" operator="greaterThanOrEqual">
      <formula>0.9904</formula>
    </cfRule>
    <cfRule type="cellIs" dxfId="12" priority="8" operator="lessThan">
      <formula>0.9904</formula>
    </cfRule>
  </conditionalFormatting>
  <conditionalFormatting sqref="AL8:AL19">
    <cfRule type="cellIs" dxfId="11" priority="12" operator="greaterThanOrEqual">
      <formula>1</formula>
    </cfRule>
    <cfRule type="cellIs" dxfId="10" priority="13" operator="lessThan">
      <formula>1</formula>
    </cfRule>
  </conditionalFormatting>
  <conditionalFormatting sqref="AL29:AL40">
    <cfRule type="cellIs" dxfId="9" priority="4" operator="greaterThanOrEqual">
      <formula>1</formula>
    </cfRule>
    <cfRule type="cellIs" dxfId="8" priority="5" operator="lessThan">
      <formula>1</formula>
    </cfRule>
  </conditionalFormatting>
  <conditionalFormatting sqref="AX9:AX20">
    <cfRule type="cellIs" dxfId="7" priority="16" operator="greaterThanOrEqual">
      <formula>0.8224</formula>
    </cfRule>
    <cfRule type="cellIs" dxfId="6" priority="17" operator="lessThan">
      <formula>0.8224</formula>
    </cfRule>
  </conditionalFormatting>
  <conditionalFormatting sqref="AY9:AY20">
    <cfRule type="cellIs" dxfId="5" priority="24" operator="greaterThanOrEqual">
      <formula>1</formula>
    </cfRule>
    <cfRule type="cellIs" dxfId="4" priority="25" operator="lessThan">
      <formula>1</formula>
    </cfRule>
  </conditionalFormatting>
  <conditionalFormatting sqref="BL9:BL20">
    <cfRule type="cellIs" dxfId="3" priority="14" operator="greaterThan">
      <formula>0.9058</formula>
    </cfRule>
    <cfRule type="cellIs" dxfId="2" priority="15" operator="lessThan">
      <formula>0.9058</formula>
    </cfRule>
  </conditionalFormatting>
  <conditionalFormatting sqref="BM9:BM20">
    <cfRule type="cellIs" dxfId="1" priority="22" operator="greaterThanOrEqual">
      <formula>1</formula>
    </cfRule>
    <cfRule type="cellIs" dxfId="0" priority="23" operator="lessThan">
      <formula>1</formula>
    </cfRule>
  </conditionalFormatting>
  <pageMargins left="0.7" right="0.7" top="0.75" bottom="0.75" header="0.3" footer="0.3"/>
  <ignoredErrors>
    <ignoredError sqref="P1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9"/>
  <sheetViews>
    <sheetView topLeftCell="R1" workbookViewId="0">
      <selection activeCell="Q12" sqref="Q12"/>
    </sheetView>
  </sheetViews>
  <sheetFormatPr defaultColWidth="8.6328125" defaultRowHeight="14"/>
  <cols>
    <col min="1" max="1" width="1.81640625" customWidth="1"/>
    <col min="2" max="2" width="10.81640625" customWidth="1"/>
    <col min="13" max="13" width="15.453125" customWidth="1"/>
    <col min="15" max="15" width="12.453125" customWidth="1"/>
  </cols>
  <sheetData>
    <row r="1" spans="1:34">
      <c r="B1" s="1">
        <f ca="1">TODAY()</f>
        <v>45695</v>
      </c>
    </row>
    <row r="2" spans="1:34">
      <c r="B2" s="1">
        <f ca="1">NOW()</f>
        <v>45695.611094791668</v>
      </c>
      <c r="AG2" t="s">
        <v>210</v>
      </c>
      <c r="AH2" t="s">
        <v>211</v>
      </c>
    </row>
    <row r="3" spans="1:34">
      <c r="A3" s="121" t="s">
        <v>212</v>
      </c>
      <c r="B3" s="121"/>
      <c r="C3" s="121"/>
      <c r="E3" s="121" t="s">
        <v>213</v>
      </c>
      <c r="F3" s="121"/>
      <c r="G3" s="121"/>
      <c r="I3" s="121" t="s">
        <v>214</v>
      </c>
      <c r="J3" s="121"/>
      <c r="K3" s="121"/>
      <c r="M3" t="s">
        <v>7</v>
      </c>
      <c r="O3" t="s">
        <v>215</v>
      </c>
      <c r="Q3" t="s">
        <v>6</v>
      </c>
      <c r="T3" t="s">
        <v>216</v>
      </c>
      <c r="V3" t="s">
        <v>10</v>
      </c>
      <c r="X3" t="s">
        <v>217</v>
      </c>
      <c r="Z3" t="s">
        <v>218</v>
      </c>
      <c r="AB3" t="s">
        <v>219</v>
      </c>
      <c r="AD3" t="s">
        <v>26</v>
      </c>
      <c r="AG3" t="s">
        <v>220</v>
      </c>
      <c r="AH3">
        <v>3</v>
      </c>
    </row>
    <row r="4" spans="1:34">
      <c r="B4" t="s">
        <v>221</v>
      </c>
      <c r="C4">
        <v>36</v>
      </c>
      <c r="F4" t="s">
        <v>221</v>
      </c>
      <c r="J4" t="s">
        <v>221</v>
      </c>
      <c r="M4" t="s">
        <v>158</v>
      </c>
      <c r="O4" t="s">
        <v>128</v>
      </c>
      <c r="Q4" t="s">
        <v>130</v>
      </c>
      <c r="T4" t="s">
        <v>120</v>
      </c>
      <c r="V4" t="s">
        <v>170</v>
      </c>
      <c r="X4" t="s">
        <v>141</v>
      </c>
      <c r="Z4" t="s">
        <v>88</v>
      </c>
      <c r="AB4" t="s">
        <v>91</v>
      </c>
      <c r="AD4" t="s">
        <v>222</v>
      </c>
      <c r="AG4" t="s">
        <v>223</v>
      </c>
      <c r="AH4">
        <v>3</v>
      </c>
    </row>
    <row r="5" spans="1:34">
      <c r="A5">
        <v>1</v>
      </c>
      <c r="B5">
        <v>3</v>
      </c>
      <c r="C5" t="s">
        <v>224</v>
      </c>
      <c r="E5">
        <v>1</v>
      </c>
      <c r="F5">
        <v>1</v>
      </c>
      <c r="G5" t="s">
        <v>225</v>
      </c>
      <c r="I5">
        <v>1</v>
      </c>
      <c r="J5">
        <v>1</v>
      </c>
      <c r="K5" t="s">
        <v>225</v>
      </c>
      <c r="M5" t="s">
        <v>168</v>
      </c>
      <c r="Q5" t="s">
        <v>173</v>
      </c>
      <c r="V5" t="s">
        <v>160</v>
      </c>
      <c r="Z5" t="s">
        <v>147</v>
      </c>
      <c r="AB5" t="s">
        <v>172</v>
      </c>
      <c r="AG5" t="s">
        <v>226</v>
      </c>
      <c r="AH5">
        <v>6</v>
      </c>
    </row>
    <row r="6" spans="1:34">
      <c r="A6">
        <v>2</v>
      </c>
      <c r="B6">
        <v>6</v>
      </c>
      <c r="C6" t="s">
        <v>227</v>
      </c>
      <c r="E6">
        <v>2</v>
      </c>
      <c r="F6">
        <v>2</v>
      </c>
      <c r="G6" t="s">
        <v>228</v>
      </c>
      <c r="I6">
        <v>2</v>
      </c>
      <c r="J6">
        <v>2</v>
      </c>
      <c r="K6" t="s">
        <v>228</v>
      </c>
      <c r="M6" t="s">
        <v>121</v>
      </c>
      <c r="Q6" t="s">
        <v>162</v>
      </c>
      <c r="V6" t="s">
        <v>167</v>
      </c>
      <c r="AB6" t="s">
        <v>174</v>
      </c>
      <c r="AG6" t="s">
        <v>229</v>
      </c>
      <c r="AH6">
        <v>36</v>
      </c>
    </row>
    <row r="7" spans="1:34">
      <c r="A7">
        <v>3</v>
      </c>
      <c r="B7">
        <v>12</v>
      </c>
      <c r="C7" t="s">
        <v>230</v>
      </c>
      <c r="E7">
        <v>3</v>
      </c>
      <c r="F7">
        <v>3</v>
      </c>
      <c r="G7" t="s">
        <v>231</v>
      </c>
      <c r="I7">
        <v>3</v>
      </c>
      <c r="J7">
        <v>3</v>
      </c>
      <c r="K7" t="s">
        <v>231</v>
      </c>
      <c r="Q7" t="s">
        <v>133</v>
      </c>
      <c r="V7" t="s">
        <v>232</v>
      </c>
    </row>
    <row r="8" spans="1:34">
      <c r="A8">
        <v>4</v>
      </c>
      <c r="B8">
        <v>24</v>
      </c>
      <c r="C8" t="s">
        <v>233</v>
      </c>
      <c r="E8">
        <v>4</v>
      </c>
      <c r="F8">
        <v>6</v>
      </c>
      <c r="G8" t="s">
        <v>227</v>
      </c>
      <c r="I8">
        <v>4</v>
      </c>
      <c r="J8" t="s">
        <v>234</v>
      </c>
      <c r="K8" t="s">
        <v>235</v>
      </c>
      <c r="Q8" t="s">
        <v>157</v>
      </c>
    </row>
    <row r="9" spans="1:34">
      <c r="A9">
        <v>5</v>
      </c>
      <c r="B9">
        <v>36</v>
      </c>
      <c r="C9" t="s">
        <v>236</v>
      </c>
      <c r="E9">
        <v>5</v>
      </c>
      <c r="F9" t="s">
        <v>237</v>
      </c>
      <c r="G9" t="s">
        <v>238</v>
      </c>
      <c r="Q9" t="s">
        <v>175</v>
      </c>
    </row>
    <row r="10" spans="1:34">
      <c r="A10">
        <v>6</v>
      </c>
      <c r="B10">
        <v>48</v>
      </c>
      <c r="C10" t="s">
        <v>239</v>
      </c>
      <c r="Q10" t="s">
        <v>176</v>
      </c>
    </row>
    <row r="11" spans="1:34">
      <c r="A11">
        <v>7</v>
      </c>
      <c r="B11">
        <v>72</v>
      </c>
      <c r="C11" t="s">
        <v>240</v>
      </c>
      <c r="Q11" t="s">
        <v>241</v>
      </c>
    </row>
    <row r="12" spans="1:34">
      <c r="A12">
        <v>8</v>
      </c>
      <c r="B12" t="s">
        <v>242</v>
      </c>
      <c r="C12" t="s">
        <v>243</v>
      </c>
      <c r="Q12" t="s">
        <v>244</v>
      </c>
    </row>
    <row r="14" spans="1:34">
      <c r="A14">
        <v>1</v>
      </c>
      <c r="B14">
        <v>12</v>
      </c>
      <c r="C14" t="s">
        <v>245</v>
      </c>
    </row>
    <row r="15" spans="1:34">
      <c r="A15">
        <v>2</v>
      </c>
      <c r="B15">
        <v>9</v>
      </c>
      <c r="C15" t="s">
        <v>246</v>
      </c>
    </row>
    <row r="16" spans="1:34">
      <c r="A16">
        <v>3</v>
      </c>
      <c r="B16">
        <v>6</v>
      </c>
      <c r="C16" t="s">
        <v>247</v>
      </c>
    </row>
    <row r="17" spans="1:3">
      <c r="A17">
        <v>4</v>
      </c>
      <c r="B17">
        <v>3</v>
      </c>
      <c r="C17" t="s">
        <v>227</v>
      </c>
    </row>
    <row r="18" spans="1:3">
      <c r="A18">
        <v>5</v>
      </c>
      <c r="B18">
        <v>0</v>
      </c>
      <c r="C18" t="s">
        <v>224</v>
      </c>
    </row>
    <row r="19" spans="1:3">
      <c r="A19">
        <v>6</v>
      </c>
      <c r="B19" t="s">
        <v>248</v>
      </c>
      <c r="C19" t="s">
        <v>249</v>
      </c>
    </row>
  </sheetData>
  <mergeCells count="3">
    <mergeCell ref="A3:C3"/>
    <mergeCell ref="E3:G3"/>
    <mergeCell ref="I3:K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 TOTAL</vt:lpstr>
      <vt:lpstr>Konstanta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Regina Nathamiya</cp:lastModifiedBy>
  <dcterms:created xsi:type="dcterms:W3CDTF">2024-08-13T04:23:00Z</dcterms:created>
  <dcterms:modified xsi:type="dcterms:W3CDTF">2025-02-07T08:04:15Z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074B6E1C65DF4DA4881DED4AFFB25637_13</vt:lpwstr>
  </property>
  <property fmtid="{D5CDD505-2E9C-101B-9397-08002B2CF9AE}" pid="3" name="KSOProductBuildVer">
    <vt:lpwstr>1033-12.2.0.19307</vt:lpwstr>
  </property>
</Properties>
</file>